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A:\St_RoP\StatsTabs\FY23\Published\"/>
    </mc:Choice>
  </mc:AlternateContent>
  <xr:revisionPtr revIDLastSave="0" documentId="13_ncr:1_{824EF4F3-583A-4CBE-A836-7EDCAAEA2C0E}" xr6:coauthVersionLast="47" xr6:coauthVersionMax="47" xr10:uidLastSave="{00000000-0000-0000-0000-000000000000}"/>
  <bookViews>
    <workbookView xWindow="-108" yWindow="-108" windowWidth="23256" windowHeight="12456" tabRatio="883" firstSheet="1" activeTab="2" xr2:uid="{00000000-000D-0000-FFFF-FFFF00000000}"/>
  </bookViews>
  <sheets>
    <sheet name="Cover" sheetId="104" r:id="rId1"/>
    <sheet name="Ackn" sheetId="64" r:id="rId2"/>
    <sheet name="Index" sheetId="30" r:id="rId3"/>
    <sheet name="SumInd" sheetId="83" r:id="rId4"/>
    <sheet name="BriefInd " sheetId="84" state="hidden" r:id="rId5"/>
    <sheet name="Census" sheetId="2" r:id="rId6"/>
    <sheet name="NApc" sheetId="14" r:id="rId7"/>
    <sheet name="NAgni" sheetId="61" r:id="rId8"/>
    <sheet name="NAInd" sheetId="48" r:id="rId9"/>
    <sheet name="NAInst" sheetId="12" r:id="rId10"/>
    <sheet name="NAInc" sheetId="13" r:id="rId11"/>
    <sheet name="NAExp" sheetId="66" r:id="rId12"/>
    <sheet name="NAExpOth" sheetId="68" r:id="rId13"/>
    <sheet name="EmpInst" sheetId="26" r:id="rId14"/>
    <sheet name="EmpInd" sheetId="27" r:id="rId15"/>
    <sheet name="PR_Dept" sheetId="7" r:id="rId16"/>
    <sheet name="PR_Cofog" sheetId="52" r:id="rId17"/>
    <sheet name="Trsm" sheetId="28" r:id="rId18"/>
    <sheet name="MB" sheetId="88" r:id="rId19"/>
    <sheet name="MBInt" sheetId="65" r:id="rId20"/>
    <sheet name="Cpi" sheetId="100" r:id="rId21"/>
    <sheet name="CpiOld" sheetId="11" r:id="rId22"/>
    <sheet name="Imports" sheetId="55" r:id="rId23"/>
    <sheet name="BoPsum" sheetId="56" r:id="rId24"/>
    <sheet name="BoPdet" sheetId="101" r:id="rId25"/>
    <sheet name="IIP" sheetId="58" r:id="rId26"/>
    <sheet name="ExtD" sheetId="105" r:id="rId27"/>
    <sheet name="ExtDLoan" sheetId="60" r:id="rId28"/>
    <sheet name="GFSsum" sheetId="102" r:id="rId29"/>
    <sheet name="GFSdet" sheetId="103" r:id="rId30"/>
    <sheet name="DBLinks" sheetId="73" r:id="rId31"/>
    <sheet name="DBSourceFiles" sheetId="99" r:id="rId32"/>
    <sheet name="Sys" sheetId="85" r:id="rId33"/>
  </sheets>
  <definedNames>
    <definedName name="__123Graph_A" hidden="1">#REF!</definedName>
    <definedName name="__123Graph_AGRAPH1" hidden="1">#REF!</definedName>
    <definedName name="__123Graph_AGRAPH2" hidden="1">#REF!</definedName>
    <definedName name="__123Graph_AGRAPH3" hidden="1">#REF!</definedName>
    <definedName name="__123Graph_AIBRD_LEND" hidden="1">#REF!</definedName>
    <definedName name="__123Graph_APIPELINE" hidden="1">#REF!</definedName>
    <definedName name="__123Graph_BIBRD_LEND" hidden="1">#REF!</definedName>
    <definedName name="__123Graph_BPIPELINE" hidden="1">#REF!</definedName>
    <definedName name="__123Graph_X" localSheetId="12" hidden="1">#REF!</definedName>
    <definedName name="__123Graph_X" hidden="1">#REF!</definedName>
    <definedName name="__123Graph_XGRAPH1" hidden="1">#REF!</definedName>
    <definedName name="__123Graph_XGRAPH2" hidden="1">#REF!</definedName>
    <definedName name="__123Graph_XGRAPH3" hidden="1">#REF!</definedName>
    <definedName name="__123Graph_XIBRD_LEND" hidden="1">#REF!</definedName>
    <definedName name="_3__123Graph_AIBA_IBRD" hidden="1">#REF!</definedName>
    <definedName name="_4__123Graph_AWB_ADJ_PRJ" hidden="1">#REF!</definedName>
    <definedName name="_9__123Graph_BWB_ADJ_PRJ" hidden="1">#REF!</definedName>
    <definedName name="_Filler" hidden="1">#REF!</definedName>
    <definedName name="_xlnm._FilterDatabase" localSheetId="29" hidden="1">GFSdet!$A$2:$AB$725</definedName>
    <definedName name="_xlnm._FilterDatabase" localSheetId="18" hidden="1">MB!$A$1:$A$159</definedName>
    <definedName name="_xlnm._FilterDatabase" localSheetId="16" hidden="1">PR_Cofog!$A$1:$B$374</definedName>
    <definedName name="_Order1" hidden="1">255</definedName>
    <definedName name="_Order2" hidden="1">255</definedName>
    <definedName name="anscount" hidden="1">1</definedName>
    <definedName name="CPI_All">Cpi!$B$4:$N$73</definedName>
    <definedName name="CPI_Dom">Cpi!$Q$4:$AC$73</definedName>
    <definedName name="CPI_Imp">Cpi!$AF$4:$AR$73</definedName>
    <definedName name="Cwvu.Print." localSheetId="4" hidden="1">#REF!,#REF!,#REF!,#REF!</definedName>
    <definedName name="Cwvu.Print." localSheetId="3" hidden="1">#REF!,#REF!,#REF!,#REF!</definedName>
    <definedName name="Cwvu.Print." hidden="1">#REF!,#REF!,#REF!,#REF!</definedName>
    <definedName name="DBDef_Cofog_E">DBLinks!$N$63:$P$72</definedName>
    <definedName name="DBDef_CPI">DBLinks!$AL$63:$AN$72</definedName>
    <definedName name="DBDef_Debt2">DBLinks!$V$75:$X$84</definedName>
    <definedName name="DBDef_Debt6">DBLinks!$AD$75:$AF$84</definedName>
    <definedName name="DBDef_Debt7">DBLinks!$AH$75:$AJ$84</definedName>
    <definedName name="DBDef_Fisc">DBLinks!$B$63:$D$72</definedName>
    <definedName name="DBDef_ImpBEC">DBLinks!$AH$63:$AJ$72</definedName>
    <definedName name="DBDef_ImpHS">DBLinks!$AD$63:$AF$72</definedName>
    <definedName name="DBDef_MB_Dcs">DBLinks!$B$75:$D$84</definedName>
    <definedName name="DBDef_MB_Dep">DBLinks!$F$75:$H$84</definedName>
    <definedName name="DBDef_MB_int">DBLinks!$N$75:$P$84</definedName>
    <definedName name="DBDef_MB_Lend">DBLinks!$J$75:$L$84</definedName>
    <definedName name="DBDef_MB_PL">DBLinks!$R$75:$T$84</definedName>
    <definedName name="DBDef_PR_Cofog_E">DBLinks!$N$63:$P$72</definedName>
    <definedName name="DBDef_PR_Cofog_W">DBLinks!$R$63:$T$72</definedName>
    <definedName name="DBDef_PR_Dept_E">DBLinks!$F$63:$H$72</definedName>
    <definedName name="DBDef_PR_Dept_W">DBLinks!$J$63:$L$72</definedName>
    <definedName name="DBDef_Sys">DBLinks!$O$3:$P$5</definedName>
    <definedName name="DBDef_Wgt">DBLinks!$AP$63:$AR$72</definedName>
    <definedName name="DBDef21">DBLinks!$AL$75:$AO$85</definedName>
    <definedName name="DBDef22">DBLinks!$AU$75:$AX$85</definedName>
    <definedName name="DBDef31">DBLinks!$AQ$75:$AS$85</definedName>
    <definedName name="DBDefStatTab">DBLinks!$V$63:$X$72</definedName>
    <definedName name="DBDefStatTab2">DBLinks!$Z$63:$AB$73</definedName>
    <definedName name="DBLinks">DBLinks!$B$3:$I$59</definedName>
    <definedName name="dbsourcefiles">DBSourceFiles!$A$1:$B$13</definedName>
    <definedName name="DebtTabs">ExtD!$C$3:$Z$59</definedName>
    <definedName name="DebtTabs_bor">ExtD!$C$72:$Z$75</definedName>
    <definedName name="DebtTabs_effBor">ExtD!$C$79:$Z$83</definedName>
    <definedName name="DebtTabs_Lend">ExtD!$C$62:$Z$68</definedName>
    <definedName name="Descriptions">DBLinks!$J$3:$J$60</definedName>
    <definedName name="Fisc">GFSdet!$E$3:$AB$742</definedName>
    <definedName name="GDE_cp" localSheetId="4">#REF!</definedName>
    <definedName name="GDE_kp" localSheetId="4">#REF!</definedName>
    <definedName name="GDPE_cp">NAExp!$B$67:$T$95</definedName>
    <definedName name="GDPE_KP">NAExp!$B$3:$T$31</definedName>
    <definedName name="GDPE_kv">NAExp!$B$33:$T$33</definedName>
    <definedName name="GDPIcpDet">NAInc!$C$37:$Z$66</definedName>
    <definedName name="GDPIcpSum">NAInc!$C$3:$Z$16</definedName>
    <definedName name="GDPP_cv_Total">NAInd!$C$29:$Z$29</definedName>
    <definedName name="GDPPcpInd">NAInd!$C$62:$Z$87</definedName>
    <definedName name="GDPPcpInst">NAInst!$C$39:$Z$53</definedName>
    <definedName name="GDPPkpInd">NAInd!$C$3:$Z$23</definedName>
    <definedName name="GDPPkpInst">NAInst!$C$3:$Z$12</definedName>
    <definedName name="GFCE">NAExpOth!$B$32:$T$69</definedName>
    <definedName name="Gfs" localSheetId="4">#REF!</definedName>
    <definedName name="Gfs">GFSdet!$E$3:$AB$740</definedName>
    <definedName name="GNI">NAgni!$C$4:$Z$59</definedName>
    <definedName name="HFCE">NAExpOth!$B$3:$T$28</definedName>
    <definedName name="HTML_CodePage" hidden="1">1252</definedName>
    <definedName name="HTML_Control" localSheetId="4" hidden="1">{"'Sheet1'!$A$1:$I$48"}</definedName>
    <definedName name="HTML_Control" localSheetId="30" hidden="1">{"'Sheet1'!$A$1:$I$48"}</definedName>
    <definedName name="HTML_Control" localSheetId="26" hidden="1">{"'Sheet1'!$A$1:$I$48"}</definedName>
    <definedName name="HTML_Control" localSheetId="25" hidden="1">{"'Sheet1'!$A$1:$I$48"}</definedName>
    <definedName name="HTML_Control" localSheetId="12" hidden="1">{"'Sheet1'!$A$1:$I$48"}</definedName>
    <definedName name="HTML_Control" localSheetId="3" hidden="1">{"'Sheet1'!$A$1:$I$48"}</definedName>
    <definedName name="HTML_Control" hidden="1">{"'Sheet1'!$A$1:$I$48"}</definedName>
    <definedName name="HTML_Description" hidden="1">"statistics"</definedName>
    <definedName name="HTML_Email" hidden="1">""</definedName>
    <definedName name="HTML_Header" hidden="1">"Sheet1"</definedName>
    <definedName name="HTML_LastUpdate" hidden="1">"8/22/2000"</definedName>
    <definedName name="HTML_LineAfter" hidden="1">FALSE</definedName>
    <definedName name="HTML_LineBefore" hidden="1">FALSE</definedName>
    <definedName name="HTML_Name" hidden="1">"windowsNT"</definedName>
    <definedName name="HTML_OBDlg2" hidden="1">TRUE</definedName>
    <definedName name="HTML_OBDlg4" hidden="1">TRUE</definedName>
    <definedName name="HTML_OS" hidden="1">0</definedName>
    <definedName name="HTML_PathFile" hidden="1">"A:\statsjuly.htm"</definedName>
    <definedName name="HTML_Title" hidden="1">"JULY SUMMARY"</definedName>
    <definedName name="Imp_BEC">Imports!$C$31:$AC$58</definedName>
    <definedName name="Imp_HS">Imports!$C$4:$AC$24</definedName>
    <definedName name="Imp_Origin">Imports!$C$65:$AC$78</definedName>
    <definedName name="kp_Ext">NAInd!$C$24:$Z$28</definedName>
    <definedName name="kp_Ext1">NAInst!$C$13:$Z$17</definedName>
    <definedName name="MB_Dcs">MB!$D$3:$Q$85</definedName>
    <definedName name="MB_Dep">MB!$D$175:$Q$188</definedName>
    <definedName name="MB_Fcs">MB!$D$89:$Q$171</definedName>
    <definedName name="MB_int">MBInt!$B$3:$O$28</definedName>
    <definedName name="MB_Lend">MB!$D$192:$Q$202</definedName>
    <definedName name="MB_PL">MBInt!$B$33:$O$57</definedName>
    <definedName name="PR_Cofog_Emp">PR_Cofog!$E$3:$R$122</definedName>
    <definedName name="PR_Cofog_WB">PR_Cofog!$E$128:$R$247</definedName>
    <definedName name="PR_Dept_Emp">PR_Dept!$C$3:$P$18</definedName>
    <definedName name="PR_Dept_WB">PR_Dept!$C$24:$P$39</definedName>
    <definedName name="_xlnm.Print_Area" localSheetId="24">BoPdet!$A$1:$Z$95</definedName>
    <definedName name="_xlnm.Print_Area" localSheetId="23">BoPsum!$A$1:$Z$65</definedName>
    <definedName name="_xlnm.Print_Area" localSheetId="4">'BriefInd '!$A$1:$T$163</definedName>
    <definedName name="_xlnm.Print_Area" localSheetId="5">Census!$A$1:$N$28</definedName>
    <definedName name="_xlnm.Print_Area" localSheetId="21">CpiOld!$A$1:$AG$168</definedName>
    <definedName name="_xlnm.Print_Area" localSheetId="14">EmpInd!$A$1:$Z$324</definedName>
    <definedName name="_xlnm.Print_Area" localSheetId="13">EmpInst!$A$1:$Z$207</definedName>
    <definedName name="_xlnm.Print_Area" localSheetId="26">ExtD!$A$1:$Z$85</definedName>
    <definedName name="_xlnm.Print_Area" localSheetId="27">ExtDLoan!$A$1:$G$35</definedName>
    <definedName name="_xlnm.Print_Area" localSheetId="29">GFSdet!$A$1:$AB$742</definedName>
    <definedName name="_xlnm.Print_Area" localSheetId="25">IIP!$A$1:$Z$38</definedName>
    <definedName name="_xlnm.Print_Area" localSheetId="22">Imports!$A$1:$S$82</definedName>
    <definedName name="_xlnm.Print_Area" localSheetId="2">Index!$A$1:$C$106</definedName>
    <definedName name="_xlnm.Print_Area" localSheetId="11">NAExp!$A$1:$T$160</definedName>
    <definedName name="_xlnm.Print_Area" localSheetId="12">NAExpOth!$A$1:$T$70</definedName>
    <definedName name="_xlnm.Print_Area" localSheetId="7">NAgni!$A$1:$Z$68</definedName>
    <definedName name="_xlnm.Print_Area" localSheetId="10">NAInc!$A$1:$Z$67</definedName>
    <definedName name="_xlnm.Print_Area" localSheetId="8">NAInd!$A$1:$Z$175</definedName>
    <definedName name="_xlnm.Print_Area" localSheetId="9">NAInst!$A$1:$Z$108</definedName>
    <definedName name="_xlnm.Print_Area" localSheetId="6">NApc!$A$1:$I$45</definedName>
    <definedName name="_xlnm.Print_Area" localSheetId="16">PR_Cofog!$C$1:$R$373</definedName>
    <definedName name="_xlnm.Print_Area" localSheetId="15">PR_Dept!$A$1:$P$63</definedName>
    <definedName name="_xlnm.Print_Area" localSheetId="3">SumInd!$A$1:$Z$168</definedName>
    <definedName name="_xlnm.Print_Area" localSheetId="17">Trsm!$A$1:$Y$232</definedName>
    <definedName name="_xlnm.Print_Titles" localSheetId="29">GFSdet!$C:$C,GFSdet!$2:$2</definedName>
    <definedName name="Rwvu.Print." hidden="1">#N/A</definedName>
    <definedName name="sencount" hidden="1">2</definedName>
    <definedName name="SS_Ind">EmpInd!$C$3:$Z$160</definedName>
    <definedName name="SS_Int">EmpInst!$C$3:$Z$102</definedName>
    <definedName name="Sys">DBLinks!$M$3:$M$4</definedName>
    <definedName name="Tb_BopDet">BoPdet!$C$3:$Z$95</definedName>
    <definedName name="Tb_BopSum">BoPsum!$C$3:$Z$64</definedName>
    <definedName name="Tb_Debt_Bor">ExtD!$C$72:$Z$75</definedName>
    <definedName name="Tb_Debt_effBor">ExtD!$C$79:$Z$83</definedName>
    <definedName name="Tb_Debt_Lend">ExtD!$C$62:$Z$68</definedName>
    <definedName name="Tb_ExDebt">ExtD!$C$3:$Z$58</definedName>
    <definedName name="Tb_ExtDebtTot">ExtD!$C$3:$Z$8</definedName>
    <definedName name="Tb_HtlAveRte_Ntly">Trsm!$J$221:$Y$228</definedName>
    <definedName name="Tb_IIP">IIP!$C$3:$Z$37</definedName>
    <definedName name="Tb_RmAvailandRte">Trsm!$J$188:$Y$213</definedName>
    <definedName name="Tb_SOEonlent">ExtD!$C$44:$Z$51</definedName>
    <definedName name="Tb_VstOthers">Trsm!$J$131:$Y$184</definedName>
    <definedName name="TbEDebtSOEonlent">ExtD!$C$44:$Z$49</definedName>
    <definedName name="TbEDebtVarrate">ExtD!$C$53:$Z$58</definedName>
    <definedName name="TbExtDebtNG_onlent">ExtD!$C$35:$Z$40</definedName>
    <definedName name="TbExtDebtNGSOE">ExtD!$C$14:$Z$33</definedName>
    <definedName name="Tdef_BopDet">DBLinks!$F$1895:$AN$1988</definedName>
    <definedName name="Tdef_BopSum">DBLinks!$F$1830:$AN$1892</definedName>
    <definedName name="Tdef_CPI">DBLinks!$C$2315:$Q$2386</definedName>
    <definedName name="Tdef_CPIDom">DBLinks!$C$2390:$Q$2461</definedName>
    <definedName name="Tdef_CPIImp">DBLinks!$C$2465:$Q$2536</definedName>
    <definedName name="Tdef_EdebtSOEonlent">DBLinks!$E$2068:$BA$2074</definedName>
    <definedName name="Tdef_EdebtVarrate">DBLinks!$E$2079:$BA$2085</definedName>
    <definedName name="Tdef_ExtDebt2">DBLinks!$E$2029:$BA$2085</definedName>
    <definedName name="Tdef_ExtDebt3">DBLinks!$E$2088:$BA$2095</definedName>
    <definedName name="Tdef_ExtDebt4">DBLinks!$E$2098:$BA$2102</definedName>
    <definedName name="Tdef_ExtDebt5">DBLinks!$E$2105:$BA$2110</definedName>
    <definedName name="Tdef_ExtDebt6">DBLinks!$E$2113:$BA$2118</definedName>
    <definedName name="Tdef_ExtDebtNGSOE">DBLinks!$E$2037:$BA$2057</definedName>
    <definedName name="Tdef_ExtDebtTot">DBLinks!$E$2029:$BA$2035</definedName>
    <definedName name="TDef_Fisc">DBLinks!$C$87:$AL$827</definedName>
    <definedName name="Tdef_GDPE_cp">DBLinks!$E$1724:$AH$1753</definedName>
    <definedName name="Tdef_GDPE_kp">DBLinks!$E$1692:$AH$1721</definedName>
    <definedName name="Tdef_GDPE_kv">DBLinks!$E$1756:$AH$1757</definedName>
    <definedName name="Tdef_GDPIcpDet">DBLinks!$E$1601:$AM$1631</definedName>
    <definedName name="Tdef_GDPIcpSum">DBLinks!$E$1584:$AM$1598</definedName>
    <definedName name="Tdef_GDPPcpInd">DBLinks!$E$1469:$AM$1495</definedName>
    <definedName name="Tdef_GDPPcpInst">DBLinks!$E$1498:$AM$1513</definedName>
    <definedName name="Tdef_GDPPcv_Total">DBLinks!$E$1561:$AM$1562</definedName>
    <definedName name="Tdef_GDPPcvInst">DBLinks!$E$1565:$AM$1581</definedName>
    <definedName name="Tdef_GDPPkpInd">DBLinks!$E$1516:$AM$1537</definedName>
    <definedName name="Tdef_GDPPkpInst">DBLinks!$E$1548:$AM$1558</definedName>
    <definedName name="Tdef_GFCE">DBLinks!$F$1789:$AI$1827</definedName>
    <definedName name="Tdef_GNI">DBLinks!$E$1633:$AM$1689</definedName>
    <definedName name="Tdef_HFCE">DBLinks!$F$1760:$AI$1786</definedName>
    <definedName name="Tdef_HtlAveRmRte_Ntly">DBLinks!$F$2232:$AF$2240</definedName>
    <definedName name="Tdef_IIP">DBLinks!$F$1991:$AN$2026</definedName>
    <definedName name="Tdef_ImpBEC">DBLinks!$C$2266:$AD$2294</definedName>
    <definedName name="Tdef_ImpHS">DBLinks!$C$2243:$AD$2264</definedName>
    <definedName name="Tdef_ImpOrigin">DBLinks!$C$2298:$AD$2312</definedName>
    <definedName name="Tdef_kp_Ext">DBLinks!$E$1540:$AM$1545</definedName>
    <definedName name="Tdef_MB_Dcs">DBLinks!$B$972:$Z$1055</definedName>
    <definedName name="TDef_MB_Dep">DBLinks!$B$1058:$Z$1072</definedName>
    <definedName name="TDef_MB_Int">DBLinks!$B$1089:$Z$1115</definedName>
    <definedName name="TDef_MB_Lend">DBLinks!$B$1075:$Z$1086</definedName>
    <definedName name="Tdef_MB_PL">DBLinks!$B$1118:$Z$1143</definedName>
    <definedName name="Tdef_NG_onlent">DBLinks!$E$2059:$BA$2065</definedName>
    <definedName name="TDef_PR_Cofog">DBLinks!$B$849:$Z$969</definedName>
    <definedName name="TDef_PR_Dept">DBLinks!$B$830:$Z$846</definedName>
    <definedName name="Tdef_RmAvailandRte">DBLinks!$F$2198:$AF$2224</definedName>
    <definedName name="Tdef_SOEonlent">DBLinks!$E$2068:$BA$2076</definedName>
    <definedName name="Tdef_SS_ind">DBLinks!$E$1250:$AM$1408</definedName>
    <definedName name="Tdef_SS_inst">DBLinks!$E$1147:$AM$1247</definedName>
    <definedName name="TDef_Sys">DBLinks!$R$3:$S$5</definedName>
    <definedName name="Tdef_Trsm1">DBLinks!$E$1411:$AM$1424</definedName>
    <definedName name="Tdef_Trsm2">DBLinks!$E$1427:$AM$1442</definedName>
    <definedName name="Tdef_Trsm3">DBLinks!$E$1445:$AM$1466</definedName>
    <definedName name="Tdef_VstNght">DBLinks!$F$2130:$AF$2138</definedName>
    <definedName name="Tdef_VstNtly">DBLinks!$F$2120:$AN$2128</definedName>
    <definedName name="Tdef_VstOthers">DBLinks!$F$2141:$AF$2195</definedName>
    <definedName name="Tdef_Wgt_All">DBLinks!$C$2540:$P$2542</definedName>
    <definedName name="Tdef_Wgt_Dom">DBLinks!$C$2545:$P$2547</definedName>
    <definedName name="Tdef_Wgt_Imp">DBLinks!$C$2550:$P$2552</definedName>
    <definedName name="temp1" localSheetId="4" hidden="1">{"'Sheet1'!$A$1:$I$48"}</definedName>
    <definedName name="temp1" localSheetId="3" hidden="1">{"'Sheet1'!$A$1:$I$48"}</definedName>
    <definedName name="temp1" hidden="1">{"'Sheet1'!$A$1:$I$48"}</definedName>
    <definedName name="TrsmEmp">Trsm!$B$105:$Y$125</definedName>
    <definedName name="TrsmRev">Trsm!$B$40:$Y$52</definedName>
    <definedName name="TrsmVA">Trsm!$B$78:$Y$92</definedName>
    <definedName name="Up_Gfs">GFSdet!$E$3:$AB$742</definedName>
    <definedName name="Vst_Nght">Trsm!$J$28:$Y$35</definedName>
    <definedName name="Vst_Ntly">Trsm!$B$3:$Y$10</definedName>
    <definedName name="Wgt_All">Cpi!$B$3:$N$3</definedName>
    <definedName name="Wgt_Dom">Cpi!$Q$3:$AC$3</definedName>
    <definedName name="Wgt_Imp">Cpi!$AF$3:$AR$3</definedName>
    <definedName name="yyy" localSheetId="4" hidden="1">{"'Sheet1'!$A$1:$I$48"}</definedName>
    <definedName name="yyy" localSheetId="30" hidden="1">{"'Sheet1'!$A$1:$I$48"}</definedName>
    <definedName name="yyy" localSheetId="26" hidden="1">{"'Sheet1'!$A$1:$I$48"}</definedName>
    <definedName name="yyy" localSheetId="25" hidden="1">{"'Sheet1'!$A$1:$I$48"}</definedName>
    <definedName name="yyy" localSheetId="12" hidden="1">{"'Sheet1'!$A$1:$I$48"}</definedName>
    <definedName name="yyy" localSheetId="3" hidden="1">{"'Sheet1'!$A$1:$I$48"}</definedName>
    <definedName name="yyy" hidden="1">{"'Sheet1'!$A$1:$I$48"}</definedName>
  </definedNames>
  <calcPr calcId="191028" iterate="1" iterateCount="1000"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83" l="1"/>
  <c r="A1" i="48" l="1"/>
  <c r="AV76" i="73" l="1"/>
  <c r="Z17" i="12"/>
  <c r="Y17" i="12"/>
  <c r="X17" i="12"/>
  <c r="W17" i="12"/>
  <c r="V17" i="12"/>
  <c r="U17" i="12"/>
  <c r="T17" i="12"/>
  <c r="S17" i="12"/>
  <c r="R17" i="12"/>
  <c r="Q17" i="12"/>
  <c r="P17" i="12"/>
  <c r="O17" i="12"/>
  <c r="N17" i="12"/>
  <c r="M17" i="12"/>
  <c r="L17" i="12"/>
  <c r="K17" i="12"/>
  <c r="J17" i="12"/>
  <c r="I17" i="12"/>
  <c r="H17" i="12"/>
  <c r="G17" i="12"/>
  <c r="F17" i="12"/>
  <c r="E17" i="12"/>
  <c r="D17" i="12"/>
  <c r="C17" i="12"/>
  <c r="Z16" i="12"/>
  <c r="Y16" i="12"/>
  <c r="X16" i="12"/>
  <c r="W16" i="12"/>
  <c r="V16" i="12"/>
  <c r="U16" i="12"/>
  <c r="T16" i="12"/>
  <c r="S16" i="12"/>
  <c r="R16" i="12"/>
  <c r="Q16" i="12"/>
  <c r="P16" i="12"/>
  <c r="O16" i="12"/>
  <c r="N16" i="12"/>
  <c r="M16" i="12"/>
  <c r="L16" i="12"/>
  <c r="K16" i="12"/>
  <c r="J16" i="12"/>
  <c r="I16" i="12"/>
  <c r="H16" i="12"/>
  <c r="G16" i="12"/>
  <c r="F16" i="12"/>
  <c r="E16" i="12"/>
  <c r="D16" i="12"/>
  <c r="C16" i="12"/>
  <c r="Z15" i="12"/>
  <c r="Y15" i="12"/>
  <c r="X15" i="12"/>
  <c r="W15" i="12"/>
  <c r="V15" i="12"/>
  <c r="U15" i="12"/>
  <c r="T15" i="12"/>
  <c r="S15" i="12"/>
  <c r="R15" i="12"/>
  <c r="Q15" i="12"/>
  <c r="P15" i="12"/>
  <c r="O15" i="12"/>
  <c r="N15" i="12"/>
  <c r="M15" i="12"/>
  <c r="L15" i="12"/>
  <c r="K15" i="12"/>
  <c r="J15" i="12"/>
  <c r="I15" i="12"/>
  <c r="H15" i="12"/>
  <c r="G15" i="12"/>
  <c r="F15" i="12"/>
  <c r="E15" i="12"/>
  <c r="D15" i="12"/>
  <c r="C15" i="12"/>
  <c r="Z14" i="12"/>
  <c r="Y14" i="12"/>
  <c r="X14" i="12"/>
  <c r="W14" i="12"/>
  <c r="V14" i="12"/>
  <c r="U14" i="12"/>
  <c r="T14" i="12"/>
  <c r="S14" i="12"/>
  <c r="R14" i="12"/>
  <c r="Q14" i="12"/>
  <c r="P14" i="12"/>
  <c r="O14" i="12"/>
  <c r="N14" i="12"/>
  <c r="M14" i="12"/>
  <c r="L14" i="12"/>
  <c r="K14" i="12"/>
  <c r="J14" i="12"/>
  <c r="I14" i="12"/>
  <c r="H14" i="12"/>
  <c r="G14" i="12"/>
  <c r="F14" i="12"/>
  <c r="E14" i="12"/>
  <c r="D14" i="12"/>
  <c r="C14" i="12"/>
  <c r="Z13" i="12"/>
  <c r="Y13" i="12"/>
  <c r="X13" i="12"/>
  <c r="W13" i="12"/>
  <c r="V13" i="12"/>
  <c r="U13" i="12"/>
  <c r="T13" i="12"/>
  <c r="S13" i="12"/>
  <c r="R13" i="12"/>
  <c r="Q13" i="12"/>
  <c r="P13" i="12"/>
  <c r="O13" i="12"/>
  <c r="N13" i="12"/>
  <c r="M13" i="12"/>
  <c r="L13" i="12"/>
  <c r="K13" i="12"/>
  <c r="J13" i="12"/>
  <c r="I13" i="12"/>
  <c r="H13" i="12"/>
  <c r="G13" i="12"/>
  <c r="F13" i="12"/>
  <c r="E13" i="12"/>
  <c r="D13" i="12"/>
  <c r="C13" i="12"/>
  <c r="AR76" i="73" l="1"/>
  <c r="AM76" i="73" l="1"/>
  <c r="A1" i="61" l="1"/>
  <c r="AC179" i="100"/>
  <c r="AB179" i="100"/>
  <c r="AA179" i="100"/>
  <c r="Z179" i="100"/>
  <c r="Y179" i="100"/>
  <c r="X179" i="100"/>
  <c r="W179" i="100"/>
  <c r="V179" i="100"/>
  <c r="U179" i="100"/>
  <c r="T179" i="100"/>
  <c r="S179" i="100"/>
  <c r="R179" i="100"/>
  <c r="Q179" i="100"/>
  <c r="AC198" i="100"/>
  <c r="AB198" i="100"/>
  <c r="AR179" i="100"/>
  <c r="AO179" i="100"/>
  <c r="AN179" i="100"/>
  <c r="AM179" i="100"/>
  <c r="AL179" i="100"/>
  <c r="AK179" i="100"/>
  <c r="AJ179" i="100"/>
  <c r="AI179" i="100"/>
  <c r="AH179" i="100"/>
  <c r="AG179" i="100"/>
  <c r="AF179" i="100"/>
  <c r="U120" i="100"/>
  <c r="T120" i="100"/>
  <c r="S120" i="100"/>
  <c r="R120" i="100"/>
  <c r="Q120" i="100"/>
  <c r="AC81" i="100"/>
  <c r="AB81" i="100"/>
  <c r="AA81" i="100"/>
  <c r="AA198" i="100" s="1"/>
  <c r="S81" i="100"/>
  <c r="S198" i="100" s="1"/>
  <c r="R81" i="100"/>
  <c r="R198" i="100" s="1"/>
  <c r="Q81" i="100"/>
  <c r="Q198" i="100" s="1"/>
  <c r="X81" i="100"/>
  <c r="X198" i="100" s="1"/>
  <c r="W81" i="100"/>
  <c r="W198" i="100" s="1"/>
  <c r="V81" i="100"/>
  <c r="V198" i="100" s="1"/>
  <c r="U81" i="100"/>
  <c r="U198" i="100" s="1"/>
  <c r="T81" i="100"/>
  <c r="T198" i="100" s="1"/>
  <c r="AH139" i="100"/>
  <c r="AG139" i="100"/>
  <c r="AF139" i="100"/>
  <c r="AO120" i="100"/>
  <c r="AN120" i="100"/>
  <c r="AM120" i="100"/>
  <c r="AL120" i="100"/>
  <c r="AK120" i="100"/>
  <c r="AJ120" i="100"/>
  <c r="AI120" i="100"/>
  <c r="AH120" i="100"/>
  <c r="AG120" i="100"/>
  <c r="AF120" i="100"/>
  <c r="V120" i="100"/>
  <c r="W120" i="100"/>
  <c r="X120" i="100"/>
  <c r="Y120" i="100"/>
  <c r="Z120" i="100"/>
  <c r="AA120" i="100"/>
  <c r="AB120" i="100"/>
  <c r="AC120" i="100"/>
  <c r="AR81" i="100"/>
  <c r="AR198" i="100" s="1"/>
  <c r="AO81" i="100"/>
  <c r="AO139" i="100" s="1"/>
  <c r="AN81" i="100"/>
  <c r="AN139" i="100" s="1"/>
  <c r="AM81" i="100"/>
  <c r="AM139" i="100" s="1"/>
  <c r="AL81" i="100"/>
  <c r="AL139" i="100" s="1"/>
  <c r="AK81" i="100"/>
  <c r="AK139" i="100" s="1"/>
  <c r="AJ81" i="100"/>
  <c r="AJ198" i="100" s="1"/>
  <c r="AI81" i="100"/>
  <c r="AI198" i="100" s="1"/>
  <c r="AH81" i="100"/>
  <c r="AH198" i="100" s="1"/>
  <c r="AG81" i="100"/>
  <c r="AG198" i="100" s="1"/>
  <c r="AF81" i="100"/>
  <c r="AF198" i="100" s="1"/>
  <c r="Z81" i="100"/>
  <c r="Z198" i="100" s="1"/>
  <c r="Y81" i="100"/>
  <c r="Y198" i="100" s="1"/>
  <c r="AJ139" i="100" l="1"/>
  <c r="AK198" i="100"/>
  <c r="AL198" i="100"/>
  <c r="AR139" i="100"/>
  <c r="AI139" i="100"/>
  <c r="AM198" i="100"/>
  <c r="AN198" i="100"/>
  <c r="AO198" i="100"/>
  <c r="N179" i="100"/>
  <c r="M179" i="100"/>
  <c r="L179" i="100"/>
  <c r="K179" i="100"/>
  <c r="J179" i="100"/>
  <c r="I179" i="100"/>
  <c r="H179" i="100"/>
  <c r="G179" i="100"/>
  <c r="F179" i="100"/>
  <c r="E179" i="100"/>
  <c r="D179" i="100"/>
  <c r="C179" i="100"/>
  <c r="B179" i="100"/>
  <c r="D198" i="100"/>
  <c r="E139" i="100"/>
  <c r="D139" i="100"/>
  <c r="C139" i="100"/>
  <c r="B139" i="100"/>
  <c r="N120" i="100"/>
  <c r="M120" i="100"/>
  <c r="L120" i="100"/>
  <c r="K120" i="100"/>
  <c r="J120" i="100"/>
  <c r="I120" i="100"/>
  <c r="H120" i="100"/>
  <c r="G120" i="100"/>
  <c r="F120" i="100"/>
  <c r="E120" i="100"/>
  <c r="D120" i="100"/>
  <c r="C120" i="100"/>
  <c r="B120" i="100"/>
  <c r="N81" i="100"/>
  <c r="N198" i="100" s="1"/>
  <c r="M81" i="100"/>
  <c r="M198" i="100" s="1"/>
  <c r="L81" i="100"/>
  <c r="L198" i="100" s="1"/>
  <c r="K81" i="100"/>
  <c r="K139" i="100" s="1"/>
  <c r="J81" i="100"/>
  <c r="J198" i="100" s="1"/>
  <c r="I81" i="100"/>
  <c r="I198" i="100" s="1"/>
  <c r="H81" i="100"/>
  <c r="H139" i="100" s="1"/>
  <c r="G81" i="100"/>
  <c r="G198" i="100" s="1"/>
  <c r="F81" i="100"/>
  <c r="F139" i="100" s="1"/>
  <c r="E81" i="100"/>
  <c r="E198" i="100" s="1"/>
  <c r="D81" i="100"/>
  <c r="C81" i="100"/>
  <c r="C198" i="100" s="1"/>
  <c r="B81" i="100"/>
  <c r="B198" i="100" s="1"/>
  <c r="M139" i="100" l="1"/>
  <c r="N139" i="100"/>
  <c r="L139" i="100"/>
  <c r="F198" i="100"/>
  <c r="I139" i="100"/>
  <c r="H198" i="100"/>
  <c r="G139" i="100"/>
  <c r="K198" i="100"/>
  <c r="J139" i="100"/>
  <c r="AF117" i="100"/>
  <c r="AG117" i="100"/>
  <c r="AH117" i="100"/>
  <c r="AI117" i="100"/>
  <c r="AJ117" i="100"/>
  <c r="AK117" i="100"/>
  <c r="AL117" i="100"/>
  <c r="AM117" i="100"/>
  <c r="AN117" i="100"/>
  <c r="AO117" i="100"/>
  <c r="AR117" i="100"/>
  <c r="AF118" i="100"/>
  <c r="AG118" i="100"/>
  <c r="AH118" i="100"/>
  <c r="AI118" i="100"/>
  <c r="AJ118" i="100"/>
  <c r="AK118" i="100"/>
  <c r="AL118" i="100"/>
  <c r="AM118" i="100"/>
  <c r="AN118" i="100"/>
  <c r="AO118" i="100"/>
  <c r="AR118" i="100"/>
  <c r="AF119" i="100"/>
  <c r="AG119" i="100"/>
  <c r="AH119" i="100"/>
  <c r="AI119" i="100"/>
  <c r="AJ119" i="100"/>
  <c r="AK119" i="100"/>
  <c r="AL119" i="100"/>
  <c r="AM119" i="100"/>
  <c r="AN119" i="100"/>
  <c r="AO119" i="100"/>
  <c r="AR119" i="100"/>
  <c r="AF176" i="100"/>
  <c r="AG176" i="100"/>
  <c r="AH176" i="100"/>
  <c r="AI176" i="100"/>
  <c r="AJ176" i="100"/>
  <c r="AK176" i="100"/>
  <c r="AL176" i="100"/>
  <c r="AM176" i="100"/>
  <c r="AN176" i="100"/>
  <c r="AO176" i="100"/>
  <c r="AR176" i="100"/>
  <c r="AF177" i="100"/>
  <c r="AG177" i="100"/>
  <c r="AH177" i="100"/>
  <c r="AI177" i="100"/>
  <c r="AJ177" i="100"/>
  <c r="AK177" i="100"/>
  <c r="AL177" i="100"/>
  <c r="AM177" i="100"/>
  <c r="AN177" i="100"/>
  <c r="AO177" i="100"/>
  <c r="AR177" i="100"/>
  <c r="AF178" i="100"/>
  <c r="AG178" i="100"/>
  <c r="AH178" i="100"/>
  <c r="AI178" i="100"/>
  <c r="AJ178" i="100"/>
  <c r="AK178" i="100"/>
  <c r="AL178" i="100"/>
  <c r="AM178" i="100"/>
  <c r="AN178" i="100"/>
  <c r="AO178" i="100"/>
  <c r="AR178" i="100"/>
  <c r="AR197" i="100"/>
  <c r="AR196" i="100"/>
  <c r="AR195" i="100"/>
  <c r="AR194" i="100"/>
  <c r="AR193" i="100"/>
  <c r="AR192" i="100"/>
  <c r="AO197" i="100"/>
  <c r="AN197" i="100"/>
  <c r="AM197" i="100"/>
  <c r="AL197" i="100"/>
  <c r="AK197" i="100"/>
  <c r="AJ197" i="100"/>
  <c r="AI197" i="100"/>
  <c r="AH197" i="100"/>
  <c r="AG197" i="100"/>
  <c r="AO196" i="100"/>
  <c r="AN196" i="100"/>
  <c r="AM196" i="100"/>
  <c r="AL196" i="100"/>
  <c r="AK196" i="100"/>
  <c r="AJ196" i="100"/>
  <c r="AI196" i="100"/>
  <c r="AH196" i="100"/>
  <c r="AG196" i="100"/>
  <c r="AO195" i="100"/>
  <c r="AN195" i="100"/>
  <c r="AM195" i="100"/>
  <c r="AL195" i="100"/>
  <c r="AK195" i="100"/>
  <c r="AJ195" i="100"/>
  <c r="AI195" i="100"/>
  <c r="AH195" i="100"/>
  <c r="AG195" i="100"/>
  <c r="AO194" i="100"/>
  <c r="AN194" i="100"/>
  <c r="AM194" i="100"/>
  <c r="AL194" i="100"/>
  <c r="AK194" i="100"/>
  <c r="AJ194" i="100"/>
  <c r="AI194" i="100"/>
  <c r="AH194" i="100"/>
  <c r="AG194" i="100"/>
  <c r="AO193" i="100"/>
  <c r="AN193" i="100"/>
  <c r="AM193" i="100"/>
  <c r="AL193" i="100"/>
  <c r="AK193" i="100"/>
  <c r="AJ193" i="100"/>
  <c r="AI193" i="100"/>
  <c r="AH193" i="100"/>
  <c r="AG193" i="100"/>
  <c r="AO192" i="100"/>
  <c r="AN192" i="100"/>
  <c r="AM192" i="100"/>
  <c r="AL192" i="100"/>
  <c r="AK192" i="100"/>
  <c r="AJ192" i="100"/>
  <c r="AI192" i="100"/>
  <c r="AH192" i="100"/>
  <c r="AG192" i="100"/>
  <c r="AF192" i="100"/>
  <c r="AR175" i="100"/>
  <c r="AR174" i="100"/>
  <c r="AR173" i="100"/>
  <c r="AR172" i="100"/>
  <c r="AR171" i="100"/>
  <c r="AR170" i="100"/>
  <c r="AR169" i="100"/>
  <c r="AR168" i="100"/>
  <c r="AR167" i="100"/>
  <c r="AR166" i="100"/>
  <c r="AR165" i="100"/>
  <c r="AR164" i="100"/>
  <c r="AR163" i="100"/>
  <c r="AR162" i="100"/>
  <c r="AR161" i="100"/>
  <c r="AR160" i="100"/>
  <c r="AR159" i="100"/>
  <c r="AR158" i="100"/>
  <c r="AR157" i="100"/>
  <c r="AR156" i="100"/>
  <c r="AR155" i="100"/>
  <c r="AR154" i="100"/>
  <c r="AR153" i="100"/>
  <c r="AR152" i="100"/>
  <c r="AR151" i="100"/>
  <c r="AO175" i="100"/>
  <c r="AN175" i="100"/>
  <c r="AM175" i="100"/>
  <c r="AL175" i="100"/>
  <c r="AK175" i="100"/>
  <c r="AJ175" i="100"/>
  <c r="AI175" i="100"/>
  <c r="AH175" i="100"/>
  <c r="AG175" i="100"/>
  <c r="AO174" i="100"/>
  <c r="AN174" i="100"/>
  <c r="AM174" i="100"/>
  <c r="AL174" i="100"/>
  <c r="AK174" i="100"/>
  <c r="AJ174" i="100"/>
  <c r="AI174" i="100"/>
  <c r="AH174" i="100"/>
  <c r="AG174" i="100"/>
  <c r="AO173" i="100"/>
  <c r="AN173" i="100"/>
  <c r="AM173" i="100"/>
  <c r="AL173" i="100"/>
  <c r="AK173" i="100"/>
  <c r="AJ173" i="100"/>
  <c r="AI173" i="100"/>
  <c r="AH173" i="100"/>
  <c r="AG173" i="100"/>
  <c r="AO172" i="100"/>
  <c r="AN172" i="100"/>
  <c r="AM172" i="100"/>
  <c r="AL172" i="100"/>
  <c r="AK172" i="100"/>
  <c r="AJ172" i="100"/>
  <c r="AI172" i="100"/>
  <c r="AH172" i="100"/>
  <c r="AG172" i="100"/>
  <c r="AO171" i="100"/>
  <c r="AN171" i="100"/>
  <c r="AM171" i="100"/>
  <c r="AL171" i="100"/>
  <c r="AK171" i="100"/>
  <c r="AJ171" i="100"/>
  <c r="AI171" i="100"/>
  <c r="AH171" i="100"/>
  <c r="AG171" i="100"/>
  <c r="AO170" i="100"/>
  <c r="AN170" i="100"/>
  <c r="AM170" i="100"/>
  <c r="AL170" i="100"/>
  <c r="AK170" i="100"/>
  <c r="AJ170" i="100"/>
  <c r="AI170" i="100"/>
  <c r="AH170" i="100"/>
  <c r="AG170" i="100"/>
  <c r="AO169" i="100"/>
  <c r="AN169" i="100"/>
  <c r="AM169" i="100"/>
  <c r="AL169" i="100"/>
  <c r="AK169" i="100"/>
  <c r="AJ169" i="100"/>
  <c r="AI169" i="100"/>
  <c r="AH169" i="100"/>
  <c r="AG169" i="100"/>
  <c r="AO168" i="100"/>
  <c r="AN168" i="100"/>
  <c r="AM168" i="100"/>
  <c r="AL168" i="100"/>
  <c r="AK168" i="100"/>
  <c r="AJ168" i="100"/>
  <c r="AI168" i="100"/>
  <c r="AH168" i="100"/>
  <c r="AG168" i="100"/>
  <c r="AO167" i="100"/>
  <c r="AN167" i="100"/>
  <c r="AM167" i="100"/>
  <c r="AL167" i="100"/>
  <c r="AK167" i="100"/>
  <c r="AJ167" i="100"/>
  <c r="AI167" i="100"/>
  <c r="AH167" i="100"/>
  <c r="AG167" i="100"/>
  <c r="AO166" i="100"/>
  <c r="AN166" i="100"/>
  <c r="AM166" i="100"/>
  <c r="AL166" i="100"/>
  <c r="AK166" i="100"/>
  <c r="AJ166" i="100"/>
  <c r="AI166" i="100"/>
  <c r="AH166" i="100"/>
  <c r="AG166" i="100"/>
  <c r="AO165" i="100"/>
  <c r="AN165" i="100"/>
  <c r="AM165" i="100"/>
  <c r="AL165" i="100"/>
  <c r="AK165" i="100"/>
  <c r="AJ165" i="100"/>
  <c r="AI165" i="100"/>
  <c r="AH165" i="100"/>
  <c r="AG165" i="100"/>
  <c r="AO164" i="100"/>
  <c r="AN164" i="100"/>
  <c r="AM164" i="100"/>
  <c r="AL164" i="100"/>
  <c r="AK164" i="100"/>
  <c r="AJ164" i="100"/>
  <c r="AI164" i="100"/>
  <c r="AH164" i="100"/>
  <c r="AG164" i="100"/>
  <c r="AO163" i="100"/>
  <c r="AN163" i="100"/>
  <c r="AM163" i="100"/>
  <c r="AL163" i="100"/>
  <c r="AK163" i="100"/>
  <c r="AJ163" i="100"/>
  <c r="AI163" i="100"/>
  <c r="AH163" i="100"/>
  <c r="AG163" i="100"/>
  <c r="AO162" i="100"/>
  <c r="AN162" i="100"/>
  <c r="AM162" i="100"/>
  <c r="AL162" i="100"/>
  <c r="AK162" i="100"/>
  <c r="AJ162" i="100"/>
  <c r="AI162" i="100"/>
  <c r="AH162" i="100"/>
  <c r="AG162" i="100"/>
  <c r="AO161" i="100"/>
  <c r="AN161" i="100"/>
  <c r="AM161" i="100"/>
  <c r="AL161" i="100"/>
  <c r="AK161" i="100"/>
  <c r="AJ161" i="100"/>
  <c r="AI161" i="100"/>
  <c r="AH161" i="100"/>
  <c r="AG161" i="100"/>
  <c r="AO160" i="100"/>
  <c r="AN160" i="100"/>
  <c r="AM160" i="100"/>
  <c r="AL160" i="100"/>
  <c r="AK160" i="100"/>
  <c r="AJ160" i="100"/>
  <c r="AI160" i="100"/>
  <c r="AH160" i="100"/>
  <c r="AG160" i="100"/>
  <c r="AO159" i="100"/>
  <c r="AN159" i="100"/>
  <c r="AM159" i="100"/>
  <c r="AL159" i="100"/>
  <c r="AK159" i="100"/>
  <c r="AJ159" i="100"/>
  <c r="AI159" i="100"/>
  <c r="AH159" i="100"/>
  <c r="AG159" i="100"/>
  <c r="AO158" i="100"/>
  <c r="AN158" i="100"/>
  <c r="AM158" i="100"/>
  <c r="AL158" i="100"/>
  <c r="AK158" i="100"/>
  <c r="AJ158" i="100"/>
  <c r="AI158" i="100"/>
  <c r="AH158" i="100"/>
  <c r="AG158" i="100"/>
  <c r="AO157" i="100"/>
  <c r="AN157" i="100"/>
  <c r="AM157" i="100"/>
  <c r="AL157" i="100"/>
  <c r="AK157" i="100"/>
  <c r="AJ157" i="100"/>
  <c r="AI157" i="100"/>
  <c r="AH157" i="100"/>
  <c r="AG157" i="100"/>
  <c r="AO156" i="100"/>
  <c r="AN156" i="100"/>
  <c r="AM156" i="100"/>
  <c r="AL156" i="100"/>
  <c r="AK156" i="100"/>
  <c r="AJ156" i="100"/>
  <c r="AI156" i="100"/>
  <c r="AH156" i="100"/>
  <c r="AG156" i="100"/>
  <c r="AO155" i="100"/>
  <c r="AN155" i="100"/>
  <c r="AM155" i="100"/>
  <c r="AL155" i="100"/>
  <c r="AK155" i="100"/>
  <c r="AJ155" i="100"/>
  <c r="AI155" i="100"/>
  <c r="AH155" i="100"/>
  <c r="AG155" i="100"/>
  <c r="AO154" i="100"/>
  <c r="AN154" i="100"/>
  <c r="AM154" i="100"/>
  <c r="AL154" i="100"/>
  <c r="AK154" i="100"/>
  <c r="AJ154" i="100"/>
  <c r="AI154" i="100"/>
  <c r="AH154" i="100"/>
  <c r="AG154" i="100"/>
  <c r="AO153" i="100"/>
  <c r="AN153" i="100"/>
  <c r="AM153" i="100"/>
  <c r="AL153" i="100"/>
  <c r="AK153" i="100"/>
  <c r="AJ153" i="100"/>
  <c r="AI153" i="100"/>
  <c r="AH153" i="100"/>
  <c r="AG153" i="100"/>
  <c r="AO152" i="100"/>
  <c r="AN152" i="100"/>
  <c r="AM152" i="100"/>
  <c r="AL152" i="100"/>
  <c r="AK152" i="100"/>
  <c r="AJ152" i="100"/>
  <c r="AI152" i="100"/>
  <c r="AH152" i="100"/>
  <c r="AG152" i="100"/>
  <c r="AO151" i="100"/>
  <c r="AN151" i="100"/>
  <c r="AM151" i="100"/>
  <c r="AL151" i="100"/>
  <c r="AK151" i="100"/>
  <c r="AJ151" i="100"/>
  <c r="AI151" i="100"/>
  <c r="AH151" i="100"/>
  <c r="AG151" i="100"/>
  <c r="AC196" i="100"/>
  <c r="AB196" i="100"/>
  <c r="AA196" i="100"/>
  <c r="Z196" i="100"/>
  <c r="Y196" i="100"/>
  <c r="X196" i="100"/>
  <c r="W196" i="100"/>
  <c r="V196" i="100"/>
  <c r="U196" i="100"/>
  <c r="T196" i="100"/>
  <c r="S196" i="100"/>
  <c r="R196" i="100"/>
  <c r="AC195" i="100"/>
  <c r="AB195" i="100"/>
  <c r="AA195" i="100"/>
  <c r="Z195" i="100"/>
  <c r="Y195" i="100"/>
  <c r="X195" i="100"/>
  <c r="W195" i="100"/>
  <c r="V195" i="100"/>
  <c r="U195" i="100"/>
  <c r="T195" i="100"/>
  <c r="S195" i="100"/>
  <c r="R195" i="100"/>
  <c r="AC194" i="100"/>
  <c r="AB194" i="100"/>
  <c r="AA194" i="100"/>
  <c r="Z194" i="100"/>
  <c r="Y194" i="100"/>
  <c r="X194" i="100"/>
  <c r="W194" i="100"/>
  <c r="V194" i="100"/>
  <c r="U194" i="100"/>
  <c r="T194" i="100"/>
  <c r="S194" i="100"/>
  <c r="R194" i="100"/>
  <c r="AC193" i="100"/>
  <c r="AB193" i="100"/>
  <c r="AA193" i="100"/>
  <c r="Z193" i="100"/>
  <c r="Y193" i="100"/>
  <c r="X193" i="100"/>
  <c r="W193" i="100"/>
  <c r="V193" i="100"/>
  <c r="U193" i="100"/>
  <c r="T193" i="100"/>
  <c r="S193" i="100"/>
  <c r="R193" i="100"/>
  <c r="AC192" i="100"/>
  <c r="AB192" i="100"/>
  <c r="AA192" i="100"/>
  <c r="Z192" i="100"/>
  <c r="Y192" i="100"/>
  <c r="X192" i="100"/>
  <c r="W192" i="100"/>
  <c r="V192" i="100"/>
  <c r="U192" i="100"/>
  <c r="T192" i="100"/>
  <c r="S192" i="100"/>
  <c r="R192" i="100"/>
  <c r="Q176" i="100"/>
  <c r="R176" i="100"/>
  <c r="S176" i="100"/>
  <c r="T176" i="100"/>
  <c r="U176" i="100"/>
  <c r="V176" i="100"/>
  <c r="W176" i="100"/>
  <c r="X176" i="100"/>
  <c r="Y176" i="100"/>
  <c r="Z176" i="100"/>
  <c r="AA176" i="100"/>
  <c r="AB176" i="100"/>
  <c r="AC176" i="100"/>
  <c r="Q177" i="100"/>
  <c r="R177" i="100"/>
  <c r="S177" i="100"/>
  <c r="T177" i="100"/>
  <c r="U177" i="100"/>
  <c r="V177" i="100"/>
  <c r="W177" i="100"/>
  <c r="X177" i="100"/>
  <c r="Y177" i="100"/>
  <c r="Z177" i="100"/>
  <c r="AA177" i="100"/>
  <c r="AB177" i="100"/>
  <c r="AC177" i="100"/>
  <c r="Q178" i="100"/>
  <c r="R178" i="100"/>
  <c r="S178" i="100"/>
  <c r="T178" i="100"/>
  <c r="U178" i="100"/>
  <c r="V178" i="100"/>
  <c r="W178" i="100"/>
  <c r="X178" i="100"/>
  <c r="Y178" i="100"/>
  <c r="Z178" i="100"/>
  <c r="AA178" i="100"/>
  <c r="AB178" i="100"/>
  <c r="AC178" i="100"/>
  <c r="AC175" i="100"/>
  <c r="AB175" i="100"/>
  <c r="AA175" i="100"/>
  <c r="Z175" i="100"/>
  <c r="Y175" i="100"/>
  <c r="X175" i="100"/>
  <c r="W175" i="100"/>
  <c r="V175" i="100"/>
  <c r="U175" i="100"/>
  <c r="T175" i="100"/>
  <c r="S175" i="100"/>
  <c r="R175" i="100"/>
  <c r="AC174" i="100"/>
  <c r="AB174" i="100"/>
  <c r="AA174" i="100"/>
  <c r="Z174" i="100"/>
  <c r="Y174" i="100"/>
  <c r="X174" i="100"/>
  <c r="W174" i="100"/>
  <c r="V174" i="100"/>
  <c r="U174" i="100"/>
  <c r="T174" i="100"/>
  <c r="S174" i="100"/>
  <c r="R174" i="100"/>
  <c r="AC173" i="100"/>
  <c r="AB173" i="100"/>
  <c r="AA173" i="100"/>
  <c r="Z173" i="100"/>
  <c r="Y173" i="100"/>
  <c r="X173" i="100"/>
  <c r="W173" i="100"/>
  <c r="V173" i="100"/>
  <c r="U173" i="100"/>
  <c r="T173" i="100"/>
  <c r="S173" i="100"/>
  <c r="R173" i="100"/>
  <c r="AC172" i="100"/>
  <c r="AB172" i="100"/>
  <c r="AA172" i="100"/>
  <c r="Z172" i="100"/>
  <c r="Y172" i="100"/>
  <c r="X172" i="100"/>
  <c r="W172" i="100"/>
  <c r="V172" i="100"/>
  <c r="U172" i="100"/>
  <c r="T172" i="100"/>
  <c r="S172" i="100"/>
  <c r="R172" i="100"/>
  <c r="AC171" i="100"/>
  <c r="AB171" i="100"/>
  <c r="AA171" i="100"/>
  <c r="Z171" i="100"/>
  <c r="Y171" i="100"/>
  <c r="X171" i="100"/>
  <c r="W171" i="100"/>
  <c r="V171" i="100"/>
  <c r="U171" i="100"/>
  <c r="T171" i="100"/>
  <c r="S171" i="100"/>
  <c r="R171" i="100"/>
  <c r="AC170" i="100"/>
  <c r="AB170" i="100"/>
  <c r="AA170" i="100"/>
  <c r="Z170" i="100"/>
  <c r="Y170" i="100"/>
  <c r="X170" i="100"/>
  <c r="W170" i="100"/>
  <c r="V170" i="100"/>
  <c r="U170" i="100"/>
  <c r="T170" i="100"/>
  <c r="S170" i="100"/>
  <c r="R170" i="100"/>
  <c r="AC169" i="100"/>
  <c r="AB169" i="100"/>
  <c r="AA169" i="100"/>
  <c r="Z169" i="100"/>
  <c r="Y169" i="100"/>
  <c r="X169" i="100"/>
  <c r="W169" i="100"/>
  <c r="V169" i="100"/>
  <c r="U169" i="100"/>
  <c r="T169" i="100"/>
  <c r="S169" i="100"/>
  <c r="R169" i="100"/>
  <c r="AC168" i="100"/>
  <c r="AB168" i="100"/>
  <c r="AA168" i="100"/>
  <c r="Z168" i="100"/>
  <c r="Y168" i="100"/>
  <c r="X168" i="100"/>
  <c r="W168" i="100"/>
  <c r="V168" i="100"/>
  <c r="U168" i="100"/>
  <c r="T168" i="100"/>
  <c r="S168" i="100"/>
  <c r="R168" i="100"/>
  <c r="AC167" i="100"/>
  <c r="AB167" i="100"/>
  <c r="AA167" i="100"/>
  <c r="Z167" i="100"/>
  <c r="Y167" i="100"/>
  <c r="X167" i="100"/>
  <c r="W167" i="100"/>
  <c r="V167" i="100"/>
  <c r="U167" i="100"/>
  <c r="T167" i="100"/>
  <c r="S167" i="100"/>
  <c r="R167" i="100"/>
  <c r="AC166" i="100"/>
  <c r="AB166" i="100"/>
  <c r="AA166" i="100"/>
  <c r="Z166" i="100"/>
  <c r="Y166" i="100"/>
  <c r="X166" i="100"/>
  <c r="W166" i="100"/>
  <c r="V166" i="100"/>
  <c r="U166" i="100"/>
  <c r="T166" i="100"/>
  <c r="S166" i="100"/>
  <c r="R166" i="100"/>
  <c r="AC165" i="100"/>
  <c r="AB165" i="100"/>
  <c r="AA165" i="100"/>
  <c r="Z165" i="100"/>
  <c r="Y165" i="100"/>
  <c r="X165" i="100"/>
  <c r="W165" i="100"/>
  <c r="V165" i="100"/>
  <c r="U165" i="100"/>
  <c r="T165" i="100"/>
  <c r="S165" i="100"/>
  <c r="R165" i="100"/>
  <c r="AC164" i="100"/>
  <c r="AB164" i="100"/>
  <c r="AA164" i="100"/>
  <c r="Z164" i="100"/>
  <c r="Y164" i="100"/>
  <c r="X164" i="100"/>
  <c r="W164" i="100"/>
  <c r="V164" i="100"/>
  <c r="U164" i="100"/>
  <c r="T164" i="100"/>
  <c r="S164" i="100"/>
  <c r="R164" i="100"/>
  <c r="AC163" i="100"/>
  <c r="AB163" i="100"/>
  <c r="AA163" i="100"/>
  <c r="Z163" i="100"/>
  <c r="Y163" i="100"/>
  <c r="X163" i="100"/>
  <c r="W163" i="100"/>
  <c r="V163" i="100"/>
  <c r="U163" i="100"/>
  <c r="T163" i="100"/>
  <c r="S163" i="100"/>
  <c r="R163" i="100"/>
  <c r="AC162" i="100"/>
  <c r="AB162" i="100"/>
  <c r="AA162" i="100"/>
  <c r="Z162" i="100"/>
  <c r="Y162" i="100"/>
  <c r="X162" i="100"/>
  <c r="W162" i="100"/>
  <c r="V162" i="100"/>
  <c r="U162" i="100"/>
  <c r="T162" i="100"/>
  <c r="S162" i="100"/>
  <c r="R162" i="100"/>
  <c r="AC161" i="100"/>
  <c r="AB161" i="100"/>
  <c r="AA161" i="100"/>
  <c r="Z161" i="100"/>
  <c r="Y161" i="100"/>
  <c r="X161" i="100"/>
  <c r="W161" i="100"/>
  <c r="V161" i="100"/>
  <c r="U161" i="100"/>
  <c r="T161" i="100"/>
  <c r="S161" i="100"/>
  <c r="R161" i="100"/>
  <c r="AC160" i="100"/>
  <c r="AB160" i="100"/>
  <c r="AA160" i="100"/>
  <c r="Z160" i="100"/>
  <c r="Y160" i="100"/>
  <c r="X160" i="100"/>
  <c r="W160" i="100"/>
  <c r="V160" i="100"/>
  <c r="U160" i="100"/>
  <c r="T160" i="100"/>
  <c r="S160" i="100"/>
  <c r="R160" i="100"/>
  <c r="AC159" i="100"/>
  <c r="AB159" i="100"/>
  <c r="AA159" i="100"/>
  <c r="Z159" i="100"/>
  <c r="Y159" i="100"/>
  <c r="X159" i="100"/>
  <c r="W159" i="100"/>
  <c r="V159" i="100"/>
  <c r="U159" i="100"/>
  <c r="T159" i="100"/>
  <c r="S159" i="100"/>
  <c r="R159" i="100"/>
  <c r="AC158" i="100"/>
  <c r="AB158" i="100"/>
  <c r="AA158" i="100"/>
  <c r="Z158" i="100"/>
  <c r="Y158" i="100"/>
  <c r="X158" i="100"/>
  <c r="W158" i="100"/>
  <c r="V158" i="100"/>
  <c r="U158" i="100"/>
  <c r="T158" i="100"/>
  <c r="S158" i="100"/>
  <c r="R158" i="100"/>
  <c r="AC157" i="100"/>
  <c r="AB157" i="100"/>
  <c r="AA157" i="100"/>
  <c r="Z157" i="100"/>
  <c r="Y157" i="100"/>
  <c r="X157" i="100"/>
  <c r="W157" i="100"/>
  <c r="V157" i="100"/>
  <c r="U157" i="100"/>
  <c r="T157" i="100"/>
  <c r="S157" i="100"/>
  <c r="R157" i="100"/>
  <c r="AC156" i="100"/>
  <c r="AB156" i="100"/>
  <c r="AA156" i="100"/>
  <c r="Z156" i="100"/>
  <c r="Y156" i="100"/>
  <c r="X156" i="100"/>
  <c r="W156" i="100"/>
  <c r="V156" i="100"/>
  <c r="U156" i="100"/>
  <c r="T156" i="100"/>
  <c r="S156" i="100"/>
  <c r="R156" i="100"/>
  <c r="AC155" i="100"/>
  <c r="AB155" i="100"/>
  <c r="AA155" i="100"/>
  <c r="Z155" i="100"/>
  <c r="Y155" i="100"/>
  <c r="X155" i="100"/>
  <c r="W155" i="100"/>
  <c r="V155" i="100"/>
  <c r="U155" i="100"/>
  <c r="T155" i="100"/>
  <c r="S155" i="100"/>
  <c r="R155" i="100"/>
  <c r="AC154" i="100"/>
  <c r="AB154" i="100"/>
  <c r="AA154" i="100"/>
  <c r="Z154" i="100"/>
  <c r="Y154" i="100"/>
  <c r="X154" i="100"/>
  <c r="W154" i="100"/>
  <c r="V154" i="100"/>
  <c r="U154" i="100"/>
  <c r="T154" i="100"/>
  <c r="S154" i="100"/>
  <c r="R154" i="100"/>
  <c r="AC153" i="100"/>
  <c r="AB153" i="100"/>
  <c r="AA153" i="100"/>
  <c r="Z153" i="100"/>
  <c r="Y153" i="100"/>
  <c r="X153" i="100"/>
  <c r="W153" i="100"/>
  <c r="V153" i="100"/>
  <c r="U153" i="100"/>
  <c r="T153" i="100"/>
  <c r="S153" i="100"/>
  <c r="R153" i="100"/>
  <c r="AC152" i="100"/>
  <c r="AB152" i="100"/>
  <c r="AA152" i="100"/>
  <c r="Z152" i="100"/>
  <c r="Y152" i="100"/>
  <c r="X152" i="100"/>
  <c r="W152" i="100"/>
  <c r="V152" i="100"/>
  <c r="U152" i="100"/>
  <c r="T152" i="100"/>
  <c r="S152" i="100"/>
  <c r="R152" i="100"/>
  <c r="AC151" i="100"/>
  <c r="AB151" i="100"/>
  <c r="AA151" i="100"/>
  <c r="Z151" i="100"/>
  <c r="Y151" i="100"/>
  <c r="X151" i="100"/>
  <c r="W151" i="100"/>
  <c r="V151" i="100"/>
  <c r="U151" i="100"/>
  <c r="T151" i="100"/>
  <c r="S151" i="100"/>
  <c r="R151" i="100"/>
  <c r="N197" i="100"/>
  <c r="M197" i="100"/>
  <c r="L197" i="100"/>
  <c r="K197" i="100"/>
  <c r="J197" i="100"/>
  <c r="I197" i="100"/>
  <c r="H197" i="100"/>
  <c r="G197" i="100"/>
  <c r="F197" i="100"/>
  <c r="E197" i="100"/>
  <c r="D197" i="100"/>
  <c r="C197" i="100"/>
  <c r="N196" i="100"/>
  <c r="M196" i="100"/>
  <c r="L196" i="100"/>
  <c r="K196" i="100"/>
  <c r="J196" i="100"/>
  <c r="I196" i="100"/>
  <c r="H196" i="100"/>
  <c r="G196" i="100"/>
  <c r="F196" i="100"/>
  <c r="E196" i="100"/>
  <c r="D196" i="100"/>
  <c r="C196" i="100"/>
  <c r="N195" i="100"/>
  <c r="M195" i="100"/>
  <c r="L195" i="100"/>
  <c r="K195" i="100"/>
  <c r="J195" i="100"/>
  <c r="I195" i="100"/>
  <c r="H195" i="100"/>
  <c r="G195" i="100"/>
  <c r="F195" i="100"/>
  <c r="E195" i="100"/>
  <c r="D195" i="100"/>
  <c r="C195" i="100"/>
  <c r="N194" i="100"/>
  <c r="M194" i="100"/>
  <c r="L194" i="100"/>
  <c r="K194" i="100"/>
  <c r="J194" i="100"/>
  <c r="I194" i="100"/>
  <c r="H194" i="100"/>
  <c r="G194" i="100"/>
  <c r="F194" i="100"/>
  <c r="E194" i="100"/>
  <c r="D194" i="100"/>
  <c r="C194" i="100"/>
  <c r="N193" i="100"/>
  <c r="M193" i="100"/>
  <c r="L193" i="100"/>
  <c r="K193" i="100"/>
  <c r="J193" i="100"/>
  <c r="I193" i="100"/>
  <c r="H193" i="100"/>
  <c r="G193" i="100"/>
  <c r="F193" i="100"/>
  <c r="E193" i="100"/>
  <c r="D193" i="100"/>
  <c r="C193" i="100"/>
  <c r="N192" i="100"/>
  <c r="M192" i="100"/>
  <c r="L192" i="100"/>
  <c r="K192" i="100"/>
  <c r="J192" i="100"/>
  <c r="I192" i="100"/>
  <c r="H192" i="100"/>
  <c r="G192" i="100"/>
  <c r="F192" i="100"/>
  <c r="E192" i="100"/>
  <c r="D192" i="100"/>
  <c r="C192" i="100"/>
  <c r="N164" i="100"/>
  <c r="M164" i="100"/>
  <c r="L164" i="100"/>
  <c r="K164" i="100"/>
  <c r="J164" i="100"/>
  <c r="I164" i="100"/>
  <c r="H164" i="100"/>
  <c r="G164" i="100"/>
  <c r="F164" i="100"/>
  <c r="E164" i="100"/>
  <c r="D164" i="100"/>
  <c r="C164" i="100"/>
  <c r="N163" i="100"/>
  <c r="M163" i="100"/>
  <c r="L163" i="100"/>
  <c r="K163" i="100"/>
  <c r="J163" i="100"/>
  <c r="I163" i="100"/>
  <c r="H163" i="100"/>
  <c r="G163" i="100"/>
  <c r="F163" i="100"/>
  <c r="E163" i="100"/>
  <c r="D163" i="100"/>
  <c r="C163" i="100"/>
  <c r="N162" i="100"/>
  <c r="M162" i="100"/>
  <c r="L162" i="100"/>
  <c r="K162" i="100"/>
  <c r="J162" i="100"/>
  <c r="I162" i="100"/>
  <c r="H162" i="100"/>
  <c r="G162" i="100"/>
  <c r="F162" i="100"/>
  <c r="E162" i="100"/>
  <c r="D162" i="100"/>
  <c r="C162" i="100"/>
  <c r="N161" i="100"/>
  <c r="M161" i="100"/>
  <c r="L161" i="100"/>
  <c r="K161" i="100"/>
  <c r="J161" i="100"/>
  <c r="I161" i="100"/>
  <c r="H161" i="100"/>
  <c r="G161" i="100"/>
  <c r="F161" i="100"/>
  <c r="E161" i="100"/>
  <c r="D161" i="100"/>
  <c r="C161" i="100"/>
  <c r="N160" i="100"/>
  <c r="M160" i="100"/>
  <c r="L160" i="100"/>
  <c r="K160" i="100"/>
  <c r="J160" i="100"/>
  <c r="I160" i="100"/>
  <c r="H160" i="100"/>
  <c r="G160" i="100"/>
  <c r="F160" i="100"/>
  <c r="E160" i="100"/>
  <c r="D160" i="100"/>
  <c r="C160" i="100"/>
  <c r="N159" i="100"/>
  <c r="M159" i="100"/>
  <c r="L159" i="100"/>
  <c r="K159" i="100"/>
  <c r="J159" i="100"/>
  <c r="I159" i="100"/>
  <c r="H159" i="100"/>
  <c r="G159" i="100"/>
  <c r="F159" i="100"/>
  <c r="E159" i="100"/>
  <c r="D159" i="100"/>
  <c r="C159" i="100"/>
  <c r="N158" i="100"/>
  <c r="M158" i="100"/>
  <c r="L158" i="100"/>
  <c r="K158" i="100"/>
  <c r="J158" i="100"/>
  <c r="I158" i="100"/>
  <c r="H158" i="100"/>
  <c r="G158" i="100"/>
  <c r="F158" i="100"/>
  <c r="E158" i="100"/>
  <c r="D158" i="100"/>
  <c r="C158" i="100"/>
  <c r="N157" i="100"/>
  <c r="M157" i="100"/>
  <c r="L157" i="100"/>
  <c r="K157" i="100"/>
  <c r="J157" i="100"/>
  <c r="I157" i="100"/>
  <c r="H157" i="100"/>
  <c r="G157" i="100"/>
  <c r="F157" i="100"/>
  <c r="E157" i="100"/>
  <c r="D157" i="100"/>
  <c r="C157" i="100"/>
  <c r="N156" i="100"/>
  <c r="M156" i="100"/>
  <c r="L156" i="100"/>
  <c r="K156" i="100"/>
  <c r="J156" i="100"/>
  <c r="I156" i="100"/>
  <c r="H156" i="100"/>
  <c r="G156" i="100"/>
  <c r="F156" i="100"/>
  <c r="E156" i="100"/>
  <c r="D156" i="100"/>
  <c r="C156" i="100"/>
  <c r="N155" i="100"/>
  <c r="M155" i="100"/>
  <c r="L155" i="100"/>
  <c r="K155" i="100"/>
  <c r="J155" i="100"/>
  <c r="I155" i="100"/>
  <c r="H155" i="100"/>
  <c r="G155" i="100"/>
  <c r="F155" i="100"/>
  <c r="E155" i="100"/>
  <c r="D155" i="100"/>
  <c r="C155" i="100"/>
  <c r="N154" i="100"/>
  <c r="M154" i="100"/>
  <c r="L154" i="100"/>
  <c r="K154" i="100"/>
  <c r="J154" i="100"/>
  <c r="I154" i="100"/>
  <c r="H154" i="100"/>
  <c r="G154" i="100"/>
  <c r="F154" i="100"/>
  <c r="E154" i="100"/>
  <c r="D154" i="100"/>
  <c r="C154" i="100"/>
  <c r="N153" i="100"/>
  <c r="M153" i="100"/>
  <c r="L153" i="100"/>
  <c r="K153" i="100"/>
  <c r="J153" i="100"/>
  <c r="I153" i="100"/>
  <c r="H153" i="100"/>
  <c r="G153" i="100"/>
  <c r="F153" i="100"/>
  <c r="E153" i="100"/>
  <c r="D153" i="100"/>
  <c r="C153" i="100"/>
  <c r="N152" i="100"/>
  <c r="M152" i="100"/>
  <c r="L152" i="100"/>
  <c r="K152" i="100"/>
  <c r="J152" i="100"/>
  <c r="I152" i="100"/>
  <c r="H152" i="100"/>
  <c r="G152" i="100"/>
  <c r="F152" i="100"/>
  <c r="E152" i="100"/>
  <c r="D152" i="100"/>
  <c r="C152" i="100"/>
  <c r="N151" i="100"/>
  <c r="M151" i="100"/>
  <c r="L151" i="100"/>
  <c r="K151" i="100"/>
  <c r="J151" i="100"/>
  <c r="I151" i="100"/>
  <c r="H151" i="100"/>
  <c r="G151" i="100"/>
  <c r="F151" i="100"/>
  <c r="E151" i="100"/>
  <c r="D151" i="100"/>
  <c r="C151" i="100"/>
  <c r="N178" i="100"/>
  <c r="M178" i="100"/>
  <c r="L178" i="100"/>
  <c r="K178" i="100"/>
  <c r="J178" i="100"/>
  <c r="I178" i="100"/>
  <c r="H178" i="100"/>
  <c r="G178" i="100"/>
  <c r="F178" i="100"/>
  <c r="E178" i="100"/>
  <c r="D178" i="100"/>
  <c r="C178" i="100"/>
  <c r="N177" i="100"/>
  <c r="M177" i="100"/>
  <c r="L177" i="100"/>
  <c r="K177" i="100"/>
  <c r="J177" i="100"/>
  <c r="I177" i="100"/>
  <c r="H177" i="100"/>
  <c r="G177" i="100"/>
  <c r="F177" i="100"/>
  <c r="E177" i="100"/>
  <c r="D177" i="100"/>
  <c r="C177" i="100"/>
  <c r="N176" i="100"/>
  <c r="M176" i="100"/>
  <c r="L176" i="100"/>
  <c r="K176" i="100"/>
  <c r="J176" i="100"/>
  <c r="I176" i="100"/>
  <c r="H176" i="100"/>
  <c r="G176" i="100"/>
  <c r="F176" i="100"/>
  <c r="E176" i="100"/>
  <c r="D176" i="100"/>
  <c r="C176" i="100"/>
  <c r="N175" i="100"/>
  <c r="M175" i="100"/>
  <c r="L175" i="100"/>
  <c r="K175" i="100"/>
  <c r="J175" i="100"/>
  <c r="I175" i="100"/>
  <c r="H175" i="100"/>
  <c r="G175" i="100"/>
  <c r="F175" i="100"/>
  <c r="E175" i="100"/>
  <c r="D175" i="100"/>
  <c r="C175" i="100"/>
  <c r="N174" i="100"/>
  <c r="M174" i="100"/>
  <c r="L174" i="100"/>
  <c r="K174" i="100"/>
  <c r="J174" i="100"/>
  <c r="I174" i="100"/>
  <c r="H174" i="100"/>
  <c r="G174" i="100"/>
  <c r="F174" i="100"/>
  <c r="E174" i="100"/>
  <c r="D174" i="100"/>
  <c r="C174" i="100"/>
  <c r="N173" i="100"/>
  <c r="M173" i="100"/>
  <c r="L173" i="100"/>
  <c r="K173" i="100"/>
  <c r="J173" i="100"/>
  <c r="I173" i="100"/>
  <c r="H173" i="100"/>
  <c r="G173" i="100"/>
  <c r="F173" i="100"/>
  <c r="E173" i="100"/>
  <c r="D173" i="100"/>
  <c r="C173" i="100"/>
  <c r="N172" i="100"/>
  <c r="M172" i="100"/>
  <c r="L172" i="100"/>
  <c r="K172" i="100"/>
  <c r="J172" i="100"/>
  <c r="I172" i="100"/>
  <c r="H172" i="100"/>
  <c r="G172" i="100"/>
  <c r="F172" i="100"/>
  <c r="E172" i="100"/>
  <c r="D172" i="100"/>
  <c r="C172" i="100"/>
  <c r="N171" i="100"/>
  <c r="M171" i="100"/>
  <c r="L171" i="100"/>
  <c r="K171" i="100"/>
  <c r="J171" i="100"/>
  <c r="I171" i="100"/>
  <c r="H171" i="100"/>
  <c r="G171" i="100"/>
  <c r="F171" i="100"/>
  <c r="E171" i="100"/>
  <c r="D171" i="100"/>
  <c r="C171" i="100"/>
  <c r="N170" i="100"/>
  <c r="M170" i="100"/>
  <c r="L170" i="100"/>
  <c r="K170" i="100"/>
  <c r="J170" i="100"/>
  <c r="I170" i="100"/>
  <c r="H170" i="100"/>
  <c r="G170" i="100"/>
  <c r="F170" i="100"/>
  <c r="E170" i="100"/>
  <c r="D170" i="100"/>
  <c r="C170" i="100"/>
  <c r="N169" i="100"/>
  <c r="M169" i="100"/>
  <c r="L169" i="100"/>
  <c r="K169" i="100"/>
  <c r="J169" i="100"/>
  <c r="I169" i="100"/>
  <c r="H169" i="100"/>
  <c r="G169" i="100"/>
  <c r="F169" i="100"/>
  <c r="E169" i="100"/>
  <c r="D169" i="100"/>
  <c r="C169" i="100"/>
  <c r="N168" i="100"/>
  <c r="M168" i="100"/>
  <c r="L168" i="100"/>
  <c r="K168" i="100"/>
  <c r="J168" i="100"/>
  <c r="I168" i="100"/>
  <c r="H168" i="100"/>
  <c r="G168" i="100"/>
  <c r="F168" i="100"/>
  <c r="E168" i="100"/>
  <c r="D168" i="100"/>
  <c r="C168" i="100"/>
  <c r="N167" i="100"/>
  <c r="M167" i="100"/>
  <c r="L167" i="100"/>
  <c r="K167" i="100"/>
  <c r="J167" i="100"/>
  <c r="I167" i="100"/>
  <c r="H167" i="100"/>
  <c r="G167" i="100"/>
  <c r="F167" i="100"/>
  <c r="E167" i="100"/>
  <c r="D167" i="100"/>
  <c r="C167" i="100"/>
  <c r="N166" i="100"/>
  <c r="M166" i="100"/>
  <c r="L166" i="100"/>
  <c r="K166" i="100"/>
  <c r="J166" i="100"/>
  <c r="I166" i="100"/>
  <c r="H166" i="100"/>
  <c r="G166" i="100"/>
  <c r="F166" i="100"/>
  <c r="E166" i="100"/>
  <c r="D166" i="100"/>
  <c r="C166" i="100"/>
  <c r="D165" i="100"/>
  <c r="E165" i="100"/>
  <c r="F165" i="100"/>
  <c r="G165" i="100"/>
  <c r="H165" i="100"/>
  <c r="I165" i="100"/>
  <c r="J165" i="100"/>
  <c r="K165" i="100"/>
  <c r="L165" i="100"/>
  <c r="M165" i="100"/>
  <c r="N165" i="100"/>
  <c r="C165" i="100"/>
  <c r="B176" i="100"/>
  <c r="B177" i="100"/>
  <c r="B178" i="100"/>
  <c r="Q117" i="100"/>
  <c r="R117" i="100"/>
  <c r="S117" i="100"/>
  <c r="T117" i="100"/>
  <c r="U117" i="100"/>
  <c r="V117" i="100"/>
  <c r="W117" i="100"/>
  <c r="X117" i="100"/>
  <c r="Y117" i="100"/>
  <c r="Z117" i="100"/>
  <c r="AA117" i="100"/>
  <c r="AB117" i="100"/>
  <c r="AC117" i="100"/>
  <c r="Q118" i="100"/>
  <c r="R118" i="100"/>
  <c r="S118" i="100"/>
  <c r="T118" i="100"/>
  <c r="U118" i="100"/>
  <c r="V118" i="100"/>
  <c r="W118" i="100"/>
  <c r="X118" i="100"/>
  <c r="Y118" i="100"/>
  <c r="Z118" i="100"/>
  <c r="AA118" i="100"/>
  <c r="AB118" i="100"/>
  <c r="AC118" i="100"/>
  <c r="Q119" i="100"/>
  <c r="R119" i="100"/>
  <c r="S119" i="100"/>
  <c r="T119" i="100"/>
  <c r="U119" i="100"/>
  <c r="V119" i="100"/>
  <c r="W119" i="100"/>
  <c r="X119" i="100"/>
  <c r="Y119" i="100"/>
  <c r="Z119" i="100"/>
  <c r="AA119" i="100"/>
  <c r="AB119" i="100"/>
  <c r="AC119" i="100"/>
  <c r="B117" i="100"/>
  <c r="C117" i="100"/>
  <c r="D117" i="100"/>
  <c r="E117" i="100"/>
  <c r="F117" i="100"/>
  <c r="G117" i="100"/>
  <c r="H117" i="100"/>
  <c r="I117" i="100"/>
  <c r="J117" i="100"/>
  <c r="K117" i="100"/>
  <c r="L117" i="100"/>
  <c r="M117" i="100"/>
  <c r="N117" i="100"/>
  <c r="B118" i="100"/>
  <c r="C118" i="100"/>
  <c r="D118" i="100"/>
  <c r="E118" i="100"/>
  <c r="F118" i="100"/>
  <c r="G118" i="100"/>
  <c r="H118" i="100"/>
  <c r="I118" i="100"/>
  <c r="J118" i="100"/>
  <c r="K118" i="100"/>
  <c r="L118" i="100"/>
  <c r="M118" i="100"/>
  <c r="N118" i="100"/>
  <c r="B119" i="100"/>
  <c r="C119" i="100"/>
  <c r="D119" i="100"/>
  <c r="E119" i="100"/>
  <c r="F119" i="100"/>
  <c r="G119" i="100"/>
  <c r="H119" i="100"/>
  <c r="I119" i="100"/>
  <c r="J119" i="100"/>
  <c r="K119" i="100"/>
  <c r="L119" i="100"/>
  <c r="M119" i="100"/>
  <c r="N119" i="100"/>
  <c r="W26" i="102"/>
  <c r="X26" i="102"/>
  <c r="Y26" i="102"/>
  <c r="W27" i="102"/>
  <c r="X27" i="102"/>
  <c r="Y27" i="102"/>
  <c r="W28" i="102"/>
  <c r="X28" i="102"/>
  <c r="Y28" i="102"/>
  <c r="G60" i="28"/>
  <c r="Y25" i="102" l="1"/>
  <c r="X25" i="102"/>
  <c r="W25" i="102"/>
  <c r="Z160" i="83"/>
  <c r="Z159" i="83"/>
  <c r="Z158" i="83"/>
  <c r="Z157" i="83"/>
  <c r="Z156" i="83"/>
  <c r="Z155" i="83"/>
  <c r="Z154" i="83"/>
  <c r="Z153" i="83"/>
  <c r="Z152" i="83"/>
  <c r="Z151" i="83"/>
  <c r="Z146" i="83"/>
  <c r="Z145" i="83"/>
  <c r="Z143" i="83"/>
  <c r="Z144" i="83" s="1"/>
  <c r="Z141" i="83"/>
  <c r="Z147" i="83" s="1"/>
  <c r="Z136" i="83"/>
  <c r="Z134" i="83"/>
  <c r="Z133" i="83"/>
  <c r="Z132" i="83"/>
  <c r="Z130" i="83"/>
  <c r="Z129" i="83"/>
  <c r="Z128" i="83"/>
  <c r="Z127" i="83"/>
  <c r="Z126" i="83"/>
  <c r="Z124" i="83"/>
  <c r="Z123" i="83"/>
  <c r="Z122" i="83"/>
  <c r="Z121" i="83"/>
  <c r="Z120" i="83"/>
  <c r="Z119" i="83" s="1"/>
  <c r="Z118" i="83"/>
  <c r="Z117" i="83"/>
  <c r="Z115" i="83"/>
  <c r="Z114" i="83"/>
  <c r="Z112" i="83"/>
  <c r="Z111" i="83"/>
  <c r="Z110" i="83"/>
  <c r="Z108" i="83"/>
  <c r="Z106" i="83"/>
  <c r="Z105" i="83"/>
  <c r="Z104" i="83"/>
  <c r="Z103" i="83"/>
  <c r="Z102" i="83"/>
  <c r="Z101" i="83"/>
  <c r="Z100" i="83"/>
  <c r="Z99" i="83"/>
  <c r="Z98" i="83"/>
  <c r="Z97" i="83"/>
  <c r="Z53" i="83"/>
  <c r="Z61" i="83" s="1"/>
  <c r="Z50" i="83"/>
  <c r="Z59" i="83" s="1"/>
  <c r="Z48" i="83"/>
  <c r="Z46" i="83"/>
  <c r="Z44" i="83"/>
  <c r="Z43" i="83"/>
  <c r="Z42" i="83"/>
  <c r="Z40" i="83"/>
  <c r="Z39" i="83" a="1"/>
  <c r="Z39" i="83" s="1"/>
  <c r="Z38" i="83" a="1"/>
  <c r="Z38" i="83" s="1"/>
  <c r="Z37" i="83"/>
  <c r="Z35" i="83"/>
  <c r="Z34" i="83"/>
  <c r="Z33" i="83"/>
  <c r="Z32" i="83"/>
  <c r="Z31" i="83"/>
  <c r="Z29" i="83"/>
  <c r="Z27" i="83"/>
  <c r="Z26" i="83"/>
  <c r="Z25" i="83"/>
  <c r="Z24" i="83"/>
  <c r="Z23" i="83"/>
  <c r="Z22" i="83"/>
  <c r="Z21" i="83"/>
  <c r="Z19" i="83"/>
  <c r="Z18" i="83"/>
  <c r="Z17" i="83"/>
  <c r="Z16" i="83"/>
  <c r="Z15" i="83"/>
  <c r="Z14" i="83"/>
  <c r="Z13" i="83"/>
  <c r="Z12" i="83"/>
  <c r="Z10" i="83"/>
  <c r="Z8" i="83"/>
  <c r="Z7" i="83"/>
  <c r="Z6" i="83"/>
  <c r="Z5" i="83"/>
  <c r="Z4" i="83"/>
  <c r="Z107" i="83" l="1"/>
  <c r="Z116" i="83"/>
  <c r="Z113" i="83"/>
  <c r="Z135" i="83"/>
  <c r="Z52" i="83"/>
  <c r="Z57" i="83"/>
  <c r="Z148" i="83"/>
  <c r="Z54" i="83"/>
  <c r="Z62" i="83" s="1"/>
  <c r="T32" i="66"/>
  <c r="T96" i="66"/>
  <c r="Y4" i="102"/>
  <c r="Z73" i="83" s="1"/>
  <c r="Z87" i="83" s="1"/>
  <c r="Y5" i="102"/>
  <c r="Y6" i="102"/>
  <c r="Z74" i="83" s="1"/>
  <c r="Z88" i="83" s="1"/>
  <c r="Y7" i="102"/>
  <c r="Y10" i="102"/>
  <c r="Z77" i="83" s="1"/>
  <c r="Z92" i="83" s="1"/>
  <c r="Y11" i="102"/>
  <c r="Z78" i="83" s="1"/>
  <c r="Z93" i="83" s="1"/>
  <c r="Y13" i="102"/>
  <c r="Y14" i="102"/>
  <c r="Y15" i="102"/>
  <c r="Y16" i="102"/>
  <c r="Y17" i="102"/>
  <c r="Y20" i="102"/>
  <c r="Z81" i="83" s="1"/>
  <c r="Y21" i="102"/>
  <c r="Z82" i="83" s="1"/>
  <c r="Y22" i="102"/>
  <c r="Z83" i="83" s="1"/>
  <c r="Y23" i="102"/>
  <c r="Y24" i="102"/>
  <c r="Y31" i="102"/>
  <c r="Y32" i="102"/>
  <c r="Y33" i="102"/>
  <c r="Z84" i="83" s="1"/>
  <c r="Z95" i="83" s="1"/>
  <c r="Y34" i="102"/>
  <c r="Y50" i="102"/>
  <c r="S59" i="55"/>
  <c r="S25" i="55"/>
  <c r="C80" i="100"/>
  <c r="B80" i="100"/>
  <c r="AC79" i="100"/>
  <c r="AB79" i="100"/>
  <c r="AA79" i="100"/>
  <c r="Z79" i="100"/>
  <c r="Y79" i="100"/>
  <c r="X79" i="100"/>
  <c r="W79" i="100"/>
  <c r="V79" i="100"/>
  <c r="U79" i="100"/>
  <c r="T79" i="100"/>
  <c r="S79" i="100"/>
  <c r="R79" i="100"/>
  <c r="Y37" i="102" l="1"/>
  <c r="Y3" i="102"/>
  <c r="Z72" i="83" s="1"/>
  <c r="Z75" i="83"/>
  <c r="Z89" i="83" s="1"/>
  <c r="Z90" i="83" s="1"/>
  <c r="Y45" i="102"/>
  <c r="Y43" i="102"/>
  <c r="Y42" i="102"/>
  <c r="Y44" i="102"/>
  <c r="Y41" i="102"/>
  <c r="Y39" i="102"/>
  <c r="Y38" i="102"/>
  <c r="Y9" i="102"/>
  <c r="Y19" i="102"/>
  <c r="Z80" i="83" s="1"/>
  <c r="Q77" i="100"/>
  <c r="Q79" i="100"/>
  <c r="B79" i="100"/>
  <c r="C79" i="100"/>
  <c r="C138" i="100"/>
  <c r="Q80" i="100"/>
  <c r="Q139" i="100" s="1"/>
  <c r="AF197" i="100"/>
  <c r="AF175" i="100"/>
  <c r="U136" i="100"/>
  <c r="Q175" i="100"/>
  <c r="B175" i="100"/>
  <c r="U80" i="100"/>
  <c r="U138" i="100" s="1"/>
  <c r="AR138" i="100"/>
  <c r="AO138" i="100"/>
  <c r="AN138" i="100"/>
  <c r="AM138" i="100"/>
  <c r="AL138" i="100"/>
  <c r="AK138" i="100"/>
  <c r="AJ138" i="100"/>
  <c r="AI138" i="100"/>
  <c r="AH138" i="100"/>
  <c r="AG138" i="100"/>
  <c r="AF138" i="100"/>
  <c r="AR116" i="100"/>
  <c r="AO116" i="100"/>
  <c r="AN116" i="100"/>
  <c r="AM116" i="100"/>
  <c r="AL116" i="100"/>
  <c r="AK116" i="100"/>
  <c r="AJ116" i="100"/>
  <c r="AI116" i="100"/>
  <c r="AH116" i="100"/>
  <c r="AG116" i="100"/>
  <c r="AF116" i="100"/>
  <c r="AC116" i="100"/>
  <c r="AB116" i="100"/>
  <c r="AA116" i="100"/>
  <c r="Z116" i="100"/>
  <c r="Y116" i="100"/>
  <c r="X116" i="100"/>
  <c r="W116" i="100"/>
  <c r="V116" i="100"/>
  <c r="U116" i="100"/>
  <c r="T116" i="100"/>
  <c r="S116" i="100"/>
  <c r="R116" i="100"/>
  <c r="Q116" i="100"/>
  <c r="N116" i="100"/>
  <c r="M116" i="100"/>
  <c r="L116" i="100"/>
  <c r="K116" i="100"/>
  <c r="J116" i="100"/>
  <c r="I116" i="100"/>
  <c r="H116" i="100"/>
  <c r="G116" i="100"/>
  <c r="F116" i="100"/>
  <c r="E116" i="100"/>
  <c r="D116" i="100"/>
  <c r="C116" i="100"/>
  <c r="B116" i="100"/>
  <c r="AR80" i="100"/>
  <c r="AO80" i="100"/>
  <c r="AN80" i="100"/>
  <c r="AM80" i="100"/>
  <c r="AL80" i="100"/>
  <c r="AK80" i="100"/>
  <c r="AJ80" i="100"/>
  <c r="AI80" i="100"/>
  <c r="AH80" i="100"/>
  <c r="AG80" i="100"/>
  <c r="AF80" i="100"/>
  <c r="S80" i="100"/>
  <c r="R80" i="100"/>
  <c r="AC80" i="100"/>
  <c r="AC138" i="100" s="1"/>
  <c r="AB80" i="100"/>
  <c r="AB138" i="100" s="1"/>
  <c r="AA80" i="100"/>
  <c r="AA138" i="100" s="1"/>
  <c r="Z80" i="100"/>
  <c r="Z138" i="100" s="1"/>
  <c r="Y80" i="100"/>
  <c r="Y138" i="100" s="1"/>
  <c r="X80" i="100"/>
  <c r="X138" i="100" s="1"/>
  <c r="W80" i="100"/>
  <c r="W138" i="100" s="1"/>
  <c r="V80" i="100"/>
  <c r="V138" i="100" s="1"/>
  <c r="T80" i="100"/>
  <c r="T138" i="100" s="1"/>
  <c r="N80" i="100"/>
  <c r="M80" i="100"/>
  <c r="L80" i="100"/>
  <c r="K80" i="100"/>
  <c r="J80" i="100"/>
  <c r="I80" i="100"/>
  <c r="H80" i="100"/>
  <c r="G80" i="100"/>
  <c r="F80" i="100"/>
  <c r="E80" i="100"/>
  <c r="D80" i="100"/>
  <c r="Y36" i="102" l="1"/>
  <c r="Y40" i="102"/>
  <c r="Z76" i="83"/>
  <c r="Z137" i="83"/>
  <c r="Z86" i="83"/>
  <c r="V139" i="100"/>
  <c r="V197" i="100"/>
  <c r="AA139" i="100"/>
  <c r="AA197" i="100"/>
  <c r="S139" i="100"/>
  <c r="S197" i="100"/>
  <c r="X139" i="100"/>
  <c r="X197" i="100"/>
  <c r="Y139" i="100"/>
  <c r="Y197" i="100"/>
  <c r="Z139" i="100"/>
  <c r="Z197" i="100"/>
  <c r="AB139" i="100"/>
  <c r="AB197" i="100"/>
  <c r="Q197" i="100"/>
  <c r="U139" i="100"/>
  <c r="U197" i="100"/>
  <c r="W139" i="100"/>
  <c r="W197" i="100"/>
  <c r="AC139" i="100"/>
  <c r="AC197" i="100"/>
  <c r="T139" i="100"/>
  <c r="T197" i="100"/>
  <c r="S138" i="100"/>
  <c r="R139" i="100"/>
  <c r="R197" i="100"/>
  <c r="R138" i="100"/>
  <c r="B138" i="100"/>
  <c r="B197" i="100"/>
  <c r="Q138" i="100"/>
  <c r="Y93" i="28"/>
  <c r="Y88" i="28"/>
  <c r="Y95" i="28"/>
  <c r="Z91" i="83" l="1"/>
  <c r="Z79" i="83"/>
  <c r="Y94" i="28"/>
  <c r="Z161" i="83" s="1"/>
  <c r="Z149" i="83" s="1"/>
  <c r="Y99" i="28"/>
  <c r="Y96" i="28"/>
  <c r="Y97" i="28" s="1"/>
  <c r="Y98" i="28" s="1"/>
  <c r="Y55" i="28"/>
  <c r="Y58" i="28"/>
  <c r="Y59" i="28"/>
  <c r="Y60" i="28"/>
  <c r="Y61" i="28"/>
  <c r="Y62" i="28"/>
  <c r="Y63" i="28"/>
  <c r="Y65" i="28"/>
  <c r="Y69" i="28"/>
  <c r="Y16" i="28"/>
  <c r="Y17" i="28"/>
  <c r="Y18" i="28"/>
  <c r="Y19" i="28"/>
  <c r="Y20" i="28"/>
  <c r="Y21" i="28"/>
  <c r="Y22" i="28"/>
  <c r="Y23" i="28"/>
  <c r="Z150" i="83" s="1"/>
  <c r="Q321" i="52"/>
  <c r="R362" i="52"/>
  <c r="R350" i="52"/>
  <c r="R343" i="52"/>
  <c r="R328" i="52"/>
  <c r="R321" i="52"/>
  <c r="R314" i="52"/>
  <c r="R281" i="52"/>
  <c r="R274" i="52"/>
  <c r="R268" i="52"/>
  <c r="R254" i="52"/>
  <c r="P46" i="7"/>
  <c r="P47" i="7"/>
  <c r="P48" i="7"/>
  <c r="P49" i="7"/>
  <c r="P50" i="7"/>
  <c r="P51" i="7"/>
  <c r="P52" i="7"/>
  <c r="P53" i="7"/>
  <c r="P54" i="7"/>
  <c r="P55" i="7"/>
  <c r="P56" i="7"/>
  <c r="P57" i="7"/>
  <c r="P59" i="7"/>
  <c r="P60" i="7"/>
  <c r="P61" i="7"/>
  <c r="Z165" i="27"/>
  <c r="Z192" i="27" s="1"/>
  <c r="Z166" i="27"/>
  <c r="Z193" i="27" s="1"/>
  <c r="Z167" i="27"/>
  <c r="Z194" i="27" s="1"/>
  <c r="Z168" i="27"/>
  <c r="Z195" i="27" s="1"/>
  <c r="Z169" i="27"/>
  <c r="Z196" i="27" s="1"/>
  <c r="Z170" i="27"/>
  <c r="Z197" i="27" s="1"/>
  <c r="Z171" i="27"/>
  <c r="Z198" i="27" s="1"/>
  <c r="Z172" i="27"/>
  <c r="Z199" i="27" s="1"/>
  <c r="Z173" i="27"/>
  <c r="Z174" i="27"/>
  <c r="Z201" i="27" s="1"/>
  <c r="Z175" i="27"/>
  <c r="Z202" i="27" s="1"/>
  <c r="Z176" i="27"/>
  <c r="Z177" i="27"/>
  <c r="Z178" i="27"/>
  <c r="Z179" i="27"/>
  <c r="Z180" i="27"/>
  <c r="Z181" i="27"/>
  <c r="Z208" i="27" s="1"/>
  <c r="Z182" i="27"/>
  <c r="Z209" i="27" s="1"/>
  <c r="Z183" i="27"/>
  <c r="Z210" i="27" s="1"/>
  <c r="Z184" i="27"/>
  <c r="Z211" i="27" s="1"/>
  <c r="Z185" i="27"/>
  <c r="Z212" i="27" s="1"/>
  <c r="Z186" i="27"/>
  <c r="Z213" i="27" s="1"/>
  <c r="Z187" i="27"/>
  <c r="Z214" i="27" s="1"/>
  <c r="Z200" i="27"/>
  <c r="Z203" i="27"/>
  <c r="Z204" i="27"/>
  <c r="Z205" i="27"/>
  <c r="Z206" i="27"/>
  <c r="Z207" i="27"/>
  <c r="Z219" i="27"/>
  <c r="Z220" i="27"/>
  <c r="Z221" i="27"/>
  <c r="Z222" i="27"/>
  <c r="Z276" i="27" s="1"/>
  <c r="Z303" i="27" s="1"/>
  <c r="Z223" i="27"/>
  <c r="Z277" i="27" s="1"/>
  <c r="Z304" i="27" s="1"/>
  <c r="Z224" i="27"/>
  <c r="Z225" i="27"/>
  <c r="Z226" i="27"/>
  <c r="Z227" i="27"/>
  <c r="Z228" i="27"/>
  <c r="Z229" i="27"/>
  <c r="Z230" i="27"/>
  <c r="Z231" i="27"/>
  <c r="Z232" i="27"/>
  <c r="Z233" i="27"/>
  <c r="Z234" i="27"/>
  <c r="Z235" i="27"/>
  <c r="Z236" i="27"/>
  <c r="Z237" i="27"/>
  <c r="Z238" i="27"/>
  <c r="Z292" i="27" s="1"/>
  <c r="Z319" i="27" s="1"/>
  <c r="Z239" i="27"/>
  <c r="Z240" i="27"/>
  <c r="Z246" i="27"/>
  <c r="Z247" i="27"/>
  <c r="Z248" i="27"/>
  <c r="Z249" i="27"/>
  <c r="Z250" i="27"/>
  <c r="Z251" i="27"/>
  <c r="Z252" i="27"/>
  <c r="Z253" i="27"/>
  <c r="Z254" i="27"/>
  <c r="Z255" i="27"/>
  <c r="Z256" i="27"/>
  <c r="Z283" i="27" s="1"/>
  <c r="Z310" i="27" s="1"/>
  <c r="Z257" i="27"/>
  <c r="Z284" i="27" s="1"/>
  <c r="Z311" i="27" s="1"/>
  <c r="Z258" i="27"/>
  <c r="Z259" i="27"/>
  <c r="Z260" i="27"/>
  <c r="Z287" i="27" s="1"/>
  <c r="Z314" i="27" s="1"/>
  <c r="Z261" i="27"/>
  <c r="Z262" i="27"/>
  <c r="Z263" i="27"/>
  <c r="Z290" i="27" s="1"/>
  <c r="Z317" i="27" s="1"/>
  <c r="Z264" i="27"/>
  <c r="Z265" i="27"/>
  <c r="Z266" i="27"/>
  <c r="Z267" i="27"/>
  <c r="Z278" i="27"/>
  <c r="Z305" i="27" s="1"/>
  <c r="Z291" i="27"/>
  <c r="Z318" i="27" s="1"/>
  <c r="Z57" i="27"/>
  <c r="Z58" i="27"/>
  <c r="Z59" i="27"/>
  <c r="Z60" i="27"/>
  <c r="Z87" i="27" s="1"/>
  <c r="Z61" i="27"/>
  <c r="Z62" i="27"/>
  <c r="Z89" i="27" s="1"/>
  <c r="Z63" i="27"/>
  <c r="Z90" i="27" s="1"/>
  <c r="Z64" i="27"/>
  <c r="Z91" i="27" s="1"/>
  <c r="Z65" i="27"/>
  <c r="Z92" i="27" s="1"/>
  <c r="Z66" i="27"/>
  <c r="Z93" i="27" s="1"/>
  <c r="Z67" i="27"/>
  <c r="Z94" i="27" s="1"/>
  <c r="Z68" i="27"/>
  <c r="Z95" i="27" s="1"/>
  <c r="Z69" i="27"/>
  <c r="Z96" i="27" s="1"/>
  <c r="Z70" i="27"/>
  <c r="Z97" i="27" s="1"/>
  <c r="Z71" i="27"/>
  <c r="Z98" i="27" s="1"/>
  <c r="Z72" i="27"/>
  <c r="Z99" i="27" s="1"/>
  <c r="Z73" i="27"/>
  <c r="Z74" i="27"/>
  <c r="Z101" i="27" s="1"/>
  <c r="Z75" i="27"/>
  <c r="Z102" i="27" s="1"/>
  <c r="Z76" i="27"/>
  <c r="Z77" i="27"/>
  <c r="Z104" i="27" s="1"/>
  <c r="Z78" i="27"/>
  <c r="Z79" i="27"/>
  <c r="Z84" i="27"/>
  <c r="Z85" i="27"/>
  <c r="Z86" i="27"/>
  <c r="Z88" i="27"/>
  <c r="Z100" i="27"/>
  <c r="Z103" i="27"/>
  <c r="Z105" i="27"/>
  <c r="Z106" i="27"/>
  <c r="Z106" i="26"/>
  <c r="Z124" i="26" s="1"/>
  <c r="Z107" i="26"/>
  <c r="Z125" i="26" s="1"/>
  <c r="Z108" i="26"/>
  <c r="Z126" i="26" s="1"/>
  <c r="Z109" i="26"/>
  <c r="Z110" i="26"/>
  <c r="Z128" i="26" s="1"/>
  <c r="Z111" i="26"/>
  <c r="Z129" i="26" s="1"/>
  <c r="Z112" i="26"/>
  <c r="Z130" i="26" s="1"/>
  <c r="Z113" i="26"/>
  <c r="Z131" i="26" s="1"/>
  <c r="Z114" i="26"/>
  <c r="Z115" i="26"/>
  <c r="Z133" i="26" s="1"/>
  <c r="Z116" i="26"/>
  <c r="Z134" i="26" s="1"/>
  <c r="Z117" i="26"/>
  <c r="Z135" i="26" s="1"/>
  <c r="Z118" i="26"/>
  <c r="Z136" i="26" s="1"/>
  <c r="Z119" i="26"/>
  <c r="Z137" i="26" s="1"/>
  <c r="Z65" i="83" s="1"/>
  <c r="Z127" i="26"/>
  <c r="Z132" i="26"/>
  <c r="Z141" i="26"/>
  <c r="Z142" i="26"/>
  <c r="Z143" i="26"/>
  <c r="Z144" i="26"/>
  <c r="Z178" i="26" s="1"/>
  <c r="Z196" i="26" s="1"/>
  <c r="Z145" i="26"/>
  <c r="Z146" i="26"/>
  <c r="Z147" i="26"/>
  <c r="Z148" i="26"/>
  <c r="Z149" i="26"/>
  <c r="Z150" i="26"/>
  <c r="Z184" i="26" s="1"/>
  <c r="Z202" i="26" s="1"/>
  <c r="Z151" i="26"/>
  <c r="Z152" i="26"/>
  <c r="Z153" i="26"/>
  <c r="Z158" i="26"/>
  <c r="Z159" i="26"/>
  <c r="Z176" i="26" s="1"/>
  <c r="Z194" i="26" s="1"/>
  <c r="Z160" i="26"/>
  <c r="Z161" i="26"/>
  <c r="Z162" i="26"/>
  <c r="Z163" i="26"/>
  <c r="Z164" i="26"/>
  <c r="Z181" i="26" s="1"/>
  <c r="Z199" i="26" s="1"/>
  <c r="Z165" i="26"/>
  <c r="Z166" i="26"/>
  <c r="Z167" i="26"/>
  <c r="Z168" i="26"/>
  <c r="Z185" i="26" s="1"/>
  <c r="Z203" i="26" s="1"/>
  <c r="Z169" i="26"/>
  <c r="Z170" i="26"/>
  <c r="Z177" i="26"/>
  <c r="Z195" i="26" s="1"/>
  <c r="Z37" i="26"/>
  <c r="Z55" i="26" s="1"/>
  <c r="Z38" i="26"/>
  <c r="Z56" i="26" s="1"/>
  <c r="Z39" i="26"/>
  <c r="Z57" i="26" s="1"/>
  <c r="Z40" i="26"/>
  <c r="Z58" i="26" s="1"/>
  <c r="Z41" i="26"/>
  <c r="Z59" i="26" s="1"/>
  <c r="Z42" i="26"/>
  <c r="Z60" i="26" s="1"/>
  <c r="Z43" i="26"/>
  <c r="Z61" i="26" s="1"/>
  <c r="Z44" i="26"/>
  <c r="Z62" i="26" s="1"/>
  <c r="Z45" i="26"/>
  <c r="Z63" i="26" s="1"/>
  <c r="Z46" i="26"/>
  <c r="Z64" i="26" s="1"/>
  <c r="Z47" i="26"/>
  <c r="Z65" i="26" s="1"/>
  <c r="Z48" i="26"/>
  <c r="Z66" i="26" s="1"/>
  <c r="Z49" i="26"/>
  <c r="Z67" i="26" s="1"/>
  <c r="Z50" i="26"/>
  <c r="T63" i="66"/>
  <c r="T52" i="66" s="1"/>
  <c r="T101" i="66"/>
  <c r="T102" i="66"/>
  <c r="T103" i="66"/>
  <c r="T104" i="66"/>
  <c r="T105" i="66"/>
  <c r="T106" i="66"/>
  <c r="T107" i="66"/>
  <c r="T108" i="66"/>
  <c r="T109" i="66"/>
  <c r="T110" i="66"/>
  <c r="T111" i="66"/>
  <c r="T112" i="66"/>
  <c r="T113" i="66"/>
  <c r="T114" i="66"/>
  <c r="T115" i="66"/>
  <c r="T116" i="66"/>
  <c r="T117" i="66"/>
  <c r="T118" i="66"/>
  <c r="T119" i="66"/>
  <c r="T120" i="66"/>
  <c r="T121" i="66"/>
  <c r="T122" i="66"/>
  <c r="T123" i="66"/>
  <c r="T124" i="66"/>
  <c r="T125" i="66"/>
  <c r="T126" i="66"/>
  <c r="T127" i="66"/>
  <c r="T132" i="66"/>
  <c r="T133" i="66"/>
  <c r="T134" i="66"/>
  <c r="T135" i="66"/>
  <c r="T136" i="66"/>
  <c r="T137" i="66"/>
  <c r="T138" i="66"/>
  <c r="T139" i="66"/>
  <c r="T140" i="66"/>
  <c r="T141" i="66"/>
  <c r="T142" i="66"/>
  <c r="T143" i="66"/>
  <c r="T144" i="66"/>
  <c r="T145" i="66"/>
  <c r="T146" i="66"/>
  <c r="T147" i="66"/>
  <c r="T148" i="66"/>
  <c r="T149" i="66"/>
  <c r="T150" i="66"/>
  <c r="T151" i="66"/>
  <c r="T152" i="66"/>
  <c r="T153" i="66"/>
  <c r="T154" i="66"/>
  <c r="T155" i="66"/>
  <c r="T156" i="66"/>
  <c r="T157" i="66"/>
  <c r="T158" i="66"/>
  <c r="T159" i="66"/>
  <c r="Z20" i="13"/>
  <c r="Z21" i="13"/>
  <c r="Z22" i="13"/>
  <c r="Z23" i="13"/>
  <c r="Z24" i="13"/>
  <c r="Z25" i="13"/>
  <c r="Z26" i="13"/>
  <c r="Z27" i="13"/>
  <c r="Z29" i="13"/>
  <c r="Z30" i="13"/>
  <c r="Z31" i="13"/>
  <c r="Z33" i="13"/>
  <c r="Z57" i="12"/>
  <c r="Z58" i="12"/>
  <c r="Z59" i="12"/>
  <c r="Z60" i="12"/>
  <c r="Z61" i="12"/>
  <c r="Z62" i="12"/>
  <c r="Z63" i="12"/>
  <c r="Z64" i="12"/>
  <c r="Z65" i="12"/>
  <c r="Z66" i="12"/>
  <c r="Z67" i="12"/>
  <c r="Z68" i="12"/>
  <c r="Z69" i="12"/>
  <c r="Z70" i="12"/>
  <c r="Z71" i="12"/>
  <c r="Z75" i="12"/>
  <c r="Z76" i="12"/>
  <c r="Z77" i="12"/>
  <c r="Z78" i="12"/>
  <c r="Z79" i="12"/>
  <c r="Z80" i="12"/>
  <c r="Z81" i="12"/>
  <c r="Z82" i="12"/>
  <c r="Z83" i="12"/>
  <c r="Z84" i="12"/>
  <c r="Z85" i="12"/>
  <c r="Z86" i="12"/>
  <c r="Z87" i="12"/>
  <c r="Z88" i="12"/>
  <c r="Z89" i="12"/>
  <c r="Z35" i="12"/>
  <c r="Z21" i="12" s="1"/>
  <c r="Z91" i="48"/>
  <c r="Z92" i="48"/>
  <c r="Z93" i="48"/>
  <c r="Z94" i="48"/>
  <c r="Z95" i="48"/>
  <c r="Z96" i="48"/>
  <c r="Z97" i="48"/>
  <c r="Z98" i="48"/>
  <c r="Z99" i="48"/>
  <c r="Z100" i="48"/>
  <c r="Z101" i="48"/>
  <c r="Z102" i="48"/>
  <c r="Z103" i="48"/>
  <c r="Z104" i="48"/>
  <c r="Z105" i="48"/>
  <c r="Z106" i="48"/>
  <c r="Z107" i="48"/>
  <c r="Z108" i="48"/>
  <c r="Z109" i="48"/>
  <c r="Z110" i="48"/>
  <c r="Z111" i="48"/>
  <c r="Z112" i="48"/>
  <c r="Z113" i="48"/>
  <c r="Z114" i="48"/>
  <c r="Z115" i="48"/>
  <c r="Z116" i="48"/>
  <c r="Z120" i="48"/>
  <c r="Z121" i="48"/>
  <c r="Z122" i="48"/>
  <c r="Z123" i="48"/>
  <c r="Z124" i="48"/>
  <c r="Z125" i="48"/>
  <c r="Z126" i="48"/>
  <c r="Z127" i="48"/>
  <c r="Z128" i="48"/>
  <c r="Z129" i="48"/>
  <c r="Z130" i="48"/>
  <c r="Z131" i="48"/>
  <c r="Z132" i="48"/>
  <c r="Z133" i="48"/>
  <c r="Z134" i="48"/>
  <c r="Z135" i="48"/>
  <c r="Z136" i="48"/>
  <c r="Z137" i="48"/>
  <c r="Z138" i="48"/>
  <c r="Z139" i="48"/>
  <c r="Z140" i="48"/>
  <c r="Z141" i="48"/>
  <c r="Z142" i="48"/>
  <c r="Z143" i="48"/>
  <c r="Z144" i="48"/>
  <c r="Z145" i="48"/>
  <c r="Z58" i="48"/>
  <c r="Z48" i="48" s="1"/>
  <c r="AR115" i="100"/>
  <c r="AO115" i="100"/>
  <c r="AN115" i="100"/>
  <c r="AM115" i="100"/>
  <c r="AL115" i="100"/>
  <c r="AK115" i="100"/>
  <c r="AJ115" i="100"/>
  <c r="AI115" i="100"/>
  <c r="AH115" i="100"/>
  <c r="AG115" i="100"/>
  <c r="AF115" i="100"/>
  <c r="AF174" i="100"/>
  <c r="Q174" i="100"/>
  <c r="B174" i="100"/>
  <c r="AC115" i="100"/>
  <c r="AB115" i="100"/>
  <c r="AA115" i="100"/>
  <c r="Z115" i="100"/>
  <c r="Y115" i="100"/>
  <c r="X115" i="100"/>
  <c r="W115" i="100"/>
  <c r="V115" i="100"/>
  <c r="U115" i="100"/>
  <c r="T115" i="100"/>
  <c r="S115" i="100"/>
  <c r="R115" i="100"/>
  <c r="Q115" i="100"/>
  <c r="N115" i="100"/>
  <c r="M115" i="100"/>
  <c r="L115" i="100"/>
  <c r="K115" i="100"/>
  <c r="J115" i="100"/>
  <c r="I115" i="100"/>
  <c r="H115" i="100"/>
  <c r="G115" i="100"/>
  <c r="F115" i="100"/>
  <c r="E115" i="100"/>
  <c r="D115" i="100"/>
  <c r="C115" i="100"/>
  <c r="B115" i="100"/>
  <c r="B76" i="11"/>
  <c r="B74" i="100"/>
  <c r="AF173" i="100"/>
  <c r="AF172" i="100"/>
  <c r="AF171" i="100"/>
  <c r="AF170" i="100"/>
  <c r="AF169" i="100"/>
  <c r="AF168" i="100"/>
  <c r="AF167" i="100"/>
  <c r="AF166" i="100"/>
  <c r="AF165" i="100"/>
  <c r="AF164" i="100"/>
  <c r="AF163" i="100"/>
  <c r="AF162" i="100"/>
  <c r="AF161" i="100"/>
  <c r="AF160" i="100"/>
  <c r="AF159" i="100"/>
  <c r="AF158" i="100"/>
  <c r="AF157" i="100"/>
  <c r="AF156" i="100"/>
  <c r="AF155" i="100"/>
  <c r="AF154" i="100"/>
  <c r="AF153" i="100"/>
  <c r="AF152" i="100"/>
  <c r="AF151" i="100"/>
  <c r="Q173" i="100"/>
  <c r="Q172" i="100"/>
  <c r="Q171" i="100"/>
  <c r="Q170" i="100"/>
  <c r="Q169" i="100"/>
  <c r="Q168" i="100"/>
  <c r="Q167" i="100"/>
  <c r="Q166" i="100"/>
  <c r="Q165" i="100"/>
  <c r="Q164" i="100"/>
  <c r="Q163" i="100"/>
  <c r="Q162" i="100"/>
  <c r="Q161" i="100"/>
  <c r="Q160" i="100"/>
  <c r="Q159" i="100"/>
  <c r="Q158" i="100"/>
  <c r="Q157" i="100"/>
  <c r="Q156" i="100"/>
  <c r="Q155" i="100"/>
  <c r="Q154" i="100"/>
  <c r="Q153" i="100"/>
  <c r="Q152" i="100"/>
  <c r="Q151" i="100"/>
  <c r="B173" i="100"/>
  <c r="B172" i="100"/>
  <c r="B171" i="100"/>
  <c r="B170" i="100"/>
  <c r="B169" i="100"/>
  <c r="B168" i="100"/>
  <c r="B167" i="100"/>
  <c r="B166" i="100"/>
  <c r="B165" i="100"/>
  <c r="B164" i="100"/>
  <c r="B163" i="100"/>
  <c r="B162" i="100"/>
  <c r="B161" i="100"/>
  <c r="B160" i="100"/>
  <c r="B159" i="100"/>
  <c r="B158" i="100"/>
  <c r="B157" i="100"/>
  <c r="B156" i="100"/>
  <c r="B155" i="100"/>
  <c r="B154" i="100"/>
  <c r="B153" i="100"/>
  <c r="B152" i="100"/>
  <c r="B151" i="100"/>
  <c r="AF196" i="100"/>
  <c r="AF195" i="100"/>
  <c r="AF194" i="100"/>
  <c r="AF193" i="100"/>
  <c r="Q196" i="100"/>
  <c r="Q195" i="100"/>
  <c r="Q194" i="100"/>
  <c r="Q193" i="100"/>
  <c r="Q192" i="100"/>
  <c r="B194" i="100"/>
  <c r="B193" i="100"/>
  <c r="B192" i="100"/>
  <c r="AQ64" i="73"/>
  <c r="Z288" i="27" l="1"/>
  <c r="Z315" i="27" s="1"/>
  <c r="Z294" i="27"/>
  <c r="Z321" i="27" s="1"/>
  <c r="Z293" i="27"/>
  <c r="Z320" i="27" s="1"/>
  <c r="Z279" i="27"/>
  <c r="Z306" i="27" s="1"/>
  <c r="Z187" i="26"/>
  <c r="Z205" i="26" s="1"/>
  <c r="Z186" i="26"/>
  <c r="Z204" i="26" s="1"/>
  <c r="Z182" i="26"/>
  <c r="Z200" i="26" s="1"/>
  <c r="Z180" i="26"/>
  <c r="Z198" i="26" s="1"/>
  <c r="Z68" i="26"/>
  <c r="Z63" i="83" s="1"/>
  <c r="Z55" i="83"/>
  <c r="Z179" i="26"/>
  <c r="Z197" i="26" s="1"/>
  <c r="Z275" i="27"/>
  <c r="Z302" i="27" s="1"/>
  <c r="Z274" i="27"/>
  <c r="Z301" i="27" s="1"/>
  <c r="Z289" i="27"/>
  <c r="Z316" i="27" s="1"/>
  <c r="Z273" i="27"/>
  <c r="Z300" i="27" s="1"/>
  <c r="Z282" i="27"/>
  <c r="Z309" i="27" s="1"/>
  <c r="Y56" i="28"/>
  <c r="Y54" i="28"/>
  <c r="Z241" i="27"/>
  <c r="Z280" i="27"/>
  <c r="Z307" i="27" s="1"/>
  <c r="Z286" i="27"/>
  <c r="Z313" i="27" s="1"/>
  <c r="Z285" i="27"/>
  <c r="Z312" i="27" s="1"/>
  <c r="Z281" i="27"/>
  <c r="Z308" i="27" s="1"/>
  <c r="Z171" i="26"/>
  <c r="Z183" i="26"/>
  <c r="Z201" i="26" s="1"/>
  <c r="Z154" i="26"/>
  <c r="Z46" i="48"/>
  <c r="Z47" i="48"/>
  <c r="Z45" i="48"/>
  <c r="Z56" i="48"/>
  <c r="Z55" i="48"/>
  <c r="Z44" i="48"/>
  <c r="Z40" i="48"/>
  <c r="Z43" i="48"/>
  <c r="Z39" i="48"/>
  <c r="T60" i="66"/>
  <c r="T59" i="66"/>
  <c r="T54" i="66"/>
  <c r="T45" i="66"/>
  <c r="T44" i="66"/>
  <c r="T43" i="66"/>
  <c r="T61" i="66"/>
  <c r="T51" i="66"/>
  <c r="T50" i="66"/>
  <c r="Y66" i="28"/>
  <c r="Z268" i="27"/>
  <c r="Z175" i="26"/>
  <c r="Z193" i="26" s="1"/>
  <c r="T49" i="66"/>
  <c r="T48" i="66"/>
  <c r="T47" i="66"/>
  <c r="T62" i="66"/>
  <c r="T46" i="66"/>
  <c r="T42" i="66"/>
  <c r="T57" i="66"/>
  <c r="T41" i="66"/>
  <c r="T58" i="66"/>
  <c r="T56" i="66"/>
  <c r="T40" i="66"/>
  <c r="T55" i="66"/>
  <c r="T39" i="66"/>
  <c r="T38" i="66"/>
  <c r="T53" i="66"/>
  <c r="T37" i="66"/>
  <c r="Z34" i="12"/>
  <c r="Z33" i="12"/>
  <c r="Z31" i="12"/>
  <c r="Z30" i="12"/>
  <c r="Z29" i="12"/>
  <c r="Z28" i="12"/>
  <c r="Z27" i="12"/>
  <c r="Z26" i="12"/>
  <c r="Z25" i="12"/>
  <c r="Z32" i="12"/>
  <c r="Z24" i="12"/>
  <c r="Z23" i="12"/>
  <c r="Z22" i="12"/>
  <c r="Z42" i="48"/>
  <c r="Z57" i="48"/>
  <c r="Z41" i="48"/>
  <c r="Z33" i="48"/>
  <c r="Z54" i="48"/>
  <c r="Z38" i="48"/>
  <c r="Z53" i="48"/>
  <c r="Z37" i="48"/>
  <c r="Z52" i="48"/>
  <c r="Z36" i="48"/>
  <c r="Z51" i="48"/>
  <c r="Z35" i="48"/>
  <c r="Z50" i="48"/>
  <c r="Z34" i="48"/>
  <c r="Z49" i="48"/>
  <c r="AM64" i="73"/>
  <c r="Z295" i="27" l="1"/>
  <c r="Z322" i="27" s="1"/>
  <c r="Z188" i="26"/>
  <c r="Z206" i="26" s="1"/>
  <c r="Z67" i="83" s="1"/>
  <c r="C59" i="55"/>
  <c r="R59" i="55"/>
  <c r="Q59" i="55"/>
  <c r="P59" i="55"/>
  <c r="O59" i="55"/>
  <c r="N59" i="55"/>
  <c r="M59" i="55"/>
  <c r="L59" i="55"/>
  <c r="K59" i="55"/>
  <c r="J59" i="55"/>
  <c r="I59" i="55"/>
  <c r="H59" i="55"/>
  <c r="G59" i="55"/>
  <c r="F59" i="55"/>
  <c r="E59" i="55"/>
  <c r="D59" i="55"/>
  <c r="AI64" i="73"/>
  <c r="AE64" i="73"/>
  <c r="I25" i="55"/>
  <c r="N25" i="55"/>
  <c r="R25" i="55"/>
  <c r="G25" i="55"/>
  <c r="J25" i="55"/>
  <c r="C25" i="55"/>
  <c r="D25" i="55"/>
  <c r="E25" i="55"/>
  <c r="F25" i="55"/>
  <c r="H25" i="55"/>
  <c r="K25" i="55"/>
  <c r="L25" i="55"/>
  <c r="M25" i="55"/>
  <c r="O25" i="55"/>
  <c r="P25" i="55"/>
  <c r="Q25" i="55"/>
  <c r="J16" i="28" l="1"/>
  <c r="Z13" i="105" l="1"/>
  <c r="Z10" i="105" s="1"/>
  <c r="Z12" i="105"/>
  <c r="Z9" i="105" s="1"/>
  <c r="Y12" i="105"/>
  <c r="Y41" i="105" s="1"/>
  <c r="X12" i="105"/>
  <c r="X41" i="105" s="1"/>
  <c r="W12" i="105"/>
  <c r="W41" i="105" s="1"/>
  <c r="V12" i="105"/>
  <c r="V41" i="105" s="1"/>
  <c r="U12" i="105"/>
  <c r="U41" i="105" s="1"/>
  <c r="T12" i="105"/>
  <c r="T41" i="105" s="1"/>
  <c r="S12" i="105"/>
  <c r="R12" i="105"/>
  <c r="R41" i="105" s="1"/>
  <c r="Q12" i="105"/>
  <c r="P12" i="105"/>
  <c r="O12" i="105"/>
  <c r="N12" i="105"/>
  <c r="N41" i="105" s="1"/>
  <c r="M12" i="105"/>
  <c r="M41" i="105" s="1"/>
  <c r="L12" i="105"/>
  <c r="L41" i="105" s="1"/>
  <c r="K12" i="105"/>
  <c r="K41" i="105" s="1"/>
  <c r="J12" i="105"/>
  <c r="J41" i="105" s="1"/>
  <c r="I12" i="105"/>
  <c r="I41" i="105" s="1"/>
  <c r="H12" i="105"/>
  <c r="H41" i="105" s="1"/>
  <c r="G12" i="105"/>
  <c r="F12" i="105"/>
  <c r="F41" i="105" s="1"/>
  <c r="E12" i="105"/>
  <c r="D12" i="105"/>
  <c r="C12" i="105"/>
  <c r="C41" i="105" s="1"/>
  <c r="F9" i="105" l="1"/>
  <c r="R9" i="105"/>
  <c r="T9" i="105"/>
  <c r="H9" i="105"/>
  <c r="W9" i="105"/>
  <c r="V9" i="105"/>
  <c r="J9" i="105"/>
  <c r="K9" i="105"/>
  <c r="X9" i="105"/>
  <c r="L9" i="105"/>
  <c r="N9" i="105"/>
  <c r="Q9" i="105"/>
  <c r="Q41" i="105"/>
  <c r="E9" i="105"/>
  <c r="E41" i="105"/>
  <c r="I9" i="105"/>
  <c r="M9" i="105"/>
  <c r="U9" i="105"/>
  <c r="Y9" i="105"/>
  <c r="G9" i="105"/>
  <c r="G41" i="105"/>
  <c r="O9" i="105"/>
  <c r="O41" i="105"/>
  <c r="S9" i="105"/>
  <c r="S41" i="105"/>
  <c r="D9" i="105"/>
  <c r="D41" i="105"/>
  <c r="P9" i="105"/>
  <c r="P41" i="105"/>
  <c r="C9" i="105"/>
  <c r="X88" i="28"/>
  <c r="G31" i="60" l="1"/>
  <c r="G32" i="60" s="1"/>
  <c r="Z59" i="105"/>
  <c r="Z69" i="105"/>
  <c r="Z76" i="105"/>
  <c r="Z84" i="105"/>
  <c r="D136" i="83"/>
  <c r="F136" i="83"/>
  <c r="G136" i="83"/>
  <c r="H136" i="83"/>
  <c r="J136" i="83"/>
  <c r="L136" i="83"/>
  <c r="N136" i="83"/>
  <c r="O136" i="83"/>
  <c r="P136" i="83"/>
  <c r="R136" i="83"/>
  <c r="S136" i="83"/>
  <c r="T136" i="83"/>
  <c r="V136" i="83"/>
  <c r="W136" i="83"/>
  <c r="X136" i="83"/>
  <c r="D132" i="83"/>
  <c r="E132" i="83"/>
  <c r="F132" i="83"/>
  <c r="H132" i="83"/>
  <c r="J132" i="83"/>
  <c r="L132" i="83"/>
  <c r="M132" i="83"/>
  <c r="N132" i="83"/>
  <c r="P132" i="83"/>
  <c r="Q132" i="83"/>
  <c r="R132" i="83"/>
  <c r="T132" i="83"/>
  <c r="V132" i="83"/>
  <c r="X132" i="83"/>
  <c r="D133" i="83"/>
  <c r="E133" i="83"/>
  <c r="F133" i="83"/>
  <c r="G133" i="83"/>
  <c r="H133" i="83"/>
  <c r="I133" i="83"/>
  <c r="J133" i="83"/>
  <c r="K133" i="83"/>
  <c r="L133" i="83"/>
  <c r="M133" i="83"/>
  <c r="N133" i="83"/>
  <c r="O133" i="83"/>
  <c r="P133" i="83"/>
  <c r="Q133" i="83"/>
  <c r="R133" i="83"/>
  <c r="S133" i="83"/>
  <c r="T133" i="83"/>
  <c r="U133" i="83"/>
  <c r="V133" i="83"/>
  <c r="W133" i="83"/>
  <c r="X133" i="83"/>
  <c r="Y133" i="83"/>
  <c r="D134" i="83"/>
  <c r="E134" i="83"/>
  <c r="F134" i="83"/>
  <c r="G134" i="83"/>
  <c r="H134" i="83"/>
  <c r="I134" i="83"/>
  <c r="J134" i="83"/>
  <c r="K134" i="83"/>
  <c r="L134" i="83"/>
  <c r="M134" i="83"/>
  <c r="N134" i="83"/>
  <c r="O134" i="83"/>
  <c r="P134" i="83"/>
  <c r="Q134" i="83"/>
  <c r="R134" i="83"/>
  <c r="S134" i="83"/>
  <c r="T134" i="83"/>
  <c r="U134" i="83"/>
  <c r="V134" i="83"/>
  <c r="W134" i="83"/>
  <c r="X134" i="83"/>
  <c r="Y134" i="83"/>
  <c r="H59" i="105"/>
  <c r="L59" i="105"/>
  <c r="T59" i="105"/>
  <c r="X59" i="105"/>
  <c r="Y59" i="105"/>
  <c r="C134" i="83"/>
  <c r="C133" i="83"/>
  <c r="C136" i="83"/>
  <c r="C132" i="83"/>
  <c r="V76" i="105" l="1"/>
  <c r="F69" i="105"/>
  <c r="W76" i="105"/>
  <c r="G84" i="105"/>
  <c r="O132" i="83"/>
  <c r="U136" i="83"/>
  <c r="I136" i="83"/>
  <c r="K136" i="83"/>
  <c r="W84" i="105"/>
  <c r="O84" i="105"/>
  <c r="Y132" i="83"/>
  <c r="F84" i="105"/>
  <c r="N84" i="105"/>
  <c r="P59" i="105"/>
  <c r="D59" i="105"/>
  <c r="W132" i="83"/>
  <c r="K132" i="83"/>
  <c r="Q136" i="83"/>
  <c r="E136" i="83"/>
  <c r="G76" i="105"/>
  <c r="E59" i="105"/>
  <c r="U59" i="105"/>
  <c r="U132" i="83"/>
  <c r="I132" i="83"/>
  <c r="V84" i="105"/>
  <c r="F76" i="105"/>
  <c r="L69" i="105"/>
  <c r="S132" i="83"/>
  <c r="G132" i="83"/>
  <c r="Y136" i="83"/>
  <c r="M136" i="83"/>
  <c r="O76" i="105"/>
  <c r="I59" i="105"/>
  <c r="N76" i="105"/>
  <c r="T69" i="105"/>
  <c r="R69" i="105"/>
  <c r="Q59" i="105"/>
  <c r="M59" i="105"/>
  <c r="R84" i="105"/>
  <c r="R76" i="105"/>
  <c r="V69" i="105"/>
  <c r="N69" i="105"/>
  <c r="R59" i="105"/>
  <c r="J59" i="105"/>
  <c r="K84" i="105"/>
  <c r="S76" i="105"/>
  <c r="J84" i="105"/>
  <c r="J76" i="105"/>
  <c r="P69" i="105"/>
  <c r="J69" i="105"/>
  <c r="V59" i="105"/>
  <c r="N59" i="105"/>
  <c r="F59" i="105"/>
  <c r="Y69" i="105"/>
  <c r="M69" i="105"/>
  <c r="I69" i="105"/>
  <c r="S84" i="105"/>
  <c r="K76" i="105"/>
  <c r="C84" i="105"/>
  <c r="Y84" i="105"/>
  <c r="U84" i="105"/>
  <c r="Q84" i="105"/>
  <c r="M84" i="105"/>
  <c r="I84" i="105"/>
  <c r="E84" i="105"/>
  <c r="Y76" i="105"/>
  <c r="U76" i="105"/>
  <c r="Q76" i="105"/>
  <c r="M76" i="105"/>
  <c r="I76" i="105"/>
  <c r="E76" i="105"/>
  <c r="X69" i="105"/>
  <c r="H69" i="105"/>
  <c r="D69" i="105"/>
  <c r="X84" i="105"/>
  <c r="T84" i="105"/>
  <c r="P84" i="105"/>
  <c r="L84" i="105"/>
  <c r="H84" i="105"/>
  <c r="D84" i="105"/>
  <c r="X76" i="105"/>
  <c r="T76" i="105"/>
  <c r="P76" i="105"/>
  <c r="L76" i="105"/>
  <c r="H76" i="105"/>
  <c r="D76" i="105"/>
  <c r="U69" i="105"/>
  <c r="Q69" i="105"/>
  <c r="E69" i="105"/>
  <c r="O69" i="105"/>
  <c r="S69" i="105"/>
  <c r="K69" i="105"/>
  <c r="W59" i="105"/>
  <c r="S59" i="105"/>
  <c r="O59" i="105"/>
  <c r="K59" i="105"/>
  <c r="G59" i="105"/>
  <c r="W69" i="105"/>
  <c r="G69" i="105"/>
  <c r="A1" i="105" l="1"/>
  <c r="AI76" i="73"/>
  <c r="AE76" i="73"/>
  <c r="C59" i="105"/>
  <c r="C76" i="105"/>
  <c r="W76" i="73"/>
  <c r="C69" i="105" l="1"/>
  <c r="X93" i="28" l="1"/>
  <c r="X94" i="28" s="1"/>
  <c r="X95" i="28"/>
  <c r="X17" i="28"/>
  <c r="X19" i="28"/>
  <c r="X21" i="28"/>
  <c r="X18" i="28"/>
  <c r="AF113" i="100"/>
  <c r="AG113" i="100"/>
  <c r="AH113" i="100"/>
  <c r="AI113" i="100"/>
  <c r="AJ113" i="100"/>
  <c r="AK113" i="100"/>
  <c r="AL113" i="100"/>
  <c r="AM113" i="100"/>
  <c r="AN113" i="100"/>
  <c r="AO113" i="100"/>
  <c r="AR113" i="100"/>
  <c r="AF114" i="100"/>
  <c r="AG114" i="100"/>
  <c r="AH114" i="100"/>
  <c r="AI114" i="100"/>
  <c r="AJ114" i="100"/>
  <c r="AK114" i="100"/>
  <c r="AL114" i="100"/>
  <c r="AM114" i="100"/>
  <c r="AN114" i="100"/>
  <c r="AO114" i="100"/>
  <c r="AR114" i="100"/>
  <c r="Q113" i="100"/>
  <c r="R113" i="100"/>
  <c r="S113" i="100"/>
  <c r="T113" i="100"/>
  <c r="U113" i="100"/>
  <c r="V113" i="100"/>
  <c r="W113" i="100"/>
  <c r="X113" i="100"/>
  <c r="Y113" i="100"/>
  <c r="Z113" i="100"/>
  <c r="AA113" i="100"/>
  <c r="AB113" i="100"/>
  <c r="AC113" i="100"/>
  <c r="Q114" i="100"/>
  <c r="R114" i="100"/>
  <c r="S114" i="100"/>
  <c r="T114" i="100"/>
  <c r="U114" i="100"/>
  <c r="V114" i="100"/>
  <c r="W114" i="100"/>
  <c r="X114" i="100"/>
  <c r="Y114" i="100"/>
  <c r="Z114" i="100"/>
  <c r="AA114" i="100"/>
  <c r="AB114" i="100"/>
  <c r="AC114" i="100"/>
  <c r="B113" i="100"/>
  <c r="C113" i="100"/>
  <c r="D113" i="100"/>
  <c r="E113" i="100"/>
  <c r="F113" i="100"/>
  <c r="G113" i="100"/>
  <c r="H113" i="100"/>
  <c r="I113" i="100"/>
  <c r="J113" i="100"/>
  <c r="K113" i="100"/>
  <c r="L113" i="100"/>
  <c r="M113" i="100"/>
  <c r="N113" i="100"/>
  <c r="B114" i="100"/>
  <c r="C114" i="100"/>
  <c r="D114" i="100"/>
  <c r="E114" i="100"/>
  <c r="F114" i="100"/>
  <c r="G114" i="100"/>
  <c r="H114" i="100"/>
  <c r="I114" i="100"/>
  <c r="J114" i="100"/>
  <c r="K114" i="100"/>
  <c r="L114" i="100"/>
  <c r="M114" i="100"/>
  <c r="N114" i="100"/>
  <c r="V20" i="102"/>
  <c r="W81" i="83" s="1"/>
  <c r="W20" i="102"/>
  <c r="X81" i="83" s="1"/>
  <c r="X20" i="102"/>
  <c r="V21" i="102"/>
  <c r="W82" i="83" s="1"/>
  <c r="W21" i="102"/>
  <c r="X82" i="83" s="1"/>
  <c r="X21" i="102"/>
  <c r="Y82" i="83" s="1"/>
  <c r="V22" i="102"/>
  <c r="W83" i="83" s="1"/>
  <c r="W22" i="102"/>
  <c r="X83" i="83" s="1"/>
  <c r="X22" i="102"/>
  <c r="Y83" i="83" s="1"/>
  <c r="V23" i="102"/>
  <c r="W23" i="102"/>
  <c r="X23" i="102"/>
  <c r="V24" i="102"/>
  <c r="W24" i="102"/>
  <c r="X24" i="102"/>
  <c r="V26" i="102"/>
  <c r="V27" i="102"/>
  <c r="V28" i="102"/>
  <c r="F31" i="14"/>
  <c r="F32" i="14"/>
  <c r="F33" i="14"/>
  <c r="F34" i="14"/>
  <c r="F35" i="14"/>
  <c r="F36" i="14"/>
  <c r="F37" i="14"/>
  <c r="F38" i="14"/>
  <c r="F39" i="14"/>
  <c r="F40" i="14"/>
  <c r="F41" i="14"/>
  <c r="F42" i="14"/>
  <c r="Q362" i="52"/>
  <c r="Q350" i="52"/>
  <c r="Q343" i="52"/>
  <c r="Q328" i="52"/>
  <c r="Q314" i="52"/>
  <c r="Q281" i="52"/>
  <c r="Q274" i="52"/>
  <c r="Q268" i="52"/>
  <c r="Q254" i="52"/>
  <c r="Q253" i="52"/>
  <c r="O40" i="7"/>
  <c r="O46" i="7"/>
  <c r="O47" i="7"/>
  <c r="O48" i="7"/>
  <c r="O49" i="7"/>
  <c r="O50" i="7"/>
  <c r="O51" i="7"/>
  <c r="O52" i="7"/>
  <c r="O53" i="7"/>
  <c r="O54" i="7"/>
  <c r="O55" i="7"/>
  <c r="O56" i="7"/>
  <c r="O57" i="7"/>
  <c r="O59" i="7"/>
  <c r="O60" i="7"/>
  <c r="O61" i="7"/>
  <c r="X22" i="28" l="1"/>
  <c r="X96" i="28"/>
  <c r="X97" i="28" s="1"/>
  <c r="X99" i="28"/>
  <c r="X19" i="102"/>
  <c r="Y80" i="83" s="1"/>
  <c r="X23" i="28"/>
  <c r="X20" i="28"/>
  <c r="X16" i="28"/>
  <c r="W19" i="102"/>
  <c r="X80" i="83" s="1"/>
  <c r="V25" i="102"/>
  <c r="V19" i="102"/>
  <c r="W80" i="83" s="1"/>
  <c r="Y81" i="83"/>
  <c r="S32" i="66"/>
  <c r="N79" i="100"/>
  <c r="M79" i="100"/>
  <c r="L79" i="100"/>
  <c r="K79" i="100"/>
  <c r="J79" i="100"/>
  <c r="I79" i="100"/>
  <c r="H79" i="100"/>
  <c r="G79" i="100"/>
  <c r="F79" i="100"/>
  <c r="E79" i="100"/>
  <c r="D79" i="100"/>
  <c r="AR79" i="100"/>
  <c r="AO79" i="100"/>
  <c r="AN79" i="100"/>
  <c r="AM79" i="100"/>
  <c r="AL79" i="100"/>
  <c r="AK79" i="100"/>
  <c r="AJ79" i="100"/>
  <c r="AI79" i="100"/>
  <c r="AH79" i="100"/>
  <c r="AG79" i="100"/>
  <c r="AF79" i="100"/>
  <c r="AR110" i="100"/>
  <c r="AR111" i="100"/>
  <c r="AR112" i="100"/>
  <c r="AF111" i="100"/>
  <c r="AG111" i="100"/>
  <c r="AH111" i="100"/>
  <c r="AI111" i="100"/>
  <c r="AJ111" i="100"/>
  <c r="AK111" i="100"/>
  <c r="AL111" i="100"/>
  <c r="AM111" i="100"/>
  <c r="AN111" i="100"/>
  <c r="AO111" i="100"/>
  <c r="AF112" i="100"/>
  <c r="AG112" i="100"/>
  <c r="AH112" i="100"/>
  <c r="AI112" i="100"/>
  <c r="AJ112" i="100"/>
  <c r="AK112" i="100"/>
  <c r="AL112" i="100"/>
  <c r="AM112" i="100"/>
  <c r="AN112" i="100"/>
  <c r="AO112" i="100"/>
  <c r="Q111" i="100"/>
  <c r="R111" i="100"/>
  <c r="S111" i="100"/>
  <c r="T111" i="100"/>
  <c r="U111" i="100"/>
  <c r="V111" i="100"/>
  <c r="W111" i="100"/>
  <c r="X111" i="100"/>
  <c r="Y111" i="100"/>
  <c r="Z111" i="100"/>
  <c r="AA111" i="100"/>
  <c r="AB111" i="100"/>
  <c r="AC111" i="100"/>
  <c r="Q112" i="100"/>
  <c r="R112" i="100"/>
  <c r="S112" i="100"/>
  <c r="T112" i="100"/>
  <c r="U112" i="100"/>
  <c r="V112" i="100"/>
  <c r="W112" i="100"/>
  <c r="X112" i="100"/>
  <c r="Y112" i="100"/>
  <c r="Z112" i="100"/>
  <c r="AA112" i="100"/>
  <c r="AB112" i="100"/>
  <c r="AC112" i="100"/>
  <c r="B111" i="100"/>
  <c r="C111" i="100"/>
  <c r="D111" i="100"/>
  <c r="E111" i="100"/>
  <c r="F111" i="100"/>
  <c r="G111" i="100"/>
  <c r="H111" i="100"/>
  <c r="I111" i="100"/>
  <c r="J111" i="100"/>
  <c r="K111" i="100"/>
  <c r="L111" i="100"/>
  <c r="M111" i="100"/>
  <c r="N111" i="100"/>
  <c r="B112" i="100"/>
  <c r="C112" i="100"/>
  <c r="D112" i="100"/>
  <c r="E112" i="100"/>
  <c r="F112" i="100"/>
  <c r="G112" i="100"/>
  <c r="H112" i="100"/>
  <c r="I112" i="100"/>
  <c r="J112" i="100"/>
  <c r="K112" i="100"/>
  <c r="L112" i="100"/>
  <c r="M112" i="100"/>
  <c r="N112" i="100"/>
  <c r="E138" i="100" l="1"/>
  <c r="M138" i="100"/>
  <c r="F138" i="100"/>
  <c r="G138" i="100"/>
  <c r="H138" i="100"/>
  <c r="N138" i="100"/>
  <c r="I138" i="100"/>
  <c r="D138" i="100"/>
  <c r="J138" i="100"/>
  <c r="L138" i="100"/>
  <c r="K138" i="100"/>
  <c r="X98" i="28"/>
  <c r="X55" i="28"/>
  <c r="X58" i="28"/>
  <c r="X59" i="28"/>
  <c r="X60" i="28"/>
  <c r="X61" i="28"/>
  <c r="X62" i="28"/>
  <c r="X65" i="28"/>
  <c r="X69" i="28"/>
  <c r="X66" i="28" l="1"/>
  <c r="Y73" i="28" s="1"/>
  <c r="Y72" i="28"/>
  <c r="Y67" i="28"/>
  <c r="X63" i="28"/>
  <c r="Y71" i="28" s="1"/>
  <c r="Y64" i="28"/>
  <c r="Y70" i="28"/>
  <c r="X56" i="28"/>
  <c r="X54" i="28"/>
  <c r="Y165" i="27" l="1"/>
  <c r="Y166" i="27"/>
  <c r="Y167" i="27"/>
  <c r="Y168" i="27"/>
  <c r="Y169" i="27"/>
  <c r="Y170" i="27"/>
  <c r="Y197" i="27" s="1"/>
  <c r="Y171" i="27"/>
  <c r="Y172" i="27"/>
  <c r="Y199" i="27" s="1"/>
  <c r="Y173" i="27"/>
  <c r="Y200" i="27" s="1"/>
  <c r="Y174" i="27"/>
  <c r="Y201" i="27" s="1"/>
  <c r="Y175" i="27"/>
  <c r="Y202" i="27" s="1"/>
  <c r="Y176" i="27"/>
  <c r="Y203" i="27" s="1"/>
  <c r="Y177" i="27"/>
  <c r="Y204" i="27" s="1"/>
  <c r="Y178" i="27"/>
  <c r="Y205" i="27" s="1"/>
  <c r="Y179" i="27"/>
  <c r="Y206" i="27" s="1"/>
  <c r="Y180" i="27"/>
  <c r="Y181" i="27"/>
  <c r="Y182" i="27"/>
  <c r="Y183" i="27"/>
  <c r="Y184" i="27"/>
  <c r="Y211" i="27" s="1"/>
  <c r="Y185" i="27"/>
  <c r="Y212" i="27" s="1"/>
  <c r="Y186" i="27"/>
  <c r="Y213" i="27" s="1"/>
  <c r="Y187" i="27"/>
  <c r="Y214" i="27" s="1"/>
  <c r="Y192" i="27"/>
  <c r="Y193" i="27"/>
  <c r="Y194" i="27"/>
  <c r="Y195" i="27"/>
  <c r="Y196" i="27"/>
  <c r="Y198" i="27"/>
  <c r="Y207" i="27"/>
  <c r="Y208" i="27"/>
  <c r="Y209" i="27"/>
  <c r="Y210" i="27"/>
  <c r="Y219" i="27"/>
  <c r="Y220" i="27"/>
  <c r="Y221" i="27"/>
  <c r="Y222" i="27"/>
  <c r="Y223" i="27"/>
  <c r="Y224" i="27"/>
  <c r="Y225" i="27"/>
  <c r="Y226" i="27"/>
  <c r="Y227" i="27"/>
  <c r="Y228" i="27"/>
  <c r="Y282" i="27" s="1"/>
  <c r="Y309" i="27" s="1"/>
  <c r="Y229" i="27"/>
  <c r="Y230" i="27"/>
  <c r="Y231" i="27"/>
  <c r="Y232" i="27"/>
  <c r="Y233" i="27"/>
  <c r="Y234" i="27"/>
  <c r="Y235" i="27"/>
  <c r="Y236" i="27"/>
  <c r="Y237" i="27"/>
  <c r="Y291" i="27" s="1"/>
  <c r="Y318" i="27" s="1"/>
  <c r="Y238" i="27"/>
  <c r="Y239" i="27"/>
  <c r="Y240" i="27"/>
  <c r="Y246" i="27"/>
  <c r="Y247" i="27"/>
  <c r="Y248" i="27"/>
  <c r="Y249" i="27"/>
  <c r="Y250" i="27"/>
  <c r="Y251" i="27"/>
  <c r="Y252" i="27"/>
  <c r="Y253" i="27"/>
  <c r="Y254" i="27"/>
  <c r="Y255" i="27"/>
  <c r="Y256" i="27"/>
  <c r="Y257" i="27"/>
  <c r="Y284" i="27" s="1"/>
  <c r="Y311" i="27" s="1"/>
  <c r="Y258" i="27"/>
  <c r="Y259" i="27"/>
  <c r="Y260" i="27"/>
  <c r="Y261" i="27"/>
  <c r="Y288" i="27" s="1"/>
  <c r="Y315" i="27" s="1"/>
  <c r="Y262" i="27"/>
  <c r="Y263" i="27"/>
  <c r="Y264" i="27"/>
  <c r="Y265" i="27"/>
  <c r="Y266" i="27"/>
  <c r="Y267" i="27"/>
  <c r="Y278" i="27"/>
  <c r="Y305" i="27"/>
  <c r="Y57" i="27"/>
  <c r="Y84" i="27" s="1"/>
  <c r="Y58" i="27"/>
  <c r="Y59" i="27"/>
  <c r="Y60" i="27"/>
  <c r="Y87" i="27" s="1"/>
  <c r="Y61" i="27"/>
  <c r="Y62" i="27"/>
  <c r="Y63" i="27"/>
  <c r="Y90" i="27" s="1"/>
  <c r="Y64" i="27"/>
  <c r="Y91" i="27" s="1"/>
  <c r="Y65" i="27"/>
  <c r="Y92" i="27" s="1"/>
  <c r="Y66" i="27"/>
  <c r="Y93" i="27" s="1"/>
  <c r="Y67" i="27"/>
  <c r="Y94" i="27" s="1"/>
  <c r="Y68" i="27"/>
  <c r="Y95" i="27" s="1"/>
  <c r="Y69" i="27"/>
  <c r="Y96" i="27" s="1"/>
  <c r="Y70" i="27"/>
  <c r="Y97" i="27" s="1"/>
  <c r="Y71" i="27"/>
  <c r="Y98" i="27" s="1"/>
  <c r="Y72" i="27"/>
  <c r="Y99" i="27" s="1"/>
  <c r="Y73" i="27"/>
  <c r="Y100" i="27" s="1"/>
  <c r="Y74" i="27"/>
  <c r="Y75" i="27"/>
  <c r="Y76" i="27"/>
  <c r="Y103" i="27" s="1"/>
  <c r="Y77" i="27"/>
  <c r="Y104" i="27" s="1"/>
  <c r="Y78" i="27"/>
  <c r="Y79" i="27"/>
  <c r="Y106" i="27" s="1"/>
  <c r="Y85" i="27"/>
  <c r="Y86" i="27"/>
  <c r="Y88" i="27"/>
  <c r="Y89" i="27"/>
  <c r="Y101" i="27"/>
  <c r="Y102" i="27"/>
  <c r="Y105" i="27"/>
  <c r="Y106" i="26"/>
  <c r="Y124" i="26" s="1"/>
  <c r="Y107" i="26"/>
  <c r="Y125" i="26" s="1"/>
  <c r="Y108" i="26"/>
  <c r="Y126" i="26" s="1"/>
  <c r="Y109" i="26"/>
  <c r="Y127" i="26" s="1"/>
  <c r="Y110" i="26"/>
  <c r="Y128" i="26" s="1"/>
  <c r="Y111" i="26"/>
  <c r="Y129" i="26" s="1"/>
  <c r="Y112" i="26"/>
  <c r="Y130" i="26" s="1"/>
  <c r="Y113" i="26"/>
  <c r="Y131" i="26" s="1"/>
  <c r="Y114" i="26"/>
  <c r="Y132" i="26" s="1"/>
  <c r="Y115" i="26"/>
  <c r="Y116" i="26"/>
  <c r="Y134" i="26" s="1"/>
  <c r="Y117" i="26"/>
  <c r="Y135" i="26" s="1"/>
  <c r="Y118" i="26"/>
  <c r="Y119" i="26"/>
  <c r="Y137" i="26" s="1"/>
  <c r="Y133" i="26"/>
  <c r="Y136" i="26"/>
  <c r="Y141" i="26"/>
  <c r="Y142" i="26"/>
  <c r="Y143" i="26"/>
  <c r="Y144" i="26"/>
  <c r="Y145" i="26"/>
  <c r="Y179" i="26" s="1"/>
  <c r="Y197" i="26" s="1"/>
  <c r="Y146" i="26"/>
  <c r="Y147" i="26"/>
  <c r="Y148" i="26"/>
  <c r="Y149" i="26"/>
  <c r="Y150" i="26"/>
  <c r="Y151" i="26"/>
  <c r="Y152" i="26"/>
  <c r="Y153" i="26"/>
  <c r="Y187" i="26" s="1"/>
  <c r="Y205" i="26" s="1"/>
  <c r="Y158" i="26"/>
  <c r="Y159" i="26"/>
  <c r="Y160" i="26"/>
  <c r="Y161" i="26"/>
  <c r="Y162" i="26"/>
  <c r="Y163" i="26"/>
  <c r="Y164" i="26"/>
  <c r="Y165" i="26"/>
  <c r="Y166" i="26"/>
  <c r="Y167" i="26"/>
  <c r="Y168" i="26"/>
  <c r="Y169" i="26"/>
  <c r="Y186" i="26" s="1"/>
  <c r="Y204" i="26" s="1"/>
  <c r="Y170" i="26"/>
  <c r="Y178" i="26"/>
  <c r="Y196" i="26" s="1"/>
  <c r="Y184" i="26"/>
  <c r="Y202" i="26" s="1"/>
  <c r="Y37" i="26"/>
  <c r="Y55" i="26" s="1"/>
  <c r="Y38" i="26"/>
  <c r="Y56" i="26" s="1"/>
  <c r="Y39" i="26"/>
  <c r="Y57" i="26" s="1"/>
  <c r="Y40" i="26"/>
  <c r="Y41" i="26"/>
  <c r="Y59" i="26" s="1"/>
  <c r="Y42" i="26"/>
  <c r="Y60" i="26" s="1"/>
  <c r="Y43" i="26"/>
  <c r="Y61" i="26" s="1"/>
  <c r="Y44" i="26"/>
  <c r="Y62" i="26" s="1"/>
  <c r="Y45" i="26"/>
  <c r="Y46" i="26"/>
  <c r="Y47" i="26"/>
  <c r="Y65" i="26" s="1"/>
  <c r="Y48" i="26"/>
  <c r="Y66" i="26" s="1"/>
  <c r="Y49" i="26"/>
  <c r="Y50" i="26"/>
  <c r="Y68" i="26" s="1"/>
  <c r="Y58" i="26"/>
  <c r="Y63" i="26"/>
  <c r="Y64" i="26"/>
  <c r="Y67" i="26"/>
  <c r="Y286" i="27" l="1"/>
  <c r="Y313" i="27" s="1"/>
  <c r="Y283" i="27"/>
  <c r="Y310" i="27" s="1"/>
  <c r="Y293" i="27"/>
  <c r="Y320" i="27" s="1"/>
  <c r="Y281" i="27"/>
  <c r="Y308" i="27" s="1"/>
  <c r="Y292" i="27"/>
  <c r="Y319" i="27" s="1"/>
  <c r="Y277" i="27"/>
  <c r="Y304" i="27" s="1"/>
  <c r="Y177" i="26"/>
  <c r="Y195" i="26" s="1"/>
  <c r="Y275" i="27"/>
  <c r="Y302" i="27" s="1"/>
  <c r="Y181" i="26"/>
  <c r="Y199" i="26" s="1"/>
  <c r="Y176" i="26"/>
  <c r="Y194" i="26" s="1"/>
  <c r="Y268" i="27"/>
  <c r="Y294" i="27"/>
  <c r="Y321" i="27" s="1"/>
  <c r="Y287" i="27"/>
  <c r="Y314" i="27" s="1"/>
  <c r="Y279" i="27"/>
  <c r="Y306" i="27" s="1"/>
  <c r="Y285" i="27"/>
  <c r="Y312" i="27" s="1"/>
  <c r="Y276" i="27"/>
  <c r="Y303" i="27" s="1"/>
  <c r="Y274" i="27"/>
  <c r="Y301" i="27" s="1"/>
  <c r="Y290" i="27"/>
  <c r="Y317" i="27" s="1"/>
  <c r="Y289" i="27"/>
  <c r="Y316" i="27" s="1"/>
  <c r="Y273" i="27"/>
  <c r="Y300" i="27" s="1"/>
  <c r="Y280" i="27"/>
  <c r="Y307" i="27" s="1"/>
  <c r="Y182" i="26"/>
  <c r="Y200" i="26" s="1"/>
  <c r="Y241" i="27"/>
  <c r="Y295" i="27" s="1"/>
  <c r="Y322" i="27" s="1"/>
  <c r="Y180" i="26"/>
  <c r="Y198" i="26" s="1"/>
  <c r="Y185" i="26"/>
  <c r="Y203" i="26" s="1"/>
  <c r="Y183" i="26"/>
  <c r="Y201" i="26" s="1"/>
  <c r="Y154" i="26"/>
  <c r="Y171" i="26"/>
  <c r="Y175" i="26"/>
  <c r="Y193" i="26" s="1"/>
  <c r="Y188" i="26" l="1"/>
  <c r="Y206" i="26" s="1"/>
  <c r="Y4" i="83"/>
  <c r="Y135" i="83" s="1"/>
  <c r="Y5" i="83"/>
  <c r="Y6" i="83"/>
  <c r="Y7" i="83"/>
  <c r="Y8" i="83"/>
  <c r="Y10" i="83"/>
  <c r="Z11" i="83" s="1"/>
  <c r="Y12" i="83"/>
  <c r="Y13" i="83"/>
  <c r="Y14" i="83"/>
  <c r="Y15" i="83"/>
  <c r="Y16" i="83"/>
  <c r="Y17" i="83"/>
  <c r="Y18" i="83"/>
  <c r="Y19" i="83"/>
  <c r="Y21" i="83"/>
  <c r="Y22" i="83"/>
  <c r="Y23" i="83"/>
  <c r="Y24" i="83"/>
  <c r="Y25" i="83"/>
  <c r="Y26" i="83"/>
  <c r="Y27" i="83"/>
  <c r="Y29" i="83"/>
  <c r="Y31" i="83"/>
  <c r="Y32" i="83"/>
  <c r="Y33" i="83"/>
  <c r="Y34" i="83"/>
  <c r="Y35" i="83"/>
  <c r="Y37" i="83"/>
  <c r="Y40" i="83"/>
  <c r="Y42" i="83"/>
  <c r="Y43" i="83"/>
  <c r="Y44" i="83"/>
  <c r="Y46" i="83"/>
  <c r="Z47" i="83" s="1"/>
  <c r="Y48" i="83"/>
  <c r="Z49" i="83" s="1"/>
  <c r="Y50" i="83"/>
  <c r="Z51" i="83" s="1"/>
  <c r="Y53" i="83"/>
  <c r="Y55" i="83"/>
  <c r="Y61" i="83"/>
  <c r="Y63" i="83"/>
  <c r="Z64" i="83" s="1"/>
  <c r="Y65" i="83"/>
  <c r="Z66" i="83" s="1"/>
  <c r="Y67" i="83"/>
  <c r="Z68" i="83" s="1"/>
  <c r="Y97" i="83"/>
  <c r="Y98" i="83"/>
  <c r="Y99" i="83"/>
  <c r="Y100" i="83"/>
  <c r="Y107" i="83" s="1"/>
  <c r="Y101" i="83"/>
  <c r="Y102" i="83"/>
  <c r="Y103" i="83"/>
  <c r="Y104" i="83"/>
  <c r="Y105" i="83"/>
  <c r="Y106" i="83"/>
  <c r="Y108" i="83"/>
  <c r="Y111" i="83"/>
  <c r="Y112" i="83"/>
  <c r="Y114" i="83"/>
  <c r="Y115" i="83"/>
  <c r="Y117" i="83"/>
  <c r="Y118" i="83"/>
  <c r="Y120" i="83"/>
  <c r="Y121" i="83"/>
  <c r="Y122" i="83"/>
  <c r="Y123" i="83"/>
  <c r="Y124" i="83"/>
  <c r="Y126" i="83"/>
  <c r="Y127" i="83"/>
  <c r="Y128" i="83"/>
  <c r="Y129" i="83"/>
  <c r="Y130" i="83"/>
  <c r="Y141" i="83"/>
  <c r="Z163" i="83" s="1"/>
  <c r="Y143" i="83"/>
  <c r="Y144" i="83" s="1"/>
  <c r="Y145" i="83"/>
  <c r="Y146" i="83"/>
  <c r="Z165" i="83" s="1"/>
  <c r="Y150" i="83"/>
  <c r="Y151" i="83"/>
  <c r="Z164" i="83" s="1"/>
  <c r="Y152" i="83"/>
  <c r="Y153" i="83"/>
  <c r="Y154" i="83"/>
  <c r="Y155" i="83"/>
  <c r="Y156" i="83"/>
  <c r="Y157" i="83"/>
  <c r="Y158" i="83"/>
  <c r="Y159" i="83"/>
  <c r="Y160" i="83"/>
  <c r="Y161" i="83"/>
  <c r="Y91" i="48"/>
  <c r="Y92" i="48"/>
  <c r="Y93" i="48"/>
  <c r="Y94" i="48"/>
  <c r="Y95" i="48"/>
  <c r="Y96" i="48"/>
  <c r="Y97" i="48"/>
  <c r="Y98" i="48"/>
  <c r="Y99" i="48"/>
  <c r="Y100" i="48"/>
  <c r="Y101" i="48"/>
  <c r="Y102" i="48"/>
  <c r="Y103" i="48"/>
  <c r="Y104" i="48"/>
  <c r="Y105" i="48"/>
  <c r="Y106" i="48"/>
  <c r="Y107" i="48"/>
  <c r="Y108" i="48"/>
  <c r="Y109" i="48"/>
  <c r="Y110" i="48"/>
  <c r="Y111" i="48"/>
  <c r="Y112" i="48"/>
  <c r="Y113" i="48"/>
  <c r="Y114" i="48"/>
  <c r="Y115" i="48"/>
  <c r="Y116" i="48"/>
  <c r="Y120" i="48"/>
  <c r="Y121" i="48"/>
  <c r="Y122" i="48"/>
  <c r="Y123" i="48"/>
  <c r="Y124" i="48"/>
  <c r="Y125" i="48"/>
  <c r="Y126" i="48"/>
  <c r="Y127" i="48"/>
  <c r="Y128" i="48"/>
  <c r="Y129" i="48"/>
  <c r="Y130" i="48"/>
  <c r="Y131" i="48"/>
  <c r="Y132" i="48"/>
  <c r="Y133" i="48"/>
  <c r="Y134" i="48"/>
  <c r="Y135" i="48"/>
  <c r="Y136" i="48"/>
  <c r="Y137" i="48"/>
  <c r="Y138" i="48"/>
  <c r="Y139" i="48"/>
  <c r="Y140" i="48"/>
  <c r="Y141" i="48"/>
  <c r="Y142" i="48"/>
  <c r="Y143" i="48"/>
  <c r="Y144" i="48"/>
  <c r="Y145" i="48"/>
  <c r="Y58" i="48"/>
  <c r="Y36" i="48" s="1"/>
  <c r="S96" i="66"/>
  <c r="S101" i="66"/>
  <c r="S102" i="66"/>
  <c r="S103" i="66"/>
  <c r="S104" i="66"/>
  <c r="S105" i="66"/>
  <c r="S106" i="66"/>
  <c r="S107" i="66"/>
  <c r="S108" i="66"/>
  <c r="S109" i="66"/>
  <c r="S110" i="66"/>
  <c r="S111" i="66"/>
  <c r="S112" i="66"/>
  <c r="S113" i="66"/>
  <c r="S114" i="66"/>
  <c r="S115" i="66"/>
  <c r="S116" i="66"/>
  <c r="S117" i="66"/>
  <c r="S118" i="66"/>
  <c r="S119" i="66"/>
  <c r="S120" i="66"/>
  <c r="S121" i="66"/>
  <c r="S122" i="66"/>
  <c r="S123" i="66"/>
  <c r="S124" i="66"/>
  <c r="S125" i="66"/>
  <c r="S126" i="66"/>
  <c r="S127" i="66"/>
  <c r="S132" i="66"/>
  <c r="S133" i="66"/>
  <c r="S134" i="66"/>
  <c r="S135" i="66"/>
  <c r="S136" i="66"/>
  <c r="S137" i="66"/>
  <c r="S138" i="66"/>
  <c r="S139" i="66"/>
  <c r="S140" i="66"/>
  <c r="S141" i="66"/>
  <c r="S142" i="66"/>
  <c r="S143" i="66"/>
  <c r="S144" i="66"/>
  <c r="S145" i="66"/>
  <c r="S146" i="66"/>
  <c r="S147" i="66"/>
  <c r="S148" i="66"/>
  <c r="S149" i="66"/>
  <c r="S150" i="66"/>
  <c r="S151" i="66"/>
  <c r="S152" i="66"/>
  <c r="S153" i="66"/>
  <c r="S154" i="66"/>
  <c r="S155" i="66"/>
  <c r="S156" i="66"/>
  <c r="S157" i="66"/>
  <c r="S158" i="66"/>
  <c r="S159" i="66"/>
  <c r="S63" i="66"/>
  <c r="S40" i="66" s="1"/>
  <c r="Y57" i="12"/>
  <c r="Y58" i="12"/>
  <c r="Y59" i="12"/>
  <c r="Y60" i="12"/>
  <c r="Y61" i="12"/>
  <c r="Y62" i="12"/>
  <c r="Y63" i="12"/>
  <c r="Y64" i="12"/>
  <c r="Y65" i="12"/>
  <c r="Y66" i="12"/>
  <c r="Y67" i="12"/>
  <c r="Y68" i="12"/>
  <c r="Y69" i="12"/>
  <c r="Y70" i="12"/>
  <c r="Y71" i="12"/>
  <c r="Y75" i="12"/>
  <c r="Z93" i="12" s="1"/>
  <c r="Y76" i="12"/>
  <c r="Y77" i="12"/>
  <c r="Y78" i="12"/>
  <c r="Z96" i="12" s="1"/>
  <c r="Y79" i="12"/>
  <c r="Y80" i="12"/>
  <c r="Y81" i="12"/>
  <c r="Y82" i="12"/>
  <c r="Y83" i="12"/>
  <c r="Y84" i="12"/>
  <c r="Y85" i="12"/>
  <c r="Y86" i="12"/>
  <c r="Y87" i="12"/>
  <c r="Y88" i="12"/>
  <c r="Y89" i="12"/>
  <c r="Y35" i="12"/>
  <c r="Y24" i="12" s="1"/>
  <c r="Y20" i="13"/>
  <c r="Y21" i="13"/>
  <c r="Y22" i="13"/>
  <c r="Y23" i="13"/>
  <c r="Y24" i="13"/>
  <c r="Y25" i="13"/>
  <c r="Y26" i="13"/>
  <c r="Y27" i="13"/>
  <c r="Y29" i="13"/>
  <c r="Y30" i="13"/>
  <c r="Y31" i="13"/>
  <c r="Y33" i="13"/>
  <c r="X4" i="102"/>
  <c r="X5" i="102"/>
  <c r="X6" i="102"/>
  <c r="X7" i="102"/>
  <c r="Y75" i="83" s="1"/>
  <c r="Y89" i="83" s="1"/>
  <c r="X10" i="102"/>
  <c r="X11" i="102"/>
  <c r="X13" i="102"/>
  <c r="X14" i="102"/>
  <c r="X15" i="102"/>
  <c r="X16" i="102"/>
  <c r="X17" i="102"/>
  <c r="X31" i="102"/>
  <c r="X32" i="102"/>
  <c r="X33" i="102"/>
  <c r="X34" i="102"/>
  <c r="X50" i="102"/>
  <c r="X44" i="102" s="1"/>
  <c r="D126" i="83"/>
  <c r="E126" i="83"/>
  <c r="F126" i="83"/>
  <c r="G126" i="83"/>
  <c r="H126" i="83"/>
  <c r="I126" i="83"/>
  <c r="J126" i="83"/>
  <c r="K126" i="83"/>
  <c r="L126" i="83"/>
  <c r="M126" i="83"/>
  <c r="N126" i="83"/>
  <c r="O126" i="83"/>
  <c r="P126" i="83"/>
  <c r="Q126" i="83"/>
  <c r="R126" i="83"/>
  <c r="S126" i="83"/>
  <c r="T126" i="83"/>
  <c r="U126" i="83"/>
  <c r="V126" i="83"/>
  <c r="W126" i="83"/>
  <c r="X126" i="83"/>
  <c r="D127" i="83"/>
  <c r="E127" i="83"/>
  <c r="F127" i="83"/>
  <c r="G127" i="83"/>
  <c r="H127" i="83"/>
  <c r="I127" i="83"/>
  <c r="J127" i="83"/>
  <c r="K127" i="83"/>
  <c r="L127" i="83"/>
  <c r="M127" i="83"/>
  <c r="N127" i="83"/>
  <c r="O127" i="83"/>
  <c r="P127" i="83"/>
  <c r="Q127" i="83"/>
  <c r="R127" i="83"/>
  <c r="S127" i="83"/>
  <c r="T127" i="83"/>
  <c r="U127" i="83"/>
  <c r="V127" i="83"/>
  <c r="W127" i="83"/>
  <c r="X127" i="83"/>
  <c r="D128" i="83"/>
  <c r="E128" i="83"/>
  <c r="F128" i="83"/>
  <c r="G128" i="83"/>
  <c r="H128" i="83"/>
  <c r="I128" i="83"/>
  <c r="J128" i="83"/>
  <c r="K128" i="83"/>
  <c r="L128" i="83"/>
  <c r="M128" i="83"/>
  <c r="N128" i="83"/>
  <c r="O128" i="83"/>
  <c r="P128" i="83"/>
  <c r="Q128" i="83"/>
  <c r="R128" i="83"/>
  <c r="S128" i="83"/>
  <c r="T128" i="83"/>
  <c r="U128" i="83"/>
  <c r="V128" i="83"/>
  <c r="W128" i="83"/>
  <c r="X128" i="83"/>
  <c r="D129" i="83"/>
  <c r="E129" i="83"/>
  <c r="F129" i="83"/>
  <c r="G129" i="83"/>
  <c r="H129" i="83"/>
  <c r="I129" i="83"/>
  <c r="J129" i="83"/>
  <c r="K129" i="83"/>
  <c r="L129" i="83"/>
  <c r="M129" i="83"/>
  <c r="N129" i="83"/>
  <c r="O129" i="83"/>
  <c r="P129" i="83"/>
  <c r="Q129" i="83"/>
  <c r="R129" i="83"/>
  <c r="S129" i="83"/>
  <c r="T129" i="83"/>
  <c r="U129" i="83"/>
  <c r="V129" i="83"/>
  <c r="W129" i="83"/>
  <c r="X129" i="83"/>
  <c r="C129" i="83"/>
  <c r="C128" i="83"/>
  <c r="C127" i="83"/>
  <c r="D124" i="83"/>
  <c r="E124" i="83"/>
  <c r="F124" i="83"/>
  <c r="G124" i="83"/>
  <c r="H124" i="83"/>
  <c r="I124" i="83"/>
  <c r="J124" i="83"/>
  <c r="K124" i="83"/>
  <c r="L124" i="83"/>
  <c r="M124" i="83"/>
  <c r="N124" i="83"/>
  <c r="O124" i="83"/>
  <c r="P124" i="83"/>
  <c r="Q124" i="83"/>
  <c r="R124" i="83"/>
  <c r="S124" i="83"/>
  <c r="T124" i="83"/>
  <c r="U124" i="83"/>
  <c r="V124" i="83"/>
  <c r="W124" i="83"/>
  <c r="X124" i="83"/>
  <c r="C124" i="83"/>
  <c r="D112" i="83"/>
  <c r="E112" i="83"/>
  <c r="F112" i="83"/>
  <c r="G112" i="83"/>
  <c r="H112" i="83"/>
  <c r="I112" i="83"/>
  <c r="J112" i="83"/>
  <c r="K112" i="83"/>
  <c r="L112" i="83"/>
  <c r="M112" i="83"/>
  <c r="N112" i="83"/>
  <c r="O112" i="83"/>
  <c r="P112" i="83"/>
  <c r="Q112" i="83"/>
  <c r="R112" i="83"/>
  <c r="S112" i="83"/>
  <c r="T112" i="83"/>
  <c r="U112" i="83"/>
  <c r="V112" i="83"/>
  <c r="W112" i="83"/>
  <c r="X112" i="83"/>
  <c r="C112" i="83"/>
  <c r="Y54" i="83" l="1"/>
  <c r="Y62" i="83" s="1"/>
  <c r="Z160" i="48"/>
  <c r="Z56" i="83"/>
  <c r="Z41" i="83"/>
  <c r="Z159" i="48"/>
  <c r="Z95" i="12"/>
  <c r="Z94" i="12"/>
  <c r="Z105" i="12"/>
  <c r="Z106" i="12"/>
  <c r="Z97" i="12"/>
  <c r="Z98" i="12"/>
  <c r="Z99" i="12"/>
  <c r="Z103" i="12"/>
  <c r="Z101" i="12"/>
  <c r="Z100" i="12"/>
  <c r="Z102" i="12"/>
  <c r="Z107" i="12"/>
  <c r="Z104" i="12"/>
  <c r="Z171" i="48"/>
  <c r="Z155" i="48"/>
  <c r="Z157" i="48"/>
  <c r="Z156" i="48"/>
  <c r="Z152" i="48"/>
  <c r="Z158" i="48"/>
  <c r="Z163" i="48"/>
  <c r="Z154" i="48"/>
  <c r="Z170" i="48"/>
  <c r="Z173" i="48"/>
  <c r="Z164" i="48"/>
  <c r="Z174" i="48"/>
  <c r="Z169" i="48"/>
  <c r="Z153" i="48"/>
  <c r="Z165" i="48"/>
  <c r="Z172" i="48"/>
  <c r="Z168" i="48"/>
  <c r="Z167" i="48"/>
  <c r="Z150" i="48"/>
  <c r="Z162" i="48"/>
  <c r="Z151" i="48"/>
  <c r="Z166" i="48"/>
  <c r="Z149" i="48"/>
  <c r="Z161" i="48"/>
  <c r="Y149" i="83"/>
  <c r="Y13" i="105"/>
  <c r="Y113" i="83"/>
  <c r="Y147" i="83"/>
  <c r="Z166" i="83" s="1"/>
  <c r="Y55" i="48"/>
  <c r="Y84" i="83"/>
  <c r="Y95" i="83" s="1"/>
  <c r="X45" i="102"/>
  <c r="Y78" i="83"/>
  <c r="Y93" i="83" s="1"/>
  <c r="X42" i="102"/>
  <c r="Y77" i="83"/>
  <c r="Y92" i="83" s="1"/>
  <c r="X41" i="102"/>
  <c r="X37" i="102"/>
  <c r="X38" i="102"/>
  <c r="X43" i="102"/>
  <c r="Y74" i="83"/>
  <c r="Y88" i="83" s="1"/>
  <c r="X39" i="102"/>
  <c r="Y39" i="48"/>
  <c r="X3" i="102"/>
  <c r="Y73" i="83"/>
  <c r="Y87" i="83" s="1"/>
  <c r="Y90" i="83" s="1"/>
  <c r="Y116" i="83"/>
  <c r="X9" i="102"/>
  <c r="Y51" i="48"/>
  <c r="Y35" i="48"/>
  <c r="Y47" i="48"/>
  <c r="Y43" i="48"/>
  <c r="Y119" i="83"/>
  <c r="Y110" i="83"/>
  <c r="Y57" i="83"/>
  <c r="Z58" i="83" s="1"/>
  <c r="Y148" i="83"/>
  <c r="Z167" i="83" s="1"/>
  <c r="Y52" i="83"/>
  <c r="Y59" i="83"/>
  <c r="Z60" i="83" s="1"/>
  <c r="Y50" i="48"/>
  <c r="Y42" i="48"/>
  <c r="Y34" i="48"/>
  <c r="Y57" i="48"/>
  <c r="Y53" i="48"/>
  <c r="Y49" i="48"/>
  <c r="Y45" i="48"/>
  <c r="Y41" i="48"/>
  <c r="Y37" i="48"/>
  <c r="Y33" i="48"/>
  <c r="Y54" i="48"/>
  <c r="Y46" i="48"/>
  <c r="Y38" i="48"/>
  <c r="Y56" i="48"/>
  <c r="Y52" i="48"/>
  <c r="Y48" i="48"/>
  <c r="Y44" i="48"/>
  <c r="Y40" i="48"/>
  <c r="S59" i="66"/>
  <c r="S55" i="66"/>
  <c r="S47" i="66"/>
  <c r="S43" i="66"/>
  <c r="S39" i="66"/>
  <c r="S62" i="66"/>
  <c r="S58" i="66"/>
  <c r="S54" i="66"/>
  <c r="S50" i="66"/>
  <c r="S46" i="66"/>
  <c r="S42" i="66"/>
  <c r="S38" i="66"/>
  <c r="S51" i="66"/>
  <c r="S61" i="66"/>
  <c r="S57" i="66"/>
  <c r="S53" i="66"/>
  <c r="S49" i="66"/>
  <c r="S45" i="66"/>
  <c r="S41" i="66"/>
  <c r="S37" i="66"/>
  <c r="S60" i="66"/>
  <c r="S56" i="66"/>
  <c r="S52" i="66"/>
  <c r="S48" i="66"/>
  <c r="S44" i="66"/>
  <c r="Y31" i="12"/>
  <c r="Y27" i="12"/>
  <c r="Y23" i="12"/>
  <c r="Y34" i="12"/>
  <c r="Y30" i="12"/>
  <c r="Y26" i="12"/>
  <c r="Y22" i="12"/>
  <c r="Y33" i="12"/>
  <c r="Y29" i="12"/>
  <c r="Y25" i="12"/>
  <c r="Y21" i="12"/>
  <c r="Y32" i="12"/>
  <c r="Y28" i="12"/>
  <c r="D38" i="83" a="1"/>
  <c r="D38" i="83" s="1"/>
  <c r="D33" i="83"/>
  <c r="E33" i="83"/>
  <c r="F33" i="83"/>
  <c r="G33" i="83"/>
  <c r="H33" i="83"/>
  <c r="I33" i="83"/>
  <c r="J33" i="83"/>
  <c r="K33" i="83"/>
  <c r="L33" i="83"/>
  <c r="M33" i="83"/>
  <c r="N33" i="83"/>
  <c r="O33" i="83"/>
  <c r="P33" i="83"/>
  <c r="Q33" i="83"/>
  <c r="R33" i="83"/>
  <c r="S33" i="83"/>
  <c r="T33" i="83"/>
  <c r="U33" i="83"/>
  <c r="V33" i="83"/>
  <c r="W33" i="83"/>
  <c r="X33" i="83"/>
  <c r="C33" i="83"/>
  <c r="Y42" i="105" l="1"/>
  <c r="Y10" i="105"/>
  <c r="Y76" i="83"/>
  <c r="X40" i="102"/>
  <c r="Y72" i="83"/>
  <c r="Y137" i="83" s="1"/>
  <c r="X36" i="102"/>
  <c r="R38" i="83"/>
  <c r="F38" i="83"/>
  <c r="O38" i="83"/>
  <c r="G38" i="83"/>
  <c r="J38" i="83"/>
  <c r="Q38" i="83"/>
  <c r="M38" i="83"/>
  <c r="I38" i="83"/>
  <c r="E38" i="83"/>
  <c r="S38" i="83"/>
  <c r="K38" i="83"/>
  <c r="N38" i="83"/>
  <c r="T38" i="83"/>
  <c r="P38" i="83"/>
  <c r="L38" i="83"/>
  <c r="H38" i="83"/>
  <c r="C50" i="102"/>
  <c r="D50" i="102"/>
  <c r="E50" i="102"/>
  <c r="F50" i="102"/>
  <c r="G50" i="102"/>
  <c r="H50" i="102"/>
  <c r="I50" i="102"/>
  <c r="J50" i="102"/>
  <c r="K50" i="102"/>
  <c r="L50" i="102"/>
  <c r="M50" i="102"/>
  <c r="N50" i="102"/>
  <c r="O50" i="102"/>
  <c r="P50" i="102"/>
  <c r="Q50" i="102"/>
  <c r="R50" i="102"/>
  <c r="S50" i="102"/>
  <c r="T50" i="102"/>
  <c r="U50" i="102"/>
  <c r="V50" i="102"/>
  <c r="W50" i="102"/>
  <c r="W44" i="102" s="1"/>
  <c r="B50" i="102"/>
  <c r="Y86" i="83" l="1"/>
  <c r="Y91" i="83"/>
  <c r="Y79" i="83"/>
  <c r="I20" i="2"/>
  <c r="N24" i="2" s="1"/>
  <c r="I23" i="2"/>
  <c r="N19" i="2"/>
  <c r="N21" i="2"/>
  <c r="N22" i="2"/>
  <c r="N26" i="2"/>
  <c r="I11" i="2"/>
  <c r="J11" i="2"/>
  <c r="K11" i="2"/>
  <c r="F11" i="2"/>
  <c r="G11" i="2"/>
  <c r="E11" i="2"/>
  <c r="H11" i="2" s="1"/>
  <c r="N20" i="2" l="1"/>
  <c r="N23" i="2"/>
  <c r="L11" i="2"/>
  <c r="X7" i="83"/>
  <c r="X8" i="83"/>
  <c r="H3" i="14"/>
  <c r="I4" i="14" s="1"/>
  <c r="I5" i="14"/>
  <c r="I6" i="14"/>
  <c r="I7" i="14"/>
  <c r="H4" i="14"/>
  <c r="H5" i="14"/>
  <c r="H6" i="14"/>
  <c r="H7" i="14"/>
  <c r="D4" i="14" l="1"/>
  <c r="E4" i="14"/>
  <c r="D5" i="14"/>
  <c r="E5" i="14"/>
  <c r="D6" i="14"/>
  <c r="E6" i="14"/>
  <c r="D7" i="14"/>
  <c r="E7" i="14"/>
  <c r="H21" i="83" l="1"/>
  <c r="I21" i="83"/>
  <c r="J21" i="83"/>
  <c r="K21" i="83"/>
  <c r="L21" i="83"/>
  <c r="M21" i="83"/>
  <c r="N21" i="83"/>
  <c r="O21" i="83"/>
  <c r="P21" i="83"/>
  <c r="Q21" i="83"/>
  <c r="R21" i="83"/>
  <c r="S21" i="83"/>
  <c r="T21" i="83"/>
  <c r="U21" i="83"/>
  <c r="V21" i="83"/>
  <c r="W21" i="83"/>
  <c r="H22" i="83"/>
  <c r="I22" i="83"/>
  <c r="J22" i="83"/>
  <c r="K22" i="83"/>
  <c r="L22" i="83"/>
  <c r="M22" i="83"/>
  <c r="N22" i="83"/>
  <c r="O22" i="83"/>
  <c r="P22" i="83"/>
  <c r="Q22" i="83"/>
  <c r="R22" i="83"/>
  <c r="S22" i="83"/>
  <c r="T22" i="83"/>
  <c r="U22" i="83"/>
  <c r="V22" i="83"/>
  <c r="W22" i="83"/>
  <c r="H23" i="83"/>
  <c r="I23" i="83"/>
  <c r="J23" i="83"/>
  <c r="K23" i="83"/>
  <c r="L23" i="83"/>
  <c r="M23" i="83"/>
  <c r="N23" i="83"/>
  <c r="O23" i="83"/>
  <c r="P23" i="83"/>
  <c r="Q23" i="83"/>
  <c r="R23" i="83"/>
  <c r="S23" i="83"/>
  <c r="T23" i="83"/>
  <c r="U23" i="83"/>
  <c r="V23" i="83"/>
  <c r="W23" i="83"/>
  <c r="H24" i="83"/>
  <c r="I24" i="83"/>
  <c r="J24" i="83"/>
  <c r="K24" i="83"/>
  <c r="L24" i="83"/>
  <c r="M24" i="83"/>
  <c r="N24" i="83"/>
  <c r="O24" i="83"/>
  <c r="P24" i="83"/>
  <c r="Q24" i="83"/>
  <c r="R24" i="83"/>
  <c r="S24" i="83"/>
  <c r="T24" i="83"/>
  <c r="U24" i="83"/>
  <c r="V24" i="83"/>
  <c r="W24" i="83"/>
  <c r="H25" i="83"/>
  <c r="I25" i="83"/>
  <c r="J25" i="83"/>
  <c r="K25" i="83"/>
  <c r="L25" i="83"/>
  <c r="M25" i="83"/>
  <c r="N25" i="83"/>
  <c r="O25" i="83"/>
  <c r="P25" i="83"/>
  <c r="Q25" i="83"/>
  <c r="R25" i="83"/>
  <c r="S25" i="83"/>
  <c r="T25" i="83"/>
  <c r="U25" i="83"/>
  <c r="V25" i="83"/>
  <c r="W25" i="83"/>
  <c r="H26" i="83"/>
  <c r="I26" i="83"/>
  <c r="J26" i="83"/>
  <c r="K26" i="83"/>
  <c r="L26" i="83"/>
  <c r="M26" i="83"/>
  <c r="N26" i="83"/>
  <c r="O26" i="83"/>
  <c r="P26" i="83"/>
  <c r="Q26" i="83"/>
  <c r="R26" i="83"/>
  <c r="S26" i="83"/>
  <c r="T26" i="83"/>
  <c r="U26" i="83"/>
  <c r="V26" i="83"/>
  <c r="W26" i="83"/>
  <c r="H27" i="83"/>
  <c r="I27" i="83"/>
  <c r="J27" i="83"/>
  <c r="K27" i="83"/>
  <c r="L27" i="83"/>
  <c r="M27" i="83"/>
  <c r="N27" i="83"/>
  <c r="O27" i="83"/>
  <c r="P27" i="83"/>
  <c r="Q27" i="83"/>
  <c r="R27" i="83"/>
  <c r="S27" i="83"/>
  <c r="T27" i="83"/>
  <c r="U27" i="83"/>
  <c r="V27" i="83"/>
  <c r="W27" i="83"/>
  <c r="X27" i="83"/>
  <c r="X26" i="83"/>
  <c r="X25" i="83"/>
  <c r="X24" i="83"/>
  <c r="X23" i="83"/>
  <c r="X22" i="83"/>
  <c r="X21" i="83"/>
  <c r="C12" i="83"/>
  <c r="D12" i="83"/>
  <c r="E12" i="83"/>
  <c r="F12" i="83"/>
  <c r="G12" i="83"/>
  <c r="H12" i="83"/>
  <c r="I12" i="83"/>
  <c r="J12" i="83"/>
  <c r="K12" i="83"/>
  <c r="L12" i="83"/>
  <c r="M12" i="83"/>
  <c r="N12" i="83"/>
  <c r="O12" i="83"/>
  <c r="P12" i="83"/>
  <c r="Q12" i="83"/>
  <c r="R12" i="83"/>
  <c r="S12" i="83"/>
  <c r="T12" i="83"/>
  <c r="U12" i="83"/>
  <c r="V12" i="83"/>
  <c r="W12" i="83"/>
  <c r="C13" i="83"/>
  <c r="D13" i="83"/>
  <c r="E13" i="83"/>
  <c r="F13" i="83"/>
  <c r="G13" i="83"/>
  <c r="H13" i="83"/>
  <c r="I13" i="83"/>
  <c r="J13" i="83"/>
  <c r="K13" i="83"/>
  <c r="L13" i="83"/>
  <c r="M13" i="83"/>
  <c r="N13" i="83"/>
  <c r="O13" i="83"/>
  <c r="P13" i="83"/>
  <c r="Q13" i="83"/>
  <c r="R13" i="83"/>
  <c r="S13" i="83"/>
  <c r="T13" i="83"/>
  <c r="U13" i="83"/>
  <c r="V13" i="83"/>
  <c r="W13" i="83"/>
  <c r="C14" i="83"/>
  <c r="D14" i="83"/>
  <c r="E14" i="83"/>
  <c r="F14" i="83"/>
  <c r="G14" i="83"/>
  <c r="H14" i="83"/>
  <c r="I14" i="83"/>
  <c r="J14" i="83"/>
  <c r="K14" i="83"/>
  <c r="L14" i="83"/>
  <c r="M14" i="83"/>
  <c r="N14" i="83"/>
  <c r="O14" i="83"/>
  <c r="P14" i="83"/>
  <c r="Q14" i="83"/>
  <c r="R14" i="83"/>
  <c r="S14" i="83"/>
  <c r="T14" i="83"/>
  <c r="U14" i="83"/>
  <c r="V14" i="83"/>
  <c r="W14" i="83"/>
  <c r="C15" i="83"/>
  <c r="D15" i="83"/>
  <c r="E15" i="83"/>
  <c r="F15" i="83"/>
  <c r="G15" i="83"/>
  <c r="H15" i="83"/>
  <c r="I15" i="83"/>
  <c r="J15" i="83"/>
  <c r="K15" i="83"/>
  <c r="L15" i="83"/>
  <c r="M15" i="83"/>
  <c r="N15" i="83"/>
  <c r="O15" i="83"/>
  <c r="P15" i="83"/>
  <c r="Q15" i="83"/>
  <c r="R15" i="83"/>
  <c r="S15" i="83"/>
  <c r="T15" i="83"/>
  <c r="U15" i="83"/>
  <c r="V15" i="83"/>
  <c r="W15" i="83"/>
  <c r="C16" i="83"/>
  <c r="D16" i="83"/>
  <c r="E16" i="83"/>
  <c r="F16" i="83"/>
  <c r="G16" i="83"/>
  <c r="H16" i="83"/>
  <c r="I16" i="83"/>
  <c r="J16" i="83"/>
  <c r="K16" i="83"/>
  <c r="L16" i="83"/>
  <c r="M16" i="83"/>
  <c r="N16" i="83"/>
  <c r="O16" i="83"/>
  <c r="P16" i="83"/>
  <c r="Q16" i="83"/>
  <c r="R16" i="83"/>
  <c r="S16" i="83"/>
  <c r="T16" i="83"/>
  <c r="U16" i="83"/>
  <c r="V16" i="83"/>
  <c r="W16" i="83"/>
  <c r="C17" i="83"/>
  <c r="D17" i="83"/>
  <c r="E17" i="83"/>
  <c r="F17" i="83"/>
  <c r="G17" i="83"/>
  <c r="H17" i="83"/>
  <c r="I17" i="83"/>
  <c r="J17" i="83"/>
  <c r="K17" i="83"/>
  <c r="L17" i="83"/>
  <c r="M17" i="83"/>
  <c r="N17" i="83"/>
  <c r="O17" i="83"/>
  <c r="P17" i="83"/>
  <c r="Q17" i="83"/>
  <c r="R17" i="83"/>
  <c r="S17" i="83"/>
  <c r="T17" i="83"/>
  <c r="U17" i="83"/>
  <c r="V17" i="83"/>
  <c r="W17" i="83"/>
  <c r="C18" i="83"/>
  <c r="D18" i="83"/>
  <c r="E18" i="83"/>
  <c r="F18" i="83"/>
  <c r="G18" i="83"/>
  <c r="H18" i="83"/>
  <c r="I18" i="83"/>
  <c r="J18" i="83"/>
  <c r="K18" i="83"/>
  <c r="L18" i="83"/>
  <c r="M18" i="83"/>
  <c r="N18" i="83"/>
  <c r="O18" i="83"/>
  <c r="P18" i="83"/>
  <c r="Q18" i="83"/>
  <c r="R18" i="83"/>
  <c r="S18" i="83"/>
  <c r="T18" i="83"/>
  <c r="U18" i="83"/>
  <c r="V18" i="83"/>
  <c r="W18" i="83"/>
  <c r="C19" i="83"/>
  <c r="D19" i="83"/>
  <c r="E19" i="83"/>
  <c r="F19" i="83"/>
  <c r="G19" i="83"/>
  <c r="H19" i="83"/>
  <c r="I19" i="83"/>
  <c r="J19" i="83"/>
  <c r="K19" i="83"/>
  <c r="L19" i="83"/>
  <c r="M19" i="83"/>
  <c r="N19" i="83"/>
  <c r="O19" i="83"/>
  <c r="P19" i="83"/>
  <c r="Q19" i="83"/>
  <c r="R19" i="83"/>
  <c r="S19" i="83"/>
  <c r="T19" i="83"/>
  <c r="U19" i="83"/>
  <c r="V19" i="83"/>
  <c r="W19" i="83"/>
  <c r="X12" i="83"/>
  <c r="X13" i="83"/>
  <c r="X14" i="83"/>
  <c r="X15" i="83"/>
  <c r="X16" i="83"/>
  <c r="X17" i="83"/>
  <c r="X18" i="83"/>
  <c r="X19" i="83"/>
  <c r="V88" i="28"/>
  <c r="W88" i="28"/>
  <c r="W22" i="28"/>
  <c r="V22" i="28"/>
  <c r="U22" i="28"/>
  <c r="S22" i="28"/>
  <c r="R22" i="28"/>
  <c r="Q22" i="28"/>
  <c r="O22" i="28"/>
  <c r="N22" i="28"/>
  <c r="M22" i="28"/>
  <c r="K22" i="28"/>
  <c r="J22" i="28"/>
  <c r="W21" i="28"/>
  <c r="U21" i="28"/>
  <c r="T21" i="28"/>
  <c r="S21" i="28"/>
  <c r="Q21" i="28"/>
  <c r="P21" i="28"/>
  <c r="O21" i="28"/>
  <c r="M21" i="28"/>
  <c r="L21" i="28"/>
  <c r="K21" i="28"/>
  <c r="W20" i="28"/>
  <c r="V20" i="28"/>
  <c r="U20" i="28"/>
  <c r="S20" i="28"/>
  <c r="R20" i="28"/>
  <c r="Q20" i="28"/>
  <c r="O20" i="28"/>
  <c r="N20" i="28"/>
  <c r="M20" i="28"/>
  <c r="K20" i="28"/>
  <c r="J20" i="28"/>
  <c r="W19" i="28"/>
  <c r="U19" i="28"/>
  <c r="T19" i="28"/>
  <c r="S19" i="28"/>
  <c r="Q19" i="28"/>
  <c r="P19" i="28"/>
  <c r="O19" i="28"/>
  <c r="M19" i="28"/>
  <c r="L19" i="28"/>
  <c r="K19" i="28"/>
  <c r="W18" i="28"/>
  <c r="V18" i="28"/>
  <c r="U18" i="28"/>
  <c r="S18" i="28"/>
  <c r="R18" i="28"/>
  <c r="Q18" i="28"/>
  <c r="O18" i="28"/>
  <c r="N18" i="28"/>
  <c r="M18" i="28"/>
  <c r="K18" i="28"/>
  <c r="J18" i="28"/>
  <c r="W17" i="28"/>
  <c r="U17" i="28"/>
  <c r="T17" i="28"/>
  <c r="S17" i="28"/>
  <c r="Q17" i="28"/>
  <c r="P17" i="28"/>
  <c r="O17" i="28"/>
  <c r="M17" i="28"/>
  <c r="L17" i="28"/>
  <c r="K17" i="28"/>
  <c r="W16" i="28"/>
  <c r="V16" i="28"/>
  <c r="U16" i="28"/>
  <c r="S16" i="28"/>
  <c r="R16" i="28"/>
  <c r="Q16" i="28"/>
  <c r="O16" i="28"/>
  <c r="N16" i="28"/>
  <c r="M16" i="28"/>
  <c r="K16" i="28"/>
  <c r="B109" i="100" l="1"/>
  <c r="F109" i="100"/>
  <c r="J109" i="100"/>
  <c r="N109" i="100"/>
  <c r="T109" i="100"/>
  <c r="X109" i="100"/>
  <c r="AB109" i="100"/>
  <c r="AH109" i="100"/>
  <c r="AL109" i="100"/>
  <c r="AR109" i="100"/>
  <c r="E110" i="100"/>
  <c r="I110" i="100"/>
  <c r="M110" i="100"/>
  <c r="S110" i="100"/>
  <c r="W110" i="100"/>
  <c r="AA110" i="100"/>
  <c r="AG110" i="100"/>
  <c r="AK110" i="100"/>
  <c r="AO110" i="100"/>
  <c r="C109" i="100"/>
  <c r="G109" i="100"/>
  <c r="K109" i="100"/>
  <c r="Q109" i="100"/>
  <c r="U109" i="100"/>
  <c r="Y109" i="100"/>
  <c r="AC109" i="100"/>
  <c r="AI109" i="100"/>
  <c r="AM109" i="100"/>
  <c r="B110" i="100"/>
  <c r="F110" i="100"/>
  <c r="J110" i="100"/>
  <c r="N110" i="100"/>
  <c r="T110" i="100"/>
  <c r="X110" i="100"/>
  <c r="AB110" i="100"/>
  <c r="AH110" i="100"/>
  <c r="AL110" i="100"/>
  <c r="D109" i="100"/>
  <c r="H109" i="100"/>
  <c r="L109" i="100"/>
  <c r="R109" i="100"/>
  <c r="V109" i="100"/>
  <c r="Z109" i="100"/>
  <c r="AF109" i="100"/>
  <c r="AJ109" i="100"/>
  <c r="AN109" i="100"/>
  <c r="C110" i="100"/>
  <c r="G110" i="100"/>
  <c r="K110" i="100"/>
  <c r="Q110" i="100"/>
  <c r="U110" i="100"/>
  <c r="Y110" i="100"/>
  <c r="AC110" i="100"/>
  <c r="AI110" i="100"/>
  <c r="AM110" i="100"/>
  <c r="L16" i="28"/>
  <c r="P16" i="28"/>
  <c r="T16" i="28"/>
  <c r="J17" i="28"/>
  <c r="N17" i="28"/>
  <c r="R17" i="28"/>
  <c r="V17" i="28"/>
  <c r="L18" i="28"/>
  <c r="P18" i="28"/>
  <c r="T18" i="28"/>
  <c r="J19" i="28"/>
  <c r="N19" i="28"/>
  <c r="R19" i="28"/>
  <c r="V19" i="28"/>
  <c r="L20" i="28"/>
  <c r="P20" i="28"/>
  <c r="T20" i="28"/>
  <c r="J21" i="28"/>
  <c r="N21" i="28"/>
  <c r="R21" i="28"/>
  <c r="V21" i="28"/>
  <c r="L22" i="28"/>
  <c r="P22" i="28"/>
  <c r="T22" i="28"/>
  <c r="E109" i="100"/>
  <c r="I109" i="100"/>
  <c r="M109" i="100"/>
  <c r="S109" i="100"/>
  <c r="W109" i="100"/>
  <c r="AA109" i="100"/>
  <c r="AG109" i="100"/>
  <c r="AK109" i="100"/>
  <c r="AO109" i="100"/>
  <c r="D110" i="100"/>
  <c r="H110" i="100"/>
  <c r="L110" i="100"/>
  <c r="R110" i="100"/>
  <c r="V110" i="100"/>
  <c r="Z110" i="100"/>
  <c r="AF110" i="100"/>
  <c r="AJ110" i="100"/>
  <c r="AN110" i="100"/>
  <c r="C111" i="83"/>
  <c r="D111" i="83"/>
  <c r="E111" i="83"/>
  <c r="F111" i="83"/>
  <c r="F110" i="83" s="1"/>
  <c r="G111" i="83"/>
  <c r="H111" i="83"/>
  <c r="I111" i="83"/>
  <c r="J111" i="83"/>
  <c r="J110" i="83" s="1"/>
  <c r="K111" i="83"/>
  <c r="L111" i="83"/>
  <c r="M111" i="83"/>
  <c r="N111" i="83"/>
  <c r="N110" i="83" s="1"/>
  <c r="O111" i="83"/>
  <c r="P111" i="83"/>
  <c r="Q111" i="83"/>
  <c r="R111" i="83"/>
  <c r="R110" i="83" s="1"/>
  <c r="S111" i="83"/>
  <c r="T111" i="83"/>
  <c r="U111" i="83"/>
  <c r="V111" i="83"/>
  <c r="V110" i="83" s="1"/>
  <c r="W111" i="83"/>
  <c r="C114" i="83"/>
  <c r="D114" i="83"/>
  <c r="E114" i="83"/>
  <c r="F114" i="83"/>
  <c r="G114" i="83"/>
  <c r="H114" i="83"/>
  <c r="I114" i="83"/>
  <c r="J114" i="83"/>
  <c r="K114" i="83"/>
  <c r="L114" i="83"/>
  <c r="M114" i="83"/>
  <c r="N114" i="83"/>
  <c r="O114" i="83"/>
  <c r="P114" i="83"/>
  <c r="Q114" i="83"/>
  <c r="R114" i="83"/>
  <c r="S114" i="83"/>
  <c r="T114" i="83"/>
  <c r="U114" i="83"/>
  <c r="V114" i="83"/>
  <c r="W114" i="83"/>
  <c r="C115" i="83"/>
  <c r="D115" i="83"/>
  <c r="E115" i="83"/>
  <c r="F115" i="83"/>
  <c r="G115" i="83"/>
  <c r="H115" i="83"/>
  <c r="I115" i="83"/>
  <c r="J115" i="83"/>
  <c r="K115" i="83"/>
  <c r="L115" i="83"/>
  <c r="M115" i="83"/>
  <c r="N115" i="83"/>
  <c r="O115" i="83"/>
  <c r="P115" i="83"/>
  <c r="Q115" i="83"/>
  <c r="R115" i="83"/>
  <c r="S115" i="83"/>
  <c r="T115" i="83"/>
  <c r="U115" i="83"/>
  <c r="V115" i="83"/>
  <c r="W115" i="83"/>
  <c r="C117" i="83"/>
  <c r="D117" i="83"/>
  <c r="E117" i="83"/>
  <c r="F117" i="83"/>
  <c r="G117" i="83"/>
  <c r="H117" i="83"/>
  <c r="I117" i="83"/>
  <c r="J117" i="83"/>
  <c r="K117" i="83"/>
  <c r="L117" i="83"/>
  <c r="M117" i="83"/>
  <c r="N117" i="83"/>
  <c r="O117" i="83"/>
  <c r="P117" i="83"/>
  <c r="Q117" i="83"/>
  <c r="R117" i="83"/>
  <c r="S117" i="83"/>
  <c r="T117" i="83"/>
  <c r="U117" i="83"/>
  <c r="V117" i="83"/>
  <c r="W117" i="83"/>
  <c r="C118" i="83"/>
  <c r="D118" i="83"/>
  <c r="E118" i="83"/>
  <c r="F118" i="83"/>
  <c r="G118" i="83"/>
  <c r="H118" i="83"/>
  <c r="I118" i="83"/>
  <c r="J118" i="83"/>
  <c r="K118" i="83"/>
  <c r="L118" i="83"/>
  <c r="M118" i="83"/>
  <c r="N118" i="83"/>
  <c r="O118" i="83"/>
  <c r="P118" i="83"/>
  <c r="Q118" i="83"/>
  <c r="R118" i="83"/>
  <c r="S118" i="83"/>
  <c r="T118" i="83"/>
  <c r="U118" i="83"/>
  <c r="V118" i="83"/>
  <c r="W118" i="83"/>
  <c r="C120" i="83"/>
  <c r="D120" i="83"/>
  <c r="E120" i="83"/>
  <c r="F120" i="83"/>
  <c r="G120" i="83"/>
  <c r="H120" i="83"/>
  <c r="I120" i="83"/>
  <c r="J120" i="83"/>
  <c r="K120" i="83"/>
  <c r="L120" i="83"/>
  <c r="M120" i="83"/>
  <c r="N120" i="83"/>
  <c r="O120" i="83"/>
  <c r="P120" i="83"/>
  <c r="Q120" i="83"/>
  <c r="R120" i="83"/>
  <c r="S120" i="83"/>
  <c r="T120" i="83"/>
  <c r="U120" i="83"/>
  <c r="V120" i="83"/>
  <c r="W120" i="83"/>
  <c r="C121" i="83"/>
  <c r="D121" i="83"/>
  <c r="E121" i="83"/>
  <c r="F121" i="83"/>
  <c r="G121" i="83"/>
  <c r="H121" i="83"/>
  <c r="I121" i="83"/>
  <c r="J121" i="83"/>
  <c r="K121" i="83"/>
  <c r="L121" i="83"/>
  <c r="M121" i="83"/>
  <c r="N121" i="83"/>
  <c r="O121" i="83"/>
  <c r="P121" i="83"/>
  <c r="Q121" i="83"/>
  <c r="R121" i="83"/>
  <c r="S121" i="83"/>
  <c r="T121" i="83"/>
  <c r="U121" i="83"/>
  <c r="V121" i="83"/>
  <c r="W121" i="83"/>
  <c r="X115" i="83"/>
  <c r="X114" i="83"/>
  <c r="X111" i="83"/>
  <c r="X117" i="83"/>
  <c r="X118" i="83"/>
  <c r="X120" i="83"/>
  <c r="X121" i="83"/>
  <c r="X122" i="83"/>
  <c r="X123" i="83"/>
  <c r="X130" i="83"/>
  <c r="W7" i="83"/>
  <c r="W8" i="83"/>
  <c r="X108" i="83"/>
  <c r="X141" i="83"/>
  <c r="Y163" i="83" s="1"/>
  <c r="X143" i="83"/>
  <c r="X144" i="83" s="1"/>
  <c r="X145" i="83"/>
  <c r="W141" i="83"/>
  <c r="W143" i="83"/>
  <c r="W144" i="83" s="1"/>
  <c r="W145" i="83"/>
  <c r="L116" i="83" l="1"/>
  <c r="H116" i="83"/>
  <c r="D116" i="83"/>
  <c r="S113" i="83"/>
  <c r="X116" i="83"/>
  <c r="Q113" i="83"/>
  <c r="M113" i="83"/>
  <c r="I113" i="83"/>
  <c r="E113" i="83"/>
  <c r="W110" i="83"/>
  <c r="S110" i="83"/>
  <c r="O110" i="83"/>
  <c r="K110" i="83"/>
  <c r="G110" i="83"/>
  <c r="C110" i="83"/>
  <c r="U119" i="83"/>
  <c r="Q119" i="83"/>
  <c r="M119" i="83"/>
  <c r="K116" i="83"/>
  <c r="G116" i="83"/>
  <c r="C116" i="83"/>
  <c r="P113" i="83"/>
  <c r="L113" i="83"/>
  <c r="H113" i="83"/>
  <c r="D113" i="83"/>
  <c r="J116" i="83"/>
  <c r="F116" i="83"/>
  <c r="O113" i="83"/>
  <c r="K113" i="83"/>
  <c r="G113" i="83"/>
  <c r="C113" i="83"/>
  <c r="U110" i="83"/>
  <c r="Q110" i="83"/>
  <c r="M110" i="83"/>
  <c r="I110" i="83"/>
  <c r="E110" i="83"/>
  <c r="X110" i="83"/>
  <c r="I116" i="83"/>
  <c r="E116" i="83"/>
  <c r="R113" i="83"/>
  <c r="N113" i="83"/>
  <c r="J113" i="83"/>
  <c r="F113" i="83"/>
  <c r="T110" i="83"/>
  <c r="P110" i="83"/>
  <c r="L110" i="83"/>
  <c r="H110" i="83"/>
  <c r="D110" i="83"/>
  <c r="I119" i="83"/>
  <c r="E119" i="83"/>
  <c r="X119" i="83"/>
  <c r="T119" i="83"/>
  <c r="P119" i="83"/>
  <c r="H119" i="83"/>
  <c r="W119" i="83"/>
  <c r="S119" i="83"/>
  <c r="O119" i="83"/>
  <c r="K119" i="83"/>
  <c r="G119" i="83"/>
  <c r="C119" i="83"/>
  <c r="L119" i="83"/>
  <c r="D119" i="83"/>
  <c r="X163" i="83"/>
  <c r="V119" i="83"/>
  <c r="R119" i="83"/>
  <c r="N119" i="83"/>
  <c r="J119" i="83"/>
  <c r="F119" i="83"/>
  <c r="T116" i="83"/>
  <c r="P116" i="83"/>
  <c r="T113" i="83"/>
  <c r="U116" i="83"/>
  <c r="Q116" i="83"/>
  <c r="M116" i="83"/>
  <c r="W116" i="83"/>
  <c r="S116" i="83"/>
  <c r="O116" i="83"/>
  <c r="X113" i="83"/>
  <c r="V116" i="83"/>
  <c r="R116" i="83"/>
  <c r="N116" i="83"/>
  <c r="U113" i="83"/>
  <c r="W113" i="83"/>
  <c r="V113" i="83"/>
  <c r="X152" i="83"/>
  <c r="X153" i="83"/>
  <c r="X154" i="83"/>
  <c r="X155" i="83"/>
  <c r="X156" i="83"/>
  <c r="X157" i="83"/>
  <c r="X158" i="83"/>
  <c r="X159" i="83"/>
  <c r="V93" i="28"/>
  <c r="V94" i="28" s="1"/>
  <c r="W161" i="83" s="1"/>
  <c r="W93" i="28"/>
  <c r="W94" i="28" s="1"/>
  <c r="X161" i="83" s="1"/>
  <c r="V95" i="28"/>
  <c r="W95" i="28"/>
  <c r="W55" i="28"/>
  <c r="W58" i="28"/>
  <c r="W59" i="28"/>
  <c r="W60" i="28"/>
  <c r="W61" i="28"/>
  <c r="W69" i="28"/>
  <c r="V69" i="28"/>
  <c r="V55" i="28"/>
  <c r="V58" i="28"/>
  <c r="V59" i="28"/>
  <c r="V60" i="28"/>
  <c r="V61" i="28"/>
  <c r="W54" i="28" l="1"/>
  <c r="V99" i="28"/>
  <c r="V96" i="28"/>
  <c r="V97" i="28" s="1"/>
  <c r="V98" i="28" s="1"/>
  <c r="V56" i="28"/>
  <c r="W56" i="28"/>
  <c r="X160" i="83"/>
  <c r="W96" i="28"/>
  <c r="W97" i="28" s="1"/>
  <c r="W99" i="28"/>
  <c r="V54" i="28"/>
  <c r="W31" i="102"/>
  <c r="W43" i="102" s="1"/>
  <c r="W32" i="102"/>
  <c r="W33" i="102"/>
  <c r="W45" i="102" s="1"/>
  <c r="W34" i="102"/>
  <c r="W4" i="102"/>
  <c r="W5" i="102"/>
  <c r="W6" i="102"/>
  <c r="W39" i="102" s="1"/>
  <c r="W7" i="102"/>
  <c r="W10" i="102"/>
  <c r="W41" i="102" s="1"/>
  <c r="W11" i="102"/>
  <c r="W42" i="102" s="1"/>
  <c r="W13" i="102"/>
  <c r="W14" i="102"/>
  <c r="W15" i="102"/>
  <c r="W16" i="102"/>
  <c r="W17" i="102"/>
  <c r="X13" i="105" l="1"/>
  <c r="X42" i="105" s="1"/>
  <c r="X10" i="105"/>
  <c r="W38" i="102"/>
  <c r="W37" i="102"/>
  <c r="X151" i="83"/>
  <c r="W23" i="28"/>
  <c r="X150" i="83" s="1"/>
  <c r="W3" i="102"/>
  <c r="W9" i="102"/>
  <c r="W62" i="28"/>
  <c r="W63" i="28" s="1"/>
  <c r="W65" i="28"/>
  <c r="W66" i="28" s="1"/>
  <c r="X146" i="83"/>
  <c r="Y165" i="83" s="1"/>
  <c r="W98" i="28"/>
  <c r="W122" i="83"/>
  <c r="W123" i="83"/>
  <c r="W130" i="83"/>
  <c r="X73" i="83"/>
  <c r="X74" i="83"/>
  <c r="X75" i="83"/>
  <c r="X77" i="83"/>
  <c r="X78" i="83"/>
  <c r="X84" i="83"/>
  <c r="X97" i="83"/>
  <c r="X98" i="83"/>
  <c r="X99" i="83"/>
  <c r="X100" i="83"/>
  <c r="X101" i="83"/>
  <c r="X102" i="83"/>
  <c r="X103" i="83"/>
  <c r="X104" i="83"/>
  <c r="X105" i="83"/>
  <c r="X106" i="83"/>
  <c r="X46" i="83"/>
  <c r="Y47" i="83" s="1"/>
  <c r="X48" i="83"/>
  <c r="Y49" i="83" s="1"/>
  <c r="X50" i="83"/>
  <c r="X53" i="83"/>
  <c r="X40" i="83"/>
  <c r="X42" i="83"/>
  <c r="X43" i="83"/>
  <c r="X44" i="83"/>
  <c r="W42" i="83"/>
  <c r="W43" i="83"/>
  <c r="W44" i="83"/>
  <c r="X10" i="83"/>
  <c r="Y11" i="83" s="1"/>
  <c r="X29" i="83"/>
  <c r="X31" i="83"/>
  <c r="X32" i="83"/>
  <c r="X34" i="83"/>
  <c r="X35" i="83"/>
  <c r="X37" i="83"/>
  <c r="X4" i="83"/>
  <c r="X135" i="83" s="1"/>
  <c r="X5" i="83"/>
  <c r="X6" i="83"/>
  <c r="R96" i="66"/>
  <c r="R101" i="66"/>
  <c r="R102" i="66"/>
  <c r="R103" i="66"/>
  <c r="R104" i="66"/>
  <c r="R105" i="66"/>
  <c r="R106" i="66"/>
  <c r="R107" i="66"/>
  <c r="R108" i="66"/>
  <c r="R109" i="66"/>
  <c r="R110" i="66"/>
  <c r="R111" i="66"/>
  <c r="R112" i="66"/>
  <c r="R113" i="66"/>
  <c r="R114" i="66"/>
  <c r="R115" i="66"/>
  <c r="R116" i="66"/>
  <c r="R117" i="66"/>
  <c r="R118" i="66"/>
  <c r="R119" i="66"/>
  <c r="R120" i="66"/>
  <c r="R121" i="66"/>
  <c r="R122" i="66"/>
  <c r="R123" i="66"/>
  <c r="R124" i="66"/>
  <c r="R125" i="66"/>
  <c r="R126" i="66"/>
  <c r="R127" i="66"/>
  <c r="R132" i="66"/>
  <c r="R133" i="66"/>
  <c r="R134" i="66"/>
  <c r="R135" i="66"/>
  <c r="R136" i="66"/>
  <c r="R137" i="66"/>
  <c r="R138" i="66"/>
  <c r="R139" i="66"/>
  <c r="R140" i="66"/>
  <c r="R141" i="66"/>
  <c r="R142" i="66"/>
  <c r="R143" i="66"/>
  <c r="R144" i="66"/>
  <c r="R145" i="66"/>
  <c r="R146" i="66"/>
  <c r="R147" i="66"/>
  <c r="R148" i="66"/>
  <c r="R149" i="66"/>
  <c r="R150" i="66"/>
  <c r="R151" i="66"/>
  <c r="R152" i="66"/>
  <c r="R153" i="66"/>
  <c r="R154" i="66"/>
  <c r="R155" i="66"/>
  <c r="R156" i="66"/>
  <c r="R157" i="66"/>
  <c r="R158" i="66"/>
  <c r="R159" i="66"/>
  <c r="R63" i="66"/>
  <c r="R40" i="66" s="1"/>
  <c r="R32" i="66"/>
  <c r="X73" i="28" l="1"/>
  <c r="X67" i="28"/>
  <c r="X72" i="28"/>
  <c r="X71" i="28"/>
  <c r="X64" i="28"/>
  <c r="X70" i="28"/>
  <c r="X147" i="83"/>
  <c r="Y166" i="83" s="1"/>
  <c r="Y164" i="83"/>
  <c r="X76" i="83"/>
  <c r="X91" i="83" s="1"/>
  <c r="W40" i="102"/>
  <c r="W36" i="102"/>
  <c r="X59" i="83"/>
  <c r="Y60" i="83" s="1"/>
  <c r="Y51" i="83"/>
  <c r="X54" i="83"/>
  <c r="X62" i="83" s="1"/>
  <c r="X107" i="83"/>
  <c r="X72" i="83"/>
  <c r="X137" i="83" s="1"/>
  <c r="X89" i="83"/>
  <c r="X88" i="83"/>
  <c r="X61" i="83"/>
  <c r="X87" i="83"/>
  <c r="X57" i="83"/>
  <c r="Y58" i="83" s="1"/>
  <c r="X52" i="83"/>
  <c r="X148" i="83"/>
  <c r="Y167" i="83" s="1"/>
  <c r="X149" i="83"/>
  <c r="X95" i="83"/>
  <c r="X93" i="83"/>
  <c r="X92" i="83"/>
  <c r="R59" i="66"/>
  <c r="R55" i="66"/>
  <c r="R51" i="66"/>
  <c r="R47" i="66"/>
  <c r="R43" i="66"/>
  <c r="R39" i="66"/>
  <c r="R62" i="66"/>
  <c r="R58" i="66"/>
  <c r="R54" i="66"/>
  <c r="R50" i="66"/>
  <c r="R46" i="66"/>
  <c r="R42" i="66"/>
  <c r="R38" i="66"/>
  <c r="R61" i="66"/>
  <c r="R57" i="66"/>
  <c r="R53" i="66"/>
  <c r="R49" i="66"/>
  <c r="R45" i="66"/>
  <c r="R41" i="66"/>
  <c r="R37" i="66"/>
  <c r="R60" i="66"/>
  <c r="R56" i="66"/>
  <c r="R52" i="66"/>
  <c r="R48" i="66"/>
  <c r="R44" i="66"/>
  <c r="X20" i="13"/>
  <c r="X21" i="13"/>
  <c r="X22" i="13"/>
  <c r="X23" i="13"/>
  <c r="X24" i="13"/>
  <c r="X25" i="13"/>
  <c r="X26" i="13"/>
  <c r="X27" i="13"/>
  <c r="X29" i="13"/>
  <c r="X30" i="13"/>
  <c r="X31" i="13"/>
  <c r="X33" i="13"/>
  <c r="X57" i="12"/>
  <c r="X58" i="12"/>
  <c r="X59" i="12"/>
  <c r="X60" i="12"/>
  <c r="X61" i="12"/>
  <c r="X62" i="12"/>
  <c r="X63" i="12"/>
  <c r="X64" i="12"/>
  <c r="X65" i="12"/>
  <c r="X66" i="12"/>
  <c r="X67" i="12"/>
  <c r="X68" i="12"/>
  <c r="X69" i="12"/>
  <c r="X70" i="12"/>
  <c r="X71" i="12"/>
  <c r="X75" i="12"/>
  <c r="X76" i="12"/>
  <c r="X77" i="12"/>
  <c r="X78" i="12"/>
  <c r="X79" i="12"/>
  <c r="X80" i="12"/>
  <c r="X81" i="12"/>
  <c r="X82" i="12"/>
  <c r="X83" i="12"/>
  <c r="X84" i="12"/>
  <c r="X85" i="12"/>
  <c r="X86" i="12"/>
  <c r="X87" i="12"/>
  <c r="X88" i="12"/>
  <c r="X89" i="12"/>
  <c r="X35" i="12"/>
  <c r="X24" i="12" s="1"/>
  <c r="X91" i="48"/>
  <c r="X92" i="48"/>
  <c r="X93" i="48"/>
  <c r="X94" i="48"/>
  <c r="X95" i="48"/>
  <c r="X96" i="48"/>
  <c r="X97" i="48"/>
  <c r="X98" i="48"/>
  <c r="X99" i="48"/>
  <c r="X100" i="48"/>
  <c r="X101" i="48"/>
  <c r="X102" i="48"/>
  <c r="X103" i="48"/>
  <c r="X104" i="48"/>
  <c r="X105" i="48"/>
  <c r="X106" i="48"/>
  <c r="X107" i="48"/>
  <c r="X108" i="48"/>
  <c r="X109" i="48"/>
  <c r="X110" i="48"/>
  <c r="X111" i="48"/>
  <c r="X112" i="48"/>
  <c r="X113" i="48"/>
  <c r="X114" i="48"/>
  <c r="X115" i="48"/>
  <c r="X116" i="48"/>
  <c r="X120" i="48"/>
  <c r="X121" i="48"/>
  <c r="X122" i="48"/>
  <c r="X123" i="48"/>
  <c r="X124" i="48"/>
  <c r="X125" i="48"/>
  <c r="X126" i="48"/>
  <c r="X127" i="48"/>
  <c r="X128" i="48"/>
  <c r="X129" i="48"/>
  <c r="X130" i="48"/>
  <c r="X131" i="48"/>
  <c r="X132" i="48"/>
  <c r="X133" i="48"/>
  <c r="X134" i="48"/>
  <c r="X135" i="48"/>
  <c r="X136" i="48"/>
  <c r="X137" i="48"/>
  <c r="X138" i="48"/>
  <c r="X139" i="48"/>
  <c r="Y168" i="48" s="1"/>
  <c r="X140" i="48"/>
  <c r="X141" i="48"/>
  <c r="X142" i="48"/>
  <c r="X143" i="48"/>
  <c r="X144" i="48"/>
  <c r="X145" i="48"/>
  <c r="X58" i="48"/>
  <c r="X36" i="48" s="1"/>
  <c r="N253" i="52"/>
  <c r="O253" i="52"/>
  <c r="P253" i="52"/>
  <c r="N254" i="52"/>
  <c r="O254" i="52"/>
  <c r="P254" i="52"/>
  <c r="N255" i="52"/>
  <c r="O255" i="52"/>
  <c r="P255" i="52"/>
  <c r="N256" i="52"/>
  <c r="O256" i="52"/>
  <c r="P256" i="52"/>
  <c r="N257" i="52"/>
  <c r="O257" i="52"/>
  <c r="P257" i="52"/>
  <c r="N258" i="52"/>
  <c r="O258" i="52"/>
  <c r="P258" i="52"/>
  <c r="N259" i="52"/>
  <c r="O259" i="52"/>
  <c r="P259" i="52"/>
  <c r="N260" i="52"/>
  <c r="O260" i="52"/>
  <c r="P260" i="52"/>
  <c r="N261" i="52"/>
  <c r="O261" i="52"/>
  <c r="P261" i="52"/>
  <c r="N262" i="52"/>
  <c r="O262" i="52"/>
  <c r="P262" i="52"/>
  <c r="N263" i="52"/>
  <c r="O263" i="52"/>
  <c r="P263" i="52"/>
  <c r="N264" i="52"/>
  <c r="O264" i="52"/>
  <c r="P264" i="52"/>
  <c r="N265" i="52"/>
  <c r="O265" i="52"/>
  <c r="P265" i="52"/>
  <c r="N266" i="52"/>
  <c r="O266" i="52"/>
  <c r="P266" i="52"/>
  <c r="N267" i="52"/>
  <c r="O267" i="52"/>
  <c r="P267" i="52"/>
  <c r="N268" i="52"/>
  <c r="O268" i="52"/>
  <c r="P268" i="52"/>
  <c r="N269" i="52"/>
  <c r="O269" i="52"/>
  <c r="P269" i="52"/>
  <c r="N270" i="52"/>
  <c r="O270" i="52"/>
  <c r="P270" i="52"/>
  <c r="N271" i="52"/>
  <c r="O271" i="52"/>
  <c r="P271" i="52"/>
  <c r="N272" i="52"/>
  <c r="O272" i="52"/>
  <c r="P272" i="52"/>
  <c r="N273" i="52"/>
  <c r="O273" i="52"/>
  <c r="P273" i="52"/>
  <c r="N274" i="52"/>
  <c r="O274" i="52"/>
  <c r="P274" i="52"/>
  <c r="N275" i="52"/>
  <c r="O275" i="52"/>
  <c r="P275" i="52"/>
  <c r="N276" i="52"/>
  <c r="O276" i="52"/>
  <c r="P276" i="52"/>
  <c r="N277" i="52"/>
  <c r="O277" i="52"/>
  <c r="P277" i="52"/>
  <c r="N278" i="52"/>
  <c r="O278" i="52"/>
  <c r="P278" i="52"/>
  <c r="N279" i="52"/>
  <c r="O279" i="52"/>
  <c r="P279" i="52"/>
  <c r="N280" i="52"/>
  <c r="O280" i="52"/>
  <c r="P280" i="52"/>
  <c r="N281" i="52"/>
  <c r="O281" i="52"/>
  <c r="P281" i="52"/>
  <c r="N282" i="52"/>
  <c r="O282" i="52"/>
  <c r="P282" i="52"/>
  <c r="N283" i="52"/>
  <c r="O283" i="52"/>
  <c r="P283" i="52"/>
  <c r="N284" i="52"/>
  <c r="O284" i="52"/>
  <c r="P284" i="52"/>
  <c r="N285" i="52"/>
  <c r="O285" i="52"/>
  <c r="P285" i="52"/>
  <c r="N286" i="52"/>
  <c r="O286" i="52"/>
  <c r="P286" i="52"/>
  <c r="N287" i="52"/>
  <c r="O287" i="52"/>
  <c r="P287" i="52"/>
  <c r="N288" i="52"/>
  <c r="O288" i="52"/>
  <c r="P288" i="52"/>
  <c r="N289" i="52"/>
  <c r="O289" i="52"/>
  <c r="P289" i="52"/>
  <c r="N290" i="52"/>
  <c r="O290" i="52"/>
  <c r="P290" i="52"/>
  <c r="N291" i="52"/>
  <c r="O291" i="52"/>
  <c r="P291" i="52"/>
  <c r="N292" i="52"/>
  <c r="O292" i="52"/>
  <c r="P292" i="52"/>
  <c r="N293" i="52"/>
  <c r="O293" i="52"/>
  <c r="P293" i="52"/>
  <c r="N294" i="52"/>
  <c r="O294" i="52"/>
  <c r="P294" i="52"/>
  <c r="N295" i="52"/>
  <c r="O295" i="52"/>
  <c r="P295" i="52"/>
  <c r="N296" i="52"/>
  <c r="O296" i="52"/>
  <c r="P296" i="52"/>
  <c r="N297" i="52"/>
  <c r="O297" i="52"/>
  <c r="P297" i="52"/>
  <c r="N298" i="52"/>
  <c r="O298" i="52"/>
  <c r="P298" i="52"/>
  <c r="N299" i="52"/>
  <c r="O299" i="52"/>
  <c r="P299" i="52"/>
  <c r="N300" i="52"/>
  <c r="O300" i="52"/>
  <c r="P300" i="52"/>
  <c r="N301" i="52"/>
  <c r="O301" i="52"/>
  <c r="P301" i="52"/>
  <c r="N302" i="52"/>
  <c r="O302" i="52"/>
  <c r="P302" i="52"/>
  <c r="N303" i="52"/>
  <c r="O303" i="52"/>
  <c r="P303" i="52"/>
  <c r="N304" i="52"/>
  <c r="O304" i="52"/>
  <c r="P304" i="52"/>
  <c r="N305" i="52"/>
  <c r="O305" i="52"/>
  <c r="P305" i="52"/>
  <c r="N306" i="52"/>
  <c r="O306" i="52"/>
  <c r="P306" i="52"/>
  <c r="N307" i="52"/>
  <c r="O307" i="52"/>
  <c r="P307" i="52"/>
  <c r="N308" i="52"/>
  <c r="O308" i="52"/>
  <c r="P308" i="52"/>
  <c r="N309" i="52"/>
  <c r="O309" i="52"/>
  <c r="P309" i="52"/>
  <c r="N310" i="52"/>
  <c r="O310" i="52"/>
  <c r="P310" i="52"/>
  <c r="N311" i="52"/>
  <c r="O311" i="52"/>
  <c r="P311" i="52"/>
  <c r="N312" i="52"/>
  <c r="O312" i="52"/>
  <c r="P312" i="52"/>
  <c r="N313" i="52"/>
  <c r="O313" i="52"/>
  <c r="P313" i="52"/>
  <c r="N314" i="52"/>
  <c r="O314" i="52"/>
  <c r="P314" i="52"/>
  <c r="N315" i="52"/>
  <c r="O315" i="52"/>
  <c r="P315" i="52"/>
  <c r="N316" i="52"/>
  <c r="O316" i="52"/>
  <c r="P316" i="52"/>
  <c r="N317" i="52"/>
  <c r="O317" i="52"/>
  <c r="P317" i="52"/>
  <c r="N318" i="52"/>
  <c r="O318" i="52"/>
  <c r="P318" i="52"/>
  <c r="N319" i="52"/>
  <c r="O319" i="52"/>
  <c r="P319" i="52"/>
  <c r="N320" i="52"/>
  <c r="O320" i="52"/>
  <c r="P320" i="52"/>
  <c r="N321" i="52"/>
  <c r="O321" i="52"/>
  <c r="P321" i="52"/>
  <c r="N322" i="52"/>
  <c r="O322" i="52"/>
  <c r="P322" i="52"/>
  <c r="N323" i="52"/>
  <c r="O323" i="52"/>
  <c r="P323" i="52"/>
  <c r="N324" i="52"/>
  <c r="O324" i="52"/>
  <c r="P324" i="52"/>
  <c r="N325" i="52"/>
  <c r="O325" i="52"/>
  <c r="P325" i="52"/>
  <c r="N326" i="52"/>
  <c r="O326" i="52"/>
  <c r="P326" i="52"/>
  <c r="N327" i="52"/>
  <c r="O327" i="52"/>
  <c r="P327" i="52"/>
  <c r="N328" i="52"/>
  <c r="O328" i="52"/>
  <c r="P328" i="52"/>
  <c r="N329" i="52"/>
  <c r="O329" i="52"/>
  <c r="P329" i="52"/>
  <c r="N330" i="52"/>
  <c r="O330" i="52"/>
  <c r="P330" i="52"/>
  <c r="N331" i="52"/>
  <c r="O331" i="52"/>
  <c r="P331" i="52"/>
  <c r="N332" i="52"/>
  <c r="O332" i="52"/>
  <c r="P332" i="52"/>
  <c r="N333" i="52"/>
  <c r="O333" i="52"/>
  <c r="P333" i="52"/>
  <c r="N334" i="52"/>
  <c r="O334" i="52"/>
  <c r="P334" i="52"/>
  <c r="N335" i="52"/>
  <c r="O335" i="52"/>
  <c r="P335" i="52"/>
  <c r="N336" i="52"/>
  <c r="O336" i="52"/>
  <c r="P336" i="52"/>
  <c r="N337" i="52"/>
  <c r="O337" i="52"/>
  <c r="P337" i="52"/>
  <c r="N338" i="52"/>
  <c r="O338" i="52"/>
  <c r="P338" i="52"/>
  <c r="N339" i="52"/>
  <c r="O339" i="52"/>
  <c r="P339" i="52"/>
  <c r="N340" i="52"/>
  <c r="O340" i="52"/>
  <c r="P340" i="52"/>
  <c r="N341" i="52"/>
  <c r="O341" i="52"/>
  <c r="P341" i="52"/>
  <c r="N342" i="52"/>
  <c r="O342" i="52"/>
  <c r="P342" i="52"/>
  <c r="N343" i="52"/>
  <c r="O343" i="52"/>
  <c r="P343" i="52"/>
  <c r="N344" i="52"/>
  <c r="O344" i="52"/>
  <c r="P344" i="52"/>
  <c r="N345" i="52"/>
  <c r="O345" i="52"/>
  <c r="P345" i="52"/>
  <c r="N346" i="52"/>
  <c r="O346" i="52"/>
  <c r="P346" i="52"/>
  <c r="N347" i="52"/>
  <c r="O347" i="52"/>
  <c r="P347" i="52"/>
  <c r="N348" i="52"/>
  <c r="O348" i="52"/>
  <c r="P348" i="52"/>
  <c r="N349" i="52"/>
  <c r="O349" i="52"/>
  <c r="P349" i="52"/>
  <c r="N350" i="52"/>
  <c r="O350" i="52"/>
  <c r="P350" i="52"/>
  <c r="N351" i="52"/>
  <c r="O351" i="52"/>
  <c r="P351" i="52"/>
  <c r="N352" i="52"/>
  <c r="O352" i="52"/>
  <c r="P352" i="52"/>
  <c r="N353" i="52"/>
  <c r="O353" i="52"/>
  <c r="P353" i="52"/>
  <c r="N354" i="52"/>
  <c r="O354" i="52"/>
  <c r="P354" i="52"/>
  <c r="N355" i="52"/>
  <c r="O355" i="52"/>
  <c r="P355" i="52"/>
  <c r="N356" i="52"/>
  <c r="O356" i="52"/>
  <c r="P356" i="52"/>
  <c r="N357" i="52"/>
  <c r="O357" i="52"/>
  <c r="P357" i="52"/>
  <c r="N358" i="52"/>
  <c r="O358" i="52"/>
  <c r="P358" i="52"/>
  <c r="N359" i="52"/>
  <c r="O359" i="52"/>
  <c r="P359" i="52"/>
  <c r="N360" i="52"/>
  <c r="O360" i="52"/>
  <c r="P360" i="52"/>
  <c r="N361" i="52"/>
  <c r="O361" i="52"/>
  <c r="P361" i="52"/>
  <c r="N362" i="52"/>
  <c r="O362" i="52"/>
  <c r="P362" i="52"/>
  <c r="N363" i="52"/>
  <c r="O363" i="52"/>
  <c r="P363" i="52"/>
  <c r="N364" i="52"/>
  <c r="O364" i="52"/>
  <c r="P364" i="52"/>
  <c r="N365" i="52"/>
  <c r="O365" i="52"/>
  <c r="P365" i="52"/>
  <c r="N366" i="52"/>
  <c r="O366" i="52"/>
  <c r="P366" i="52"/>
  <c r="N367" i="52"/>
  <c r="O367" i="52"/>
  <c r="P367" i="52"/>
  <c r="N368" i="52"/>
  <c r="O368" i="52"/>
  <c r="P368" i="52"/>
  <c r="N369" i="52"/>
  <c r="O369" i="52"/>
  <c r="P369" i="52"/>
  <c r="N370" i="52"/>
  <c r="O370" i="52"/>
  <c r="P370" i="52"/>
  <c r="N371" i="52"/>
  <c r="O371" i="52"/>
  <c r="P371" i="52"/>
  <c r="N372" i="52"/>
  <c r="O372" i="52"/>
  <c r="P372" i="52"/>
  <c r="N40" i="7"/>
  <c r="N46" i="7"/>
  <c r="N47" i="7"/>
  <c r="N48" i="7"/>
  <c r="N49" i="7"/>
  <c r="N50" i="7"/>
  <c r="N51" i="7"/>
  <c r="N52" i="7"/>
  <c r="N53" i="7"/>
  <c r="N54" i="7"/>
  <c r="N55" i="7"/>
  <c r="N56" i="7"/>
  <c r="N57" i="7"/>
  <c r="N59" i="7"/>
  <c r="N60" i="7"/>
  <c r="N61" i="7"/>
  <c r="X165" i="27"/>
  <c r="X192" i="27" s="1"/>
  <c r="X166" i="27"/>
  <c r="X193" i="27" s="1"/>
  <c r="X167" i="27"/>
  <c r="X194" i="27" s="1"/>
  <c r="X168" i="27"/>
  <c r="X195" i="27" s="1"/>
  <c r="X169" i="27"/>
  <c r="X196" i="27" s="1"/>
  <c r="X170" i="27"/>
  <c r="X171" i="27"/>
  <c r="X198" i="27" s="1"/>
  <c r="X172" i="27"/>
  <c r="X199" i="27" s="1"/>
  <c r="X173" i="27"/>
  <c r="X200" i="27" s="1"/>
  <c r="X174" i="27"/>
  <c r="X175" i="27"/>
  <c r="X202" i="27" s="1"/>
  <c r="X176" i="27"/>
  <c r="X203" i="27" s="1"/>
  <c r="X177" i="27"/>
  <c r="X204" i="27" s="1"/>
  <c r="X178" i="27"/>
  <c r="X205" i="27" s="1"/>
  <c r="X179" i="27"/>
  <c r="X206" i="27" s="1"/>
  <c r="X180" i="27"/>
  <c r="X207" i="27" s="1"/>
  <c r="X181" i="27"/>
  <c r="X208" i="27" s="1"/>
  <c r="X182" i="27"/>
  <c r="X209" i="27" s="1"/>
  <c r="X183" i="27"/>
  <c r="X210" i="27" s="1"/>
  <c r="X184" i="27"/>
  <c r="X185" i="27"/>
  <c r="X212" i="27" s="1"/>
  <c r="X186" i="27"/>
  <c r="X187" i="27"/>
  <c r="X214" i="27" s="1"/>
  <c r="X197" i="27"/>
  <c r="X201" i="27"/>
  <c r="X211" i="27"/>
  <c r="X213" i="27"/>
  <c r="X219" i="27"/>
  <c r="X220" i="27"/>
  <c r="X221" i="27"/>
  <c r="X222" i="27"/>
  <c r="X223" i="27"/>
  <c r="X224" i="27"/>
  <c r="X225" i="27"/>
  <c r="X226" i="27"/>
  <c r="X227" i="27"/>
  <c r="X228" i="27"/>
  <c r="X229" i="27"/>
  <c r="X230" i="27"/>
  <c r="X231" i="27"/>
  <c r="X232" i="27"/>
  <c r="X233" i="27"/>
  <c r="X234" i="27"/>
  <c r="X235" i="27"/>
  <c r="X236" i="27"/>
  <c r="X237" i="27"/>
  <c r="X291" i="27" s="1"/>
  <c r="X318" i="27" s="1"/>
  <c r="X238" i="27"/>
  <c r="X239" i="27"/>
  <c r="X240" i="27"/>
  <c r="X294" i="27" s="1"/>
  <c r="X321" i="27" s="1"/>
  <c r="X246" i="27"/>
  <c r="X247" i="27"/>
  <c r="X248" i="27"/>
  <c r="X249" i="27"/>
  <c r="X250" i="27"/>
  <c r="X251" i="27"/>
  <c r="X252" i="27"/>
  <c r="X253" i="27"/>
  <c r="X280" i="27" s="1"/>
  <c r="X307" i="27" s="1"/>
  <c r="X254" i="27"/>
  <c r="X255" i="27"/>
  <c r="X256" i="27"/>
  <c r="X257" i="27"/>
  <c r="X258" i="27"/>
  <c r="X259" i="27"/>
  <c r="X260" i="27"/>
  <c r="X261" i="27"/>
  <c r="X262" i="27"/>
  <c r="X263" i="27"/>
  <c r="X264" i="27"/>
  <c r="X265" i="27"/>
  <c r="X266" i="27"/>
  <c r="X267" i="27"/>
  <c r="X278" i="27"/>
  <c r="X305" i="27" s="1"/>
  <c r="X282" i="27"/>
  <c r="X309" i="27" s="1"/>
  <c r="X57" i="27"/>
  <c r="X84" i="27" s="1"/>
  <c r="X58" i="27"/>
  <c r="X85" i="27" s="1"/>
  <c r="X59" i="27"/>
  <c r="X60" i="27"/>
  <c r="X87" i="27" s="1"/>
  <c r="X61" i="27"/>
  <c r="X62" i="27"/>
  <c r="X63" i="27"/>
  <c r="X90" i="27" s="1"/>
  <c r="X64" i="27"/>
  <c r="X91" i="27" s="1"/>
  <c r="X65" i="27"/>
  <c r="X92" i="27" s="1"/>
  <c r="X66" i="27"/>
  <c r="X93" i="27" s="1"/>
  <c r="X67" i="27"/>
  <c r="X94" i="27" s="1"/>
  <c r="X68" i="27"/>
  <c r="X95" i="27" s="1"/>
  <c r="X69" i="27"/>
  <c r="X96" i="27" s="1"/>
  <c r="X70" i="27"/>
  <c r="X97" i="27" s="1"/>
  <c r="X71" i="27"/>
  <c r="X98" i="27" s="1"/>
  <c r="X72" i="27"/>
  <c r="X99" i="27" s="1"/>
  <c r="X73" i="27"/>
  <c r="X74" i="27"/>
  <c r="X75" i="27"/>
  <c r="X102" i="27" s="1"/>
  <c r="X76" i="27"/>
  <c r="X103" i="27" s="1"/>
  <c r="X77" i="27"/>
  <c r="X78" i="27"/>
  <c r="X105" i="27" s="1"/>
  <c r="X79" i="27"/>
  <c r="X106" i="27" s="1"/>
  <c r="X86" i="27"/>
  <c r="X88" i="27"/>
  <c r="X89" i="27"/>
  <c r="X100" i="27"/>
  <c r="X101" i="27"/>
  <c r="X104" i="27"/>
  <c r="X106" i="26"/>
  <c r="X124" i="26" s="1"/>
  <c r="X107" i="26"/>
  <c r="X125" i="26" s="1"/>
  <c r="X108" i="26"/>
  <c r="X126" i="26" s="1"/>
  <c r="X109" i="26"/>
  <c r="X110" i="26"/>
  <c r="X128" i="26" s="1"/>
  <c r="X111" i="26"/>
  <c r="X129" i="26" s="1"/>
  <c r="X112" i="26"/>
  <c r="X130" i="26" s="1"/>
  <c r="X113" i="26"/>
  <c r="X131" i="26" s="1"/>
  <c r="X114" i="26"/>
  <c r="X132" i="26" s="1"/>
  <c r="X115" i="26"/>
  <c r="X116" i="26"/>
  <c r="X134" i="26" s="1"/>
  <c r="X117" i="26"/>
  <c r="X135" i="26" s="1"/>
  <c r="X118" i="26"/>
  <c r="X119" i="26"/>
  <c r="X137" i="26" s="1"/>
  <c r="X65" i="83" s="1"/>
  <c r="Y66" i="83" s="1"/>
  <c r="X127" i="26"/>
  <c r="X133" i="26"/>
  <c r="X136" i="26"/>
  <c r="X141" i="26"/>
  <c r="X142" i="26"/>
  <c r="X143" i="26"/>
  <c r="X144" i="26"/>
  <c r="X145" i="26"/>
  <c r="X179" i="26" s="1"/>
  <c r="X197" i="26" s="1"/>
  <c r="X146" i="26"/>
  <c r="X147" i="26"/>
  <c r="X148" i="26"/>
  <c r="X149" i="26"/>
  <c r="X150" i="26"/>
  <c r="X184" i="26" s="1"/>
  <c r="X202" i="26" s="1"/>
  <c r="X151" i="26"/>
  <c r="X152" i="26"/>
  <c r="X153" i="26"/>
  <c r="X187" i="26" s="1"/>
  <c r="X205" i="26" s="1"/>
  <c r="X158" i="26"/>
  <c r="X159" i="26"/>
  <c r="X160" i="26"/>
  <c r="X161" i="26"/>
  <c r="X162" i="26"/>
  <c r="X163" i="26"/>
  <c r="X164" i="26"/>
  <c r="X165" i="26"/>
  <c r="X166" i="26"/>
  <c r="X167" i="26"/>
  <c r="X168" i="26"/>
  <c r="X169" i="26"/>
  <c r="X170" i="26"/>
  <c r="X177" i="26"/>
  <c r="X195" i="26" s="1"/>
  <c r="X178" i="26"/>
  <c r="X196" i="26"/>
  <c r="X61" i="26"/>
  <c r="X37" i="26"/>
  <c r="X55" i="26" s="1"/>
  <c r="X38" i="26"/>
  <c r="X56" i="26" s="1"/>
  <c r="X39" i="26"/>
  <c r="X57" i="26" s="1"/>
  <c r="X40" i="26"/>
  <c r="X58" i="26" s="1"/>
  <c r="X41" i="26"/>
  <c r="X59" i="26" s="1"/>
  <c r="X42" i="26"/>
  <c r="X60" i="26" s="1"/>
  <c r="X43" i="26"/>
  <c r="X44" i="26"/>
  <c r="X62" i="26" s="1"/>
  <c r="X45" i="26"/>
  <c r="X63" i="26" s="1"/>
  <c r="X46" i="26"/>
  <c r="X64" i="26" s="1"/>
  <c r="X47" i="26"/>
  <c r="X65" i="26" s="1"/>
  <c r="X48" i="26"/>
  <c r="X66" i="26" s="1"/>
  <c r="X49" i="26"/>
  <c r="X67" i="26" s="1"/>
  <c r="X50" i="26"/>
  <c r="X55" i="83" s="1"/>
  <c r="AL105" i="100"/>
  <c r="AN107" i="100"/>
  <c r="R106" i="100"/>
  <c r="U107" i="100"/>
  <c r="X108" i="100"/>
  <c r="AB108" i="100"/>
  <c r="T108" i="100"/>
  <c r="AJ107" i="100"/>
  <c r="AF107" i="100"/>
  <c r="AC107" i="100"/>
  <c r="Y107" i="100"/>
  <c r="Q107" i="100"/>
  <c r="Z106" i="100"/>
  <c r="V106" i="100"/>
  <c r="AH105" i="100"/>
  <c r="AA105" i="100"/>
  <c r="K78" i="100"/>
  <c r="G78" i="100"/>
  <c r="C78" i="100"/>
  <c r="AA267" i="103"/>
  <c r="AB267" i="103"/>
  <c r="AA611" i="103"/>
  <c r="AB611" i="103"/>
  <c r="Q32" i="66"/>
  <c r="Q101" i="66"/>
  <c r="Q102" i="66"/>
  <c r="Q103" i="66"/>
  <c r="Q104" i="66"/>
  <c r="Q105" i="66"/>
  <c r="Q106" i="66"/>
  <c r="Q107" i="66"/>
  <c r="Q108" i="66"/>
  <c r="Q109" i="66"/>
  <c r="Q110" i="66"/>
  <c r="Q111" i="66"/>
  <c r="Q112" i="66"/>
  <c r="Q113" i="66"/>
  <c r="Q114" i="66"/>
  <c r="Q115" i="66"/>
  <c r="Q116" i="66"/>
  <c r="Q117" i="66"/>
  <c r="Q118" i="66"/>
  <c r="Q119" i="66"/>
  <c r="Q120" i="66"/>
  <c r="Q121" i="66"/>
  <c r="Q122" i="66"/>
  <c r="Q123" i="66"/>
  <c r="Q124" i="66"/>
  <c r="Q125" i="66"/>
  <c r="Q126" i="66"/>
  <c r="Q127" i="66"/>
  <c r="Q132" i="66"/>
  <c r="Q133" i="66"/>
  <c r="Q134" i="66"/>
  <c r="Q135" i="66"/>
  <c r="Q136" i="66"/>
  <c r="Q137" i="66"/>
  <c r="Q138" i="66"/>
  <c r="Q139" i="66"/>
  <c r="Q140" i="66"/>
  <c r="Q141" i="66"/>
  <c r="Q142" i="66"/>
  <c r="Q143" i="66"/>
  <c r="Q144" i="66"/>
  <c r="Q145" i="66"/>
  <c r="Q146" i="66"/>
  <c r="Q147" i="66"/>
  <c r="Q148" i="66"/>
  <c r="Q149" i="66"/>
  <c r="Q150" i="66"/>
  <c r="Q151" i="66"/>
  <c r="Q152" i="66"/>
  <c r="Q153" i="66"/>
  <c r="Q154" i="66"/>
  <c r="Q155" i="66"/>
  <c r="Q156" i="66"/>
  <c r="Q157" i="66"/>
  <c r="Q158" i="66"/>
  <c r="Q159" i="66"/>
  <c r="Q96" i="66"/>
  <c r="Q63" i="66"/>
  <c r="Q40" i="66" s="1"/>
  <c r="X276" i="27" l="1"/>
  <c r="X303" i="27" s="1"/>
  <c r="X274" i="27"/>
  <c r="X301" i="27" s="1"/>
  <c r="X288" i="27"/>
  <c r="X315" i="27" s="1"/>
  <c r="X286" i="27"/>
  <c r="X313" i="27" s="1"/>
  <c r="X292" i="27"/>
  <c r="X319" i="27" s="1"/>
  <c r="C137" i="100"/>
  <c r="G137" i="100"/>
  <c r="K137" i="100"/>
  <c r="X290" i="27"/>
  <c r="X317" i="27" s="1"/>
  <c r="X284" i="27"/>
  <c r="X311" i="27" s="1"/>
  <c r="X181" i="26"/>
  <c r="X199" i="26" s="1"/>
  <c r="X185" i="26"/>
  <c r="X203" i="26" s="1"/>
  <c r="X186" i="26"/>
  <c r="X204" i="26" s="1"/>
  <c r="X182" i="26"/>
  <c r="X200" i="26" s="1"/>
  <c r="Y172" i="48"/>
  <c r="X79" i="83"/>
  <c r="Y171" i="48"/>
  <c r="Y167" i="48"/>
  <c r="X268" i="27"/>
  <c r="Y98" i="12"/>
  <c r="Y106" i="12"/>
  <c r="Y99" i="12"/>
  <c r="Y103" i="12"/>
  <c r="Y107" i="12"/>
  <c r="Y96" i="12"/>
  <c r="Y100" i="12"/>
  <c r="Y97" i="12"/>
  <c r="Y95" i="12"/>
  <c r="Y102" i="12"/>
  <c r="Y94" i="12"/>
  <c r="Y105" i="12"/>
  <c r="Y101" i="12"/>
  <c r="Y93" i="12"/>
  <c r="Y104" i="12"/>
  <c r="Y169" i="48"/>
  <c r="Y161" i="48"/>
  <c r="Y157" i="48"/>
  <c r="Y149" i="48"/>
  <c r="Y164" i="48"/>
  <c r="Y160" i="48"/>
  <c r="Y156" i="48"/>
  <c r="Y152" i="48"/>
  <c r="Y163" i="48"/>
  <c r="Y159" i="48"/>
  <c r="Y155" i="48"/>
  <c r="Y151" i="48"/>
  <c r="Y173" i="48"/>
  <c r="Y153" i="48"/>
  <c r="Y174" i="48"/>
  <c r="Y154" i="48"/>
  <c r="Y165" i="48"/>
  <c r="Y170" i="48"/>
  <c r="Y166" i="48"/>
  <c r="Y162" i="48"/>
  <c r="Y158" i="48"/>
  <c r="Y150" i="48"/>
  <c r="Y41" i="83"/>
  <c r="Y56" i="83"/>
  <c r="X293" i="27"/>
  <c r="X320" i="27" s="1"/>
  <c r="X289" i="27"/>
  <c r="X316" i="27" s="1"/>
  <c r="X285" i="27"/>
  <c r="X312" i="27" s="1"/>
  <c r="X281" i="27"/>
  <c r="X308" i="27" s="1"/>
  <c r="X277" i="27"/>
  <c r="X304" i="27" s="1"/>
  <c r="X273" i="27"/>
  <c r="X300" i="27" s="1"/>
  <c r="X287" i="27"/>
  <c r="X314" i="27" s="1"/>
  <c r="X283" i="27"/>
  <c r="X310" i="27" s="1"/>
  <c r="X279" i="27"/>
  <c r="X306" i="27" s="1"/>
  <c r="X275" i="27"/>
  <c r="X302" i="27" s="1"/>
  <c r="X90" i="83"/>
  <c r="X241" i="27"/>
  <c r="X295" i="27" s="1"/>
  <c r="X322" i="27" s="1"/>
  <c r="X86" i="83"/>
  <c r="X180" i="26"/>
  <c r="X198" i="26" s="1"/>
  <c r="X176" i="26"/>
  <c r="X194" i="26" s="1"/>
  <c r="X183" i="26"/>
  <c r="X201" i="26" s="1"/>
  <c r="X68" i="26"/>
  <c r="X63" i="83" s="1"/>
  <c r="Y64" i="83" s="1"/>
  <c r="X171" i="26"/>
  <c r="X154" i="26"/>
  <c r="X43" i="48"/>
  <c r="AC105" i="100"/>
  <c r="B106" i="100"/>
  <c r="T106" i="100"/>
  <c r="AL106" i="100"/>
  <c r="I107" i="100"/>
  <c r="AG107" i="100"/>
  <c r="D108" i="100"/>
  <c r="R108" i="100"/>
  <c r="AF108" i="100"/>
  <c r="D78" i="100"/>
  <c r="H105" i="100"/>
  <c r="L78" i="100"/>
  <c r="R105" i="100"/>
  <c r="V78" i="100"/>
  <c r="V137" i="100" s="1"/>
  <c r="Z105" i="100"/>
  <c r="AF105" i="100"/>
  <c r="AJ105" i="100"/>
  <c r="AN105" i="100"/>
  <c r="C106" i="100"/>
  <c r="G106" i="100"/>
  <c r="K106" i="100"/>
  <c r="Q106" i="100"/>
  <c r="U106" i="100"/>
  <c r="Y106" i="100"/>
  <c r="AC106" i="100"/>
  <c r="AI106" i="100"/>
  <c r="AM106" i="100"/>
  <c r="B107" i="100"/>
  <c r="F107" i="100"/>
  <c r="J107" i="100"/>
  <c r="N107" i="100"/>
  <c r="T107" i="100"/>
  <c r="X107" i="100"/>
  <c r="AB107" i="100"/>
  <c r="AH107" i="100"/>
  <c r="AL107" i="100"/>
  <c r="AR107" i="100"/>
  <c r="E108" i="100"/>
  <c r="I78" i="100"/>
  <c r="M108" i="100"/>
  <c r="S108" i="100"/>
  <c r="W108" i="100"/>
  <c r="AA108" i="100"/>
  <c r="AG108" i="100"/>
  <c r="AK108" i="100"/>
  <c r="AO108" i="100"/>
  <c r="Q105" i="100"/>
  <c r="Y105" i="100"/>
  <c r="AM105" i="100"/>
  <c r="J106" i="100"/>
  <c r="X106" i="100"/>
  <c r="AH106" i="100"/>
  <c r="E107" i="100"/>
  <c r="S107" i="100"/>
  <c r="W107" i="100"/>
  <c r="AK107" i="100"/>
  <c r="L108" i="100"/>
  <c r="Z108" i="100"/>
  <c r="AN108" i="100"/>
  <c r="E105" i="100"/>
  <c r="I105" i="100"/>
  <c r="M105" i="100"/>
  <c r="S78" i="100"/>
  <c r="S137" i="100" s="1"/>
  <c r="W78" i="100"/>
  <c r="W137" i="100" s="1"/>
  <c r="AA78" i="100"/>
  <c r="AA137" i="100" s="1"/>
  <c r="AG105" i="100"/>
  <c r="AK105" i="100"/>
  <c r="AO105" i="100"/>
  <c r="D106" i="100"/>
  <c r="H106" i="100"/>
  <c r="L106" i="100"/>
  <c r="AF106" i="100"/>
  <c r="AJ106" i="100"/>
  <c r="AN106" i="100"/>
  <c r="C107" i="100"/>
  <c r="G107" i="100"/>
  <c r="K107" i="100"/>
  <c r="AI107" i="100"/>
  <c r="AM107" i="100"/>
  <c r="B108" i="100"/>
  <c r="F108" i="100"/>
  <c r="J108" i="100"/>
  <c r="N108" i="100"/>
  <c r="AH108" i="100"/>
  <c r="AL108" i="100"/>
  <c r="AR108" i="100"/>
  <c r="W105" i="100"/>
  <c r="U105" i="100"/>
  <c r="AI105" i="100"/>
  <c r="F106" i="100"/>
  <c r="N106" i="100"/>
  <c r="AB106" i="100"/>
  <c r="AR106" i="100"/>
  <c r="M107" i="100"/>
  <c r="AA107" i="100"/>
  <c r="AO107" i="100"/>
  <c r="H108" i="100"/>
  <c r="V108" i="100"/>
  <c r="AJ108" i="100"/>
  <c r="B105" i="100"/>
  <c r="F105" i="100"/>
  <c r="J105" i="100"/>
  <c r="N105" i="100"/>
  <c r="T78" i="100"/>
  <c r="T137" i="100" s="1"/>
  <c r="X78" i="100"/>
  <c r="X137" i="100" s="1"/>
  <c r="AB78" i="100"/>
  <c r="AB137" i="100" s="1"/>
  <c r="AH78" i="100"/>
  <c r="AH137" i="100" s="1"/>
  <c r="AL78" i="100"/>
  <c r="AL137" i="100" s="1"/>
  <c r="AR78" i="100"/>
  <c r="AR137" i="100" s="1"/>
  <c r="E106" i="100"/>
  <c r="I106" i="100"/>
  <c r="M106" i="100"/>
  <c r="S106" i="100"/>
  <c r="W106" i="100"/>
  <c r="AA106" i="100"/>
  <c r="AG106" i="100"/>
  <c r="AK106" i="100"/>
  <c r="AO106" i="100"/>
  <c r="D107" i="100"/>
  <c r="H107" i="100"/>
  <c r="L107" i="100"/>
  <c r="R107" i="100"/>
  <c r="V107" i="100"/>
  <c r="Z107" i="100"/>
  <c r="C108" i="100"/>
  <c r="G108" i="100"/>
  <c r="K108" i="100"/>
  <c r="Q108" i="100"/>
  <c r="U108" i="100"/>
  <c r="Y108" i="100"/>
  <c r="AC108" i="100"/>
  <c r="AI108" i="100"/>
  <c r="AM108" i="100"/>
  <c r="S105" i="100"/>
  <c r="AR105" i="100"/>
  <c r="E78" i="100"/>
  <c r="AN78" i="100"/>
  <c r="AN137" i="100" s="1"/>
  <c r="N78" i="100"/>
  <c r="J78" i="100"/>
  <c r="F78" i="100"/>
  <c r="Q78" i="100"/>
  <c r="Q137" i="100" s="1"/>
  <c r="U78" i="100"/>
  <c r="U137" i="100" s="1"/>
  <c r="Y78" i="100"/>
  <c r="Y137" i="100" s="1"/>
  <c r="AC78" i="100"/>
  <c r="AC137" i="100" s="1"/>
  <c r="AI78" i="100"/>
  <c r="AI137" i="100" s="1"/>
  <c r="AM78" i="100"/>
  <c r="AM137" i="100" s="1"/>
  <c r="AB105" i="100"/>
  <c r="X105" i="100"/>
  <c r="T105" i="100"/>
  <c r="M78" i="100"/>
  <c r="R78" i="100"/>
  <c r="R137" i="100" s="1"/>
  <c r="Z78" i="100"/>
  <c r="Z137" i="100" s="1"/>
  <c r="AJ78" i="100"/>
  <c r="AJ137" i="100" s="1"/>
  <c r="I108" i="100"/>
  <c r="L105" i="100"/>
  <c r="D105" i="100"/>
  <c r="H78" i="100"/>
  <c r="AG78" i="100"/>
  <c r="AG137" i="100" s="1"/>
  <c r="AK78" i="100"/>
  <c r="AK137" i="100" s="1"/>
  <c r="AO78" i="100"/>
  <c r="AO137" i="100" s="1"/>
  <c r="K105" i="100"/>
  <c r="G105" i="100"/>
  <c r="C105" i="100"/>
  <c r="V105" i="100"/>
  <c r="AF78" i="100"/>
  <c r="AF137" i="100" s="1"/>
  <c r="B78" i="100"/>
  <c r="X31" i="12"/>
  <c r="X27" i="12"/>
  <c r="X23" i="12"/>
  <c r="X34" i="12"/>
  <c r="X30" i="12"/>
  <c r="X26" i="12"/>
  <c r="X22" i="12"/>
  <c r="X33" i="12"/>
  <c r="X29" i="12"/>
  <c r="X25" i="12"/>
  <c r="X21" i="12"/>
  <c r="X32" i="12"/>
  <c r="X28" i="12"/>
  <c r="X55" i="48"/>
  <c r="X39" i="48"/>
  <c r="X51" i="48"/>
  <c r="X35" i="48"/>
  <c r="X47" i="48"/>
  <c r="X54" i="48"/>
  <c r="X50" i="48"/>
  <c r="X46" i="48"/>
  <c r="X42" i="48"/>
  <c r="X38" i="48"/>
  <c r="X34" i="48"/>
  <c r="X57" i="48"/>
  <c r="X53" i="48"/>
  <c r="X49" i="48"/>
  <c r="X45" i="48"/>
  <c r="X41" i="48"/>
  <c r="X37" i="48"/>
  <c r="X33" i="48"/>
  <c r="X56" i="48"/>
  <c r="X52" i="48"/>
  <c r="X48" i="48"/>
  <c r="X44" i="48"/>
  <c r="X40" i="48"/>
  <c r="X175" i="26"/>
  <c r="X193" i="26" s="1"/>
  <c r="Q55" i="66"/>
  <c r="Q51" i="66"/>
  <c r="Q43" i="66"/>
  <c r="Q39" i="66"/>
  <c r="Q62" i="66"/>
  <c r="Q58" i="66"/>
  <c r="Q54" i="66"/>
  <c r="Q50" i="66"/>
  <c r="Q46" i="66"/>
  <c r="Q42" i="66"/>
  <c r="Q38" i="66"/>
  <c r="Q60" i="66"/>
  <c r="Q52" i="66"/>
  <c r="Q59" i="66"/>
  <c r="Q47" i="66"/>
  <c r="Q61" i="66"/>
  <c r="Q57" i="66"/>
  <c r="Q53" i="66"/>
  <c r="Q49" i="66"/>
  <c r="Q45" i="66"/>
  <c r="Q41" i="66"/>
  <c r="Q37" i="66"/>
  <c r="Q56" i="66"/>
  <c r="Q48" i="66"/>
  <c r="Q44" i="66"/>
  <c r="L137" i="100" l="1"/>
  <c r="J137" i="100"/>
  <c r="M137" i="100"/>
  <c r="D137" i="100"/>
  <c r="N137" i="100"/>
  <c r="E137" i="100"/>
  <c r="H137" i="100"/>
  <c r="I137" i="100"/>
  <c r="B137" i="100"/>
  <c r="F30" i="14" s="1"/>
  <c r="B195" i="100"/>
  <c r="B196" i="100"/>
  <c r="F137" i="100"/>
  <c r="X188" i="26"/>
  <c r="X206" i="26" s="1"/>
  <c r="X67" i="83" s="1"/>
  <c r="Y68" i="83" s="1"/>
  <c r="V108" i="83"/>
  <c r="W108" i="83"/>
  <c r="U108" i="83"/>
  <c r="V33" i="13" l="1"/>
  <c r="W33" i="13"/>
  <c r="W20" i="13"/>
  <c r="W21" i="13"/>
  <c r="W22" i="13"/>
  <c r="W23" i="13"/>
  <c r="W24" i="13"/>
  <c r="W25" i="13"/>
  <c r="W26" i="13"/>
  <c r="W27" i="13"/>
  <c r="W29" i="13"/>
  <c r="W30" i="13"/>
  <c r="W31" i="13"/>
  <c r="E611" i="103" l="1"/>
  <c r="F611" i="103"/>
  <c r="G611" i="103"/>
  <c r="H611" i="103"/>
  <c r="I611" i="103"/>
  <c r="J611" i="103"/>
  <c r="K611" i="103"/>
  <c r="L611" i="103"/>
  <c r="M611" i="103"/>
  <c r="N611" i="103"/>
  <c r="O611" i="103"/>
  <c r="P611" i="103"/>
  <c r="Q611" i="103"/>
  <c r="R611" i="103"/>
  <c r="S611" i="103"/>
  <c r="T611" i="103"/>
  <c r="U611" i="103"/>
  <c r="V611" i="103"/>
  <c r="W611" i="103"/>
  <c r="X611" i="103"/>
  <c r="Y611" i="103"/>
  <c r="Z611" i="103"/>
  <c r="E143" i="103"/>
  <c r="F143" i="103"/>
  <c r="G143" i="103"/>
  <c r="H143" i="103"/>
  <c r="I143" i="103"/>
  <c r="J143" i="103"/>
  <c r="K143" i="103"/>
  <c r="L143" i="103"/>
  <c r="M143" i="103"/>
  <c r="N143" i="103"/>
  <c r="O143" i="103"/>
  <c r="P143" i="103"/>
  <c r="Q143" i="103"/>
  <c r="R143" i="103"/>
  <c r="S143" i="103"/>
  <c r="T143" i="103"/>
  <c r="U143" i="103"/>
  <c r="V143" i="103"/>
  <c r="W143" i="103"/>
  <c r="X143" i="103"/>
  <c r="Y143" i="103"/>
  <c r="Z143" i="103"/>
  <c r="AA143" i="103"/>
  <c r="AB143" i="103"/>
  <c r="E267" i="103"/>
  <c r="F267" i="103"/>
  <c r="G267" i="103"/>
  <c r="H267" i="103"/>
  <c r="I267" i="103"/>
  <c r="J267" i="103"/>
  <c r="K267" i="103"/>
  <c r="L267" i="103"/>
  <c r="M267" i="103"/>
  <c r="N267" i="103"/>
  <c r="O267" i="103"/>
  <c r="P267" i="103"/>
  <c r="Q267" i="103"/>
  <c r="R267" i="103"/>
  <c r="S267" i="103"/>
  <c r="T267" i="103"/>
  <c r="U267" i="103"/>
  <c r="V267" i="103"/>
  <c r="W267" i="103"/>
  <c r="X267" i="103"/>
  <c r="Y267" i="103"/>
  <c r="Z267" i="103"/>
  <c r="A1" i="102" l="1"/>
  <c r="T48" i="102"/>
  <c r="P48" i="102"/>
  <c r="L48" i="102"/>
  <c r="H48" i="102"/>
  <c r="D48" i="102"/>
  <c r="B724" i="103"/>
  <c r="B692" i="103"/>
  <c r="B691" i="103"/>
  <c r="B690" i="103"/>
  <c r="B673" i="103"/>
  <c r="B672" i="103"/>
  <c r="B669" i="103"/>
  <c r="B668" i="103"/>
  <c r="B660" i="103"/>
  <c r="B641" i="103"/>
  <c r="T27" i="102"/>
  <c r="P27" i="102"/>
  <c r="L27" i="102"/>
  <c r="H27" i="102"/>
  <c r="B283" i="103"/>
  <c r="B261" i="103"/>
  <c r="B257" i="103"/>
  <c r="U16" i="102"/>
  <c r="S16" i="102"/>
  <c r="O16" i="102"/>
  <c r="K16" i="102"/>
  <c r="G16" i="102"/>
  <c r="C16" i="102"/>
  <c r="B219" i="103"/>
  <c r="B207" i="103"/>
  <c r="T15" i="102"/>
  <c r="P15" i="102"/>
  <c r="L15" i="102"/>
  <c r="H15" i="102"/>
  <c r="D15" i="102"/>
  <c r="B187" i="103"/>
  <c r="Q14" i="102"/>
  <c r="M14" i="102"/>
  <c r="I14" i="102"/>
  <c r="E14" i="102"/>
  <c r="S13" i="102"/>
  <c r="O13" i="102"/>
  <c r="K13" i="102"/>
  <c r="G13" i="102"/>
  <c r="C13" i="102"/>
  <c r="B171" i="103"/>
  <c r="T11" i="102"/>
  <c r="P11" i="102"/>
  <c r="L11" i="102"/>
  <c r="D11" i="102"/>
  <c r="B11" i="102"/>
  <c r="H11" i="102"/>
  <c r="K10" i="102"/>
  <c r="L77" i="83" s="1"/>
  <c r="B141" i="103"/>
  <c r="B128" i="103"/>
  <c r="B119" i="103"/>
  <c r="B96" i="103"/>
  <c r="B85" i="103"/>
  <c r="T6" i="102"/>
  <c r="S6" i="102"/>
  <c r="R6" i="102"/>
  <c r="Q6" i="102"/>
  <c r="O6" i="102"/>
  <c r="N6" i="102"/>
  <c r="M6" i="102"/>
  <c r="L6" i="102"/>
  <c r="K6" i="102"/>
  <c r="J6" i="102"/>
  <c r="I6" i="102"/>
  <c r="G6" i="102"/>
  <c r="F6" i="102"/>
  <c r="G74" i="83" s="1"/>
  <c r="E6" i="102"/>
  <c r="D6" i="102"/>
  <c r="C6" i="102"/>
  <c r="B6" i="102"/>
  <c r="B66" i="103"/>
  <c r="V5" i="102"/>
  <c r="Q5" i="102"/>
  <c r="O5" i="102"/>
  <c r="M5" i="102"/>
  <c r="I5" i="102"/>
  <c r="G5" i="102"/>
  <c r="E5" i="102"/>
  <c r="B41" i="103"/>
  <c r="B29" i="103"/>
  <c r="S4" i="102"/>
  <c r="Q4" i="102"/>
  <c r="O4" i="102"/>
  <c r="M4" i="102"/>
  <c r="K4" i="102"/>
  <c r="I4" i="102"/>
  <c r="G4" i="102"/>
  <c r="E4" i="102"/>
  <c r="C4" i="102"/>
  <c r="V49" i="102"/>
  <c r="U49" i="102"/>
  <c r="T49" i="102"/>
  <c r="S49" i="102"/>
  <c r="R49" i="102"/>
  <c r="Q49" i="102"/>
  <c r="P49" i="102"/>
  <c r="O49" i="102"/>
  <c r="N49" i="102"/>
  <c r="M49" i="102"/>
  <c r="L49" i="102"/>
  <c r="K49" i="102"/>
  <c r="J49" i="102"/>
  <c r="I49" i="102"/>
  <c r="H49" i="102"/>
  <c r="G49" i="102"/>
  <c r="F49" i="102"/>
  <c r="E49" i="102"/>
  <c r="D49" i="102"/>
  <c r="C49" i="102"/>
  <c r="B49" i="102"/>
  <c r="V48" i="102"/>
  <c r="U48" i="102"/>
  <c r="S48" i="102"/>
  <c r="R48" i="102"/>
  <c r="Q48" i="102"/>
  <c r="O48" i="102"/>
  <c r="N48" i="102"/>
  <c r="M48" i="102"/>
  <c r="K48" i="102"/>
  <c r="J48" i="102"/>
  <c r="I48" i="102"/>
  <c r="G48" i="102"/>
  <c r="F48" i="102"/>
  <c r="E48" i="102"/>
  <c r="C48" i="102"/>
  <c r="B48" i="102"/>
  <c r="V47" i="102"/>
  <c r="U47" i="102"/>
  <c r="T47" i="102"/>
  <c r="S47" i="102"/>
  <c r="R47" i="102"/>
  <c r="Q47" i="102"/>
  <c r="P47" i="102"/>
  <c r="O47" i="102"/>
  <c r="N47" i="102"/>
  <c r="M47" i="102"/>
  <c r="L47" i="102"/>
  <c r="K47" i="102"/>
  <c r="J47" i="102"/>
  <c r="I47" i="102"/>
  <c r="H47" i="102"/>
  <c r="G47" i="102"/>
  <c r="F47" i="102"/>
  <c r="E47" i="102"/>
  <c r="D47" i="102"/>
  <c r="C47" i="102"/>
  <c r="B47" i="102"/>
  <c r="U28" i="102"/>
  <c r="T28" i="102"/>
  <c r="S28" i="102"/>
  <c r="R28" i="102"/>
  <c r="Q28" i="102"/>
  <c r="P28" i="102"/>
  <c r="O28" i="102"/>
  <c r="N28" i="102"/>
  <c r="M28" i="102"/>
  <c r="L28" i="102"/>
  <c r="K28" i="102"/>
  <c r="J28" i="102"/>
  <c r="I28" i="102"/>
  <c r="H28" i="102"/>
  <c r="G28" i="102"/>
  <c r="F28" i="102"/>
  <c r="E28" i="102"/>
  <c r="U27" i="102"/>
  <c r="S27" i="102"/>
  <c r="R27" i="102"/>
  <c r="Q27" i="102"/>
  <c r="O27" i="102"/>
  <c r="N27" i="102"/>
  <c r="M27" i="102"/>
  <c r="K27" i="102"/>
  <c r="J27" i="102"/>
  <c r="I27" i="102"/>
  <c r="G27" i="102"/>
  <c r="F27" i="102"/>
  <c r="E27" i="102"/>
  <c r="U26" i="102"/>
  <c r="U24" i="102"/>
  <c r="U23" i="102"/>
  <c r="T20" i="102"/>
  <c r="S20" i="102"/>
  <c r="R20" i="102"/>
  <c r="Q20" i="102"/>
  <c r="P20" i="102"/>
  <c r="Q81" i="83" s="1"/>
  <c r="O20" i="102"/>
  <c r="N20" i="102"/>
  <c r="M20" i="102"/>
  <c r="L20" i="102"/>
  <c r="K20" i="102"/>
  <c r="J20" i="102"/>
  <c r="I20" i="102"/>
  <c r="H20" i="102"/>
  <c r="I81" i="83" s="1"/>
  <c r="G20" i="102"/>
  <c r="F20" i="102"/>
  <c r="G81" i="83" s="1"/>
  <c r="E20" i="102"/>
  <c r="D20" i="102"/>
  <c r="C20" i="102"/>
  <c r="B20" i="102"/>
  <c r="T17" i="102"/>
  <c r="S17" i="102"/>
  <c r="R17" i="102"/>
  <c r="Q17" i="102"/>
  <c r="P17" i="102"/>
  <c r="O17" i="102"/>
  <c r="N17" i="102"/>
  <c r="M17" i="102"/>
  <c r="L17" i="102"/>
  <c r="K17" i="102"/>
  <c r="J17" i="102"/>
  <c r="I17" i="102"/>
  <c r="H17" i="102"/>
  <c r="G17" i="102"/>
  <c r="F17" i="102"/>
  <c r="E17" i="102"/>
  <c r="D17" i="102"/>
  <c r="C17" i="102"/>
  <c r="B17" i="102"/>
  <c r="T16" i="102"/>
  <c r="R16" i="102"/>
  <c r="Q16" i="102"/>
  <c r="P16" i="102"/>
  <c r="N16" i="102"/>
  <c r="M16" i="102"/>
  <c r="L16" i="102"/>
  <c r="J16" i="102"/>
  <c r="I16" i="102"/>
  <c r="H16" i="102"/>
  <c r="F16" i="102"/>
  <c r="E16" i="102"/>
  <c r="D16" i="102"/>
  <c r="B16" i="102"/>
  <c r="S15" i="102"/>
  <c r="R15" i="102"/>
  <c r="Q15" i="102"/>
  <c r="O15" i="102"/>
  <c r="N15" i="102"/>
  <c r="M15" i="102"/>
  <c r="K15" i="102"/>
  <c r="J15" i="102"/>
  <c r="I15" i="102"/>
  <c r="G15" i="102"/>
  <c r="F15" i="102"/>
  <c r="E15" i="102"/>
  <c r="C15" i="102"/>
  <c r="B15" i="102"/>
  <c r="T14" i="102"/>
  <c r="S14" i="102"/>
  <c r="R14" i="102"/>
  <c r="P14" i="102"/>
  <c r="O14" i="102"/>
  <c r="N14" i="102"/>
  <c r="L14" i="102"/>
  <c r="K14" i="102"/>
  <c r="J14" i="102"/>
  <c r="H14" i="102"/>
  <c r="G14" i="102"/>
  <c r="F14" i="102"/>
  <c r="D14" i="102"/>
  <c r="C14" i="102"/>
  <c r="B14" i="102"/>
  <c r="T13" i="102"/>
  <c r="R13" i="102"/>
  <c r="Q13" i="102"/>
  <c r="P13" i="102"/>
  <c r="N13" i="102"/>
  <c r="M13" i="102"/>
  <c r="L13" i="102"/>
  <c r="J13" i="102"/>
  <c r="I13" i="102"/>
  <c r="H13" i="102"/>
  <c r="F13" i="102"/>
  <c r="E13" i="102"/>
  <c r="D13" i="102"/>
  <c r="B13" i="102"/>
  <c r="V11" i="102"/>
  <c r="P6" i="102"/>
  <c r="H6" i="102"/>
  <c r="U5" i="102"/>
  <c r="T5" i="102"/>
  <c r="S5" i="102"/>
  <c r="R5" i="102"/>
  <c r="P5" i="102"/>
  <c r="N5" i="102"/>
  <c r="L5" i="102"/>
  <c r="K5" i="102"/>
  <c r="J5" i="102"/>
  <c r="H5" i="102"/>
  <c r="F5" i="102"/>
  <c r="D5" i="102"/>
  <c r="C5" i="102"/>
  <c r="B5" i="102"/>
  <c r="T4" i="102"/>
  <c r="R4" i="102"/>
  <c r="P4" i="102"/>
  <c r="N4" i="102"/>
  <c r="L4" i="102"/>
  <c r="J4" i="102"/>
  <c r="H4" i="102"/>
  <c r="F4" i="102"/>
  <c r="D4" i="102"/>
  <c r="B4" i="102"/>
  <c r="F73" i="83" l="1"/>
  <c r="U73" i="83"/>
  <c r="J73" i="83"/>
  <c r="G73" i="83"/>
  <c r="N73" i="83"/>
  <c r="E73" i="83"/>
  <c r="I73" i="83"/>
  <c r="K73" i="83"/>
  <c r="R73" i="83"/>
  <c r="M73" i="83"/>
  <c r="O73" i="83"/>
  <c r="Q73" i="83"/>
  <c r="D44" i="102"/>
  <c r="E81" i="83"/>
  <c r="L44" i="102"/>
  <c r="M81" i="83"/>
  <c r="E44" i="102"/>
  <c r="F81" i="83"/>
  <c r="I44" i="102"/>
  <c r="J81" i="83"/>
  <c r="M44" i="102"/>
  <c r="N81" i="83"/>
  <c r="Q44" i="102"/>
  <c r="R81" i="83"/>
  <c r="G37" i="102"/>
  <c r="H73" i="83"/>
  <c r="O37" i="102"/>
  <c r="P73" i="83"/>
  <c r="C39" i="102"/>
  <c r="D74" i="83"/>
  <c r="G39" i="102"/>
  <c r="H74" i="83"/>
  <c r="L39" i="102"/>
  <c r="M74" i="83"/>
  <c r="Q39" i="102"/>
  <c r="R74" i="83"/>
  <c r="T42" i="102"/>
  <c r="U78" i="83"/>
  <c r="P39" i="102"/>
  <c r="Q74" i="83"/>
  <c r="K39" i="102"/>
  <c r="L74" i="83"/>
  <c r="T39" i="102"/>
  <c r="U74" i="83"/>
  <c r="P42" i="102"/>
  <c r="Q78" i="83"/>
  <c r="J44" i="102"/>
  <c r="K81" i="83"/>
  <c r="N44" i="102"/>
  <c r="O81" i="83"/>
  <c r="R44" i="102"/>
  <c r="S81" i="83"/>
  <c r="D39" i="102"/>
  <c r="E74" i="83"/>
  <c r="I39" i="102"/>
  <c r="J74" i="83"/>
  <c r="M39" i="102"/>
  <c r="N74" i="83"/>
  <c r="R39" i="102"/>
  <c r="S74" i="83"/>
  <c r="H42" i="102"/>
  <c r="I78" i="83"/>
  <c r="D42" i="102"/>
  <c r="E78" i="83"/>
  <c r="T44" i="102"/>
  <c r="U81" i="83"/>
  <c r="O39" i="102"/>
  <c r="P74" i="83"/>
  <c r="R37" i="102"/>
  <c r="S73" i="83"/>
  <c r="H39" i="102"/>
  <c r="I74" i="83"/>
  <c r="C44" i="102"/>
  <c r="D81" i="83"/>
  <c r="G44" i="102"/>
  <c r="H81" i="83"/>
  <c r="K44" i="102"/>
  <c r="L81" i="83"/>
  <c r="O44" i="102"/>
  <c r="P81" i="83"/>
  <c r="S44" i="102"/>
  <c r="T81" i="83"/>
  <c r="C37" i="102"/>
  <c r="D73" i="83"/>
  <c r="K37" i="102"/>
  <c r="L73" i="83"/>
  <c r="S37" i="102"/>
  <c r="T73" i="83"/>
  <c r="E39" i="102"/>
  <c r="F74" i="83"/>
  <c r="J39" i="102"/>
  <c r="K74" i="83"/>
  <c r="N39" i="102"/>
  <c r="O74" i="83"/>
  <c r="S39" i="102"/>
  <c r="T74" i="83"/>
  <c r="L42" i="102"/>
  <c r="M78" i="83"/>
  <c r="V42" i="102"/>
  <c r="W78" i="83"/>
  <c r="B44" i="102"/>
  <c r="C81" i="83"/>
  <c r="F44" i="102"/>
  <c r="B42" i="102"/>
  <c r="C78" i="83"/>
  <c r="F37" i="102"/>
  <c r="B37" i="102"/>
  <c r="C73" i="83"/>
  <c r="B39" i="102"/>
  <c r="C74" i="83"/>
  <c r="F39" i="102"/>
  <c r="F10" i="102"/>
  <c r="G77" i="83" s="1"/>
  <c r="B32" i="103"/>
  <c r="B46" i="103"/>
  <c r="B48" i="103"/>
  <c r="B62" i="103"/>
  <c r="B114" i="103"/>
  <c r="B137" i="103"/>
  <c r="U13" i="102"/>
  <c r="B214" i="103"/>
  <c r="B218" i="103"/>
  <c r="B264" i="103"/>
  <c r="B295" i="103"/>
  <c r="B27" i="103"/>
  <c r="B33" i="103"/>
  <c r="B131" i="103"/>
  <c r="B135" i="103"/>
  <c r="J11" i="102"/>
  <c r="N11" i="102"/>
  <c r="R11" i="102"/>
  <c r="B177" i="103"/>
  <c r="B183" i="103"/>
  <c r="B8" i="103"/>
  <c r="B82" i="103"/>
  <c r="B118" i="103"/>
  <c r="B31" i="103"/>
  <c r="B39" i="103"/>
  <c r="B65" i="103"/>
  <c r="B68" i="103"/>
  <c r="B80" i="103"/>
  <c r="B88" i="103"/>
  <c r="B124" i="103"/>
  <c r="B194" i="103"/>
  <c r="B199" i="103"/>
  <c r="B222" i="103"/>
  <c r="B254" i="103"/>
  <c r="B236" i="103"/>
  <c r="B245" i="103"/>
  <c r="B278" i="103"/>
  <c r="B287" i="103"/>
  <c r="B250" i="103"/>
  <c r="B275" i="103"/>
  <c r="B281" i="103"/>
  <c r="B680" i="103"/>
  <c r="B644" i="103"/>
  <c r="B646" i="103"/>
  <c r="B649" i="103"/>
  <c r="B657" i="103"/>
  <c r="B658" i="103"/>
  <c r="B659" i="103"/>
  <c r="B708" i="103"/>
  <c r="B710" i="103"/>
  <c r="B711" i="103"/>
  <c r="B723" i="103"/>
  <c r="B640" i="103"/>
  <c r="B718" i="103"/>
  <c r="B676" i="103"/>
  <c r="B678" i="103"/>
  <c r="B679" i="103"/>
  <c r="B696" i="103"/>
  <c r="B697" i="103"/>
  <c r="B712" i="103"/>
  <c r="B713" i="103"/>
  <c r="U25" i="102"/>
  <c r="O10" i="102"/>
  <c r="P77" i="83" s="1"/>
  <c r="H10" i="102"/>
  <c r="H9" i="102" s="1"/>
  <c r="L10" i="102"/>
  <c r="P10" i="102"/>
  <c r="P9" i="102" s="1"/>
  <c r="T10" i="102"/>
  <c r="B60" i="103"/>
  <c r="B64" i="103"/>
  <c r="K41" i="102"/>
  <c r="B37" i="103"/>
  <c r="B40" i="103"/>
  <c r="B127" i="103"/>
  <c r="B132" i="103"/>
  <c r="C10" i="102"/>
  <c r="D77" i="83" s="1"/>
  <c r="B9" i="103"/>
  <c r="B22" i="103"/>
  <c r="B24" i="103"/>
  <c r="B47" i="103"/>
  <c r="B63" i="103"/>
  <c r="B81" i="103"/>
  <c r="B93" i="103"/>
  <c r="B94" i="103"/>
  <c r="B107" i="103"/>
  <c r="B113" i="103"/>
  <c r="B188" i="103"/>
  <c r="B235" i="103"/>
  <c r="B73" i="103"/>
  <c r="B86" i="103"/>
  <c r="J37" i="102"/>
  <c r="B43" i="103"/>
  <c r="B45" i="103"/>
  <c r="B51" i="103"/>
  <c r="U6" i="102"/>
  <c r="B87" i="103"/>
  <c r="B91" i="103"/>
  <c r="B100" i="103"/>
  <c r="B133" i="103"/>
  <c r="B151" i="103"/>
  <c r="B192" i="103"/>
  <c r="S10" i="102"/>
  <c r="T77" i="83" s="1"/>
  <c r="B7" i="103"/>
  <c r="B55" i="103"/>
  <c r="B61" i="103"/>
  <c r="B69" i="103"/>
  <c r="B89" i="103"/>
  <c r="B121" i="103"/>
  <c r="B123" i="103"/>
  <c r="B134" i="103"/>
  <c r="N37" i="102"/>
  <c r="B18" i="103"/>
  <c r="B38" i="103"/>
  <c r="B59" i="103"/>
  <c r="B67" i="103"/>
  <c r="B109" i="103"/>
  <c r="B115" i="103"/>
  <c r="F7" i="102"/>
  <c r="G75" i="83" s="1"/>
  <c r="B129" i="103"/>
  <c r="B156" i="103"/>
  <c r="B159" i="103"/>
  <c r="B160" i="103"/>
  <c r="B164" i="103"/>
  <c r="B169" i="103"/>
  <c r="B173" i="103"/>
  <c r="U15" i="102"/>
  <c r="B225" i="103"/>
  <c r="B239" i="103"/>
  <c r="B291" i="103"/>
  <c r="T7" i="102"/>
  <c r="U75" i="83" s="1"/>
  <c r="B126" i="103"/>
  <c r="B130" i="103"/>
  <c r="B136" i="103"/>
  <c r="E11" i="102"/>
  <c r="I11" i="102"/>
  <c r="M11" i="102"/>
  <c r="Q11" i="102"/>
  <c r="U11" i="102"/>
  <c r="B155" i="103"/>
  <c r="B158" i="103"/>
  <c r="B163" i="103"/>
  <c r="B167" i="103"/>
  <c r="B168" i="103"/>
  <c r="F11" i="102"/>
  <c r="B172" i="103"/>
  <c r="B176" i="103"/>
  <c r="B198" i="103"/>
  <c r="B206" i="103"/>
  <c r="B210" i="103"/>
  <c r="B213" i="103"/>
  <c r="B217" i="103"/>
  <c r="B221" i="103"/>
  <c r="U17" i="102"/>
  <c r="B244" i="103"/>
  <c r="B253" i="103"/>
  <c r="B256" i="103"/>
  <c r="B260" i="103"/>
  <c r="B263" i="103"/>
  <c r="B280" i="103"/>
  <c r="B285" i="103"/>
  <c r="B290" i="103"/>
  <c r="B175" i="103"/>
  <c r="B179" i="103"/>
  <c r="B189" i="103"/>
  <c r="B190" i="103"/>
  <c r="B197" i="103"/>
  <c r="B201" i="103"/>
  <c r="B224" i="103"/>
  <c r="B233" i="103"/>
  <c r="B246" i="103"/>
  <c r="B252" i="103"/>
  <c r="B259" i="103"/>
  <c r="B273" i="103"/>
  <c r="B270" i="103"/>
  <c r="B276" i="103"/>
  <c r="B148" i="103"/>
  <c r="V10" i="102"/>
  <c r="C11" i="102"/>
  <c r="G11" i="102"/>
  <c r="K11" i="102"/>
  <c r="O11" i="102"/>
  <c r="S11" i="102"/>
  <c r="B170" i="103"/>
  <c r="B174" i="103"/>
  <c r="B178" i="103"/>
  <c r="B181" i="103"/>
  <c r="V13" i="102"/>
  <c r="V14" i="102"/>
  <c r="B200" i="103"/>
  <c r="B223" i="103"/>
  <c r="B226" i="103"/>
  <c r="B228" i="103"/>
  <c r="V16" i="102"/>
  <c r="B243" i="103"/>
  <c r="B251" i="103"/>
  <c r="B258" i="103"/>
  <c r="B265" i="103"/>
  <c r="B282" i="103"/>
  <c r="B294" i="103"/>
  <c r="B700" i="103"/>
  <c r="B701" i="103"/>
  <c r="B704" i="103"/>
  <c r="B652" i="103"/>
  <c r="B653" i="103"/>
  <c r="B656" i="103"/>
  <c r="B662" i="103"/>
  <c r="B665" i="103"/>
  <c r="B694" i="103"/>
  <c r="B695" i="103"/>
  <c r="B716" i="103"/>
  <c r="B720" i="103"/>
  <c r="B628" i="103"/>
  <c r="B642" i="103"/>
  <c r="B643" i="103"/>
  <c r="B674" i="103"/>
  <c r="B675" i="103"/>
  <c r="B681" i="103"/>
  <c r="B684" i="103"/>
  <c r="B685" i="103"/>
  <c r="B688" i="103"/>
  <c r="B706" i="103"/>
  <c r="B707" i="103"/>
  <c r="B717" i="103"/>
  <c r="B722" i="103"/>
  <c r="B650" i="103"/>
  <c r="B651" i="103"/>
  <c r="B666" i="103"/>
  <c r="B667" i="103"/>
  <c r="B683" i="103"/>
  <c r="B689" i="103"/>
  <c r="B699" i="103"/>
  <c r="B705" i="103"/>
  <c r="B715" i="103"/>
  <c r="B721" i="103"/>
  <c r="B645" i="103"/>
  <c r="B648" i="103"/>
  <c r="B654" i="103"/>
  <c r="B661" i="103"/>
  <c r="B664" i="103"/>
  <c r="B670" i="103"/>
  <c r="B677" i="103"/>
  <c r="B687" i="103"/>
  <c r="B693" i="103"/>
  <c r="B703" i="103"/>
  <c r="B709" i="103"/>
  <c r="B719" i="103"/>
  <c r="B725" i="103"/>
  <c r="D37" i="102"/>
  <c r="H37" i="102"/>
  <c r="L37" i="102"/>
  <c r="P37" i="102"/>
  <c r="T37" i="102"/>
  <c r="H44" i="102"/>
  <c r="P44" i="102"/>
  <c r="B10" i="103"/>
  <c r="B16" i="103"/>
  <c r="B19" i="103"/>
  <c r="B20" i="103"/>
  <c r="B21" i="103"/>
  <c r="B26" i="103"/>
  <c r="B44" i="103"/>
  <c r="B50" i="103"/>
  <c r="B54" i="103"/>
  <c r="B79" i="103"/>
  <c r="B95" i="103"/>
  <c r="B103" i="103"/>
  <c r="B112" i="103"/>
  <c r="B116" i="103"/>
  <c r="B120" i="103"/>
  <c r="B138" i="103"/>
  <c r="B139" i="103"/>
  <c r="B140" i="103"/>
  <c r="B157" i="103"/>
  <c r="B161" i="103"/>
  <c r="B165" i="103"/>
  <c r="B185" i="103"/>
  <c r="B196" i="103"/>
  <c r="B208" i="103"/>
  <c r="B211" i="103"/>
  <c r="B215" i="103"/>
  <c r="B220" i="103"/>
  <c r="B229" i="103"/>
  <c r="B232" i="103"/>
  <c r="B241" i="103"/>
  <c r="B249" i="103"/>
  <c r="E37" i="102"/>
  <c r="I37" i="102"/>
  <c r="M37" i="102"/>
  <c r="Q37" i="102"/>
  <c r="B11" i="103"/>
  <c r="B12" i="103"/>
  <c r="B13" i="103"/>
  <c r="B14" i="103"/>
  <c r="B15" i="103"/>
  <c r="B58" i="103"/>
  <c r="B92" i="103"/>
  <c r="E7" i="102"/>
  <c r="F13" i="105" s="1"/>
  <c r="B104" i="103"/>
  <c r="B149" i="103"/>
  <c r="B202" i="103"/>
  <c r="B204" i="103"/>
  <c r="B248" i="103"/>
  <c r="B57" i="103"/>
  <c r="B105" i="103"/>
  <c r="B234" i="103"/>
  <c r="B237" i="103"/>
  <c r="B247" i="103"/>
  <c r="B255" i="103"/>
  <c r="B6" i="103"/>
  <c r="B5" i="103"/>
  <c r="B23" i="103"/>
  <c r="B25" i="103"/>
  <c r="B30" i="103"/>
  <c r="B34" i="103"/>
  <c r="B42" i="103"/>
  <c r="B99" i="103"/>
  <c r="G7" i="102"/>
  <c r="H13" i="105" s="1"/>
  <c r="K7" i="102"/>
  <c r="L13" i="105" s="1"/>
  <c r="O7" i="102"/>
  <c r="P13" i="105" s="1"/>
  <c r="S7" i="102"/>
  <c r="T13" i="105" s="1"/>
  <c r="B102" i="103"/>
  <c r="B106" i="103"/>
  <c r="B108" i="103"/>
  <c r="B110" i="103"/>
  <c r="B125" i="103"/>
  <c r="B147" i="103"/>
  <c r="B150" i="103"/>
  <c r="B154" i="103"/>
  <c r="B162" i="103"/>
  <c r="B166" i="103"/>
  <c r="B182" i="103"/>
  <c r="B191" i="103"/>
  <c r="B193" i="103"/>
  <c r="B203" i="103"/>
  <c r="B205" i="103"/>
  <c r="B209" i="103"/>
  <c r="B212" i="103"/>
  <c r="B216" i="103"/>
  <c r="B227" i="103"/>
  <c r="B238" i="103"/>
  <c r="B242" i="103"/>
  <c r="B262" i="103"/>
  <c r="B272" i="103"/>
  <c r="B271" i="103"/>
  <c r="B146" i="103"/>
  <c r="B153" i="103"/>
  <c r="B274" i="103"/>
  <c r="B277" i="103"/>
  <c r="B284" i="103"/>
  <c r="B293" i="103"/>
  <c r="B279" i="103"/>
  <c r="B288" i="103"/>
  <c r="B292" i="103"/>
  <c r="B702" i="103"/>
  <c r="B647" i="103"/>
  <c r="B655" i="103"/>
  <c r="B663" i="103"/>
  <c r="B671" i="103"/>
  <c r="B682" i="103"/>
  <c r="B698" i="103"/>
  <c r="B714" i="103"/>
  <c r="B686" i="103"/>
  <c r="O41" i="102" l="1"/>
  <c r="G13" i="105"/>
  <c r="L42" i="105"/>
  <c r="L10" i="105"/>
  <c r="H42" i="105"/>
  <c r="H10" i="105"/>
  <c r="T10" i="105"/>
  <c r="T42" i="105"/>
  <c r="G10" i="105"/>
  <c r="G42" i="105"/>
  <c r="U13" i="105"/>
  <c r="P10" i="105"/>
  <c r="P42" i="105"/>
  <c r="F10" i="105"/>
  <c r="F42" i="105"/>
  <c r="G42" i="102"/>
  <c r="H78" i="83"/>
  <c r="I42" i="102"/>
  <c r="J78" i="83"/>
  <c r="G3" i="102"/>
  <c r="H75" i="83"/>
  <c r="S42" i="102"/>
  <c r="T78" i="83"/>
  <c r="E42" i="102"/>
  <c r="F78" i="83"/>
  <c r="P41" i="102"/>
  <c r="Q77" i="83"/>
  <c r="R42" i="102"/>
  <c r="S78" i="83"/>
  <c r="H40" i="102"/>
  <c r="I76" i="83"/>
  <c r="C42" i="102"/>
  <c r="D78" i="83"/>
  <c r="S3" i="102"/>
  <c r="S36" i="102" s="1"/>
  <c r="T75" i="83"/>
  <c r="O42" i="102"/>
  <c r="P78" i="83"/>
  <c r="Q42" i="102"/>
  <c r="R78" i="83"/>
  <c r="L41" i="102"/>
  <c r="M77" i="83"/>
  <c r="N42" i="102"/>
  <c r="O78" i="83"/>
  <c r="K38" i="102"/>
  <c r="L75" i="83"/>
  <c r="P40" i="102"/>
  <c r="Q76" i="83"/>
  <c r="T41" i="102"/>
  <c r="U77" i="83"/>
  <c r="E38" i="102"/>
  <c r="F75" i="83"/>
  <c r="F9" i="102"/>
  <c r="G76" i="83" s="1"/>
  <c r="O3" i="102"/>
  <c r="O36" i="102" s="1"/>
  <c r="P75" i="83"/>
  <c r="T9" i="102"/>
  <c r="K42" i="102"/>
  <c r="L78" i="83"/>
  <c r="F42" i="102"/>
  <c r="G78" i="83"/>
  <c r="M42" i="102"/>
  <c r="N78" i="83"/>
  <c r="H41" i="102"/>
  <c r="I77" i="83"/>
  <c r="J42" i="102"/>
  <c r="K78" i="83"/>
  <c r="U42" i="102"/>
  <c r="V78" i="83"/>
  <c r="U39" i="102"/>
  <c r="V74" i="83"/>
  <c r="V41" i="102"/>
  <c r="W77" i="83"/>
  <c r="F41" i="102"/>
  <c r="F38" i="102"/>
  <c r="L9" i="102"/>
  <c r="B10" i="102"/>
  <c r="D10" i="102"/>
  <c r="E77" i="83" s="1"/>
  <c r="R10" i="102"/>
  <c r="S77" i="83" s="1"/>
  <c r="J10" i="102"/>
  <c r="K77" i="83" s="1"/>
  <c r="B289" i="103"/>
  <c r="B152" i="103"/>
  <c r="U7" i="102"/>
  <c r="V75" i="83" s="1"/>
  <c r="T3" i="102"/>
  <c r="T38" i="102"/>
  <c r="B609" i="103"/>
  <c r="U22" i="102"/>
  <c r="V83" i="83" s="1"/>
  <c r="M7" i="102"/>
  <c r="N13" i="105" s="1"/>
  <c r="B186" i="103"/>
  <c r="B28" i="103"/>
  <c r="B404" i="103"/>
  <c r="B600" i="103"/>
  <c r="B459" i="103"/>
  <c r="B562" i="103"/>
  <c r="B560" i="103"/>
  <c r="B533" i="103"/>
  <c r="B509" i="103"/>
  <c r="B467" i="103"/>
  <c r="K9" i="102"/>
  <c r="R7" i="102"/>
  <c r="P7" i="102"/>
  <c r="N7" i="102"/>
  <c r="H7" i="102"/>
  <c r="G10" i="102"/>
  <c r="H77" i="83" s="1"/>
  <c r="J7" i="102"/>
  <c r="D7" i="102"/>
  <c r="B495" i="103"/>
  <c r="B457" i="103"/>
  <c r="B444" i="103"/>
  <c r="B438" i="103"/>
  <c r="B424" i="103"/>
  <c r="B588" i="103"/>
  <c r="B605" i="103"/>
  <c r="B603" i="103"/>
  <c r="B601" i="103"/>
  <c r="B599" i="103"/>
  <c r="B608" i="103"/>
  <c r="B576" i="103"/>
  <c r="B602" i="103"/>
  <c r="B554" i="103"/>
  <c r="B552" i="103"/>
  <c r="B565" i="103"/>
  <c r="B547" i="103"/>
  <c r="B539" i="103"/>
  <c r="B489" i="103"/>
  <c r="B475" i="103"/>
  <c r="B465" i="103"/>
  <c r="B450" i="103"/>
  <c r="B436" i="103"/>
  <c r="B230" i="103"/>
  <c r="S9" i="102"/>
  <c r="S41" i="102"/>
  <c r="B231" i="103"/>
  <c r="B53" i="103"/>
  <c r="B593" i="103"/>
  <c r="B582" i="103"/>
  <c r="B572" i="103"/>
  <c r="B538" i="103"/>
  <c r="B536" i="103"/>
  <c r="B534" i="103"/>
  <c r="B545" i="103"/>
  <c r="B537" i="103"/>
  <c r="B529" i="103"/>
  <c r="B523" i="103"/>
  <c r="B501" i="103"/>
  <c r="B448" i="103"/>
  <c r="B434" i="103"/>
  <c r="B420" i="103"/>
  <c r="B398" i="103"/>
  <c r="B396" i="103"/>
  <c r="B180" i="103"/>
  <c r="B49" i="103"/>
  <c r="O9" i="102"/>
  <c r="B595" i="103"/>
  <c r="B634" i="103"/>
  <c r="B580" i="103"/>
  <c r="B522" i="103"/>
  <c r="B520" i="103"/>
  <c r="B512" i="103"/>
  <c r="B561" i="103"/>
  <c r="B515" i="103"/>
  <c r="B487" i="103"/>
  <c r="B485" i="103"/>
  <c r="B479" i="103"/>
  <c r="B471" i="103"/>
  <c r="B451" i="103"/>
  <c r="B446" i="103"/>
  <c r="B426" i="103"/>
  <c r="U21" i="102"/>
  <c r="V82" i="83" s="1"/>
  <c r="B90" i="103"/>
  <c r="B17" i="103"/>
  <c r="F3" i="102"/>
  <c r="N10" i="102"/>
  <c r="O77" i="83" s="1"/>
  <c r="C9" i="102"/>
  <c r="C41" i="102"/>
  <c r="B622" i="103"/>
  <c r="B618" i="103"/>
  <c r="B629" i="103"/>
  <c r="B607" i="103"/>
  <c r="B286" i="103"/>
  <c r="C7" i="102"/>
  <c r="G36" i="102"/>
  <c r="B195" i="103"/>
  <c r="V15" i="102"/>
  <c r="B598" i="103"/>
  <c r="B592" i="103"/>
  <c r="B571" i="103"/>
  <c r="B637" i="103"/>
  <c r="B636" i="103"/>
  <c r="B639" i="103"/>
  <c r="B626" i="103"/>
  <c r="B624" i="103"/>
  <c r="B617" i="103"/>
  <c r="B621" i="103"/>
  <c r="B573" i="103"/>
  <c r="B575" i="103"/>
  <c r="B578" i="103"/>
  <c r="B559" i="103"/>
  <c r="B555" i="103"/>
  <c r="B531" i="103"/>
  <c r="B551" i="103"/>
  <c r="B543" i="103"/>
  <c r="B508" i="103"/>
  <c r="B507" i="103"/>
  <c r="B462" i="103"/>
  <c r="B416" i="103"/>
  <c r="B399" i="103"/>
  <c r="B391" i="103"/>
  <c r="B445" i="103"/>
  <c r="B443" i="103"/>
  <c r="B441" i="103"/>
  <c r="B439" i="103"/>
  <c r="B437" i="103"/>
  <c r="B433" i="103"/>
  <c r="B431" i="103"/>
  <c r="B429" i="103"/>
  <c r="B427" i="103"/>
  <c r="B425" i="103"/>
  <c r="B423" i="103"/>
  <c r="B418" i="103"/>
  <c r="B419" i="103"/>
  <c r="B417" i="103"/>
  <c r="B415" i="103"/>
  <c r="B413" i="103"/>
  <c r="B406" i="103"/>
  <c r="B387" i="103"/>
  <c r="B401" i="103"/>
  <c r="B392" i="103"/>
  <c r="B408" i="103"/>
  <c r="B184" i="103"/>
  <c r="U14" i="102"/>
  <c r="U10" i="102"/>
  <c r="V77" i="83" s="1"/>
  <c r="E10" i="102"/>
  <c r="F77" i="83" s="1"/>
  <c r="V7" i="102"/>
  <c r="W75" i="83" s="1"/>
  <c r="I7" i="102"/>
  <c r="K3" i="102"/>
  <c r="B145" i="103"/>
  <c r="B72" i="103"/>
  <c r="G38" i="102"/>
  <c r="B594" i="103"/>
  <c r="B553" i="103"/>
  <c r="B568" i="103"/>
  <c r="B527" i="103"/>
  <c r="B526" i="103"/>
  <c r="B519" i="103"/>
  <c r="B500" i="103"/>
  <c r="B491" i="103"/>
  <c r="B481" i="103"/>
  <c r="B473" i="103"/>
  <c r="B470" i="103"/>
  <c r="B505" i="103"/>
  <c r="B469" i="103"/>
  <c r="B458" i="103"/>
  <c r="B493" i="103"/>
  <c r="B494" i="103"/>
  <c r="B492" i="103"/>
  <c r="B490" i="103"/>
  <c r="B488" i="103"/>
  <c r="B486" i="103"/>
  <c r="B484" i="103"/>
  <c r="B482" i="103"/>
  <c r="B480" i="103"/>
  <c r="B478" i="103"/>
  <c r="B474" i="103"/>
  <c r="B464" i="103"/>
  <c r="B461" i="103"/>
  <c r="B453" i="103"/>
  <c r="B412" i="103"/>
  <c r="Q10" i="102"/>
  <c r="R77" i="83" s="1"/>
  <c r="T32" i="102"/>
  <c r="T31" i="102"/>
  <c r="T43" i="102" s="1"/>
  <c r="D32" i="102"/>
  <c r="D31" i="102"/>
  <c r="D43" i="102" s="1"/>
  <c r="B56" i="103"/>
  <c r="S38" i="102"/>
  <c r="B36" i="103"/>
  <c r="B619" i="103"/>
  <c r="B596" i="103"/>
  <c r="B631" i="103"/>
  <c r="B616" i="103"/>
  <c r="B606" i="103"/>
  <c r="B632" i="103"/>
  <c r="B604" i="103"/>
  <c r="B625" i="103"/>
  <c r="B591" i="103"/>
  <c r="B589" i="103"/>
  <c r="B587" i="103"/>
  <c r="B585" i="103"/>
  <c r="B583" i="103"/>
  <c r="B581" i="103"/>
  <c r="B579" i="103"/>
  <c r="B564" i="103"/>
  <c r="B558" i="103"/>
  <c r="B550" i="103"/>
  <c r="B548" i="103"/>
  <c r="B542" i="103"/>
  <c r="B540" i="103"/>
  <c r="B532" i="103"/>
  <c r="B530" i="103"/>
  <c r="B518" i="103"/>
  <c r="B516" i="103"/>
  <c r="B510" i="103"/>
  <c r="B574" i="103"/>
  <c r="B567" i="103"/>
  <c r="B566" i="103"/>
  <c r="B513" i="103"/>
  <c r="B502" i="103"/>
  <c r="B466" i="103"/>
  <c r="B503" i="103"/>
  <c r="B422" i="103"/>
  <c r="B454" i="103"/>
  <c r="B405" i="103"/>
  <c r="B397" i="103"/>
  <c r="B388" i="103"/>
  <c r="M10" i="102"/>
  <c r="N77" i="83" s="1"/>
  <c r="B117" i="103"/>
  <c r="Q7" i="102"/>
  <c r="B389" i="103"/>
  <c r="B240" i="103"/>
  <c r="V17" i="102"/>
  <c r="O38" i="102"/>
  <c r="B71" i="103"/>
  <c r="B638" i="103"/>
  <c r="B635" i="103"/>
  <c r="B627" i="103"/>
  <c r="B584" i="103"/>
  <c r="B557" i="103"/>
  <c r="B525" i="103"/>
  <c r="B511" i="103"/>
  <c r="B506" i="103"/>
  <c r="B477" i="103"/>
  <c r="B468" i="103"/>
  <c r="B440" i="103"/>
  <c r="B428" i="103"/>
  <c r="B447" i="103"/>
  <c r="B402" i="103"/>
  <c r="B394" i="103"/>
  <c r="B386" i="103"/>
  <c r="B395" i="103"/>
  <c r="B393" i="103"/>
  <c r="B409" i="103"/>
  <c r="I10" i="102"/>
  <c r="J77" i="83" s="1"/>
  <c r="P32" i="102"/>
  <c r="P31" i="102"/>
  <c r="P43" i="102" s="1"/>
  <c r="H32" i="102"/>
  <c r="H31" i="102"/>
  <c r="H43" i="102" s="1"/>
  <c r="B111" i="103"/>
  <c r="B70" i="103"/>
  <c r="V6" i="102"/>
  <c r="B101" i="103"/>
  <c r="J32" i="102"/>
  <c r="J31" i="102"/>
  <c r="J43" i="102" s="1"/>
  <c r="B52" i="103"/>
  <c r="E3" i="102"/>
  <c r="U10" i="105" l="1"/>
  <c r="U42" i="105"/>
  <c r="S75" i="83"/>
  <c r="S13" i="105"/>
  <c r="D75" i="83"/>
  <c r="D13" i="105"/>
  <c r="E75" i="83"/>
  <c r="E13" i="105"/>
  <c r="K75" i="83"/>
  <c r="K13" i="105"/>
  <c r="J75" i="83"/>
  <c r="J13" i="105"/>
  <c r="N42" i="105"/>
  <c r="N10" i="105"/>
  <c r="I75" i="83"/>
  <c r="I13" i="105"/>
  <c r="R75" i="83"/>
  <c r="R13" i="105"/>
  <c r="O75" i="83"/>
  <c r="O13" i="105"/>
  <c r="Q75" i="83"/>
  <c r="Q13" i="105"/>
  <c r="F40" i="102"/>
  <c r="M38" i="102"/>
  <c r="N75" i="83"/>
  <c r="L40" i="102"/>
  <c r="M76" i="83"/>
  <c r="M79" i="83" s="1"/>
  <c r="I79" i="83"/>
  <c r="K40" i="102"/>
  <c r="L76" i="83"/>
  <c r="L79" i="83" s="1"/>
  <c r="T36" i="102"/>
  <c r="U72" i="83"/>
  <c r="U137" i="83" s="1"/>
  <c r="F72" i="83"/>
  <c r="F137" i="83" s="1"/>
  <c r="S40" i="102"/>
  <c r="T76" i="83"/>
  <c r="T79" i="83" s="1"/>
  <c r="T72" i="83"/>
  <c r="T137" i="83" s="1"/>
  <c r="M3" i="102"/>
  <c r="M36" i="102" s="1"/>
  <c r="L72" i="83"/>
  <c r="L137" i="83" s="1"/>
  <c r="C40" i="102"/>
  <c r="D76" i="83"/>
  <c r="D79" i="83" s="1"/>
  <c r="P72" i="83"/>
  <c r="P137" i="83" s="1"/>
  <c r="G72" i="83"/>
  <c r="G137" i="83" s="1"/>
  <c r="T40" i="102"/>
  <c r="U76" i="83"/>
  <c r="U79" i="83" s="1"/>
  <c r="Q79" i="83"/>
  <c r="O40" i="102"/>
  <c r="P76" i="83"/>
  <c r="P79" i="83" s="1"/>
  <c r="G79" i="83"/>
  <c r="H72" i="83"/>
  <c r="H137" i="83" s="1"/>
  <c r="V39" i="102"/>
  <c r="W74" i="83"/>
  <c r="C77" i="83"/>
  <c r="F36" i="102"/>
  <c r="R41" i="102"/>
  <c r="R9" i="102"/>
  <c r="D41" i="102"/>
  <c r="D9" i="102"/>
  <c r="B411" i="103"/>
  <c r="J41" i="102"/>
  <c r="J9" i="102"/>
  <c r="B41" i="102"/>
  <c r="B9" i="102"/>
  <c r="B504" i="103"/>
  <c r="B620" i="103"/>
  <c r="H3" i="102"/>
  <c r="H38" i="102"/>
  <c r="P3" i="102"/>
  <c r="P38" i="102"/>
  <c r="B403" i="103"/>
  <c r="D3" i="102"/>
  <c r="D38" i="102"/>
  <c r="B390" i="103"/>
  <c r="N41" i="102"/>
  <c r="N9" i="102"/>
  <c r="O24" i="102"/>
  <c r="L7" i="102"/>
  <c r="G41" i="102"/>
  <c r="G9" i="102"/>
  <c r="N38" i="102"/>
  <c r="N3" i="102"/>
  <c r="B460" i="103"/>
  <c r="I23" i="102"/>
  <c r="B407" i="103"/>
  <c r="B597" i="103"/>
  <c r="J3" i="102"/>
  <c r="J38" i="102"/>
  <c r="R38" i="102"/>
  <c r="R3" i="102"/>
  <c r="J26" i="102"/>
  <c r="J25" i="102" s="1"/>
  <c r="B614" i="103"/>
  <c r="K26" i="102"/>
  <c r="K25" i="102" s="1"/>
  <c r="E26" i="102"/>
  <c r="E25" i="102" s="1"/>
  <c r="P24" i="102"/>
  <c r="N26" i="102"/>
  <c r="N25" i="102" s="1"/>
  <c r="P26" i="102"/>
  <c r="P25" i="102" s="1"/>
  <c r="B35" i="103"/>
  <c r="R26" i="102"/>
  <c r="R25" i="102" s="1"/>
  <c r="E36" i="102"/>
  <c r="B98" i="103"/>
  <c r="B452" i="103"/>
  <c r="B623" i="103"/>
  <c r="B633" i="103"/>
  <c r="B630" i="103"/>
  <c r="N32" i="102"/>
  <c r="N31" i="102"/>
  <c r="N43" i="102" s="1"/>
  <c r="V44" i="102"/>
  <c r="M41" i="102"/>
  <c r="M9" i="102"/>
  <c r="B563" i="103"/>
  <c r="B546" i="103"/>
  <c r="B544" i="103"/>
  <c r="B577" i="103"/>
  <c r="M26" i="102"/>
  <c r="M25" i="102" s="1"/>
  <c r="D34" i="102"/>
  <c r="D33" i="102"/>
  <c r="T34" i="102"/>
  <c r="T33" i="102"/>
  <c r="B472" i="103"/>
  <c r="B483" i="103"/>
  <c r="K36" i="102"/>
  <c r="U41" i="102"/>
  <c r="U9" i="102"/>
  <c r="B442" i="103"/>
  <c r="B541" i="103"/>
  <c r="R24" i="102"/>
  <c r="U20" i="102"/>
  <c r="V81" i="83" s="1"/>
  <c r="B269" i="103"/>
  <c r="F24" i="102"/>
  <c r="B385" i="103"/>
  <c r="B590" i="103"/>
  <c r="B421" i="103"/>
  <c r="B535" i="103"/>
  <c r="H34" i="102"/>
  <c r="H33" i="102"/>
  <c r="P34" i="102"/>
  <c r="P33" i="102"/>
  <c r="Q26" i="102"/>
  <c r="Q25" i="102" s="1"/>
  <c r="B517" i="103"/>
  <c r="B514" i="103"/>
  <c r="F32" i="102"/>
  <c r="F31" i="102"/>
  <c r="F43" i="102" s="1"/>
  <c r="Q41" i="102"/>
  <c r="Q9" i="102"/>
  <c r="B449" i="103"/>
  <c r="E24" i="102"/>
  <c r="E41" i="102"/>
  <c r="E9" i="102"/>
  <c r="B432" i="103"/>
  <c r="B463" i="103"/>
  <c r="B521" i="103"/>
  <c r="L26" i="102"/>
  <c r="L25" i="102" s="1"/>
  <c r="K23" i="102"/>
  <c r="T24" i="102"/>
  <c r="G24" i="102"/>
  <c r="K24" i="102"/>
  <c r="I41" i="102"/>
  <c r="I9" i="102"/>
  <c r="V4" i="102"/>
  <c r="H26" i="102"/>
  <c r="H25" i="102" s="1"/>
  <c r="B499" i="103"/>
  <c r="S26" i="102"/>
  <c r="S25" i="102" s="1"/>
  <c r="F26" i="102"/>
  <c r="F25" i="102" s="1"/>
  <c r="J34" i="102"/>
  <c r="J33" i="102"/>
  <c r="M23" i="102"/>
  <c r="I24" i="102"/>
  <c r="B556" i="103"/>
  <c r="Q38" i="102"/>
  <c r="Q3" i="102"/>
  <c r="L23" i="102"/>
  <c r="B586" i="103"/>
  <c r="R32" i="102"/>
  <c r="R31" i="102"/>
  <c r="R43" i="102" s="1"/>
  <c r="B476" i="103"/>
  <c r="I38" i="102"/>
  <c r="I3" i="102"/>
  <c r="B144" i="103"/>
  <c r="B430" i="103"/>
  <c r="B435" i="103"/>
  <c r="Q23" i="102"/>
  <c r="B549" i="103"/>
  <c r="V9" i="102"/>
  <c r="N23" i="102"/>
  <c r="C3" i="102"/>
  <c r="C38" i="102"/>
  <c r="R23" i="102"/>
  <c r="N24" i="102"/>
  <c r="L24" i="102"/>
  <c r="I26" i="102"/>
  <c r="I25" i="102" s="1"/>
  <c r="J24" i="102"/>
  <c r="W73" i="83" l="1"/>
  <c r="W13" i="105"/>
  <c r="J42" i="105"/>
  <c r="J10" i="105"/>
  <c r="Q10" i="105"/>
  <c r="Q42" i="105"/>
  <c r="K42" i="105"/>
  <c r="K10" i="105"/>
  <c r="O42" i="105"/>
  <c r="O10" i="105"/>
  <c r="E10" i="105"/>
  <c r="E42" i="105"/>
  <c r="R10" i="105"/>
  <c r="R42" i="105"/>
  <c r="D42" i="105"/>
  <c r="D10" i="105"/>
  <c r="M75" i="83"/>
  <c r="M13" i="105"/>
  <c r="I10" i="105"/>
  <c r="I42" i="105"/>
  <c r="S10" i="105"/>
  <c r="S42" i="105"/>
  <c r="D45" i="102"/>
  <c r="E84" i="83"/>
  <c r="H45" i="102"/>
  <c r="I84" i="83"/>
  <c r="T45" i="102"/>
  <c r="U84" i="83"/>
  <c r="J45" i="102"/>
  <c r="K84" i="83"/>
  <c r="P45" i="102"/>
  <c r="Q84" i="83"/>
  <c r="H36" i="102"/>
  <c r="I72" i="83"/>
  <c r="I137" i="83" s="1"/>
  <c r="Q40" i="102"/>
  <c r="R76" i="83"/>
  <c r="R79" i="83" s="1"/>
  <c r="R36" i="102"/>
  <c r="S72" i="83"/>
  <c r="S137" i="83" s="1"/>
  <c r="N36" i="102"/>
  <c r="O72" i="83"/>
  <c r="O137" i="83" s="1"/>
  <c r="J40" i="102"/>
  <c r="K76" i="83"/>
  <c r="K79" i="83" s="1"/>
  <c r="R72" i="83"/>
  <c r="R137" i="83" s="1"/>
  <c r="P36" i="102"/>
  <c r="Q72" i="83"/>
  <c r="Q137" i="83" s="1"/>
  <c r="R40" i="102"/>
  <c r="S76" i="83"/>
  <c r="S79" i="83" s="1"/>
  <c r="M40" i="102"/>
  <c r="N76" i="83"/>
  <c r="N79" i="83" s="1"/>
  <c r="J36" i="102"/>
  <c r="K72" i="83"/>
  <c r="K137" i="83" s="1"/>
  <c r="D40" i="102"/>
  <c r="E76" i="83"/>
  <c r="E79" i="83" s="1"/>
  <c r="N72" i="83"/>
  <c r="N137" i="83" s="1"/>
  <c r="E40" i="102"/>
  <c r="F76" i="83"/>
  <c r="F79" i="83" s="1"/>
  <c r="D72" i="83"/>
  <c r="D137" i="83" s="1"/>
  <c r="J72" i="83"/>
  <c r="J137" i="83" s="1"/>
  <c r="I40" i="102"/>
  <c r="J76" i="83"/>
  <c r="J79" i="83" s="1"/>
  <c r="G40" i="102"/>
  <c r="H76" i="83"/>
  <c r="H79" i="83" s="1"/>
  <c r="N40" i="102"/>
  <c r="O76" i="83"/>
  <c r="O79" i="83" s="1"/>
  <c r="D36" i="102"/>
  <c r="E72" i="83"/>
  <c r="E137" i="83" s="1"/>
  <c r="U40" i="102"/>
  <c r="V76" i="83"/>
  <c r="V79" i="83" s="1"/>
  <c r="V40" i="102"/>
  <c r="W76" i="83"/>
  <c r="W79" i="83" s="1"/>
  <c r="B40" i="102"/>
  <c r="C76" i="83"/>
  <c r="C79" i="83" s="1"/>
  <c r="B455" i="103"/>
  <c r="B456" i="103"/>
  <c r="L32" i="102"/>
  <c r="L31" i="102"/>
  <c r="L43" i="102" s="1"/>
  <c r="L3" i="102"/>
  <c r="L38" i="102"/>
  <c r="I36" i="102"/>
  <c r="B615" i="103"/>
  <c r="Q32" i="102"/>
  <c r="Q31" i="102"/>
  <c r="Q43" i="102" s="1"/>
  <c r="S24" i="102"/>
  <c r="T26" i="102"/>
  <c r="T25" i="102" s="1"/>
  <c r="B97" i="103"/>
  <c r="B7" i="102"/>
  <c r="C13" i="105" s="1"/>
  <c r="O26" i="102"/>
  <c r="O25" i="102" s="1"/>
  <c r="R34" i="102"/>
  <c r="R33" i="102"/>
  <c r="H24" i="102"/>
  <c r="G32" i="102"/>
  <c r="G31" i="102"/>
  <c r="G43" i="102" s="1"/>
  <c r="S32" i="102"/>
  <c r="S31" i="102"/>
  <c r="S43" i="102" s="1"/>
  <c r="V38" i="102"/>
  <c r="V3" i="102"/>
  <c r="V37" i="102"/>
  <c r="M24" i="102"/>
  <c r="U44" i="102"/>
  <c r="U19" i="102"/>
  <c r="V80" i="83" s="1"/>
  <c r="P23" i="102"/>
  <c r="O32" i="102"/>
  <c r="O31" i="102"/>
  <c r="O43" i="102" s="1"/>
  <c r="M32" i="102"/>
  <c r="M31" i="102"/>
  <c r="M43" i="102" s="1"/>
  <c r="G26" i="102"/>
  <c r="G25" i="102" s="1"/>
  <c r="U4" i="102"/>
  <c r="B4" i="103"/>
  <c r="C36" i="102"/>
  <c r="Q36" i="102"/>
  <c r="K32" i="102"/>
  <c r="K31" i="102"/>
  <c r="K43" i="102" s="1"/>
  <c r="B498" i="103"/>
  <c r="C32" i="102"/>
  <c r="C31" i="102"/>
  <c r="C43" i="102" s="1"/>
  <c r="E23" i="102"/>
  <c r="I32" i="102"/>
  <c r="I31" i="102"/>
  <c r="I43" i="102" s="1"/>
  <c r="B384" i="103"/>
  <c r="T23" i="102"/>
  <c r="G23" i="102"/>
  <c r="J23" i="102"/>
  <c r="F23" i="102"/>
  <c r="H23" i="102"/>
  <c r="Q24" i="102"/>
  <c r="B570" i="103"/>
  <c r="B569" i="103"/>
  <c r="F34" i="102"/>
  <c r="F33" i="102"/>
  <c r="O23" i="102"/>
  <c r="N34" i="102"/>
  <c r="N33" i="102"/>
  <c r="B400" i="103"/>
  <c r="E32" i="102"/>
  <c r="E31" i="102"/>
  <c r="E43" i="102" s="1"/>
  <c r="S23" i="102"/>
  <c r="V73" i="83" l="1"/>
  <c r="V13" i="105"/>
  <c r="M42" i="105"/>
  <c r="M10" i="105"/>
  <c r="C42" i="105"/>
  <c r="C10" i="105"/>
  <c r="W42" i="105"/>
  <c r="W10" i="105"/>
  <c r="N45" i="102"/>
  <c r="O84" i="83"/>
  <c r="F45" i="102"/>
  <c r="G84" i="83"/>
  <c r="R45" i="102"/>
  <c r="S84" i="83"/>
  <c r="L36" i="102"/>
  <c r="M72" i="83"/>
  <c r="M137" i="83" s="1"/>
  <c r="W72" i="83"/>
  <c r="W137" i="83" s="1"/>
  <c r="C75" i="83"/>
  <c r="L34" i="102"/>
  <c r="L33" i="102"/>
  <c r="I34" i="102"/>
  <c r="I33" i="102"/>
  <c r="M34" i="102"/>
  <c r="M33" i="102"/>
  <c r="B3" i="102"/>
  <c r="B38" i="102"/>
  <c r="B613" i="103"/>
  <c r="B612" i="103"/>
  <c r="E34" i="102"/>
  <c r="E33" i="102"/>
  <c r="S34" i="102"/>
  <c r="S33" i="102"/>
  <c r="G34" i="102"/>
  <c r="G33" i="102"/>
  <c r="B414" i="103"/>
  <c r="B410" i="103"/>
  <c r="V32" i="102"/>
  <c r="V31" i="102"/>
  <c r="V43" i="102" s="1"/>
  <c r="K34" i="102"/>
  <c r="K33" i="102"/>
  <c r="U3" i="102"/>
  <c r="U37" i="102"/>
  <c r="U38" i="102"/>
  <c r="O34" i="102"/>
  <c r="O33" i="102"/>
  <c r="V36" i="102"/>
  <c r="Q34" i="102"/>
  <c r="Q33" i="102"/>
  <c r="B383" i="103"/>
  <c r="C34" i="102"/>
  <c r="C33" i="102"/>
  <c r="B497" i="103"/>
  <c r="B528" i="103"/>
  <c r="B3" i="103"/>
  <c r="V42" i="105" l="1"/>
  <c r="V10" i="105"/>
  <c r="G45" i="102"/>
  <c r="H84" i="83"/>
  <c r="E45" i="102"/>
  <c r="F84" i="83"/>
  <c r="I45" i="102"/>
  <c r="J84" i="83"/>
  <c r="Q45" i="102"/>
  <c r="R84" i="83"/>
  <c r="O45" i="102"/>
  <c r="P84" i="83"/>
  <c r="K45" i="102"/>
  <c r="L84" i="83"/>
  <c r="S45" i="102"/>
  <c r="T84" i="83"/>
  <c r="M45" i="102"/>
  <c r="N84" i="83"/>
  <c r="L45" i="102"/>
  <c r="M84" i="83"/>
  <c r="C45" i="102"/>
  <c r="D84" i="83"/>
  <c r="V72" i="83"/>
  <c r="V137" i="83" s="1"/>
  <c r="C72" i="83"/>
  <c r="B32" i="102"/>
  <c r="B31" i="102"/>
  <c r="B43" i="102" s="1"/>
  <c r="B382" i="103"/>
  <c r="V34" i="102"/>
  <c r="V33" i="102"/>
  <c r="U32" i="102"/>
  <c r="U31" i="102"/>
  <c r="U43" i="102" s="1"/>
  <c r="U36" i="102"/>
  <c r="B496" i="103"/>
  <c r="B524" i="103"/>
  <c r="B36" i="102"/>
  <c r="V45" i="102" l="1"/>
  <c r="W84" i="83"/>
  <c r="U34" i="102"/>
  <c r="U33" i="102"/>
  <c r="B34" i="102"/>
  <c r="B33" i="102"/>
  <c r="U45" i="102" l="1"/>
  <c r="V84" i="83"/>
  <c r="B45" i="102"/>
  <c r="C84" i="83"/>
  <c r="B361" i="103"/>
  <c r="B320" i="103"/>
  <c r="B319" i="103"/>
  <c r="B375" i="103"/>
  <c r="B334" i="103"/>
  <c r="B318" i="103" l="1"/>
  <c r="T22" i="102" l="1"/>
  <c r="U83" i="83" s="1"/>
  <c r="T21" i="102" l="1"/>
  <c r="T19" i="102" l="1"/>
  <c r="U80" i="83" s="1"/>
  <c r="U82" i="83"/>
  <c r="O22" i="102" l="1"/>
  <c r="P83" i="83" s="1"/>
  <c r="P22" i="102"/>
  <c r="Q83" i="83" s="1"/>
  <c r="F22" i="102"/>
  <c r="G83" i="83" s="1"/>
  <c r="D22" i="102"/>
  <c r="E83" i="83" s="1"/>
  <c r="H22" i="102"/>
  <c r="I83" i="83" s="1"/>
  <c r="C22" i="102"/>
  <c r="D83" i="83" s="1"/>
  <c r="G22" i="102"/>
  <c r="H83" i="83" s="1"/>
  <c r="L22" i="102"/>
  <c r="M83" i="83" s="1"/>
  <c r="N22" i="102"/>
  <c r="O83" i="83" s="1"/>
  <c r="J22" i="102"/>
  <c r="K83" i="83" s="1"/>
  <c r="E22" i="102"/>
  <c r="F83" i="83" s="1"/>
  <c r="M22" i="102"/>
  <c r="N83" i="83" s="1"/>
  <c r="K22" i="102"/>
  <c r="L83" i="83" s="1"/>
  <c r="Q22" i="102"/>
  <c r="R83" i="83" s="1"/>
  <c r="I22" i="102"/>
  <c r="J83" i="83" s="1"/>
  <c r="Q21" i="102" l="1"/>
  <c r="Q19" i="102" l="1"/>
  <c r="R80" i="83" s="1"/>
  <c r="R82" i="83"/>
  <c r="P21" i="102"/>
  <c r="O21" i="102"/>
  <c r="B22" i="102"/>
  <c r="P19" i="102" l="1"/>
  <c r="Q80" i="83" s="1"/>
  <c r="Q82" i="83"/>
  <c r="O19" i="102"/>
  <c r="P80" i="83" s="1"/>
  <c r="P82" i="83"/>
  <c r="C83" i="83"/>
  <c r="C21" i="102"/>
  <c r="C19" i="102" l="1"/>
  <c r="D82" i="83"/>
  <c r="N21" i="102"/>
  <c r="D21" i="102"/>
  <c r="D19" i="102" l="1"/>
  <c r="E82" i="83"/>
  <c r="N19" i="102"/>
  <c r="O80" i="83" s="1"/>
  <c r="O82" i="83"/>
  <c r="D80" i="83"/>
  <c r="F21" i="102"/>
  <c r="M21" i="102"/>
  <c r="G21" i="102"/>
  <c r="L21" i="102"/>
  <c r="J21" i="102"/>
  <c r="H21" i="102"/>
  <c r="K21" i="102"/>
  <c r="I21" i="102"/>
  <c r="E21" i="102"/>
  <c r="I19" i="102" l="1"/>
  <c r="J80" i="83" s="1"/>
  <c r="J82" i="83"/>
  <c r="K19" i="102"/>
  <c r="L80" i="83" s="1"/>
  <c r="L82" i="83"/>
  <c r="F19" i="102"/>
  <c r="G80" i="83" s="1"/>
  <c r="G82" i="83"/>
  <c r="L19" i="102"/>
  <c r="M80" i="83" s="1"/>
  <c r="M82" i="83"/>
  <c r="M19" i="102"/>
  <c r="N80" i="83" s="1"/>
  <c r="N82" i="83"/>
  <c r="H19" i="102"/>
  <c r="I80" i="83" s="1"/>
  <c r="I82" i="83"/>
  <c r="E19" i="102"/>
  <c r="F82" i="83"/>
  <c r="J19" i="102"/>
  <c r="K80" i="83" s="1"/>
  <c r="K82" i="83"/>
  <c r="G19" i="102"/>
  <c r="H80" i="83" s="1"/>
  <c r="H82" i="83"/>
  <c r="E80" i="83"/>
  <c r="B21" i="102"/>
  <c r="F80" i="83" l="1"/>
  <c r="B19" i="102"/>
  <c r="C82" i="83"/>
  <c r="B333" i="103"/>
  <c r="B330" i="103"/>
  <c r="B326" i="103"/>
  <c r="B317" i="103"/>
  <c r="B354" i="103"/>
  <c r="B352" i="103"/>
  <c r="B343" i="103"/>
  <c r="B310" i="103"/>
  <c r="B357" i="103"/>
  <c r="B363" i="103"/>
  <c r="B378" i="103"/>
  <c r="B329" i="103"/>
  <c r="B331" i="103"/>
  <c r="B322" i="103"/>
  <c r="B327" i="103"/>
  <c r="B353" i="103"/>
  <c r="B306" i="103"/>
  <c r="B323" i="103"/>
  <c r="B339" i="103"/>
  <c r="B308" i="103"/>
  <c r="B380" i="103"/>
  <c r="B365" i="103"/>
  <c r="B370" i="103"/>
  <c r="B359" i="103"/>
  <c r="B371" i="103"/>
  <c r="B377" i="103"/>
  <c r="B303" i="103"/>
  <c r="B324" i="103"/>
  <c r="B311" i="103"/>
  <c r="B340" i="103"/>
  <c r="B347" i="103"/>
  <c r="B332" i="103"/>
  <c r="B350" i="103"/>
  <c r="B372" i="103"/>
  <c r="B373" i="103"/>
  <c r="B336" i="103"/>
  <c r="B348" i="103"/>
  <c r="B345" i="103"/>
  <c r="B351" i="103"/>
  <c r="B344" i="103"/>
  <c r="B312" i="103"/>
  <c r="B337" i="103"/>
  <c r="B381" i="103"/>
  <c r="B364" i="103"/>
  <c r="B368" i="103"/>
  <c r="B356" i="103"/>
  <c r="B360" i="103"/>
  <c r="B367" i="103"/>
  <c r="C80" i="83" l="1"/>
  <c r="B338" i="103"/>
  <c r="B315" i="103"/>
  <c r="B309" i="103"/>
  <c r="B314" i="103"/>
  <c r="B374" i="103"/>
  <c r="B301" i="103"/>
  <c r="B358" i="103"/>
  <c r="B316" i="103"/>
  <c r="B298" i="103"/>
  <c r="B299" i="103"/>
  <c r="B349" i="103"/>
  <c r="B325" i="103"/>
  <c r="B355" i="103"/>
  <c r="B379" i="103"/>
  <c r="B346" i="103"/>
  <c r="B366" i="103"/>
  <c r="B305" i="103"/>
  <c r="B302" i="103"/>
  <c r="B328" i="103"/>
  <c r="B376" i="103"/>
  <c r="B335" i="103"/>
  <c r="B342" i="103"/>
  <c r="B307" i="103" l="1"/>
  <c r="B321" i="103"/>
  <c r="B297" i="103"/>
  <c r="B369" i="103"/>
  <c r="B313" i="103"/>
  <c r="B300" i="103"/>
  <c r="B304" i="103"/>
  <c r="B362" i="103"/>
  <c r="S22" i="102" l="1"/>
  <c r="T83" i="83" s="1"/>
  <c r="R22" i="102" l="1"/>
  <c r="S83" i="83" s="1"/>
  <c r="B341" i="103"/>
  <c r="S21" i="102"/>
  <c r="R21" i="102"/>
  <c r="S82" i="83" s="1"/>
  <c r="B296" i="103"/>
  <c r="S19" i="102" l="1"/>
  <c r="T80" i="83" s="1"/>
  <c r="T82" i="83"/>
  <c r="R19" i="102"/>
  <c r="S80" i="83" s="1"/>
  <c r="B268" i="103"/>
  <c r="V65" i="28" l="1"/>
  <c r="V23" i="28"/>
  <c r="W72" i="28" l="1"/>
  <c r="W67" i="28"/>
  <c r="V66" i="28"/>
  <c r="W73" i="28" s="1"/>
  <c r="V62" i="28"/>
  <c r="W70" i="28" l="1"/>
  <c r="W64" i="28"/>
  <c r="V63" i="28"/>
  <c r="W71" i="28" s="1"/>
  <c r="AR77" i="100"/>
  <c r="AR136" i="100" s="1"/>
  <c r="AL77" i="100"/>
  <c r="AL136" i="100" s="1"/>
  <c r="AH77" i="100"/>
  <c r="AH136" i="100" s="1"/>
  <c r="AB77" i="100"/>
  <c r="AB136" i="100" s="1"/>
  <c r="X77" i="100"/>
  <c r="X136" i="100" s="1"/>
  <c r="B77" i="100" l="1"/>
  <c r="B136" i="100" s="1"/>
  <c r="F29" i="14" s="1"/>
  <c r="F77" i="100"/>
  <c r="F136" i="100" s="1"/>
  <c r="J77" i="100"/>
  <c r="J136" i="100" s="1"/>
  <c r="N77" i="100"/>
  <c r="N136" i="100" s="1"/>
  <c r="T77" i="100"/>
  <c r="T136" i="100" s="1"/>
  <c r="C77" i="100"/>
  <c r="C136" i="100" s="1"/>
  <c r="G77" i="100"/>
  <c r="G136" i="100" s="1"/>
  <c r="K77" i="100"/>
  <c r="K136" i="100" s="1"/>
  <c r="Q136" i="100"/>
  <c r="U77" i="100"/>
  <c r="Y77" i="100"/>
  <c r="Y136" i="100" s="1"/>
  <c r="AC77" i="100"/>
  <c r="AC136" i="100" s="1"/>
  <c r="AI77" i="100"/>
  <c r="AI136" i="100" s="1"/>
  <c r="D77" i="100"/>
  <c r="D136" i="100" s="1"/>
  <c r="H77" i="100"/>
  <c r="H136" i="100" s="1"/>
  <c r="L77" i="100"/>
  <c r="L136" i="100" s="1"/>
  <c r="R77" i="100"/>
  <c r="R136" i="100" s="1"/>
  <c r="V77" i="100"/>
  <c r="V136" i="100" s="1"/>
  <c r="Z77" i="100"/>
  <c r="Z136" i="100" s="1"/>
  <c r="AF77" i="100"/>
  <c r="AF136" i="100" s="1"/>
  <c r="AJ77" i="100"/>
  <c r="AJ136" i="100" s="1"/>
  <c r="AN77" i="100"/>
  <c r="AN136" i="100" s="1"/>
  <c r="E77" i="100"/>
  <c r="E136" i="100" s="1"/>
  <c r="I77" i="100"/>
  <c r="I136" i="100" s="1"/>
  <c r="M77" i="100"/>
  <c r="M136" i="100" s="1"/>
  <c r="S77" i="100"/>
  <c r="S136" i="100" s="1"/>
  <c r="W77" i="100"/>
  <c r="W136" i="100" s="1"/>
  <c r="AG77" i="100"/>
  <c r="AG136" i="100" s="1"/>
  <c r="AO77" i="100"/>
  <c r="AO136" i="100" s="1"/>
  <c r="E102" i="100"/>
  <c r="M102" i="100"/>
  <c r="W102" i="100"/>
  <c r="AG102" i="100"/>
  <c r="AO102" i="100"/>
  <c r="H103" i="100"/>
  <c r="R103" i="100"/>
  <c r="Z103" i="100"/>
  <c r="AJ103" i="100"/>
  <c r="C104" i="100"/>
  <c r="K104" i="100"/>
  <c r="U104" i="100"/>
  <c r="AC104" i="100"/>
  <c r="AM104" i="100"/>
  <c r="AM77" i="100"/>
  <c r="AM136" i="100" s="1"/>
  <c r="F102" i="100"/>
  <c r="N102" i="100"/>
  <c r="X102" i="100"/>
  <c r="AH102" i="100"/>
  <c r="AR102" i="100"/>
  <c r="I103" i="100"/>
  <c r="S103" i="100"/>
  <c r="AA103" i="100"/>
  <c r="AK103" i="100"/>
  <c r="D104" i="100"/>
  <c r="L104" i="100"/>
  <c r="V104" i="100"/>
  <c r="AF104" i="100"/>
  <c r="AN104" i="100"/>
  <c r="G102" i="100"/>
  <c r="Q102" i="100"/>
  <c r="Y102" i="100"/>
  <c r="AI102" i="100"/>
  <c r="B103" i="100"/>
  <c r="J103" i="100"/>
  <c r="T103" i="100"/>
  <c r="AB103" i="100"/>
  <c r="AL103" i="100"/>
  <c r="E104" i="100"/>
  <c r="M104" i="100"/>
  <c r="W104" i="100"/>
  <c r="AG104" i="100"/>
  <c r="AO104" i="100"/>
  <c r="H102" i="100"/>
  <c r="R102" i="100"/>
  <c r="Z102" i="100"/>
  <c r="AJ102" i="100"/>
  <c r="C103" i="100"/>
  <c r="K103" i="100"/>
  <c r="U103" i="100"/>
  <c r="AC103" i="100"/>
  <c r="AM103" i="100"/>
  <c r="F104" i="100"/>
  <c r="N104" i="100"/>
  <c r="X104" i="100"/>
  <c r="AH104" i="100"/>
  <c r="AR104" i="100"/>
  <c r="I102" i="100"/>
  <c r="S102" i="100"/>
  <c r="AA102" i="100"/>
  <c r="AK102" i="100"/>
  <c r="D103" i="100"/>
  <c r="L103" i="100"/>
  <c r="V103" i="100"/>
  <c r="AF103" i="100"/>
  <c r="AN103" i="100"/>
  <c r="G104" i="100"/>
  <c r="Q104" i="100"/>
  <c r="Y104" i="100"/>
  <c r="AI104" i="100"/>
  <c r="B102" i="100"/>
  <c r="J102" i="100"/>
  <c r="T102" i="100"/>
  <c r="AB102" i="100"/>
  <c r="AL102" i="100"/>
  <c r="E103" i="100"/>
  <c r="M103" i="100"/>
  <c r="W103" i="100"/>
  <c r="AG103" i="100"/>
  <c r="AO103" i="100"/>
  <c r="H104" i="100"/>
  <c r="R104" i="100"/>
  <c r="Z104" i="100"/>
  <c r="AJ104" i="100"/>
  <c r="C102" i="100"/>
  <c r="K102" i="100"/>
  <c r="U102" i="100"/>
  <c r="AC102" i="100"/>
  <c r="AM102" i="100"/>
  <c r="F103" i="100"/>
  <c r="N103" i="100"/>
  <c r="X103" i="100"/>
  <c r="AH103" i="100"/>
  <c r="AR103" i="100"/>
  <c r="I104" i="100"/>
  <c r="S104" i="100"/>
  <c r="AA104" i="100"/>
  <c r="AK104" i="100"/>
  <c r="AA77" i="100"/>
  <c r="AA136" i="100" s="1"/>
  <c r="AK77" i="100"/>
  <c r="AK136" i="100" s="1"/>
  <c r="D102" i="100"/>
  <c r="L102" i="100"/>
  <c r="V102" i="100"/>
  <c r="AF102" i="100"/>
  <c r="AN102" i="100"/>
  <c r="G103" i="100"/>
  <c r="Q103" i="100"/>
  <c r="Y103" i="100"/>
  <c r="AI103" i="100"/>
  <c r="B104" i="100"/>
  <c r="J104" i="100"/>
  <c r="T104" i="100"/>
  <c r="AB104" i="100"/>
  <c r="AL104" i="100"/>
  <c r="W4" i="83" l="1"/>
  <c r="W135" i="83" s="1"/>
  <c r="W5" i="83"/>
  <c r="W6" i="83"/>
  <c r="W10" i="83"/>
  <c r="X11" i="83" s="1"/>
  <c r="W29" i="83"/>
  <c r="W31" i="83"/>
  <c r="W32" i="83"/>
  <c r="W34" i="83"/>
  <c r="W35" i="83"/>
  <c r="W37" i="83"/>
  <c r="W40" i="83"/>
  <c r="W46" i="83"/>
  <c r="X47" i="83" s="1"/>
  <c r="W48" i="83"/>
  <c r="X49" i="83" s="1"/>
  <c r="W50" i="83"/>
  <c r="X51" i="83" s="1"/>
  <c r="W53" i="83"/>
  <c r="W61" i="83" s="1"/>
  <c r="W97" i="83"/>
  <c r="W98" i="83"/>
  <c r="W99" i="83"/>
  <c r="W100" i="83"/>
  <c r="W101" i="83"/>
  <c r="W102" i="83"/>
  <c r="W103" i="83"/>
  <c r="W104" i="83"/>
  <c r="W105" i="83"/>
  <c r="W106" i="83"/>
  <c r="W146" i="83"/>
  <c r="W150" i="83"/>
  <c r="W151" i="83"/>
  <c r="W152" i="83"/>
  <c r="W153" i="83"/>
  <c r="W154" i="83"/>
  <c r="W155" i="83"/>
  <c r="W156" i="83"/>
  <c r="W157" i="83"/>
  <c r="W158" i="83"/>
  <c r="W159" i="83"/>
  <c r="W160" i="83"/>
  <c r="W120" i="48"/>
  <c r="W121" i="48"/>
  <c r="W122" i="48"/>
  <c r="W123" i="48"/>
  <c r="W124" i="48"/>
  <c r="W125" i="48"/>
  <c r="W126" i="48"/>
  <c r="W127" i="48"/>
  <c r="W128" i="48"/>
  <c r="W129" i="48"/>
  <c r="W130" i="48"/>
  <c r="W131" i="48"/>
  <c r="W132" i="48"/>
  <c r="W133" i="48"/>
  <c r="W134" i="48"/>
  <c r="W135" i="48"/>
  <c r="W136" i="48"/>
  <c r="W137" i="48"/>
  <c r="W138" i="48"/>
  <c r="W139" i="48"/>
  <c r="W140" i="48"/>
  <c r="W141" i="48"/>
  <c r="W142" i="48"/>
  <c r="W143" i="48"/>
  <c r="W144" i="48"/>
  <c r="W145" i="48"/>
  <c r="W91" i="48"/>
  <c r="W92" i="48"/>
  <c r="W93" i="48"/>
  <c r="W94" i="48"/>
  <c r="W95" i="48"/>
  <c r="W96" i="48"/>
  <c r="W97" i="48"/>
  <c r="W98" i="48"/>
  <c r="W99" i="48"/>
  <c r="W100" i="48"/>
  <c r="W101" i="48"/>
  <c r="W102" i="48"/>
  <c r="W103" i="48"/>
  <c r="W104" i="48"/>
  <c r="W105" i="48"/>
  <c r="W106" i="48"/>
  <c r="W107" i="48"/>
  <c r="W108" i="48"/>
  <c r="W109" i="48"/>
  <c r="W110" i="48"/>
  <c r="W111" i="48"/>
  <c r="W112" i="48"/>
  <c r="W113" i="48"/>
  <c r="W114" i="48"/>
  <c r="W115" i="48"/>
  <c r="W116" i="48"/>
  <c r="W58" i="48"/>
  <c r="W36" i="48" s="1"/>
  <c r="W57" i="12"/>
  <c r="W58" i="12"/>
  <c r="W59" i="12"/>
  <c r="W60" i="12"/>
  <c r="W61" i="12"/>
  <c r="W62" i="12"/>
  <c r="W63" i="12"/>
  <c r="W64" i="12"/>
  <c r="W65" i="12"/>
  <c r="W66" i="12"/>
  <c r="W67" i="12"/>
  <c r="W68" i="12"/>
  <c r="W69" i="12"/>
  <c r="W70" i="12"/>
  <c r="W71" i="12"/>
  <c r="W75" i="12"/>
  <c r="W76" i="12"/>
  <c r="W77" i="12"/>
  <c r="W78" i="12"/>
  <c r="W79" i="12"/>
  <c r="W80" i="12"/>
  <c r="W81" i="12"/>
  <c r="W82" i="12"/>
  <c r="W83" i="12"/>
  <c r="W84" i="12"/>
  <c r="W85" i="12"/>
  <c r="W86" i="12"/>
  <c r="W87" i="12"/>
  <c r="W88" i="12"/>
  <c r="W89" i="12"/>
  <c r="W35" i="12"/>
  <c r="W24" i="12" s="1"/>
  <c r="W106" i="26"/>
  <c r="W124" i="26" s="1"/>
  <c r="W107" i="26"/>
  <c r="W125" i="26" s="1"/>
  <c r="W108" i="26"/>
  <c r="W126" i="26" s="1"/>
  <c r="W109" i="26"/>
  <c r="W110" i="26"/>
  <c r="W128" i="26" s="1"/>
  <c r="W111" i="26"/>
  <c r="W129" i="26" s="1"/>
  <c r="W112" i="26"/>
  <c r="W130" i="26" s="1"/>
  <c r="W113" i="26"/>
  <c r="W114" i="26"/>
  <c r="W115" i="26"/>
  <c r="W116" i="26"/>
  <c r="W134" i="26" s="1"/>
  <c r="W117" i="26"/>
  <c r="W135" i="26" s="1"/>
  <c r="W118" i="26"/>
  <c r="W136" i="26" s="1"/>
  <c r="W119" i="26"/>
  <c r="W137" i="26" s="1"/>
  <c r="W65" i="83" s="1"/>
  <c r="X66" i="83" s="1"/>
  <c r="W127" i="26"/>
  <c r="W131" i="26"/>
  <c r="W132" i="26"/>
  <c r="W133" i="26"/>
  <c r="W141" i="26"/>
  <c r="W142" i="26"/>
  <c r="W143" i="26"/>
  <c r="W144" i="26"/>
  <c r="W178" i="26" s="1"/>
  <c r="W196" i="26" s="1"/>
  <c r="W145" i="26"/>
  <c r="W179" i="26" s="1"/>
  <c r="W197" i="26" s="1"/>
  <c r="W146" i="26"/>
  <c r="W147" i="26"/>
  <c r="W148" i="26"/>
  <c r="W149" i="26"/>
  <c r="W150" i="26"/>
  <c r="W151" i="26"/>
  <c r="W152" i="26"/>
  <c r="W153" i="26"/>
  <c r="W187" i="26" s="1"/>
  <c r="W205" i="26" s="1"/>
  <c r="W158" i="26"/>
  <c r="W159" i="26"/>
  <c r="W160" i="26"/>
  <c r="W177" i="26" s="1"/>
  <c r="W195" i="26" s="1"/>
  <c r="W161" i="26"/>
  <c r="W162" i="26"/>
  <c r="W163" i="26"/>
  <c r="W164" i="26"/>
  <c r="W165" i="26"/>
  <c r="W166" i="26"/>
  <c r="W167" i="26"/>
  <c r="W168" i="26"/>
  <c r="W169" i="26"/>
  <c r="W170" i="26"/>
  <c r="W184" i="26"/>
  <c r="W202" i="26" s="1"/>
  <c r="W37" i="26"/>
  <c r="W55" i="26" s="1"/>
  <c r="W38" i="26"/>
  <c r="W56" i="26" s="1"/>
  <c r="W39" i="26"/>
  <c r="W57" i="26" s="1"/>
  <c r="W40" i="26"/>
  <c r="W41" i="26"/>
  <c r="W42" i="26"/>
  <c r="W60" i="26" s="1"/>
  <c r="W43" i="26"/>
  <c r="W61" i="26" s="1"/>
  <c r="W44" i="26"/>
  <c r="W62" i="26" s="1"/>
  <c r="W45" i="26"/>
  <c r="W63" i="26" s="1"/>
  <c r="W46" i="26"/>
  <c r="W47" i="26"/>
  <c r="W65" i="26" s="1"/>
  <c r="W48" i="26"/>
  <c r="W66" i="26" s="1"/>
  <c r="W49" i="26"/>
  <c r="W50" i="26"/>
  <c r="W55" i="83" s="1"/>
  <c r="W58" i="26"/>
  <c r="W59" i="26"/>
  <c r="W64" i="26"/>
  <c r="W67" i="26"/>
  <c r="W219" i="27"/>
  <c r="W220" i="27"/>
  <c r="W221" i="27"/>
  <c r="W222" i="27"/>
  <c r="W223" i="27"/>
  <c r="W224" i="27"/>
  <c r="W278" i="27" s="1"/>
  <c r="W305" i="27" s="1"/>
  <c r="W225" i="27"/>
  <c r="W226" i="27"/>
  <c r="W227" i="27"/>
  <c r="W228" i="27"/>
  <c r="W229" i="27"/>
  <c r="W230" i="27"/>
  <c r="W231" i="27"/>
  <c r="W232" i="27"/>
  <c r="W233" i="27"/>
  <c r="W234" i="27"/>
  <c r="W235" i="27"/>
  <c r="W236" i="27"/>
  <c r="W237" i="27"/>
  <c r="W238" i="27"/>
  <c r="W239" i="27"/>
  <c r="W240" i="27"/>
  <c r="W294" i="27" s="1"/>
  <c r="W321" i="27" s="1"/>
  <c r="W246" i="27"/>
  <c r="W247" i="27"/>
  <c r="W248" i="27"/>
  <c r="W249" i="27"/>
  <c r="W250" i="27"/>
  <c r="W251" i="27"/>
  <c r="W252" i="27"/>
  <c r="W253" i="27"/>
  <c r="W254" i="27"/>
  <c r="W255" i="27"/>
  <c r="W256" i="27"/>
  <c r="W257" i="27"/>
  <c r="W258" i="27"/>
  <c r="W259" i="27"/>
  <c r="W260" i="27"/>
  <c r="W261" i="27"/>
  <c r="W262" i="27"/>
  <c r="W263" i="27"/>
  <c r="W264" i="27"/>
  <c r="W265" i="27"/>
  <c r="W266" i="27"/>
  <c r="W267" i="27"/>
  <c r="W165" i="27"/>
  <c r="W166" i="27"/>
  <c r="W167" i="27"/>
  <c r="W168" i="27"/>
  <c r="W169" i="27"/>
  <c r="W196" i="27" s="1"/>
  <c r="W170" i="27"/>
  <c r="W197" i="27" s="1"/>
  <c r="W171" i="27"/>
  <c r="W198" i="27" s="1"/>
  <c r="W172" i="27"/>
  <c r="W199" i="27" s="1"/>
  <c r="W173" i="27"/>
  <c r="W200" i="27" s="1"/>
  <c r="W174" i="27"/>
  <c r="W201" i="27" s="1"/>
  <c r="W175" i="27"/>
  <c r="W202" i="27" s="1"/>
  <c r="W176" i="27"/>
  <c r="W203" i="27" s="1"/>
  <c r="W177" i="27"/>
  <c r="W204" i="27" s="1"/>
  <c r="W178" i="27"/>
  <c r="W179" i="27"/>
  <c r="W180" i="27"/>
  <c r="W181" i="27"/>
  <c r="W208" i="27" s="1"/>
  <c r="W182" i="27"/>
  <c r="W183" i="27"/>
  <c r="W184" i="27"/>
  <c r="W185" i="27"/>
  <c r="W212" i="27" s="1"/>
  <c r="W186" i="27"/>
  <c r="W213" i="27" s="1"/>
  <c r="W187" i="27"/>
  <c r="W214" i="27" s="1"/>
  <c r="W192" i="27"/>
  <c r="W193" i="27"/>
  <c r="W194" i="27"/>
  <c r="W195" i="27"/>
  <c r="W205" i="27"/>
  <c r="W206" i="27"/>
  <c r="W207" i="27"/>
  <c r="W209" i="27"/>
  <c r="W210" i="27"/>
  <c r="W211" i="27"/>
  <c r="W57" i="27"/>
  <c r="W58" i="27"/>
  <c r="W85" i="27" s="1"/>
  <c r="W59" i="27"/>
  <c r="W60" i="27"/>
  <c r="W87" i="27" s="1"/>
  <c r="W61" i="27"/>
  <c r="W62" i="27"/>
  <c r="W63" i="27"/>
  <c r="W90" i="27" s="1"/>
  <c r="W64" i="27"/>
  <c r="W91" i="27" s="1"/>
  <c r="W65" i="27"/>
  <c r="W92" i="27" s="1"/>
  <c r="W66" i="27"/>
  <c r="W93" i="27" s="1"/>
  <c r="W67" i="27"/>
  <c r="W94" i="27" s="1"/>
  <c r="W68" i="27"/>
  <c r="W95" i="27" s="1"/>
  <c r="W69" i="27"/>
  <c r="W70" i="27"/>
  <c r="W97" i="27" s="1"/>
  <c r="W71" i="27"/>
  <c r="W98" i="27" s="1"/>
  <c r="W72" i="27"/>
  <c r="W99" i="27" s="1"/>
  <c r="W73" i="27"/>
  <c r="W74" i="27"/>
  <c r="W101" i="27" s="1"/>
  <c r="W75" i="27"/>
  <c r="W102" i="27" s="1"/>
  <c r="W76" i="27"/>
  <c r="W103" i="27" s="1"/>
  <c r="W77" i="27"/>
  <c r="W104" i="27" s="1"/>
  <c r="W78" i="27"/>
  <c r="W105" i="27" s="1"/>
  <c r="W79" i="27"/>
  <c r="W106" i="27" s="1"/>
  <c r="W84" i="27"/>
  <c r="W86" i="27"/>
  <c r="W88" i="27"/>
  <c r="W89" i="27"/>
  <c r="W96" i="27"/>
  <c r="W100" i="27"/>
  <c r="M40" i="7"/>
  <c r="M19" i="7"/>
  <c r="N19" i="7"/>
  <c r="O19" i="7"/>
  <c r="P19" i="7"/>
  <c r="W290" i="27" l="1"/>
  <c r="W317" i="27" s="1"/>
  <c r="W274" i="27"/>
  <c r="W301" i="27" s="1"/>
  <c r="W181" i="26"/>
  <c r="W199" i="26" s="1"/>
  <c r="W282" i="27"/>
  <c r="W309" i="27" s="1"/>
  <c r="W186" i="26"/>
  <c r="W204" i="26" s="1"/>
  <c r="W182" i="26"/>
  <c r="W200" i="26" s="1"/>
  <c r="W107" i="83"/>
  <c r="W89" i="83"/>
  <c r="W88" i="83"/>
  <c r="W54" i="83"/>
  <c r="W62" i="83" s="1"/>
  <c r="W87" i="83"/>
  <c r="W291" i="27"/>
  <c r="W318" i="27" s="1"/>
  <c r="W287" i="27"/>
  <c r="W314" i="27" s="1"/>
  <c r="W283" i="27"/>
  <c r="W310" i="27" s="1"/>
  <c r="X104" i="12"/>
  <c r="W279" i="27"/>
  <c r="W306" i="27" s="1"/>
  <c r="W180" i="26"/>
  <c r="W198" i="26" s="1"/>
  <c r="W68" i="26"/>
  <c r="W63" i="83" s="1"/>
  <c r="X64" i="83" s="1"/>
  <c r="X102" i="12"/>
  <c r="X41" i="83"/>
  <c r="X56" i="83"/>
  <c r="X95" i="12"/>
  <c r="X99" i="12"/>
  <c r="X103" i="12"/>
  <c r="X107" i="12"/>
  <c r="X96" i="12"/>
  <c r="X100" i="12"/>
  <c r="X93" i="12"/>
  <c r="X97" i="12"/>
  <c r="X101" i="12"/>
  <c r="X105" i="12"/>
  <c r="X94" i="12"/>
  <c r="X98" i="12"/>
  <c r="X106" i="12"/>
  <c r="X161" i="48"/>
  <c r="X149" i="48"/>
  <c r="X171" i="48"/>
  <c r="X153" i="48"/>
  <c r="X169" i="48"/>
  <c r="X154" i="48"/>
  <c r="X162" i="48"/>
  <c r="X170" i="48"/>
  <c r="X157" i="48"/>
  <c r="X165" i="48"/>
  <c r="X173" i="48"/>
  <c r="X158" i="48"/>
  <c r="X174" i="48"/>
  <c r="X163" i="48"/>
  <c r="X160" i="48"/>
  <c r="X166" i="48"/>
  <c r="X159" i="48"/>
  <c r="X172" i="48"/>
  <c r="X156" i="48"/>
  <c r="X155" i="48"/>
  <c r="X168" i="48"/>
  <c r="X152" i="48"/>
  <c r="X167" i="48"/>
  <c r="X151" i="48"/>
  <c r="X164" i="48"/>
  <c r="X150" i="48"/>
  <c r="W148" i="83"/>
  <c r="W149" i="83"/>
  <c r="X165" i="83"/>
  <c r="W147" i="83"/>
  <c r="X164" i="83"/>
  <c r="W292" i="27"/>
  <c r="W319" i="27" s="1"/>
  <c r="W288" i="27"/>
  <c r="W315" i="27" s="1"/>
  <c r="W284" i="27"/>
  <c r="W311" i="27" s="1"/>
  <c r="W280" i="27"/>
  <c r="W307" i="27" s="1"/>
  <c r="W276" i="27"/>
  <c r="W303" i="27" s="1"/>
  <c r="W275" i="27"/>
  <c r="W302" i="27" s="1"/>
  <c r="W286" i="27"/>
  <c r="W313" i="27" s="1"/>
  <c r="W183" i="26"/>
  <c r="W201" i="26" s="1"/>
  <c r="W268" i="27"/>
  <c r="W293" i="27"/>
  <c r="W320" i="27" s="1"/>
  <c r="W289" i="27"/>
  <c r="W316" i="27" s="1"/>
  <c r="W285" i="27"/>
  <c r="W312" i="27" s="1"/>
  <c r="W281" i="27"/>
  <c r="W308" i="27" s="1"/>
  <c r="W277" i="27"/>
  <c r="W304" i="27" s="1"/>
  <c r="W273" i="27"/>
  <c r="W300" i="27" s="1"/>
  <c r="W176" i="26"/>
  <c r="W194" i="26" s="1"/>
  <c r="W241" i="27"/>
  <c r="W171" i="26"/>
  <c r="W154" i="26"/>
  <c r="W185" i="26"/>
  <c r="W203" i="26" s="1"/>
  <c r="W47" i="48"/>
  <c r="W43" i="48"/>
  <c r="W55" i="48"/>
  <c r="W39" i="48"/>
  <c r="W51" i="48"/>
  <c r="W35" i="48"/>
  <c r="W93" i="83"/>
  <c r="W95" i="83"/>
  <c r="W86" i="83"/>
  <c r="W91" i="83"/>
  <c r="W92" i="83"/>
  <c r="W52" i="83"/>
  <c r="W59" i="83"/>
  <c r="X60" i="83" s="1"/>
  <c r="W57" i="83"/>
  <c r="X58" i="83" s="1"/>
  <c r="W54" i="48"/>
  <c r="W50" i="48"/>
  <c r="W46" i="48"/>
  <c r="W42" i="48"/>
  <c r="W38" i="48"/>
  <c r="W34" i="48"/>
  <c r="W57" i="48"/>
  <c r="W53" i="48"/>
  <c r="W49" i="48"/>
  <c r="W45" i="48"/>
  <c r="W41" i="48"/>
  <c r="W37" i="48"/>
  <c r="W33" i="48"/>
  <c r="W56" i="48"/>
  <c r="W52" i="48"/>
  <c r="W48" i="48"/>
  <c r="W44" i="48"/>
  <c r="W40" i="48"/>
  <c r="W31" i="12"/>
  <c r="W23" i="12"/>
  <c r="W34" i="12"/>
  <c r="W30" i="12"/>
  <c r="W26" i="12"/>
  <c r="W22" i="12"/>
  <c r="W27" i="12"/>
  <c r="W33" i="12"/>
  <c r="W29" i="12"/>
  <c r="W25" i="12"/>
  <c r="W21" i="12"/>
  <c r="W32" i="12"/>
  <c r="W28" i="12"/>
  <c r="W175" i="26"/>
  <c r="W193" i="26" s="1"/>
  <c r="M46" i="7"/>
  <c r="M47" i="7"/>
  <c r="M48" i="7"/>
  <c r="M49" i="7"/>
  <c r="M50" i="7"/>
  <c r="M51" i="7"/>
  <c r="M52" i="7"/>
  <c r="M53" i="7"/>
  <c r="M54" i="7"/>
  <c r="M55" i="7"/>
  <c r="M56" i="7"/>
  <c r="M57" i="7"/>
  <c r="M59" i="7"/>
  <c r="M60" i="7"/>
  <c r="M61" i="7"/>
  <c r="W295" i="27" l="1"/>
  <c r="W322" i="27" s="1"/>
  <c r="W90" i="83"/>
  <c r="W188" i="26"/>
  <c r="W206" i="26" s="1"/>
  <c r="W67" i="83" s="1"/>
  <c r="X68" i="83" s="1"/>
  <c r="X166" i="83"/>
  <c r="X167" i="83"/>
  <c r="P32" i="66" l="1"/>
  <c r="U93" i="28" l="1"/>
  <c r="U95" i="28"/>
  <c r="U88" i="28"/>
  <c r="U55" i="28"/>
  <c r="U58" i="28"/>
  <c r="U59" i="28"/>
  <c r="U60" i="28"/>
  <c r="U61" i="28"/>
  <c r="U69" i="28"/>
  <c r="L40" i="7"/>
  <c r="L46" i="7"/>
  <c r="L47" i="7"/>
  <c r="L48" i="7"/>
  <c r="L49" i="7"/>
  <c r="L50" i="7"/>
  <c r="L51" i="7"/>
  <c r="L52" i="7"/>
  <c r="L53" i="7"/>
  <c r="L54" i="7"/>
  <c r="L55" i="7"/>
  <c r="L56" i="7"/>
  <c r="L57" i="7"/>
  <c r="L59" i="7"/>
  <c r="L60" i="7"/>
  <c r="L61" i="7"/>
  <c r="L19" i="7"/>
  <c r="V165" i="27"/>
  <c r="V166" i="27"/>
  <c r="V167" i="27"/>
  <c r="V168" i="27"/>
  <c r="V169" i="27"/>
  <c r="V196" i="27" s="1"/>
  <c r="V170" i="27"/>
  <c r="V197" i="27" s="1"/>
  <c r="V171" i="27"/>
  <c r="V198" i="27" s="1"/>
  <c r="V172" i="27"/>
  <c r="V199" i="27" s="1"/>
  <c r="V173" i="27"/>
  <c r="V200" i="27" s="1"/>
  <c r="V174" i="27"/>
  <c r="V201" i="27" s="1"/>
  <c r="V175" i="27"/>
  <c r="V202" i="27" s="1"/>
  <c r="V176" i="27"/>
  <c r="V203" i="27" s="1"/>
  <c r="V177" i="27"/>
  <c r="V178" i="27"/>
  <c r="V179" i="27"/>
  <c r="V180" i="27"/>
  <c r="V181" i="27"/>
  <c r="V182" i="27"/>
  <c r="V183" i="27"/>
  <c r="V210" i="27" s="1"/>
  <c r="V184" i="27"/>
  <c r="V211" i="27" s="1"/>
  <c r="V185" i="27"/>
  <c r="V212" i="27" s="1"/>
  <c r="V186" i="27"/>
  <c r="V213" i="27" s="1"/>
  <c r="V187" i="27"/>
  <c r="V214" i="27" s="1"/>
  <c r="V192" i="27"/>
  <c r="V193" i="27"/>
  <c r="V194" i="27"/>
  <c r="V195" i="27"/>
  <c r="V204" i="27"/>
  <c r="V205" i="27"/>
  <c r="V206" i="27"/>
  <c r="V207" i="27"/>
  <c r="V208" i="27"/>
  <c r="V209" i="27"/>
  <c r="V219" i="27"/>
  <c r="V220" i="27"/>
  <c r="V221" i="27"/>
  <c r="V222" i="27"/>
  <c r="V223" i="27"/>
  <c r="V224" i="27"/>
  <c r="V225" i="27"/>
  <c r="V226" i="27"/>
  <c r="V227" i="27"/>
  <c r="V228" i="27"/>
  <c r="V229" i="27"/>
  <c r="V230" i="27"/>
  <c r="V231" i="27"/>
  <c r="V232" i="27"/>
  <c r="V233" i="27"/>
  <c r="V234" i="27"/>
  <c r="V235" i="27"/>
  <c r="V236" i="27"/>
  <c r="V237" i="27"/>
  <c r="V238" i="27"/>
  <c r="V239" i="27"/>
  <c r="V240" i="27"/>
  <c r="V294" i="27" s="1"/>
  <c r="V321" i="27" s="1"/>
  <c r="V246" i="27"/>
  <c r="V247" i="27"/>
  <c r="V248" i="27"/>
  <c r="V249" i="27"/>
  <c r="V250" i="27"/>
  <c r="V251" i="27"/>
  <c r="V252" i="27"/>
  <c r="V253" i="27"/>
  <c r="V254" i="27"/>
  <c r="V255" i="27"/>
  <c r="V256" i="27"/>
  <c r="V257" i="27"/>
  <c r="V258" i="27"/>
  <c r="V259" i="27"/>
  <c r="V260" i="27"/>
  <c r="V261" i="27"/>
  <c r="V262" i="27"/>
  <c r="V263" i="27"/>
  <c r="V264" i="27"/>
  <c r="V265" i="27"/>
  <c r="V266" i="27"/>
  <c r="V267" i="27"/>
  <c r="V278" i="27"/>
  <c r="V305" i="27"/>
  <c r="V57" i="27"/>
  <c r="V58" i="27"/>
  <c r="V59" i="27"/>
  <c r="V60" i="27"/>
  <c r="V87" i="27" s="1"/>
  <c r="V61" i="27"/>
  <c r="V62" i="27"/>
  <c r="V63" i="27"/>
  <c r="V90" i="27" s="1"/>
  <c r="V64" i="27"/>
  <c r="V91" i="27" s="1"/>
  <c r="V65" i="27"/>
  <c r="V92" i="27" s="1"/>
  <c r="V66" i="27"/>
  <c r="V67" i="27"/>
  <c r="V94" i="27" s="1"/>
  <c r="V68" i="27"/>
  <c r="V95" i="27" s="1"/>
  <c r="V69" i="27"/>
  <c r="V70" i="27"/>
  <c r="V71" i="27"/>
  <c r="V72" i="27"/>
  <c r="V73" i="27"/>
  <c r="V74" i="27"/>
  <c r="V75" i="27"/>
  <c r="V102" i="27" s="1"/>
  <c r="V76" i="27"/>
  <c r="V103" i="27" s="1"/>
  <c r="V77" i="27"/>
  <c r="V78" i="27"/>
  <c r="V79" i="27"/>
  <c r="V106" i="27" s="1"/>
  <c r="V84" i="27"/>
  <c r="V85" i="27"/>
  <c r="V86" i="27"/>
  <c r="V88" i="27"/>
  <c r="V89" i="27"/>
  <c r="V93" i="27"/>
  <c r="V96" i="27"/>
  <c r="V97" i="27"/>
  <c r="V98" i="27"/>
  <c r="V99" i="27"/>
  <c r="V100" i="27"/>
  <c r="V101" i="27"/>
  <c r="V104" i="27"/>
  <c r="V105" i="27"/>
  <c r="V106" i="26"/>
  <c r="V124" i="26" s="1"/>
  <c r="V107" i="26"/>
  <c r="V125" i="26" s="1"/>
  <c r="V108" i="26"/>
  <c r="V126" i="26" s="1"/>
  <c r="V109" i="26"/>
  <c r="V127" i="26" s="1"/>
  <c r="V110" i="26"/>
  <c r="V128" i="26" s="1"/>
  <c r="V111" i="26"/>
  <c r="V129" i="26" s="1"/>
  <c r="V112" i="26"/>
  <c r="V130" i="26" s="1"/>
  <c r="V113" i="26"/>
  <c r="V131" i="26" s="1"/>
  <c r="V114" i="26"/>
  <c r="V132" i="26" s="1"/>
  <c r="V115" i="26"/>
  <c r="V133" i="26" s="1"/>
  <c r="V116" i="26"/>
  <c r="V134" i="26" s="1"/>
  <c r="V117" i="26"/>
  <c r="V135" i="26" s="1"/>
  <c r="V118" i="26"/>
  <c r="V119" i="26"/>
  <c r="V137" i="26" s="1"/>
  <c r="V136" i="26"/>
  <c r="V141" i="26"/>
  <c r="V142" i="26"/>
  <c r="V143" i="26"/>
  <c r="V144" i="26"/>
  <c r="V145" i="26"/>
  <c r="V146" i="26"/>
  <c r="V147" i="26"/>
  <c r="V148" i="26"/>
  <c r="V149" i="26"/>
  <c r="V150" i="26"/>
  <c r="V184" i="26" s="1"/>
  <c r="V202" i="26" s="1"/>
  <c r="V151" i="26"/>
  <c r="V152" i="26"/>
  <c r="V153" i="26"/>
  <c r="V187" i="26" s="1"/>
  <c r="V205" i="26" s="1"/>
  <c r="V158" i="26"/>
  <c r="V159" i="26"/>
  <c r="V160" i="26"/>
  <c r="V161" i="26"/>
  <c r="V178" i="26" s="1"/>
  <c r="V196" i="26" s="1"/>
  <c r="V162" i="26"/>
  <c r="V163" i="26"/>
  <c r="V164" i="26"/>
  <c r="V165" i="26"/>
  <c r="V182" i="26" s="1"/>
  <c r="V200" i="26" s="1"/>
  <c r="V166" i="26"/>
  <c r="V167" i="26"/>
  <c r="V168" i="26"/>
  <c r="V169" i="26"/>
  <c r="V170" i="26"/>
  <c r="V37" i="26"/>
  <c r="V55" i="26" s="1"/>
  <c r="V38" i="26"/>
  <c r="V56" i="26" s="1"/>
  <c r="V39" i="26"/>
  <c r="V57" i="26" s="1"/>
  <c r="V40" i="26"/>
  <c r="V41" i="26"/>
  <c r="V59" i="26" s="1"/>
  <c r="V42" i="26"/>
  <c r="V60" i="26" s="1"/>
  <c r="V43" i="26"/>
  <c r="V61" i="26" s="1"/>
  <c r="V44" i="26"/>
  <c r="V62" i="26" s="1"/>
  <c r="V45" i="26"/>
  <c r="V63" i="26" s="1"/>
  <c r="V46" i="26"/>
  <c r="V47" i="26"/>
  <c r="V65" i="26" s="1"/>
  <c r="V48" i="26"/>
  <c r="V66" i="26" s="1"/>
  <c r="V49" i="26"/>
  <c r="V67" i="26" s="1"/>
  <c r="V50" i="26"/>
  <c r="V68" i="26" s="1"/>
  <c r="V58" i="26"/>
  <c r="V64" i="26"/>
  <c r="V177" i="26" l="1"/>
  <c r="V195" i="26" s="1"/>
  <c r="V181" i="26"/>
  <c r="V199" i="26" s="1"/>
  <c r="V185" i="26"/>
  <c r="V203" i="26" s="1"/>
  <c r="V281" i="27"/>
  <c r="V308" i="27" s="1"/>
  <c r="V277" i="27"/>
  <c r="V304" i="27" s="1"/>
  <c r="V273" i="27"/>
  <c r="V300" i="27" s="1"/>
  <c r="V292" i="27"/>
  <c r="V319" i="27" s="1"/>
  <c r="V288" i="27"/>
  <c r="V315" i="27" s="1"/>
  <c r="V284" i="27"/>
  <c r="V311" i="27" s="1"/>
  <c r="V280" i="27"/>
  <c r="V307" i="27" s="1"/>
  <c r="V290" i="27"/>
  <c r="V317" i="27" s="1"/>
  <c r="V286" i="27"/>
  <c r="V313" i="27" s="1"/>
  <c r="V274" i="27"/>
  <c r="V301" i="27" s="1"/>
  <c r="V293" i="27"/>
  <c r="V320" i="27" s="1"/>
  <c r="V289" i="27"/>
  <c r="V316" i="27" s="1"/>
  <c r="V285" i="27"/>
  <c r="V312" i="27" s="1"/>
  <c r="V282" i="27"/>
  <c r="V309" i="27" s="1"/>
  <c r="V268" i="27"/>
  <c r="V291" i="27"/>
  <c r="V318" i="27" s="1"/>
  <c r="V287" i="27"/>
  <c r="V314" i="27" s="1"/>
  <c r="V283" i="27"/>
  <c r="V310" i="27" s="1"/>
  <c r="V279" i="27"/>
  <c r="V306" i="27" s="1"/>
  <c r="V183" i="26"/>
  <c r="V201" i="26" s="1"/>
  <c r="V179" i="26"/>
  <c r="V197" i="26" s="1"/>
  <c r="V276" i="27"/>
  <c r="V303" i="27" s="1"/>
  <c r="V241" i="27"/>
  <c r="V186" i="26"/>
  <c r="V204" i="26" s="1"/>
  <c r="V275" i="27"/>
  <c r="V302" i="27" s="1"/>
  <c r="V154" i="26"/>
  <c r="V171" i="26"/>
  <c r="V180" i="26"/>
  <c r="V198" i="26" s="1"/>
  <c r="V176" i="26"/>
  <c r="V194" i="26" s="1"/>
  <c r="U94" i="28"/>
  <c r="U96" i="28" s="1"/>
  <c r="U97" i="28" s="1"/>
  <c r="U98" i="28" s="1"/>
  <c r="U54" i="28"/>
  <c r="U56" i="28"/>
  <c r="V175" i="26"/>
  <c r="V193" i="26" s="1"/>
  <c r="P101" i="66"/>
  <c r="P102" i="66"/>
  <c r="P103" i="66"/>
  <c r="P104" i="66"/>
  <c r="P105" i="66"/>
  <c r="P106" i="66"/>
  <c r="P107" i="66"/>
  <c r="P108" i="66"/>
  <c r="P109" i="66"/>
  <c r="P110" i="66"/>
  <c r="P111" i="66"/>
  <c r="P112" i="66"/>
  <c r="P113" i="66"/>
  <c r="P114" i="66"/>
  <c r="P115" i="66"/>
  <c r="P116" i="66"/>
  <c r="P117" i="66"/>
  <c r="P118" i="66"/>
  <c r="P119" i="66"/>
  <c r="P120" i="66"/>
  <c r="P121" i="66"/>
  <c r="P122" i="66"/>
  <c r="P123" i="66"/>
  <c r="P124" i="66"/>
  <c r="P125" i="66"/>
  <c r="P126" i="66"/>
  <c r="P127" i="66"/>
  <c r="P132" i="66"/>
  <c r="P133" i="66"/>
  <c r="P134" i="66"/>
  <c r="P135" i="66"/>
  <c r="P136" i="66"/>
  <c r="P137" i="66"/>
  <c r="P138" i="66"/>
  <c r="P139" i="66"/>
  <c r="P140" i="66"/>
  <c r="P141" i="66"/>
  <c r="P142" i="66"/>
  <c r="P143" i="66"/>
  <c r="P144" i="66"/>
  <c r="P145" i="66"/>
  <c r="P146" i="66"/>
  <c r="P147" i="66"/>
  <c r="P148" i="66"/>
  <c r="P149" i="66"/>
  <c r="P150" i="66"/>
  <c r="P151" i="66"/>
  <c r="P152" i="66"/>
  <c r="P153" i="66"/>
  <c r="P154" i="66"/>
  <c r="P155" i="66"/>
  <c r="P156" i="66"/>
  <c r="P157" i="66"/>
  <c r="P158" i="66"/>
  <c r="P159" i="66"/>
  <c r="P96" i="66"/>
  <c r="P63" i="66"/>
  <c r="P40" i="66" s="1"/>
  <c r="V20" i="13"/>
  <c r="V21" i="13"/>
  <c r="V22" i="13"/>
  <c r="V23" i="13"/>
  <c r="V24" i="13"/>
  <c r="V25" i="13"/>
  <c r="V26" i="13"/>
  <c r="V27" i="13"/>
  <c r="V29" i="13"/>
  <c r="V30" i="13"/>
  <c r="V31" i="13"/>
  <c r="V57" i="12"/>
  <c r="V58" i="12"/>
  <c r="V59" i="12"/>
  <c r="V60" i="12"/>
  <c r="V61" i="12"/>
  <c r="V62" i="12"/>
  <c r="V63" i="12"/>
  <c r="V64" i="12"/>
  <c r="V65" i="12"/>
  <c r="V66" i="12"/>
  <c r="V67" i="12"/>
  <c r="V68" i="12"/>
  <c r="V69" i="12"/>
  <c r="V70" i="12"/>
  <c r="V71" i="12"/>
  <c r="V75" i="12"/>
  <c r="V76" i="12"/>
  <c r="V77" i="12"/>
  <c r="V78" i="12"/>
  <c r="V79" i="12"/>
  <c r="V80" i="12"/>
  <c r="V81" i="12"/>
  <c r="V82" i="12"/>
  <c r="V83" i="12"/>
  <c r="V84" i="12"/>
  <c r="V85" i="12"/>
  <c r="V86" i="12"/>
  <c r="V87" i="12"/>
  <c r="V88" i="12"/>
  <c r="V89" i="12"/>
  <c r="V35" i="12"/>
  <c r="V21" i="12" s="1"/>
  <c r="V91" i="48"/>
  <c r="V92" i="48"/>
  <c r="V93" i="48"/>
  <c r="V94" i="48"/>
  <c r="V95" i="48"/>
  <c r="V96" i="48"/>
  <c r="V97" i="48"/>
  <c r="V98" i="48"/>
  <c r="V99" i="48"/>
  <c r="V100" i="48"/>
  <c r="V101" i="48"/>
  <c r="V102" i="48"/>
  <c r="V103" i="48"/>
  <c r="V104" i="48"/>
  <c r="V105" i="48"/>
  <c r="V106" i="48"/>
  <c r="V107" i="48"/>
  <c r="V108" i="48"/>
  <c r="V109" i="48"/>
  <c r="V110" i="48"/>
  <c r="V111" i="48"/>
  <c r="V112" i="48"/>
  <c r="V113" i="48"/>
  <c r="V114" i="48"/>
  <c r="V115" i="48"/>
  <c r="V116" i="48"/>
  <c r="V120" i="48"/>
  <c r="V121" i="48"/>
  <c r="V122" i="48"/>
  <c r="V123" i="48"/>
  <c r="V124" i="48"/>
  <c r="V125" i="48"/>
  <c r="V126" i="48"/>
  <c r="V127" i="48"/>
  <c r="V128" i="48"/>
  <c r="V129" i="48"/>
  <c r="V130" i="48"/>
  <c r="V131" i="48"/>
  <c r="V132" i="48"/>
  <c r="V133" i="48"/>
  <c r="V134" i="48"/>
  <c r="V135" i="48"/>
  <c r="V136" i="48"/>
  <c r="V137" i="48"/>
  <c r="V138" i="48"/>
  <c r="V139" i="48"/>
  <c r="V140" i="48"/>
  <c r="V141" i="48"/>
  <c r="V142" i="48"/>
  <c r="V143" i="48"/>
  <c r="V144" i="48"/>
  <c r="V145" i="48"/>
  <c r="V58" i="48"/>
  <c r="V36" i="48" s="1"/>
  <c r="V4" i="83"/>
  <c r="V135" i="83" s="1"/>
  <c r="V5" i="83"/>
  <c r="V6" i="83"/>
  <c r="V7" i="83"/>
  <c r="V8" i="83"/>
  <c r="V10" i="83"/>
  <c r="W11" i="83" s="1"/>
  <c r="V29" i="83"/>
  <c r="V31" i="83"/>
  <c r="V32" i="83"/>
  <c r="V34" i="83"/>
  <c r="V35" i="83"/>
  <c r="V37" i="83"/>
  <c r="V40" i="83"/>
  <c r="V42" i="83"/>
  <c r="V43" i="83"/>
  <c r="V44" i="83"/>
  <c r="V46" i="83"/>
  <c r="W47" i="83" s="1"/>
  <c r="V48" i="83"/>
  <c r="W49" i="83" s="1"/>
  <c r="V50" i="83"/>
  <c r="W51" i="83" s="1"/>
  <c r="V53" i="83"/>
  <c r="V55" i="83"/>
  <c r="V63" i="83"/>
  <c r="W64" i="83" s="1"/>
  <c r="V65" i="83"/>
  <c r="W66" i="83" s="1"/>
  <c r="V97" i="83"/>
  <c r="V98" i="83"/>
  <c r="V99" i="83"/>
  <c r="V100" i="83"/>
  <c r="V101" i="83"/>
  <c r="V102" i="83"/>
  <c r="V103" i="83"/>
  <c r="V104" i="83"/>
  <c r="V105" i="83"/>
  <c r="V106" i="83"/>
  <c r="V122" i="83"/>
  <c r="V123" i="83"/>
  <c r="V130" i="83"/>
  <c r="V141" i="83"/>
  <c r="W163" i="83" s="1"/>
  <c r="V143" i="83"/>
  <c r="V144" i="83" s="1"/>
  <c r="V145" i="83"/>
  <c r="V152" i="83"/>
  <c r="V153" i="83"/>
  <c r="V154" i="83"/>
  <c r="V155" i="83"/>
  <c r="V156" i="83"/>
  <c r="V157" i="83"/>
  <c r="V158" i="83"/>
  <c r="V159" i="83"/>
  <c r="V160" i="83"/>
  <c r="V161" i="83"/>
  <c r="V295" i="27" l="1"/>
  <c r="V322" i="27" s="1"/>
  <c r="V94" i="83"/>
  <c r="V88" i="83"/>
  <c r="V89" i="83"/>
  <c r="V107" i="83"/>
  <c r="V87" i="83"/>
  <c r="V54" i="83"/>
  <c r="V62" i="83" s="1"/>
  <c r="W168" i="48"/>
  <c r="V188" i="26"/>
  <c r="V206" i="26" s="1"/>
  <c r="V67" i="83" s="1"/>
  <c r="W68" i="83" s="1"/>
  <c r="W173" i="48"/>
  <c r="W164" i="48"/>
  <c r="W169" i="48"/>
  <c r="W153" i="48"/>
  <c r="W165" i="48"/>
  <c r="W170" i="48"/>
  <c r="W172" i="48"/>
  <c r="W174" i="48"/>
  <c r="W166" i="48"/>
  <c r="W162" i="48"/>
  <c r="W158" i="48"/>
  <c r="W154" i="48"/>
  <c r="W150" i="48"/>
  <c r="W101" i="12"/>
  <c r="W93" i="12"/>
  <c r="W161" i="48"/>
  <c r="W157" i="48"/>
  <c r="W149" i="48"/>
  <c r="W104" i="12"/>
  <c r="V93" i="83"/>
  <c r="V92" i="83"/>
  <c r="V86" i="83"/>
  <c r="V91" i="83"/>
  <c r="V95" i="83"/>
  <c r="W160" i="48"/>
  <c r="W156" i="48"/>
  <c r="W152" i="48"/>
  <c r="W97" i="12"/>
  <c r="W107" i="12"/>
  <c r="W98" i="12"/>
  <c r="W102" i="12"/>
  <c r="W99" i="12"/>
  <c r="W103" i="12"/>
  <c r="W96" i="12"/>
  <c r="W100" i="12"/>
  <c r="W105" i="12"/>
  <c r="W95" i="12"/>
  <c r="W171" i="48"/>
  <c r="W167" i="48"/>
  <c r="W163" i="48"/>
  <c r="W159" i="48"/>
  <c r="W155" i="48"/>
  <c r="W151" i="48"/>
  <c r="W106" i="12"/>
  <c r="W94" i="12"/>
  <c r="V61" i="83"/>
  <c r="W56" i="83"/>
  <c r="W41" i="83"/>
  <c r="U99" i="28"/>
  <c r="P55" i="66"/>
  <c r="V34" i="12"/>
  <c r="V32" i="12"/>
  <c r="V30" i="12"/>
  <c r="V28" i="12"/>
  <c r="V26" i="12"/>
  <c r="V24" i="12"/>
  <c r="V22" i="12"/>
  <c r="V33" i="12"/>
  <c r="V31" i="12"/>
  <c r="V29" i="12"/>
  <c r="V27" i="12"/>
  <c r="V25" i="12"/>
  <c r="V23" i="12"/>
  <c r="V55" i="48"/>
  <c r="V39" i="48"/>
  <c r="V51" i="48"/>
  <c r="V35" i="48"/>
  <c r="V47" i="48"/>
  <c r="V56" i="48"/>
  <c r="V43" i="48"/>
  <c r="P51" i="66"/>
  <c r="P39" i="66"/>
  <c r="P62" i="66"/>
  <c r="P58" i="66"/>
  <c r="P54" i="66"/>
  <c r="P50" i="66"/>
  <c r="P46" i="66"/>
  <c r="P42" i="66"/>
  <c r="P38" i="66"/>
  <c r="P59" i="66"/>
  <c r="P47" i="66"/>
  <c r="P43" i="66"/>
  <c r="P61" i="66"/>
  <c r="P57" i="66"/>
  <c r="P53" i="66"/>
  <c r="P49" i="66"/>
  <c r="P45" i="66"/>
  <c r="P41" i="66"/>
  <c r="P37" i="66"/>
  <c r="P60" i="66"/>
  <c r="P56" i="66"/>
  <c r="P52" i="66"/>
  <c r="P48" i="66"/>
  <c r="P44" i="66"/>
  <c r="V54" i="48"/>
  <c r="V50" i="48"/>
  <c r="V46" i="48"/>
  <c r="V42" i="48"/>
  <c r="V38" i="48"/>
  <c r="V34" i="48"/>
  <c r="V57" i="48"/>
  <c r="V53" i="48"/>
  <c r="V49" i="48"/>
  <c r="V45" i="48"/>
  <c r="V41" i="48"/>
  <c r="V37" i="48"/>
  <c r="V33" i="48"/>
  <c r="V52" i="48"/>
  <c r="V48" i="48"/>
  <c r="V44" i="48"/>
  <c r="V40" i="48"/>
  <c r="V52" i="83"/>
  <c r="V59" i="83"/>
  <c r="W60" i="83" s="1"/>
  <c r="V57" i="83"/>
  <c r="W58" i="83" s="1"/>
  <c r="V90" i="83" l="1"/>
  <c r="U23" i="28" l="1"/>
  <c r="V150" i="83" s="1"/>
  <c r="V151" i="83"/>
  <c r="W164" i="83" s="1"/>
  <c r="U62" i="28"/>
  <c r="V146" i="83"/>
  <c r="W165" i="83" s="1"/>
  <c r="U65" i="28"/>
  <c r="V67" i="28" l="1"/>
  <c r="V72" i="28"/>
  <c r="V70" i="28"/>
  <c r="V64" i="28"/>
  <c r="V147" i="83"/>
  <c r="W166" i="83" s="1"/>
  <c r="V148" i="83"/>
  <c r="W167" i="83" s="1"/>
  <c r="V149" i="83"/>
  <c r="U66" i="28"/>
  <c r="V73" i="28" s="1"/>
  <c r="U63" i="28"/>
  <c r="V71" i="28" s="1"/>
  <c r="C120" i="48"/>
  <c r="D120" i="48"/>
  <c r="E120" i="48"/>
  <c r="F120" i="48"/>
  <c r="G120" i="48"/>
  <c r="H120" i="48"/>
  <c r="I120" i="48"/>
  <c r="J120" i="48"/>
  <c r="K120" i="48"/>
  <c r="L120" i="48"/>
  <c r="M120" i="48"/>
  <c r="N120" i="48"/>
  <c r="O120" i="48"/>
  <c r="P120" i="48"/>
  <c r="Q120" i="48"/>
  <c r="R120" i="48"/>
  <c r="S120" i="48"/>
  <c r="T120" i="48"/>
  <c r="C121" i="48"/>
  <c r="D121" i="48"/>
  <c r="E121" i="48"/>
  <c r="F121" i="48"/>
  <c r="G121" i="48"/>
  <c r="H121" i="48"/>
  <c r="I121" i="48"/>
  <c r="J121" i="48"/>
  <c r="K121" i="48"/>
  <c r="L121" i="48"/>
  <c r="M121" i="48"/>
  <c r="N121" i="48"/>
  <c r="O121" i="48"/>
  <c r="P121" i="48"/>
  <c r="Q121" i="48"/>
  <c r="R121" i="48"/>
  <c r="S121" i="48"/>
  <c r="T121" i="48"/>
  <c r="C122" i="48"/>
  <c r="D122" i="48"/>
  <c r="E122" i="48"/>
  <c r="F122" i="48"/>
  <c r="G122" i="48"/>
  <c r="H122" i="48"/>
  <c r="I122" i="48"/>
  <c r="J122" i="48"/>
  <c r="K122" i="48"/>
  <c r="L122" i="48"/>
  <c r="M122" i="48"/>
  <c r="N122" i="48"/>
  <c r="O122" i="48"/>
  <c r="P122" i="48"/>
  <c r="Q122" i="48"/>
  <c r="R122" i="48"/>
  <c r="S122" i="48"/>
  <c r="T122" i="48"/>
  <c r="C123" i="48"/>
  <c r="D123" i="48"/>
  <c r="E123" i="48"/>
  <c r="F123" i="48"/>
  <c r="G123" i="48"/>
  <c r="H123" i="48"/>
  <c r="I123" i="48"/>
  <c r="J123" i="48"/>
  <c r="K123" i="48"/>
  <c r="L123" i="48"/>
  <c r="M123" i="48"/>
  <c r="N123" i="48"/>
  <c r="O123" i="48"/>
  <c r="P123" i="48"/>
  <c r="Q123" i="48"/>
  <c r="R123" i="48"/>
  <c r="S123" i="48"/>
  <c r="T123" i="48"/>
  <c r="C124" i="48"/>
  <c r="D124" i="48"/>
  <c r="E124" i="48"/>
  <c r="F124" i="48"/>
  <c r="G124" i="48"/>
  <c r="H124" i="48"/>
  <c r="I124" i="48"/>
  <c r="J124" i="48"/>
  <c r="K124" i="48"/>
  <c r="L124" i="48"/>
  <c r="M124" i="48"/>
  <c r="N124" i="48"/>
  <c r="O124" i="48"/>
  <c r="P124" i="48"/>
  <c r="Q124" i="48"/>
  <c r="R124" i="48"/>
  <c r="S124" i="48"/>
  <c r="T124" i="48"/>
  <c r="C125" i="48"/>
  <c r="D125" i="48"/>
  <c r="E125" i="48"/>
  <c r="F125" i="48"/>
  <c r="G125" i="48"/>
  <c r="H125" i="48"/>
  <c r="I125" i="48"/>
  <c r="J125" i="48"/>
  <c r="K125" i="48"/>
  <c r="L125" i="48"/>
  <c r="M125" i="48"/>
  <c r="N125" i="48"/>
  <c r="O125" i="48"/>
  <c r="P125" i="48"/>
  <c r="Q125" i="48"/>
  <c r="R125" i="48"/>
  <c r="S125" i="48"/>
  <c r="T125" i="48"/>
  <c r="C126" i="48"/>
  <c r="D126" i="48"/>
  <c r="E126" i="48"/>
  <c r="F126" i="48"/>
  <c r="G126" i="48"/>
  <c r="H126" i="48"/>
  <c r="I126" i="48"/>
  <c r="J126" i="48"/>
  <c r="K126" i="48"/>
  <c r="L126" i="48"/>
  <c r="M126" i="48"/>
  <c r="N126" i="48"/>
  <c r="O126" i="48"/>
  <c r="P126" i="48"/>
  <c r="Q126" i="48"/>
  <c r="R126" i="48"/>
  <c r="S126" i="48"/>
  <c r="T126" i="48"/>
  <c r="C127" i="48"/>
  <c r="D127" i="48"/>
  <c r="E127" i="48"/>
  <c r="F127" i="48"/>
  <c r="G127" i="48"/>
  <c r="H127" i="48"/>
  <c r="I127" i="48"/>
  <c r="J127" i="48"/>
  <c r="K127" i="48"/>
  <c r="L127" i="48"/>
  <c r="M127" i="48"/>
  <c r="N127" i="48"/>
  <c r="O127" i="48"/>
  <c r="P127" i="48"/>
  <c r="Q127" i="48"/>
  <c r="R127" i="48"/>
  <c r="S127" i="48"/>
  <c r="T127" i="48"/>
  <c r="C128" i="48"/>
  <c r="D128" i="48"/>
  <c r="E128" i="48"/>
  <c r="F128" i="48"/>
  <c r="G128" i="48"/>
  <c r="H128" i="48"/>
  <c r="I128" i="48"/>
  <c r="J128" i="48"/>
  <c r="K128" i="48"/>
  <c r="L128" i="48"/>
  <c r="M128" i="48"/>
  <c r="N128" i="48"/>
  <c r="O128" i="48"/>
  <c r="P128" i="48"/>
  <c r="Q128" i="48"/>
  <c r="R128" i="48"/>
  <c r="S128" i="48"/>
  <c r="T128" i="48"/>
  <c r="C129" i="48"/>
  <c r="D129" i="48"/>
  <c r="E129" i="48"/>
  <c r="F129" i="48"/>
  <c r="G129" i="48"/>
  <c r="H129" i="48"/>
  <c r="I129" i="48"/>
  <c r="J129" i="48"/>
  <c r="K129" i="48"/>
  <c r="L129" i="48"/>
  <c r="M129" i="48"/>
  <c r="N129" i="48"/>
  <c r="O129" i="48"/>
  <c r="P129" i="48"/>
  <c r="Q129" i="48"/>
  <c r="R129" i="48"/>
  <c r="S129" i="48"/>
  <c r="T129" i="48"/>
  <c r="C130" i="48"/>
  <c r="D130" i="48"/>
  <c r="E130" i="48"/>
  <c r="F130" i="48"/>
  <c r="G130" i="48"/>
  <c r="H130" i="48"/>
  <c r="I130" i="48"/>
  <c r="J130" i="48"/>
  <c r="K130" i="48"/>
  <c r="L130" i="48"/>
  <c r="M130" i="48"/>
  <c r="N130" i="48"/>
  <c r="O130" i="48"/>
  <c r="P130" i="48"/>
  <c r="Q130" i="48"/>
  <c r="R130" i="48"/>
  <c r="S130" i="48"/>
  <c r="T130" i="48"/>
  <c r="C131" i="48"/>
  <c r="D131" i="48"/>
  <c r="E131" i="48"/>
  <c r="F131" i="48"/>
  <c r="G131" i="48"/>
  <c r="H131" i="48"/>
  <c r="I131" i="48"/>
  <c r="J131" i="48"/>
  <c r="K131" i="48"/>
  <c r="L131" i="48"/>
  <c r="M131" i="48"/>
  <c r="N131" i="48"/>
  <c r="O131" i="48"/>
  <c r="P131" i="48"/>
  <c r="Q131" i="48"/>
  <c r="R131" i="48"/>
  <c r="S131" i="48"/>
  <c r="T131" i="48"/>
  <c r="C132" i="48"/>
  <c r="D132" i="48"/>
  <c r="E132" i="48"/>
  <c r="F132" i="48"/>
  <c r="G132" i="48"/>
  <c r="H132" i="48"/>
  <c r="I132" i="48"/>
  <c r="J132" i="48"/>
  <c r="K132" i="48"/>
  <c r="L132" i="48"/>
  <c r="M132" i="48"/>
  <c r="N132" i="48"/>
  <c r="O132" i="48"/>
  <c r="P132" i="48"/>
  <c r="Q132" i="48"/>
  <c r="R132" i="48"/>
  <c r="S132" i="48"/>
  <c r="T132" i="48"/>
  <c r="C133" i="48"/>
  <c r="D133" i="48"/>
  <c r="E133" i="48"/>
  <c r="F133" i="48"/>
  <c r="G133" i="48"/>
  <c r="H133" i="48"/>
  <c r="I133" i="48"/>
  <c r="J133" i="48"/>
  <c r="K133" i="48"/>
  <c r="L133" i="48"/>
  <c r="M133" i="48"/>
  <c r="N133" i="48"/>
  <c r="O133" i="48"/>
  <c r="P133" i="48"/>
  <c r="Q133" i="48"/>
  <c r="R133" i="48"/>
  <c r="S133" i="48"/>
  <c r="T133" i="48"/>
  <c r="C134" i="48"/>
  <c r="D134" i="48"/>
  <c r="E134" i="48"/>
  <c r="F134" i="48"/>
  <c r="G134" i="48"/>
  <c r="H134" i="48"/>
  <c r="I134" i="48"/>
  <c r="J134" i="48"/>
  <c r="K134" i="48"/>
  <c r="L134" i="48"/>
  <c r="M134" i="48"/>
  <c r="N134" i="48"/>
  <c r="O134" i="48"/>
  <c r="P134" i="48"/>
  <c r="Q134" i="48"/>
  <c r="R134" i="48"/>
  <c r="S134" i="48"/>
  <c r="T134" i="48"/>
  <c r="C135" i="48"/>
  <c r="D135" i="48"/>
  <c r="E135" i="48"/>
  <c r="F135" i="48"/>
  <c r="G135" i="48"/>
  <c r="H135" i="48"/>
  <c r="I135" i="48"/>
  <c r="J135" i="48"/>
  <c r="K135" i="48"/>
  <c r="L135" i="48"/>
  <c r="M135" i="48"/>
  <c r="N135" i="48"/>
  <c r="O135" i="48"/>
  <c r="P135" i="48"/>
  <c r="Q135" i="48"/>
  <c r="R135" i="48"/>
  <c r="S135" i="48"/>
  <c r="T135" i="48"/>
  <c r="C136" i="48"/>
  <c r="D136" i="48"/>
  <c r="E136" i="48"/>
  <c r="F136" i="48"/>
  <c r="G136" i="48"/>
  <c r="H136" i="48"/>
  <c r="I136" i="48"/>
  <c r="J136" i="48"/>
  <c r="K136" i="48"/>
  <c r="L136" i="48"/>
  <c r="M136" i="48"/>
  <c r="N136" i="48"/>
  <c r="O136" i="48"/>
  <c r="P136" i="48"/>
  <c r="Q136" i="48"/>
  <c r="R136" i="48"/>
  <c r="S136" i="48"/>
  <c r="T136" i="48"/>
  <c r="C137" i="48"/>
  <c r="D137" i="48"/>
  <c r="E137" i="48"/>
  <c r="F137" i="48"/>
  <c r="G137" i="48"/>
  <c r="H137" i="48"/>
  <c r="I137" i="48"/>
  <c r="J137" i="48"/>
  <c r="K137" i="48"/>
  <c r="L137" i="48"/>
  <c r="M137" i="48"/>
  <c r="N137" i="48"/>
  <c r="O137" i="48"/>
  <c r="P137" i="48"/>
  <c r="Q137" i="48"/>
  <c r="R137" i="48"/>
  <c r="S137" i="48"/>
  <c r="T137" i="48"/>
  <c r="C138" i="48"/>
  <c r="D138" i="48"/>
  <c r="E138" i="48"/>
  <c r="F138" i="48"/>
  <c r="G138" i="48"/>
  <c r="H138" i="48"/>
  <c r="I138" i="48"/>
  <c r="J138" i="48"/>
  <c r="K138" i="48"/>
  <c r="L138" i="48"/>
  <c r="M138" i="48"/>
  <c r="N138" i="48"/>
  <c r="O138" i="48"/>
  <c r="P138" i="48"/>
  <c r="Q138" i="48"/>
  <c r="R138" i="48"/>
  <c r="S138" i="48"/>
  <c r="T138" i="48"/>
  <c r="C139" i="48"/>
  <c r="D139" i="48"/>
  <c r="E139" i="48"/>
  <c r="F139" i="48"/>
  <c r="G139" i="48"/>
  <c r="H139" i="48"/>
  <c r="I139" i="48"/>
  <c r="J139" i="48"/>
  <c r="K139" i="48"/>
  <c r="L139" i="48"/>
  <c r="M139" i="48"/>
  <c r="N139" i="48"/>
  <c r="O139" i="48"/>
  <c r="P139" i="48"/>
  <c r="Q139" i="48"/>
  <c r="R139" i="48"/>
  <c r="S139" i="48"/>
  <c r="T139" i="48"/>
  <c r="C140" i="48"/>
  <c r="D140" i="48"/>
  <c r="E140" i="48"/>
  <c r="F140" i="48"/>
  <c r="G140" i="48"/>
  <c r="H140" i="48"/>
  <c r="I140" i="48"/>
  <c r="J140" i="48"/>
  <c r="K140" i="48"/>
  <c r="L140" i="48"/>
  <c r="M140" i="48"/>
  <c r="N140" i="48"/>
  <c r="O140" i="48"/>
  <c r="P140" i="48"/>
  <c r="Q140" i="48"/>
  <c r="R140" i="48"/>
  <c r="S140" i="48"/>
  <c r="T140" i="48"/>
  <c r="C141" i="48"/>
  <c r="D141" i="48"/>
  <c r="E141" i="48"/>
  <c r="F141" i="48"/>
  <c r="G141" i="48"/>
  <c r="H141" i="48"/>
  <c r="I141" i="48"/>
  <c r="J141" i="48"/>
  <c r="K141" i="48"/>
  <c r="L141" i="48"/>
  <c r="M141" i="48"/>
  <c r="N141" i="48"/>
  <c r="O141" i="48"/>
  <c r="P141" i="48"/>
  <c r="Q141" i="48"/>
  <c r="R141" i="48"/>
  <c r="S141" i="48"/>
  <c r="T141" i="48"/>
  <c r="C142" i="48"/>
  <c r="D142" i="48"/>
  <c r="E142" i="48"/>
  <c r="F142" i="48"/>
  <c r="G142" i="48"/>
  <c r="H142" i="48"/>
  <c r="I142" i="48"/>
  <c r="J142" i="48"/>
  <c r="K142" i="48"/>
  <c r="L142" i="48"/>
  <c r="M142" i="48"/>
  <c r="N142" i="48"/>
  <c r="O142" i="48"/>
  <c r="P142" i="48"/>
  <c r="Q142" i="48"/>
  <c r="R142" i="48"/>
  <c r="S142" i="48"/>
  <c r="T142" i="48"/>
  <c r="C143" i="48"/>
  <c r="D143" i="48"/>
  <c r="E143" i="48"/>
  <c r="F143" i="48"/>
  <c r="G143" i="48"/>
  <c r="H143" i="48"/>
  <c r="I143" i="48"/>
  <c r="J143" i="48"/>
  <c r="K143" i="48"/>
  <c r="L143" i="48"/>
  <c r="M143" i="48"/>
  <c r="N143" i="48"/>
  <c r="O143" i="48"/>
  <c r="P143" i="48"/>
  <c r="Q143" i="48"/>
  <c r="R143" i="48"/>
  <c r="S143" i="48"/>
  <c r="T143" i="48"/>
  <c r="C144" i="48"/>
  <c r="D144" i="48"/>
  <c r="E144" i="48"/>
  <c r="F144" i="48"/>
  <c r="G144" i="48"/>
  <c r="H144" i="48"/>
  <c r="I144" i="48"/>
  <c r="J144" i="48"/>
  <c r="K144" i="48"/>
  <c r="L144" i="48"/>
  <c r="M144" i="48"/>
  <c r="N144" i="48"/>
  <c r="O144" i="48"/>
  <c r="P144" i="48"/>
  <c r="Q144" i="48"/>
  <c r="R144" i="48"/>
  <c r="S144" i="48"/>
  <c r="T144" i="48"/>
  <c r="C145" i="48"/>
  <c r="D145" i="48"/>
  <c r="E145" i="48"/>
  <c r="F145" i="48"/>
  <c r="G145" i="48"/>
  <c r="H145" i="48"/>
  <c r="I145" i="48"/>
  <c r="J145" i="48"/>
  <c r="K145" i="48"/>
  <c r="L145" i="48"/>
  <c r="M145" i="48"/>
  <c r="N145" i="48"/>
  <c r="O145" i="48"/>
  <c r="P145" i="48"/>
  <c r="Q145" i="48"/>
  <c r="R145" i="48"/>
  <c r="S145" i="48"/>
  <c r="T145" i="48"/>
  <c r="U121" i="48"/>
  <c r="U122" i="48"/>
  <c r="U123" i="48"/>
  <c r="U124" i="48"/>
  <c r="U125" i="48"/>
  <c r="U126" i="48"/>
  <c r="U127" i="48"/>
  <c r="U128" i="48"/>
  <c r="U129" i="48"/>
  <c r="U130" i="48"/>
  <c r="U131" i="48"/>
  <c r="U132" i="48"/>
  <c r="U133" i="48"/>
  <c r="U134" i="48"/>
  <c r="U135" i="48"/>
  <c r="U136" i="48"/>
  <c r="U137" i="48"/>
  <c r="U138" i="48"/>
  <c r="U139" i="48"/>
  <c r="U140" i="48"/>
  <c r="U141" i="48"/>
  <c r="U142" i="48"/>
  <c r="U143" i="48"/>
  <c r="U144" i="48"/>
  <c r="U145" i="48"/>
  <c r="U120" i="48"/>
  <c r="V172" i="48" l="1"/>
  <c r="V170" i="48"/>
  <c r="V160" i="48"/>
  <c r="V171" i="48"/>
  <c r="V153" i="48"/>
  <c r="V158" i="48"/>
  <c r="V163" i="48"/>
  <c r="V169" i="48"/>
  <c r="V174" i="48"/>
  <c r="V149" i="48"/>
  <c r="V154" i="48"/>
  <c r="V159" i="48"/>
  <c r="V165" i="48"/>
  <c r="V150" i="48"/>
  <c r="V155" i="48"/>
  <c r="V161" i="48"/>
  <c r="V166" i="48"/>
  <c r="V151" i="48"/>
  <c r="V157" i="48"/>
  <c r="V162" i="48"/>
  <c r="V167" i="48"/>
  <c r="V173" i="48"/>
  <c r="V164" i="48"/>
  <c r="V156" i="48"/>
  <c r="V168" i="48"/>
  <c r="V152" i="48"/>
  <c r="D130" i="83"/>
  <c r="E130" i="83"/>
  <c r="F130" i="83"/>
  <c r="G130" i="83"/>
  <c r="H130" i="83"/>
  <c r="I130" i="83"/>
  <c r="J130" i="83"/>
  <c r="K130" i="83"/>
  <c r="L130" i="83"/>
  <c r="M130" i="83"/>
  <c r="N130" i="83"/>
  <c r="O130" i="83"/>
  <c r="P130" i="83"/>
  <c r="Q130" i="83"/>
  <c r="R130" i="83"/>
  <c r="S130" i="83"/>
  <c r="T130" i="83"/>
  <c r="U130" i="83"/>
  <c r="C130" i="83"/>
  <c r="AA64" i="73" l="1"/>
  <c r="W64" i="73" l="1"/>
  <c r="N108" i="83" l="1"/>
  <c r="O108" i="83"/>
  <c r="P108" i="83"/>
  <c r="Q108" i="83"/>
  <c r="R108" i="83"/>
  <c r="S108" i="83"/>
  <c r="T108" i="83"/>
  <c r="M108" i="83"/>
  <c r="N103" i="83"/>
  <c r="O103" i="83"/>
  <c r="P103" i="83"/>
  <c r="Q103" i="83"/>
  <c r="R103" i="83"/>
  <c r="S103" i="83"/>
  <c r="T103" i="83"/>
  <c r="U103" i="83"/>
  <c r="N104" i="83"/>
  <c r="O104" i="83"/>
  <c r="P104" i="83"/>
  <c r="Q104" i="83"/>
  <c r="R104" i="83"/>
  <c r="S104" i="83"/>
  <c r="T104" i="83"/>
  <c r="U104" i="83"/>
  <c r="N105" i="83"/>
  <c r="O105" i="83"/>
  <c r="P105" i="83"/>
  <c r="Q105" i="83"/>
  <c r="R105" i="83"/>
  <c r="S105" i="83"/>
  <c r="T105" i="83"/>
  <c r="U105" i="83"/>
  <c r="N106" i="83"/>
  <c r="O106" i="83"/>
  <c r="P106" i="83"/>
  <c r="Q106" i="83"/>
  <c r="R106" i="83"/>
  <c r="S106" i="83"/>
  <c r="T106" i="83"/>
  <c r="U106" i="83"/>
  <c r="M106" i="83"/>
  <c r="M105" i="83"/>
  <c r="M104" i="83"/>
  <c r="M103" i="83"/>
  <c r="N97" i="83"/>
  <c r="O97" i="83"/>
  <c r="P97" i="83"/>
  <c r="Q97" i="83"/>
  <c r="R97" i="83"/>
  <c r="S97" i="83"/>
  <c r="T97" i="83"/>
  <c r="U97" i="83"/>
  <c r="N98" i="83"/>
  <c r="O98" i="83"/>
  <c r="P98" i="83"/>
  <c r="Q98" i="83"/>
  <c r="R98" i="83"/>
  <c r="S98" i="83"/>
  <c r="T98" i="83"/>
  <c r="U98" i="83"/>
  <c r="N99" i="83"/>
  <c r="O99" i="83"/>
  <c r="P99" i="83"/>
  <c r="Q99" i="83"/>
  <c r="R99" i="83"/>
  <c r="S99" i="83"/>
  <c r="T99" i="83"/>
  <c r="U99" i="83"/>
  <c r="N100" i="83"/>
  <c r="O100" i="83"/>
  <c r="P100" i="83"/>
  <c r="P107" i="83" s="1"/>
  <c r="Q100" i="83"/>
  <c r="R100" i="83"/>
  <c r="S100" i="83"/>
  <c r="T100" i="83"/>
  <c r="U100" i="83"/>
  <c r="N101" i="83"/>
  <c r="O101" i="83"/>
  <c r="P101" i="83"/>
  <c r="Q101" i="83"/>
  <c r="R101" i="83"/>
  <c r="S101" i="83"/>
  <c r="T101" i="83"/>
  <c r="U101" i="83"/>
  <c r="N102" i="83"/>
  <c r="O102" i="83"/>
  <c r="P102" i="83"/>
  <c r="Q102" i="83"/>
  <c r="R102" i="83"/>
  <c r="S102" i="83"/>
  <c r="T102" i="83"/>
  <c r="U102" i="83"/>
  <c r="M102" i="83"/>
  <c r="M100" i="83"/>
  <c r="M101" i="83"/>
  <c r="M99" i="83"/>
  <c r="M98" i="83"/>
  <c r="M97" i="83"/>
  <c r="T107" i="83" l="1"/>
  <c r="O107" i="83"/>
  <c r="N107" i="83"/>
  <c r="S107" i="83"/>
  <c r="U107" i="83"/>
  <c r="M107" i="83"/>
  <c r="R107" i="83"/>
  <c r="Q107" i="83"/>
  <c r="C5" i="30"/>
  <c r="T23" i="28" l="1"/>
  <c r="C40" i="26"/>
  <c r="C58" i="26" s="1"/>
  <c r="D40" i="26"/>
  <c r="D58" i="26" s="1"/>
  <c r="D46" i="26"/>
  <c r="D64" i="26" s="1"/>
  <c r="H46" i="26"/>
  <c r="H64" i="26" s="1"/>
  <c r="I46" i="26"/>
  <c r="I64" i="26" s="1"/>
  <c r="F49" i="26"/>
  <c r="F67" i="26" s="1"/>
  <c r="G49" i="26"/>
  <c r="G67" i="26" s="1"/>
  <c r="G37" i="26"/>
  <c r="K37" i="26"/>
  <c r="O37" i="26"/>
  <c r="E38" i="26"/>
  <c r="M38" i="26"/>
  <c r="K39" i="26"/>
  <c r="S39" i="26"/>
  <c r="I40" i="26"/>
  <c r="Q40" i="26"/>
  <c r="G41" i="26"/>
  <c r="O41" i="26"/>
  <c r="M42" i="26"/>
  <c r="C43" i="26"/>
  <c r="K43" i="26"/>
  <c r="I44" i="26"/>
  <c r="Q44" i="26"/>
  <c r="O45" i="26"/>
  <c r="M46" i="26"/>
  <c r="K47" i="26"/>
  <c r="S47" i="26"/>
  <c r="Q48" i="26"/>
  <c r="E50" i="26"/>
  <c r="M50" i="26"/>
  <c r="E46" i="26"/>
  <c r="E64" i="26" s="1"/>
  <c r="C49" i="26"/>
  <c r="C67" i="26" s="1"/>
  <c r="C141" i="26"/>
  <c r="G141" i="26"/>
  <c r="K141" i="26"/>
  <c r="L106" i="26"/>
  <c r="O141" i="26"/>
  <c r="P106" i="26"/>
  <c r="S141" i="26"/>
  <c r="E142" i="26"/>
  <c r="F107" i="26"/>
  <c r="I142" i="26"/>
  <c r="J107" i="26"/>
  <c r="M142" i="26"/>
  <c r="Q142" i="26"/>
  <c r="R107" i="26"/>
  <c r="C143" i="26"/>
  <c r="G143" i="26"/>
  <c r="H108" i="26"/>
  <c r="K143" i="26"/>
  <c r="L108" i="26"/>
  <c r="O143" i="26"/>
  <c r="S143" i="26"/>
  <c r="D109" i="26"/>
  <c r="D127" i="26" s="1"/>
  <c r="F109" i="26"/>
  <c r="F127" i="26" s="1"/>
  <c r="H109" i="26"/>
  <c r="H127" i="26" s="1"/>
  <c r="I109" i="26"/>
  <c r="I127" i="26" s="1"/>
  <c r="J109" i="26"/>
  <c r="J127" i="26" s="1"/>
  <c r="M144" i="26"/>
  <c r="N109" i="26"/>
  <c r="Q144" i="26"/>
  <c r="R109" i="26"/>
  <c r="C145" i="26"/>
  <c r="G145" i="26"/>
  <c r="H110" i="26"/>
  <c r="K145" i="26"/>
  <c r="O145" i="26"/>
  <c r="P110" i="26"/>
  <c r="S145" i="26"/>
  <c r="E146" i="26"/>
  <c r="I146" i="26"/>
  <c r="J111" i="26"/>
  <c r="M146" i="26"/>
  <c r="N111" i="26"/>
  <c r="Q146" i="26"/>
  <c r="R111" i="26"/>
  <c r="C147" i="26"/>
  <c r="G147" i="26"/>
  <c r="H112" i="26"/>
  <c r="K147" i="26"/>
  <c r="L112" i="26"/>
  <c r="O147" i="26"/>
  <c r="S147" i="26"/>
  <c r="T112" i="26"/>
  <c r="E148" i="26"/>
  <c r="I148" i="26"/>
  <c r="M148" i="26"/>
  <c r="Q148" i="26"/>
  <c r="R113" i="26"/>
  <c r="C149" i="26"/>
  <c r="G149" i="26"/>
  <c r="K149" i="26"/>
  <c r="L114" i="26"/>
  <c r="O149" i="26"/>
  <c r="S149" i="26"/>
  <c r="T114" i="26"/>
  <c r="D115" i="26"/>
  <c r="D133" i="26" s="1"/>
  <c r="F115" i="26"/>
  <c r="F133" i="26" s="1"/>
  <c r="H115" i="26"/>
  <c r="H133" i="26" s="1"/>
  <c r="I115" i="26"/>
  <c r="I133" i="26" s="1"/>
  <c r="J115" i="26"/>
  <c r="M150" i="26"/>
  <c r="M184" i="26" s="1"/>
  <c r="M202" i="26" s="1"/>
  <c r="N115" i="26"/>
  <c r="Q150" i="26"/>
  <c r="Q184" i="26" s="1"/>
  <c r="Q202" i="26" s="1"/>
  <c r="C151" i="26"/>
  <c r="G151" i="26"/>
  <c r="H116" i="26"/>
  <c r="K151" i="26"/>
  <c r="L116" i="26"/>
  <c r="O151" i="26"/>
  <c r="P116" i="26"/>
  <c r="S151" i="26"/>
  <c r="T116" i="26"/>
  <c r="E152" i="26"/>
  <c r="I152" i="26"/>
  <c r="J117" i="26"/>
  <c r="M152" i="26"/>
  <c r="Q152" i="26"/>
  <c r="R117" i="26"/>
  <c r="D118" i="26"/>
  <c r="D136" i="26" s="1"/>
  <c r="H118" i="26"/>
  <c r="H136" i="26" s="1"/>
  <c r="L118" i="26"/>
  <c r="O153" i="26"/>
  <c r="O187" i="26" s="1"/>
  <c r="O205" i="26" s="1"/>
  <c r="S153" i="26"/>
  <c r="S187" i="26" s="1"/>
  <c r="S205" i="26" s="1"/>
  <c r="E158" i="26"/>
  <c r="G158" i="26"/>
  <c r="I158" i="26"/>
  <c r="M106" i="26"/>
  <c r="O158" i="26"/>
  <c r="Q158" i="26"/>
  <c r="C107" i="26"/>
  <c r="E159" i="26"/>
  <c r="G107" i="26"/>
  <c r="I159" i="26"/>
  <c r="K107" i="26"/>
  <c r="O159" i="26"/>
  <c r="Q159" i="26"/>
  <c r="S107" i="26"/>
  <c r="E108" i="26"/>
  <c r="G160" i="26"/>
  <c r="M160" i="26"/>
  <c r="N108" i="26"/>
  <c r="O160" i="26"/>
  <c r="Q108" i="26"/>
  <c r="S160" i="26"/>
  <c r="C161" i="26"/>
  <c r="I161" i="26"/>
  <c r="K109" i="26"/>
  <c r="O109" i="26"/>
  <c r="Q161" i="26"/>
  <c r="S161" i="26"/>
  <c r="E162" i="26"/>
  <c r="G162" i="26"/>
  <c r="I162" i="26"/>
  <c r="M110" i="26"/>
  <c r="N110" i="26"/>
  <c r="O162" i="26"/>
  <c r="O179" i="26" s="1"/>
  <c r="Q162" i="26"/>
  <c r="G111" i="26"/>
  <c r="M163" i="26"/>
  <c r="C164" i="26"/>
  <c r="E112" i="26"/>
  <c r="F112" i="26"/>
  <c r="I112" i="26"/>
  <c r="K164" i="26"/>
  <c r="M164" i="26"/>
  <c r="Q164" i="26"/>
  <c r="R112" i="26"/>
  <c r="C113" i="26"/>
  <c r="I165" i="26"/>
  <c r="K165" i="26"/>
  <c r="Q165" i="26"/>
  <c r="S165" i="26"/>
  <c r="E114" i="26"/>
  <c r="F114" i="26"/>
  <c r="I166" i="26"/>
  <c r="M166" i="26"/>
  <c r="O166" i="26"/>
  <c r="Q114" i="26"/>
  <c r="C167" i="26"/>
  <c r="E167" i="26"/>
  <c r="K115" i="26"/>
  <c r="M167" i="26"/>
  <c r="O167" i="26"/>
  <c r="P115" i="26"/>
  <c r="Q167" i="26"/>
  <c r="E116" i="26"/>
  <c r="G168" i="26"/>
  <c r="M168" i="26"/>
  <c r="O168" i="26"/>
  <c r="Q168" i="26"/>
  <c r="E169" i="26"/>
  <c r="G117" i="26"/>
  <c r="K169" i="26"/>
  <c r="M169" i="26"/>
  <c r="O169" i="26"/>
  <c r="S117" i="26"/>
  <c r="G170" i="26"/>
  <c r="I170" i="26"/>
  <c r="K170" i="26"/>
  <c r="M118" i="26"/>
  <c r="Q118" i="26"/>
  <c r="R118" i="26"/>
  <c r="S170" i="26"/>
  <c r="I106" i="26"/>
  <c r="C109" i="26"/>
  <c r="C127" i="26" s="1"/>
  <c r="G109" i="26"/>
  <c r="G127" i="26" s="1"/>
  <c r="L110" i="26"/>
  <c r="N113" i="26"/>
  <c r="C115" i="26"/>
  <c r="C133" i="26" s="1"/>
  <c r="G115" i="26"/>
  <c r="G133" i="26" s="1"/>
  <c r="F117" i="26"/>
  <c r="E118" i="26"/>
  <c r="E136" i="26" s="1"/>
  <c r="I118" i="26"/>
  <c r="I136" i="26" s="1"/>
  <c r="J118" i="26"/>
  <c r="J136" i="26" s="1"/>
  <c r="I141" i="26"/>
  <c r="C142" i="26"/>
  <c r="Q143" i="26"/>
  <c r="C144" i="26"/>
  <c r="C178" i="26" s="1"/>
  <c r="C196" i="26" s="1"/>
  <c r="M145" i="26"/>
  <c r="K146" i="26"/>
  <c r="I147" i="26"/>
  <c r="E149" i="26"/>
  <c r="M151" i="26"/>
  <c r="M153" i="26"/>
  <c r="M187" i="26" s="1"/>
  <c r="M205" i="26" s="1"/>
  <c r="M158" i="26"/>
  <c r="P158" i="26"/>
  <c r="C159" i="26"/>
  <c r="R159" i="26"/>
  <c r="G161" i="26"/>
  <c r="O161" i="26"/>
  <c r="M162" i="26"/>
  <c r="C163" i="26"/>
  <c r="S163" i="26"/>
  <c r="I164" i="26"/>
  <c r="O165" i="26"/>
  <c r="P166" i="26"/>
  <c r="S167" i="26"/>
  <c r="G169" i="26"/>
  <c r="E170" i="26"/>
  <c r="D123" i="83"/>
  <c r="E123" i="83"/>
  <c r="F123" i="83"/>
  <c r="G123" i="83"/>
  <c r="H123" i="83"/>
  <c r="I123" i="83"/>
  <c r="J123" i="83"/>
  <c r="K123" i="83"/>
  <c r="L123" i="83"/>
  <c r="M123" i="83"/>
  <c r="N123" i="83"/>
  <c r="O123" i="83"/>
  <c r="P123" i="83"/>
  <c r="Q123" i="83"/>
  <c r="R123" i="83"/>
  <c r="S123" i="83"/>
  <c r="T123" i="83"/>
  <c r="U123" i="83"/>
  <c r="D122" i="83"/>
  <c r="E122" i="83"/>
  <c r="F122" i="83"/>
  <c r="G122" i="83"/>
  <c r="H122" i="83"/>
  <c r="I122" i="83"/>
  <c r="J122" i="83"/>
  <c r="K122" i="83"/>
  <c r="L122" i="83"/>
  <c r="M122" i="83"/>
  <c r="N122" i="83"/>
  <c r="O122" i="83"/>
  <c r="P122" i="83"/>
  <c r="Q122" i="83"/>
  <c r="R122" i="83"/>
  <c r="S122" i="83"/>
  <c r="T122" i="83"/>
  <c r="U122" i="83"/>
  <c r="G175" i="26" l="1"/>
  <c r="O175" i="26"/>
  <c r="M180" i="26"/>
  <c r="O183" i="26"/>
  <c r="T170" i="26"/>
  <c r="P170" i="26"/>
  <c r="L170" i="26"/>
  <c r="H170" i="26"/>
  <c r="D170" i="26"/>
  <c r="R169" i="26"/>
  <c r="N169" i="26"/>
  <c r="J169" i="26"/>
  <c r="F169" i="26"/>
  <c r="T168" i="26"/>
  <c r="P168" i="26"/>
  <c r="L168" i="26"/>
  <c r="H168" i="26"/>
  <c r="D168" i="26"/>
  <c r="R167" i="26"/>
  <c r="N167" i="26"/>
  <c r="J167" i="26"/>
  <c r="F167" i="26"/>
  <c r="T166" i="26"/>
  <c r="L166" i="26"/>
  <c r="H166" i="26"/>
  <c r="D166" i="26"/>
  <c r="R165" i="26"/>
  <c r="N165" i="26"/>
  <c r="J165" i="26"/>
  <c r="F165" i="26"/>
  <c r="T164" i="26"/>
  <c r="P164" i="26"/>
  <c r="L164" i="26"/>
  <c r="H164" i="26"/>
  <c r="D164" i="26"/>
  <c r="R163" i="26"/>
  <c r="N163" i="26"/>
  <c r="H160" i="26"/>
  <c r="F149" i="26"/>
  <c r="K167" i="26"/>
  <c r="S50" i="26"/>
  <c r="E166" i="26"/>
  <c r="E183" i="26" s="1"/>
  <c r="J163" i="26"/>
  <c r="F163" i="26"/>
  <c r="T162" i="26"/>
  <c r="P162" i="26"/>
  <c r="L162" i="26"/>
  <c r="H162" i="26"/>
  <c r="D162" i="26"/>
  <c r="R161" i="26"/>
  <c r="N161" i="26"/>
  <c r="J161" i="26"/>
  <c r="F161" i="26"/>
  <c r="T160" i="26"/>
  <c r="P160" i="26"/>
  <c r="L160" i="26"/>
  <c r="D160" i="26"/>
  <c r="N159" i="26"/>
  <c r="J159" i="26"/>
  <c r="F159" i="26"/>
  <c r="T158" i="26"/>
  <c r="L158" i="26"/>
  <c r="H158" i="26"/>
  <c r="D158" i="26"/>
  <c r="T152" i="26"/>
  <c r="P152" i="26"/>
  <c r="T150" i="26"/>
  <c r="T184" i="26" s="1"/>
  <c r="T202" i="26" s="1"/>
  <c r="J147" i="26"/>
  <c r="R145" i="26"/>
  <c r="N145" i="26"/>
  <c r="F145" i="26"/>
  <c r="T144" i="26"/>
  <c r="J143" i="26"/>
  <c r="N141" i="26"/>
  <c r="Q178" i="26"/>
  <c r="C170" i="26"/>
  <c r="I167" i="26"/>
  <c r="S166" i="26"/>
  <c r="S183" i="26" s="1"/>
  <c r="K166" i="26"/>
  <c r="K183" i="26" s="1"/>
  <c r="C166" i="26"/>
  <c r="C183" i="26" s="1"/>
  <c r="M165" i="26"/>
  <c r="M182" i="26" s="1"/>
  <c r="E165" i="26"/>
  <c r="O164" i="26"/>
  <c r="O181" i="26" s="1"/>
  <c r="G164" i="26"/>
  <c r="G181" i="26" s="1"/>
  <c r="Q163" i="26"/>
  <c r="Q180" i="26" s="1"/>
  <c r="I163" i="26"/>
  <c r="S162" i="26"/>
  <c r="S179" i="26" s="1"/>
  <c r="K162" i="26"/>
  <c r="K179" i="26" s="1"/>
  <c r="C162" i="26"/>
  <c r="M161" i="26"/>
  <c r="E161" i="26"/>
  <c r="S158" i="26"/>
  <c r="S175" i="26" s="1"/>
  <c r="C158" i="26"/>
  <c r="C175" i="26" s="1"/>
  <c r="K50" i="26"/>
  <c r="C50" i="26"/>
  <c r="M49" i="26"/>
  <c r="S48" i="26"/>
  <c r="O48" i="26"/>
  <c r="S46" i="26"/>
  <c r="K46" i="26"/>
  <c r="Q149" i="26"/>
  <c r="S44" i="26"/>
  <c r="G148" i="26"/>
  <c r="C148" i="26"/>
  <c r="E43" i="26"/>
  <c r="G146" i="26"/>
  <c r="S144" i="26"/>
  <c r="S178" i="26" s="1"/>
  <c r="Q39" i="26"/>
  <c r="E143" i="26"/>
  <c r="G142" i="26"/>
  <c r="C38" i="26"/>
  <c r="M170" i="26"/>
  <c r="S169" i="26"/>
  <c r="C176" i="26"/>
  <c r="T118" i="26"/>
  <c r="N117" i="26"/>
  <c r="R115" i="26"/>
  <c r="H114" i="26"/>
  <c r="F113" i="26"/>
  <c r="D112" i="26"/>
  <c r="T110" i="26"/>
  <c r="D110" i="26"/>
  <c r="T108" i="26"/>
  <c r="T106" i="26"/>
  <c r="D106" i="26"/>
  <c r="C181" i="26"/>
  <c r="C179" i="26"/>
  <c r="O49" i="26"/>
  <c r="O170" i="26"/>
  <c r="I48" i="26"/>
  <c r="I169" i="26"/>
  <c r="I186" i="26" s="1"/>
  <c r="C47" i="26"/>
  <c r="C168" i="26"/>
  <c r="C185" i="26" s="1"/>
  <c r="G45" i="26"/>
  <c r="G166" i="26"/>
  <c r="S43" i="26"/>
  <c r="S164" i="26"/>
  <c r="S181" i="26" s="1"/>
  <c r="E42" i="26"/>
  <c r="E163" i="26"/>
  <c r="E180" i="26" s="1"/>
  <c r="C39" i="26"/>
  <c r="C160" i="26"/>
  <c r="C177" i="26" s="1"/>
  <c r="Q47" i="26"/>
  <c r="Q151" i="26"/>
  <c r="Q185" i="26" s="1"/>
  <c r="S168" i="26"/>
  <c r="S185" i="26" s="1"/>
  <c r="K168" i="26"/>
  <c r="K185" i="26" s="1"/>
  <c r="M185" i="26"/>
  <c r="I108" i="26"/>
  <c r="I160" i="26"/>
  <c r="R153" i="26"/>
  <c r="R187" i="26" s="1"/>
  <c r="R205" i="26" s="1"/>
  <c r="N153" i="26"/>
  <c r="N187" i="26" s="1"/>
  <c r="N205" i="26" s="1"/>
  <c r="J153" i="26"/>
  <c r="J187" i="26" s="1"/>
  <c r="J205" i="26" s="1"/>
  <c r="F153" i="26"/>
  <c r="F187" i="26" s="1"/>
  <c r="F205" i="26" s="1"/>
  <c r="F118" i="26"/>
  <c r="F136" i="26" s="1"/>
  <c r="L152" i="26"/>
  <c r="R151" i="26"/>
  <c r="R116" i="26"/>
  <c r="J151" i="26"/>
  <c r="F151" i="26"/>
  <c r="P150" i="26"/>
  <c r="P184" i="26" s="1"/>
  <c r="P202" i="26" s="1"/>
  <c r="N149" i="26"/>
  <c r="J149" i="26"/>
  <c r="T148" i="26"/>
  <c r="R147" i="26"/>
  <c r="N147" i="26"/>
  <c r="F147" i="26"/>
  <c r="P146" i="26"/>
  <c r="D146" i="26"/>
  <c r="J145" i="26"/>
  <c r="R143" i="26"/>
  <c r="N143" i="26"/>
  <c r="F143" i="26"/>
  <c r="T142" i="26"/>
  <c r="P142" i="26"/>
  <c r="P107" i="26"/>
  <c r="D142" i="26"/>
  <c r="J141" i="26"/>
  <c r="M179" i="26"/>
  <c r="I49" i="26"/>
  <c r="I67" i="26" s="1"/>
  <c r="I153" i="26"/>
  <c r="I187" i="26" s="1"/>
  <c r="I205" i="26" s="1"/>
  <c r="C46" i="26"/>
  <c r="C64" i="26" s="1"/>
  <c r="C150" i="26"/>
  <c r="C184" i="26" s="1"/>
  <c r="C202" i="26" s="1"/>
  <c r="Q169" i="26"/>
  <c r="Q186" i="26" s="1"/>
  <c r="M159" i="26"/>
  <c r="M176" i="26" s="1"/>
  <c r="S150" i="26"/>
  <c r="S184" i="26" s="1"/>
  <c r="S202" i="26" s="1"/>
  <c r="C117" i="26"/>
  <c r="C169" i="26"/>
  <c r="I116" i="26"/>
  <c r="I168" i="26"/>
  <c r="G113" i="26"/>
  <c r="G165" i="26"/>
  <c r="K111" i="26"/>
  <c r="K163" i="26"/>
  <c r="K180" i="26" s="1"/>
  <c r="I175" i="26"/>
  <c r="K160" i="26"/>
  <c r="K177" i="26" s="1"/>
  <c r="S159" i="26"/>
  <c r="O152" i="26"/>
  <c r="O186" i="26" s="1"/>
  <c r="I144" i="26"/>
  <c r="I178" i="26" s="1"/>
  <c r="O107" i="26"/>
  <c r="P118" i="26"/>
  <c r="D116" i="26"/>
  <c r="P114" i="26"/>
  <c r="D114" i="26"/>
  <c r="J113" i="26"/>
  <c r="P112" i="26"/>
  <c r="F111" i="26"/>
  <c r="P108" i="26"/>
  <c r="D108" i="26"/>
  <c r="N107" i="26"/>
  <c r="H106" i="26"/>
  <c r="T50" i="26"/>
  <c r="P50" i="26"/>
  <c r="L50" i="26"/>
  <c r="H50" i="26"/>
  <c r="D50" i="26"/>
  <c r="R50" i="26"/>
  <c r="J50" i="26"/>
  <c r="G177" i="26"/>
  <c r="I176" i="26"/>
  <c r="G167" i="26"/>
  <c r="O163" i="26"/>
  <c r="S40" i="26"/>
  <c r="E160" i="26"/>
  <c r="E177" i="26" s="1"/>
  <c r="G47" i="26"/>
  <c r="K41" i="26"/>
  <c r="G39" i="26"/>
  <c r="Q160" i="26"/>
  <c r="Q177" i="26" s="1"/>
  <c r="K159" i="26"/>
  <c r="I150" i="26"/>
  <c r="I184" i="26" s="1"/>
  <c r="I202" i="26" s="1"/>
  <c r="O185" i="26"/>
  <c r="S113" i="26"/>
  <c r="M108" i="26"/>
  <c r="O50" i="26"/>
  <c r="G50" i="26"/>
  <c r="S152" i="26"/>
  <c r="K48" i="26"/>
  <c r="C152" i="26"/>
  <c r="M47" i="26"/>
  <c r="O46" i="26"/>
  <c r="Q45" i="26"/>
  <c r="S148" i="26"/>
  <c r="S182" i="26" s="1"/>
  <c r="C44" i="26"/>
  <c r="E147" i="26"/>
  <c r="G42" i="26"/>
  <c r="I41" i="26"/>
  <c r="E39" i="26"/>
  <c r="G38" i="26"/>
  <c r="I37" i="26"/>
  <c r="F119" i="26"/>
  <c r="G183" i="26"/>
  <c r="Q182" i="26"/>
  <c r="I182" i="26"/>
  <c r="K181" i="26"/>
  <c r="G179" i="26"/>
  <c r="S177" i="26"/>
  <c r="E176" i="26"/>
  <c r="N50" i="26"/>
  <c r="F50" i="26"/>
  <c r="H149" i="26"/>
  <c r="P145" i="26"/>
  <c r="P179" i="26" s="1"/>
  <c r="E182" i="26"/>
  <c r="G159" i="26"/>
  <c r="F116" i="26"/>
  <c r="Q170" i="26"/>
  <c r="M186" i="26"/>
  <c r="G185" i="26"/>
  <c r="I181" i="26"/>
  <c r="I110" i="26"/>
  <c r="Q106" i="26"/>
  <c r="E168" i="26"/>
  <c r="P111" i="26"/>
  <c r="Q50" i="26"/>
  <c r="I50" i="26"/>
  <c r="S49" i="26"/>
  <c r="K49" i="26"/>
  <c r="M48" i="26"/>
  <c r="E48" i="26"/>
  <c r="O47" i="26"/>
  <c r="Q46" i="26"/>
  <c r="S45" i="26"/>
  <c r="K45" i="26"/>
  <c r="C45" i="26"/>
  <c r="M44" i="26"/>
  <c r="E44" i="26"/>
  <c r="O43" i="26"/>
  <c r="G43" i="26"/>
  <c r="Q42" i="26"/>
  <c r="I42" i="26"/>
  <c r="S41" i="26"/>
  <c r="C41" i="26"/>
  <c r="M40" i="26"/>
  <c r="E40" i="26"/>
  <c r="O39" i="26"/>
  <c r="Q38" i="26"/>
  <c r="I38" i="26"/>
  <c r="S37" i="26"/>
  <c r="K158" i="26"/>
  <c r="K175" i="26" s="1"/>
  <c r="C37" i="26"/>
  <c r="I151" i="26"/>
  <c r="K150" i="26"/>
  <c r="K184" i="26" s="1"/>
  <c r="K202" i="26" s="1"/>
  <c r="E45" i="26"/>
  <c r="G44" i="26"/>
  <c r="I43" i="26"/>
  <c r="K42" i="26"/>
  <c r="M41" i="26"/>
  <c r="O40" i="26"/>
  <c r="S38" i="26"/>
  <c r="E37" i="26"/>
  <c r="M178" i="26"/>
  <c r="P119" i="26"/>
  <c r="H119" i="26"/>
  <c r="R119" i="26"/>
  <c r="G118" i="26"/>
  <c r="G136" i="26" s="1"/>
  <c r="G153" i="26"/>
  <c r="G187" i="26" s="1"/>
  <c r="G205" i="26" s="1"/>
  <c r="C118" i="26"/>
  <c r="C136" i="26" s="1"/>
  <c r="C153" i="26"/>
  <c r="C187" i="26" s="1"/>
  <c r="C205" i="26" s="1"/>
  <c r="E144" i="26"/>
  <c r="E178" i="26" s="1"/>
  <c r="E196" i="26" s="1"/>
  <c r="E109" i="26"/>
  <c r="E127" i="26" s="1"/>
  <c r="E186" i="26"/>
  <c r="I180" i="26"/>
  <c r="T117" i="26"/>
  <c r="L113" i="26"/>
  <c r="J112" i="26"/>
  <c r="T109" i="26"/>
  <c r="J106" i="26"/>
  <c r="T119" i="26"/>
  <c r="D119" i="26"/>
  <c r="N119" i="26"/>
  <c r="J119" i="26"/>
  <c r="K118" i="26"/>
  <c r="K136" i="26" s="1"/>
  <c r="K153" i="26"/>
  <c r="K187" i="26" s="1"/>
  <c r="K205" i="26" s="1"/>
  <c r="E150" i="26"/>
  <c r="E184" i="26" s="1"/>
  <c r="E202" i="26" s="1"/>
  <c r="E115" i="26"/>
  <c r="E133" i="26" s="1"/>
  <c r="L119" i="26"/>
  <c r="P117" i="26"/>
  <c r="H117" i="26"/>
  <c r="H152" i="26"/>
  <c r="D117" i="26"/>
  <c r="N116" i="26"/>
  <c r="N151" i="26"/>
  <c r="T115" i="26"/>
  <c r="L115" i="26"/>
  <c r="L150" i="26"/>
  <c r="L184" i="26" s="1"/>
  <c r="L202" i="26" s="1"/>
  <c r="R149" i="26"/>
  <c r="R114" i="26"/>
  <c r="J114" i="26"/>
  <c r="P113" i="26"/>
  <c r="P148" i="26"/>
  <c r="H113" i="26"/>
  <c r="D148" i="26"/>
  <c r="D113" i="26"/>
  <c r="N112" i="26"/>
  <c r="T111" i="26"/>
  <c r="T146" i="26"/>
  <c r="L111" i="26"/>
  <c r="H146" i="26"/>
  <c r="H111" i="26"/>
  <c r="R110" i="26"/>
  <c r="F110" i="26"/>
  <c r="P109" i="26"/>
  <c r="P144" i="26"/>
  <c r="L109" i="26"/>
  <c r="L144" i="26"/>
  <c r="J108" i="26"/>
  <c r="F108" i="26"/>
  <c r="L107" i="26"/>
  <c r="H107" i="26"/>
  <c r="R106" i="26"/>
  <c r="R141" i="26"/>
  <c r="N106" i="26"/>
  <c r="F106" i="26"/>
  <c r="F141" i="26"/>
  <c r="Q49" i="26"/>
  <c r="Q153" i="26"/>
  <c r="Q187" i="26" s="1"/>
  <c r="Q205" i="26" s="1"/>
  <c r="E49" i="26"/>
  <c r="E67" i="26" s="1"/>
  <c r="E153" i="26"/>
  <c r="E187" i="26" s="1"/>
  <c r="E205" i="26" s="1"/>
  <c r="G48" i="26"/>
  <c r="G152" i="26"/>
  <c r="G186" i="26" s="1"/>
  <c r="E47" i="26"/>
  <c r="E151" i="26"/>
  <c r="G46" i="26"/>
  <c r="G64" i="26" s="1"/>
  <c r="G150" i="26"/>
  <c r="G184" i="26" s="1"/>
  <c r="G202" i="26" s="1"/>
  <c r="M45" i="26"/>
  <c r="M149" i="26"/>
  <c r="M183" i="26" s="1"/>
  <c r="I45" i="26"/>
  <c r="I149" i="26"/>
  <c r="I183" i="26" s="1"/>
  <c r="O44" i="26"/>
  <c r="O148" i="26"/>
  <c r="O182" i="26" s="1"/>
  <c r="K44" i="26"/>
  <c r="K148" i="26"/>
  <c r="K182" i="26" s="1"/>
  <c r="Q43" i="26"/>
  <c r="Q147" i="26"/>
  <c r="Q181" i="26" s="1"/>
  <c r="M43" i="26"/>
  <c r="M147" i="26"/>
  <c r="M181" i="26" s="1"/>
  <c r="S42" i="26"/>
  <c r="S146" i="26"/>
  <c r="S180" i="26" s="1"/>
  <c r="O42" i="26"/>
  <c r="O146" i="26"/>
  <c r="C42" i="26"/>
  <c r="C146" i="26"/>
  <c r="C180" i="26" s="1"/>
  <c r="Q41" i="26"/>
  <c r="Q145" i="26"/>
  <c r="Q179" i="26" s="1"/>
  <c r="E41" i="26"/>
  <c r="E145" i="26"/>
  <c r="E179" i="26" s="1"/>
  <c r="K144" i="26"/>
  <c r="K40" i="26"/>
  <c r="G40" i="26"/>
  <c r="G144" i="26"/>
  <c r="M39" i="26"/>
  <c r="M143" i="26"/>
  <c r="M177" i="26" s="1"/>
  <c r="I39" i="26"/>
  <c r="I143" i="26"/>
  <c r="O38" i="26"/>
  <c r="O142" i="26"/>
  <c r="O176" i="26" s="1"/>
  <c r="K38" i="26"/>
  <c r="K142" i="26"/>
  <c r="Q37" i="26"/>
  <c r="Q141" i="26"/>
  <c r="Q175" i="26" s="1"/>
  <c r="M37" i="26"/>
  <c r="M141" i="26"/>
  <c r="M175" i="26" s="1"/>
  <c r="Q166" i="26"/>
  <c r="C165" i="26"/>
  <c r="E164" i="26"/>
  <c r="G163" i="26"/>
  <c r="K161" i="26"/>
  <c r="D152" i="26"/>
  <c r="H150" i="26"/>
  <c r="H184" i="26" s="1"/>
  <c r="H202" i="26" s="1"/>
  <c r="L148" i="26"/>
  <c r="H144" i="26"/>
  <c r="L142" i="26"/>
  <c r="N118" i="26"/>
  <c r="N114" i="26"/>
  <c r="D111" i="26"/>
  <c r="R108" i="26"/>
  <c r="T107" i="26"/>
  <c r="D107" i="26"/>
  <c r="E106" i="26"/>
  <c r="F170" i="26"/>
  <c r="H167" i="26"/>
  <c r="D167" i="26"/>
  <c r="D161" i="26"/>
  <c r="L151" i="26"/>
  <c r="L47" i="26"/>
  <c r="D141" i="26"/>
  <c r="D37" i="26"/>
  <c r="K152" i="26"/>
  <c r="K186" i="26" s="1"/>
  <c r="O150" i="26"/>
  <c r="O184" i="26" s="1"/>
  <c r="O202" i="26" s="1"/>
  <c r="D150" i="26"/>
  <c r="D184" i="26" s="1"/>
  <c r="D202" i="26" s="1"/>
  <c r="H148" i="26"/>
  <c r="L146" i="26"/>
  <c r="O144" i="26"/>
  <c r="O178" i="26" s="1"/>
  <c r="D144" i="26"/>
  <c r="D178" i="26" s="1"/>
  <c r="D196" i="26" s="1"/>
  <c r="S142" i="26"/>
  <c r="H142" i="26"/>
  <c r="E141" i="26"/>
  <c r="E175" i="26" s="1"/>
  <c r="L117" i="26"/>
  <c r="J116" i="26"/>
  <c r="T113" i="26"/>
  <c r="J110" i="26"/>
  <c r="C48" i="26"/>
  <c r="I47" i="26"/>
  <c r="P41" i="26"/>
  <c r="O117" i="26"/>
  <c r="K117" i="26"/>
  <c r="Q116" i="26"/>
  <c r="M116" i="26"/>
  <c r="S115" i="26"/>
  <c r="O115" i="26"/>
  <c r="M114" i="26"/>
  <c r="I114" i="26"/>
  <c r="O113" i="26"/>
  <c r="K113" i="26"/>
  <c r="Q112" i="26"/>
  <c r="M112" i="26"/>
  <c r="S111" i="26"/>
  <c r="O111" i="26"/>
  <c r="C111" i="26"/>
  <c r="Q110" i="26"/>
  <c r="I145" i="26"/>
  <c r="I179" i="26" s="1"/>
  <c r="E110" i="26"/>
  <c r="S109" i="26"/>
  <c r="S118" i="26"/>
  <c r="O118" i="26"/>
  <c r="Q117" i="26"/>
  <c r="M117" i="26"/>
  <c r="I117" i="26"/>
  <c r="E117" i="26"/>
  <c r="S116" i="26"/>
  <c r="O116" i="26"/>
  <c r="K116" i="26"/>
  <c r="G116" i="26"/>
  <c r="C116" i="26"/>
  <c r="Q115" i="26"/>
  <c r="M115" i="26"/>
  <c r="S114" i="26"/>
  <c r="O114" i="26"/>
  <c r="K114" i="26"/>
  <c r="G114" i="26"/>
  <c r="C114" i="26"/>
  <c r="Q113" i="26"/>
  <c r="M113" i="26"/>
  <c r="I113" i="26"/>
  <c r="E113" i="26"/>
  <c r="S112" i="26"/>
  <c r="O112" i="26"/>
  <c r="K112" i="26"/>
  <c r="G112" i="26"/>
  <c r="C112" i="26"/>
  <c r="Q111" i="26"/>
  <c r="M111" i="26"/>
  <c r="I111" i="26"/>
  <c r="E111" i="26"/>
  <c r="S110" i="26"/>
  <c r="O110" i="26"/>
  <c r="K110" i="26"/>
  <c r="G110" i="26"/>
  <c r="C110" i="26"/>
  <c r="Q109" i="26"/>
  <c r="M109" i="26"/>
  <c r="S108" i="26"/>
  <c r="O108" i="26"/>
  <c r="K108" i="26"/>
  <c r="G108" i="26"/>
  <c r="C108" i="26"/>
  <c r="Q107" i="26"/>
  <c r="R49" i="26"/>
  <c r="R170" i="26"/>
  <c r="N49" i="26"/>
  <c r="N170" i="26"/>
  <c r="J49" i="26"/>
  <c r="J170" i="26"/>
  <c r="T48" i="26"/>
  <c r="T169" i="26"/>
  <c r="L48" i="26"/>
  <c r="L169" i="26"/>
  <c r="D48" i="26"/>
  <c r="D169" i="26"/>
  <c r="N47" i="26"/>
  <c r="N168" i="26"/>
  <c r="F47" i="26"/>
  <c r="F168" i="26"/>
  <c r="P46" i="26"/>
  <c r="P167" i="26"/>
  <c r="R45" i="26"/>
  <c r="R166" i="26"/>
  <c r="J45" i="26"/>
  <c r="J166" i="26"/>
  <c r="T44" i="26"/>
  <c r="T165" i="26"/>
  <c r="L44" i="26"/>
  <c r="L165" i="26"/>
  <c r="R43" i="26"/>
  <c r="R164" i="26"/>
  <c r="J43" i="26"/>
  <c r="J164" i="26"/>
  <c r="T42" i="26"/>
  <c r="T163" i="26"/>
  <c r="L42" i="26"/>
  <c r="L163" i="26"/>
  <c r="D42" i="26"/>
  <c r="D163" i="26"/>
  <c r="R41" i="26"/>
  <c r="R162" i="26"/>
  <c r="J41" i="26"/>
  <c r="J162" i="26"/>
  <c r="J179" i="26" s="1"/>
  <c r="F41" i="26"/>
  <c r="F162" i="26"/>
  <c r="T40" i="26"/>
  <c r="T161" i="26"/>
  <c r="P40" i="26"/>
  <c r="P161" i="26"/>
  <c r="P178" i="26" s="1"/>
  <c r="L40" i="26"/>
  <c r="L161" i="26"/>
  <c r="H40" i="26"/>
  <c r="H161" i="26"/>
  <c r="R39" i="26"/>
  <c r="R160" i="26"/>
  <c r="J39" i="26"/>
  <c r="J160" i="26"/>
  <c r="T38" i="26"/>
  <c r="T159" i="26"/>
  <c r="L38" i="26"/>
  <c r="L159" i="26"/>
  <c r="R37" i="26"/>
  <c r="R158" i="26"/>
  <c r="J37" i="26"/>
  <c r="J158" i="26"/>
  <c r="T49" i="26"/>
  <c r="T153" i="26"/>
  <c r="T187" i="26" s="1"/>
  <c r="T205" i="26" s="1"/>
  <c r="L49" i="26"/>
  <c r="L153" i="26"/>
  <c r="L187" i="26" s="1"/>
  <c r="L205" i="26" s="1"/>
  <c r="D49" i="26"/>
  <c r="D67" i="26" s="1"/>
  <c r="D153" i="26"/>
  <c r="D187" i="26" s="1"/>
  <c r="D205" i="26" s="1"/>
  <c r="R48" i="26"/>
  <c r="R152" i="26"/>
  <c r="R186" i="26" s="1"/>
  <c r="N48" i="26"/>
  <c r="N152" i="26"/>
  <c r="F48" i="26"/>
  <c r="F152" i="26"/>
  <c r="T47" i="26"/>
  <c r="T151" i="26"/>
  <c r="T185" i="26" s="1"/>
  <c r="P47" i="26"/>
  <c r="P151" i="26"/>
  <c r="H47" i="26"/>
  <c r="H151" i="26"/>
  <c r="D47" i="26"/>
  <c r="D151" i="26"/>
  <c r="D185" i="26" s="1"/>
  <c r="R46" i="26"/>
  <c r="R150" i="26"/>
  <c r="R184" i="26" s="1"/>
  <c r="R202" i="26" s="1"/>
  <c r="N46" i="26"/>
  <c r="N150" i="26"/>
  <c r="N184" i="26" s="1"/>
  <c r="N202" i="26" s="1"/>
  <c r="J46" i="26"/>
  <c r="J150" i="26"/>
  <c r="J184" i="26" s="1"/>
  <c r="J202" i="26" s="1"/>
  <c r="F46" i="26"/>
  <c r="F64" i="26" s="1"/>
  <c r="F150" i="26"/>
  <c r="F184" i="26" s="1"/>
  <c r="F202" i="26" s="1"/>
  <c r="T45" i="26"/>
  <c r="T149" i="26"/>
  <c r="P45" i="26"/>
  <c r="P149" i="26"/>
  <c r="P183" i="26" s="1"/>
  <c r="L45" i="26"/>
  <c r="L149" i="26"/>
  <c r="D45" i="26"/>
  <c r="D149" i="26"/>
  <c r="D183" i="26" s="1"/>
  <c r="R44" i="26"/>
  <c r="R148" i="26"/>
  <c r="N44" i="26"/>
  <c r="N148" i="26"/>
  <c r="J44" i="26"/>
  <c r="J148" i="26"/>
  <c r="F44" i="26"/>
  <c r="F148" i="26"/>
  <c r="T43" i="26"/>
  <c r="T147" i="26"/>
  <c r="P43" i="26"/>
  <c r="P147" i="26"/>
  <c r="L43" i="26"/>
  <c r="L147" i="26"/>
  <c r="H43" i="26"/>
  <c r="H147" i="26"/>
  <c r="H181" i="26" s="1"/>
  <c r="D43" i="26"/>
  <c r="D147" i="26"/>
  <c r="R42" i="26"/>
  <c r="R146" i="26"/>
  <c r="N42" i="26"/>
  <c r="N146" i="26"/>
  <c r="J42" i="26"/>
  <c r="J146" i="26"/>
  <c r="F42" i="26"/>
  <c r="F146" i="26"/>
  <c r="T41" i="26"/>
  <c r="T145" i="26"/>
  <c r="L41" i="26"/>
  <c r="L145" i="26"/>
  <c r="H41" i="26"/>
  <c r="H145" i="26"/>
  <c r="D41" i="26"/>
  <c r="D145" i="26"/>
  <c r="R144" i="26"/>
  <c r="R178" i="26" s="1"/>
  <c r="R40" i="26"/>
  <c r="N40" i="26"/>
  <c r="N144" i="26"/>
  <c r="N178" i="26" s="1"/>
  <c r="J40" i="26"/>
  <c r="J144" i="26"/>
  <c r="F40" i="26"/>
  <c r="F144" i="26"/>
  <c r="F178" i="26" s="1"/>
  <c r="F196" i="26" s="1"/>
  <c r="T39" i="26"/>
  <c r="T143" i="26"/>
  <c r="T177" i="26" s="1"/>
  <c r="P143" i="26"/>
  <c r="P39" i="26"/>
  <c r="H39" i="26"/>
  <c r="H143" i="26"/>
  <c r="H177" i="26" s="1"/>
  <c r="D39" i="26"/>
  <c r="D143" i="26"/>
  <c r="R142" i="26"/>
  <c r="R38" i="26"/>
  <c r="N38" i="26"/>
  <c r="N142" i="26"/>
  <c r="J38" i="26"/>
  <c r="J142" i="26"/>
  <c r="F38" i="26"/>
  <c r="F142" i="26"/>
  <c r="T141" i="26"/>
  <c r="T37" i="26"/>
  <c r="P37" i="26"/>
  <c r="P141" i="26"/>
  <c r="L37" i="26"/>
  <c r="L141" i="26"/>
  <c r="H37" i="26"/>
  <c r="H141" i="26"/>
  <c r="O177" i="26"/>
  <c r="Q176" i="26"/>
  <c r="P48" i="26"/>
  <c r="P169" i="26"/>
  <c r="P186" i="26" s="1"/>
  <c r="H48" i="26"/>
  <c r="H169" i="26"/>
  <c r="R47" i="26"/>
  <c r="R168" i="26"/>
  <c r="J47" i="26"/>
  <c r="J168" i="26"/>
  <c r="T46" i="26"/>
  <c r="T167" i="26"/>
  <c r="L46" i="26"/>
  <c r="L167" i="26"/>
  <c r="N45" i="26"/>
  <c r="N166" i="26"/>
  <c r="N183" i="26" s="1"/>
  <c r="F45" i="26"/>
  <c r="F166" i="26"/>
  <c r="P44" i="26"/>
  <c r="P165" i="26"/>
  <c r="H44" i="26"/>
  <c r="H165" i="26"/>
  <c r="D44" i="26"/>
  <c r="D165" i="26"/>
  <c r="N43" i="26"/>
  <c r="N164" i="26"/>
  <c r="F43" i="26"/>
  <c r="F164" i="26"/>
  <c r="P42" i="26"/>
  <c r="P163" i="26"/>
  <c r="H42" i="26"/>
  <c r="H163" i="26"/>
  <c r="N41" i="26"/>
  <c r="N162" i="26"/>
  <c r="N179" i="26" s="1"/>
  <c r="N39" i="26"/>
  <c r="N160" i="26"/>
  <c r="F39" i="26"/>
  <c r="F160" i="26"/>
  <c r="P38" i="26"/>
  <c r="P159" i="26"/>
  <c r="H38" i="26"/>
  <c r="H159" i="26"/>
  <c r="D38" i="26"/>
  <c r="D159" i="26"/>
  <c r="N37" i="26"/>
  <c r="N158" i="26"/>
  <c r="F37" i="26"/>
  <c r="F158" i="26"/>
  <c r="P49" i="26"/>
  <c r="P153" i="26"/>
  <c r="P187" i="26" s="1"/>
  <c r="P205" i="26" s="1"/>
  <c r="H49" i="26"/>
  <c r="H67" i="26" s="1"/>
  <c r="H153" i="26"/>
  <c r="H187" i="26" s="1"/>
  <c r="H205" i="26" s="1"/>
  <c r="J48" i="26"/>
  <c r="J152" i="26"/>
  <c r="L39" i="26"/>
  <c r="L143" i="26"/>
  <c r="Q119" i="26"/>
  <c r="M107" i="26"/>
  <c r="M119" i="26"/>
  <c r="I107" i="26"/>
  <c r="I119" i="26"/>
  <c r="E107" i="26"/>
  <c r="E119" i="26"/>
  <c r="S119" i="26"/>
  <c r="S106" i="26"/>
  <c r="O119" i="26"/>
  <c r="O106" i="26"/>
  <c r="K119" i="26"/>
  <c r="K106" i="26"/>
  <c r="G119" i="26"/>
  <c r="G106" i="26"/>
  <c r="C119" i="26"/>
  <c r="C106" i="26"/>
  <c r="H45" i="26"/>
  <c r="A1" i="101"/>
  <c r="A47" i="101" s="1"/>
  <c r="L179" i="26" l="1"/>
  <c r="R180" i="26"/>
  <c r="F182" i="26"/>
  <c r="G180" i="26"/>
  <c r="J180" i="26"/>
  <c r="L182" i="26"/>
  <c r="D186" i="26"/>
  <c r="I185" i="26"/>
  <c r="C186" i="26"/>
  <c r="T176" i="26"/>
  <c r="G176" i="26"/>
  <c r="I177" i="26"/>
  <c r="N181" i="26"/>
  <c r="P185" i="26"/>
  <c r="E185" i="26"/>
  <c r="J186" i="26"/>
  <c r="P181" i="26"/>
  <c r="N182" i="26"/>
  <c r="D181" i="26"/>
  <c r="T181" i="26"/>
  <c r="R182" i="26"/>
  <c r="T183" i="26"/>
  <c r="N186" i="26"/>
  <c r="N180" i="26"/>
  <c r="H185" i="26"/>
  <c r="H183" i="26"/>
  <c r="D177" i="26"/>
  <c r="D179" i="26"/>
  <c r="L181" i="26"/>
  <c r="J182" i="26"/>
  <c r="L178" i="26"/>
  <c r="T179" i="26"/>
  <c r="F186" i="26"/>
  <c r="J177" i="26"/>
  <c r="R179" i="26"/>
  <c r="H180" i="26"/>
  <c r="P182" i="26"/>
  <c r="L183" i="26"/>
  <c r="R183" i="26"/>
  <c r="L185" i="26"/>
  <c r="P177" i="26"/>
  <c r="S186" i="26"/>
  <c r="N185" i="26"/>
  <c r="D176" i="26"/>
  <c r="R185" i="26"/>
  <c r="T186" i="26"/>
  <c r="I171" i="26"/>
  <c r="T171" i="26"/>
  <c r="D180" i="26"/>
  <c r="R181" i="26"/>
  <c r="Q183" i="26"/>
  <c r="E171" i="26"/>
  <c r="F183" i="26"/>
  <c r="J185" i="26"/>
  <c r="F179" i="26"/>
  <c r="J183" i="26"/>
  <c r="G182" i="26"/>
  <c r="P176" i="26"/>
  <c r="F181" i="26"/>
  <c r="R177" i="26"/>
  <c r="M171" i="26"/>
  <c r="H179" i="26"/>
  <c r="P180" i="26"/>
  <c r="J178" i="26"/>
  <c r="J181" i="26"/>
  <c r="L186" i="26"/>
  <c r="D175" i="26"/>
  <c r="S171" i="26"/>
  <c r="L177" i="26"/>
  <c r="N177" i="26"/>
  <c r="F180" i="26"/>
  <c r="T178" i="26"/>
  <c r="T182" i="26"/>
  <c r="F185" i="26"/>
  <c r="C182" i="26"/>
  <c r="O171" i="26"/>
  <c r="K171" i="26"/>
  <c r="L176" i="26"/>
  <c r="L180" i="26"/>
  <c r="K176" i="26"/>
  <c r="H176" i="26"/>
  <c r="F177" i="26"/>
  <c r="D154" i="26"/>
  <c r="C171" i="26"/>
  <c r="I154" i="26"/>
  <c r="D171" i="26"/>
  <c r="G171" i="26"/>
  <c r="S176" i="26"/>
  <c r="S154" i="26"/>
  <c r="D182" i="26"/>
  <c r="G154" i="26"/>
  <c r="G178" i="26"/>
  <c r="G196" i="26" s="1"/>
  <c r="C154" i="26"/>
  <c r="M154" i="26"/>
  <c r="P171" i="26"/>
  <c r="Q171" i="26"/>
  <c r="K154" i="26"/>
  <c r="E181" i="26"/>
  <c r="K178" i="26"/>
  <c r="E154" i="26"/>
  <c r="E188" i="26" s="1"/>
  <c r="H178" i="26"/>
  <c r="Q154" i="26"/>
  <c r="H182" i="26"/>
  <c r="H186" i="26"/>
  <c r="L171" i="26"/>
  <c r="T180" i="26"/>
  <c r="O154" i="26"/>
  <c r="O180" i="26"/>
  <c r="N175" i="26"/>
  <c r="N171" i="26"/>
  <c r="H171" i="26"/>
  <c r="H175" i="26"/>
  <c r="H154" i="26"/>
  <c r="P175" i="26"/>
  <c r="P154" i="26"/>
  <c r="F154" i="26"/>
  <c r="F176" i="26"/>
  <c r="N154" i="26"/>
  <c r="N176" i="26"/>
  <c r="R175" i="26"/>
  <c r="R171" i="26"/>
  <c r="F175" i="26"/>
  <c r="F171" i="26"/>
  <c r="L175" i="26"/>
  <c r="L154" i="26"/>
  <c r="J154" i="26"/>
  <c r="J176" i="26"/>
  <c r="T175" i="26"/>
  <c r="T154" i="26"/>
  <c r="R154" i="26"/>
  <c r="R176" i="26"/>
  <c r="J171" i="26"/>
  <c r="J175" i="26"/>
  <c r="O125" i="66"/>
  <c r="O123" i="66"/>
  <c r="O121" i="66"/>
  <c r="O119" i="66"/>
  <c r="O117" i="66"/>
  <c r="O113" i="66"/>
  <c r="O111" i="66"/>
  <c r="O109" i="66"/>
  <c r="O107" i="66"/>
  <c r="O105" i="66"/>
  <c r="O103" i="66"/>
  <c r="O101" i="66"/>
  <c r="U29" i="83"/>
  <c r="U35" i="83"/>
  <c r="U27" i="13"/>
  <c r="U23" i="13"/>
  <c r="U116" i="48"/>
  <c r="U112" i="48"/>
  <c r="U108" i="48"/>
  <c r="U104" i="48"/>
  <c r="U100" i="48"/>
  <c r="U99" i="48"/>
  <c r="U96" i="48"/>
  <c r="U92" i="48"/>
  <c r="U158" i="83"/>
  <c r="U157" i="83"/>
  <c r="U156" i="83"/>
  <c r="U155" i="83"/>
  <c r="U154" i="83"/>
  <c r="U153" i="83"/>
  <c r="U152" i="83"/>
  <c r="U151" i="83"/>
  <c r="V164" i="83" s="1"/>
  <c r="U150" i="83"/>
  <c r="U146" i="83"/>
  <c r="V165" i="83" s="1"/>
  <c r="W1" i="11"/>
  <c r="L1" i="11"/>
  <c r="A1" i="11"/>
  <c r="B92" i="100"/>
  <c r="C92" i="100"/>
  <c r="F92" i="100"/>
  <c r="G92" i="100"/>
  <c r="H92" i="100"/>
  <c r="I92" i="100"/>
  <c r="J92" i="100"/>
  <c r="K92" i="100"/>
  <c r="N92" i="100"/>
  <c r="B95" i="100"/>
  <c r="C95" i="100"/>
  <c r="D95" i="100"/>
  <c r="G95" i="100"/>
  <c r="H95" i="100"/>
  <c r="I95" i="100"/>
  <c r="J95" i="100"/>
  <c r="K95" i="100"/>
  <c r="L95" i="100"/>
  <c r="B96" i="100"/>
  <c r="C96" i="100"/>
  <c r="D96" i="100"/>
  <c r="E96" i="100"/>
  <c r="F96" i="100"/>
  <c r="G96" i="100"/>
  <c r="J96" i="100"/>
  <c r="K96" i="100"/>
  <c r="L96" i="100"/>
  <c r="M96" i="100"/>
  <c r="N96" i="100"/>
  <c r="B98" i="100"/>
  <c r="C98" i="100"/>
  <c r="D98" i="100"/>
  <c r="E98" i="100"/>
  <c r="F98" i="100"/>
  <c r="G98" i="100"/>
  <c r="H98" i="100"/>
  <c r="I98" i="100"/>
  <c r="J98" i="100"/>
  <c r="K98" i="100"/>
  <c r="L98" i="100"/>
  <c r="M98" i="100"/>
  <c r="N98" i="100"/>
  <c r="B99" i="100"/>
  <c r="C99" i="100"/>
  <c r="D99" i="100"/>
  <c r="E99" i="100"/>
  <c r="F99" i="100"/>
  <c r="G99" i="100"/>
  <c r="H99" i="100"/>
  <c r="I99" i="100"/>
  <c r="J99" i="100"/>
  <c r="K99" i="100"/>
  <c r="L99" i="100"/>
  <c r="M99" i="100"/>
  <c r="N99" i="100"/>
  <c r="B100" i="100"/>
  <c r="C100" i="100"/>
  <c r="D100" i="100"/>
  <c r="E100" i="100"/>
  <c r="F100" i="100"/>
  <c r="G100" i="100"/>
  <c r="H100" i="100"/>
  <c r="I100" i="100"/>
  <c r="J100" i="100"/>
  <c r="K100" i="100"/>
  <c r="L100" i="100"/>
  <c r="M100" i="100"/>
  <c r="N100" i="100"/>
  <c r="B101" i="100"/>
  <c r="C101" i="100"/>
  <c r="D101" i="100"/>
  <c r="E101" i="100"/>
  <c r="F101" i="100"/>
  <c r="G101" i="100"/>
  <c r="H101" i="100"/>
  <c r="I101" i="100"/>
  <c r="J101" i="100"/>
  <c r="K101" i="100"/>
  <c r="L101" i="100"/>
  <c r="M101" i="100"/>
  <c r="N101" i="100"/>
  <c r="X76" i="11"/>
  <c r="Y76" i="11"/>
  <c r="Z76" i="11"/>
  <c r="AA76" i="11"/>
  <c r="AB76" i="11"/>
  <c r="AC76" i="11"/>
  <c r="AD76" i="11"/>
  <c r="AE76" i="11"/>
  <c r="AF76" i="11"/>
  <c r="AF151" i="11" s="1"/>
  <c r="X77" i="11"/>
  <c r="Y77" i="11"/>
  <c r="Y151" i="11" s="1"/>
  <c r="Z77" i="11"/>
  <c r="AA77" i="11"/>
  <c r="AB77" i="11"/>
  <c r="AC77" i="11"/>
  <c r="AC151" i="11" s="1"/>
  <c r="AD77" i="11"/>
  <c r="AE77" i="11"/>
  <c r="AF77" i="11"/>
  <c r="X78" i="11"/>
  <c r="X152" i="11" s="1"/>
  <c r="Y78" i="11"/>
  <c r="Z78" i="11"/>
  <c r="AA78" i="11"/>
  <c r="AB78" i="11"/>
  <c r="AB152" i="11" s="1"/>
  <c r="AC78" i="11"/>
  <c r="AD78" i="11"/>
  <c r="AE78" i="11"/>
  <c r="AF78" i="11"/>
  <c r="AF152" i="11" s="1"/>
  <c r="X79" i="11"/>
  <c r="Y79" i="11"/>
  <c r="Z79" i="11"/>
  <c r="AA79" i="11"/>
  <c r="AA153" i="11" s="1"/>
  <c r="AB79" i="11"/>
  <c r="AC79" i="11"/>
  <c r="AD79" i="11"/>
  <c r="AE79" i="11"/>
  <c r="AE153" i="11" s="1"/>
  <c r="AF79" i="11"/>
  <c r="X80" i="11"/>
  <c r="Y80" i="11"/>
  <c r="Z80" i="11"/>
  <c r="Z154" i="11" s="1"/>
  <c r="AA80" i="11"/>
  <c r="AB80" i="11"/>
  <c r="AC80" i="11"/>
  <c r="AD80" i="11"/>
  <c r="AD154" i="11" s="1"/>
  <c r="AE80" i="11"/>
  <c r="AF80" i="11"/>
  <c r="X81" i="11"/>
  <c r="Y81" i="11"/>
  <c r="Y155" i="11" s="1"/>
  <c r="Z81" i="11"/>
  <c r="AA81" i="11"/>
  <c r="AB81" i="11"/>
  <c r="AC81" i="11"/>
  <c r="AC155" i="11" s="1"/>
  <c r="AD81" i="11"/>
  <c r="AE81" i="11"/>
  <c r="AF81" i="11"/>
  <c r="X82" i="11"/>
  <c r="X156" i="11" s="1"/>
  <c r="Y82" i="11"/>
  <c r="Z82" i="11"/>
  <c r="AA82" i="11"/>
  <c r="AB82" i="11"/>
  <c r="AB156" i="11" s="1"/>
  <c r="AC82" i="11"/>
  <c r="AD82" i="11"/>
  <c r="AE82" i="11"/>
  <c r="AF82" i="11"/>
  <c r="AF156" i="11" s="1"/>
  <c r="X83" i="11"/>
  <c r="Y83" i="11"/>
  <c r="Z83" i="11"/>
  <c r="AA83" i="11"/>
  <c r="AA157" i="11" s="1"/>
  <c r="AB83" i="11"/>
  <c r="AC83" i="11"/>
  <c r="AD83" i="11"/>
  <c r="AE83" i="11"/>
  <c r="AE157" i="11" s="1"/>
  <c r="AF83" i="11"/>
  <c r="X84" i="11"/>
  <c r="Y84" i="11"/>
  <c r="Z84" i="11"/>
  <c r="Z158" i="11" s="1"/>
  <c r="AA84" i="11"/>
  <c r="AB84" i="11"/>
  <c r="AC84" i="11"/>
  <c r="AD84" i="11"/>
  <c r="AD158" i="11" s="1"/>
  <c r="AE84" i="11"/>
  <c r="AF84" i="11"/>
  <c r="X85" i="11"/>
  <c r="Y85" i="11"/>
  <c r="Y159" i="11" s="1"/>
  <c r="Z85" i="11"/>
  <c r="AA85" i="11"/>
  <c r="AB85" i="11"/>
  <c r="AC85" i="11"/>
  <c r="AC159" i="11" s="1"/>
  <c r="AD85" i="11"/>
  <c r="AE85" i="11"/>
  <c r="AF85" i="11"/>
  <c r="X86" i="11"/>
  <c r="X160" i="11" s="1"/>
  <c r="Y86" i="11"/>
  <c r="Z86" i="11"/>
  <c r="AA86" i="11"/>
  <c r="AB86" i="11"/>
  <c r="AB160" i="11" s="1"/>
  <c r="AC86" i="11"/>
  <c r="AD86" i="11"/>
  <c r="AE86" i="11"/>
  <c r="AF86" i="11"/>
  <c r="AF160" i="11" s="1"/>
  <c r="X87" i="11"/>
  <c r="Y87" i="11"/>
  <c r="Z87" i="11"/>
  <c r="AA87" i="11"/>
  <c r="AA161" i="11" s="1"/>
  <c r="AB87" i="11"/>
  <c r="AC87" i="11"/>
  <c r="AD87" i="11"/>
  <c r="AE87" i="11"/>
  <c r="AE161" i="11" s="1"/>
  <c r="AF87" i="11"/>
  <c r="X88" i="11"/>
  <c r="Y88" i="11"/>
  <c r="Z88" i="11"/>
  <c r="Z162" i="11" s="1"/>
  <c r="AA88" i="11"/>
  <c r="AB88" i="11"/>
  <c r="AC88" i="11"/>
  <c r="AD88" i="11"/>
  <c r="AD162" i="11" s="1"/>
  <c r="AE88" i="11"/>
  <c r="AF88" i="11"/>
  <c r="X89" i="11"/>
  <c r="Y89" i="11"/>
  <c r="Y163" i="11" s="1"/>
  <c r="Z89" i="11"/>
  <c r="AA89" i="11"/>
  <c r="AB89" i="11"/>
  <c r="AC89" i="11"/>
  <c r="AC163" i="11" s="1"/>
  <c r="AD89" i="11"/>
  <c r="AE89" i="11"/>
  <c r="AF89" i="11"/>
  <c r="X90" i="11"/>
  <c r="X164" i="11" s="1"/>
  <c r="Y90" i="11"/>
  <c r="Z90" i="11"/>
  <c r="AA90" i="11"/>
  <c r="AB90" i="11"/>
  <c r="AB164" i="11" s="1"/>
  <c r="AC90" i="11"/>
  <c r="AD90" i="11"/>
  <c r="AE90" i="11"/>
  <c r="AF90" i="11"/>
  <c r="AF164" i="11" s="1"/>
  <c r="X91" i="11"/>
  <c r="Y91" i="11"/>
  <c r="Z91" i="11"/>
  <c r="AA91" i="11"/>
  <c r="AA165" i="11" s="1"/>
  <c r="AB91" i="11"/>
  <c r="AC91" i="11"/>
  <c r="AD91" i="11"/>
  <c r="AE91" i="11"/>
  <c r="AE165" i="11" s="1"/>
  <c r="AF91" i="11"/>
  <c r="X92" i="11"/>
  <c r="Y92" i="11"/>
  <c r="Z92" i="11"/>
  <c r="Z166" i="11" s="1"/>
  <c r="AA92" i="11"/>
  <c r="AB92" i="11"/>
  <c r="AC92" i="11"/>
  <c r="AD92" i="11"/>
  <c r="AD166" i="11" s="1"/>
  <c r="AE92" i="11"/>
  <c r="AF92" i="11"/>
  <c r="X93" i="11"/>
  <c r="Y93" i="11"/>
  <c r="Y167" i="11" s="1"/>
  <c r="Z93" i="11"/>
  <c r="AA93" i="11"/>
  <c r="AB93" i="11"/>
  <c r="AC93" i="11"/>
  <c r="AC167" i="11" s="1"/>
  <c r="AD93" i="11"/>
  <c r="AE93" i="11"/>
  <c r="AF93" i="11"/>
  <c r="X95" i="11"/>
  <c r="Y95" i="11"/>
  <c r="Z95" i="11"/>
  <c r="AA95" i="11"/>
  <c r="AB95" i="11"/>
  <c r="AC95" i="11"/>
  <c r="AD95" i="11"/>
  <c r="AE95" i="11"/>
  <c r="AF95" i="11"/>
  <c r="X96" i="11"/>
  <c r="Y96" i="11"/>
  <c r="Z96" i="11"/>
  <c r="AA96" i="11"/>
  <c r="AB96" i="11"/>
  <c r="AC96" i="11"/>
  <c r="AD96" i="11"/>
  <c r="AE96" i="11"/>
  <c r="AF96" i="11"/>
  <c r="X97" i="11"/>
  <c r="Y97" i="11"/>
  <c r="Z97" i="11"/>
  <c r="AA97" i="11"/>
  <c r="AB97" i="11"/>
  <c r="AC97" i="11"/>
  <c r="AD97" i="11"/>
  <c r="AE97" i="11"/>
  <c r="AF97" i="11"/>
  <c r="X98" i="11"/>
  <c r="Y98" i="11"/>
  <c r="Z98" i="11"/>
  <c r="AA98" i="11"/>
  <c r="AB98" i="11"/>
  <c r="AC98" i="11"/>
  <c r="AD98" i="11"/>
  <c r="AE98" i="11"/>
  <c r="AF98" i="11"/>
  <c r="X99" i="11"/>
  <c r="Y99" i="11"/>
  <c r="Z99" i="11"/>
  <c r="AA99" i="11"/>
  <c r="AB99" i="11"/>
  <c r="AC99" i="11"/>
  <c r="AD99" i="11"/>
  <c r="AE99" i="11"/>
  <c r="AF99" i="11"/>
  <c r="X100" i="11"/>
  <c r="Y100" i="11"/>
  <c r="Z100" i="11"/>
  <c r="AA100" i="11"/>
  <c r="AB100" i="11"/>
  <c r="AC100" i="11"/>
  <c r="AD100" i="11"/>
  <c r="AE100" i="11"/>
  <c r="AF100" i="11"/>
  <c r="X101" i="11"/>
  <c r="Y101" i="11"/>
  <c r="Z101" i="11"/>
  <c r="AA101" i="11"/>
  <c r="AB101" i="11"/>
  <c r="AC101" i="11"/>
  <c r="AD101" i="11"/>
  <c r="AE101" i="11"/>
  <c r="AF101" i="11"/>
  <c r="X102" i="11"/>
  <c r="Y102" i="11"/>
  <c r="Z102" i="11"/>
  <c r="AA102" i="11"/>
  <c r="AB102" i="11"/>
  <c r="AC102" i="11"/>
  <c r="AD102" i="11"/>
  <c r="AE102" i="11"/>
  <c r="AF102" i="11"/>
  <c r="X103" i="11"/>
  <c r="Y103" i="11"/>
  <c r="Z103" i="11"/>
  <c r="AA103" i="11"/>
  <c r="AB103" i="11"/>
  <c r="AC103" i="11"/>
  <c r="AD103" i="11"/>
  <c r="AE103" i="11"/>
  <c r="AF103" i="11"/>
  <c r="X104" i="11"/>
  <c r="Y104" i="11"/>
  <c r="Z104" i="11"/>
  <c r="AA104" i="11"/>
  <c r="AB104" i="11"/>
  <c r="AC104" i="11"/>
  <c r="AD104" i="11"/>
  <c r="AE104" i="11"/>
  <c r="AF104" i="11"/>
  <c r="X105" i="11"/>
  <c r="Y105" i="11"/>
  <c r="Z105" i="11"/>
  <c r="AA105" i="11"/>
  <c r="AB105" i="11"/>
  <c r="AC105" i="11"/>
  <c r="AD105" i="11"/>
  <c r="AE105" i="11"/>
  <c r="AF105" i="11"/>
  <c r="X106" i="11"/>
  <c r="Y106" i="11"/>
  <c r="Z106" i="11"/>
  <c r="AA106" i="11"/>
  <c r="AB106" i="11"/>
  <c r="AC106" i="11"/>
  <c r="AD106" i="11"/>
  <c r="AE106" i="11"/>
  <c r="AF106" i="11"/>
  <c r="X107" i="11"/>
  <c r="Y107" i="11"/>
  <c r="Z107" i="11"/>
  <c r="AA107" i="11"/>
  <c r="AB107" i="11"/>
  <c r="AC107" i="11"/>
  <c r="AD107" i="11"/>
  <c r="AE107" i="11"/>
  <c r="AF107" i="11"/>
  <c r="X108" i="11"/>
  <c r="Y108" i="11"/>
  <c r="Z108" i="11"/>
  <c r="AA108" i="11"/>
  <c r="AB108" i="11"/>
  <c r="AC108" i="11"/>
  <c r="AD108" i="11"/>
  <c r="AE108" i="11"/>
  <c r="AF108" i="11"/>
  <c r="X109" i="11"/>
  <c r="Y109" i="11"/>
  <c r="Z109" i="11"/>
  <c r="AA109" i="11"/>
  <c r="AB109" i="11"/>
  <c r="AC109" i="11"/>
  <c r="AD109" i="11"/>
  <c r="AE109" i="11"/>
  <c r="AF109" i="11"/>
  <c r="X110" i="11"/>
  <c r="Y110" i="11"/>
  <c r="Z110" i="11"/>
  <c r="AA110" i="11"/>
  <c r="AB110" i="11"/>
  <c r="AC110" i="11"/>
  <c r="AD110" i="11"/>
  <c r="AE110" i="11"/>
  <c r="AF110" i="11"/>
  <c r="X111" i="11"/>
  <c r="Y111" i="11"/>
  <c r="Z111" i="11"/>
  <c r="AA111" i="11"/>
  <c r="AB111" i="11"/>
  <c r="AC111" i="11"/>
  <c r="AD111" i="11"/>
  <c r="AE111" i="11"/>
  <c r="AF111" i="11"/>
  <c r="X112" i="11"/>
  <c r="Y112" i="11"/>
  <c r="Z112" i="11"/>
  <c r="AA112" i="11"/>
  <c r="AB112" i="11"/>
  <c r="AC112" i="11"/>
  <c r="AD112" i="11"/>
  <c r="AE112" i="11"/>
  <c r="AF112" i="11"/>
  <c r="X113" i="11"/>
  <c r="Y113" i="11"/>
  <c r="Z113" i="11"/>
  <c r="AA113" i="11"/>
  <c r="AB113" i="11"/>
  <c r="AC113" i="11"/>
  <c r="AD113" i="11"/>
  <c r="AE113" i="11"/>
  <c r="AF113" i="11"/>
  <c r="X114" i="11"/>
  <c r="Y114" i="11"/>
  <c r="Z114" i="11"/>
  <c r="AA114" i="11"/>
  <c r="AB114" i="11"/>
  <c r="AC114" i="11"/>
  <c r="AD114" i="11"/>
  <c r="AE114" i="11"/>
  <c r="AF114" i="11"/>
  <c r="X115" i="11"/>
  <c r="Y115" i="11"/>
  <c r="Z115" i="11"/>
  <c r="AA115" i="11"/>
  <c r="AB115" i="11"/>
  <c r="AC115" i="11"/>
  <c r="AD115" i="11"/>
  <c r="AE115" i="11"/>
  <c r="AF115" i="11"/>
  <c r="X116" i="11"/>
  <c r="Y116" i="11"/>
  <c r="Z116" i="11"/>
  <c r="AA116" i="11"/>
  <c r="AB116" i="11"/>
  <c r="AC116" i="11"/>
  <c r="AD116" i="11"/>
  <c r="AE116" i="11"/>
  <c r="AF116" i="11"/>
  <c r="X117" i="11"/>
  <c r="Y117" i="11"/>
  <c r="Z117" i="11"/>
  <c r="AA117" i="11"/>
  <c r="AB117" i="11"/>
  <c r="AC117" i="11"/>
  <c r="AD117" i="11"/>
  <c r="AE117" i="11"/>
  <c r="AF117" i="11"/>
  <c r="X118" i="11"/>
  <c r="Y118" i="11"/>
  <c r="Z118" i="11"/>
  <c r="AA118" i="11"/>
  <c r="AB118" i="11"/>
  <c r="AC118" i="11"/>
  <c r="AD118" i="11"/>
  <c r="AE118" i="11"/>
  <c r="AF118" i="11"/>
  <c r="X119" i="11"/>
  <c r="Y119" i="11"/>
  <c r="Z119" i="11"/>
  <c r="AA119" i="11"/>
  <c r="AB119" i="11"/>
  <c r="AC119" i="11"/>
  <c r="AD119" i="11"/>
  <c r="AE119" i="11"/>
  <c r="AF119" i="11"/>
  <c r="X120" i="11"/>
  <c r="Y120" i="11"/>
  <c r="Z120" i="11"/>
  <c r="AA120" i="11"/>
  <c r="AB120" i="11"/>
  <c r="AC120" i="11"/>
  <c r="AD120" i="11"/>
  <c r="AE120" i="11"/>
  <c r="AF120" i="11"/>
  <c r="X121" i="11"/>
  <c r="Y121" i="11"/>
  <c r="Z121" i="11"/>
  <c r="AA121" i="11"/>
  <c r="AB121" i="11"/>
  <c r="AC121" i="11"/>
  <c r="AD121" i="11"/>
  <c r="AE121" i="11"/>
  <c r="AF121" i="11"/>
  <c r="X122" i="11"/>
  <c r="Y122" i="11"/>
  <c r="Z122" i="11"/>
  <c r="AA122" i="11"/>
  <c r="AB122" i="11"/>
  <c r="AC122" i="11"/>
  <c r="AD122" i="11"/>
  <c r="AE122" i="11"/>
  <c r="AF122" i="11"/>
  <c r="X123" i="11"/>
  <c r="Y123" i="11"/>
  <c r="Z123" i="11"/>
  <c r="AA123" i="11"/>
  <c r="AB123" i="11"/>
  <c r="AC123" i="11"/>
  <c r="AD123" i="11"/>
  <c r="AE123" i="11"/>
  <c r="AF123" i="11"/>
  <c r="X124" i="11"/>
  <c r="Y124" i="11"/>
  <c r="Z124" i="11"/>
  <c r="AA124" i="11"/>
  <c r="AB124" i="11"/>
  <c r="AC124" i="11"/>
  <c r="AD124" i="11"/>
  <c r="AE124" i="11"/>
  <c r="AF124" i="11"/>
  <c r="X125" i="11"/>
  <c r="Y125" i="11"/>
  <c r="Z125" i="11"/>
  <c r="AA125" i="11"/>
  <c r="AB125" i="11"/>
  <c r="AC125" i="11"/>
  <c r="AD125" i="11"/>
  <c r="AE125" i="11"/>
  <c r="AF125" i="11"/>
  <c r="X126" i="11"/>
  <c r="Y126" i="11"/>
  <c r="Z126" i="11"/>
  <c r="AA126" i="11"/>
  <c r="AB126" i="11"/>
  <c r="AC126" i="11"/>
  <c r="AD126" i="11"/>
  <c r="AE126" i="11"/>
  <c r="AF126" i="11"/>
  <c r="X127" i="11"/>
  <c r="Y127" i="11"/>
  <c r="Z127" i="11"/>
  <c r="AA127" i="11"/>
  <c r="AB127" i="11"/>
  <c r="AC127" i="11"/>
  <c r="AD127" i="11"/>
  <c r="AE127" i="11"/>
  <c r="AF127" i="11"/>
  <c r="X128" i="11"/>
  <c r="Y128" i="11"/>
  <c r="Z128" i="11"/>
  <c r="AA128" i="11"/>
  <c r="AB128" i="11"/>
  <c r="AC128" i="11"/>
  <c r="AD128" i="11"/>
  <c r="AE128" i="11"/>
  <c r="AF128" i="11"/>
  <c r="X129" i="11"/>
  <c r="Y129" i="11"/>
  <c r="Z129" i="11"/>
  <c r="AA129" i="11"/>
  <c r="AB129" i="11"/>
  <c r="AC129" i="11"/>
  <c r="AD129" i="11"/>
  <c r="AE129" i="11"/>
  <c r="AF129" i="11"/>
  <c r="X130" i="11"/>
  <c r="Y130" i="11"/>
  <c r="Z130" i="11"/>
  <c r="AA130" i="11"/>
  <c r="AB130" i="11"/>
  <c r="AC130" i="11"/>
  <c r="AD130" i="11"/>
  <c r="AE130" i="11"/>
  <c r="AF130" i="11"/>
  <c r="X131" i="11"/>
  <c r="Y131" i="11"/>
  <c r="Z131" i="11"/>
  <c r="AA131" i="11"/>
  <c r="AB131" i="11"/>
  <c r="AC131" i="11"/>
  <c r="AD131" i="11"/>
  <c r="AE131" i="11"/>
  <c r="AF131" i="11"/>
  <c r="X132" i="11"/>
  <c r="Y132" i="11"/>
  <c r="Z132" i="11"/>
  <c r="AA132" i="11"/>
  <c r="AB132" i="11"/>
  <c r="AC132" i="11"/>
  <c r="AD132" i="11"/>
  <c r="AE132" i="11"/>
  <c r="AF132" i="11"/>
  <c r="X133" i="11"/>
  <c r="Y133" i="11"/>
  <c r="Z133" i="11"/>
  <c r="AA133" i="11"/>
  <c r="AB133" i="11"/>
  <c r="AC133" i="11"/>
  <c r="AD133" i="11"/>
  <c r="AE133" i="11"/>
  <c r="AF133" i="11"/>
  <c r="X134" i="11"/>
  <c r="Y134" i="11"/>
  <c r="Z134" i="11"/>
  <c r="AA134" i="11"/>
  <c r="AB134" i="11"/>
  <c r="AC134" i="11"/>
  <c r="AD134" i="11"/>
  <c r="AE134" i="11"/>
  <c r="AF134" i="11"/>
  <c r="X135" i="11"/>
  <c r="Y135" i="11"/>
  <c r="Z135" i="11"/>
  <c r="AA135" i="11"/>
  <c r="AB135" i="11"/>
  <c r="AC135" i="11"/>
  <c r="AD135" i="11"/>
  <c r="AE135" i="11"/>
  <c r="AF135" i="11"/>
  <c r="X136" i="11"/>
  <c r="Y136" i="11"/>
  <c r="Z136" i="11"/>
  <c r="AA136" i="11"/>
  <c r="AB136" i="11"/>
  <c r="AC136" i="11"/>
  <c r="AD136" i="11"/>
  <c r="AE136" i="11"/>
  <c r="AF136" i="11"/>
  <c r="X137" i="11"/>
  <c r="Y137" i="11"/>
  <c r="Z137" i="11"/>
  <c r="AA137" i="11"/>
  <c r="AB137" i="11"/>
  <c r="AC137" i="11"/>
  <c r="AD137" i="11"/>
  <c r="AE137" i="11"/>
  <c r="AF137" i="11"/>
  <c r="X138" i="11"/>
  <c r="Y138" i="11"/>
  <c r="Z138" i="11"/>
  <c r="AA138" i="11"/>
  <c r="AB138" i="11"/>
  <c r="AC138" i="11"/>
  <c r="AD138" i="11"/>
  <c r="AE138" i="11"/>
  <c r="AF138" i="11"/>
  <c r="X139" i="11"/>
  <c r="Y139" i="11"/>
  <c r="Z139" i="11"/>
  <c r="AA139" i="11"/>
  <c r="AB139" i="11"/>
  <c r="AC139" i="11"/>
  <c r="AD139" i="11"/>
  <c r="AE139" i="11"/>
  <c r="AF139" i="11"/>
  <c r="X140" i="11"/>
  <c r="Y140" i="11"/>
  <c r="Z140" i="11"/>
  <c r="AA140" i="11"/>
  <c r="AB140" i="11"/>
  <c r="AC140" i="11"/>
  <c r="AD140" i="11"/>
  <c r="AE140" i="11"/>
  <c r="AF140" i="11"/>
  <c r="X141" i="11"/>
  <c r="Y141" i="11"/>
  <c r="Z141" i="11"/>
  <c r="AA141" i="11"/>
  <c r="AB141" i="11"/>
  <c r="AC141" i="11"/>
  <c r="AD141" i="11"/>
  <c r="AE141" i="11"/>
  <c r="AF141" i="11"/>
  <c r="X142" i="11"/>
  <c r="Y142" i="11"/>
  <c r="Z142" i="11"/>
  <c r="AA142" i="11"/>
  <c r="AB142" i="11"/>
  <c r="AC142" i="11"/>
  <c r="AD142" i="11"/>
  <c r="AE142" i="11"/>
  <c r="AF142" i="11"/>
  <c r="X143" i="11"/>
  <c r="Y143" i="11"/>
  <c r="Z143" i="11"/>
  <c r="AA143" i="11"/>
  <c r="AB143" i="11"/>
  <c r="AC143" i="11"/>
  <c r="AD143" i="11"/>
  <c r="AE143" i="11"/>
  <c r="AF143" i="11"/>
  <c r="X144" i="11"/>
  <c r="Y144" i="11"/>
  <c r="Z144" i="11"/>
  <c r="AA144" i="11"/>
  <c r="AB144" i="11"/>
  <c r="AC144" i="11"/>
  <c r="AD144" i="11"/>
  <c r="AE144" i="11"/>
  <c r="AF144" i="11"/>
  <c r="X145" i="11"/>
  <c r="Y145" i="11"/>
  <c r="Z145" i="11"/>
  <c r="AA145" i="11"/>
  <c r="AB145" i="11"/>
  <c r="AC145" i="11"/>
  <c r="AD145" i="11"/>
  <c r="AE145" i="11"/>
  <c r="AF145" i="11"/>
  <c r="X146" i="11"/>
  <c r="Y146" i="11"/>
  <c r="Z146" i="11"/>
  <c r="AA146" i="11"/>
  <c r="AB146" i="11"/>
  <c r="AC146" i="11"/>
  <c r="AD146" i="11"/>
  <c r="AE146" i="11"/>
  <c r="AF146" i="11"/>
  <c r="X147" i="11"/>
  <c r="Y147" i="11"/>
  <c r="Z147" i="11"/>
  <c r="AA147" i="11"/>
  <c r="AB147" i="11"/>
  <c r="AC147" i="11"/>
  <c r="AD147" i="11"/>
  <c r="AE147" i="11"/>
  <c r="AF147" i="11"/>
  <c r="X148" i="11"/>
  <c r="Y148" i="11"/>
  <c r="Z148" i="11"/>
  <c r="AA148" i="11"/>
  <c r="AB148" i="11"/>
  <c r="AC148" i="11"/>
  <c r="AD148" i="11"/>
  <c r="AE148" i="11"/>
  <c r="AF148" i="11"/>
  <c r="X149" i="11"/>
  <c r="Y149" i="11"/>
  <c r="Z149" i="11"/>
  <c r="AA149" i="11"/>
  <c r="AB149" i="11"/>
  <c r="AC149" i="11"/>
  <c r="AD149" i="11"/>
  <c r="AE149" i="11"/>
  <c r="AF149" i="11"/>
  <c r="X150" i="11"/>
  <c r="Y150" i="11"/>
  <c r="Z150" i="11"/>
  <c r="AA150" i="11"/>
  <c r="AB150" i="11"/>
  <c r="AC150" i="11"/>
  <c r="AD150" i="11"/>
  <c r="AE150" i="11"/>
  <c r="AF150" i="11"/>
  <c r="AB151" i="11"/>
  <c r="AA152" i="11"/>
  <c r="Z153" i="11"/>
  <c r="Y154" i="11"/>
  <c r="X155" i="11"/>
  <c r="AF155" i="11"/>
  <c r="AE156" i="11"/>
  <c r="AD157" i="11"/>
  <c r="AC158" i="11"/>
  <c r="AB159" i="11"/>
  <c r="AA160" i="11"/>
  <c r="Z161" i="11"/>
  <c r="Y162" i="11"/>
  <c r="X163" i="11"/>
  <c r="AF163" i="11"/>
  <c r="AE164" i="11"/>
  <c r="AD165" i="11"/>
  <c r="AC166" i="11"/>
  <c r="AB167" i="11"/>
  <c r="M76" i="11"/>
  <c r="N76" i="11"/>
  <c r="O76" i="11"/>
  <c r="Q76" i="11"/>
  <c r="R76" i="11"/>
  <c r="S76" i="11"/>
  <c r="T76" i="11"/>
  <c r="U76" i="11"/>
  <c r="M77" i="11"/>
  <c r="M151" i="11" s="1"/>
  <c r="N77" i="11"/>
  <c r="N151" i="11" s="1"/>
  <c r="O77" i="11"/>
  <c r="O151" i="11" s="1"/>
  <c r="Q77" i="11"/>
  <c r="R77" i="11"/>
  <c r="S77" i="11"/>
  <c r="S151" i="11" s="1"/>
  <c r="T77" i="11"/>
  <c r="T151" i="11" s="1"/>
  <c r="U77" i="11"/>
  <c r="M78" i="11"/>
  <c r="N78" i="11"/>
  <c r="O78" i="11"/>
  <c r="O152" i="11" s="1"/>
  <c r="Q78" i="11"/>
  <c r="Q152" i="11" s="1"/>
  <c r="R78" i="11"/>
  <c r="R152" i="11" s="1"/>
  <c r="S78" i="11"/>
  <c r="S152" i="11" s="1"/>
  <c r="T78" i="11"/>
  <c r="T152" i="11" s="1"/>
  <c r="U78" i="11"/>
  <c r="M79" i="11"/>
  <c r="M153" i="11" s="1"/>
  <c r="N79" i="11"/>
  <c r="N153" i="11" s="1"/>
  <c r="O79" i="11"/>
  <c r="O153" i="11" s="1"/>
  <c r="Q79" i="11"/>
  <c r="R79" i="11"/>
  <c r="S79" i="11"/>
  <c r="S153" i="11" s="1"/>
  <c r="T79" i="11"/>
  <c r="T153" i="11" s="1"/>
  <c r="U79" i="11"/>
  <c r="M80" i="11"/>
  <c r="N80" i="11"/>
  <c r="O80" i="11"/>
  <c r="O154" i="11" s="1"/>
  <c r="Q80" i="11"/>
  <c r="Q154" i="11" s="1"/>
  <c r="R80" i="11"/>
  <c r="R154" i="11" s="1"/>
  <c r="S80" i="11"/>
  <c r="S154" i="11" s="1"/>
  <c r="T80" i="11"/>
  <c r="T154" i="11" s="1"/>
  <c r="U80" i="11"/>
  <c r="M81" i="11"/>
  <c r="M155" i="11" s="1"/>
  <c r="N81" i="11"/>
  <c r="N155" i="11" s="1"/>
  <c r="O81" i="11"/>
  <c r="O155" i="11" s="1"/>
  <c r="Q81" i="11"/>
  <c r="R81" i="11"/>
  <c r="S81" i="11"/>
  <c r="S155" i="11" s="1"/>
  <c r="T81" i="11"/>
  <c r="T155" i="11" s="1"/>
  <c r="U81" i="11"/>
  <c r="M82" i="11"/>
  <c r="N82" i="11"/>
  <c r="O82" i="11"/>
  <c r="O156" i="11" s="1"/>
  <c r="Q82" i="11"/>
  <c r="Q156" i="11" s="1"/>
  <c r="R82" i="11"/>
  <c r="R156" i="11" s="1"/>
  <c r="S82" i="11"/>
  <c r="S156" i="11" s="1"/>
  <c r="T82" i="11"/>
  <c r="T156" i="11" s="1"/>
  <c r="U82" i="11"/>
  <c r="M83" i="11"/>
  <c r="M157" i="11" s="1"/>
  <c r="N83" i="11"/>
  <c r="N157" i="11" s="1"/>
  <c r="O83" i="11"/>
  <c r="O157" i="11" s="1"/>
  <c r="Q83" i="11"/>
  <c r="R83" i="11"/>
  <c r="S83" i="11"/>
  <c r="S157" i="11" s="1"/>
  <c r="T83" i="11"/>
  <c r="T157" i="11" s="1"/>
  <c r="U83" i="11"/>
  <c r="M84" i="11"/>
  <c r="N84" i="11"/>
  <c r="O84" i="11"/>
  <c r="O158" i="11" s="1"/>
  <c r="Q84" i="11"/>
  <c r="Q158" i="11" s="1"/>
  <c r="R84" i="11"/>
  <c r="R158" i="11" s="1"/>
  <c r="S84" i="11"/>
  <c r="S158" i="11" s="1"/>
  <c r="T84" i="11"/>
  <c r="T158" i="11" s="1"/>
  <c r="U84" i="11"/>
  <c r="M85" i="11"/>
  <c r="M159" i="11" s="1"/>
  <c r="N85" i="11"/>
  <c r="N159" i="11" s="1"/>
  <c r="O85" i="11"/>
  <c r="O159" i="11" s="1"/>
  <c r="Q85" i="11"/>
  <c r="R85" i="11"/>
  <c r="S85" i="11"/>
  <c r="S159" i="11" s="1"/>
  <c r="T85" i="11"/>
  <c r="T159" i="11" s="1"/>
  <c r="U85" i="11"/>
  <c r="M86" i="11"/>
  <c r="N86" i="11"/>
  <c r="O86" i="11"/>
  <c r="O160" i="11" s="1"/>
  <c r="Q86" i="11"/>
  <c r="Q160" i="11" s="1"/>
  <c r="R86" i="11"/>
  <c r="R160" i="11" s="1"/>
  <c r="S86" i="11"/>
  <c r="S160" i="11" s="1"/>
  <c r="T86" i="11"/>
  <c r="T160" i="11" s="1"/>
  <c r="U86" i="11"/>
  <c r="M87" i="11"/>
  <c r="M161" i="11" s="1"/>
  <c r="N87" i="11"/>
  <c r="N161" i="11" s="1"/>
  <c r="O87" i="11"/>
  <c r="O161" i="11" s="1"/>
  <c r="Q87" i="11"/>
  <c r="R87" i="11"/>
  <c r="S87" i="11"/>
  <c r="S161" i="11" s="1"/>
  <c r="T87" i="11"/>
  <c r="T161" i="11" s="1"/>
  <c r="U87" i="11"/>
  <c r="M88" i="11"/>
  <c r="N88" i="11"/>
  <c r="O88" i="11"/>
  <c r="O162" i="11" s="1"/>
  <c r="Q88" i="11"/>
  <c r="Q162" i="11" s="1"/>
  <c r="R88" i="11"/>
  <c r="R162" i="11" s="1"/>
  <c r="S88" i="11"/>
  <c r="S162" i="11" s="1"/>
  <c r="T88" i="11"/>
  <c r="T162" i="11" s="1"/>
  <c r="U88" i="11"/>
  <c r="M89" i="11"/>
  <c r="M163" i="11" s="1"/>
  <c r="N89" i="11"/>
  <c r="N163" i="11" s="1"/>
  <c r="O89" i="11"/>
  <c r="O163" i="11" s="1"/>
  <c r="Q89" i="11"/>
  <c r="R89" i="11"/>
  <c r="S89" i="11"/>
  <c r="S163" i="11" s="1"/>
  <c r="T89" i="11"/>
  <c r="T163" i="11" s="1"/>
  <c r="U89" i="11"/>
  <c r="M90" i="11"/>
  <c r="N90" i="11"/>
  <c r="O90" i="11"/>
  <c r="O164" i="11" s="1"/>
  <c r="Q90" i="11"/>
  <c r="Q164" i="11" s="1"/>
  <c r="R90" i="11"/>
  <c r="R164" i="11" s="1"/>
  <c r="S90" i="11"/>
  <c r="S164" i="11" s="1"/>
  <c r="T90" i="11"/>
  <c r="T164" i="11" s="1"/>
  <c r="U90" i="11"/>
  <c r="M91" i="11"/>
  <c r="M165" i="11" s="1"/>
  <c r="N91" i="11"/>
  <c r="N165" i="11" s="1"/>
  <c r="O91" i="11"/>
  <c r="O165" i="11" s="1"/>
  <c r="Q91" i="11"/>
  <c r="R91" i="11"/>
  <c r="S91" i="11"/>
  <c r="S165" i="11" s="1"/>
  <c r="T91" i="11"/>
  <c r="T165" i="11" s="1"/>
  <c r="U91" i="11"/>
  <c r="M92" i="11"/>
  <c r="N92" i="11"/>
  <c r="O92" i="11"/>
  <c r="O166" i="11" s="1"/>
  <c r="Q92" i="11"/>
  <c r="Q166" i="11" s="1"/>
  <c r="R92" i="11"/>
  <c r="R166" i="11" s="1"/>
  <c r="S92" i="11"/>
  <c r="S166" i="11" s="1"/>
  <c r="T92" i="11"/>
  <c r="T166" i="11" s="1"/>
  <c r="U92" i="11"/>
  <c r="M93" i="11"/>
  <c r="M167" i="11" s="1"/>
  <c r="N93" i="11"/>
  <c r="N167" i="11" s="1"/>
  <c r="O93" i="11"/>
  <c r="O167" i="11" s="1"/>
  <c r="Q93" i="11"/>
  <c r="R93" i="11"/>
  <c r="S93" i="11"/>
  <c r="S167" i="11" s="1"/>
  <c r="T93" i="11"/>
  <c r="T167" i="11" s="1"/>
  <c r="U93" i="11"/>
  <c r="M95" i="11"/>
  <c r="N95" i="11"/>
  <c r="O95" i="11"/>
  <c r="P95" i="11"/>
  <c r="Q95" i="11"/>
  <c r="R95" i="11"/>
  <c r="S95" i="11"/>
  <c r="T95" i="11"/>
  <c r="U95" i="11"/>
  <c r="M96" i="11"/>
  <c r="N96" i="11"/>
  <c r="O96" i="11"/>
  <c r="P96" i="11"/>
  <c r="Q96" i="11"/>
  <c r="R96" i="11"/>
  <c r="S96" i="11"/>
  <c r="T96" i="11"/>
  <c r="U96" i="11"/>
  <c r="M97" i="11"/>
  <c r="N97" i="11"/>
  <c r="O97" i="11"/>
  <c r="P97" i="11"/>
  <c r="Q97" i="11"/>
  <c r="R97" i="11"/>
  <c r="S97" i="11"/>
  <c r="T97" i="11"/>
  <c r="U97" i="11"/>
  <c r="M98" i="11"/>
  <c r="N98" i="11"/>
  <c r="O98" i="11"/>
  <c r="P98" i="11"/>
  <c r="Q98" i="11"/>
  <c r="R98" i="11"/>
  <c r="S98" i="11"/>
  <c r="T98" i="11"/>
  <c r="U98" i="11"/>
  <c r="M99" i="11"/>
  <c r="N99" i="11"/>
  <c r="O99" i="11"/>
  <c r="P99" i="11"/>
  <c r="Q99" i="11"/>
  <c r="R99" i="11"/>
  <c r="S99" i="11"/>
  <c r="T99" i="11"/>
  <c r="U99" i="11"/>
  <c r="M100" i="11"/>
  <c r="N100" i="11"/>
  <c r="O100" i="11"/>
  <c r="P100" i="11"/>
  <c r="Q100" i="11"/>
  <c r="R100" i="11"/>
  <c r="S100" i="11"/>
  <c r="T100" i="11"/>
  <c r="U100" i="11"/>
  <c r="M101" i="11"/>
  <c r="N101" i="11"/>
  <c r="O101" i="11"/>
  <c r="P101" i="11"/>
  <c r="Q101" i="11"/>
  <c r="R101" i="11"/>
  <c r="S101" i="11"/>
  <c r="T101" i="11"/>
  <c r="U101" i="11"/>
  <c r="M102" i="11"/>
  <c r="N102" i="11"/>
  <c r="O102" i="11"/>
  <c r="P102" i="11"/>
  <c r="Q102" i="11"/>
  <c r="R102" i="11"/>
  <c r="S102" i="11"/>
  <c r="T102" i="11"/>
  <c r="U102" i="11"/>
  <c r="M103" i="11"/>
  <c r="N103" i="11"/>
  <c r="O103" i="11"/>
  <c r="P103" i="11"/>
  <c r="Q103" i="11"/>
  <c r="R103" i="11"/>
  <c r="S103" i="11"/>
  <c r="T103" i="11"/>
  <c r="U103" i="11"/>
  <c r="M104" i="11"/>
  <c r="N104" i="11"/>
  <c r="O104" i="11"/>
  <c r="P104" i="11"/>
  <c r="Q104" i="11"/>
  <c r="R104" i="11"/>
  <c r="S104" i="11"/>
  <c r="T104" i="11"/>
  <c r="U104" i="11"/>
  <c r="M105" i="11"/>
  <c r="N105" i="11"/>
  <c r="O105" i="11"/>
  <c r="P105" i="11"/>
  <c r="Q105" i="11"/>
  <c r="R105" i="11"/>
  <c r="S105" i="11"/>
  <c r="T105" i="11"/>
  <c r="U105" i="11"/>
  <c r="M106" i="11"/>
  <c r="N106" i="11"/>
  <c r="O106" i="11"/>
  <c r="P106" i="11"/>
  <c r="Q106" i="11"/>
  <c r="R106" i="11"/>
  <c r="S106" i="11"/>
  <c r="T106" i="11"/>
  <c r="U106" i="11"/>
  <c r="M107" i="11"/>
  <c r="N107" i="11"/>
  <c r="O107" i="11"/>
  <c r="P107" i="11"/>
  <c r="Q107" i="11"/>
  <c r="R107" i="11"/>
  <c r="S107" i="11"/>
  <c r="T107" i="11"/>
  <c r="U107" i="11"/>
  <c r="M108" i="11"/>
  <c r="N108" i="11"/>
  <c r="O108" i="11"/>
  <c r="P108" i="11"/>
  <c r="Q108" i="11"/>
  <c r="R108" i="11"/>
  <c r="S108" i="11"/>
  <c r="T108" i="11"/>
  <c r="U108" i="11"/>
  <c r="M109" i="11"/>
  <c r="N109" i="11"/>
  <c r="O109" i="11"/>
  <c r="P109" i="11"/>
  <c r="Q109" i="11"/>
  <c r="R109" i="11"/>
  <c r="S109" i="11"/>
  <c r="T109" i="11"/>
  <c r="U109" i="11"/>
  <c r="M110" i="11"/>
  <c r="N110" i="11"/>
  <c r="O110" i="11"/>
  <c r="P110" i="11"/>
  <c r="Q110" i="11"/>
  <c r="R110" i="11"/>
  <c r="S110" i="11"/>
  <c r="T110" i="11"/>
  <c r="U110" i="11"/>
  <c r="M111" i="11"/>
  <c r="N111" i="11"/>
  <c r="O111" i="11"/>
  <c r="P111" i="11"/>
  <c r="Q111" i="11"/>
  <c r="R111" i="11"/>
  <c r="S111" i="11"/>
  <c r="T111" i="11"/>
  <c r="U111" i="11"/>
  <c r="M112" i="11"/>
  <c r="N112" i="11"/>
  <c r="O112" i="11"/>
  <c r="P112" i="11"/>
  <c r="Q112" i="11"/>
  <c r="R112" i="11"/>
  <c r="S112" i="11"/>
  <c r="T112" i="11"/>
  <c r="U112" i="11"/>
  <c r="M113" i="11"/>
  <c r="N113" i="11"/>
  <c r="O113" i="11"/>
  <c r="P113" i="11"/>
  <c r="Q113" i="11"/>
  <c r="R113" i="11"/>
  <c r="S113" i="11"/>
  <c r="T113" i="11"/>
  <c r="U113" i="11"/>
  <c r="M114" i="11"/>
  <c r="N114" i="11"/>
  <c r="O114" i="11"/>
  <c r="P114" i="11"/>
  <c r="Q114" i="11"/>
  <c r="R114" i="11"/>
  <c r="S114" i="11"/>
  <c r="T114" i="11"/>
  <c r="U114" i="11"/>
  <c r="M115" i="11"/>
  <c r="N115" i="11"/>
  <c r="O115" i="11"/>
  <c r="P115" i="11"/>
  <c r="Q115" i="11"/>
  <c r="R115" i="11"/>
  <c r="S115" i="11"/>
  <c r="T115" i="11"/>
  <c r="U115" i="11"/>
  <c r="M116" i="11"/>
  <c r="N116" i="11"/>
  <c r="O116" i="11"/>
  <c r="P116" i="11"/>
  <c r="Q116" i="11"/>
  <c r="R116" i="11"/>
  <c r="S116" i="11"/>
  <c r="T116" i="11"/>
  <c r="U116" i="11"/>
  <c r="M117" i="11"/>
  <c r="N117" i="11"/>
  <c r="O117" i="11"/>
  <c r="P117" i="11"/>
  <c r="Q117" i="11"/>
  <c r="R117" i="11"/>
  <c r="S117" i="11"/>
  <c r="T117" i="11"/>
  <c r="U117" i="11"/>
  <c r="M118" i="11"/>
  <c r="N118" i="11"/>
  <c r="O118" i="11"/>
  <c r="P118" i="11"/>
  <c r="Q118" i="11"/>
  <c r="R118" i="11"/>
  <c r="S118" i="11"/>
  <c r="T118" i="11"/>
  <c r="U118" i="11"/>
  <c r="M119" i="11"/>
  <c r="N119" i="11"/>
  <c r="O119" i="11"/>
  <c r="P119" i="11"/>
  <c r="Q119" i="11"/>
  <c r="R119" i="11"/>
  <c r="S119" i="11"/>
  <c r="T119" i="11"/>
  <c r="U119" i="11"/>
  <c r="M120" i="11"/>
  <c r="N120" i="11"/>
  <c r="O120" i="11"/>
  <c r="P120" i="11"/>
  <c r="Q120" i="11"/>
  <c r="R120" i="11"/>
  <c r="S120" i="11"/>
  <c r="T120" i="11"/>
  <c r="U120" i="11"/>
  <c r="M121" i="11"/>
  <c r="N121" i="11"/>
  <c r="O121" i="11"/>
  <c r="Q121" i="11"/>
  <c r="R121" i="11"/>
  <c r="S121" i="11"/>
  <c r="T121" i="11"/>
  <c r="U121" i="11"/>
  <c r="M122" i="11"/>
  <c r="N122" i="11"/>
  <c r="O122" i="11"/>
  <c r="Q122" i="11"/>
  <c r="R122" i="11"/>
  <c r="S122" i="11"/>
  <c r="T122" i="11"/>
  <c r="U122" i="11"/>
  <c r="M123" i="11"/>
  <c r="N123" i="11"/>
  <c r="O123" i="11"/>
  <c r="Q123" i="11"/>
  <c r="R123" i="11"/>
  <c r="S123" i="11"/>
  <c r="T123" i="11"/>
  <c r="U123" i="11"/>
  <c r="M124" i="11"/>
  <c r="N124" i="11"/>
  <c r="O124" i="11"/>
  <c r="Q124" i="11"/>
  <c r="R124" i="11"/>
  <c r="S124" i="11"/>
  <c r="T124" i="11"/>
  <c r="U124" i="11"/>
  <c r="M125" i="11"/>
  <c r="N125" i="11"/>
  <c r="O125" i="11"/>
  <c r="Q125" i="11"/>
  <c r="R125" i="11"/>
  <c r="S125" i="11"/>
  <c r="T125" i="11"/>
  <c r="U125" i="11"/>
  <c r="M126" i="11"/>
  <c r="N126" i="11"/>
  <c r="O126" i="11"/>
  <c r="Q126" i="11"/>
  <c r="R126" i="11"/>
  <c r="S126" i="11"/>
  <c r="T126" i="11"/>
  <c r="U126" i="11"/>
  <c r="M127" i="11"/>
  <c r="N127" i="11"/>
  <c r="O127" i="11"/>
  <c r="Q127" i="11"/>
  <c r="R127" i="11"/>
  <c r="S127" i="11"/>
  <c r="T127" i="11"/>
  <c r="U127" i="11"/>
  <c r="M128" i="11"/>
  <c r="N128" i="11"/>
  <c r="O128" i="11"/>
  <c r="Q128" i="11"/>
  <c r="R128" i="11"/>
  <c r="S128" i="11"/>
  <c r="T128" i="11"/>
  <c r="U128" i="11"/>
  <c r="M129" i="11"/>
  <c r="N129" i="11"/>
  <c r="O129" i="11"/>
  <c r="Q129" i="11"/>
  <c r="R129" i="11"/>
  <c r="S129" i="11"/>
  <c r="T129" i="11"/>
  <c r="U129" i="11"/>
  <c r="M130" i="11"/>
  <c r="N130" i="11"/>
  <c r="O130" i="11"/>
  <c r="Q130" i="11"/>
  <c r="R130" i="11"/>
  <c r="S130" i="11"/>
  <c r="T130" i="11"/>
  <c r="U130" i="11"/>
  <c r="M131" i="11"/>
  <c r="N131" i="11"/>
  <c r="O131" i="11"/>
  <c r="Q131" i="11"/>
  <c r="R131" i="11"/>
  <c r="S131" i="11"/>
  <c r="T131" i="11"/>
  <c r="U131" i="11"/>
  <c r="M132" i="11"/>
  <c r="N132" i="11"/>
  <c r="O132" i="11"/>
  <c r="Q132" i="11"/>
  <c r="R132" i="11"/>
  <c r="S132" i="11"/>
  <c r="T132" i="11"/>
  <c r="U132" i="11"/>
  <c r="M133" i="11"/>
  <c r="N133" i="11"/>
  <c r="O133" i="11"/>
  <c r="Q133" i="11"/>
  <c r="R133" i="11"/>
  <c r="S133" i="11"/>
  <c r="T133" i="11"/>
  <c r="U133" i="11"/>
  <c r="M134" i="11"/>
  <c r="N134" i="11"/>
  <c r="O134" i="11"/>
  <c r="Q134" i="11"/>
  <c r="R134" i="11"/>
  <c r="S134" i="11"/>
  <c r="T134" i="11"/>
  <c r="U134" i="11"/>
  <c r="M135" i="11"/>
  <c r="N135" i="11"/>
  <c r="O135" i="11"/>
  <c r="Q135" i="11"/>
  <c r="R135" i="11"/>
  <c r="S135" i="11"/>
  <c r="T135" i="11"/>
  <c r="U135" i="11"/>
  <c r="M136" i="11"/>
  <c r="N136" i="11"/>
  <c r="O136" i="11"/>
  <c r="Q136" i="11"/>
  <c r="R136" i="11"/>
  <c r="S136" i="11"/>
  <c r="T136" i="11"/>
  <c r="U136" i="11"/>
  <c r="M137" i="11"/>
  <c r="N137" i="11"/>
  <c r="O137" i="11"/>
  <c r="Q137" i="11"/>
  <c r="R137" i="11"/>
  <c r="S137" i="11"/>
  <c r="T137" i="11"/>
  <c r="U137" i="11"/>
  <c r="M138" i="11"/>
  <c r="N138" i="11"/>
  <c r="O138" i="11"/>
  <c r="Q138" i="11"/>
  <c r="R138" i="11"/>
  <c r="S138" i="11"/>
  <c r="T138" i="11"/>
  <c r="U138" i="11"/>
  <c r="M139" i="11"/>
  <c r="N139" i="11"/>
  <c r="O139" i="11"/>
  <c r="Q139" i="11"/>
  <c r="R139" i="11"/>
  <c r="S139" i="11"/>
  <c r="T139" i="11"/>
  <c r="U139" i="11"/>
  <c r="M140" i="11"/>
  <c r="N140" i="11"/>
  <c r="O140" i="11"/>
  <c r="Q140" i="11"/>
  <c r="R140" i="11"/>
  <c r="S140" i="11"/>
  <c r="T140" i="11"/>
  <c r="U140" i="11"/>
  <c r="M141" i="11"/>
  <c r="N141" i="11"/>
  <c r="O141" i="11"/>
  <c r="Q141" i="11"/>
  <c r="R141" i="11"/>
  <c r="S141" i="11"/>
  <c r="T141" i="11"/>
  <c r="U141" i="11"/>
  <c r="M142" i="11"/>
  <c r="N142" i="11"/>
  <c r="O142" i="11"/>
  <c r="Q142" i="11"/>
  <c r="R142" i="11"/>
  <c r="S142" i="11"/>
  <c r="T142" i="11"/>
  <c r="U142" i="11"/>
  <c r="M143" i="11"/>
  <c r="N143" i="11"/>
  <c r="O143" i="11"/>
  <c r="Q143" i="11"/>
  <c r="R143" i="11"/>
  <c r="S143" i="11"/>
  <c r="T143" i="11"/>
  <c r="U143" i="11"/>
  <c r="M144" i="11"/>
  <c r="N144" i="11"/>
  <c r="O144" i="11"/>
  <c r="Q144" i="11"/>
  <c r="R144" i="11"/>
  <c r="S144" i="11"/>
  <c r="T144" i="11"/>
  <c r="U144" i="11"/>
  <c r="M145" i="11"/>
  <c r="N145" i="11"/>
  <c r="O145" i="11"/>
  <c r="Q145" i="11"/>
  <c r="R145" i="11"/>
  <c r="S145" i="11"/>
  <c r="T145" i="11"/>
  <c r="U145" i="11"/>
  <c r="M146" i="11"/>
  <c r="N146" i="11"/>
  <c r="O146" i="11"/>
  <c r="Q146" i="11"/>
  <c r="R146" i="11"/>
  <c r="S146" i="11"/>
  <c r="T146" i="11"/>
  <c r="U146" i="11"/>
  <c r="M147" i="11"/>
  <c r="N147" i="11"/>
  <c r="O147" i="11"/>
  <c r="Q147" i="11"/>
  <c r="R147" i="11"/>
  <c r="S147" i="11"/>
  <c r="T147" i="11"/>
  <c r="U147" i="11"/>
  <c r="M148" i="11"/>
  <c r="N148" i="11"/>
  <c r="O148" i="11"/>
  <c r="Q148" i="11"/>
  <c r="R148" i="11"/>
  <c r="S148" i="11"/>
  <c r="T148" i="11"/>
  <c r="U148" i="11"/>
  <c r="M149" i="11"/>
  <c r="N149" i="11"/>
  <c r="O149" i="11"/>
  <c r="Q149" i="11"/>
  <c r="R149" i="11"/>
  <c r="S149" i="11"/>
  <c r="T149" i="11"/>
  <c r="U149" i="11"/>
  <c r="M150" i="11"/>
  <c r="N150" i="11"/>
  <c r="O150" i="11"/>
  <c r="Q150" i="11"/>
  <c r="R150" i="11"/>
  <c r="S150" i="11"/>
  <c r="T150" i="11"/>
  <c r="U150" i="11"/>
  <c r="Q151" i="11"/>
  <c r="R151" i="11"/>
  <c r="U151" i="11"/>
  <c r="M152" i="11"/>
  <c r="N152" i="11"/>
  <c r="U152" i="11"/>
  <c r="Q153" i="11"/>
  <c r="R153" i="11"/>
  <c r="U153" i="11"/>
  <c r="M154" i="11"/>
  <c r="N154" i="11"/>
  <c r="U154" i="11"/>
  <c r="Q155" i="11"/>
  <c r="R155" i="11"/>
  <c r="U155" i="11"/>
  <c r="M156" i="11"/>
  <c r="N156" i="11"/>
  <c r="U156" i="11"/>
  <c r="Q157" i="11"/>
  <c r="R157" i="11"/>
  <c r="U157" i="11"/>
  <c r="M158" i="11"/>
  <c r="N158" i="11"/>
  <c r="U158" i="11"/>
  <c r="Q159" i="11"/>
  <c r="R159" i="11"/>
  <c r="U159" i="11"/>
  <c r="M160" i="11"/>
  <c r="N160" i="11"/>
  <c r="U160" i="11"/>
  <c r="Q161" i="11"/>
  <c r="R161" i="11"/>
  <c r="U161" i="11"/>
  <c r="M162" i="11"/>
  <c r="N162" i="11"/>
  <c r="U162" i="11"/>
  <c r="Q163" i="11"/>
  <c r="R163" i="11"/>
  <c r="U163" i="11"/>
  <c r="M164" i="11"/>
  <c r="N164" i="11"/>
  <c r="U164" i="11"/>
  <c r="Q165" i="11"/>
  <c r="R165" i="11"/>
  <c r="U165" i="11"/>
  <c r="M166" i="11"/>
  <c r="N166" i="11"/>
  <c r="U166" i="11"/>
  <c r="Q167" i="11"/>
  <c r="R167" i="11"/>
  <c r="U167" i="11"/>
  <c r="AE1" i="100"/>
  <c r="P1" i="100"/>
  <c r="A1" i="100"/>
  <c r="L188" i="26" l="1"/>
  <c r="K188" i="26"/>
  <c r="N188" i="26"/>
  <c r="K76" i="100"/>
  <c r="K135" i="100" s="1"/>
  <c r="C76" i="100"/>
  <c r="C135" i="100" s="1"/>
  <c r="G97" i="100"/>
  <c r="G76" i="100"/>
  <c r="G135" i="100" s="1"/>
  <c r="J97" i="100"/>
  <c r="J76" i="100"/>
  <c r="J135" i="100" s="1"/>
  <c r="F97" i="100"/>
  <c r="F76" i="100"/>
  <c r="F135" i="100" s="1"/>
  <c r="R76" i="100"/>
  <c r="R135" i="100" s="1"/>
  <c r="Z76" i="100"/>
  <c r="Z135" i="100" s="1"/>
  <c r="AL76" i="100"/>
  <c r="AL135" i="100" s="1"/>
  <c r="M97" i="100"/>
  <c r="M76" i="100"/>
  <c r="M135" i="100" s="1"/>
  <c r="I97" i="100"/>
  <c r="I76" i="100"/>
  <c r="I135" i="100" s="1"/>
  <c r="E97" i="100"/>
  <c r="E76" i="100"/>
  <c r="E135" i="100" s="1"/>
  <c r="N97" i="100"/>
  <c r="N76" i="100"/>
  <c r="N135" i="100" s="1"/>
  <c r="V76" i="100"/>
  <c r="V135" i="100" s="1"/>
  <c r="AH76" i="100"/>
  <c r="AH135" i="100" s="1"/>
  <c r="AR76" i="100"/>
  <c r="AR135" i="100" s="1"/>
  <c r="L76" i="100"/>
  <c r="L135" i="100" s="1"/>
  <c r="H97" i="100"/>
  <c r="H76" i="100"/>
  <c r="H135" i="100" s="1"/>
  <c r="D76" i="100"/>
  <c r="D135" i="100" s="1"/>
  <c r="S76" i="100"/>
  <c r="S135" i="100" s="1"/>
  <c r="W76" i="100"/>
  <c r="W135" i="100" s="1"/>
  <c r="AA76" i="100"/>
  <c r="AA135" i="100" s="1"/>
  <c r="AI76" i="100"/>
  <c r="AI135" i="100" s="1"/>
  <c r="AM76" i="100"/>
  <c r="AM135" i="100" s="1"/>
  <c r="T76" i="100"/>
  <c r="T135" i="100" s="1"/>
  <c r="X76" i="100"/>
  <c r="X135" i="100" s="1"/>
  <c r="AB76" i="100"/>
  <c r="AB135" i="100" s="1"/>
  <c r="AF76" i="100"/>
  <c r="AF135" i="100" s="1"/>
  <c r="AJ76" i="100"/>
  <c r="AJ135" i="100" s="1"/>
  <c r="AN76" i="100"/>
  <c r="AN135" i="100" s="1"/>
  <c r="Q76" i="100"/>
  <c r="Q135" i="100" s="1"/>
  <c r="U76" i="100"/>
  <c r="U135" i="100" s="1"/>
  <c r="Y76" i="100"/>
  <c r="Y135" i="100" s="1"/>
  <c r="AC76" i="100"/>
  <c r="AC135" i="100" s="1"/>
  <c r="AG76" i="100"/>
  <c r="AG135" i="100" s="1"/>
  <c r="AK76" i="100"/>
  <c r="AK135" i="100" s="1"/>
  <c r="AO76" i="100"/>
  <c r="AO135" i="100" s="1"/>
  <c r="B97" i="100"/>
  <c r="B76" i="100"/>
  <c r="B135" i="100" s="1"/>
  <c r="F28" i="14" s="1"/>
  <c r="M94" i="100"/>
  <c r="I94" i="100"/>
  <c r="E94" i="100"/>
  <c r="Q98" i="100"/>
  <c r="U98" i="100"/>
  <c r="Y98" i="100"/>
  <c r="AC98" i="100"/>
  <c r="T99" i="100"/>
  <c r="X99" i="100"/>
  <c r="AB99" i="100"/>
  <c r="S100" i="100"/>
  <c r="W100" i="100"/>
  <c r="AA100" i="100"/>
  <c r="R101" i="100"/>
  <c r="V101" i="100"/>
  <c r="Z101" i="100"/>
  <c r="AI98" i="100"/>
  <c r="AM98" i="100"/>
  <c r="AF99" i="100"/>
  <c r="AJ99" i="100"/>
  <c r="AN99" i="100"/>
  <c r="AG100" i="100"/>
  <c r="AK100" i="100"/>
  <c r="AO100" i="100"/>
  <c r="AH101" i="100"/>
  <c r="AL101" i="100"/>
  <c r="AR101" i="100"/>
  <c r="L94" i="100"/>
  <c r="H94" i="100"/>
  <c r="D94" i="100"/>
  <c r="R98" i="100"/>
  <c r="V98" i="100"/>
  <c r="Z98" i="100"/>
  <c r="Q99" i="100"/>
  <c r="U99" i="100"/>
  <c r="Y99" i="100"/>
  <c r="AC99" i="100"/>
  <c r="T100" i="100"/>
  <c r="X100" i="100"/>
  <c r="AB100" i="100"/>
  <c r="S101" i="100"/>
  <c r="W101" i="100"/>
  <c r="AA101" i="100"/>
  <c r="AF98" i="100"/>
  <c r="AJ98" i="100"/>
  <c r="AN98" i="100"/>
  <c r="AG99" i="100"/>
  <c r="AK99" i="100"/>
  <c r="AO99" i="100"/>
  <c r="AH100" i="100"/>
  <c r="AL100" i="100"/>
  <c r="AR100" i="100"/>
  <c r="AI101" i="100"/>
  <c r="AM101" i="100"/>
  <c r="G94" i="100"/>
  <c r="S98" i="100"/>
  <c r="W98" i="100"/>
  <c r="AA98" i="100"/>
  <c r="R99" i="100"/>
  <c r="V99" i="100"/>
  <c r="Z99" i="100"/>
  <c r="Q100" i="100"/>
  <c r="U100" i="100"/>
  <c r="Y100" i="100"/>
  <c r="AC100" i="100"/>
  <c r="T101" i="100"/>
  <c r="X101" i="100"/>
  <c r="AB101" i="100"/>
  <c r="AG98" i="100"/>
  <c r="AK98" i="100"/>
  <c r="AO98" i="100"/>
  <c r="AH99" i="100"/>
  <c r="AL99" i="100"/>
  <c r="AR99" i="100"/>
  <c r="AI100" i="100"/>
  <c r="AM100" i="100"/>
  <c r="AF101" i="100"/>
  <c r="AJ101" i="100"/>
  <c r="AN101" i="100"/>
  <c r="N94" i="100"/>
  <c r="F94" i="100"/>
  <c r="T98" i="100"/>
  <c r="X98" i="100"/>
  <c r="AB98" i="100"/>
  <c r="S99" i="100"/>
  <c r="W99" i="100"/>
  <c r="AA99" i="100"/>
  <c r="R100" i="100"/>
  <c r="V100" i="100"/>
  <c r="Z100" i="100"/>
  <c r="Q101" i="100"/>
  <c r="U101" i="100"/>
  <c r="Y101" i="100"/>
  <c r="AC101" i="100"/>
  <c r="AH98" i="100"/>
  <c r="AL98" i="100"/>
  <c r="AR98" i="100"/>
  <c r="AI99" i="100"/>
  <c r="AM99" i="100"/>
  <c r="AF100" i="100"/>
  <c r="AJ100" i="100"/>
  <c r="AN100" i="100"/>
  <c r="AG101" i="100"/>
  <c r="AK101" i="100"/>
  <c r="AO101" i="100"/>
  <c r="AE167" i="11"/>
  <c r="AA167" i="11"/>
  <c r="AF166" i="11"/>
  <c r="AB166" i="11"/>
  <c r="X166" i="11"/>
  <c r="AC165" i="11"/>
  <c r="Y165" i="11"/>
  <c r="AD164" i="11"/>
  <c r="Z164" i="11"/>
  <c r="AE163" i="11"/>
  <c r="AA163" i="11"/>
  <c r="AF162" i="11"/>
  <c r="AB162" i="11"/>
  <c r="X162" i="11"/>
  <c r="AC161" i="11"/>
  <c r="Y161" i="11"/>
  <c r="AD160" i="11"/>
  <c r="Z160" i="11"/>
  <c r="AE159" i="11"/>
  <c r="AA159" i="11"/>
  <c r="AF158" i="11"/>
  <c r="AB158" i="11"/>
  <c r="X158" i="11"/>
  <c r="AC157" i="11"/>
  <c r="Y157" i="11"/>
  <c r="AD156" i="11"/>
  <c r="Z156" i="11"/>
  <c r="AE155" i="11"/>
  <c r="AA155" i="11"/>
  <c r="AF154" i="11"/>
  <c r="AB154" i="11"/>
  <c r="X154" i="11"/>
  <c r="AC153" i="11"/>
  <c r="Y153" i="11"/>
  <c r="AD152" i="11"/>
  <c r="Z152" i="11"/>
  <c r="AE151" i="11"/>
  <c r="AA151" i="11"/>
  <c r="X151" i="11"/>
  <c r="AF167" i="11"/>
  <c r="X167" i="11"/>
  <c r="Y166" i="11"/>
  <c r="Z165" i="11"/>
  <c r="AA164" i="11"/>
  <c r="AB163" i="11"/>
  <c r="AC162" i="11"/>
  <c r="AD161" i="11"/>
  <c r="AE160" i="11"/>
  <c r="AF159" i="11"/>
  <c r="X159" i="11"/>
  <c r="Y158" i="11"/>
  <c r="Z157" i="11"/>
  <c r="AA156" i="11"/>
  <c r="AB155" i="11"/>
  <c r="AC154" i="11"/>
  <c r="AD153" i="11"/>
  <c r="AE152" i="11"/>
  <c r="AD151" i="11"/>
  <c r="Z151" i="11"/>
  <c r="I188" i="26"/>
  <c r="D188" i="26"/>
  <c r="T188" i="26"/>
  <c r="S188" i="26"/>
  <c r="O188" i="26"/>
  <c r="M188" i="26"/>
  <c r="L74" i="100"/>
  <c r="D74" i="100"/>
  <c r="AB75" i="100"/>
  <c r="AN74" i="100"/>
  <c r="AF75" i="100"/>
  <c r="AN75" i="100"/>
  <c r="R97" i="100"/>
  <c r="H75" i="100"/>
  <c r="H74" i="100"/>
  <c r="X74" i="100"/>
  <c r="T75" i="100"/>
  <c r="AF74" i="100"/>
  <c r="AJ74" i="100"/>
  <c r="AJ75" i="100"/>
  <c r="T74" i="100"/>
  <c r="AB74" i="100"/>
  <c r="X75" i="100"/>
  <c r="K97" i="100"/>
  <c r="C97" i="100"/>
  <c r="H96" i="100"/>
  <c r="M95" i="100"/>
  <c r="E95" i="100"/>
  <c r="J94" i="100"/>
  <c r="B94" i="100"/>
  <c r="L92" i="100"/>
  <c r="D92" i="100"/>
  <c r="L93" i="100"/>
  <c r="L75" i="100"/>
  <c r="K93" i="100"/>
  <c r="K75" i="100"/>
  <c r="K74" i="100"/>
  <c r="C74" i="100"/>
  <c r="U74" i="100"/>
  <c r="AC74" i="100"/>
  <c r="U75" i="100"/>
  <c r="AC75" i="100"/>
  <c r="AK74" i="100"/>
  <c r="AG75" i="100"/>
  <c r="AO75" i="100"/>
  <c r="N93" i="100"/>
  <c r="N75" i="100"/>
  <c r="J93" i="100"/>
  <c r="J75" i="100"/>
  <c r="F93" i="100"/>
  <c r="F75" i="100"/>
  <c r="B93" i="100"/>
  <c r="B75" i="100"/>
  <c r="N74" i="100"/>
  <c r="J74" i="100"/>
  <c r="F74" i="100"/>
  <c r="R74" i="100"/>
  <c r="V74" i="100"/>
  <c r="Z74" i="100"/>
  <c r="S92" i="100"/>
  <c r="R75" i="100"/>
  <c r="V75" i="100"/>
  <c r="Z75" i="100"/>
  <c r="AH74" i="100"/>
  <c r="AL74" i="100"/>
  <c r="AR74" i="100"/>
  <c r="AH75" i="100"/>
  <c r="AL75" i="100"/>
  <c r="AR75" i="100"/>
  <c r="D93" i="100"/>
  <c r="D75" i="100"/>
  <c r="G93" i="100"/>
  <c r="G75" i="100"/>
  <c r="C93" i="100"/>
  <c r="C75" i="100"/>
  <c r="G74" i="100"/>
  <c r="Q74" i="100"/>
  <c r="Y74" i="100"/>
  <c r="Q75" i="100"/>
  <c r="Y75" i="100"/>
  <c r="AG74" i="100"/>
  <c r="AO74" i="100"/>
  <c r="AK75" i="100"/>
  <c r="M93" i="100"/>
  <c r="M75" i="100"/>
  <c r="I93" i="100"/>
  <c r="I75" i="100"/>
  <c r="E93" i="100"/>
  <c r="E75" i="100"/>
  <c r="M74" i="100"/>
  <c r="I74" i="100"/>
  <c r="E74" i="100"/>
  <c r="S74" i="100"/>
  <c r="W74" i="100"/>
  <c r="AA74" i="100"/>
  <c r="S75" i="100"/>
  <c r="W75" i="100"/>
  <c r="AA75" i="100"/>
  <c r="AI74" i="100"/>
  <c r="AM74" i="100"/>
  <c r="AI75" i="100"/>
  <c r="AM75" i="100"/>
  <c r="O32" i="66"/>
  <c r="H188" i="26"/>
  <c r="W92" i="100"/>
  <c r="V93" i="100"/>
  <c r="Z93" i="100"/>
  <c r="Y94" i="100"/>
  <c r="AC94" i="100"/>
  <c r="AB95" i="100"/>
  <c r="S96" i="100"/>
  <c r="V97" i="100"/>
  <c r="U60" i="12"/>
  <c r="U64" i="12"/>
  <c r="U68" i="12"/>
  <c r="U20" i="13"/>
  <c r="U24" i="13"/>
  <c r="U29" i="13"/>
  <c r="U34" i="83"/>
  <c r="U21" i="13"/>
  <c r="U25" i="13"/>
  <c r="Q188" i="26"/>
  <c r="C188" i="26"/>
  <c r="AO97" i="100"/>
  <c r="AA92" i="100"/>
  <c r="Q94" i="100"/>
  <c r="T95" i="100"/>
  <c r="W96" i="100"/>
  <c r="Z97" i="100"/>
  <c r="L97" i="100"/>
  <c r="D97" i="100"/>
  <c r="I96" i="100"/>
  <c r="N95" i="100"/>
  <c r="F95" i="100"/>
  <c r="K94" i="100"/>
  <c r="M92" i="100"/>
  <c r="E92" i="100"/>
  <c r="R93" i="100"/>
  <c r="U94" i="100"/>
  <c r="X95" i="100"/>
  <c r="AA96" i="100"/>
  <c r="P188" i="26"/>
  <c r="G188" i="26"/>
  <c r="O137" i="66"/>
  <c r="O141" i="66"/>
  <c r="O149" i="66"/>
  <c r="O151" i="66"/>
  <c r="AB92" i="100"/>
  <c r="W93" i="100"/>
  <c r="R94" i="100"/>
  <c r="Z94" i="100"/>
  <c r="U95" i="100"/>
  <c r="AC95" i="100"/>
  <c r="X96" i="100"/>
  <c r="S97" i="100"/>
  <c r="AA97" i="100"/>
  <c r="AH92" i="100"/>
  <c r="AR92" i="100"/>
  <c r="AI93" i="100"/>
  <c r="AF94" i="100"/>
  <c r="AN94" i="100"/>
  <c r="AK95" i="100"/>
  <c r="AH96" i="100"/>
  <c r="AR96" i="100"/>
  <c r="AI97" i="100"/>
  <c r="Q92" i="100"/>
  <c r="U92" i="100"/>
  <c r="Y92" i="100"/>
  <c r="AC92" i="100"/>
  <c r="T93" i="100"/>
  <c r="X93" i="100"/>
  <c r="AB93" i="100"/>
  <c r="S94" i="100"/>
  <c r="W94" i="100"/>
  <c r="AA94" i="100"/>
  <c r="R95" i="100"/>
  <c r="V95" i="100"/>
  <c r="Z95" i="100"/>
  <c r="Q96" i="100"/>
  <c r="U96" i="100"/>
  <c r="Y96" i="100"/>
  <c r="AC96" i="100"/>
  <c r="T97" i="100"/>
  <c r="S93" i="100"/>
  <c r="AA93" i="100"/>
  <c r="V94" i="100"/>
  <c r="Q95" i="100"/>
  <c r="Y95" i="100"/>
  <c r="T96" i="100"/>
  <c r="AB96" i="100"/>
  <c r="W97" i="100"/>
  <c r="AL92" i="100"/>
  <c r="AM93" i="100"/>
  <c r="AJ94" i="100"/>
  <c r="AG95" i="100"/>
  <c r="AO95" i="100"/>
  <c r="AL96" i="100"/>
  <c r="AM97" i="100"/>
  <c r="AB97" i="100"/>
  <c r="AI92" i="100"/>
  <c r="AM92" i="100"/>
  <c r="AF93" i="100"/>
  <c r="AJ93" i="100"/>
  <c r="AN93" i="100"/>
  <c r="AG94" i="100"/>
  <c r="AK94" i="100"/>
  <c r="AO94" i="100"/>
  <c r="AH95" i="100"/>
  <c r="AL95" i="100"/>
  <c r="AR95" i="100"/>
  <c r="AI96" i="100"/>
  <c r="AM96" i="100"/>
  <c r="AF97" i="100"/>
  <c r="AJ97" i="100"/>
  <c r="AN97" i="100"/>
  <c r="R92" i="100"/>
  <c r="V92" i="100"/>
  <c r="Q93" i="100"/>
  <c r="Y93" i="100"/>
  <c r="T94" i="100"/>
  <c r="AB94" i="100"/>
  <c r="W95" i="100"/>
  <c r="V96" i="100"/>
  <c r="Q97" i="100"/>
  <c r="U97" i="100"/>
  <c r="AC97" i="100"/>
  <c r="AG92" i="100"/>
  <c r="AK92" i="100"/>
  <c r="AO92" i="100"/>
  <c r="AH93" i="100"/>
  <c r="AL93" i="100"/>
  <c r="AR93" i="100"/>
  <c r="AI94" i="100"/>
  <c r="AM94" i="100"/>
  <c r="AF95" i="100"/>
  <c r="AJ95" i="100"/>
  <c r="AN95" i="100"/>
  <c r="AG96" i="100"/>
  <c r="AK96" i="100"/>
  <c r="AO96" i="100"/>
  <c r="AH97" i="100"/>
  <c r="AL97" i="100"/>
  <c r="AR97" i="100"/>
  <c r="R188" i="26"/>
  <c r="X97" i="100"/>
  <c r="Z92" i="100"/>
  <c r="U93" i="100"/>
  <c r="AC93" i="100"/>
  <c r="X94" i="100"/>
  <c r="S95" i="100"/>
  <c r="AA95" i="100"/>
  <c r="R96" i="100"/>
  <c r="Z96" i="100"/>
  <c r="Y97" i="100"/>
  <c r="AF92" i="100"/>
  <c r="AJ92" i="100"/>
  <c r="AN92" i="100"/>
  <c r="AG93" i="100"/>
  <c r="AK93" i="100"/>
  <c r="AO93" i="100"/>
  <c r="AH94" i="100"/>
  <c r="AL94" i="100"/>
  <c r="AR94" i="100"/>
  <c r="AI95" i="100"/>
  <c r="AM95" i="100"/>
  <c r="AF96" i="100"/>
  <c r="AJ96" i="100"/>
  <c r="AN96" i="100"/>
  <c r="AG97" i="100"/>
  <c r="AK97" i="100"/>
  <c r="O132" i="66"/>
  <c r="O136" i="66"/>
  <c r="O140" i="66"/>
  <c r="O144" i="66"/>
  <c r="O146" i="66"/>
  <c r="O148" i="66"/>
  <c r="O150" i="66"/>
  <c r="O154" i="66"/>
  <c r="O158" i="66"/>
  <c r="O159" i="66"/>
  <c r="O102" i="66"/>
  <c r="O115" i="66"/>
  <c r="O127" i="66"/>
  <c r="U75" i="12"/>
  <c r="U79" i="12"/>
  <c r="U83" i="12"/>
  <c r="U87" i="12"/>
  <c r="O120" i="66"/>
  <c r="O155" i="66"/>
  <c r="O104" i="66"/>
  <c r="O106" i="66"/>
  <c r="O116" i="66"/>
  <c r="O118" i="66"/>
  <c r="O122" i="66"/>
  <c r="F188" i="26"/>
  <c r="J188" i="26"/>
  <c r="U93" i="48"/>
  <c r="U97" i="48"/>
  <c r="U101" i="48"/>
  <c r="U105" i="48"/>
  <c r="U109" i="48"/>
  <c r="U113" i="48"/>
  <c r="U76" i="12"/>
  <c r="U80" i="12"/>
  <c r="U84" i="12"/>
  <c r="U88" i="12"/>
  <c r="O135" i="66"/>
  <c r="O139" i="66"/>
  <c r="O143" i="66"/>
  <c r="O147" i="66"/>
  <c r="O153" i="66"/>
  <c r="O157" i="66"/>
  <c r="O134" i="66"/>
  <c r="O138" i="66"/>
  <c r="O142" i="66"/>
  <c r="O152" i="66"/>
  <c r="O156" i="66"/>
  <c r="U94" i="48"/>
  <c r="U98" i="48"/>
  <c r="U102" i="48"/>
  <c r="U106" i="48"/>
  <c r="U110" i="48"/>
  <c r="U114" i="48"/>
  <c r="U77" i="12"/>
  <c r="U81" i="12"/>
  <c r="U85" i="12"/>
  <c r="U89" i="12"/>
  <c r="U30" i="13"/>
  <c r="O114" i="66"/>
  <c r="O96" i="66"/>
  <c r="U91" i="48"/>
  <c r="U95" i="48"/>
  <c r="U103" i="48"/>
  <c r="U107" i="48"/>
  <c r="U111" i="48"/>
  <c r="U115" i="48"/>
  <c r="O112" i="66"/>
  <c r="O110" i="66"/>
  <c r="O126" i="66"/>
  <c r="O108" i="66"/>
  <c r="O124" i="66"/>
  <c r="O133" i="66"/>
  <c r="O145" i="66"/>
  <c r="O63" i="66"/>
  <c r="O54" i="66" s="1"/>
  <c r="U22" i="13"/>
  <c r="U31" i="13"/>
  <c r="U31" i="83"/>
  <c r="U33" i="13"/>
  <c r="U26" i="13"/>
  <c r="U32" i="83"/>
  <c r="U78" i="12"/>
  <c r="U82" i="12"/>
  <c r="U86" i="12"/>
  <c r="U57" i="12"/>
  <c r="U61" i="12"/>
  <c r="U65" i="12"/>
  <c r="U69" i="12"/>
  <c r="U58" i="12"/>
  <c r="U62" i="12"/>
  <c r="U66" i="12"/>
  <c r="U70" i="12"/>
  <c r="U59" i="12"/>
  <c r="U63" i="12"/>
  <c r="U67" i="12"/>
  <c r="U71" i="12"/>
  <c r="T92" i="100"/>
  <c r="X92" i="100"/>
  <c r="H93" i="100"/>
  <c r="C94" i="100"/>
  <c r="AD167" i="11"/>
  <c r="Z167" i="11"/>
  <c r="AE166" i="11"/>
  <c r="AA166" i="11"/>
  <c r="AF165" i="11"/>
  <c r="AB165" i="11"/>
  <c r="X165" i="11"/>
  <c r="AC164" i="11"/>
  <c r="Y164" i="11"/>
  <c r="AD163" i="11"/>
  <c r="Z163" i="11"/>
  <c r="AE162" i="11"/>
  <c r="AA162" i="11"/>
  <c r="AF161" i="11"/>
  <c r="AB161" i="11"/>
  <c r="X161" i="11"/>
  <c r="AC160" i="11"/>
  <c r="Y160" i="11"/>
  <c r="AD159" i="11"/>
  <c r="Z159" i="11"/>
  <c r="AE158" i="11"/>
  <c r="AA158" i="11"/>
  <c r="AF157" i="11"/>
  <c r="AB157" i="11"/>
  <c r="X157" i="11"/>
  <c r="AC156" i="11"/>
  <c r="Y156" i="11"/>
  <c r="AD155" i="11"/>
  <c r="Z155" i="11"/>
  <c r="AE154" i="11"/>
  <c r="AA154" i="11"/>
  <c r="AF153" i="11"/>
  <c r="AB153" i="11"/>
  <c r="X153" i="11"/>
  <c r="AC152" i="11"/>
  <c r="Y152" i="11"/>
  <c r="AL134" i="100" l="1"/>
  <c r="Z134" i="100"/>
  <c r="V96" i="12"/>
  <c r="AH134" i="100"/>
  <c r="V104" i="12"/>
  <c r="V134" i="100"/>
  <c r="AR134" i="100"/>
  <c r="R134" i="100"/>
  <c r="V103" i="12"/>
  <c r="N134" i="100"/>
  <c r="AO134" i="100"/>
  <c r="Y134" i="100"/>
  <c r="AB134" i="100"/>
  <c r="V105" i="12"/>
  <c r="V94" i="12"/>
  <c r="V98" i="12"/>
  <c r="V102" i="12"/>
  <c r="V106" i="12"/>
  <c r="V95" i="12"/>
  <c r="V99" i="12"/>
  <c r="V107" i="12"/>
  <c r="V100" i="12"/>
  <c r="V93" i="12"/>
  <c r="V97" i="12"/>
  <c r="V101" i="12"/>
  <c r="H134" i="100"/>
  <c r="E134" i="100"/>
  <c r="M134" i="100"/>
  <c r="W134" i="100"/>
  <c r="F134" i="100"/>
  <c r="K134" i="100"/>
  <c r="AK134" i="100"/>
  <c r="U134" i="100"/>
  <c r="AN134" i="100"/>
  <c r="X134" i="100"/>
  <c r="AM134" i="100"/>
  <c r="S134" i="100"/>
  <c r="C134" i="100"/>
  <c r="D134" i="100"/>
  <c r="L134" i="100"/>
  <c r="I134" i="100"/>
  <c r="B134" i="100"/>
  <c r="F27" i="14" s="1"/>
  <c r="AG134" i="100"/>
  <c r="Q134" i="100"/>
  <c r="AJ134" i="100"/>
  <c r="T134" i="100"/>
  <c r="AI134" i="100"/>
  <c r="J134" i="100"/>
  <c r="G134" i="100"/>
  <c r="AC134" i="100"/>
  <c r="AF134" i="100"/>
  <c r="AA134" i="100"/>
  <c r="AJ133" i="100"/>
  <c r="Y39" i="83" s="1" a="1"/>
  <c r="Y39" i="83" s="1"/>
  <c r="Y133" i="100"/>
  <c r="T133" i="100"/>
  <c r="B133" i="100"/>
  <c r="AM133" i="100"/>
  <c r="D39" i="83" a="1"/>
  <c r="O39" i="83" s="1"/>
  <c r="AA133" i="100"/>
  <c r="AC133" i="100"/>
  <c r="X133" i="100"/>
  <c r="L133" i="100"/>
  <c r="AL133" i="100"/>
  <c r="U133" i="100"/>
  <c r="Y38" i="83" s="1" a="1"/>
  <c r="Y38" i="83" s="1"/>
  <c r="AI133" i="100"/>
  <c r="AK133" i="100"/>
  <c r="Q133" i="100"/>
  <c r="C133" i="100"/>
  <c r="AH133" i="100"/>
  <c r="AG133" i="100"/>
  <c r="K133" i="100"/>
  <c r="AR133" i="100"/>
  <c r="V133" i="100"/>
  <c r="W133" i="100"/>
  <c r="J133" i="100"/>
  <c r="AO133" i="100"/>
  <c r="G133" i="100"/>
  <c r="O53" i="66"/>
  <c r="Z133" i="100"/>
  <c r="O48" i="66"/>
  <c r="AF133" i="100"/>
  <c r="S133" i="100"/>
  <c r="AN133" i="100"/>
  <c r="AB133" i="100"/>
  <c r="O45" i="66"/>
  <c r="O40" i="66"/>
  <c r="O55" i="66"/>
  <c r="O58" i="66"/>
  <c r="M133" i="100"/>
  <c r="R133" i="100"/>
  <c r="O61" i="66"/>
  <c r="O41" i="66"/>
  <c r="O60" i="66"/>
  <c r="O57" i="66"/>
  <c r="O37" i="66"/>
  <c r="O56" i="66"/>
  <c r="O42" i="66"/>
  <c r="O39" i="66"/>
  <c r="O44" i="66"/>
  <c r="O46" i="66"/>
  <c r="O51" i="66"/>
  <c r="O50" i="66"/>
  <c r="O47" i="66"/>
  <c r="O38" i="66"/>
  <c r="O49" i="66"/>
  <c r="O52" i="66"/>
  <c r="O59" i="66"/>
  <c r="O43" i="66"/>
  <c r="O62" i="66"/>
  <c r="H133" i="100"/>
  <c r="F133" i="100"/>
  <c r="E133" i="100"/>
  <c r="D133" i="100"/>
  <c r="N133" i="100"/>
  <c r="I133" i="100"/>
  <c r="U39" i="83" l="1" a="1"/>
  <c r="U39" i="83" s="1"/>
  <c r="U38" i="83" a="1"/>
  <c r="X38" i="83" s="1"/>
  <c r="F26" i="14"/>
  <c r="Q39" i="83"/>
  <c r="G39" i="83"/>
  <c r="J39" i="83"/>
  <c r="N39" i="83"/>
  <c r="S39" i="83"/>
  <c r="L39" i="83"/>
  <c r="P39" i="83"/>
  <c r="R39" i="83"/>
  <c r="F39" i="83"/>
  <c r="H39" i="83"/>
  <c r="I39" i="83"/>
  <c r="M39" i="83"/>
  <c r="D39" i="83"/>
  <c r="T39" i="83"/>
  <c r="E39" i="83"/>
  <c r="K39" i="83"/>
  <c r="V39" i="83" l="1"/>
  <c r="X39" i="83"/>
  <c r="W39" i="83"/>
  <c r="W38" i="83"/>
  <c r="V38" i="83"/>
  <c r="U38" i="83"/>
  <c r="B150" i="11" l="1"/>
  <c r="C150" i="11"/>
  <c r="D150" i="11"/>
  <c r="E150" i="11"/>
  <c r="F150" i="11"/>
  <c r="G150" i="11"/>
  <c r="H150" i="11"/>
  <c r="I150" i="11"/>
  <c r="J150" i="11"/>
  <c r="U160" i="83" l="1"/>
  <c r="U159" i="83"/>
  <c r="U143" i="83" l="1"/>
  <c r="U141" i="83"/>
  <c r="V163" i="83" s="1"/>
  <c r="T55" i="28"/>
  <c r="T62" i="28"/>
  <c r="T65" i="28"/>
  <c r="T58" i="28"/>
  <c r="T59" i="28"/>
  <c r="T60" i="28"/>
  <c r="S60" i="28"/>
  <c r="R60" i="28"/>
  <c r="Q60" i="28"/>
  <c r="P60" i="28"/>
  <c r="O60" i="28"/>
  <c r="N60" i="28"/>
  <c r="M60" i="28"/>
  <c r="L60" i="28"/>
  <c r="K60" i="28"/>
  <c r="J60" i="28"/>
  <c r="I60" i="28"/>
  <c r="H60" i="28"/>
  <c r="S59" i="28"/>
  <c r="R59" i="28"/>
  <c r="Q59" i="28"/>
  <c r="P59" i="28"/>
  <c r="O59" i="28"/>
  <c r="N59" i="28"/>
  <c r="M59" i="28"/>
  <c r="L59" i="28"/>
  <c r="K59" i="28"/>
  <c r="J59" i="28"/>
  <c r="I59" i="28"/>
  <c r="H59" i="28"/>
  <c r="G59" i="28"/>
  <c r="S58" i="28"/>
  <c r="R58" i="28"/>
  <c r="Q58" i="28"/>
  <c r="P58" i="28"/>
  <c r="O58" i="28"/>
  <c r="N58" i="28"/>
  <c r="M58" i="28"/>
  <c r="L58" i="28"/>
  <c r="K58" i="28"/>
  <c r="J58" i="28"/>
  <c r="I58" i="28"/>
  <c r="H58" i="28"/>
  <c r="G58" i="28"/>
  <c r="U70" i="28" l="1"/>
  <c r="U64" i="28"/>
  <c r="U67" i="28"/>
  <c r="U72" i="28"/>
  <c r="T66" i="28"/>
  <c r="U73" i="28" s="1"/>
  <c r="T63" i="28"/>
  <c r="U71" i="28" s="1"/>
  <c r="T93" i="28"/>
  <c r="T88" i="28"/>
  <c r="T61" i="28"/>
  <c r="T56" i="28" s="1"/>
  <c r="U145" i="83"/>
  <c r="U147" i="83"/>
  <c r="V166" i="83" s="1"/>
  <c r="U148" i="83"/>
  <c r="V167" i="83" s="1"/>
  <c r="U144" i="83"/>
  <c r="T69" i="28"/>
  <c r="T54" i="28"/>
  <c r="U46" i="83"/>
  <c r="V47" i="83" s="1"/>
  <c r="U47" i="26"/>
  <c r="U39" i="26"/>
  <c r="U146" i="26"/>
  <c r="U151" i="26"/>
  <c r="U53" i="83"/>
  <c r="U162" i="26"/>
  <c r="U165" i="26"/>
  <c r="U166" i="26"/>
  <c r="U170" i="26"/>
  <c r="U144" i="26"/>
  <c r="U147" i="26"/>
  <c r="U148" i="26"/>
  <c r="U152" i="26"/>
  <c r="U159" i="26"/>
  <c r="U163" i="26"/>
  <c r="U167" i="26"/>
  <c r="U62" i="27"/>
  <c r="U89" i="27" s="1"/>
  <c r="U71" i="27"/>
  <c r="U75" i="27"/>
  <c r="U79" i="27"/>
  <c r="U221" i="27"/>
  <c r="U222" i="27"/>
  <c r="U170" i="27"/>
  <c r="U197" i="27" s="1"/>
  <c r="U225" i="27"/>
  <c r="U229" i="27"/>
  <c r="U230" i="27"/>
  <c r="U233" i="27"/>
  <c r="U234" i="27"/>
  <c r="U237" i="27"/>
  <c r="U185" i="27"/>
  <c r="U212" i="27" s="1"/>
  <c r="U246" i="27"/>
  <c r="U247" i="27"/>
  <c r="U249" i="27"/>
  <c r="U250" i="27"/>
  <c r="U253" i="27"/>
  <c r="U261" i="27"/>
  <c r="U262" i="27"/>
  <c r="U263" i="27"/>
  <c r="U265" i="27"/>
  <c r="U266" i="27"/>
  <c r="U231" i="27"/>
  <c r="U238" i="27"/>
  <c r="U77" i="27" l="1"/>
  <c r="U64" i="27"/>
  <c r="U177" i="27"/>
  <c r="U173" i="27"/>
  <c r="U186" i="27"/>
  <c r="U182" i="27"/>
  <c r="U178" i="27"/>
  <c r="U174" i="27"/>
  <c r="U72" i="27"/>
  <c r="U169" i="27"/>
  <c r="U166" i="27"/>
  <c r="U112" i="26"/>
  <c r="U183" i="27"/>
  <c r="U179" i="27"/>
  <c r="U175" i="27"/>
  <c r="U171" i="27"/>
  <c r="U167" i="27"/>
  <c r="U267" i="27"/>
  <c r="U259" i="27"/>
  <c r="U168" i="26"/>
  <c r="U185" i="26" s="1"/>
  <c r="U160" i="26"/>
  <c r="U292" i="27"/>
  <c r="U69" i="27"/>
  <c r="U76" i="27"/>
  <c r="U60" i="27"/>
  <c r="U45" i="26"/>
  <c r="U158" i="26"/>
  <c r="U43" i="26"/>
  <c r="U143" i="26"/>
  <c r="U172" i="27"/>
  <c r="U276" i="27"/>
  <c r="U108" i="26"/>
  <c r="U165" i="27"/>
  <c r="U288" i="27"/>
  <c r="U251" i="27"/>
  <c r="U239" i="27"/>
  <c r="U293" i="27" s="1"/>
  <c r="U61" i="27"/>
  <c r="U226" i="27"/>
  <c r="U280" i="27" s="1"/>
  <c r="U49" i="26"/>
  <c r="U41" i="26"/>
  <c r="U181" i="27"/>
  <c r="U169" i="26"/>
  <c r="U186" i="26" s="1"/>
  <c r="U161" i="26"/>
  <c r="U178" i="26" s="1"/>
  <c r="U150" i="26"/>
  <c r="U184" i="26" s="1"/>
  <c r="U202" i="26" s="1"/>
  <c r="U142" i="26"/>
  <c r="U176" i="26" s="1"/>
  <c r="U180" i="27"/>
  <c r="U258" i="27"/>
  <c r="U285" i="27" s="1"/>
  <c r="U184" i="27"/>
  <c r="U176" i="27"/>
  <c r="U168" i="27"/>
  <c r="U255" i="27"/>
  <c r="U73" i="27"/>
  <c r="U65" i="27"/>
  <c r="U57" i="27"/>
  <c r="U254" i="27"/>
  <c r="U257" i="27"/>
  <c r="U284" i="27" s="1"/>
  <c r="U235" i="27"/>
  <c r="U289" i="27" s="1"/>
  <c r="U219" i="27"/>
  <c r="U273" i="27" s="1"/>
  <c r="U68" i="27"/>
  <c r="U180" i="26"/>
  <c r="U118" i="26"/>
  <c r="U114" i="26"/>
  <c r="U110" i="26"/>
  <c r="U106" i="26"/>
  <c r="U223" i="27"/>
  <c r="U277" i="27" s="1"/>
  <c r="U182" i="26"/>
  <c r="U115" i="26"/>
  <c r="U111" i="26"/>
  <c r="U107" i="26"/>
  <c r="U117" i="26"/>
  <c r="U113" i="26"/>
  <c r="U109" i="26"/>
  <c r="U50" i="26"/>
  <c r="U46" i="26"/>
  <c r="U42" i="26"/>
  <c r="U38" i="26"/>
  <c r="U48" i="26"/>
  <c r="U44" i="26"/>
  <c r="U40" i="26"/>
  <c r="U227" i="27"/>
  <c r="U256" i="27"/>
  <c r="U283" i="27" s="1"/>
  <c r="U252" i="27"/>
  <c r="U279" i="27" s="1"/>
  <c r="U248" i="27"/>
  <c r="U275" i="27" s="1"/>
  <c r="U78" i="27"/>
  <c r="U74" i="27"/>
  <c r="U70" i="27"/>
  <c r="U66" i="27"/>
  <c r="U58" i="27"/>
  <c r="T94" i="28"/>
  <c r="U161" i="83" s="1"/>
  <c r="U149" i="83" s="1"/>
  <c r="U240" i="27"/>
  <c r="U236" i="27"/>
  <c r="U290" i="27" s="1"/>
  <c r="U232" i="27"/>
  <c r="U228" i="27"/>
  <c r="U224" i="27"/>
  <c r="U278" i="27" s="1"/>
  <c r="U305" i="27" s="1"/>
  <c r="U220" i="27"/>
  <c r="U274" i="27" s="1"/>
  <c r="U67" i="27"/>
  <c r="U63" i="27"/>
  <c r="U59" i="27"/>
  <c r="U119" i="26"/>
  <c r="U37" i="26"/>
  <c r="U50" i="83"/>
  <c r="V51" i="83" s="1"/>
  <c r="U264" i="27"/>
  <c r="U291" i="27" s="1"/>
  <c r="U260" i="27"/>
  <c r="U287" i="27" s="1"/>
  <c r="U116" i="26"/>
  <c r="U54" i="83"/>
  <c r="U62" i="83" s="1"/>
  <c r="U164" i="26"/>
  <c r="U181" i="26" s="1"/>
  <c r="U153" i="26"/>
  <c r="U187" i="26" s="1"/>
  <c r="U205" i="26" s="1"/>
  <c r="U149" i="26"/>
  <c r="U183" i="26" s="1"/>
  <c r="U145" i="26"/>
  <c r="U179" i="26" s="1"/>
  <c r="U141" i="26"/>
  <c r="U61" i="83"/>
  <c r="U48" i="83"/>
  <c r="U177" i="26" l="1"/>
  <c r="U286" i="27"/>
  <c r="U57" i="83"/>
  <c r="V58" i="83" s="1"/>
  <c r="V49" i="83"/>
  <c r="T99" i="28"/>
  <c r="U294" i="27"/>
  <c r="U321" i="27" s="1"/>
  <c r="U282" i="27"/>
  <c r="U171" i="26"/>
  <c r="U281" i="27"/>
  <c r="U55" i="83"/>
  <c r="U268" i="27"/>
  <c r="U154" i="26"/>
  <c r="U175" i="26"/>
  <c r="U59" i="83"/>
  <c r="V60" i="83" s="1"/>
  <c r="U52" i="83"/>
  <c r="U241" i="27"/>
  <c r="U187" i="27"/>
  <c r="A31" i="65"/>
  <c r="A1" i="65"/>
  <c r="C190" i="88"/>
  <c r="C173" i="88"/>
  <c r="C87" i="88"/>
  <c r="C1" i="88"/>
  <c r="S76" i="73"/>
  <c r="O76" i="73"/>
  <c r="K76" i="73"/>
  <c r="G76" i="73"/>
  <c r="U188" i="26" l="1"/>
  <c r="V41" i="83"/>
  <c r="V56" i="83"/>
  <c r="U295" i="27"/>
  <c r="C76" i="73"/>
  <c r="A4" i="88"/>
  <c r="A5" i="88"/>
  <c r="A6" i="88"/>
  <c r="A7" i="88"/>
  <c r="A8" i="88"/>
  <c r="A9" i="88"/>
  <c r="A10" i="88"/>
  <c r="A11" i="88"/>
  <c r="A12" i="88"/>
  <c r="A13" i="88"/>
  <c r="A14" i="88"/>
  <c r="A15" i="88"/>
  <c r="A16" i="88"/>
  <c r="A17" i="88"/>
  <c r="A18" i="88"/>
  <c r="A19" i="88"/>
  <c r="A20" i="88"/>
  <c r="A21" i="88"/>
  <c r="A22" i="88"/>
  <c r="A23" i="88"/>
  <c r="A24" i="88"/>
  <c r="A25" i="88"/>
  <c r="A26" i="88"/>
  <c r="A27" i="88"/>
  <c r="A28" i="88"/>
  <c r="A29" i="88"/>
  <c r="A30" i="88"/>
  <c r="A31" i="88"/>
  <c r="A32" i="88"/>
  <c r="A33" i="88"/>
  <c r="A34" i="88"/>
  <c r="A35" i="88"/>
  <c r="A36" i="88"/>
  <c r="A37" i="88"/>
  <c r="A38" i="88"/>
  <c r="A39" i="88"/>
  <c r="A40" i="88"/>
  <c r="A41" i="88"/>
  <c r="A42" i="88"/>
  <c r="A43" i="88"/>
  <c r="A44" i="88"/>
  <c r="A45" i="88"/>
  <c r="A46" i="88"/>
  <c r="A47" i="88"/>
  <c r="A48" i="88"/>
  <c r="A49" i="88"/>
  <c r="A50" i="88"/>
  <c r="A51" i="88"/>
  <c r="A52" i="88"/>
  <c r="A53" i="88"/>
  <c r="A54" i="88"/>
  <c r="A55" i="88"/>
  <c r="A56" i="88"/>
  <c r="A57" i="88"/>
  <c r="A58" i="88"/>
  <c r="A59" i="88"/>
  <c r="A60" i="88"/>
  <c r="A61" i="88"/>
  <c r="A62" i="88"/>
  <c r="A63" i="88"/>
  <c r="A64" i="88"/>
  <c r="A65" i="88"/>
  <c r="A66" i="88"/>
  <c r="A67" i="88"/>
  <c r="A68" i="88"/>
  <c r="A69" i="88"/>
  <c r="A70" i="88"/>
  <c r="A71" i="88"/>
  <c r="A72" i="88"/>
  <c r="A73" i="88"/>
  <c r="A74" i="88"/>
  <c r="A75" i="88"/>
  <c r="A76" i="88"/>
  <c r="A77" i="88"/>
  <c r="A78" i="88"/>
  <c r="A79" i="88"/>
  <c r="A80" i="88"/>
  <c r="A81" i="88"/>
  <c r="A82" i="88"/>
  <c r="A83" i="88"/>
  <c r="A84" i="88"/>
  <c r="A85" i="88"/>
  <c r="A3" i="88"/>
  <c r="A372" i="52" l="1"/>
  <c r="A371" i="52"/>
  <c r="A370" i="52"/>
  <c r="A369" i="52"/>
  <c r="A368" i="52"/>
  <c r="A367" i="52"/>
  <c r="A366" i="52"/>
  <c r="A365" i="52"/>
  <c r="A364" i="52"/>
  <c r="A363" i="52"/>
  <c r="A362" i="52"/>
  <c r="A361" i="52"/>
  <c r="A360" i="52"/>
  <c r="A359" i="52"/>
  <c r="A358" i="52"/>
  <c r="A357" i="52"/>
  <c r="A356" i="52"/>
  <c r="A355" i="52"/>
  <c r="A354" i="52"/>
  <c r="A353" i="52"/>
  <c r="A352" i="52"/>
  <c r="A351" i="52"/>
  <c r="A350" i="52"/>
  <c r="A349" i="52"/>
  <c r="A348" i="52"/>
  <c r="A347" i="52"/>
  <c r="A346" i="52"/>
  <c r="A345" i="52"/>
  <c r="A344" i="52"/>
  <c r="A343" i="52"/>
  <c r="A342" i="52"/>
  <c r="A341" i="52"/>
  <c r="A340" i="52"/>
  <c r="A339" i="52"/>
  <c r="A338" i="52"/>
  <c r="A337" i="52"/>
  <c r="A336" i="52"/>
  <c r="A335" i="52"/>
  <c r="A334" i="52"/>
  <c r="A333" i="52"/>
  <c r="A332" i="52"/>
  <c r="A331" i="52"/>
  <c r="A330" i="52"/>
  <c r="A329" i="52"/>
  <c r="A328" i="52"/>
  <c r="A327" i="52"/>
  <c r="A326" i="52"/>
  <c r="A325" i="52"/>
  <c r="A324" i="52"/>
  <c r="A323" i="52"/>
  <c r="A322" i="52"/>
  <c r="A321" i="52"/>
  <c r="A320" i="52"/>
  <c r="A319" i="52"/>
  <c r="A318" i="52"/>
  <c r="A317" i="52"/>
  <c r="A316" i="52"/>
  <c r="A315" i="52"/>
  <c r="A314" i="52"/>
  <c r="A313" i="52"/>
  <c r="A312" i="52"/>
  <c r="A311" i="52"/>
  <c r="A310" i="52"/>
  <c r="A309" i="52"/>
  <c r="A308" i="52"/>
  <c r="A307" i="52"/>
  <c r="A306" i="52"/>
  <c r="A305" i="52"/>
  <c r="A304" i="52"/>
  <c r="A303" i="52"/>
  <c r="A302" i="52"/>
  <c r="A301" i="52"/>
  <c r="A300" i="52"/>
  <c r="A299" i="52"/>
  <c r="A298" i="52"/>
  <c r="A297" i="52"/>
  <c r="A296" i="52"/>
  <c r="A295" i="52"/>
  <c r="A294" i="52"/>
  <c r="A293" i="52"/>
  <c r="A292" i="52"/>
  <c r="A291" i="52"/>
  <c r="A290" i="52"/>
  <c r="A289" i="52"/>
  <c r="A288" i="52"/>
  <c r="A287" i="52"/>
  <c r="A286" i="52"/>
  <c r="A285" i="52"/>
  <c r="A284" i="52"/>
  <c r="A283" i="52"/>
  <c r="A282" i="52"/>
  <c r="A281" i="52"/>
  <c r="A280" i="52"/>
  <c r="A279" i="52"/>
  <c r="A278" i="52"/>
  <c r="A277" i="52"/>
  <c r="A276" i="52"/>
  <c r="A275" i="52"/>
  <c r="A274" i="52"/>
  <c r="A273" i="52"/>
  <c r="A272" i="52"/>
  <c r="A271" i="52"/>
  <c r="A270" i="52"/>
  <c r="A269" i="52"/>
  <c r="A268" i="52"/>
  <c r="A267" i="52"/>
  <c r="A266" i="52"/>
  <c r="A265" i="52"/>
  <c r="A264" i="52"/>
  <c r="A263" i="52"/>
  <c r="A262" i="52"/>
  <c r="A261" i="52"/>
  <c r="A260" i="52"/>
  <c r="A259" i="52"/>
  <c r="A258" i="52"/>
  <c r="A257" i="52"/>
  <c r="A256" i="52"/>
  <c r="A255" i="52"/>
  <c r="A254" i="52"/>
  <c r="A253" i="52"/>
  <c r="B247" i="52"/>
  <c r="A247" i="52"/>
  <c r="B246" i="52"/>
  <c r="A246" i="52"/>
  <c r="B245" i="52"/>
  <c r="A245" i="52"/>
  <c r="B244" i="52"/>
  <c r="A244" i="52"/>
  <c r="B243" i="52"/>
  <c r="A243" i="52"/>
  <c r="B242" i="52"/>
  <c r="A242" i="52"/>
  <c r="B241" i="52"/>
  <c r="A241" i="52"/>
  <c r="B240" i="52"/>
  <c r="A240" i="52"/>
  <c r="B239" i="52"/>
  <c r="A239" i="52"/>
  <c r="B238" i="52"/>
  <c r="A238" i="52"/>
  <c r="B237" i="52"/>
  <c r="A237" i="52"/>
  <c r="B236" i="52"/>
  <c r="A236" i="52"/>
  <c r="B235" i="52"/>
  <c r="A235" i="52"/>
  <c r="B234" i="52"/>
  <c r="A234" i="52"/>
  <c r="B233" i="52"/>
  <c r="A233" i="52"/>
  <c r="B232" i="52"/>
  <c r="A232" i="52"/>
  <c r="B231" i="52"/>
  <c r="A231" i="52"/>
  <c r="B230" i="52"/>
  <c r="A230" i="52"/>
  <c r="B229" i="52"/>
  <c r="A229" i="52"/>
  <c r="B228" i="52"/>
  <c r="A228" i="52"/>
  <c r="B227" i="52"/>
  <c r="A227" i="52"/>
  <c r="B226" i="52"/>
  <c r="A226" i="52"/>
  <c r="B225" i="52"/>
  <c r="A225" i="52"/>
  <c r="B224" i="52"/>
  <c r="A224" i="52"/>
  <c r="B223" i="52"/>
  <c r="A223" i="52"/>
  <c r="B222" i="52"/>
  <c r="A222" i="52"/>
  <c r="B221" i="52"/>
  <c r="A221" i="52"/>
  <c r="B220" i="52"/>
  <c r="A220" i="52"/>
  <c r="B219" i="52"/>
  <c r="A219" i="52"/>
  <c r="B218" i="52"/>
  <c r="A218" i="52"/>
  <c r="B217" i="52"/>
  <c r="A217" i="52"/>
  <c r="B216" i="52"/>
  <c r="A216" i="52"/>
  <c r="B215" i="52"/>
  <c r="A215" i="52"/>
  <c r="B214" i="52"/>
  <c r="A214" i="52"/>
  <c r="B213" i="52"/>
  <c r="A213" i="52"/>
  <c r="B212" i="52"/>
  <c r="A212" i="52"/>
  <c r="B211" i="52"/>
  <c r="A211" i="52"/>
  <c r="B210" i="52"/>
  <c r="A210" i="52"/>
  <c r="B209" i="52"/>
  <c r="A209" i="52"/>
  <c r="B208" i="52"/>
  <c r="A208" i="52"/>
  <c r="B207" i="52"/>
  <c r="A207" i="52"/>
  <c r="B206" i="52"/>
  <c r="A206" i="52"/>
  <c r="B205" i="52"/>
  <c r="A205" i="52"/>
  <c r="B204" i="52"/>
  <c r="A204" i="52"/>
  <c r="B203" i="52"/>
  <c r="A203" i="52"/>
  <c r="B202" i="52"/>
  <c r="A202" i="52"/>
  <c r="B201" i="52"/>
  <c r="A201" i="52"/>
  <c r="B200" i="52"/>
  <c r="A200" i="52"/>
  <c r="B199" i="52"/>
  <c r="A199" i="52"/>
  <c r="B198" i="52"/>
  <c r="A198" i="52"/>
  <c r="B197" i="52"/>
  <c r="A197" i="52"/>
  <c r="B196" i="52"/>
  <c r="A196" i="52"/>
  <c r="B195" i="52"/>
  <c r="A195" i="52"/>
  <c r="B194" i="52"/>
  <c r="A194" i="52"/>
  <c r="B193" i="52"/>
  <c r="A193" i="52"/>
  <c r="B192" i="52"/>
  <c r="A192" i="52"/>
  <c r="B191" i="52"/>
  <c r="A191" i="52"/>
  <c r="B190" i="52"/>
  <c r="A190" i="52"/>
  <c r="B189" i="52"/>
  <c r="A189" i="52"/>
  <c r="B188" i="52"/>
  <c r="A188" i="52"/>
  <c r="B187" i="52"/>
  <c r="A187" i="52"/>
  <c r="B186" i="52"/>
  <c r="A186" i="52"/>
  <c r="B185" i="52"/>
  <c r="A185" i="52"/>
  <c r="B184" i="52"/>
  <c r="A184" i="52"/>
  <c r="B183" i="52"/>
  <c r="A183" i="52"/>
  <c r="B182" i="52"/>
  <c r="A182" i="52"/>
  <c r="B181" i="52"/>
  <c r="A181" i="52"/>
  <c r="B180" i="52"/>
  <c r="A180" i="52"/>
  <c r="B179" i="52"/>
  <c r="A179" i="52"/>
  <c r="B178" i="52"/>
  <c r="A178" i="52"/>
  <c r="B177" i="52"/>
  <c r="A177" i="52"/>
  <c r="B176" i="52"/>
  <c r="A176" i="52"/>
  <c r="B175" i="52"/>
  <c r="A175" i="52"/>
  <c r="B174" i="52"/>
  <c r="A174" i="52"/>
  <c r="B173" i="52"/>
  <c r="A173" i="52"/>
  <c r="B172" i="52"/>
  <c r="A172" i="52"/>
  <c r="B171" i="52"/>
  <c r="A171" i="52"/>
  <c r="B170" i="52"/>
  <c r="A170" i="52"/>
  <c r="B169" i="52"/>
  <c r="A169" i="52"/>
  <c r="B168" i="52"/>
  <c r="A168" i="52"/>
  <c r="B167" i="52"/>
  <c r="A167" i="52"/>
  <c r="B166" i="52"/>
  <c r="A166" i="52"/>
  <c r="B165" i="52"/>
  <c r="A165" i="52"/>
  <c r="B164" i="52"/>
  <c r="A164" i="52"/>
  <c r="B163" i="52"/>
  <c r="A163" i="52"/>
  <c r="B162" i="52"/>
  <c r="A162" i="52"/>
  <c r="B161" i="52"/>
  <c r="A161" i="52"/>
  <c r="B160" i="52"/>
  <c r="A160" i="52"/>
  <c r="B159" i="52"/>
  <c r="A159" i="52"/>
  <c r="B158" i="52"/>
  <c r="A158" i="52"/>
  <c r="B157" i="52"/>
  <c r="A157" i="52"/>
  <c r="B156" i="52"/>
  <c r="A156" i="52"/>
  <c r="B155" i="52"/>
  <c r="A155" i="52"/>
  <c r="B154" i="52"/>
  <c r="A154" i="52"/>
  <c r="B153" i="52"/>
  <c r="A153" i="52"/>
  <c r="B152" i="52"/>
  <c r="A152" i="52"/>
  <c r="B151" i="52"/>
  <c r="A151" i="52"/>
  <c r="B150" i="52"/>
  <c r="A150" i="52"/>
  <c r="B149" i="52"/>
  <c r="A149" i="52"/>
  <c r="B148" i="52"/>
  <c r="A148" i="52"/>
  <c r="B147" i="52"/>
  <c r="A147" i="52"/>
  <c r="B146" i="52"/>
  <c r="A146" i="52"/>
  <c r="B145" i="52"/>
  <c r="A145" i="52"/>
  <c r="B144" i="52"/>
  <c r="A144" i="52"/>
  <c r="B143" i="52"/>
  <c r="A143" i="52"/>
  <c r="B142" i="52"/>
  <c r="A142" i="52"/>
  <c r="B141" i="52"/>
  <c r="A141" i="52"/>
  <c r="B140" i="52"/>
  <c r="A140" i="52"/>
  <c r="B139" i="52"/>
  <c r="A139" i="52"/>
  <c r="B138" i="52"/>
  <c r="A138" i="52"/>
  <c r="B137" i="52"/>
  <c r="A137" i="52"/>
  <c r="B136" i="52"/>
  <c r="A136" i="52"/>
  <c r="B135" i="52"/>
  <c r="A135" i="52"/>
  <c r="B134" i="52"/>
  <c r="A134" i="52"/>
  <c r="B133" i="52"/>
  <c r="A133" i="52"/>
  <c r="B132" i="52"/>
  <c r="A132" i="52"/>
  <c r="B131" i="52"/>
  <c r="A131" i="52"/>
  <c r="B130" i="52"/>
  <c r="A130" i="52"/>
  <c r="B129" i="52"/>
  <c r="A129" i="52"/>
  <c r="A128" i="52"/>
  <c r="A4" i="52"/>
  <c r="B4" i="52"/>
  <c r="A5" i="52"/>
  <c r="B5" i="52"/>
  <c r="A6" i="52"/>
  <c r="B6" i="52"/>
  <c r="A7" i="52"/>
  <c r="B7" i="52"/>
  <c r="A8" i="52"/>
  <c r="B8" i="52"/>
  <c r="A9" i="52"/>
  <c r="B9" i="52"/>
  <c r="A10" i="52"/>
  <c r="B10" i="52"/>
  <c r="A11" i="52"/>
  <c r="B11" i="52"/>
  <c r="A12" i="52"/>
  <c r="B12" i="52"/>
  <c r="A13" i="52"/>
  <c r="B13" i="52"/>
  <c r="A14" i="52"/>
  <c r="B14" i="52"/>
  <c r="A15" i="52"/>
  <c r="B15" i="52"/>
  <c r="A16" i="52"/>
  <c r="B16" i="52"/>
  <c r="A17" i="52"/>
  <c r="B17" i="52"/>
  <c r="A18" i="52"/>
  <c r="B18" i="52"/>
  <c r="A19" i="52"/>
  <c r="B19" i="52"/>
  <c r="A20" i="52"/>
  <c r="B20" i="52"/>
  <c r="A21" i="52"/>
  <c r="B21" i="52"/>
  <c r="A22" i="52"/>
  <c r="B22" i="52"/>
  <c r="A23" i="52"/>
  <c r="B23" i="52"/>
  <c r="A24" i="52"/>
  <c r="B24" i="52"/>
  <c r="A25" i="52"/>
  <c r="B25" i="52"/>
  <c r="A26" i="52"/>
  <c r="B26" i="52"/>
  <c r="A27" i="52"/>
  <c r="B27" i="52"/>
  <c r="A28" i="52"/>
  <c r="B28" i="52"/>
  <c r="A29" i="52"/>
  <c r="B29" i="52"/>
  <c r="A30" i="52"/>
  <c r="B30" i="52"/>
  <c r="A31" i="52"/>
  <c r="B31" i="52"/>
  <c r="A32" i="52"/>
  <c r="B32" i="52"/>
  <c r="A33" i="52"/>
  <c r="B33" i="52"/>
  <c r="A34" i="52"/>
  <c r="B34" i="52"/>
  <c r="A35" i="52"/>
  <c r="B35" i="52"/>
  <c r="A36" i="52"/>
  <c r="B36" i="52"/>
  <c r="A37" i="52"/>
  <c r="B37" i="52"/>
  <c r="A38" i="52"/>
  <c r="B38" i="52"/>
  <c r="A39" i="52"/>
  <c r="B39" i="52"/>
  <c r="A40" i="52"/>
  <c r="B40" i="52"/>
  <c r="A41" i="52"/>
  <c r="B41" i="52"/>
  <c r="A42" i="52"/>
  <c r="B42" i="52"/>
  <c r="A43" i="52"/>
  <c r="B43" i="52"/>
  <c r="A44" i="52"/>
  <c r="B44" i="52"/>
  <c r="A45" i="52"/>
  <c r="B45" i="52"/>
  <c r="A46" i="52"/>
  <c r="B46" i="52"/>
  <c r="A47" i="52"/>
  <c r="B47" i="52"/>
  <c r="A48" i="52"/>
  <c r="B48" i="52"/>
  <c r="A49" i="52"/>
  <c r="B49" i="52"/>
  <c r="A50" i="52"/>
  <c r="B50" i="52"/>
  <c r="A51" i="52"/>
  <c r="B51" i="52"/>
  <c r="A52" i="52"/>
  <c r="B52" i="52"/>
  <c r="A53" i="52"/>
  <c r="B53" i="52"/>
  <c r="A54" i="52"/>
  <c r="B54" i="52"/>
  <c r="A55" i="52"/>
  <c r="B55" i="52"/>
  <c r="A56" i="52"/>
  <c r="B56" i="52"/>
  <c r="A57" i="52"/>
  <c r="B57" i="52"/>
  <c r="A58" i="52"/>
  <c r="B58" i="52"/>
  <c r="A59" i="52"/>
  <c r="B59" i="52"/>
  <c r="A60" i="52"/>
  <c r="B60" i="52"/>
  <c r="A61" i="52"/>
  <c r="B61" i="52"/>
  <c r="A62" i="52"/>
  <c r="B62" i="52"/>
  <c r="A63" i="52"/>
  <c r="B63" i="52"/>
  <c r="A64" i="52"/>
  <c r="B64" i="52"/>
  <c r="A65" i="52"/>
  <c r="B65" i="52"/>
  <c r="A66" i="52"/>
  <c r="B66" i="52"/>
  <c r="A67" i="52"/>
  <c r="B67" i="52"/>
  <c r="A68" i="52"/>
  <c r="B68" i="52"/>
  <c r="A69" i="52"/>
  <c r="B69" i="52"/>
  <c r="A70" i="52"/>
  <c r="B70" i="52"/>
  <c r="A71" i="52"/>
  <c r="B71" i="52"/>
  <c r="A72" i="52"/>
  <c r="B72" i="52"/>
  <c r="A73" i="52"/>
  <c r="B73" i="52"/>
  <c r="A74" i="52"/>
  <c r="B74" i="52"/>
  <c r="A75" i="52"/>
  <c r="B75" i="52"/>
  <c r="A76" i="52"/>
  <c r="B76" i="52"/>
  <c r="A77" i="52"/>
  <c r="B77" i="52"/>
  <c r="A78" i="52"/>
  <c r="B78" i="52"/>
  <c r="A79" i="52"/>
  <c r="B79" i="52"/>
  <c r="A80" i="52"/>
  <c r="B80" i="52"/>
  <c r="A81" i="52"/>
  <c r="B81" i="52"/>
  <c r="A82" i="52"/>
  <c r="B82" i="52"/>
  <c r="A83" i="52"/>
  <c r="B83" i="52"/>
  <c r="A84" i="52"/>
  <c r="B84" i="52"/>
  <c r="A85" i="52"/>
  <c r="B85" i="52"/>
  <c r="A86" i="52"/>
  <c r="B86" i="52"/>
  <c r="A87" i="52"/>
  <c r="B87" i="52"/>
  <c r="A88" i="52"/>
  <c r="B88" i="52"/>
  <c r="A89" i="52"/>
  <c r="B89" i="52"/>
  <c r="A90" i="52"/>
  <c r="B90" i="52"/>
  <c r="A91" i="52"/>
  <c r="B91" i="52"/>
  <c r="A92" i="52"/>
  <c r="B92" i="52"/>
  <c r="A93" i="52"/>
  <c r="B93" i="52"/>
  <c r="A94" i="52"/>
  <c r="B94" i="52"/>
  <c r="A95" i="52"/>
  <c r="B95" i="52"/>
  <c r="A96" i="52"/>
  <c r="B96" i="52"/>
  <c r="A97" i="52"/>
  <c r="B97" i="52"/>
  <c r="A98" i="52"/>
  <c r="B98" i="52"/>
  <c r="A99" i="52"/>
  <c r="B99" i="52"/>
  <c r="A100" i="52"/>
  <c r="B100" i="52"/>
  <c r="A101" i="52"/>
  <c r="B101" i="52"/>
  <c r="A102" i="52"/>
  <c r="B102" i="52"/>
  <c r="A103" i="52"/>
  <c r="B103" i="52"/>
  <c r="A104" i="52"/>
  <c r="B104" i="52"/>
  <c r="A105" i="52"/>
  <c r="B105" i="52"/>
  <c r="A106" i="52"/>
  <c r="B106" i="52"/>
  <c r="A107" i="52"/>
  <c r="B107" i="52"/>
  <c r="A108" i="52"/>
  <c r="B108" i="52"/>
  <c r="A109" i="52"/>
  <c r="B109" i="52"/>
  <c r="A110" i="52"/>
  <c r="B110" i="52"/>
  <c r="A111" i="52"/>
  <c r="B111" i="52"/>
  <c r="A112" i="52"/>
  <c r="B112" i="52"/>
  <c r="A113" i="52"/>
  <c r="B113" i="52"/>
  <c r="A114" i="52"/>
  <c r="B114" i="52"/>
  <c r="A115" i="52"/>
  <c r="B115" i="52"/>
  <c r="A116" i="52"/>
  <c r="B116" i="52"/>
  <c r="A117" i="52"/>
  <c r="B117" i="52"/>
  <c r="A118" i="52"/>
  <c r="B118" i="52"/>
  <c r="A119" i="52"/>
  <c r="B119" i="52"/>
  <c r="A120" i="52"/>
  <c r="B120" i="52"/>
  <c r="A121" i="52"/>
  <c r="B121" i="52"/>
  <c r="A122" i="52"/>
  <c r="B122" i="52"/>
  <c r="A3" i="52"/>
  <c r="M372" i="52" l="1"/>
  <c r="L372" i="52"/>
  <c r="K372" i="52"/>
  <c r="J372" i="52"/>
  <c r="I372" i="52"/>
  <c r="H372" i="52"/>
  <c r="G372" i="52"/>
  <c r="F372" i="52"/>
  <c r="E372" i="52"/>
  <c r="M371" i="52"/>
  <c r="L371" i="52"/>
  <c r="K371" i="52"/>
  <c r="J371" i="52"/>
  <c r="I371" i="52"/>
  <c r="H371" i="52"/>
  <c r="G371" i="52"/>
  <c r="F371" i="52"/>
  <c r="E371" i="52"/>
  <c r="M370" i="52"/>
  <c r="L370" i="52"/>
  <c r="K370" i="52"/>
  <c r="J370" i="52"/>
  <c r="I370" i="52"/>
  <c r="H370" i="52"/>
  <c r="G370" i="52"/>
  <c r="F370" i="52"/>
  <c r="E370" i="52"/>
  <c r="M369" i="52"/>
  <c r="L369" i="52"/>
  <c r="K369" i="52"/>
  <c r="J369" i="52"/>
  <c r="I369" i="52"/>
  <c r="H369" i="52"/>
  <c r="G369" i="52"/>
  <c r="F369" i="52"/>
  <c r="E369" i="52"/>
  <c r="M368" i="52"/>
  <c r="L368" i="52"/>
  <c r="K368" i="52"/>
  <c r="J368" i="52"/>
  <c r="I368" i="52"/>
  <c r="H368" i="52"/>
  <c r="G368" i="52"/>
  <c r="F368" i="52"/>
  <c r="E368" i="52"/>
  <c r="M367" i="52"/>
  <c r="L367" i="52"/>
  <c r="K367" i="52"/>
  <c r="J367" i="52"/>
  <c r="I367" i="52"/>
  <c r="H367" i="52"/>
  <c r="G367" i="52"/>
  <c r="F367" i="52"/>
  <c r="E367" i="52"/>
  <c r="M366" i="52"/>
  <c r="L366" i="52"/>
  <c r="K366" i="52"/>
  <c r="J366" i="52"/>
  <c r="I366" i="52"/>
  <c r="H366" i="52"/>
  <c r="G366" i="52"/>
  <c r="F366" i="52"/>
  <c r="E366" i="52"/>
  <c r="M365" i="52"/>
  <c r="L365" i="52"/>
  <c r="K365" i="52"/>
  <c r="J365" i="52"/>
  <c r="I365" i="52"/>
  <c r="H365" i="52"/>
  <c r="G365" i="52"/>
  <c r="F365" i="52"/>
  <c r="E365" i="52"/>
  <c r="M364" i="52"/>
  <c r="L364" i="52"/>
  <c r="K364" i="52"/>
  <c r="J364" i="52"/>
  <c r="I364" i="52"/>
  <c r="H364" i="52"/>
  <c r="G364" i="52"/>
  <c r="F364" i="52"/>
  <c r="E364" i="52"/>
  <c r="M363" i="52"/>
  <c r="L363" i="52"/>
  <c r="K363" i="52"/>
  <c r="J363" i="52"/>
  <c r="I363" i="52"/>
  <c r="H363" i="52"/>
  <c r="G363" i="52"/>
  <c r="F363" i="52"/>
  <c r="E363" i="52"/>
  <c r="M362" i="52"/>
  <c r="L362" i="52"/>
  <c r="K362" i="52"/>
  <c r="J362" i="52"/>
  <c r="I362" i="52"/>
  <c r="H362" i="52"/>
  <c r="G362" i="52"/>
  <c r="F362" i="52"/>
  <c r="E362" i="52"/>
  <c r="M361" i="52"/>
  <c r="L361" i="52"/>
  <c r="K361" i="52"/>
  <c r="J361" i="52"/>
  <c r="I361" i="52"/>
  <c r="H361" i="52"/>
  <c r="G361" i="52"/>
  <c r="F361" i="52"/>
  <c r="E361" i="52"/>
  <c r="M360" i="52"/>
  <c r="L360" i="52"/>
  <c r="K360" i="52"/>
  <c r="J360" i="52"/>
  <c r="I360" i="52"/>
  <c r="H360" i="52"/>
  <c r="G360" i="52"/>
  <c r="F360" i="52"/>
  <c r="E360" i="52"/>
  <c r="M359" i="52"/>
  <c r="L359" i="52"/>
  <c r="K359" i="52"/>
  <c r="J359" i="52"/>
  <c r="I359" i="52"/>
  <c r="H359" i="52"/>
  <c r="G359" i="52"/>
  <c r="F359" i="52"/>
  <c r="E359" i="52"/>
  <c r="M358" i="52"/>
  <c r="L358" i="52"/>
  <c r="K358" i="52"/>
  <c r="J358" i="52"/>
  <c r="I358" i="52"/>
  <c r="H358" i="52"/>
  <c r="G358" i="52"/>
  <c r="F358" i="52"/>
  <c r="E358" i="52"/>
  <c r="M357" i="52"/>
  <c r="L357" i="52"/>
  <c r="K357" i="52"/>
  <c r="J357" i="52"/>
  <c r="I357" i="52"/>
  <c r="H357" i="52"/>
  <c r="G357" i="52"/>
  <c r="F357" i="52"/>
  <c r="E357" i="52"/>
  <c r="M356" i="52"/>
  <c r="L356" i="52"/>
  <c r="K356" i="52"/>
  <c r="J356" i="52"/>
  <c r="I356" i="52"/>
  <c r="H356" i="52"/>
  <c r="G356" i="52"/>
  <c r="F356" i="52"/>
  <c r="E356" i="52"/>
  <c r="M355" i="52"/>
  <c r="L355" i="52"/>
  <c r="K355" i="52"/>
  <c r="J355" i="52"/>
  <c r="I355" i="52"/>
  <c r="H355" i="52"/>
  <c r="G355" i="52"/>
  <c r="F355" i="52"/>
  <c r="E355" i="52"/>
  <c r="M354" i="52"/>
  <c r="L354" i="52"/>
  <c r="K354" i="52"/>
  <c r="J354" i="52"/>
  <c r="I354" i="52"/>
  <c r="H354" i="52"/>
  <c r="G354" i="52"/>
  <c r="F354" i="52"/>
  <c r="E354" i="52"/>
  <c r="M353" i="52"/>
  <c r="L353" i="52"/>
  <c r="K353" i="52"/>
  <c r="J353" i="52"/>
  <c r="I353" i="52"/>
  <c r="H353" i="52"/>
  <c r="G353" i="52"/>
  <c r="F353" i="52"/>
  <c r="E353" i="52"/>
  <c r="M352" i="52"/>
  <c r="L352" i="52"/>
  <c r="K352" i="52"/>
  <c r="J352" i="52"/>
  <c r="I352" i="52"/>
  <c r="H352" i="52"/>
  <c r="G352" i="52"/>
  <c r="F352" i="52"/>
  <c r="E352" i="52"/>
  <c r="M351" i="52"/>
  <c r="L351" i="52"/>
  <c r="K351" i="52"/>
  <c r="J351" i="52"/>
  <c r="I351" i="52"/>
  <c r="H351" i="52"/>
  <c r="G351" i="52"/>
  <c r="F351" i="52"/>
  <c r="E351" i="52"/>
  <c r="M350" i="52"/>
  <c r="L350" i="52"/>
  <c r="K350" i="52"/>
  <c r="J350" i="52"/>
  <c r="I350" i="52"/>
  <c r="H350" i="52"/>
  <c r="G350" i="52"/>
  <c r="F350" i="52"/>
  <c r="E350" i="52"/>
  <c r="M349" i="52"/>
  <c r="L349" i="52"/>
  <c r="K349" i="52"/>
  <c r="J349" i="52"/>
  <c r="I349" i="52"/>
  <c r="H349" i="52"/>
  <c r="G349" i="52"/>
  <c r="F349" i="52"/>
  <c r="E349" i="52"/>
  <c r="M348" i="52"/>
  <c r="L348" i="52"/>
  <c r="K348" i="52"/>
  <c r="J348" i="52"/>
  <c r="I348" i="52"/>
  <c r="H348" i="52"/>
  <c r="G348" i="52"/>
  <c r="F348" i="52"/>
  <c r="E348" i="52"/>
  <c r="M347" i="52"/>
  <c r="L347" i="52"/>
  <c r="K347" i="52"/>
  <c r="J347" i="52"/>
  <c r="I347" i="52"/>
  <c r="H347" i="52"/>
  <c r="G347" i="52"/>
  <c r="F347" i="52"/>
  <c r="E347" i="52"/>
  <c r="M346" i="52"/>
  <c r="L346" i="52"/>
  <c r="K346" i="52"/>
  <c r="J346" i="52"/>
  <c r="I346" i="52"/>
  <c r="H346" i="52"/>
  <c r="G346" i="52"/>
  <c r="F346" i="52"/>
  <c r="E346" i="52"/>
  <c r="M345" i="52"/>
  <c r="L345" i="52"/>
  <c r="K345" i="52"/>
  <c r="J345" i="52"/>
  <c r="I345" i="52"/>
  <c r="H345" i="52"/>
  <c r="G345" i="52"/>
  <c r="F345" i="52"/>
  <c r="E345" i="52"/>
  <c r="M344" i="52"/>
  <c r="L344" i="52"/>
  <c r="K344" i="52"/>
  <c r="J344" i="52"/>
  <c r="I344" i="52"/>
  <c r="H344" i="52"/>
  <c r="G344" i="52"/>
  <c r="F344" i="52"/>
  <c r="E344" i="52"/>
  <c r="M343" i="52"/>
  <c r="L343" i="52"/>
  <c r="K343" i="52"/>
  <c r="J343" i="52"/>
  <c r="I343" i="52"/>
  <c r="H343" i="52"/>
  <c r="G343" i="52"/>
  <c r="F343" i="52"/>
  <c r="E343" i="52"/>
  <c r="M342" i="52"/>
  <c r="L342" i="52"/>
  <c r="K342" i="52"/>
  <c r="J342" i="52"/>
  <c r="I342" i="52"/>
  <c r="H342" i="52"/>
  <c r="G342" i="52"/>
  <c r="F342" i="52"/>
  <c r="E342" i="52"/>
  <c r="M341" i="52"/>
  <c r="L341" i="52"/>
  <c r="K341" i="52"/>
  <c r="J341" i="52"/>
  <c r="I341" i="52"/>
  <c r="H341" i="52"/>
  <c r="G341" i="52"/>
  <c r="F341" i="52"/>
  <c r="E341" i="52"/>
  <c r="M340" i="52"/>
  <c r="L340" i="52"/>
  <c r="K340" i="52"/>
  <c r="J340" i="52"/>
  <c r="I340" i="52"/>
  <c r="H340" i="52"/>
  <c r="G340" i="52"/>
  <c r="F340" i="52"/>
  <c r="E340" i="52"/>
  <c r="M339" i="52"/>
  <c r="L339" i="52"/>
  <c r="K339" i="52"/>
  <c r="J339" i="52"/>
  <c r="I339" i="52"/>
  <c r="H339" i="52"/>
  <c r="G339" i="52"/>
  <c r="F339" i="52"/>
  <c r="E339" i="52"/>
  <c r="M338" i="52"/>
  <c r="L338" i="52"/>
  <c r="K338" i="52"/>
  <c r="J338" i="52"/>
  <c r="I338" i="52"/>
  <c r="H338" i="52"/>
  <c r="G338" i="52"/>
  <c r="F338" i="52"/>
  <c r="E338" i="52"/>
  <c r="M337" i="52"/>
  <c r="L337" i="52"/>
  <c r="K337" i="52"/>
  <c r="J337" i="52"/>
  <c r="I337" i="52"/>
  <c r="H337" i="52"/>
  <c r="G337" i="52"/>
  <c r="F337" i="52"/>
  <c r="E337" i="52"/>
  <c r="M336" i="52"/>
  <c r="L336" i="52"/>
  <c r="K336" i="52"/>
  <c r="J336" i="52"/>
  <c r="I336" i="52"/>
  <c r="H336" i="52"/>
  <c r="G336" i="52"/>
  <c r="F336" i="52"/>
  <c r="E336" i="52"/>
  <c r="M335" i="52"/>
  <c r="L335" i="52"/>
  <c r="K335" i="52"/>
  <c r="J335" i="52"/>
  <c r="I335" i="52"/>
  <c r="H335" i="52"/>
  <c r="G335" i="52"/>
  <c r="F335" i="52"/>
  <c r="E335" i="52"/>
  <c r="M334" i="52"/>
  <c r="L334" i="52"/>
  <c r="K334" i="52"/>
  <c r="J334" i="52"/>
  <c r="I334" i="52"/>
  <c r="H334" i="52"/>
  <c r="G334" i="52"/>
  <c r="F334" i="52"/>
  <c r="E334" i="52"/>
  <c r="M333" i="52"/>
  <c r="L333" i="52"/>
  <c r="K333" i="52"/>
  <c r="J333" i="52"/>
  <c r="I333" i="52"/>
  <c r="H333" i="52"/>
  <c r="G333" i="52"/>
  <c r="F333" i="52"/>
  <c r="E333" i="52"/>
  <c r="M332" i="52"/>
  <c r="L332" i="52"/>
  <c r="K332" i="52"/>
  <c r="J332" i="52"/>
  <c r="I332" i="52"/>
  <c r="H332" i="52"/>
  <c r="G332" i="52"/>
  <c r="F332" i="52"/>
  <c r="E332" i="52"/>
  <c r="M331" i="52"/>
  <c r="L331" i="52"/>
  <c r="K331" i="52"/>
  <c r="J331" i="52"/>
  <c r="I331" i="52"/>
  <c r="H331" i="52"/>
  <c r="G331" i="52"/>
  <c r="F331" i="52"/>
  <c r="E331" i="52"/>
  <c r="M330" i="52"/>
  <c r="L330" i="52"/>
  <c r="K330" i="52"/>
  <c r="J330" i="52"/>
  <c r="I330" i="52"/>
  <c r="H330" i="52"/>
  <c r="G330" i="52"/>
  <c r="F330" i="52"/>
  <c r="E330" i="52"/>
  <c r="M329" i="52"/>
  <c r="L329" i="52"/>
  <c r="K329" i="52"/>
  <c r="J329" i="52"/>
  <c r="I329" i="52"/>
  <c r="H329" i="52"/>
  <c r="G329" i="52"/>
  <c r="F329" i="52"/>
  <c r="E329" i="52"/>
  <c r="M328" i="52"/>
  <c r="L328" i="52"/>
  <c r="K328" i="52"/>
  <c r="J328" i="52"/>
  <c r="I328" i="52"/>
  <c r="H328" i="52"/>
  <c r="G328" i="52"/>
  <c r="F328" i="52"/>
  <c r="E328" i="52"/>
  <c r="M327" i="52"/>
  <c r="L327" i="52"/>
  <c r="K327" i="52"/>
  <c r="J327" i="52"/>
  <c r="I327" i="52"/>
  <c r="H327" i="52"/>
  <c r="G327" i="52"/>
  <c r="F327" i="52"/>
  <c r="E327" i="52"/>
  <c r="M326" i="52"/>
  <c r="L326" i="52"/>
  <c r="K326" i="52"/>
  <c r="J326" i="52"/>
  <c r="I326" i="52"/>
  <c r="H326" i="52"/>
  <c r="G326" i="52"/>
  <c r="F326" i="52"/>
  <c r="E326" i="52"/>
  <c r="M325" i="52"/>
  <c r="L325" i="52"/>
  <c r="K325" i="52"/>
  <c r="J325" i="52"/>
  <c r="I325" i="52"/>
  <c r="H325" i="52"/>
  <c r="G325" i="52"/>
  <c r="F325" i="52"/>
  <c r="E325" i="52"/>
  <c r="M324" i="52"/>
  <c r="L324" i="52"/>
  <c r="K324" i="52"/>
  <c r="J324" i="52"/>
  <c r="I324" i="52"/>
  <c r="H324" i="52"/>
  <c r="G324" i="52"/>
  <c r="F324" i="52"/>
  <c r="E324" i="52"/>
  <c r="M323" i="52"/>
  <c r="L323" i="52"/>
  <c r="K323" i="52"/>
  <c r="J323" i="52"/>
  <c r="I323" i="52"/>
  <c r="H323" i="52"/>
  <c r="G323" i="52"/>
  <c r="F323" i="52"/>
  <c r="E323" i="52"/>
  <c r="M322" i="52"/>
  <c r="L322" i="52"/>
  <c r="K322" i="52"/>
  <c r="J322" i="52"/>
  <c r="I322" i="52"/>
  <c r="H322" i="52"/>
  <c r="G322" i="52"/>
  <c r="F322" i="52"/>
  <c r="E322" i="52"/>
  <c r="M321" i="52"/>
  <c r="L321" i="52"/>
  <c r="K321" i="52"/>
  <c r="J321" i="52"/>
  <c r="I321" i="52"/>
  <c r="H321" i="52"/>
  <c r="G321" i="52"/>
  <c r="F321" i="52"/>
  <c r="E321" i="52"/>
  <c r="M320" i="52"/>
  <c r="L320" i="52"/>
  <c r="K320" i="52"/>
  <c r="J320" i="52"/>
  <c r="I320" i="52"/>
  <c r="H320" i="52"/>
  <c r="G320" i="52"/>
  <c r="F320" i="52"/>
  <c r="E320" i="52"/>
  <c r="M319" i="52"/>
  <c r="L319" i="52"/>
  <c r="K319" i="52"/>
  <c r="J319" i="52"/>
  <c r="I319" i="52"/>
  <c r="H319" i="52"/>
  <c r="G319" i="52"/>
  <c r="F319" i="52"/>
  <c r="E319" i="52"/>
  <c r="M318" i="52"/>
  <c r="L318" i="52"/>
  <c r="K318" i="52"/>
  <c r="J318" i="52"/>
  <c r="I318" i="52"/>
  <c r="H318" i="52"/>
  <c r="G318" i="52"/>
  <c r="F318" i="52"/>
  <c r="E318" i="52"/>
  <c r="M317" i="52"/>
  <c r="L317" i="52"/>
  <c r="K317" i="52"/>
  <c r="J317" i="52"/>
  <c r="I317" i="52"/>
  <c r="H317" i="52"/>
  <c r="G317" i="52"/>
  <c r="F317" i="52"/>
  <c r="E317" i="52"/>
  <c r="M316" i="52"/>
  <c r="L316" i="52"/>
  <c r="K316" i="52"/>
  <c r="J316" i="52"/>
  <c r="I316" i="52"/>
  <c r="H316" i="52"/>
  <c r="G316" i="52"/>
  <c r="F316" i="52"/>
  <c r="E316" i="52"/>
  <c r="M315" i="52"/>
  <c r="L315" i="52"/>
  <c r="K315" i="52"/>
  <c r="J315" i="52"/>
  <c r="I315" i="52"/>
  <c r="H315" i="52"/>
  <c r="G315" i="52"/>
  <c r="F315" i="52"/>
  <c r="E315" i="52"/>
  <c r="M314" i="52"/>
  <c r="L314" i="52"/>
  <c r="K314" i="52"/>
  <c r="J314" i="52"/>
  <c r="I314" i="52"/>
  <c r="H314" i="52"/>
  <c r="G314" i="52"/>
  <c r="F314" i="52"/>
  <c r="E314" i="52"/>
  <c r="M313" i="52"/>
  <c r="L313" i="52"/>
  <c r="K313" i="52"/>
  <c r="J313" i="52"/>
  <c r="I313" i="52"/>
  <c r="H313" i="52"/>
  <c r="G313" i="52"/>
  <c r="F313" i="52"/>
  <c r="E313" i="52"/>
  <c r="M312" i="52"/>
  <c r="L312" i="52"/>
  <c r="K312" i="52"/>
  <c r="J312" i="52"/>
  <c r="I312" i="52"/>
  <c r="H312" i="52"/>
  <c r="G312" i="52"/>
  <c r="F312" i="52"/>
  <c r="E312" i="52"/>
  <c r="M311" i="52"/>
  <c r="L311" i="52"/>
  <c r="K311" i="52"/>
  <c r="J311" i="52"/>
  <c r="I311" i="52"/>
  <c r="H311" i="52"/>
  <c r="G311" i="52"/>
  <c r="F311" i="52"/>
  <c r="E311" i="52"/>
  <c r="M310" i="52"/>
  <c r="L310" i="52"/>
  <c r="K310" i="52"/>
  <c r="J310" i="52"/>
  <c r="I310" i="52"/>
  <c r="H310" i="52"/>
  <c r="G310" i="52"/>
  <c r="F310" i="52"/>
  <c r="E310" i="52"/>
  <c r="M254" i="52"/>
  <c r="M255" i="52"/>
  <c r="M256" i="52"/>
  <c r="M257" i="52"/>
  <c r="M258" i="52"/>
  <c r="M259" i="52"/>
  <c r="M260" i="52"/>
  <c r="M261" i="52"/>
  <c r="M262" i="52"/>
  <c r="M263" i="52"/>
  <c r="M264" i="52"/>
  <c r="M265" i="52"/>
  <c r="M266" i="52"/>
  <c r="M267" i="52"/>
  <c r="M268" i="52"/>
  <c r="M269" i="52"/>
  <c r="M270" i="52"/>
  <c r="M271" i="52"/>
  <c r="M272" i="52"/>
  <c r="M273" i="52"/>
  <c r="M274" i="52"/>
  <c r="M275" i="52"/>
  <c r="M276" i="52"/>
  <c r="M277" i="52"/>
  <c r="M278" i="52"/>
  <c r="M279" i="52"/>
  <c r="M280" i="52"/>
  <c r="M281" i="52"/>
  <c r="M282" i="52"/>
  <c r="M283" i="52"/>
  <c r="M284" i="52"/>
  <c r="M285" i="52"/>
  <c r="M286" i="52"/>
  <c r="M287" i="52"/>
  <c r="M288" i="52"/>
  <c r="M289" i="52"/>
  <c r="M290" i="52"/>
  <c r="M291" i="52"/>
  <c r="M292" i="52"/>
  <c r="M293" i="52"/>
  <c r="M294" i="52"/>
  <c r="M295" i="52"/>
  <c r="M296" i="52"/>
  <c r="M297" i="52"/>
  <c r="M298" i="52"/>
  <c r="M299" i="52"/>
  <c r="M300" i="52"/>
  <c r="M301" i="52"/>
  <c r="M302" i="52"/>
  <c r="M303" i="52"/>
  <c r="M304" i="52"/>
  <c r="M305" i="52"/>
  <c r="M306" i="52"/>
  <c r="M307" i="52"/>
  <c r="M308" i="52"/>
  <c r="M309" i="52"/>
  <c r="K61" i="7"/>
  <c r="J61" i="7"/>
  <c r="I61" i="7"/>
  <c r="H61" i="7"/>
  <c r="G61" i="7"/>
  <c r="F61" i="7"/>
  <c r="E61" i="7"/>
  <c r="D61" i="7"/>
  <c r="C61" i="7"/>
  <c r="K60" i="7"/>
  <c r="J60" i="7"/>
  <c r="I60" i="7"/>
  <c r="H60" i="7"/>
  <c r="G60" i="7"/>
  <c r="F60" i="7"/>
  <c r="E60" i="7"/>
  <c r="D60" i="7"/>
  <c r="C60" i="7"/>
  <c r="K59" i="7"/>
  <c r="J59" i="7"/>
  <c r="I59" i="7"/>
  <c r="H59" i="7"/>
  <c r="G59" i="7"/>
  <c r="F59" i="7"/>
  <c r="E59" i="7"/>
  <c r="D59" i="7"/>
  <c r="C59" i="7"/>
  <c r="K57" i="7"/>
  <c r="J57" i="7"/>
  <c r="I57" i="7"/>
  <c r="H57" i="7"/>
  <c r="G57" i="7"/>
  <c r="F57" i="7"/>
  <c r="E57" i="7"/>
  <c r="D57" i="7"/>
  <c r="C57" i="7"/>
  <c r="K56" i="7"/>
  <c r="J56" i="7"/>
  <c r="I56" i="7"/>
  <c r="H56" i="7"/>
  <c r="G56" i="7"/>
  <c r="F56" i="7"/>
  <c r="E56" i="7"/>
  <c r="D56" i="7"/>
  <c r="C56" i="7"/>
  <c r="K55" i="7"/>
  <c r="J55" i="7"/>
  <c r="I55" i="7"/>
  <c r="H55" i="7"/>
  <c r="G55" i="7"/>
  <c r="F55" i="7"/>
  <c r="E55" i="7"/>
  <c r="D55" i="7"/>
  <c r="C55" i="7"/>
  <c r="K54" i="7"/>
  <c r="J54" i="7"/>
  <c r="I54" i="7"/>
  <c r="H54" i="7"/>
  <c r="G54" i="7"/>
  <c r="F54" i="7"/>
  <c r="E54" i="7"/>
  <c r="D54" i="7"/>
  <c r="C54" i="7"/>
  <c r="K53" i="7"/>
  <c r="J53" i="7"/>
  <c r="I53" i="7"/>
  <c r="H53" i="7"/>
  <c r="G53" i="7"/>
  <c r="F53" i="7"/>
  <c r="E53" i="7"/>
  <c r="D53" i="7"/>
  <c r="C53" i="7"/>
  <c r="K52" i="7"/>
  <c r="J52" i="7"/>
  <c r="I52" i="7"/>
  <c r="H52" i="7"/>
  <c r="G52" i="7"/>
  <c r="F52" i="7"/>
  <c r="E52" i="7"/>
  <c r="D52" i="7"/>
  <c r="C52" i="7"/>
  <c r="K51" i="7"/>
  <c r="J51" i="7"/>
  <c r="I51" i="7"/>
  <c r="H51" i="7"/>
  <c r="G51" i="7"/>
  <c r="F51" i="7"/>
  <c r="E51" i="7"/>
  <c r="D51" i="7"/>
  <c r="C51" i="7"/>
  <c r="K50" i="7"/>
  <c r="J50" i="7"/>
  <c r="I50" i="7"/>
  <c r="H50" i="7"/>
  <c r="G50" i="7"/>
  <c r="F50" i="7"/>
  <c r="E50" i="7"/>
  <c r="D50" i="7"/>
  <c r="C50" i="7"/>
  <c r="K49" i="7"/>
  <c r="J49" i="7"/>
  <c r="I49" i="7"/>
  <c r="H49" i="7"/>
  <c r="G49" i="7"/>
  <c r="F49" i="7"/>
  <c r="E49" i="7"/>
  <c r="D49" i="7"/>
  <c r="C49" i="7"/>
  <c r="K48" i="7"/>
  <c r="J48" i="7"/>
  <c r="I48" i="7"/>
  <c r="H48" i="7"/>
  <c r="G48" i="7"/>
  <c r="F48" i="7"/>
  <c r="E48" i="7"/>
  <c r="D48" i="7"/>
  <c r="C48" i="7"/>
  <c r="K47" i="7"/>
  <c r="J47" i="7"/>
  <c r="I47" i="7"/>
  <c r="H47" i="7"/>
  <c r="G47" i="7"/>
  <c r="F47" i="7"/>
  <c r="E47" i="7"/>
  <c r="D47" i="7"/>
  <c r="C47" i="7"/>
  <c r="K46" i="7"/>
  <c r="J46" i="7"/>
  <c r="I46" i="7"/>
  <c r="H46" i="7"/>
  <c r="G46" i="7"/>
  <c r="F46" i="7"/>
  <c r="E46" i="7"/>
  <c r="D46" i="7"/>
  <c r="C46" i="7"/>
  <c r="K40" i="7"/>
  <c r="K19" i="7"/>
  <c r="S64" i="73"/>
  <c r="O64" i="73"/>
  <c r="K64" i="73"/>
  <c r="M253" i="52" l="1"/>
  <c r="F253" i="52"/>
  <c r="B311" i="52"/>
  <c r="B327" i="52"/>
  <c r="B335" i="52"/>
  <c r="B351" i="52"/>
  <c r="B359" i="52"/>
  <c r="B367" i="52"/>
  <c r="B319" i="52"/>
  <c r="B310" i="52"/>
  <c r="B318" i="52"/>
  <c r="B326" i="52"/>
  <c r="B334" i="52"/>
  <c r="B342" i="52"/>
  <c r="B350" i="52"/>
  <c r="B358" i="52"/>
  <c r="B366" i="52"/>
  <c r="E253" i="52"/>
  <c r="B3" i="52"/>
  <c r="B320" i="52"/>
  <c r="B328" i="52"/>
  <c r="B336" i="52"/>
  <c r="B344" i="52"/>
  <c r="B352" i="52"/>
  <c r="B360" i="52"/>
  <c r="B368" i="52"/>
  <c r="B313" i="52"/>
  <c r="B321" i="52"/>
  <c r="B329" i="52"/>
  <c r="B337" i="52"/>
  <c r="B345" i="52"/>
  <c r="B353" i="52"/>
  <c r="B361" i="52"/>
  <c r="B369" i="52"/>
  <c r="B312" i="52"/>
  <c r="B314" i="52"/>
  <c r="B322" i="52"/>
  <c r="B330" i="52"/>
  <c r="B338" i="52"/>
  <c r="B346" i="52"/>
  <c r="B354" i="52"/>
  <c r="B362" i="52"/>
  <c r="B370" i="52"/>
  <c r="B343" i="52"/>
  <c r="B315" i="52"/>
  <c r="B323" i="52"/>
  <c r="B331" i="52"/>
  <c r="B339" i="52"/>
  <c r="B347" i="52"/>
  <c r="B355" i="52"/>
  <c r="B363" i="52"/>
  <c r="B371" i="52"/>
  <c r="B316" i="52"/>
  <c r="B324" i="52"/>
  <c r="B332" i="52"/>
  <c r="B340" i="52"/>
  <c r="B348" i="52"/>
  <c r="B356" i="52"/>
  <c r="B364" i="52"/>
  <c r="B372" i="52"/>
  <c r="B128" i="52"/>
  <c r="B317" i="52"/>
  <c r="B325" i="52"/>
  <c r="B333" i="52"/>
  <c r="B341" i="52"/>
  <c r="B349" i="52"/>
  <c r="B357" i="52"/>
  <c r="B365" i="52"/>
  <c r="J40" i="7"/>
  <c r="I40" i="7"/>
  <c r="H40" i="7"/>
  <c r="G40" i="7"/>
  <c r="F40" i="7"/>
  <c r="E40" i="7"/>
  <c r="D40" i="7"/>
  <c r="C40" i="7"/>
  <c r="D19" i="7"/>
  <c r="E19" i="7"/>
  <c r="F19" i="7"/>
  <c r="G19" i="7"/>
  <c r="H19" i="7"/>
  <c r="I19" i="7"/>
  <c r="J19" i="7"/>
  <c r="C19" i="7"/>
  <c r="G64" i="73" l="1"/>
  <c r="U35" i="12" l="1"/>
  <c r="U58" i="48"/>
  <c r="U36" i="48" s="1"/>
  <c r="U21" i="12" l="1"/>
  <c r="U23" i="12"/>
  <c r="U25" i="12"/>
  <c r="U27" i="12"/>
  <c r="U29" i="12"/>
  <c r="U31" i="12"/>
  <c r="U33" i="12"/>
  <c r="U22" i="12"/>
  <c r="U24" i="12"/>
  <c r="U26" i="12"/>
  <c r="U28" i="12"/>
  <c r="U30" i="12"/>
  <c r="U32" i="12"/>
  <c r="U34" i="12"/>
  <c r="U51" i="48"/>
  <c r="U57" i="48"/>
  <c r="U55" i="48"/>
  <c r="U47" i="48"/>
  <c r="U35" i="48"/>
  <c r="U43" i="48"/>
  <c r="U41" i="48"/>
  <c r="D126" i="26"/>
  <c r="D130" i="26"/>
  <c r="D135" i="26"/>
  <c r="D137" i="26"/>
  <c r="D124" i="26"/>
  <c r="D129" i="26"/>
  <c r="D125" i="26"/>
  <c r="D128" i="26"/>
  <c r="D132" i="26"/>
  <c r="D134" i="26"/>
  <c r="D131" i="26"/>
  <c r="D68" i="26"/>
  <c r="D193" i="26"/>
  <c r="D55" i="26"/>
  <c r="D194" i="26"/>
  <c r="D201" i="26"/>
  <c r="D56" i="26"/>
  <c r="D61" i="26"/>
  <c r="D60" i="26"/>
  <c r="D57" i="26"/>
  <c r="D59" i="26"/>
  <c r="D199" i="26"/>
  <c r="D200" i="26"/>
  <c r="D62" i="26"/>
  <c r="D198" i="26"/>
  <c r="D66" i="26"/>
  <c r="D63" i="26"/>
  <c r="D204" i="26"/>
  <c r="D203" i="26"/>
  <c r="D197" i="26"/>
  <c r="D65" i="26"/>
  <c r="D195" i="26"/>
  <c r="D206" i="26"/>
  <c r="C61" i="26"/>
  <c r="C55" i="26"/>
  <c r="C62" i="26"/>
  <c r="C56" i="26"/>
  <c r="C59" i="26"/>
  <c r="C63" i="26"/>
  <c r="C65" i="26"/>
  <c r="C68" i="26"/>
  <c r="C128" i="26"/>
  <c r="C66" i="26"/>
  <c r="C134" i="26"/>
  <c r="C203" i="26"/>
  <c r="C57" i="26"/>
  <c r="C126" i="26"/>
  <c r="C197" i="26"/>
  <c r="C60" i="26"/>
  <c r="C195" i="26"/>
  <c r="C201" i="26"/>
  <c r="C135" i="26"/>
  <c r="C129" i="26"/>
  <c r="C206" i="26"/>
  <c r="C130" i="26"/>
  <c r="C131" i="26"/>
  <c r="C199" i="26"/>
  <c r="C200" i="26"/>
  <c r="C125" i="26"/>
  <c r="C194" i="26"/>
  <c r="C204" i="26"/>
  <c r="C132" i="26"/>
  <c r="C193" i="26"/>
  <c r="C198" i="26"/>
  <c r="C137" i="26"/>
  <c r="C124" i="26"/>
  <c r="U34" i="48"/>
  <c r="U46" i="48"/>
  <c r="U54" i="48"/>
  <c r="U33" i="48"/>
  <c r="U37" i="48"/>
  <c r="U50" i="48"/>
  <c r="U42" i="48"/>
  <c r="U38" i="48"/>
  <c r="U53" i="48"/>
  <c r="U49" i="48"/>
  <c r="U45" i="48"/>
  <c r="U39" i="48"/>
  <c r="U56" i="48"/>
  <c r="U52" i="48"/>
  <c r="U48" i="48"/>
  <c r="U44" i="48"/>
  <c r="U40" i="48"/>
  <c r="A18" i="13"/>
  <c r="A91" i="12" l="1"/>
  <c r="A147" i="48"/>
  <c r="C96" i="66" l="1"/>
  <c r="D96" i="66"/>
  <c r="E96" i="66"/>
  <c r="F96" i="66"/>
  <c r="G96" i="66"/>
  <c r="H96" i="66"/>
  <c r="I96" i="66"/>
  <c r="J96" i="66"/>
  <c r="K96" i="66"/>
  <c r="L96" i="66"/>
  <c r="M96" i="66"/>
  <c r="N96" i="66"/>
  <c r="N63" i="66"/>
  <c r="J63" i="66"/>
  <c r="G63" i="66"/>
  <c r="C63" i="66"/>
  <c r="F63" i="66" l="1"/>
  <c r="F58" i="66" s="1"/>
  <c r="L63" i="66"/>
  <c r="L52" i="66" s="1"/>
  <c r="K63" i="66"/>
  <c r="K49" i="66" s="1"/>
  <c r="J39" i="66"/>
  <c r="G57" i="66"/>
  <c r="D63" i="66"/>
  <c r="D60" i="66" s="1"/>
  <c r="N39" i="66"/>
  <c r="H63" i="66"/>
  <c r="H56" i="66" s="1"/>
  <c r="G41" i="66"/>
  <c r="G45" i="66"/>
  <c r="G49" i="66"/>
  <c r="G53" i="66"/>
  <c r="J54" i="66"/>
  <c r="N54" i="66"/>
  <c r="J58" i="66"/>
  <c r="N58" i="66"/>
  <c r="G61" i="66"/>
  <c r="J62" i="66"/>
  <c r="N62" i="66"/>
  <c r="J40" i="66"/>
  <c r="N52" i="66"/>
  <c r="G40" i="66"/>
  <c r="M63" i="66"/>
  <c r="M38" i="66" s="1"/>
  <c r="I63" i="66"/>
  <c r="I38" i="66" s="1"/>
  <c r="E63" i="66"/>
  <c r="E38" i="66" s="1"/>
  <c r="J60" i="66"/>
  <c r="N56" i="66"/>
  <c r="J52" i="66"/>
  <c r="N48" i="66"/>
  <c r="N44" i="66"/>
  <c r="N40" i="66"/>
  <c r="N60" i="66"/>
  <c r="J56" i="66"/>
  <c r="J48" i="66"/>
  <c r="J44" i="66"/>
  <c r="G37" i="66"/>
  <c r="K62" i="66"/>
  <c r="G62" i="66"/>
  <c r="N61" i="66"/>
  <c r="J61" i="66"/>
  <c r="G58" i="66"/>
  <c r="N57" i="66"/>
  <c r="J57" i="66"/>
  <c r="G54" i="66"/>
  <c r="N53" i="66"/>
  <c r="J53" i="66"/>
  <c r="G50" i="66"/>
  <c r="N49" i="66"/>
  <c r="J49" i="66"/>
  <c r="G46" i="66"/>
  <c r="N45" i="66"/>
  <c r="J45" i="66"/>
  <c r="G42" i="66"/>
  <c r="N41" i="66"/>
  <c r="J41" i="66"/>
  <c r="G38" i="66"/>
  <c r="N37" i="66"/>
  <c r="J37" i="66"/>
  <c r="G59" i="66"/>
  <c r="G51" i="66"/>
  <c r="N50" i="66"/>
  <c r="J50" i="66"/>
  <c r="G47" i="66"/>
  <c r="N46" i="66"/>
  <c r="J46" i="66"/>
  <c r="G43" i="66"/>
  <c r="N42" i="66"/>
  <c r="J42" i="66"/>
  <c r="G39" i="66"/>
  <c r="N38" i="66"/>
  <c r="J38" i="66"/>
  <c r="G55" i="66"/>
  <c r="G60" i="66"/>
  <c r="N59" i="66"/>
  <c r="J59" i="66"/>
  <c r="G56" i="66"/>
  <c r="N55" i="66"/>
  <c r="J55" i="66"/>
  <c r="G52" i="66"/>
  <c r="N51" i="66"/>
  <c r="J51" i="66"/>
  <c r="G48" i="66"/>
  <c r="N47" i="66"/>
  <c r="J47" i="66"/>
  <c r="G44" i="66"/>
  <c r="N43" i="66"/>
  <c r="J43" i="66"/>
  <c r="K59" i="66" l="1"/>
  <c r="K60" i="66"/>
  <c r="K54" i="66"/>
  <c r="K58" i="66"/>
  <c r="H40" i="66"/>
  <c r="H57" i="66"/>
  <c r="K40" i="66"/>
  <c r="F59" i="66"/>
  <c r="F61" i="66"/>
  <c r="F42" i="66"/>
  <c r="F50" i="66"/>
  <c r="F49" i="66"/>
  <c r="F48" i="66"/>
  <c r="F46" i="66"/>
  <c r="F55" i="66"/>
  <c r="F41" i="66"/>
  <c r="F44" i="66"/>
  <c r="F47" i="66"/>
  <c r="K61" i="66"/>
  <c r="M37" i="66"/>
  <c r="F60" i="66"/>
  <c r="F56" i="66"/>
  <c r="F62" i="66"/>
  <c r="F54" i="66"/>
  <c r="F43" i="66"/>
  <c r="F51" i="66"/>
  <c r="F38" i="66"/>
  <c r="F57" i="66"/>
  <c r="F39" i="66"/>
  <c r="F37" i="66"/>
  <c r="F45" i="66"/>
  <c r="F53" i="66"/>
  <c r="F40" i="66"/>
  <c r="F52" i="66"/>
  <c r="L49" i="66"/>
  <c r="M51" i="66"/>
  <c r="I41" i="66"/>
  <c r="L43" i="66"/>
  <c r="M39" i="66"/>
  <c r="L42" i="66"/>
  <c r="I61" i="66"/>
  <c r="L55" i="66"/>
  <c r="H41" i="66"/>
  <c r="L41" i="66"/>
  <c r="L61" i="66"/>
  <c r="I37" i="66"/>
  <c r="I49" i="66"/>
  <c r="H51" i="66"/>
  <c r="I60" i="66"/>
  <c r="L58" i="66"/>
  <c r="I50" i="66"/>
  <c r="L57" i="66"/>
  <c r="I62" i="66"/>
  <c r="I53" i="66"/>
  <c r="I44" i="66"/>
  <c r="L51" i="66"/>
  <c r="L37" i="66"/>
  <c r="L54" i="66"/>
  <c r="L45" i="66"/>
  <c r="L53" i="66"/>
  <c r="I58" i="66"/>
  <c r="I55" i="66"/>
  <c r="I45" i="66"/>
  <c r="M53" i="66"/>
  <c r="L39" i="66"/>
  <c r="L47" i="66"/>
  <c r="I52" i="66"/>
  <c r="I51" i="66"/>
  <c r="L50" i="66"/>
  <c r="L56" i="66"/>
  <c r="L62" i="66"/>
  <c r="L38" i="66"/>
  <c r="I42" i="66"/>
  <c r="L44" i="66"/>
  <c r="I47" i="66"/>
  <c r="I56" i="66"/>
  <c r="I43" i="66"/>
  <c r="L46" i="66"/>
  <c r="I46" i="66"/>
  <c r="I54" i="66"/>
  <c r="I57" i="66"/>
  <c r="I59" i="66"/>
  <c r="L40" i="66"/>
  <c r="L48" i="66"/>
  <c r="I40" i="66"/>
  <c r="I48" i="66"/>
  <c r="L59" i="66"/>
  <c r="I39" i="66"/>
  <c r="M55" i="66"/>
  <c r="M49" i="66"/>
  <c r="M61" i="66"/>
  <c r="M59" i="66"/>
  <c r="K39" i="66"/>
  <c r="K55" i="66"/>
  <c r="M42" i="66"/>
  <c r="M46" i="66"/>
  <c r="M50" i="66"/>
  <c r="M54" i="66"/>
  <c r="K43" i="66"/>
  <c r="K47" i="66"/>
  <c r="K51" i="66"/>
  <c r="M57" i="66"/>
  <c r="M40" i="66"/>
  <c r="M44" i="66"/>
  <c r="M48" i="66"/>
  <c r="K37" i="66"/>
  <c r="M43" i="66"/>
  <c r="H60" i="66"/>
  <c r="K57" i="66"/>
  <c r="M41" i="66"/>
  <c r="M45" i="66"/>
  <c r="K44" i="66"/>
  <c r="K48" i="66"/>
  <c r="K52" i="66"/>
  <c r="K56" i="66"/>
  <c r="M58" i="66"/>
  <c r="M62" i="66"/>
  <c r="M47" i="66"/>
  <c r="K38" i="66"/>
  <c r="K42" i="66"/>
  <c r="K46" i="66"/>
  <c r="K50" i="66"/>
  <c r="M52" i="66"/>
  <c r="M56" i="66"/>
  <c r="M60" i="66"/>
  <c r="H62" i="66"/>
  <c r="K53" i="66"/>
  <c r="L60" i="66"/>
  <c r="H45" i="66"/>
  <c r="H61" i="66"/>
  <c r="H44" i="66"/>
  <c r="H39" i="66"/>
  <c r="H55" i="66"/>
  <c r="H42" i="66"/>
  <c r="H50" i="66"/>
  <c r="H37" i="66"/>
  <c r="H49" i="66"/>
  <c r="D48" i="66"/>
  <c r="H43" i="66"/>
  <c r="D46" i="66"/>
  <c r="H54" i="66"/>
  <c r="H53" i="66"/>
  <c r="D40" i="66"/>
  <c r="H48" i="66"/>
  <c r="H47" i="66"/>
  <c r="E56" i="66"/>
  <c r="H59" i="66"/>
  <c r="H38" i="66"/>
  <c r="H46" i="66"/>
  <c r="H52" i="66"/>
  <c r="D45" i="66"/>
  <c r="D53" i="66"/>
  <c r="D61" i="66"/>
  <c r="D43" i="66"/>
  <c r="D51" i="66"/>
  <c r="D38" i="66"/>
  <c r="D37" i="66"/>
  <c r="D54" i="66"/>
  <c r="H58" i="66"/>
  <c r="D52" i="66"/>
  <c r="D44" i="66"/>
  <c r="D59" i="66"/>
  <c r="D42" i="66"/>
  <c r="D50" i="66"/>
  <c r="D58" i="66"/>
  <c r="D62" i="66"/>
  <c r="K45" i="66"/>
  <c r="D41" i="66"/>
  <c r="D49" i="66"/>
  <c r="D57" i="66"/>
  <c r="D39" i="66"/>
  <c r="D47" i="66"/>
  <c r="D55" i="66"/>
  <c r="D56" i="66"/>
  <c r="K41" i="66"/>
  <c r="E46" i="66"/>
  <c r="E62" i="66"/>
  <c r="E57" i="66"/>
  <c r="E43" i="66"/>
  <c r="E41" i="66"/>
  <c r="E40" i="66"/>
  <c r="E42" i="66"/>
  <c r="E58" i="66"/>
  <c r="E37" i="66"/>
  <c r="E52" i="66"/>
  <c r="E39" i="66"/>
  <c r="E54" i="66"/>
  <c r="E61" i="66"/>
  <c r="E55" i="66"/>
  <c r="E49" i="66"/>
  <c r="E53" i="66"/>
  <c r="E48" i="66"/>
  <c r="E59" i="66"/>
  <c r="E50" i="66"/>
  <c r="E45" i="66"/>
  <c r="E51" i="66"/>
  <c r="E44" i="66"/>
  <c r="E60" i="66"/>
  <c r="E47" i="66"/>
  <c r="C20" i="13" l="1"/>
  <c r="A1" i="13"/>
  <c r="P33" i="13" l="1"/>
  <c r="P29" i="83"/>
  <c r="D33" i="13"/>
  <c r="D29" i="83"/>
  <c r="C33" i="13"/>
  <c r="C29" i="83"/>
  <c r="S33" i="13"/>
  <c r="S29" i="83"/>
  <c r="O33" i="13"/>
  <c r="O29" i="83"/>
  <c r="K33" i="13"/>
  <c r="K29" i="83"/>
  <c r="G33" i="13"/>
  <c r="G29" i="83"/>
  <c r="T33" i="13"/>
  <c r="T29" i="83"/>
  <c r="H33" i="13"/>
  <c r="H29" i="83"/>
  <c r="R33" i="13"/>
  <c r="R29" i="83"/>
  <c r="N33" i="13"/>
  <c r="N29" i="83"/>
  <c r="J33" i="13"/>
  <c r="J29" i="83"/>
  <c r="F33" i="13"/>
  <c r="F29" i="83"/>
  <c r="L33" i="13"/>
  <c r="L29" i="83"/>
  <c r="Q33" i="13"/>
  <c r="Q29" i="83"/>
  <c r="M33" i="13"/>
  <c r="M29" i="83"/>
  <c r="I33" i="13"/>
  <c r="I29" i="83"/>
  <c r="E33" i="13"/>
  <c r="E29" i="83"/>
  <c r="C29" i="13"/>
  <c r="C24" i="13"/>
  <c r="Q31" i="13"/>
  <c r="M31" i="13"/>
  <c r="I31" i="13"/>
  <c r="E31" i="13"/>
  <c r="R30" i="13"/>
  <c r="N30" i="13"/>
  <c r="J30" i="13"/>
  <c r="F30" i="13"/>
  <c r="S29" i="13"/>
  <c r="O29" i="13"/>
  <c r="K29" i="13"/>
  <c r="G29" i="13"/>
  <c r="T27" i="13"/>
  <c r="P27" i="13"/>
  <c r="L27" i="13"/>
  <c r="H27" i="13"/>
  <c r="D27" i="13"/>
  <c r="Q26" i="13"/>
  <c r="M26" i="13"/>
  <c r="I26" i="13"/>
  <c r="E26" i="13"/>
  <c r="R25" i="13"/>
  <c r="N25" i="13"/>
  <c r="J25" i="13"/>
  <c r="F25" i="13"/>
  <c r="S24" i="13"/>
  <c r="O24" i="13"/>
  <c r="K24" i="13"/>
  <c r="G24" i="13"/>
  <c r="T23" i="13"/>
  <c r="P23" i="13"/>
  <c r="L23" i="13"/>
  <c r="H23" i="13"/>
  <c r="D23" i="13"/>
  <c r="Q22" i="13"/>
  <c r="M22" i="13"/>
  <c r="I22" i="13"/>
  <c r="E22" i="13"/>
  <c r="R21" i="13"/>
  <c r="N21" i="13"/>
  <c r="J21" i="13"/>
  <c r="F21" i="13"/>
  <c r="S20" i="13"/>
  <c r="O20" i="13"/>
  <c r="K20" i="13"/>
  <c r="G20" i="13"/>
  <c r="C27" i="13"/>
  <c r="C23" i="13"/>
  <c r="T31" i="13"/>
  <c r="P31" i="13"/>
  <c r="L31" i="13"/>
  <c r="H31" i="13"/>
  <c r="D31" i="13"/>
  <c r="Q30" i="13"/>
  <c r="M30" i="13"/>
  <c r="I30" i="13"/>
  <c r="E30" i="13"/>
  <c r="R29" i="13"/>
  <c r="N29" i="13"/>
  <c r="J29" i="13"/>
  <c r="F29" i="13"/>
  <c r="S27" i="13"/>
  <c r="O27" i="13"/>
  <c r="K27" i="13"/>
  <c r="G27" i="13"/>
  <c r="T26" i="13"/>
  <c r="P26" i="13"/>
  <c r="L26" i="13"/>
  <c r="H26" i="13"/>
  <c r="D26" i="13"/>
  <c r="Q25" i="13"/>
  <c r="M25" i="13"/>
  <c r="I25" i="13"/>
  <c r="E25" i="13"/>
  <c r="R24" i="13"/>
  <c r="N24" i="13"/>
  <c r="J24" i="13"/>
  <c r="F24" i="13"/>
  <c r="S23" i="13"/>
  <c r="O23" i="13"/>
  <c r="K23" i="13"/>
  <c r="G23" i="13"/>
  <c r="T22" i="13"/>
  <c r="P22" i="13"/>
  <c r="L22" i="13"/>
  <c r="H22" i="13"/>
  <c r="D22" i="13"/>
  <c r="Q21" i="13"/>
  <c r="M21" i="13"/>
  <c r="I21" i="13"/>
  <c r="E21" i="13"/>
  <c r="R20" i="13"/>
  <c r="N20" i="13"/>
  <c r="J20" i="13"/>
  <c r="F20" i="13"/>
  <c r="C31" i="13"/>
  <c r="C26" i="13"/>
  <c r="C22" i="13"/>
  <c r="S31" i="13"/>
  <c r="O31" i="13"/>
  <c r="K31" i="13"/>
  <c r="G31" i="13"/>
  <c r="T30" i="13"/>
  <c r="P30" i="13"/>
  <c r="L30" i="13"/>
  <c r="H30" i="13"/>
  <c r="D30" i="13"/>
  <c r="Q29" i="13"/>
  <c r="M29" i="13"/>
  <c r="I29" i="13"/>
  <c r="E29" i="13"/>
  <c r="R27" i="13"/>
  <c r="N27" i="13"/>
  <c r="J27" i="13"/>
  <c r="F27" i="13"/>
  <c r="S26" i="13"/>
  <c r="O26" i="13"/>
  <c r="K26" i="13"/>
  <c r="G26" i="13"/>
  <c r="T25" i="13"/>
  <c r="P25" i="13"/>
  <c r="L25" i="13"/>
  <c r="H25" i="13"/>
  <c r="D25" i="13"/>
  <c r="Q24" i="13"/>
  <c r="M24" i="13"/>
  <c r="I24" i="13"/>
  <c r="E24" i="13"/>
  <c r="R23" i="13"/>
  <c r="N23" i="13"/>
  <c r="J23" i="13"/>
  <c r="F23" i="13"/>
  <c r="S22" i="13"/>
  <c r="O22" i="13"/>
  <c r="K22" i="13"/>
  <c r="G22" i="13"/>
  <c r="T21" i="13"/>
  <c r="P21" i="13"/>
  <c r="L21" i="13"/>
  <c r="H21" i="13"/>
  <c r="D21" i="13"/>
  <c r="Q20" i="13"/>
  <c r="M20" i="13"/>
  <c r="I20" i="13"/>
  <c r="E20" i="13"/>
  <c r="C30" i="13"/>
  <c r="C25" i="13"/>
  <c r="C21" i="13"/>
  <c r="R31" i="13"/>
  <c r="N31" i="13"/>
  <c r="J31" i="13"/>
  <c r="F31" i="13"/>
  <c r="S30" i="13"/>
  <c r="O30" i="13"/>
  <c r="K30" i="13"/>
  <c r="G30" i="13"/>
  <c r="T29" i="13"/>
  <c r="P29" i="13"/>
  <c r="L29" i="13"/>
  <c r="H29" i="13"/>
  <c r="D29" i="13"/>
  <c r="Q27" i="13"/>
  <c r="M27" i="13"/>
  <c r="I27" i="13"/>
  <c r="E27" i="13"/>
  <c r="R26" i="13"/>
  <c r="N26" i="13"/>
  <c r="J26" i="13"/>
  <c r="F26" i="13"/>
  <c r="S25" i="13"/>
  <c r="O25" i="13"/>
  <c r="K25" i="13"/>
  <c r="G25" i="13"/>
  <c r="T24" i="13"/>
  <c r="P24" i="13"/>
  <c r="L24" i="13"/>
  <c r="H24" i="13"/>
  <c r="D24" i="13"/>
  <c r="Q23" i="13"/>
  <c r="M23" i="13"/>
  <c r="I23" i="13"/>
  <c r="E23" i="13"/>
  <c r="R22" i="13"/>
  <c r="N22" i="13"/>
  <c r="J22" i="13"/>
  <c r="F22" i="13"/>
  <c r="S21" i="13"/>
  <c r="O21" i="13"/>
  <c r="K21" i="13"/>
  <c r="G21" i="13"/>
  <c r="T20" i="13"/>
  <c r="P20" i="13"/>
  <c r="L20" i="13"/>
  <c r="H20" i="13"/>
  <c r="D20" i="13"/>
  <c r="T58" i="48" l="1"/>
  <c r="T45" i="48" s="1"/>
  <c r="L58" i="48"/>
  <c r="L54" i="48" s="1"/>
  <c r="H58" i="48"/>
  <c r="H33" i="48" s="1"/>
  <c r="P58" i="48"/>
  <c r="P47" i="48" s="1"/>
  <c r="D58" i="48"/>
  <c r="D34" i="48" s="1"/>
  <c r="I58" i="48"/>
  <c r="I36" i="48" s="1"/>
  <c r="Q58" i="48"/>
  <c r="Q33" i="48" s="1"/>
  <c r="E58" i="48"/>
  <c r="E34" i="48" s="1"/>
  <c r="R58" i="48"/>
  <c r="R34" i="48" s="1"/>
  <c r="N58" i="48"/>
  <c r="N50" i="48" s="1"/>
  <c r="J58" i="48"/>
  <c r="J36" i="48" s="1"/>
  <c r="M58" i="48"/>
  <c r="M35" i="48" s="1"/>
  <c r="S58" i="48"/>
  <c r="S56" i="48" s="1"/>
  <c r="K58" i="48"/>
  <c r="K36" i="48" s="1"/>
  <c r="O58" i="48"/>
  <c r="O34" i="48" s="1"/>
  <c r="G58" i="48"/>
  <c r="G56" i="48" s="1"/>
  <c r="F58" i="48"/>
  <c r="F54" i="48" s="1"/>
  <c r="L34" i="48"/>
  <c r="H43" i="48"/>
  <c r="L38" i="48" l="1"/>
  <c r="L40" i="48"/>
  <c r="L42" i="48"/>
  <c r="L48" i="48"/>
  <c r="L46" i="48"/>
  <c r="L49" i="48"/>
  <c r="L51" i="48"/>
  <c r="L52" i="48"/>
  <c r="L53" i="48"/>
  <c r="L36" i="48"/>
  <c r="L44" i="48"/>
  <c r="L50" i="48"/>
  <c r="D37" i="48"/>
  <c r="H47" i="48"/>
  <c r="N45" i="48"/>
  <c r="I51" i="48"/>
  <c r="I43" i="48"/>
  <c r="I39" i="48"/>
  <c r="I35" i="48"/>
  <c r="I37" i="48"/>
  <c r="I33" i="48"/>
  <c r="I56" i="48"/>
  <c r="I54" i="48"/>
  <c r="D47" i="48"/>
  <c r="I53" i="48"/>
  <c r="I49" i="48"/>
  <c r="Q36" i="48"/>
  <c r="I47" i="48"/>
  <c r="D57" i="48"/>
  <c r="I45" i="48"/>
  <c r="D36" i="48"/>
  <c r="T57" i="48"/>
  <c r="R48" i="48"/>
  <c r="I41" i="48"/>
  <c r="R52" i="48"/>
  <c r="R44" i="48"/>
  <c r="R33" i="48"/>
  <c r="R39" i="48"/>
  <c r="Q40" i="48"/>
  <c r="R57" i="48"/>
  <c r="R49" i="48"/>
  <c r="T49" i="48"/>
  <c r="T53" i="48"/>
  <c r="R43" i="48"/>
  <c r="D38" i="48"/>
  <c r="D54" i="48"/>
  <c r="D41" i="48"/>
  <c r="D42" i="48"/>
  <c r="R50" i="48"/>
  <c r="R54" i="48"/>
  <c r="R41" i="48"/>
  <c r="D35" i="48"/>
  <c r="D40" i="48"/>
  <c r="D45" i="48"/>
  <c r="T35" i="48"/>
  <c r="T36" i="48"/>
  <c r="R51" i="48"/>
  <c r="M45" i="48"/>
  <c r="T50" i="48"/>
  <c r="R56" i="48"/>
  <c r="R40" i="48"/>
  <c r="D43" i="48"/>
  <c r="D48" i="48"/>
  <c r="D53" i="48"/>
  <c r="T39" i="48"/>
  <c r="T40" i="48"/>
  <c r="R53" i="48"/>
  <c r="T51" i="48"/>
  <c r="R37" i="48"/>
  <c r="D51" i="48"/>
  <c r="D50" i="48"/>
  <c r="T34" i="48"/>
  <c r="T33" i="48"/>
  <c r="T44" i="48"/>
  <c r="T54" i="48"/>
  <c r="R47" i="48"/>
  <c r="R36" i="48"/>
  <c r="D44" i="48"/>
  <c r="T42" i="48"/>
  <c r="T37" i="48"/>
  <c r="T43" i="48"/>
  <c r="T55" i="48"/>
  <c r="T56" i="48"/>
  <c r="T48" i="48"/>
  <c r="T52" i="48"/>
  <c r="R45" i="48"/>
  <c r="R35" i="48"/>
  <c r="D52" i="48"/>
  <c r="T46" i="48"/>
  <c r="T41" i="48"/>
  <c r="F45" i="48"/>
  <c r="L56" i="48"/>
  <c r="L33" i="48"/>
  <c r="L37" i="48"/>
  <c r="L41" i="48"/>
  <c r="L45" i="48"/>
  <c r="I57" i="48"/>
  <c r="I50" i="48"/>
  <c r="I46" i="48"/>
  <c r="I42" i="48"/>
  <c r="I38" i="48"/>
  <c r="I34" i="48"/>
  <c r="M37" i="48"/>
  <c r="R55" i="48"/>
  <c r="F41" i="48"/>
  <c r="R46" i="48"/>
  <c r="R42" i="48"/>
  <c r="R38" i="48"/>
  <c r="D39" i="48"/>
  <c r="D55" i="48"/>
  <c r="D46" i="48"/>
  <c r="D56" i="48"/>
  <c r="D49" i="48"/>
  <c r="T38" i="48"/>
  <c r="T47" i="48"/>
  <c r="D33" i="48"/>
  <c r="L55" i="48"/>
  <c r="L57" i="48"/>
  <c r="L35" i="48"/>
  <c r="L39" i="48"/>
  <c r="L43" i="48"/>
  <c r="L47" i="48"/>
  <c r="I55" i="48"/>
  <c r="I52" i="48"/>
  <c r="I48" i="48"/>
  <c r="I44" i="48"/>
  <c r="I40" i="48"/>
  <c r="M53" i="48"/>
  <c r="N37" i="48"/>
  <c r="E53" i="48"/>
  <c r="H52" i="48"/>
  <c r="G47" i="48"/>
  <c r="E37" i="48"/>
  <c r="P36" i="48"/>
  <c r="O42" i="48"/>
  <c r="H35" i="48"/>
  <c r="H54" i="48"/>
  <c r="S40" i="48"/>
  <c r="Q52" i="48"/>
  <c r="P51" i="48"/>
  <c r="G43" i="48"/>
  <c r="E49" i="48"/>
  <c r="E33" i="48"/>
  <c r="K51" i="48"/>
  <c r="P40" i="48"/>
  <c r="K56" i="48"/>
  <c r="G39" i="48"/>
  <c r="E57" i="48"/>
  <c r="E45" i="48"/>
  <c r="K47" i="48"/>
  <c r="P44" i="48"/>
  <c r="G51" i="48"/>
  <c r="G35" i="48"/>
  <c r="E55" i="48"/>
  <c r="E41" i="48"/>
  <c r="K35" i="48"/>
  <c r="S36" i="48"/>
  <c r="E48" i="48"/>
  <c r="E44" i="48"/>
  <c r="E40" i="48"/>
  <c r="E36" i="48"/>
  <c r="P37" i="48"/>
  <c r="P41" i="48"/>
  <c r="O37" i="48"/>
  <c r="P48" i="48"/>
  <c r="H39" i="48"/>
  <c r="H50" i="48"/>
  <c r="P52" i="48"/>
  <c r="P56" i="48"/>
  <c r="S48" i="48"/>
  <c r="E56" i="48"/>
  <c r="Q57" i="48"/>
  <c r="E51" i="48"/>
  <c r="E47" i="48"/>
  <c r="E43" i="48"/>
  <c r="E39" i="48"/>
  <c r="E35" i="48"/>
  <c r="Q48" i="48"/>
  <c r="P34" i="48"/>
  <c r="P38" i="48"/>
  <c r="P42" i="48"/>
  <c r="P46" i="48"/>
  <c r="J35" i="48"/>
  <c r="P49" i="48"/>
  <c r="P54" i="48"/>
  <c r="P57" i="48"/>
  <c r="S52" i="48"/>
  <c r="E52" i="48"/>
  <c r="P33" i="48"/>
  <c r="P45" i="48"/>
  <c r="P50" i="48"/>
  <c r="P53" i="48"/>
  <c r="P55" i="48"/>
  <c r="S44" i="48"/>
  <c r="E54" i="48"/>
  <c r="E50" i="48"/>
  <c r="E46" i="48"/>
  <c r="E42" i="48"/>
  <c r="E38" i="48"/>
  <c r="Q44" i="48"/>
  <c r="P35" i="48"/>
  <c r="P39" i="48"/>
  <c r="P43" i="48"/>
  <c r="H40" i="48"/>
  <c r="Q56" i="48"/>
  <c r="Q51" i="48"/>
  <c r="Q47" i="48"/>
  <c r="Q43" i="48"/>
  <c r="Q39" i="48"/>
  <c r="Q35" i="48"/>
  <c r="J47" i="48"/>
  <c r="H36" i="48"/>
  <c r="H48" i="48"/>
  <c r="H37" i="48"/>
  <c r="H41" i="48"/>
  <c r="H45" i="48"/>
  <c r="H49" i="48"/>
  <c r="H51" i="48"/>
  <c r="H53" i="48"/>
  <c r="H55" i="48"/>
  <c r="H56" i="48"/>
  <c r="H57" i="48"/>
  <c r="Q55" i="48"/>
  <c r="Q50" i="48"/>
  <c r="Q46" i="48"/>
  <c r="Q42" i="48"/>
  <c r="Q38" i="48"/>
  <c r="Q34" i="48"/>
  <c r="J54" i="48"/>
  <c r="J43" i="48"/>
  <c r="H44" i="48"/>
  <c r="H34" i="48"/>
  <c r="H38" i="48"/>
  <c r="H42" i="48"/>
  <c r="H46" i="48"/>
  <c r="Q54" i="48"/>
  <c r="Q53" i="48"/>
  <c r="Q49" i="48"/>
  <c r="Q45" i="48"/>
  <c r="Q41" i="48"/>
  <c r="Q37" i="48"/>
  <c r="J39" i="48"/>
  <c r="M50" i="48"/>
  <c r="M42" i="48"/>
  <c r="M34" i="48"/>
  <c r="N55" i="48"/>
  <c r="N42" i="48"/>
  <c r="N34" i="48"/>
  <c r="N53" i="48"/>
  <c r="M49" i="48"/>
  <c r="M41" i="48"/>
  <c r="M33" i="48"/>
  <c r="N41" i="48"/>
  <c r="N33" i="48"/>
  <c r="N51" i="48"/>
  <c r="M54" i="48"/>
  <c r="M55" i="48"/>
  <c r="M56" i="48"/>
  <c r="M57" i="48"/>
  <c r="M46" i="48"/>
  <c r="M38" i="48"/>
  <c r="N54" i="48"/>
  <c r="N46" i="48"/>
  <c r="N38" i="48"/>
  <c r="N52" i="48"/>
  <c r="G38" i="48"/>
  <c r="G50" i="48"/>
  <c r="G42" i="48"/>
  <c r="J51" i="48"/>
  <c r="J42" i="48"/>
  <c r="J34" i="48"/>
  <c r="G57" i="48"/>
  <c r="G53" i="48"/>
  <c r="G49" i="48"/>
  <c r="G45" i="48"/>
  <c r="G41" i="48"/>
  <c r="G37" i="48"/>
  <c r="G33" i="48"/>
  <c r="M52" i="48"/>
  <c r="M48" i="48"/>
  <c r="M44" i="48"/>
  <c r="M40" i="48"/>
  <c r="M36" i="48"/>
  <c r="K43" i="48"/>
  <c r="J56" i="48"/>
  <c r="N57" i="48"/>
  <c r="F37" i="48"/>
  <c r="J45" i="48"/>
  <c r="J41" i="48"/>
  <c r="J37" i="48"/>
  <c r="J33" i="48"/>
  <c r="N44" i="48"/>
  <c r="N40" i="48"/>
  <c r="N36" i="48"/>
  <c r="O50" i="48"/>
  <c r="N48" i="48"/>
  <c r="G54" i="48"/>
  <c r="G46" i="48"/>
  <c r="G34" i="48"/>
  <c r="J49" i="48"/>
  <c r="J53" i="48"/>
  <c r="J57" i="48"/>
  <c r="J46" i="48"/>
  <c r="J38" i="48"/>
  <c r="G55" i="48"/>
  <c r="G52" i="48"/>
  <c r="G48" i="48"/>
  <c r="G44" i="48"/>
  <c r="G40" i="48"/>
  <c r="G36" i="48"/>
  <c r="J48" i="48"/>
  <c r="J50" i="48"/>
  <c r="J52" i="48"/>
  <c r="M51" i="48"/>
  <c r="M47" i="48"/>
  <c r="M43" i="48"/>
  <c r="M39" i="48"/>
  <c r="K55" i="48"/>
  <c r="K39" i="48"/>
  <c r="J55" i="48"/>
  <c r="N56" i="48"/>
  <c r="F33" i="48"/>
  <c r="J44" i="48"/>
  <c r="J40" i="48"/>
  <c r="N47" i="48"/>
  <c r="N43" i="48"/>
  <c r="N39" i="48"/>
  <c r="N35" i="48"/>
  <c r="O46" i="48"/>
  <c r="N49" i="48"/>
  <c r="K54" i="48"/>
  <c r="K57" i="48"/>
  <c r="O57" i="48"/>
  <c r="K50" i="48"/>
  <c r="K46" i="48"/>
  <c r="K42" i="48"/>
  <c r="K38" i="48"/>
  <c r="K34" i="48"/>
  <c r="F55" i="48"/>
  <c r="F56" i="48"/>
  <c r="F57" i="48"/>
  <c r="F48" i="48"/>
  <c r="F44" i="48"/>
  <c r="F40" i="48"/>
  <c r="F36" i="48"/>
  <c r="O53" i="48"/>
  <c r="O49" i="48"/>
  <c r="O45" i="48"/>
  <c r="O41" i="48"/>
  <c r="O36" i="48"/>
  <c r="O54" i="48"/>
  <c r="K53" i="48"/>
  <c r="K49" i="48"/>
  <c r="K45" i="48"/>
  <c r="K41" i="48"/>
  <c r="K37" i="48"/>
  <c r="K33" i="48"/>
  <c r="F47" i="48"/>
  <c r="F43" i="48"/>
  <c r="F39" i="48"/>
  <c r="F35" i="48"/>
  <c r="O55" i="48"/>
  <c r="O52" i="48"/>
  <c r="O48" i="48"/>
  <c r="O44" i="48"/>
  <c r="O40" i="48"/>
  <c r="O35" i="48"/>
  <c r="F49" i="48"/>
  <c r="F50" i="48"/>
  <c r="K52" i="48"/>
  <c r="K48" i="48"/>
  <c r="K44" i="48"/>
  <c r="K40" i="48"/>
  <c r="F46" i="48"/>
  <c r="F42" i="48"/>
  <c r="F38" i="48"/>
  <c r="F34" i="48"/>
  <c r="O56" i="48"/>
  <c r="O51" i="48"/>
  <c r="O47" i="48"/>
  <c r="O43" i="48"/>
  <c r="O39" i="48"/>
  <c r="O33" i="48"/>
  <c r="F53" i="48"/>
  <c r="S51" i="48"/>
  <c r="S47" i="48"/>
  <c r="S43" i="48"/>
  <c r="S39" i="48"/>
  <c r="S35" i="48"/>
  <c r="S54" i="48"/>
  <c r="S57" i="48"/>
  <c r="O38" i="48"/>
  <c r="F52" i="48"/>
  <c r="F51" i="48"/>
  <c r="S55" i="48"/>
  <c r="S50" i="48"/>
  <c r="S46" i="48"/>
  <c r="S42" i="48"/>
  <c r="S38" i="48"/>
  <c r="S34" i="48"/>
  <c r="S53" i="48"/>
  <c r="S49" i="48"/>
  <c r="S45" i="48"/>
  <c r="S41" i="48"/>
  <c r="S37" i="48"/>
  <c r="S33" i="48"/>
  <c r="U174" i="48" l="1"/>
  <c r="U172" i="48"/>
  <c r="U170" i="48"/>
  <c r="U168" i="48"/>
  <c r="U166" i="48"/>
  <c r="U164" i="48"/>
  <c r="U162" i="48"/>
  <c r="U160" i="48"/>
  <c r="U158" i="48"/>
  <c r="U156" i="48"/>
  <c r="U154" i="48"/>
  <c r="U152" i="48"/>
  <c r="U150" i="48"/>
  <c r="U149" i="48" l="1"/>
  <c r="U151" i="48"/>
  <c r="U153" i="48"/>
  <c r="U155" i="48"/>
  <c r="U157" i="48"/>
  <c r="U159" i="48"/>
  <c r="U161" i="48"/>
  <c r="U163" i="48"/>
  <c r="U165" i="48"/>
  <c r="U167" i="48"/>
  <c r="U169" i="48"/>
  <c r="U171" i="48"/>
  <c r="U173" i="48"/>
  <c r="K152" i="48"/>
  <c r="S152" i="48"/>
  <c r="I153" i="48"/>
  <c r="Q153" i="48"/>
  <c r="G154" i="48"/>
  <c r="O154" i="48"/>
  <c r="E155" i="48"/>
  <c r="M155" i="48"/>
  <c r="K156" i="48"/>
  <c r="S156" i="48"/>
  <c r="I157" i="48"/>
  <c r="Q157" i="48"/>
  <c r="G158" i="48"/>
  <c r="O158" i="48"/>
  <c r="E159" i="48"/>
  <c r="M159" i="48"/>
  <c r="K160" i="48"/>
  <c r="S160" i="48"/>
  <c r="I161" i="48"/>
  <c r="Q161" i="48"/>
  <c r="K162" i="48"/>
  <c r="S162" i="48"/>
  <c r="I163" i="48"/>
  <c r="Q163" i="48"/>
  <c r="G164" i="48"/>
  <c r="O164" i="48"/>
  <c r="E165" i="48"/>
  <c r="M165" i="48"/>
  <c r="K166" i="48"/>
  <c r="O166" i="48"/>
  <c r="E167" i="48"/>
  <c r="M167" i="48"/>
  <c r="K168" i="48"/>
  <c r="S168" i="48"/>
  <c r="I169" i="48"/>
  <c r="G170" i="48"/>
  <c r="O170" i="48"/>
  <c r="E171" i="48"/>
  <c r="M171" i="48"/>
  <c r="K172" i="48"/>
  <c r="S172" i="48"/>
  <c r="G152" i="48"/>
  <c r="O152" i="48"/>
  <c r="E153" i="48"/>
  <c r="M153" i="48"/>
  <c r="K154" i="48"/>
  <c r="S154" i="48"/>
  <c r="I155" i="48"/>
  <c r="Q155" i="48"/>
  <c r="G156" i="48"/>
  <c r="O156" i="48"/>
  <c r="E157" i="48"/>
  <c r="M157" i="48"/>
  <c r="K158" i="48"/>
  <c r="S158" i="48"/>
  <c r="I159" i="48"/>
  <c r="Q159" i="48"/>
  <c r="G160" i="48"/>
  <c r="O160" i="48"/>
  <c r="E161" i="48"/>
  <c r="M161" i="48"/>
  <c r="G162" i="48"/>
  <c r="O162" i="48"/>
  <c r="E163" i="48"/>
  <c r="M163" i="48"/>
  <c r="K164" i="48"/>
  <c r="S164" i="48"/>
  <c r="I165" i="48"/>
  <c r="Q165" i="48"/>
  <c r="G166" i="48"/>
  <c r="S166" i="48"/>
  <c r="I167" i="48"/>
  <c r="Q167" i="48"/>
  <c r="G168" i="48"/>
  <c r="O168" i="48"/>
  <c r="E169" i="48"/>
  <c r="M169" i="48"/>
  <c r="K170" i="48"/>
  <c r="S170" i="48"/>
  <c r="I171" i="48"/>
  <c r="Q171" i="48"/>
  <c r="G172" i="48"/>
  <c r="O172" i="48"/>
  <c r="D149" i="48"/>
  <c r="H149" i="48"/>
  <c r="L149" i="48"/>
  <c r="P149" i="48"/>
  <c r="T149" i="48"/>
  <c r="F150" i="48"/>
  <c r="J150" i="48"/>
  <c r="N150" i="48"/>
  <c r="R150" i="48"/>
  <c r="D151" i="48"/>
  <c r="H151" i="48"/>
  <c r="L151" i="48"/>
  <c r="P151" i="48"/>
  <c r="T151" i="48"/>
  <c r="F152" i="48"/>
  <c r="J152" i="48"/>
  <c r="N152" i="48"/>
  <c r="R152" i="48"/>
  <c r="D153" i="48"/>
  <c r="H153" i="48"/>
  <c r="L153" i="48"/>
  <c r="P153" i="48"/>
  <c r="T153" i="48"/>
  <c r="F154" i="48"/>
  <c r="J154" i="48"/>
  <c r="N154" i="48"/>
  <c r="R154" i="48"/>
  <c r="F156" i="48"/>
  <c r="J156" i="48"/>
  <c r="N156" i="48"/>
  <c r="R156" i="48"/>
  <c r="F158" i="48"/>
  <c r="J158" i="48"/>
  <c r="N158" i="48"/>
  <c r="R158" i="48"/>
  <c r="F160" i="48"/>
  <c r="J160" i="48"/>
  <c r="G173" i="48"/>
  <c r="K173" i="48"/>
  <c r="O173" i="48"/>
  <c r="N160" i="48"/>
  <c r="R160" i="48"/>
  <c r="F162" i="48"/>
  <c r="J162" i="48"/>
  <c r="N162" i="48"/>
  <c r="R162" i="48"/>
  <c r="D155" i="48"/>
  <c r="H155" i="48"/>
  <c r="L155" i="48"/>
  <c r="P155" i="48"/>
  <c r="T155" i="48"/>
  <c r="D157" i="48"/>
  <c r="H157" i="48"/>
  <c r="L157" i="48"/>
  <c r="P157" i="48"/>
  <c r="T157" i="48"/>
  <c r="D159" i="48"/>
  <c r="H159" i="48"/>
  <c r="L159" i="48"/>
  <c r="P159" i="48"/>
  <c r="T159" i="48"/>
  <c r="D161" i="48"/>
  <c r="H161" i="48"/>
  <c r="L161" i="48"/>
  <c r="P161" i="48"/>
  <c r="T161" i="48"/>
  <c r="D163" i="48"/>
  <c r="H163" i="48"/>
  <c r="L163" i="48"/>
  <c r="P163" i="48"/>
  <c r="T163" i="48"/>
  <c r="F164" i="48"/>
  <c r="J164" i="48"/>
  <c r="N164" i="48"/>
  <c r="R164" i="48"/>
  <c r="D165" i="48"/>
  <c r="H165" i="48"/>
  <c r="L165" i="48"/>
  <c r="P165" i="48"/>
  <c r="T165" i="48"/>
  <c r="F166" i="48"/>
  <c r="J166" i="48"/>
  <c r="N166" i="48"/>
  <c r="R166" i="48"/>
  <c r="D167" i="48"/>
  <c r="H167" i="48"/>
  <c r="L167" i="48"/>
  <c r="P167" i="48"/>
  <c r="T167" i="48"/>
  <c r="F168" i="48"/>
  <c r="J168" i="48"/>
  <c r="N168" i="48"/>
  <c r="R168" i="48"/>
  <c r="D169" i="48"/>
  <c r="H169" i="48"/>
  <c r="L169" i="48"/>
  <c r="P169" i="48"/>
  <c r="T169" i="48"/>
  <c r="F170" i="48"/>
  <c r="J170" i="48"/>
  <c r="N170" i="48"/>
  <c r="R170" i="48"/>
  <c r="D171" i="48"/>
  <c r="H171" i="48"/>
  <c r="L171" i="48"/>
  <c r="P171" i="48"/>
  <c r="T171" i="48"/>
  <c r="F172" i="48"/>
  <c r="J172" i="48"/>
  <c r="N172" i="48"/>
  <c r="R172" i="48"/>
  <c r="D173" i="48"/>
  <c r="H173" i="48"/>
  <c r="L173" i="48"/>
  <c r="P173" i="48"/>
  <c r="T173" i="48"/>
  <c r="M149" i="48"/>
  <c r="G150" i="48"/>
  <c r="S150" i="48"/>
  <c r="Q169" i="48"/>
  <c r="F173" i="48"/>
  <c r="E173" i="48"/>
  <c r="J173" i="48"/>
  <c r="I173" i="48"/>
  <c r="N173" i="48"/>
  <c r="M173" i="48"/>
  <c r="R173" i="48"/>
  <c r="Q173" i="48"/>
  <c r="O150" i="48"/>
  <c r="Q149" i="48"/>
  <c r="K150" i="48"/>
  <c r="S173" i="48"/>
  <c r="K35" i="12"/>
  <c r="O35" i="12"/>
  <c r="G35" i="12"/>
  <c r="S35" i="12"/>
  <c r="R35" i="12"/>
  <c r="F151" i="48"/>
  <c r="E151" i="48"/>
  <c r="J151" i="48"/>
  <c r="I151" i="48"/>
  <c r="N151" i="48"/>
  <c r="M151" i="48"/>
  <c r="R151" i="48"/>
  <c r="Q151" i="48"/>
  <c r="G174" i="48"/>
  <c r="K174" i="48"/>
  <c r="O174" i="48"/>
  <c r="S174" i="48"/>
  <c r="E149" i="48"/>
  <c r="F149" i="48"/>
  <c r="J149" i="48"/>
  <c r="N149" i="48"/>
  <c r="R149" i="48"/>
  <c r="D150" i="48"/>
  <c r="H150" i="48"/>
  <c r="L150" i="48"/>
  <c r="P150" i="48"/>
  <c r="T150" i="48"/>
  <c r="D152" i="48"/>
  <c r="H152" i="48"/>
  <c r="L152" i="48"/>
  <c r="P152" i="48"/>
  <c r="T152" i="48"/>
  <c r="F153" i="48"/>
  <c r="J153" i="48"/>
  <c r="N153" i="48"/>
  <c r="R153" i="48"/>
  <c r="D154" i="48"/>
  <c r="H154" i="48"/>
  <c r="L154" i="48"/>
  <c r="P154" i="48"/>
  <c r="T154" i="48"/>
  <c r="F155" i="48"/>
  <c r="J155" i="48"/>
  <c r="N155" i="48"/>
  <c r="R155" i="48"/>
  <c r="D156" i="48"/>
  <c r="H156" i="48"/>
  <c r="L156" i="48"/>
  <c r="P156" i="48"/>
  <c r="T156" i="48"/>
  <c r="F157" i="48"/>
  <c r="J157" i="48"/>
  <c r="N157" i="48"/>
  <c r="R157" i="48"/>
  <c r="D158" i="48"/>
  <c r="H158" i="48"/>
  <c r="L158" i="48"/>
  <c r="P158" i="48"/>
  <c r="T158" i="48"/>
  <c r="F159" i="48"/>
  <c r="J159" i="48"/>
  <c r="N159" i="48"/>
  <c r="R159" i="48"/>
  <c r="D160" i="48"/>
  <c r="H160" i="48"/>
  <c r="L160" i="48"/>
  <c r="P160" i="48"/>
  <c r="T160" i="48"/>
  <c r="F161" i="48"/>
  <c r="J161" i="48"/>
  <c r="N161" i="48"/>
  <c r="R161" i="48"/>
  <c r="D162" i="48"/>
  <c r="H162" i="48"/>
  <c r="L162" i="48"/>
  <c r="P162" i="48"/>
  <c r="T162" i="48"/>
  <c r="F163" i="48"/>
  <c r="J163" i="48"/>
  <c r="N163" i="48"/>
  <c r="R163" i="48"/>
  <c r="D164" i="48"/>
  <c r="H164" i="48"/>
  <c r="L164" i="48"/>
  <c r="P164" i="48"/>
  <c r="T164" i="48"/>
  <c r="F165" i="48"/>
  <c r="J165" i="48"/>
  <c r="N165" i="48"/>
  <c r="R165" i="48"/>
  <c r="D166" i="48"/>
  <c r="H166" i="48"/>
  <c r="L166" i="48"/>
  <c r="P166" i="48"/>
  <c r="T166" i="48"/>
  <c r="F167" i="48"/>
  <c r="J167" i="48"/>
  <c r="N167" i="48"/>
  <c r="R167" i="48"/>
  <c r="D168" i="48"/>
  <c r="H168" i="48"/>
  <c r="L168" i="48"/>
  <c r="P168" i="48"/>
  <c r="T168" i="48"/>
  <c r="F169" i="48"/>
  <c r="J169" i="48"/>
  <c r="N169" i="48"/>
  <c r="R169" i="48"/>
  <c r="D170" i="48"/>
  <c r="H170" i="48"/>
  <c r="L170" i="48"/>
  <c r="P170" i="48"/>
  <c r="T170" i="48"/>
  <c r="F171" i="48"/>
  <c r="J171" i="48"/>
  <c r="N171" i="48"/>
  <c r="R171" i="48"/>
  <c r="D172" i="48"/>
  <c r="H172" i="48"/>
  <c r="L172" i="48"/>
  <c r="P172" i="48"/>
  <c r="T172" i="48"/>
  <c r="D174" i="48"/>
  <c r="H174" i="48"/>
  <c r="L174" i="48"/>
  <c r="P174" i="48"/>
  <c r="T174" i="48"/>
  <c r="I149" i="48"/>
  <c r="G149" i="48"/>
  <c r="K149" i="48"/>
  <c r="O149" i="48"/>
  <c r="S149" i="48"/>
  <c r="E150" i="48"/>
  <c r="I150" i="48"/>
  <c r="M150" i="48"/>
  <c r="Q150" i="48"/>
  <c r="G151" i="48"/>
  <c r="K151" i="48"/>
  <c r="O151" i="48"/>
  <c r="S151" i="48"/>
  <c r="E152" i="48"/>
  <c r="I152" i="48"/>
  <c r="M152" i="48"/>
  <c r="Q152" i="48"/>
  <c r="G153" i="48"/>
  <c r="K153" i="48"/>
  <c r="O153" i="48"/>
  <c r="S153" i="48"/>
  <c r="E154" i="48"/>
  <c r="I154" i="48"/>
  <c r="M154" i="48"/>
  <c r="Q154" i="48"/>
  <c r="G155" i="48"/>
  <c r="K155" i="48"/>
  <c r="O155" i="48"/>
  <c r="S155" i="48"/>
  <c r="E156" i="48"/>
  <c r="I156" i="48"/>
  <c r="M156" i="48"/>
  <c r="Q156" i="48"/>
  <c r="G157" i="48"/>
  <c r="K157" i="48"/>
  <c r="O157" i="48"/>
  <c r="S157" i="48"/>
  <c r="E158" i="48"/>
  <c r="I158" i="48"/>
  <c r="M158" i="48"/>
  <c r="Q158" i="48"/>
  <c r="G159" i="48"/>
  <c r="K159" i="48"/>
  <c r="O159" i="48"/>
  <c r="S159" i="48"/>
  <c r="E160" i="48"/>
  <c r="I160" i="48"/>
  <c r="M160" i="48"/>
  <c r="Q160" i="48"/>
  <c r="G161" i="48"/>
  <c r="K161" i="48"/>
  <c r="O161" i="48"/>
  <c r="S161" i="48"/>
  <c r="E162" i="48"/>
  <c r="I162" i="48"/>
  <c r="M162" i="48"/>
  <c r="Q162" i="48"/>
  <c r="G163" i="48"/>
  <c r="K163" i="48"/>
  <c r="O163" i="48"/>
  <c r="S163" i="48"/>
  <c r="E164" i="48"/>
  <c r="I164" i="48"/>
  <c r="M164" i="48"/>
  <c r="Q164" i="48"/>
  <c r="G165" i="48"/>
  <c r="K165" i="48"/>
  <c r="O165" i="48"/>
  <c r="S165" i="48"/>
  <c r="E166" i="48"/>
  <c r="I166" i="48"/>
  <c r="M166" i="48"/>
  <c r="Q166" i="48"/>
  <c r="G167" i="48"/>
  <c r="K167" i="48"/>
  <c r="O167" i="48"/>
  <c r="S167" i="48"/>
  <c r="E168" i="48"/>
  <c r="I168" i="48"/>
  <c r="M168" i="48"/>
  <c r="Q168" i="48"/>
  <c r="G169" i="48"/>
  <c r="K169" i="48"/>
  <c r="O169" i="48"/>
  <c r="S169" i="48"/>
  <c r="E170" i="48"/>
  <c r="I170" i="48"/>
  <c r="M170" i="48"/>
  <c r="Q170" i="48"/>
  <c r="G171" i="48"/>
  <c r="K171" i="48"/>
  <c r="O171" i="48"/>
  <c r="S171" i="48"/>
  <c r="E172" i="48"/>
  <c r="I172" i="48"/>
  <c r="M172" i="48"/>
  <c r="Q172" i="48"/>
  <c r="E174" i="48"/>
  <c r="I174" i="48"/>
  <c r="M174" i="48"/>
  <c r="Q174" i="48"/>
  <c r="F174" i="48"/>
  <c r="J174" i="48"/>
  <c r="N174" i="48"/>
  <c r="R174" i="48"/>
  <c r="H35" i="12"/>
  <c r="L35" i="12"/>
  <c r="P35" i="12"/>
  <c r="T35" i="12"/>
  <c r="E35" i="12"/>
  <c r="I35" i="12"/>
  <c r="M35" i="12"/>
  <c r="Q35" i="12"/>
  <c r="F35" i="12"/>
  <c r="J35" i="12"/>
  <c r="N35" i="12"/>
  <c r="C154" i="84"/>
  <c r="D154" i="84"/>
  <c r="E154" i="84"/>
  <c r="F154" i="84"/>
  <c r="G154" i="84"/>
  <c r="H154" i="84"/>
  <c r="I154" i="84"/>
  <c r="J154" i="84"/>
  <c r="C149" i="84"/>
  <c r="D149" i="84"/>
  <c r="E149" i="84"/>
  <c r="F149" i="84"/>
  <c r="G149" i="84"/>
  <c r="H149" i="84"/>
  <c r="I149" i="84"/>
  <c r="J149" i="84"/>
  <c r="C150" i="84"/>
  <c r="D150" i="84"/>
  <c r="E150" i="84"/>
  <c r="F150" i="84"/>
  <c r="G150" i="84"/>
  <c r="H150" i="84"/>
  <c r="I150" i="84"/>
  <c r="J150" i="84"/>
  <c r="C151" i="84"/>
  <c r="D151" i="84"/>
  <c r="E151" i="84"/>
  <c r="F151" i="84"/>
  <c r="G151" i="84"/>
  <c r="H151" i="84"/>
  <c r="I151" i="84"/>
  <c r="J151" i="84"/>
  <c r="C152" i="84"/>
  <c r="D152" i="84"/>
  <c r="E152" i="84"/>
  <c r="F152" i="84"/>
  <c r="G152" i="84"/>
  <c r="H152" i="84"/>
  <c r="I152" i="84"/>
  <c r="J152" i="84"/>
  <c r="C153" i="84"/>
  <c r="D153" i="84"/>
  <c r="E153" i="84"/>
  <c r="F153" i="84"/>
  <c r="G153" i="84"/>
  <c r="H153" i="84"/>
  <c r="I153" i="84"/>
  <c r="J153" i="84"/>
  <c r="D148" i="84"/>
  <c r="E148" i="84"/>
  <c r="F148" i="84"/>
  <c r="G148" i="84"/>
  <c r="H148" i="84"/>
  <c r="I148" i="84"/>
  <c r="J148" i="84"/>
  <c r="AI3" i="85"/>
  <c r="AH3" i="85"/>
  <c r="AG3" i="85"/>
  <c r="AF3" i="85"/>
  <c r="AE3" i="85"/>
  <c r="AD3" i="85"/>
  <c r="AC3" i="85"/>
  <c r="AB3" i="85"/>
  <c r="AA3" i="85"/>
  <c r="Z3" i="85"/>
  <c r="Y3" i="85"/>
  <c r="X3" i="85"/>
  <c r="W3" i="85"/>
  <c r="V3" i="85"/>
  <c r="U3" i="85"/>
  <c r="T3" i="85"/>
  <c r="S3" i="85"/>
  <c r="R3" i="85"/>
  <c r="Q3" i="85"/>
  <c r="P3" i="85"/>
  <c r="O3" i="85"/>
  <c r="N3" i="85"/>
  <c r="M3" i="85"/>
  <c r="L3" i="85"/>
  <c r="K3" i="85"/>
  <c r="J3" i="85"/>
  <c r="I3" i="85"/>
  <c r="H3" i="85"/>
  <c r="G3" i="85"/>
  <c r="F3" i="85"/>
  <c r="E3" i="85"/>
  <c r="D3" i="85"/>
  <c r="C3" i="85"/>
  <c r="B3" i="85"/>
  <c r="C148" i="84"/>
  <c r="A1" i="84"/>
  <c r="A69" i="84" s="1"/>
  <c r="Q21" i="12" l="1"/>
  <c r="Q23" i="12"/>
  <c r="Q25" i="12"/>
  <c r="Q27" i="12"/>
  <c r="Q29" i="12"/>
  <c r="Q31" i="12"/>
  <c r="Q33" i="12"/>
  <c r="Q22" i="12"/>
  <c r="Q24" i="12"/>
  <c r="Q26" i="12"/>
  <c r="Q28" i="12"/>
  <c r="Q30" i="12"/>
  <c r="Q32" i="12"/>
  <c r="Q34" i="12"/>
  <c r="T22" i="12"/>
  <c r="T24" i="12"/>
  <c r="T26" i="12"/>
  <c r="T28" i="12"/>
  <c r="T30" i="12"/>
  <c r="T32" i="12"/>
  <c r="T34" i="12"/>
  <c r="T21" i="12"/>
  <c r="T23" i="12"/>
  <c r="T25" i="12"/>
  <c r="T27" i="12"/>
  <c r="T29" i="12"/>
  <c r="T31" i="12"/>
  <c r="T33" i="12"/>
  <c r="S22" i="12"/>
  <c r="S24" i="12"/>
  <c r="S26" i="12"/>
  <c r="S28" i="12"/>
  <c r="S30" i="12"/>
  <c r="S32" i="12"/>
  <c r="S34" i="12"/>
  <c r="S21" i="12"/>
  <c r="S23" i="12"/>
  <c r="S25" i="12"/>
  <c r="S27" i="12"/>
  <c r="S29" i="12"/>
  <c r="S31" i="12"/>
  <c r="S33" i="12"/>
  <c r="N21" i="12"/>
  <c r="N23" i="12"/>
  <c r="N25" i="12"/>
  <c r="N27" i="12"/>
  <c r="N29" i="12"/>
  <c r="N31" i="12"/>
  <c r="N33" i="12"/>
  <c r="N22" i="12"/>
  <c r="N24" i="12"/>
  <c r="N26" i="12"/>
  <c r="N28" i="12"/>
  <c r="N30" i="12"/>
  <c r="N32" i="12"/>
  <c r="N34" i="12"/>
  <c r="M21" i="12"/>
  <c r="M23" i="12"/>
  <c r="M25" i="12"/>
  <c r="M27" i="12"/>
  <c r="M29" i="12"/>
  <c r="M31" i="12"/>
  <c r="M33" i="12"/>
  <c r="M22" i="12"/>
  <c r="M24" i="12"/>
  <c r="M26" i="12"/>
  <c r="M28" i="12"/>
  <c r="M30" i="12"/>
  <c r="M32" i="12"/>
  <c r="M34" i="12"/>
  <c r="P22" i="12"/>
  <c r="P24" i="12"/>
  <c r="P26" i="12"/>
  <c r="P28" i="12"/>
  <c r="P30" i="12"/>
  <c r="P32" i="12"/>
  <c r="P34" i="12"/>
  <c r="P21" i="12"/>
  <c r="P23" i="12"/>
  <c r="P25" i="12"/>
  <c r="P27" i="12"/>
  <c r="P29" i="12"/>
  <c r="P31" i="12"/>
  <c r="P33" i="12"/>
  <c r="G22" i="12"/>
  <c r="G24" i="12"/>
  <c r="G26" i="12"/>
  <c r="G28" i="12"/>
  <c r="G30" i="12"/>
  <c r="G32" i="12"/>
  <c r="G34" i="12"/>
  <c r="G21" i="12"/>
  <c r="G23" i="12"/>
  <c r="G25" i="12"/>
  <c r="G27" i="12"/>
  <c r="G29" i="12"/>
  <c r="G31" i="12"/>
  <c r="G33" i="12"/>
  <c r="J21" i="12"/>
  <c r="J23" i="12"/>
  <c r="J25" i="12"/>
  <c r="J27" i="12"/>
  <c r="J29" i="12"/>
  <c r="J31" i="12"/>
  <c r="J33" i="12"/>
  <c r="J22" i="12"/>
  <c r="J24" i="12"/>
  <c r="J26" i="12"/>
  <c r="J28" i="12"/>
  <c r="J30" i="12"/>
  <c r="J32" i="12"/>
  <c r="J34" i="12"/>
  <c r="I21" i="12"/>
  <c r="I23" i="12"/>
  <c r="I25" i="12"/>
  <c r="I27" i="12"/>
  <c r="I29" i="12"/>
  <c r="I31" i="12"/>
  <c r="I33" i="12"/>
  <c r="I22" i="12"/>
  <c r="I24" i="12"/>
  <c r="I26" i="12"/>
  <c r="I28" i="12"/>
  <c r="I30" i="12"/>
  <c r="I32" i="12"/>
  <c r="I34" i="12"/>
  <c r="L22" i="12"/>
  <c r="L24" i="12"/>
  <c r="L26" i="12"/>
  <c r="L28" i="12"/>
  <c r="L30" i="12"/>
  <c r="L32" i="12"/>
  <c r="L34" i="12"/>
  <c r="L21" i="12"/>
  <c r="L23" i="12"/>
  <c r="L25" i="12"/>
  <c r="L27" i="12"/>
  <c r="L29" i="12"/>
  <c r="L31" i="12"/>
  <c r="L33" i="12"/>
  <c r="O22" i="12"/>
  <c r="O24" i="12"/>
  <c r="O26" i="12"/>
  <c r="O28" i="12"/>
  <c r="O30" i="12"/>
  <c r="O32" i="12"/>
  <c r="O34" i="12"/>
  <c r="O21" i="12"/>
  <c r="O23" i="12"/>
  <c r="O25" i="12"/>
  <c r="O27" i="12"/>
  <c r="O29" i="12"/>
  <c r="O31" i="12"/>
  <c r="O33" i="12"/>
  <c r="F21" i="12"/>
  <c r="F23" i="12"/>
  <c r="F25" i="12"/>
  <c r="F27" i="12"/>
  <c r="F29" i="12"/>
  <c r="F31" i="12"/>
  <c r="F33" i="12"/>
  <c r="F22" i="12"/>
  <c r="F24" i="12"/>
  <c r="F26" i="12"/>
  <c r="F28" i="12"/>
  <c r="F30" i="12"/>
  <c r="F32" i="12"/>
  <c r="F34" i="12"/>
  <c r="E21" i="12"/>
  <c r="E23" i="12"/>
  <c r="E25" i="12"/>
  <c r="E27" i="12"/>
  <c r="E29" i="12"/>
  <c r="E31" i="12"/>
  <c r="E33" i="12"/>
  <c r="E22" i="12"/>
  <c r="E24" i="12"/>
  <c r="E26" i="12"/>
  <c r="E28" i="12"/>
  <c r="E30" i="12"/>
  <c r="E32" i="12"/>
  <c r="E34" i="12"/>
  <c r="H22" i="12"/>
  <c r="H24" i="12"/>
  <c r="H26" i="12"/>
  <c r="H28" i="12"/>
  <c r="H30" i="12"/>
  <c r="H32" i="12"/>
  <c r="H34" i="12"/>
  <c r="H21" i="12"/>
  <c r="H23" i="12"/>
  <c r="H25" i="12"/>
  <c r="H27" i="12"/>
  <c r="H29" i="12"/>
  <c r="H31" i="12"/>
  <c r="H33" i="12"/>
  <c r="R21" i="12"/>
  <c r="R23" i="12"/>
  <c r="R25" i="12"/>
  <c r="R27" i="12"/>
  <c r="R29" i="12"/>
  <c r="R31" i="12"/>
  <c r="R33" i="12"/>
  <c r="R22" i="12"/>
  <c r="R24" i="12"/>
  <c r="R26" i="12"/>
  <c r="R28" i="12"/>
  <c r="R30" i="12"/>
  <c r="R32" i="12"/>
  <c r="R34" i="12"/>
  <c r="K22" i="12"/>
  <c r="K24" i="12"/>
  <c r="K26" i="12"/>
  <c r="K28" i="12"/>
  <c r="K30" i="12"/>
  <c r="K32" i="12"/>
  <c r="K34" i="12"/>
  <c r="K21" i="12"/>
  <c r="K23" i="12"/>
  <c r="K25" i="12"/>
  <c r="K27" i="12"/>
  <c r="K29" i="12"/>
  <c r="K31" i="12"/>
  <c r="K33" i="12"/>
  <c r="T132" i="84"/>
  <c r="S132" i="84"/>
  <c r="R132" i="84"/>
  <c r="Q132" i="84"/>
  <c r="P132" i="84"/>
  <c r="O132" i="84"/>
  <c r="N132" i="84"/>
  <c r="M132" i="84"/>
  <c r="L132" i="84"/>
  <c r="K132" i="84"/>
  <c r="J132" i="84"/>
  <c r="I132" i="84"/>
  <c r="H132" i="84"/>
  <c r="G132" i="84"/>
  <c r="F132" i="84"/>
  <c r="E132" i="84"/>
  <c r="D132" i="84"/>
  <c r="C132" i="84"/>
  <c r="T131" i="84"/>
  <c r="S131" i="84"/>
  <c r="R131" i="84"/>
  <c r="Q131" i="84"/>
  <c r="P131" i="84"/>
  <c r="O131" i="84"/>
  <c r="N131" i="84"/>
  <c r="M131" i="84"/>
  <c r="L131" i="84"/>
  <c r="K131" i="84"/>
  <c r="J131" i="84"/>
  <c r="I131" i="84"/>
  <c r="H131" i="84"/>
  <c r="G131" i="84"/>
  <c r="F131" i="84"/>
  <c r="E131" i="84"/>
  <c r="D131" i="84"/>
  <c r="C131" i="84"/>
  <c r="T130" i="84"/>
  <c r="S130" i="84"/>
  <c r="R130" i="84"/>
  <c r="Q130" i="84"/>
  <c r="P130" i="84"/>
  <c r="O130" i="84"/>
  <c r="N130" i="84"/>
  <c r="M130" i="84"/>
  <c r="L130" i="84"/>
  <c r="K130" i="84"/>
  <c r="J130" i="84"/>
  <c r="I130" i="84"/>
  <c r="H130" i="84"/>
  <c r="G130" i="84"/>
  <c r="F130" i="84"/>
  <c r="E130" i="84"/>
  <c r="D130" i="84"/>
  <c r="C130" i="84"/>
  <c r="T134" i="84"/>
  <c r="S134" i="84"/>
  <c r="R134" i="84"/>
  <c r="Q134" i="84"/>
  <c r="P134" i="84"/>
  <c r="O134" i="84"/>
  <c r="N134" i="84"/>
  <c r="M134" i="84"/>
  <c r="L134" i="84"/>
  <c r="K134" i="84"/>
  <c r="J134" i="84"/>
  <c r="I134" i="84"/>
  <c r="H134" i="84"/>
  <c r="G134" i="84"/>
  <c r="F134" i="84"/>
  <c r="E134" i="84"/>
  <c r="D134" i="84"/>
  <c r="C134" i="84"/>
  <c r="T128" i="84"/>
  <c r="S128" i="84"/>
  <c r="R128" i="84"/>
  <c r="Q128" i="84"/>
  <c r="P128" i="84"/>
  <c r="O128" i="84"/>
  <c r="N128" i="84"/>
  <c r="M128" i="84"/>
  <c r="L128" i="84"/>
  <c r="K128" i="84"/>
  <c r="J128" i="84"/>
  <c r="I128" i="84"/>
  <c r="H128" i="84"/>
  <c r="G128" i="84"/>
  <c r="F128" i="84"/>
  <c r="E128" i="84"/>
  <c r="D128" i="84"/>
  <c r="C128" i="84"/>
  <c r="T127" i="84"/>
  <c r="S127" i="84"/>
  <c r="R127" i="84"/>
  <c r="Q127" i="84"/>
  <c r="P127" i="84"/>
  <c r="O127" i="84"/>
  <c r="N127" i="84"/>
  <c r="M127" i="84"/>
  <c r="L127" i="84"/>
  <c r="K127" i="84"/>
  <c r="J127" i="84"/>
  <c r="I127" i="84"/>
  <c r="H127" i="84"/>
  <c r="G127" i="84"/>
  <c r="F127" i="84"/>
  <c r="E127" i="84"/>
  <c r="D127" i="84"/>
  <c r="C127" i="84"/>
  <c r="T126" i="84"/>
  <c r="S126" i="84"/>
  <c r="R126" i="84"/>
  <c r="Q126" i="84"/>
  <c r="P126" i="84"/>
  <c r="O126" i="84"/>
  <c r="N126" i="84"/>
  <c r="M126" i="84"/>
  <c r="L126" i="84"/>
  <c r="K126" i="84"/>
  <c r="J126" i="84"/>
  <c r="I126" i="84"/>
  <c r="H126" i="84"/>
  <c r="G126" i="84"/>
  <c r="F126" i="84"/>
  <c r="E126" i="84"/>
  <c r="D126" i="84"/>
  <c r="C126" i="84"/>
  <c r="T125" i="84"/>
  <c r="S125" i="84"/>
  <c r="R125" i="84"/>
  <c r="Q125" i="84"/>
  <c r="P125" i="84"/>
  <c r="O125" i="84"/>
  <c r="N125" i="84"/>
  <c r="M125" i="84"/>
  <c r="L125" i="84"/>
  <c r="K125" i="84"/>
  <c r="J125" i="84"/>
  <c r="I125" i="84"/>
  <c r="H125" i="84"/>
  <c r="G125" i="84"/>
  <c r="F125" i="84"/>
  <c r="E125" i="84"/>
  <c r="D125" i="84"/>
  <c r="C125" i="84"/>
  <c r="T124" i="84"/>
  <c r="S124" i="84"/>
  <c r="R124" i="84"/>
  <c r="Q124" i="84"/>
  <c r="P124" i="84"/>
  <c r="O124" i="84"/>
  <c r="N124" i="84"/>
  <c r="M124" i="84"/>
  <c r="L124" i="84"/>
  <c r="K124" i="84"/>
  <c r="J124" i="84"/>
  <c r="I124" i="84"/>
  <c r="H124" i="84"/>
  <c r="G124" i="84"/>
  <c r="F124" i="84"/>
  <c r="E124" i="84"/>
  <c r="D124" i="84"/>
  <c r="T122" i="84"/>
  <c r="S122" i="84"/>
  <c r="R122" i="84"/>
  <c r="Q122" i="84"/>
  <c r="P122" i="84"/>
  <c r="O122" i="84"/>
  <c r="N122" i="84"/>
  <c r="M122" i="84"/>
  <c r="L122" i="84"/>
  <c r="K122" i="84"/>
  <c r="J122" i="84"/>
  <c r="I122" i="84"/>
  <c r="H122" i="84"/>
  <c r="G122" i="84"/>
  <c r="F122" i="84"/>
  <c r="E122" i="84"/>
  <c r="D122" i="84"/>
  <c r="T121" i="84"/>
  <c r="S121" i="84"/>
  <c r="R121" i="84"/>
  <c r="Q121" i="84"/>
  <c r="P121" i="84"/>
  <c r="O121" i="84"/>
  <c r="N121" i="84"/>
  <c r="M121" i="84"/>
  <c r="L121" i="84"/>
  <c r="K121" i="84"/>
  <c r="J121" i="84"/>
  <c r="I121" i="84"/>
  <c r="H121" i="84"/>
  <c r="G121" i="84"/>
  <c r="F121" i="84"/>
  <c r="E121" i="84"/>
  <c r="D121" i="84"/>
  <c r="T119" i="84"/>
  <c r="S119" i="84"/>
  <c r="R119" i="84"/>
  <c r="Q119" i="84"/>
  <c r="P119" i="84"/>
  <c r="O119" i="84"/>
  <c r="N119" i="84"/>
  <c r="M119" i="84"/>
  <c r="L119" i="84"/>
  <c r="K119" i="84"/>
  <c r="J119" i="84"/>
  <c r="I119" i="84"/>
  <c r="H119" i="84"/>
  <c r="G119" i="84"/>
  <c r="F119" i="84"/>
  <c r="E119" i="84"/>
  <c r="D119" i="84"/>
  <c r="T118" i="84"/>
  <c r="S118" i="84"/>
  <c r="R118" i="84"/>
  <c r="Q118" i="84"/>
  <c r="P118" i="84"/>
  <c r="O118" i="84"/>
  <c r="N118" i="84"/>
  <c r="M118" i="84"/>
  <c r="L118" i="84"/>
  <c r="K118" i="84"/>
  <c r="J118" i="84"/>
  <c r="I118" i="84"/>
  <c r="H118" i="84"/>
  <c r="G118" i="84"/>
  <c r="F118" i="84"/>
  <c r="E118" i="84"/>
  <c r="D118" i="84"/>
  <c r="T116" i="84"/>
  <c r="S116" i="84"/>
  <c r="R116" i="84"/>
  <c r="Q116" i="84"/>
  <c r="P116" i="84"/>
  <c r="O116" i="84"/>
  <c r="N116" i="84"/>
  <c r="M116" i="84"/>
  <c r="L116" i="84"/>
  <c r="K116" i="84"/>
  <c r="J116" i="84"/>
  <c r="I116" i="84"/>
  <c r="H116" i="84"/>
  <c r="G116" i="84"/>
  <c r="F116" i="84"/>
  <c r="E116" i="84"/>
  <c r="D116" i="84"/>
  <c r="C116" i="84"/>
  <c r="T115" i="84"/>
  <c r="S115" i="84"/>
  <c r="R115" i="84"/>
  <c r="Q115" i="84"/>
  <c r="P115" i="84"/>
  <c r="O115" i="84"/>
  <c r="N115" i="84"/>
  <c r="M115" i="84"/>
  <c r="L115" i="84"/>
  <c r="K115" i="84"/>
  <c r="J115" i="84"/>
  <c r="I115" i="84"/>
  <c r="H115" i="84"/>
  <c r="G115" i="84"/>
  <c r="F115" i="84"/>
  <c r="E115" i="84"/>
  <c r="D115" i="84"/>
  <c r="C115" i="84"/>
  <c r="T113" i="84"/>
  <c r="S113" i="84"/>
  <c r="R113" i="84"/>
  <c r="Q113" i="84"/>
  <c r="P113" i="84"/>
  <c r="O113" i="84"/>
  <c r="N113" i="84"/>
  <c r="M113" i="84"/>
  <c r="L113" i="84"/>
  <c r="K113" i="84"/>
  <c r="J113" i="84"/>
  <c r="I113" i="84"/>
  <c r="H113" i="84"/>
  <c r="G113" i="84"/>
  <c r="F113" i="84"/>
  <c r="E113" i="84"/>
  <c r="D113" i="84"/>
  <c r="T112" i="84"/>
  <c r="S112" i="84"/>
  <c r="R112" i="84"/>
  <c r="Q112" i="84"/>
  <c r="P112" i="84"/>
  <c r="O112" i="84"/>
  <c r="N112" i="84"/>
  <c r="M112" i="84"/>
  <c r="L112" i="84"/>
  <c r="K112" i="84"/>
  <c r="J112" i="84"/>
  <c r="I112" i="84"/>
  <c r="H112" i="84"/>
  <c r="G112" i="84"/>
  <c r="F112" i="84"/>
  <c r="E112" i="84"/>
  <c r="D112" i="84"/>
  <c r="T110" i="84"/>
  <c r="S110" i="84"/>
  <c r="R110" i="84"/>
  <c r="Q110" i="84"/>
  <c r="P110" i="84"/>
  <c r="O110" i="84"/>
  <c r="N110" i="84"/>
  <c r="M110" i="84"/>
  <c r="L110" i="84"/>
  <c r="K110" i="84"/>
  <c r="J110" i="84"/>
  <c r="I110" i="84"/>
  <c r="H110" i="84"/>
  <c r="G110" i="84"/>
  <c r="F110" i="84"/>
  <c r="E110" i="84"/>
  <c r="D110" i="84"/>
  <c r="T109" i="84"/>
  <c r="S109" i="84"/>
  <c r="R109" i="84"/>
  <c r="Q109" i="84"/>
  <c r="P109" i="84"/>
  <c r="O109" i="84"/>
  <c r="N109" i="84"/>
  <c r="M109" i="84"/>
  <c r="L109" i="84"/>
  <c r="K109" i="84"/>
  <c r="J109" i="84"/>
  <c r="I109" i="84"/>
  <c r="H109" i="84"/>
  <c r="G109" i="84"/>
  <c r="F109" i="84"/>
  <c r="E109" i="84"/>
  <c r="D109" i="84"/>
  <c r="D111" i="84" l="1"/>
  <c r="L111" i="84"/>
  <c r="T111" i="84"/>
  <c r="H114" i="84"/>
  <c r="E111" i="84"/>
  <c r="I111" i="84"/>
  <c r="M111" i="84"/>
  <c r="Q111" i="84"/>
  <c r="E114" i="84"/>
  <c r="I114" i="84"/>
  <c r="M114" i="84"/>
  <c r="M120" i="84" s="1"/>
  <c r="Q114" i="84"/>
  <c r="E117" i="84"/>
  <c r="I117" i="84"/>
  <c r="M117" i="84"/>
  <c r="Q117" i="84"/>
  <c r="P114" i="84"/>
  <c r="D117" i="84"/>
  <c r="L117" i="84"/>
  <c r="T117" i="84"/>
  <c r="H111" i="84"/>
  <c r="P111" i="84"/>
  <c r="D114" i="84"/>
  <c r="L114" i="84"/>
  <c r="L120" i="84" s="1"/>
  <c r="T114" i="84"/>
  <c r="H117" i="84"/>
  <c r="P117" i="84"/>
  <c r="F111" i="84"/>
  <c r="J111" i="84"/>
  <c r="N111" i="84"/>
  <c r="R111" i="84"/>
  <c r="F114" i="84"/>
  <c r="J114" i="84"/>
  <c r="N114" i="84"/>
  <c r="R114" i="84"/>
  <c r="F117" i="84"/>
  <c r="J117" i="84"/>
  <c r="N117" i="84"/>
  <c r="R117" i="84"/>
  <c r="G111" i="84"/>
  <c r="K111" i="84"/>
  <c r="O111" i="84"/>
  <c r="S111" i="84"/>
  <c r="C114" i="84"/>
  <c r="G114" i="84"/>
  <c r="K114" i="84"/>
  <c r="O114" i="84"/>
  <c r="S114" i="84"/>
  <c r="G117" i="84"/>
  <c r="K117" i="84"/>
  <c r="O117" i="84"/>
  <c r="S117" i="84"/>
  <c r="E108" i="84"/>
  <c r="I108" i="84"/>
  <c r="Q108" i="84"/>
  <c r="F108" i="84"/>
  <c r="R108" i="84"/>
  <c r="J108" i="84"/>
  <c r="N108" i="84"/>
  <c r="D108" i="84"/>
  <c r="H108" i="84"/>
  <c r="L108" i="84"/>
  <c r="P108" i="84"/>
  <c r="T108" i="84"/>
  <c r="G108" i="84"/>
  <c r="K108" i="84"/>
  <c r="O108" i="84"/>
  <c r="S108" i="84"/>
  <c r="E120" i="84"/>
  <c r="M108" i="84"/>
  <c r="I120" i="84" l="1"/>
  <c r="Q120" i="84"/>
  <c r="H120" i="84"/>
  <c r="O120" i="84"/>
  <c r="P120" i="84"/>
  <c r="D120" i="84"/>
  <c r="T120" i="84"/>
  <c r="F120" i="84"/>
  <c r="G120" i="84"/>
  <c r="N120" i="84"/>
  <c r="J120" i="84"/>
  <c r="K120" i="84"/>
  <c r="S120" i="84"/>
  <c r="R120" i="84"/>
  <c r="B65" i="30"/>
  <c r="A1" i="60" l="1"/>
  <c r="A1" i="58"/>
  <c r="A1" i="56"/>
  <c r="A32" i="56" s="1"/>
  <c r="A62" i="55"/>
  <c r="A28" i="55"/>
  <c r="A1" i="55"/>
  <c r="A219" i="28"/>
  <c r="A196" i="28"/>
  <c r="A186" i="28"/>
  <c r="A175" i="28"/>
  <c r="A165" i="28"/>
  <c r="A154" i="28"/>
  <c r="A129" i="28"/>
  <c r="A101" i="28"/>
  <c r="A76" i="28"/>
  <c r="A38" i="28"/>
  <c r="A26" i="28"/>
  <c r="A14" i="28"/>
  <c r="A1" i="28"/>
  <c r="C251" i="52"/>
  <c r="C126" i="52"/>
  <c r="C1" i="52"/>
  <c r="A44" i="7"/>
  <c r="A22" i="7"/>
  <c r="A1" i="7"/>
  <c r="A298" i="27"/>
  <c r="A271" i="27"/>
  <c r="A244" i="27"/>
  <c r="A217" i="27"/>
  <c r="A190" i="27"/>
  <c r="A163" i="27"/>
  <c r="A136" i="27"/>
  <c r="A109" i="27"/>
  <c r="A82" i="27"/>
  <c r="A55" i="27"/>
  <c r="A28" i="27"/>
  <c r="A1" i="27"/>
  <c r="A191" i="26"/>
  <c r="A173" i="26"/>
  <c r="A156" i="26"/>
  <c r="A139" i="26"/>
  <c r="A122" i="26"/>
  <c r="A104" i="26"/>
  <c r="A87" i="26"/>
  <c r="A18" i="26"/>
  <c r="A35" i="26"/>
  <c r="A53" i="26"/>
  <c r="A70" i="26"/>
  <c r="A1" i="26"/>
  <c r="A43" i="68"/>
  <c r="A30" i="68"/>
  <c r="A1" i="68"/>
  <c r="A99" i="66"/>
  <c r="A130" i="66"/>
  <c r="A65" i="66"/>
  <c r="A35" i="66"/>
  <c r="A1" i="66"/>
  <c r="A35" i="13"/>
  <c r="A55" i="12"/>
  <c r="A73" i="12"/>
  <c r="A37" i="12"/>
  <c r="A19" i="12"/>
  <c r="A1" i="12"/>
  <c r="A89" i="48"/>
  <c r="A118" i="48"/>
  <c r="A60" i="48"/>
  <c r="A31" i="48"/>
  <c r="A1" i="14"/>
  <c r="A15" i="2"/>
  <c r="A1" i="2"/>
  <c r="A69" i="83"/>
  <c r="A138" i="83" l="1"/>
  <c r="T137" i="84" l="1"/>
  <c r="S137" i="84"/>
  <c r="R137" i="84"/>
  <c r="Q137" i="84"/>
  <c r="P137" i="84"/>
  <c r="O137" i="84"/>
  <c r="N137" i="84"/>
  <c r="M137" i="84"/>
  <c r="L137" i="84"/>
  <c r="K137" i="84"/>
  <c r="J137" i="84"/>
  <c r="I137" i="84"/>
  <c r="H137" i="84"/>
  <c r="G137" i="84"/>
  <c r="F137" i="84"/>
  <c r="E137" i="84"/>
  <c r="D137" i="84"/>
  <c r="C137" i="84"/>
  <c r="T141" i="84"/>
  <c r="S141" i="84"/>
  <c r="R141" i="84"/>
  <c r="Q141" i="84"/>
  <c r="P141" i="84"/>
  <c r="O141" i="84"/>
  <c r="N141" i="84"/>
  <c r="M141" i="84"/>
  <c r="L141" i="84"/>
  <c r="K141" i="84"/>
  <c r="T139" i="84"/>
  <c r="T140" i="84" s="1"/>
  <c r="S139" i="84"/>
  <c r="S140" i="84" s="1"/>
  <c r="R139" i="84"/>
  <c r="R140" i="84" s="1"/>
  <c r="Q139" i="84"/>
  <c r="Q140" i="84" s="1"/>
  <c r="P139" i="84"/>
  <c r="P140" i="84" s="1"/>
  <c r="O139" i="84"/>
  <c r="O140" i="84" s="1"/>
  <c r="N139" i="84"/>
  <c r="N140" i="84" s="1"/>
  <c r="M139" i="84"/>
  <c r="M140" i="84" s="1"/>
  <c r="L139" i="84"/>
  <c r="L140" i="84" s="1"/>
  <c r="K139" i="84"/>
  <c r="K140" i="84" s="1"/>
  <c r="I159" i="84" l="1"/>
  <c r="G159" i="84"/>
  <c r="H159" i="84"/>
  <c r="L159" i="84"/>
  <c r="P159" i="84"/>
  <c r="T159" i="84"/>
  <c r="M159" i="84"/>
  <c r="Q159" i="84"/>
  <c r="J159" i="84"/>
  <c r="N159" i="84"/>
  <c r="R159" i="84"/>
  <c r="K159" i="84"/>
  <c r="O159" i="84"/>
  <c r="S159" i="84"/>
  <c r="D6" i="84"/>
  <c r="C6" i="84"/>
  <c r="D5" i="84"/>
  <c r="C5" i="84"/>
  <c r="D10" i="84"/>
  <c r="C10" i="84"/>
  <c r="C4" i="84"/>
  <c r="C133" i="84" s="1"/>
  <c r="T35" i="84"/>
  <c r="S35" i="84"/>
  <c r="R35" i="84"/>
  <c r="Q35" i="84"/>
  <c r="P35" i="84"/>
  <c r="O35" i="84"/>
  <c r="N35" i="84"/>
  <c r="M35" i="84"/>
  <c r="L35" i="84"/>
  <c r="K35" i="84"/>
  <c r="J35" i="84"/>
  <c r="I35" i="84"/>
  <c r="H35" i="84"/>
  <c r="G35" i="84"/>
  <c r="F35" i="84"/>
  <c r="E35" i="84"/>
  <c r="D35" i="84"/>
  <c r="C35" i="84"/>
  <c r="T34" i="84"/>
  <c r="S34" i="84"/>
  <c r="R34" i="84"/>
  <c r="Q34" i="84"/>
  <c r="P34" i="84"/>
  <c r="O34" i="84"/>
  <c r="N34" i="84"/>
  <c r="M34" i="84"/>
  <c r="L34" i="84"/>
  <c r="K34" i="84"/>
  <c r="J34" i="84"/>
  <c r="I34" i="84"/>
  <c r="H34" i="84"/>
  <c r="G34" i="84"/>
  <c r="F34" i="84"/>
  <c r="E34" i="84"/>
  <c r="D34" i="84"/>
  <c r="C34" i="84"/>
  <c r="T33" i="84"/>
  <c r="S33" i="84"/>
  <c r="R33" i="84"/>
  <c r="Q33" i="84"/>
  <c r="P33" i="84"/>
  <c r="O33" i="84"/>
  <c r="N33" i="84"/>
  <c r="M33" i="84"/>
  <c r="L33" i="84"/>
  <c r="K33" i="84"/>
  <c r="J33" i="84"/>
  <c r="I33" i="84"/>
  <c r="H33" i="84"/>
  <c r="G33" i="84"/>
  <c r="F33" i="84"/>
  <c r="E33" i="84"/>
  <c r="D33" i="84"/>
  <c r="C33" i="84"/>
  <c r="T32" i="84"/>
  <c r="S32" i="84"/>
  <c r="R32" i="84"/>
  <c r="Q32" i="84"/>
  <c r="P32" i="84"/>
  <c r="O32" i="84"/>
  <c r="N32" i="84"/>
  <c r="M32" i="84"/>
  <c r="L32" i="84"/>
  <c r="K32" i="84"/>
  <c r="J32" i="84"/>
  <c r="I32" i="84"/>
  <c r="H32" i="84"/>
  <c r="G32" i="84"/>
  <c r="F32" i="84"/>
  <c r="E32" i="84"/>
  <c r="D32" i="84"/>
  <c r="C32" i="84"/>
  <c r="T31" i="84"/>
  <c r="S31" i="84"/>
  <c r="R31" i="84"/>
  <c r="Q31" i="84"/>
  <c r="P31" i="84"/>
  <c r="O31" i="84"/>
  <c r="N31" i="84"/>
  <c r="M31" i="84"/>
  <c r="L31" i="84"/>
  <c r="K31" i="84"/>
  <c r="J31" i="84"/>
  <c r="I31" i="84"/>
  <c r="H31" i="84"/>
  <c r="G31" i="84"/>
  <c r="F31" i="84"/>
  <c r="E31" i="84"/>
  <c r="D31" i="84"/>
  <c r="C31" i="84"/>
  <c r="T12" i="84"/>
  <c r="S12" i="84"/>
  <c r="R12" i="84"/>
  <c r="Q12" i="84"/>
  <c r="P12" i="84"/>
  <c r="O12" i="84"/>
  <c r="N12" i="84"/>
  <c r="M12" i="84"/>
  <c r="L12" i="84"/>
  <c r="K12" i="84"/>
  <c r="J12" i="84"/>
  <c r="I12" i="84"/>
  <c r="H12" i="84"/>
  <c r="G12" i="84"/>
  <c r="F12" i="84"/>
  <c r="E12" i="84"/>
  <c r="D12" i="84"/>
  <c r="C12" i="84"/>
  <c r="T19" i="84"/>
  <c r="R19" i="84"/>
  <c r="Q19" i="84"/>
  <c r="P19" i="84"/>
  <c r="N19" i="84"/>
  <c r="M19" i="84"/>
  <c r="L19" i="84"/>
  <c r="J19" i="84"/>
  <c r="I19" i="84"/>
  <c r="H19" i="84"/>
  <c r="F19" i="84"/>
  <c r="E19" i="84"/>
  <c r="D19" i="84"/>
  <c r="T17" i="84"/>
  <c r="R17" i="84"/>
  <c r="Q17" i="84"/>
  <c r="P17" i="84"/>
  <c r="N17" i="84"/>
  <c r="M17" i="84"/>
  <c r="L17" i="84"/>
  <c r="J17" i="84"/>
  <c r="I17" i="84"/>
  <c r="H17" i="84"/>
  <c r="F17" i="84"/>
  <c r="E17" i="84"/>
  <c r="D17" i="84"/>
  <c r="T18" i="84"/>
  <c r="S18" i="84"/>
  <c r="R18" i="84"/>
  <c r="P18" i="84"/>
  <c r="O18" i="84"/>
  <c r="N18" i="84"/>
  <c r="L18" i="84"/>
  <c r="K18" i="84"/>
  <c r="J18" i="84"/>
  <c r="H18" i="84"/>
  <c r="G18" i="84"/>
  <c r="F18" i="84"/>
  <c r="D18" i="84"/>
  <c r="C18" i="84"/>
  <c r="T16" i="84"/>
  <c r="S16" i="84"/>
  <c r="R16" i="84"/>
  <c r="P16" i="84"/>
  <c r="O16" i="84"/>
  <c r="N16" i="84"/>
  <c r="L16" i="84"/>
  <c r="K16" i="84"/>
  <c r="J16" i="84"/>
  <c r="H16" i="84"/>
  <c r="G16" i="84"/>
  <c r="F16" i="84"/>
  <c r="D16" i="84"/>
  <c r="C16" i="84"/>
  <c r="T15" i="84"/>
  <c r="S15" i="84"/>
  <c r="R15" i="84"/>
  <c r="Q15" i="84"/>
  <c r="P15" i="84"/>
  <c r="O15" i="84"/>
  <c r="N15" i="84"/>
  <c r="M15" i="84"/>
  <c r="L15" i="84"/>
  <c r="K15" i="84"/>
  <c r="J15" i="84"/>
  <c r="I15" i="84"/>
  <c r="H15" i="84"/>
  <c r="G15" i="84"/>
  <c r="F15" i="84"/>
  <c r="E15" i="84"/>
  <c r="D15" i="84"/>
  <c r="C15" i="84"/>
  <c r="T14" i="84"/>
  <c r="S14" i="84"/>
  <c r="R14" i="84"/>
  <c r="P14" i="84"/>
  <c r="O14" i="84"/>
  <c r="N14" i="84"/>
  <c r="L14" i="84"/>
  <c r="K14" i="84"/>
  <c r="J14" i="84"/>
  <c r="H14" i="84"/>
  <c r="G14" i="84"/>
  <c r="F14" i="84"/>
  <c r="D14" i="84"/>
  <c r="C14" i="84"/>
  <c r="T13" i="84"/>
  <c r="S13" i="84"/>
  <c r="R13" i="84"/>
  <c r="P13" i="84"/>
  <c r="O13" i="84"/>
  <c r="N13" i="84"/>
  <c r="L13" i="84"/>
  <c r="K13" i="84"/>
  <c r="J13" i="84"/>
  <c r="H13" i="84"/>
  <c r="G13" i="84"/>
  <c r="F13" i="84"/>
  <c r="D13" i="84"/>
  <c r="C13" i="84"/>
  <c r="S21" i="84"/>
  <c r="R21" i="84"/>
  <c r="Q21" i="84"/>
  <c r="P21" i="84"/>
  <c r="O21" i="84"/>
  <c r="N21" i="84"/>
  <c r="M21" i="84"/>
  <c r="L21" i="84"/>
  <c r="K21" i="84"/>
  <c r="J21" i="84"/>
  <c r="I21" i="84"/>
  <c r="H21" i="84"/>
  <c r="S27" i="84"/>
  <c r="R27" i="84"/>
  <c r="Q27" i="84"/>
  <c r="P27" i="84"/>
  <c r="O27" i="84"/>
  <c r="N27" i="84"/>
  <c r="M27" i="84"/>
  <c r="L27" i="84"/>
  <c r="K27" i="84"/>
  <c r="J27" i="84"/>
  <c r="I27" i="84"/>
  <c r="H27" i="84"/>
  <c r="S26" i="84"/>
  <c r="R26" i="84"/>
  <c r="Q26" i="84"/>
  <c r="P26" i="84"/>
  <c r="O26" i="84"/>
  <c r="N26" i="84"/>
  <c r="M26" i="84"/>
  <c r="L26" i="84"/>
  <c r="K26" i="84"/>
  <c r="J26" i="84"/>
  <c r="I26" i="84"/>
  <c r="H26" i="84"/>
  <c r="S25" i="84"/>
  <c r="R25" i="84"/>
  <c r="Q25" i="84"/>
  <c r="P25" i="84"/>
  <c r="O25" i="84"/>
  <c r="N25" i="84"/>
  <c r="M25" i="84"/>
  <c r="L25" i="84"/>
  <c r="K25" i="84"/>
  <c r="J25" i="84"/>
  <c r="I25" i="84"/>
  <c r="H25" i="84"/>
  <c r="S24" i="84"/>
  <c r="R24" i="84"/>
  <c r="Q24" i="84"/>
  <c r="P24" i="84"/>
  <c r="O24" i="84"/>
  <c r="N24" i="84"/>
  <c r="M24" i="84"/>
  <c r="L24" i="84"/>
  <c r="K24" i="84"/>
  <c r="J24" i="84"/>
  <c r="I24" i="84"/>
  <c r="H24" i="84"/>
  <c r="S23" i="84"/>
  <c r="R23" i="84"/>
  <c r="Q23" i="84"/>
  <c r="P23" i="84"/>
  <c r="O23" i="84"/>
  <c r="N23" i="84"/>
  <c r="M23" i="84"/>
  <c r="L23" i="84"/>
  <c r="K23" i="84"/>
  <c r="J23" i="84"/>
  <c r="I23" i="84"/>
  <c r="H23" i="84"/>
  <c r="S22" i="84"/>
  <c r="R22" i="84"/>
  <c r="Q22" i="84"/>
  <c r="P22" i="84"/>
  <c r="O22" i="84"/>
  <c r="N22" i="84"/>
  <c r="M22" i="84"/>
  <c r="L22" i="84"/>
  <c r="K22" i="84"/>
  <c r="J22" i="84"/>
  <c r="I22" i="84"/>
  <c r="H22" i="84"/>
  <c r="T27" i="84" l="1"/>
  <c r="T24" i="84"/>
  <c r="T25" i="84"/>
  <c r="T21" i="84"/>
  <c r="T26" i="84"/>
  <c r="T22" i="84"/>
  <c r="T23" i="84"/>
  <c r="E13" i="84"/>
  <c r="I13" i="84"/>
  <c r="M13" i="84"/>
  <c r="Q13" i="84"/>
  <c r="E14" i="84"/>
  <c r="I14" i="84"/>
  <c r="M14" i="84"/>
  <c r="Q14" i="84"/>
  <c r="E16" i="84"/>
  <c r="I16" i="84"/>
  <c r="M16" i="84"/>
  <c r="Q16" i="84"/>
  <c r="E18" i="84"/>
  <c r="I18" i="84"/>
  <c r="M18" i="84"/>
  <c r="Q18" i="84"/>
  <c r="C17" i="84"/>
  <c r="G17" i="84"/>
  <c r="K17" i="84"/>
  <c r="O17" i="84"/>
  <c r="S17" i="84"/>
  <c r="C19" i="84"/>
  <c r="G19" i="84"/>
  <c r="K19" i="84"/>
  <c r="O19" i="84"/>
  <c r="S19" i="84"/>
  <c r="D11" i="84"/>
  <c r="D37" i="84"/>
  <c r="D4" i="84"/>
  <c r="D133" i="84" s="1"/>
  <c r="D40" i="84"/>
  <c r="C152" i="83"/>
  <c r="D152" i="83"/>
  <c r="E152" i="83"/>
  <c r="F152" i="83"/>
  <c r="G152" i="83"/>
  <c r="H152" i="83"/>
  <c r="I152" i="83"/>
  <c r="J152" i="83"/>
  <c r="C153" i="83"/>
  <c r="D153" i="83"/>
  <c r="E153" i="83"/>
  <c r="F153" i="83"/>
  <c r="G153" i="83"/>
  <c r="H153" i="83"/>
  <c r="I153" i="83"/>
  <c r="J153" i="83"/>
  <c r="C154" i="83"/>
  <c r="D154" i="83"/>
  <c r="E154" i="83"/>
  <c r="F154" i="83"/>
  <c r="G154" i="83"/>
  <c r="H154" i="83"/>
  <c r="I154" i="83"/>
  <c r="J154" i="83"/>
  <c r="C155" i="83"/>
  <c r="D155" i="83"/>
  <c r="E155" i="83"/>
  <c r="F155" i="83"/>
  <c r="G155" i="83"/>
  <c r="H155" i="83"/>
  <c r="I155" i="83"/>
  <c r="J155" i="83"/>
  <c r="C156" i="83"/>
  <c r="D156" i="83"/>
  <c r="E156" i="83"/>
  <c r="F156" i="83"/>
  <c r="G156" i="83"/>
  <c r="H156" i="83"/>
  <c r="I156" i="83"/>
  <c r="J156" i="83"/>
  <c r="C157" i="83"/>
  <c r="D157" i="83"/>
  <c r="E157" i="83"/>
  <c r="F157" i="83"/>
  <c r="G157" i="83"/>
  <c r="H157" i="83"/>
  <c r="I157" i="83"/>
  <c r="J157" i="83"/>
  <c r="C158" i="83"/>
  <c r="D158" i="83"/>
  <c r="E158" i="83"/>
  <c r="F158" i="83"/>
  <c r="G158" i="83"/>
  <c r="H158" i="83"/>
  <c r="I158" i="83"/>
  <c r="J158" i="83"/>
  <c r="C137" i="83" l="1"/>
  <c r="C145" i="66" l="1"/>
  <c r="D145" i="66"/>
  <c r="E145" i="66"/>
  <c r="F145" i="66"/>
  <c r="G145" i="66"/>
  <c r="H145" i="66"/>
  <c r="I145" i="66"/>
  <c r="J145" i="66"/>
  <c r="K145" i="66"/>
  <c r="C149" i="66"/>
  <c r="D149" i="66"/>
  <c r="E149" i="66"/>
  <c r="F149" i="66"/>
  <c r="G149" i="66"/>
  <c r="H149" i="66"/>
  <c r="I149" i="66"/>
  <c r="K149" i="66"/>
  <c r="L149" i="66"/>
  <c r="M149" i="66"/>
  <c r="N149" i="66"/>
  <c r="D158" i="66"/>
  <c r="D159" i="66"/>
  <c r="L159" i="66"/>
  <c r="J149" i="66" l="1"/>
  <c r="L158" i="66"/>
  <c r="H157" i="66"/>
  <c r="D156" i="66"/>
  <c r="L154" i="66"/>
  <c r="H153" i="66"/>
  <c r="L152" i="66"/>
  <c r="H151" i="66"/>
  <c r="D150" i="66"/>
  <c r="L148" i="66"/>
  <c r="D148" i="66"/>
  <c r="H147" i="66"/>
  <c r="D146" i="66"/>
  <c r="L144" i="66"/>
  <c r="D144" i="66"/>
  <c r="H143" i="66"/>
  <c r="L142" i="66"/>
  <c r="D142" i="66"/>
  <c r="H141" i="66"/>
  <c r="L140" i="66"/>
  <c r="D140" i="66"/>
  <c r="H139" i="66"/>
  <c r="L138" i="66"/>
  <c r="D138" i="66"/>
  <c r="H137" i="66"/>
  <c r="L136" i="66"/>
  <c r="D136" i="66"/>
  <c r="H135" i="66"/>
  <c r="L134" i="66"/>
  <c r="D134" i="66"/>
  <c r="H133" i="66"/>
  <c r="L132" i="66"/>
  <c r="D132" i="66"/>
  <c r="L156" i="66"/>
  <c r="H155" i="66"/>
  <c r="D154" i="66"/>
  <c r="D152" i="66"/>
  <c r="L150" i="66"/>
  <c r="L146" i="66"/>
  <c r="N151" i="66"/>
  <c r="N143" i="66"/>
  <c r="N135" i="66"/>
  <c r="H159" i="66"/>
  <c r="L157" i="66"/>
  <c r="H156" i="66"/>
  <c r="D155" i="66"/>
  <c r="L153" i="66"/>
  <c r="H152" i="66"/>
  <c r="D151" i="66"/>
  <c r="H148" i="66"/>
  <c r="L147" i="66"/>
  <c r="H146" i="66"/>
  <c r="L145" i="66"/>
  <c r="H144" i="66"/>
  <c r="L143" i="66"/>
  <c r="D143" i="66"/>
  <c r="H142" i="66"/>
  <c r="L141" i="66"/>
  <c r="D141" i="66"/>
  <c r="H140" i="66"/>
  <c r="L139" i="66"/>
  <c r="D139" i="66"/>
  <c r="H138" i="66"/>
  <c r="L137" i="66"/>
  <c r="D137" i="66"/>
  <c r="H136" i="66"/>
  <c r="L135" i="66"/>
  <c r="D135" i="66"/>
  <c r="H134" i="66"/>
  <c r="L133" i="66"/>
  <c r="D133" i="66"/>
  <c r="H132" i="66"/>
  <c r="H158" i="66"/>
  <c r="D157" i="66"/>
  <c r="L155" i="66"/>
  <c r="H154" i="66"/>
  <c r="D153" i="66"/>
  <c r="L151" i="66"/>
  <c r="H150" i="66"/>
  <c r="D147" i="66"/>
  <c r="K157" i="66"/>
  <c r="I159" i="66"/>
  <c r="I158" i="66"/>
  <c r="M157" i="66"/>
  <c r="E157" i="66"/>
  <c r="I156" i="66"/>
  <c r="M155" i="66"/>
  <c r="E155" i="66"/>
  <c r="I154" i="66"/>
  <c r="M153" i="66"/>
  <c r="E153" i="66"/>
  <c r="I152" i="66"/>
  <c r="M151" i="66"/>
  <c r="E151" i="66"/>
  <c r="I150" i="66"/>
  <c r="I148" i="66"/>
  <c r="M147" i="66"/>
  <c r="E147" i="66"/>
  <c r="I146" i="66"/>
  <c r="M145" i="66"/>
  <c r="M143" i="66"/>
  <c r="E143" i="66"/>
  <c r="M135" i="66"/>
  <c r="E135" i="66"/>
  <c r="C157" i="66"/>
  <c r="K141" i="66"/>
  <c r="C141" i="66"/>
  <c r="K133" i="66"/>
  <c r="C133" i="66"/>
  <c r="F159" i="66"/>
  <c r="F158" i="66"/>
  <c r="J155" i="66"/>
  <c r="F154" i="66"/>
  <c r="N152" i="66"/>
  <c r="J151" i="66"/>
  <c r="N146" i="66"/>
  <c r="F144" i="66"/>
  <c r="J143" i="66"/>
  <c r="N142" i="66"/>
  <c r="F142" i="66"/>
  <c r="J141" i="66"/>
  <c r="J139" i="66"/>
  <c r="N138" i="66"/>
  <c r="F138" i="66"/>
  <c r="J137" i="66"/>
  <c r="N136" i="66"/>
  <c r="F136" i="66"/>
  <c r="J135" i="66"/>
  <c r="N134" i="66"/>
  <c r="F134" i="66"/>
  <c r="J133" i="66"/>
  <c r="B96" i="66"/>
  <c r="N159" i="66"/>
  <c r="N158" i="66"/>
  <c r="J157" i="66"/>
  <c r="N154" i="66"/>
  <c r="J153" i="66"/>
  <c r="F152" i="66"/>
  <c r="N150" i="66"/>
  <c r="F150" i="66"/>
  <c r="J147" i="66"/>
  <c r="F146" i="66"/>
  <c r="N144" i="66"/>
  <c r="K159" i="66"/>
  <c r="C159" i="66"/>
  <c r="K158" i="66"/>
  <c r="C158" i="66"/>
  <c r="G157" i="66"/>
  <c r="K156" i="66"/>
  <c r="C156" i="66"/>
  <c r="G155" i="66"/>
  <c r="K154" i="66"/>
  <c r="C154" i="66"/>
  <c r="G153" i="66"/>
  <c r="K152" i="66"/>
  <c r="C152" i="66"/>
  <c r="G151" i="66"/>
  <c r="K150" i="66"/>
  <c r="C150" i="66"/>
  <c r="K148" i="66"/>
  <c r="C148" i="66"/>
  <c r="G147" i="66"/>
  <c r="K146" i="66"/>
  <c r="C146" i="66"/>
  <c r="K144" i="66"/>
  <c r="C144" i="66"/>
  <c r="G143" i="66"/>
  <c r="K142" i="66"/>
  <c r="C142" i="66"/>
  <c r="G141" i="66"/>
  <c r="K140" i="66"/>
  <c r="C140" i="66"/>
  <c r="G139" i="66"/>
  <c r="K138" i="66"/>
  <c r="C138" i="66"/>
  <c r="G137" i="66"/>
  <c r="K136" i="66"/>
  <c r="C136" i="66"/>
  <c r="G135" i="66"/>
  <c r="K134" i="66"/>
  <c r="C134" i="66"/>
  <c r="G133" i="66"/>
  <c r="K132" i="66"/>
  <c r="C132" i="66"/>
  <c r="N140" i="66"/>
  <c r="I155" i="66"/>
  <c r="G159" i="66"/>
  <c r="G158" i="66"/>
  <c r="G156" i="66"/>
  <c r="K155" i="66"/>
  <c r="C155" i="66"/>
  <c r="G154" i="66"/>
  <c r="K153" i="66"/>
  <c r="C153" i="66"/>
  <c r="G152" i="66"/>
  <c r="K151" i="66"/>
  <c r="C151" i="66"/>
  <c r="G150" i="66"/>
  <c r="G148" i="66"/>
  <c r="K147" i="66"/>
  <c r="C147" i="66"/>
  <c r="G146" i="66"/>
  <c r="G144" i="66"/>
  <c r="K143" i="66"/>
  <c r="C143" i="66"/>
  <c r="G142" i="66"/>
  <c r="G140" i="66"/>
  <c r="K139" i="66"/>
  <c r="C139" i="66"/>
  <c r="G138" i="66"/>
  <c r="K137" i="66"/>
  <c r="C137" i="66"/>
  <c r="G136" i="66"/>
  <c r="K135" i="66"/>
  <c r="C135" i="66"/>
  <c r="G134" i="66"/>
  <c r="G132" i="66"/>
  <c r="F148" i="66"/>
  <c r="F140" i="66"/>
  <c r="I139" i="66"/>
  <c r="F132" i="66"/>
  <c r="M159" i="66"/>
  <c r="E159" i="66"/>
  <c r="M158" i="66"/>
  <c r="E158" i="66"/>
  <c r="I157" i="66"/>
  <c r="M156" i="66"/>
  <c r="E156" i="66"/>
  <c r="M154" i="66"/>
  <c r="E154" i="66"/>
  <c r="I153" i="66"/>
  <c r="M152" i="66"/>
  <c r="E152" i="66"/>
  <c r="I151" i="66"/>
  <c r="M150" i="66"/>
  <c r="E150" i="66"/>
  <c r="M148" i="66"/>
  <c r="E148" i="66"/>
  <c r="M146" i="66"/>
  <c r="E146" i="66"/>
  <c r="M144" i="66"/>
  <c r="E144" i="66"/>
  <c r="I143" i="66"/>
  <c r="M142" i="66"/>
  <c r="E142" i="66"/>
  <c r="I141" i="66"/>
  <c r="M140" i="66"/>
  <c r="E140" i="66"/>
  <c r="M138" i="66"/>
  <c r="E138" i="66"/>
  <c r="I137" i="66"/>
  <c r="M136" i="66"/>
  <c r="E136" i="66"/>
  <c r="I135" i="66"/>
  <c r="M134" i="66"/>
  <c r="E134" i="66"/>
  <c r="I133" i="66"/>
  <c r="M132" i="66"/>
  <c r="E132" i="66"/>
  <c r="N156" i="66"/>
  <c r="F156" i="66"/>
  <c r="I147" i="66"/>
  <c r="J158" i="66"/>
  <c r="N157" i="66"/>
  <c r="F157" i="66"/>
  <c r="J156" i="66"/>
  <c r="N155" i="66"/>
  <c r="F155" i="66"/>
  <c r="J154" i="66"/>
  <c r="N153" i="66"/>
  <c r="F153" i="66"/>
  <c r="F151" i="66"/>
  <c r="J150" i="66"/>
  <c r="J148" i="66"/>
  <c r="N147" i="66"/>
  <c r="F147" i="66"/>
  <c r="J146" i="66"/>
  <c r="N145" i="66"/>
  <c r="F143" i="66"/>
  <c r="J142" i="66"/>
  <c r="N141" i="66"/>
  <c r="F141" i="66"/>
  <c r="J140" i="66"/>
  <c r="N139" i="66"/>
  <c r="F139" i="66"/>
  <c r="J138" i="66"/>
  <c r="N137" i="66"/>
  <c r="F137" i="66"/>
  <c r="F135" i="66"/>
  <c r="J134" i="66"/>
  <c r="N133" i="66"/>
  <c r="F133" i="66"/>
  <c r="J132" i="66"/>
  <c r="I144" i="66"/>
  <c r="I142" i="66"/>
  <c r="M141" i="66"/>
  <c r="E141" i="66"/>
  <c r="I140" i="66"/>
  <c r="M139" i="66"/>
  <c r="E139" i="66"/>
  <c r="I138" i="66"/>
  <c r="M137" i="66"/>
  <c r="E137" i="66"/>
  <c r="I136" i="66"/>
  <c r="I134" i="66"/>
  <c r="M133" i="66"/>
  <c r="E133" i="66"/>
  <c r="I132" i="66"/>
  <c r="N148" i="66"/>
  <c r="N132" i="66"/>
  <c r="J159" i="66"/>
  <c r="J144" i="66"/>
  <c r="J152" i="66"/>
  <c r="J136" i="66"/>
  <c r="D37" i="83"/>
  <c r="D6" i="83"/>
  <c r="C6" i="83"/>
  <c r="D5" i="83"/>
  <c r="C5" i="83"/>
  <c r="D10" i="83"/>
  <c r="C10" i="83"/>
  <c r="C4" i="83"/>
  <c r="C135" i="83" s="1"/>
  <c r="C94" i="83" l="1"/>
  <c r="C89" i="83"/>
  <c r="C88" i="83"/>
  <c r="C87" i="83"/>
  <c r="C92" i="83"/>
  <c r="C86" i="83"/>
  <c r="C93" i="83"/>
  <c r="C95" i="83"/>
  <c r="C91" i="83"/>
  <c r="D11" i="83"/>
  <c r="D4" i="83"/>
  <c r="D135" i="83" s="1"/>
  <c r="D40" i="83"/>
  <c r="C90" i="83" l="1"/>
  <c r="D94" i="83"/>
  <c r="D88" i="83"/>
  <c r="D89" i="83"/>
  <c r="D87" i="83"/>
  <c r="D86" i="83"/>
  <c r="D91" i="83"/>
  <c r="D95" i="83"/>
  <c r="D92" i="83"/>
  <c r="D93" i="83"/>
  <c r="L83" i="84"/>
  <c r="S82" i="84"/>
  <c r="T81" i="84"/>
  <c r="Q80" i="84"/>
  <c r="R79" i="84"/>
  <c r="Q77" i="84"/>
  <c r="R76" i="84"/>
  <c r="K75" i="84"/>
  <c r="H74" i="84"/>
  <c r="S72" i="84"/>
  <c r="G72" i="84"/>
  <c r="H71" i="84"/>
  <c r="G83" i="84"/>
  <c r="N82" i="84"/>
  <c r="J82" i="84"/>
  <c r="S81" i="84"/>
  <c r="O81" i="84"/>
  <c r="K81" i="84"/>
  <c r="G81" i="84"/>
  <c r="T80" i="84"/>
  <c r="P80" i="84"/>
  <c r="L80" i="84"/>
  <c r="H80" i="84"/>
  <c r="Q79" i="84"/>
  <c r="M79" i="84"/>
  <c r="I79" i="84"/>
  <c r="T77" i="84"/>
  <c r="P77" i="84"/>
  <c r="L77" i="84"/>
  <c r="H77" i="84"/>
  <c r="Q76" i="84"/>
  <c r="M76" i="84"/>
  <c r="I76" i="84"/>
  <c r="R75" i="84"/>
  <c r="N75" i="84"/>
  <c r="J75" i="84"/>
  <c r="S74" i="84"/>
  <c r="O74" i="84"/>
  <c r="K74" i="84"/>
  <c r="G74" i="84"/>
  <c r="T73" i="84"/>
  <c r="P73" i="84"/>
  <c r="L73" i="84"/>
  <c r="H73" i="84"/>
  <c r="R72" i="84"/>
  <c r="N72" i="84"/>
  <c r="J72" i="84"/>
  <c r="S71" i="84"/>
  <c r="O71" i="84"/>
  <c r="K71" i="84"/>
  <c r="G71" i="84"/>
  <c r="T83" i="84"/>
  <c r="H83" i="84"/>
  <c r="O82" i="84"/>
  <c r="G82" i="84"/>
  <c r="L81" i="84"/>
  <c r="I80" i="84"/>
  <c r="N79" i="84"/>
  <c r="M77" i="84"/>
  <c r="J76" i="84"/>
  <c r="S75" i="84"/>
  <c r="G75" i="84"/>
  <c r="L74" i="84"/>
  <c r="Q73" i="84"/>
  <c r="I73" i="84"/>
  <c r="O72" i="84"/>
  <c r="T71" i="84"/>
  <c r="L71" i="84"/>
  <c r="K83" i="84"/>
  <c r="R83" i="84"/>
  <c r="N83" i="84"/>
  <c r="J83" i="84"/>
  <c r="Q82" i="84"/>
  <c r="M82" i="84"/>
  <c r="I82" i="84"/>
  <c r="R81" i="84"/>
  <c r="N81" i="84"/>
  <c r="J81" i="84"/>
  <c r="S80" i="84"/>
  <c r="O80" i="84"/>
  <c r="K80" i="84"/>
  <c r="G80" i="84"/>
  <c r="T79" i="84"/>
  <c r="P79" i="84"/>
  <c r="L79" i="84"/>
  <c r="H79" i="84"/>
  <c r="S77" i="84"/>
  <c r="O77" i="84"/>
  <c r="K77" i="84"/>
  <c r="G77" i="84"/>
  <c r="T76" i="84"/>
  <c r="P76" i="84"/>
  <c r="L76" i="84"/>
  <c r="H76" i="84"/>
  <c r="Q75" i="84"/>
  <c r="M75" i="84"/>
  <c r="I75" i="84"/>
  <c r="R74" i="84"/>
  <c r="N74" i="84"/>
  <c r="J74" i="84"/>
  <c r="S73" i="84"/>
  <c r="O73" i="84"/>
  <c r="K73" i="84"/>
  <c r="G73" i="84"/>
  <c r="Q72" i="84"/>
  <c r="M72" i="84"/>
  <c r="I72" i="84"/>
  <c r="R71" i="84"/>
  <c r="N71" i="84"/>
  <c r="J71" i="84"/>
  <c r="P83" i="84"/>
  <c r="K82" i="84"/>
  <c r="P81" i="84"/>
  <c r="H81" i="84"/>
  <c r="M80" i="84"/>
  <c r="J79" i="84"/>
  <c r="I77" i="84"/>
  <c r="N76" i="84"/>
  <c r="O75" i="84"/>
  <c r="T74" i="84"/>
  <c r="P74" i="84"/>
  <c r="M73" i="84"/>
  <c r="K72" i="84"/>
  <c r="P71" i="84"/>
  <c r="S83" i="84"/>
  <c r="O83" i="84"/>
  <c r="R82" i="84"/>
  <c r="Q83" i="84"/>
  <c r="M83" i="84"/>
  <c r="I83" i="84"/>
  <c r="T82" i="84"/>
  <c r="P82" i="84"/>
  <c r="L82" i="84"/>
  <c r="H82" i="84"/>
  <c r="Q81" i="84"/>
  <c r="M81" i="84"/>
  <c r="I81" i="84"/>
  <c r="R80" i="84"/>
  <c r="N80" i="84"/>
  <c r="J80" i="84"/>
  <c r="S79" i="84"/>
  <c r="O79" i="84"/>
  <c r="K79" i="84"/>
  <c r="G79" i="84"/>
  <c r="R77" i="84"/>
  <c r="N77" i="84"/>
  <c r="J77" i="84"/>
  <c r="S76" i="84"/>
  <c r="O76" i="84"/>
  <c r="K76" i="84"/>
  <c r="G76" i="84"/>
  <c r="T75" i="84"/>
  <c r="P75" i="84"/>
  <c r="L75" i="84"/>
  <c r="H75" i="84"/>
  <c r="Q74" i="84"/>
  <c r="M74" i="84"/>
  <c r="I74" i="84"/>
  <c r="R73" i="84"/>
  <c r="N73" i="84"/>
  <c r="J73" i="84"/>
  <c r="T72" i="84"/>
  <c r="P72" i="84"/>
  <c r="L72" i="84"/>
  <c r="H72" i="84"/>
  <c r="Q71" i="84"/>
  <c r="M71" i="84"/>
  <c r="I71" i="84"/>
  <c r="Z2" i="61"/>
  <c r="Y2" i="61"/>
  <c r="X2" i="61"/>
  <c r="W2" i="61"/>
  <c r="V2" i="61"/>
  <c r="U2" i="61"/>
  <c r="C64" i="73"/>
  <c r="V39" i="28" l="1"/>
  <c r="P3" i="55"/>
  <c r="W2" i="83"/>
  <c r="W71" i="26"/>
  <c r="W110" i="27"/>
  <c r="W174" i="26"/>
  <c r="W157" i="26"/>
  <c r="W192" i="26"/>
  <c r="W140" i="26"/>
  <c r="N2" i="88"/>
  <c r="L2" i="65"/>
  <c r="L32" i="65" s="1"/>
  <c r="O2" i="88"/>
  <c r="M2" i="65"/>
  <c r="M32" i="65" s="1"/>
  <c r="W39" i="28"/>
  <c r="Q3" i="55"/>
  <c r="X174" i="26"/>
  <c r="X71" i="26"/>
  <c r="X110" i="27"/>
  <c r="X157" i="26"/>
  <c r="X192" i="26"/>
  <c r="X2" i="83"/>
  <c r="X140" i="26"/>
  <c r="X39" i="28"/>
  <c r="R3" i="55"/>
  <c r="Y140" i="26"/>
  <c r="Y192" i="26"/>
  <c r="Y71" i="26"/>
  <c r="Y110" i="27"/>
  <c r="Y157" i="26"/>
  <c r="Y174" i="26"/>
  <c r="Y2" i="83"/>
  <c r="N2" i="65"/>
  <c r="N32" i="65" s="1"/>
  <c r="P2" i="88"/>
  <c r="Z2" i="83"/>
  <c r="S3" i="55"/>
  <c r="O2" i="65"/>
  <c r="O32" i="65" s="1"/>
  <c r="Q2" i="88"/>
  <c r="Y39" i="28"/>
  <c r="Z71" i="26"/>
  <c r="Z110" i="27"/>
  <c r="Z192" i="26"/>
  <c r="Z140" i="26"/>
  <c r="Z174" i="26"/>
  <c r="Z157" i="26"/>
  <c r="O3" i="55"/>
  <c r="K2" i="65"/>
  <c r="K32" i="65" s="1"/>
  <c r="V110" i="27"/>
  <c r="V71" i="26"/>
  <c r="V174" i="26"/>
  <c r="V157" i="26"/>
  <c r="U39" i="28"/>
  <c r="V192" i="26"/>
  <c r="V140" i="26"/>
  <c r="N252" i="52"/>
  <c r="M2" i="88"/>
  <c r="V2" i="83"/>
  <c r="D90" i="83"/>
  <c r="X2" i="101"/>
  <c r="X48" i="101" s="1"/>
  <c r="X2" i="58"/>
  <c r="X2" i="56"/>
  <c r="X33" i="56" s="1"/>
  <c r="R2" i="66"/>
  <c r="R2" i="68"/>
  <c r="X2" i="12"/>
  <c r="X2" i="48"/>
  <c r="X36" i="13"/>
  <c r="W2" i="28"/>
  <c r="W187" i="28" s="1"/>
  <c r="X2" i="26"/>
  <c r="X2" i="27"/>
  <c r="J2" i="65"/>
  <c r="J32" i="65" s="1"/>
  <c r="U2" i="101"/>
  <c r="U48" i="101" s="1"/>
  <c r="U2" i="56"/>
  <c r="U33" i="56" s="1"/>
  <c r="U2" i="12"/>
  <c r="U2" i="83"/>
  <c r="O2" i="66"/>
  <c r="U2" i="48"/>
  <c r="U36" i="13"/>
  <c r="O2" i="68"/>
  <c r="U2" i="58"/>
  <c r="N3" i="55"/>
  <c r="T2" i="28"/>
  <c r="T197" i="28" s="1"/>
  <c r="T39" i="28"/>
  <c r="U157" i="26"/>
  <c r="U174" i="26"/>
  <c r="U2" i="27"/>
  <c r="U192" i="26"/>
  <c r="U2" i="26"/>
  <c r="U71" i="26"/>
  <c r="U110" i="27"/>
  <c r="U140" i="26"/>
  <c r="V2" i="58"/>
  <c r="V2" i="56"/>
  <c r="V33" i="56" s="1"/>
  <c r="V2" i="101"/>
  <c r="V48" i="101" s="1"/>
  <c r="P2" i="66"/>
  <c r="P2" i="68"/>
  <c r="V36" i="13"/>
  <c r="V2" i="12"/>
  <c r="V2" i="48"/>
  <c r="U2" i="28"/>
  <c r="V2" i="27"/>
  <c r="V2" i="26"/>
  <c r="Z2" i="58"/>
  <c r="Z2" i="101"/>
  <c r="Z48" i="101" s="1"/>
  <c r="Z2" i="56"/>
  <c r="Z33" i="56" s="1"/>
  <c r="T2" i="66"/>
  <c r="T2" i="68"/>
  <c r="Z36" i="13"/>
  <c r="Z2" i="12"/>
  <c r="Z2" i="48"/>
  <c r="Y2" i="28"/>
  <c r="Z2" i="27"/>
  <c r="Z2" i="26"/>
  <c r="Y2" i="56"/>
  <c r="Y33" i="56" s="1"/>
  <c r="Y2" i="101"/>
  <c r="Y48" i="101" s="1"/>
  <c r="Y2" i="58"/>
  <c r="S2" i="66"/>
  <c r="S2" i="68"/>
  <c r="Y2" i="12"/>
  <c r="Y2" i="48"/>
  <c r="Y36" i="13"/>
  <c r="X2" i="28"/>
  <c r="Y2" i="26"/>
  <c r="Y2" i="27"/>
  <c r="W2" i="101"/>
  <c r="W48" i="101" s="1"/>
  <c r="W2" i="58"/>
  <c r="W2" i="56"/>
  <c r="W33" i="56" s="1"/>
  <c r="Q2" i="66"/>
  <c r="Q2" i="68"/>
  <c r="W2" i="48"/>
  <c r="W36" i="13"/>
  <c r="W2" i="12"/>
  <c r="V2" i="28"/>
  <c r="V187" i="28" s="1"/>
  <c r="W2" i="27"/>
  <c r="W29" i="27" s="1"/>
  <c r="W2" i="26"/>
  <c r="O2" i="52"/>
  <c r="O127" i="52"/>
  <c r="O252" i="52"/>
  <c r="M2" i="7"/>
  <c r="P2" i="52"/>
  <c r="P127" i="52"/>
  <c r="P252" i="52"/>
  <c r="N2" i="7"/>
  <c r="Q2" i="52"/>
  <c r="Q127" i="52"/>
  <c r="Q252" i="52"/>
  <c r="O2" i="7"/>
  <c r="N2" i="52"/>
  <c r="N127" i="52"/>
  <c r="L2" i="7"/>
  <c r="R127" i="52"/>
  <c r="R252" i="52"/>
  <c r="R2" i="52"/>
  <c r="P2" i="7"/>
  <c r="P45" i="7" s="1"/>
  <c r="L2" i="88"/>
  <c r="L88" i="88" s="1"/>
  <c r="M127" i="52"/>
  <c r="M252" i="52"/>
  <c r="M2" i="52"/>
  <c r="K2" i="7"/>
  <c r="I135" i="84"/>
  <c r="L78" i="84"/>
  <c r="P135" i="84"/>
  <c r="J135" i="84"/>
  <c r="L135" i="84"/>
  <c r="G78" i="84"/>
  <c r="K135" i="84"/>
  <c r="S135" i="84"/>
  <c r="J78" i="84"/>
  <c r="R78" i="84"/>
  <c r="H135" i="84"/>
  <c r="K78" i="84"/>
  <c r="Q135" i="84"/>
  <c r="T78" i="84"/>
  <c r="R135" i="84"/>
  <c r="M78" i="84"/>
  <c r="M135" i="84"/>
  <c r="H78" i="84"/>
  <c r="P78" i="84"/>
  <c r="O78" i="84"/>
  <c r="N135" i="84"/>
  <c r="I78" i="84"/>
  <c r="Q78" i="84"/>
  <c r="T135" i="84"/>
  <c r="S78" i="84"/>
  <c r="G135" i="84"/>
  <c r="O135" i="84"/>
  <c r="N78" i="84"/>
  <c r="T66" i="66" l="1"/>
  <c r="T131" i="66" s="1"/>
  <c r="T100" i="66" s="1"/>
  <c r="T36" i="66"/>
  <c r="Y139" i="83"/>
  <c r="Y70" i="83"/>
  <c r="Q30" i="55"/>
  <c r="Q64" i="55"/>
  <c r="L45" i="7"/>
  <c r="L23" i="7"/>
  <c r="O64" i="55"/>
  <c r="O30" i="55"/>
  <c r="Q36" i="66"/>
  <c r="Q66" i="66"/>
  <c r="Q131" i="66" s="1"/>
  <c r="Q100" i="66" s="1"/>
  <c r="V54" i="26"/>
  <c r="V36" i="26"/>
  <c r="V19" i="26"/>
  <c r="Y88" i="26"/>
  <c r="Y123" i="26"/>
  <c r="Y105" i="26"/>
  <c r="V245" i="27"/>
  <c r="V299" i="27"/>
  <c r="V83" i="27"/>
  <c r="V218" i="27"/>
  <c r="V29" i="27"/>
  <c r="V56" i="27"/>
  <c r="V272" i="27"/>
  <c r="N88" i="88"/>
  <c r="N174" i="88"/>
  <c r="N191" i="88"/>
  <c r="O88" i="88"/>
  <c r="O191" i="88"/>
  <c r="O174" i="88"/>
  <c r="V2" i="13"/>
  <c r="V19" i="13" s="1"/>
  <c r="V74" i="12"/>
  <c r="V38" i="12"/>
  <c r="V92" i="12"/>
  <c r="V20" i="12"/>
  <c r="V56" i="12"/>
  <c r="M191" i="88"/>
  <c r="M174" i="88"/>
  <c r="M88" i="88"/>
  <c r="Y54" i="26"/>
  <c r="Y19" i="26"/>
  <c r="Y36" i="26"/>
  <c r="W164" i="27"/>
  <c r="W191" i="27"/>
  <c r="W137" i="27"/>
  <c r="Y176" i="28"/>
  <c r="Y77" i="28"/>
  <c r="Y187" i="28"/>
  <c r="Y166" i="28"/>
  <c r="Y155" i="28"/>
  <c r="Y130" i="28"/>
  <c r="Y102" i="28"/>
  <c r="Y27" i="28"/>
  <c r="Y15" i="28"/>
  <c r="P36" i="66"/>
  <c r="P66" i="66"/>
  <c r="P131" i="66" s="1"/>
  <c r="P100" i="66" s="1"/>
  <c r="W123" i="26"/>
  <c r="W88" i="26"/>
  <c r="W105" i="26"/>
  <c r="V105" i="26"/>
  <c r="V88" i="26"/>
  <c r="V123" i="26"/>
  <c r="V191" i="27"/>
  <c r="V164" i="27"/>
  <c r="V137" i="27"/>
  <c r="Z137" i="27"/>
  <c r="Z191" i="27"/>
  <c r="Z164" i="27"/>
  <c r="O45" i="7"/>
  <c r="O23" i="7"/>
  <c r="Z105" i="26"/>
  <c r="Z123" i="26"/>
  <c r="Z88" i="26"/>
  <c r="X139" i="83"/>
  <c r="X70" i="83"/>
  <c r="S30" i="55"/>
  <c r="S64" i="55"/>
  <c r="W70" i="83"/>
  <c r="W139" i="83"/>
  <c r="V139" i="83"/>
  <c r="V70" i="83"/>
  <c r="Q191" i="88"/>
  <c r="Q174" i="88"/>
  <c r="Z2" i="13"/>
  <c r="Z19" i="13" s="1"/>
  <c r="Z56" i="12"/>
  <c r="Z92" i="12"/>
  <c r="Z20" i="12"/>
  <c r="Z74" i="12"/>
  <c r="Z38" i="12"/>
  <c r="Z70" i="83"/>
  <c r="Z139" i="83"/>
  <c r="X164" i="27"/>
  <c r="X137" i="27"/>
  <c r="X191" i="27"/>
  <c r="P30" i="55"/>
  <c r="P64" i="55"/>
  <c r="Y164" i="27"/>
  <c r="Y137" i="27"/>
  <c r="Y191" i="27"/>
  <c r="R30" i="55"/>
  <c r="R64" i="55"/>
  <c r="Y56" i="27"/>
  <c r="Y245" i="27"/>
  <c r="Y218" i="27"/>
  <c r="Y272" i="27"/>
  <c r="Y299" i="27"/>
  <c r="Y83" i="27"/>
  <c r="Y29" i="27"/>
  <c r="Z19" i="26"/>
  <c r="Z54" i="26"/>
  <c r="Z36" i="26"/>
  <c r="Z272" i="27"/>
  <c r="Z218" i="27"/>
  <c r="Z56" i="27"/>
  <c r="Z83" i="27"/>
  <c r="Z299" i="27"/>
  <c r="Z245" i="27"/>
  <c r="P88" i="88"/>
  <c r="P174" i="88"/>
  <c r="P191" i="88"/>
  <c r="X123" i="26"/>
  <c r="X105" i="26"/>
  <c r="X88" i="26"/>
  <c r="Z61" i="48"/>
  <c r="Z148" i="48"/>
  <c r="Z90" i="48"/>
  <c r="Z32" i="48"/>
  <c r="Z119" i="48"/>
  <c r="V90" i="48"/>
  <c r="V61" i="48"/>
  <c r="V148" i="48"/>
  <c r="V32" i="48"/>
  <c r="V119" i="48"/>
  <c r="X187" i="28"/>
  <c r="X176" i="28"/>
  <c r="X166" i="28"/>
  <c r="X102" i="28"/>
  <c r="X130" i="28"/>
  <c r="X15" i="28"/>
  <c r="X155" i="28"/>
  <c r="X27" i="28"/>
  <c r="X77" i="28"/>
  <c r="S66" i="66"/>
  <c r="S131" i="66" s="1"/>
  <c r="S100" i="66" s="1"/>
  <c r="S36" i="66"/>
  <c r="Y90" i="48"/>
  <c r="Y61" i="48"/>
  <c r="Y32" i="48"/>
  <c r="Y148" i="48"/>
  <c r="Y119" i="48"/>
  <c r="Y2" i="13"/>
  <c r="Y19" i="13" s="1"/>
  <c r="Y56" i="12"/>
  <c r="Y92" i="12"/>
  <c r="Y20" i="12"/>
  <c r="Y38" i="12"/>
  <c r="Y74" i="12"/>
  <c r="V27" i="28"/>
  <c r="V130" i="28"/>
  <c r="V155" i="28"/>
  <c r="V197" i="28"/>
  <c r="V77" i="28"/>
  <c r="V166" i="28"/>
  <c r="V15" i="28"/>
  <c r="V102" i="28"/>
  <c r="V176" i="28"/>
  <c r="U102" i="28"/>
  <c r="U77" i="28"/>
  <c r="U220" i="28"/>
  <c r="W102" i="28"/>
  <c r="W15" i="28"/>
  <c r="W197" i="28"/>
  <c r="W130" i="28"/>
  <c r="W27" i="28"/>
  <c r="W155" i="28"/>
  <c r="W166" i="28"/>
  <c r="W176" i="28"/>
  <c r="W77" i="28"/>
  <c r="X29" i="27"/>
  <c r="X218" i="27"/>
  <c r="X245" i="27"/>
  <c r="X272" i="27"/>
  <c r="X299" i="27"/>
  <c r="X56" i="27"/>
  <c r="X83" i="27"/>
  <c r="X148" i="48"/>
  <c r="X119" i="48"/>
  <c r="X61" i="48"/>
  <c r="X90" i="48"/>
  <c r="X32" i="48"/>
  <c r="X19" i="26"/>
  <c r="X36" i="26"/>
  <c r="X54" i="26"/>
  <c r="X2" i="13"/>
  <c r="X19" i="13" s="1"/>
  <c r="X38" i="12"/>
  <c r="X56" i="12"/>
  <c r="X74" i="12"/>
  <c r="X92" i="12"/>
  <c r="X20" i="12"/>
  <c r="N45" i="7"/>
  <c r="N23" i="7"/>
  <c r="R36" i="66"/>
  <c r="R66" i="66"/>
  <c r="R131" i="66" s="1"/>
  <c r="R100" i="66" s="1"/>
  <c r="M45" i="7"/>
  <c r="M23" i="7"/>
  <c r="W2" i="13"/>
  <c r="W19" i="13" s="1"/>
  <c r="W38" i="12"/>
  <c r="W56" i="12"/>
  <c r="W74" i="12"/>
  <c r="W92" i="12"/>
  <c r="W20" i="12"/>
  <c r="W36" i="26"/>
  <c r="W54" i="26"/>
  <c r="W19" i="26"/>
  <c r="W272" i="27"/>
  <c r="W299" i="27"/>
  <c r="W56" i="27"/>
  <c r="W83" i="27"/>
  <c r="W218" i="27"/>
  <c r="W245" i="27"/>
  <c r="W119" i="48"/>
  <c r="W90" i="48"/>
  <c r="W61" i="48"/>
  <c r="W148" i="48"/>
  <c r="W32" i="48"/>
  <c r="U187" i="28"/>
  <c r="U176" i="28"/>
  <c r="U197" i="28"/>
  <c r="U166" i="28"/>
  <c r="U130" i="28"/>
  <c r="U15" i="28"/>
  <c r="U155" i="28"/>
  <c r="U27" i="28"/>
  <c r="U54" i="26"/>
  <c r="U19" i="26"/>
  <c r="U36" i="26"/>
  <c r="U20" i="12"/>
  <c r="U92" i="12"/>
  <c r="U74" i="12"/>
  <c r="U56" i="12"/>
  <c r="U2" i="13"/>
  <c r="U19" i="13" s="1"/>
  <c r="U38" i="12"/>
  <c r="U90" i="48"/>
  <c r="U61" i="48"/>
  <c r="U119" i="48"/>
  <c r="U148" i="48"/>
  <c r="U32" i="48"/>
  <c r="U164" i="27"/>
  <c r="U137" i="27"/>
  <c r="U191" i="27"/>
  <c r="U29" i="27"/>
  <c r="U299" i="27"/>
  <c r="U245" i="27"/>
  <c r="U56" i="27"/>
  <c r="U83" i="27"/>
  <c r="U218" i="27"/>
  <c r="U272" i="27"/>
  <c r="T15" i="28"/>
  <c r="T155" i="28"/>
  <c r="T187" i="28"/>
  <c r="T220" i="28"/>
  <c r="T77" i="28"/>
  <c r="T102" i="28"/>
  <c r="T166" i="28"/>
  <c r="T27" i="28"/>
  <c r="T130" i="28"/>
  <c r="T176" i="28"/>
  <c r="O66" i="66"/>
  <c r="O131" i="66" s="1"/>
  <c r="O100" i="66" s="1"/>
  <c r="O36" i="66"/>
  <c r="R31" i="68"/>
  <c r="R44" i="68"/>
  <c r="L174" i="88"/>
  <c r="L191" i="88"/>
  <c r="Q31" i="68"/>
  <c r="Q44" i="68"/>
  <c r="S44" i="68"/>
  <c r="S31" i="68"/>
  <c r="T44" i="68"/>
  <c r="T31" i="68"/>
  <c r="P44" i="68"/>
  <c r="P31" i="68"/>
  <c r="U105" i="26"/>
  <c r="U123" i="26"/>
  <c r="U88" i="26"/>
  <c r="N64" i="55"/>
  <c r="N30" i="55"/>
  <c r="O44" i="68"/>
  <c r="O31" i="68"/>
  <c r="U139" i="83"/>
  <c r="U70" i="83"/>
  <c r="K45" i="7"/>
  <c r="K23" i="7"/>
  <c r="T105" i="84" l="1"/>
  <c r="T103" i="84"/>
  <c r="T102" i="84"/>
  <c r="T100" i="84"/>
  <c r="T99" i="84"/>
  <c r="T98" i="84"/>
  <c r="T97" i="84"/>
  <c r="T96" i="84"/>
  <c r="T104" i="84" l="1"/>
  <c r="L96" i="84"/>
  <c r="L97" i="84"/>
  <c r="L98" i="84"/>
  <c r="L99" i="84"/>
  <c r="L100" i="84"/>
  <c r="L102" i="84"/>
  <c r="L103" i="84"/>
  <c r="L105" i="84"/>
  <c r="M96" i="84"/>
  <c r="N96" i="84"/>
  <c r="O96" i="84"/>
  <c r="P96" i="84"/>
  <c r="Q96" i="84"/>
  <c r="R96" i="84"/>
  <c r="S96" i="84"/>
  <c r="M97" i="84"/>
  <c r="N97" i="84"/>
  <c r="O97" i="84"/>
  <c r="P97" i="84"/>
  <c r="Q97" i="84"/>
  <c r="R97" i="84"/>
  <c r="S97" i="84"/>
  <c r="M98" i="84"/>
  <c r="N98" i="84"/>
  <c r="O98" i="84"/>
  <c r="P98" i="84"/>
  <c r="Q98" i="84"/>
  <c r="R98" i="84"/>
  <c r="S98" i="84"/>
  <c r="M99" i="84"/>
  <c r="N99" i="84"/>
  <c r="O99" i="84"/>
  <c r="P99" i="84"/>
  <c r="Q99" i="84"/>
  <c r="R99" i="84"/>
  <c r="S99" i="84"/>
  <c r="M100" i="84"/>
  <c r="N100" i="84"/>
  <c r="O100" i="84"/>
  <c r="P100" i="84"/>
  <c r="Q100" i="84"/>
  <c r="R100" i="84"/>
  <c r="S100" i="84"/>
  <c r="M102" i="84"/>
  <c r="N102" i="84"/>
  <c r="O102" i="84"/>
  <c r="P102" i="84"/>
  <c r="Q102" i="84"/>
  <c r="R102" i="84"/>
  <c r="S102" i="84"/>
  <c r="M103" i="84"/>
  <c r="N103" i="84"/>
  <c r="O103" i="84"/>
  <c r="P103" i="84"/>
  <c r="Q103" i="84"/>
  <c r="R103" i="84"/>
  <c r="S103" i="84"/>
  <c r="M105" i="84"/>
  <c r="N105" i="84"/>
  <c r="O105" i="84"/>
  <c r="P105" i="84"/>
  <c r="Q105" i="84"/>
  <c r="R105" i="84"/>
  <c r="S105" i="84"/>
  <c r="T106" i="84"/>
  <c r="T101" i="84"/>
  <c r="R104" i="84" l="1"/>
  <c r="P104" i="84"/>
  <c r="N104" i="84"/>
  <c r="S104" i="84"/>
  <c r="Q104" i="84"/>
  <c r="O104" i="84"/>
  <c r="M104" i="84"/>
  <c r="R106" i="84"/>
  <c r="R101" i="84"/>
  <c r="P106" i="84"/>
  <c r="P101" i="84"/>
  <c r="N106" i="84"/>
  <c r="N101" i="84"/>
  <c r="L104" i="84"/>
  <c r="S101" i="84"/>
  <c r="S106" i="84"/>
  <c r="Q101" i="84"/>
  <c r="Q106" i="84"/>
  <c r="O106" i="84"/>
  <c r="O101" i="84"/>
  <c r="M106" i="84"/>
  <c r="M101" i="84"/>
  <c r="L106" i="84"/>
  <c r="L101" i="84"/>
  <c r="C147" i="11" l="1"/>
  <c r="B148" i="11"/>
  <c r="J148" i="11"/>
  <c r="I149" i="11"/>
  <c r="D149" i="11"/>
  <c r="E148" i="11"/>
  <c r="F147" i="11"/>
  <c r="G93" i="11"/>
  <c r="H93" i="11"/>
  <c r="H149" i="11"/>
  <c r="I148" i="11"/>
  <c r="J147" i="11"/>
  <c r="B147" i="11"/>
  <c r="G149" i="11"/>
  <c r="H148" i="11"/>
  <c r="I147" i="11"/>
  <c r="I93" i="11"/>
  <c r="B93" i="11"/>
  <c r="J93" i="11"/>
  <c r="F149" i="11"/>
  <c r="G148" i="11"/>
  <c r="H147" i="11"/>
  <c r="E149" i="11"/>
  <c r="F148" i="11"/>
  <c r="G147" i="11"/>
  <c r="E93" i="11"/>
  <c r="C149" i="11"/>
  <c r="D148" i="11"/>
  <c r="E147" i="11"/>
  <c r="F93" i="11"/>
  <c r="J149" i="11"/>
  <c r="B149" i="11"/>
  <c r="C148" i="11"/>
  <c r="D147" i="11"/>
  <c r="C93" i="11"/>
  <c r="D93" i="11"/>
  <c r="K143" i="83" l="1"/>
  <c r="L143" i="83"/>
  <c r="M143" i="83"/>
  <c r="N143" i="83"/>
  <c r="O143" i="83"/>
  <c r="P143" i="83"/>
  <c r="Q143" i="83"/>
  <c r="R143" i="83"/>
  <c r="S143" i="83"/>
  <c r="G55" i="28"/>
  <c r="H55" i="28"/>
  <c r="G61" i="28"/>
  <c r="H61" i="28"/>
  <c r="K145" i="83"/>
  <c r="L145" i="83"/>
  <c r="M145" i="83"/>
  <c r="N145" i="83"/>
  <c r="O145" i="83"/>
  <c r="P145" i="83"/>
  <c r="Q145" i="83"/>
  <c r="R145" i="83"/>
  <c r="S145" i="83"/>
  <c r="C141" i="83"/>
  <c r="D141" i="83"/>
  <c r="E141" i="83"/>
  <c r="F141" i="83"/>
  <c r="G141" i="83"/>
  <c r="H141" i="83"/>
  <c r="I141" i="83"/>
  <c r="J141" i="83"/>
  <c r="K141" i="83"/>
  <c r="L141" i="83"/>
  <c r="M141" i="83"/>
  <c r="N141" i="83"/>
  <c r="O141" i="83"/>
  <c r="P141" i="83"/>
  <c r="Q141" i="83"/>
  <c r="R141" i="83"/>
  <c r="S141" i="83"/>
  <c r="S55" i="28"/>
  <c r="J163" i="83" l="1"/>
  <c r="R144" i="83"/>
  <c r="M144" i="83"/>
  <c r="I163" i="83"/>
  <c r="R163" i="83"/>
  <c r="Q163" i="83"/>
  <c r="N163" i="83"/>
  <c r="M163" i="83"/>
  <c r="S163" i="83"/>
  <c r="K163" i="83"/>
  <c r="T143" i="83"/>
  <c r="T144" i="83" s="1"/>
  <c r="P163" i="83"/>
  <c r="H163" i="83"/>
  <c r="L144" i="83"/>
  <c r="O163" i="83"/>
  <c r="G163" i="83"/>
  <c r="S144" i="83"/>
  <c r="K144" i="83"/>
  <c r="T145" i="83"/>
  <c r="O144" i="83"/>
  <c r="Q144" i="83"/>
  <c r="T141" i="83"/>
  <c r="U163" i="83" s="1"/>
  <c r="L163" i="83"/>
  <c r="N144" i="83"/>
  <c r="P144" i="83"/>
  <c r="S93" i="28"/>
  <c r="I93" i="28"/>
  <c r="S88" i="28"/>
  <c r="K93" i="28"/>
  <c r="I88" i="28"/>
  <c r="K88" i="28"/>
  <c r="M88" i="28"/>
  <c r="S54" i="28"/>
  <c r="H54" i="28"/>
  <c r="G54" i="28"/>
  <c r="M93" i="28"/>
  <c r="O93" i="28"/>
  <c r="Q93" i="28"/>
  <c r="Q88" i="28"/>
  <c r="G56" i="28"/>
  <c r="G93" i="28"/>
  <c r="G88" i="28"/>
  <c r="S69" i="28"/>
  <c r="P93" i="28"/>
  <c r="R93" i="28"/>
  <c r="J93" i="28"/>
  <c r="L93" i="28"/>
  <c r="N93" i="28"/>
  <c r="H93" i="28"/>
  <c r="H88" i="28"/>
  <c r="S61" i="28"/>
  <c r="S56" i="28" s="1"/>
  <c r="R88" i="28"/>
  <c r="J88" i="28"/>
  <c r="L88" i="28"/>
  <c r="N88" i="28"/>
  <c r="P88" i="28"/>
  <c r="H56" i="28"/>
  <c r="O88" i="28"/>
  <c r="H94" i="28" l="1"/>
  <c r="H99" i="28" s="1"/>
  <c r="G94" i="28"/>
  <c r="G99" i="28" s="1"/>
  <c r="Q94" i="28"/>
  <c r="M94" i="28"/>
  <c r="T163" i="83"/>
  <c r="S94" i="28"/>
  <c r="S99" i="28" s="1"/>
  <c r="I94" i="28"/>
  <c r="I99" i="28" s="1"/>
  <c r="P94" i="28"/>
  <c r="K94" i="28"/>
  <c r="N94" i="28"/>
  <c r="J94" i="28"/>
  <c r="L94" i="28"/>
  <c r="O94" i="28"/>
  <c r="R94" i="28"/>
  <c r="M161" i="83" l="1"/>
  <c r="M157" i="84"/>
  <c r="Q161" i="83"/>
  <c r="Q157" i="84"/>
  <c r="N161" i="83"/>
  <c r="N157" i="84"/>
  <c r="K161" i="83"/>
  <c r="K157" i="84"/>
  <c r="R161" i="83"/>
  <c r="R157" i="84"/>
  <c r="O161" i="83"/>
  <c r="O157" i="84"/>
  <c r="T161" i="83"/>
  <c r="T157" i="84"/>
  <c r="S161" i="83"/>
  <c r="S157" i="84"/>
  <c r="P161" i="83"/>
  <c r="P157" i="84"/>
  <c r="L161" i="83"/>
  <c r="L157" i="84"/>
  <c r="Q99" i="28"/>
  <c r="M99" i="28"/>
  <c r="K99" i="28"/>
  <c r="J99" i="28"/>
  <c r="N99" i="28"/>
  <c r="R99" i="28"/>
  <c r="O99" i="28"/>
  <c r="P99" i="28"/>
  <c r="L99" i="28"/>
  <c r="T156" i="84"/>
  <c r="T155" i="84"/>
  <c r="T154" i="84"/>
  <c r="T153" i="84"/>
  <c r="T152" i="84"/>
  <c r="T151" i="84"/>
  <c r="T150" i="84"/>
  <c r="T149" i="84"/>
  <c r="T148" i="84"/>
  <c r="N153" i="83" l="1"/>
  <c r="N149" i="84"/>
  <c r="Q152" i="83"/>
  <c r="Q148" i="84"/>
  <c r="K152" i="83"/>
  <c r="K148" i="84"/>
  <c r="O152" i="83"/>
  <c r="O148" i="84"/>
  <c r="S152" i="83"/>
  <c r="S148" i="84"/>
  <c r="M153" i="83"/>
  <c r="M149" i="84"/>
  <c r="Q153" i="83"/>
  <c r="Q149" i="84"/>
  <c r="K154" i="83"/>
  <c r="K150" i="84"/>
  <c r="O154" i="83"/>
  <c r="O150" i="84"/>
  <c r="S154" i="83"/>
  <c r="S150" i="84"/>
  <c r="M155" i="83"/>
  <c r="M151" i="84"/>
  <c r="Q155" i="83"/>
  <c r="Q151" i="84"/>
  <c r="K156" i="83"/>
  <c r="K152" i="84"/>
  <c r="O156" i="83"/>
  <c r="O152" i="84"/>
  <c r="S156" i="83"/>
  <c r="S152" i="84"/>
  <c r="M157" i="83"/>
  <c r="M153" i="84"/>
  <c r="Q157" i="83"/>
  <c r="Q153" i="84"/>
  <c r="K158" i="83"/>
  <c r="K154" i="84"/>
  <c r="O158" i="83"/>
  <c r="O154" i="84"/>
  <c r="S158" i="83"/>
  <c r="S154" i="84"/>
  <c r="K159" i="83"/>
  <c r="K155" i="84"/>
  <c r="O159" i="83"/>
  <c r="O155" i="84"/>
  <c r="S159" i="83"/>
  <c r="S155" i="84"/>
  <c r="K160" i="83"/>
  <c r="K156" i="84"/>
  <c r="O160" i="83"/>
  <c r="O156" i="84"/>
  <c r="S160" i="83"/>
  <c r="S156" i="84"/>
  <c r="L152" i="83"/>
  <c r="L148" i="84"/>
  <c r="R153" i="83"/>
  <c r="R149" i="84"/>
  <c r="L154" i="83"/>
  <c r="L150" i="84"/>
  <c r="P154" i="83"/>
  <c r="P150" i="84"/>
  <c r="N155" i="83"/>
  <c r="N151" i="84"/>
  <c r="R155" i="83"/>
  <c r="R151" i="84"/>
  <c r="L156" i="83"/>
  <c r="L152" i="84"/>
  <c r="P156" i="83"/>
  <c r="P152" i="84"/>
  <c r="N157" i="83"/>
  <c r="N153" i="84"/>
  <c r="R157" i="83"/>
  <c r="R153" i="84"/>
  <c r="L158" i="83"/>
  <c r="L154" i="84"/>
  <c r="P158" i="83"/>
  <c r="P154" i="84"/>
  <c r="L159" i="83"/>
  <c r="L155" i="84"/>
  <c r="P159" i="83"/>
  <c r="P155" i="84"/>
  <c r="L160" i="83"/>
  <c r="L156" i="84"/>
  <c r="P160" i="83"/>
  <c r="P156" i="84"/>
  <c r="K153" i="83"/>
  <c r="K149" i="84"/>
  <c r="O153" i="83"/>
  <c r="O149" i="84"/>
  <c r="S153" i="83"/>
  <c r="S149" i="84"/>
  <c r="M154" i="83"/>
  <c r="M150" i="84"/>
  <c r="Q154" i="83"/>
  <c r="Q150" i="84"/>
  <c r="K155" i="83"/>
  <c r="K151" i="84"/>
  <c r="O155" i="83"/>
  <c r="O151" i="84"/>
  <c r="S155" i="83"/>
  <c r="S151" i="84"/>
  <c r="M156" i="83"/>
  <c r="M152" i="84"/>
  <c r="Q156" i="83"/>
  <c r="Q152" i="84"/>
  <c r="K157" i="83"/>
  <c r="K153" i="84"/>
  <c r="O157" i="83"/>
  <c r="O153" i="84"/>
  <c r="S157" i="83"/>
  <c r="S153" i="84"/>
  <c r="M158" i="83"/>
  <c r="M154" i="84"/>
  <c r="Q158" i="83"/>
  <c r="Q154" i="84"/>
  <c r="M159" i="83"/>
  <c r="M155" i="84"/>
  <c r="Q159" i="83"/>
  <c r="Q155" i="84"/>
  <c r="M160" i="83"/>
  <c r="M156" i="84"/>
  <c r="Q160" i="83"/>
  <c r="Q156" i="84"/>
  <c r="P152" i="83"/>
  <c r="P148" i="84"/>
  <c r="M152" i="83"/>
  <c r="M148" i="84"/>
  <c r="N152" i="83"/>
  <c r="N148" i="84"/>
  <c r="R152" i="83"/>
  <c r="R148" i="84"/>
  <c r="L153" i="83"/>
  <c r="L149" i="84"/>
  <c r="P153" i="83"/>
  <c r="P149" i="84"/>
  <c r="N154" i="83"/>
  <c r="N150" i="84"/>
  <c r="R154" i="83"/>
  <c r="R150" i="84"/>
  <c r="L155" i="83"/>
  <c r="L151" i="84"/>
  <c r="P155" i="83"/>
  <c r="P151" i="84"/>
  <c r="N156" i="83"/>
  <c r="N152" i="84"/>
  <c r="R156" i="83"/>
  <c r="R152" i="84"/>
  <c r="L157" i="83"/>
  <c r="L153" i="84"/>
  <c r="P157" i="83"/>
  <c r="P153" i="84"/>
  <c r="N158" i="83"/>
  <c r="N154" i="84"/>
  <c r="R158" i="83"/>
  <c r="R154" i="84"/>
  <c r="N159" i="83"/>
  <c r="N155" i="84"/>
  <c r="R159" i="83"/>
  <c r="R155" i="84"/>
  <c r="N160" i="83"/>
  <c r="N156" i="84"/>
  <c r="R160" i="83"/>
  <c r="R156" i="84"/>
  <c r="T152" i="83"/>
  <c r="T156" i="83"/>
  <c r="T160" i="83"/>
  <c r="T153" i="83"/>
  <c r="T157" i="83"/>
  <c r="T154" i="83"/>
  <c r="T158" i="83"/>
  <c r="T159" i="83"/>
  <c r="T155" i="83"/>
  <c r="L254" i="52"/>
  <c r="L255" i="52"/>
  <c r="L259" i="52"/>
  <c r="L260" i="52"/>
  <c r="L261" i="52"/>
  <c r="L262" i="52"/>
  <c r="L263" i="52"/>
  <c r="L267" i="52"/>
  <c r="L269" i="52"/>
  <c r="L270" i="52"/>
  <c r="L272" i="52"/>
  <c r="L275" i="52"/>
  <c r="L277" i="52"/>
  <c r="L278" i="52"/>
  <c r="L279" i="52"/>
  <c r="L283" i="52"/>
  <c r="L285" i="52"/>
  <c r="L286" i="52"/>
  <c r="L287" i="52"/>
  <c r="L291" i="52"/>
  <c r="L293" i="52"/>
  <c r="L294" i="52"/>
  <c r="L295" i="52"/>
  <c r="L297" i="52"/>
  <c r="L299" i="52"/>
  <c r="L302" i="52"/>
  <c r="L303" i="52"/>
  <c r="L307" i="52"/>
  <c r="L308" i="52"/>
  <c r="L309" i="52"/>
  <c r="L253" i="52"/>
  <c r="L271" i="52"/>
  <c r="L274" i="52" l="1"/>
  <c r="L300" i="52"/>
  <c r="L292" i="52"/>
  <c r="L284" i="52"/>
  <c r="L276" i="52"/>
  <c r="L268" i="52"/>
  <c r="L301" i="52"/>
  <c r="L257" i="52"/>
  <c r="L265" i="52"/>
  <c r="L273" i="52"/>
  <c r="L281" i="52"/>
  <c r="L289" i="52"/>
  <c r="L305" i="52"/>
  <c r="L258" i="52"/>
  <c r="L266" i="52"/>
  <c r="L282" i="52"/>
  <c r="L290" i="52"/>
  <c r="L298" i="52"/>
  <c r="L306" i="52"/>
  <c r="L256" i="52"/>
  <c r="L264" i="52"/>
  <c r="L280" i="52"/>
  <c r="L288" i="52"/>
  <c r="L296" i="52"/>
  <c r="L304" i="52"/>
  <c r="S23" i="28" l="1"/>
  <c r="T146" i="84" s="1"/>
  <c r="T151" i="83"/>
  <c r="T147" i="84"/>
  <c r="T146" i="83"/>
  <c r="T142" i="84"/>
  <c r="S65" i="28"/>
  <c r="S62" i="28"/>
  <c r="T79" i="27"/>
  <c r="Q79" i="27"/>
  <c r="P79" i="27"/>
  <c r="M79" i="27"/>
  <c r="L79" i="27"/>
  <c r="I79" i="27"/>
  <c r="H79" i="27"/>
  <c r="E79" i="27"/>
  <c r="D79" i="27"/>
  <c r="D106" i="27" s="1"/>
  <c r="S78" i="27"/>
  <c r="R78" i="27"/>
  <c r="O78" i="27"/>
  <c r="N78" i="27"/>
  <c r="K78" i="27"/>
  <c r="J78" i="27"/>
  <c r="I78" i="27"/>
  <c r="I105" i="27" s="1"/>
  <c r="H78" i="27"/>
  <c r="H105" i="27" s="1"/>
  <c r="G78" i="27"/>
  <c r="G105" i="27" s="1"/>
  <c r="F78" i="27"/>
  <c r="F105" i="27" s="1"/>
  <c r="E78" i="27"/>
  <c r="E105" i="27" s="1"/>
  <c r="D78" i="27"/>
  <c r="D105" i="27" s="1"/>
  <c r="C78" i="27"/>
  <c r="C105" i="27" s="1"/>
  <c r="T77" i="27"/>
  <c r="Q77" i="27"/>
  <c r="P77" i="27"/>
  <c r="M77" i="27"/>
  <c r="L77" i="27"/>
  <c r="I77" i="27"/>
  <c r="H77" i="27"/>
  <c r="E77" i="27"/>
  <c r="D77" i="27"/>
  <c r="D104" i="27" s="1"/>
  <c r="S76" i="27"/>
  <c r="R76" i="27"/>
  <c r="O76" i="27"/>
  <c r="N76" i="27"/>
  <c r="K76" i="27"/>
  <c r="J76" i="27"/>
  <c r="G76" i="27"/>
  <c r="F76" i="27"/>
  <c r="C76" i="27"/>
  <c r="C103" i="27" s="1"/>
  <c r="T75" i="27"/>
  <c r="Q75" i="27"/>
  <c r="P75" i="27"/>
  <c r="M75" i="27"/>
  <c r="L75" i="27"/>
  <c r="I75" i="27"/>
  <c r="H75" i="27"/>
  <c r="E75" i="27"/>
  <c r="D75" i="27"/>
  <c r="D102" i="27" s="1"/>
  <c r="S74" i="27"/>
  <c r="R74" i="27"/>
  <c r="O74" i="27"/>
  <c r="N74" i="27"/>
  <c r="K74" i="27"/>
  <c r="J74" i="27"/>
  <c r="G74" i="27"/>
  <c r="F74" i="27"/>
  <c r="C74" i="27"/>
  <c r="C101" i="27" s="1"/>
  <c r="T73" i="27"/>
  <c r="Q73" i="27"/>
  <c r="P73" i="27"/>
  <c r="M73" i="27"/>
  <c r="L73" i="27"/>
  <c r="I73" i="27"/>
  <c r="H73" i="27"/>
  <c r="E73" i="27"/>
  <c r="D73" i="27"/>
  <c r="D100" i="27" s="1"/>
  <c r="S72" i="27"/>
  <c r="R72" i="27"/>
  <c r="O72" i="27"/>
  <c r="N72" i="27"/>
  <c r="K72" i="27"/>
  <c r="J72" i="27"/>
  <c r="G72" i="27"/>
  <c r="F72" i="27"/>
  <c r="C72" i="27"/>
  <c r="C99" i="27" s="1"/>
  <c r="T71" i="27"/>
  <c r="Q71" i="27"/>
  <c r="P71" i="27"/>
  <c r="M71" i="27"/>
  <c r="L71" i="27"/>
  <c r="I71" i="27"/>
  <c r="H71" i="27"/>
  <c r="E71" i="27"/>
  <c r="D71" i="27"/>
  <c r="D98" i="27" s="1"/>
  <c r="S70" i="27"/>
  <c r="R70" i="27"/>
  <c r="O70" i="27"/>
  <c r="N70" i="27"/>
  <c r="K70" i="27"/>
  <c r="J70" i="27"/>
  <c r="G70" i="27"/>
  <c r="F70" i="27"/>
  <c r="C70" i="27"/>
  <c r="C97" i="27" s="1"/>
  <c r="T69" i="27"/>
  <c r="Q69" i="27"/>
  <c r="P69" i="27"/>
  <c r="M69" i="27"/>
  <c r="L69" i="27"/>
  <c r="I69" i="27"/>
  <c r="H69" i="27"/>
  <c r="E69" i="27"/>
  <c r="D69" i="27"/>
  <c r="D96" i="27" s="1"/>
  <c r="S68" i="27"/>
  <c r="R68" i="27"/>
  <c r="O68" i="27"/>
  <c r="N68" i="27"/>
  <c r="K68" i="27"/>
  <c r="J68" i="27"/>
  <c r="G68" i="27"/>
  <c r="F68" i="27"/>
  <c r="C68" i="27"/>
  <c r="C95" i="27" s="1"/>
  <c r="T67" i="27"/>
  <c r="Q67" i="27"/>
  <c r="P67" i="27"/>
  <c r="M67" i="27"/>
  <c r="L67" i="27"/>
  <c r="I67" i="27"/>
  <c r="H67" i="27"/>
  <c r="E67" i="27"/>
  <c r="D67" i="27"/>
  <c r="D94" i="27" s="1"/>
  <c r="S66" i="27"/>
  <c r="R66" i="27"/>
  <c r="O66" i="27"/>
  <c r="N66" i="27"/>
  <c r="K66" i="27"/>
  <c r="J66" i="27"/>
  <c r="G66" i="27"/>
  <c r="F66" i="27"/>
  <c r="C66" i="27"/>
  <c r="C93" i="27" s="1"/>
  <c r="T65" i="27"/>
  <c r="Q65" i="27"/>
  <c r="P65" i="27"/>
  <c r="M65" i="27"/>
  <c r="L65" i="27"/>
  <c r="I65" i="27"/>
  <c r="H65" i="27"/>
  <c r="E65" i="27"/>
  <c r="D65" i="27"/>
  <c r="D92" i="27" s="1"/>
  <c r="S64" i="27"/>
  <c r="R64" i="27"/>
  <c r="O64" i="27"/>
  <c r="N64" i="27"/>
  <c r="K64" i="27"/>
  <c r="J64" i="27"/>
  <c r="G64" i="27"/>
  <c r="F64" i="27"/>
  <c r="C64" i="27"/>
  <c r="C91" i="27" s="1"/>
  <c r="T63" i="27"/>
  <c r="Q63" i="27"/>
  <c r="P63" i="27"/>
  <c r="M63" i="27"/>
  <c r="L63" i="27"/>
  <c r="I63" i="27"/>
  <c r="H63" i="27"/>
  <c r="E63" i="27"/>
  <c r="D63" i="27"/>
  <c r="D90" i="27" s="1"/>
  <c r="T62" i="27"/>
  <c r="T89" i="27" s="1"/>
  <c r="S62" i="27"/>
  <c r="S89" i="27" s="1"/>
  <c r="R62" i="27"/>
  <c r="R89" i="27" s="1"/>
  <c r="Q62" i="27"/>
  <c r="Q89" i="27" s="1"/>
  <c r="P62" i="27"/>
  <c r="P89" i="27" s="1"/>
  <c r="O62" i="27"/>
  <c r="O89" i="27" s="1"/>
  <c r="N62" i="27"/>
  <c r="N89" i="27" s="1"/>
  <c r="M62" i="27"/>
  <c r="M89" i="27" s="1"/>
  <c r="L62" i="27"/>
  <c r="L89" i="27" s="1"/>
  <c r="K62" i="27"/>
  <c r="K89" i="27" s="1"/>
  <c r="J62" i="27"/>
  <c r="J89" i="27" s="1"/>
  <c r="I62" i="27"/>
  <c r="I89" i="27" s="1"/>
  <c r="H62" i="27"/>
  <c r="H89" i="27" s="1"/>
  <c r="G62" i="27"/>
  <c r="G89" i="27" s="1"/>
  <c r="F62" i="27"/>
  <c r="F89" i="27" s="1"/>
  <c r="E62" i="27"/>
  <c r="E89" i="27" s="1"/>
  <c r="D62" i="27"/>
  <c r="D89" i="27" s="1"/>
  <c r="C62" i="27"/>
  <c r="C89" i="27" s="1"/>
  <c r="T61" i="27"/>
  <c r="Q61" i="27"/>
  <c r="P61" i="27"/>
  <c r="M61" i="27"/>
  <c r="L61" i="27"/>
  <c r="I61" i="27"/>
  <c r="H61" i="27"/>
  <c r="E61" i="27"/>
  <c r="D61" i="27"/>
  <c r="D88" i="27" s="1"/>
  <c r="S60" i="27"/>
  <c r="R60" i="27"/>
  <c r="O60" i="27"/>
  <c r="N60" i="27"/>
  <c r="K60" i="27"/>
  <c r="J60" i="27"/>
  <c r="G60" i="27"/>
  <c r="F60" i="27"/>
  <c r="C60" i="27"/>
  <c r="C87" i="27" s="1"/>
  <c r="T59" i="27"/>
  <c r="Q59" i="27"/>
  <c r="P59" i="27"/>
  <c r="M59" i="27"/>
  <c r="L59" i="27"/>
  <c r="I59" i="27"/>
  <c r="H59" i="27"/>
  <c r="E59" i="27"/>
  <c r="D59" i="27"/>
  <c r="D86" i="27" s="1"/>
  <c r="S58" i="27"/>
  <c r="R58" i="27"/>
  <c r="O58" i="27"/>
  <c r="N58" i="27"/>
  <c r="K58" i="27"/>
  <c r="J58" i="27"/>
  <c r="G58" i="27"/>
  <c r="F58" i="27"/>
  <c r="C58" i="27"/>
  <c r="C85" i="27" s="1"/>
  <c r="T57" i="27"/>
  <c r="Q57" i="27"/>
  <c r="P57" i="27"/>
  <c r="M57" i="27"/>
  <c r="L57" i="27"/>
  <c r="I57" i="27"/>
  <c r="H57" i="27"/>
  <c r="E57" i="27"/>
  <c r="D57" i="27"/>
  <c r="D84" i="27" s="1"/>
  <c r="S46" i="84"/>
  <c r="R46" i="84"/>
  <c r="Q46" i="84"/>
  <c r="P46" i="84"/>
  <c r="O46" i="84"/>
  <c r="N46" i="84"/>
  <c r="M46" i="84"/>
  <c r="L46" i="84"/>
  <c r="K46" i="84"/>
  <c r="J46" i="84"/>
  <c r="I46" i="84"/>
  <c r="H46" i="84"/>
  <c r="G46" i="84"/>
  <c r="F46" i="84"/>
  <c r="E46" i="84"/>
  <c r="D46" i="84"/>
  <c r="C46" i="84"/>
  <c r="T48" i="84"/>
  <c r="Q48" i="84"/>
  <c r="P48" i="84"/>
  <c r="M48" i="84"/>
  <c r="L48" i="84"/>
  <c r="I48" i="84"/>
  <c r="H48" i="84"/>
  <c r="E48" i="84"/>
  <c r="D48" i="84"/>
  <c r="T148" i="83" l="1"/>
  <c r="U167" i="83" s="1"/>
  <c r="U165" i="83"/>
  <c r="T147" i="83"/>
  <c r="U166" i="83" s="1"/>
  <c r="U164" i="83"/>
  <c r="T70" i="28"/>
  <c r="T64" i="28"/>
  <c r="T72" i="28"/>
  <c r="T67" i="28"/>
  <c r="Q57" i="84"/>
  <c r="Q49" i="84"/>
  <c r="I50" i="84"/>
  <c r="I52" i="84" s="1"/>
  <c r="O47" i="84"/>
  <c r="P57" i="84"/>
  <c r="L50" i="84"/>
  <c r="T50" i="84"/>
  <c r="F47" i="84"/>
  <c r="N47" i="84"/>
  <c r="R47" i="84"/>
  <c r="T57" i="84"/>
  <c r="M57" i="84"/>
  <c r="M49" i="84"/>
  <c r="M50" i="84"/>
  <c r="K47" i="84"/>
  <c r="F48" i="84"/>
  <c r="F49" i="84" s="1"/>
  <c r="R48" i="84"/>
  <c r="R49" i="84" s="1"/>
  <c r="F50" i="84"/>
  <c r="R50" i="84"/>
  <c r="D47" i="84"/>
  <c r="H47" i="84"/>
  <c r="L52" i="84"/>
  <c r="L47" i="84"/>
  <c r="P47" i="84"/>
  <c r="T46" i="84"/>
  <c r="F57" i="27"/>
  <c r="J57" i="27"/>
  <c r="N57" i="27"/>
  <c r="R57" i="27"/>
  <c r="D58" i="27"/>
  <c r="D85" i="27" s="1"/>
  <c r="H58" i="27"/>
  <c r="L58" i="27"/>
  <c r="P58" i="27"/>
  <c r="T58" i="27"/>
  <c r="F59" i="27"/>
  <c r="J59" i="27"/>
  <c r="N59" i="27"/>
  <c r="H57" i="84"/>
  <c r="D50" i="84"/>
  <c r="D52" i="84" s="1"/>
  <c r="H50" i="84"/>
  <c r="P50" i="84"/>
  <c r="P52" i="84" s="1"/>
  <c r="J47" i="84"/>
  <c r="D57" i="84"/>
  <c r="L57" i="84"/>
  <c r="E57" i="84"/>
  <c r="E49" i="84"/>
  <c r="I57" i="84"/>
  <c r="I49" i="84"/>
  <c r="E50" i="84"/>
  <c r="E52" i="84" s="1"/>
  <c r="Q50" i="84"/>
  <c r="Q52" i="84" s="1"/>
  <c r="G47" i="84"/>
  <c r="S47" i="84"/>
  <c r="J48" i="84"/>
  <c r="J49" i="84" s="1"/>
  <c r="N48" i="84"/>
  <c r="N49" i="84" s="1"/>
  <c r="J50" i="84"/>
  <c r="N50" i="84"/>
  <c r="C48" i="84"/>
  <c r="C57" i="84" s="1"/>
  <c r="G48" i="84"/>
  <c r="K48" i="84"/>
  <c r="L49" i="84" s="1"/>
  <c r="O48" i="84"/>
  <c r="P49" i="84" s="1"/>
  <c r="S48" i="84"/>
  <c r="C50" i="84"/>
  <c r="C59" i="84" s="1"/>
  <c r="G50" i="84"/>
  <c r="K50" i="84"/>
  <c r="O50" i="84"/>
  <c r="S50" i="84"/>
  <c r="E47" i="84"/>
  <c r="I47" i="84"/>
  <c r="R59" i="27"/>
  <c r="D60" i="27"/>
  <c r="D87" i="27" s="1"/>
  <c r="H60" i="27"/>
  <c r="L60" i="27"/>
  <c r="P60" i="27"/>
  <c r="T60" i="27"/>
  <c r="F61" i="27"/>
  <c r="J61" i="27"/>
  <c r="N61" i="27"/>
  <c r="R61" i="27"/>
  <c r="F63" i="27"/>
  <c r="J63" i="27"/>
  <c r="N63" i="27"/>
  <c r="R63" i="27"/>
  <c r="D64" i="27"/>
  <c r="D91" i="27" s="1"/>
  <c r="H64" i="27"/>
  <c r="L64" i="27"/>
  <c r="P64" i="27"/>
  <c r="T64" i="27"/>
  <c r="F65" i="27"/>
  <c r="J65" i="27"/>
  <c r="N65" i="27"/>
  <c r="R65" i="27"/>
  <c r="D66" i="27"/>
  <c r="D93" i="27" s="1"/>
  <c r="H66" i="27"/>
  <c r="L66" i="27"/>
  <c r="P66" i="27"/>
  <c r="T66" i="27"/>
  <c r="F67" i="27"/>
  <c r="J67" i="27"/>
  <c r="N67" i="27"/>
  <c r="R67" i="27"/>
  <c r="D68" i="27"/>
  <c r="D95" i="27" s="1"/>
  <c r="H68" i="27"/>
  <c r="L68" i="27"/>
  <c r="P68" i="27"/>
  <c r="T68" i="27"/>
  <c r="F69" i="27"/>
  <c r="J69" i="27"/>
  <c r="N69" i="27"/>
  <c r="R69" i="27"/>
  <c r="D70" i="27"/>
  <c r="D97" i="27" s="1"/>
  <c r="H70" i="27"/>
  <c r="L70" i="27"/>
  <c r="P70" i="27"/>
  <c r="T70" i="27"/>
  <c r="F71" i="27"/>
  <c r="J71" i="27"/>
  <c r="N71" i="27"/>
  <c r="R71" i="27"/>
  <c r="D72" i="27"/>
  <c r="D99" i="27" s="1"/>
  <c r="H72" i="27"/>
  <c r="L72" i="27"/>
  <c r="P72" i="27"/>
  <c r="T72" i="27"/>
  <c r="F73" i="27"/>
  <c r="J73" i="27"/>
  <c r="N73" i="27"/>
  <c r="R73" i="27"/>
  <c r="D74" i="27"/>
  <c r="D101" i="27" s="1"/>
  <c r="H74" i="27"/>
  <c r="L74" i="27"/>
  <c r="P74" i="27"/>
  <c r="T74" i="27"/>
  <c r="F75" i="27"/>
  <c r="J75" i="27"/>
  <c r="N75" i="27"/>
  <c r="R75" i="27"/>
  <c r="D76" i="27"/>
  <c r="D103" i="27" s="1"/>
  <c r="H76" i="27"/>
  <c r="L76" i="27"/>
  <c r="P76" i="27"/>
  <c r="T76" i="27"/>
  <c r="F77" i="27"/>
  <c r="J77" i="27"/>
  <c r="N77" i="27"/>
  <c r="R77" i="27"/>
  <c r="L78" i="27"/>
  <c r="P78" i="27"/>
  <c r="T78" i="27"/>
  <c r="F79" i="27"/>
  <c r="J79" i="27"/>
  <c r="N79" i="27"/>
  <c r="R79" i="27"/>
  <c r="T149" i="83"/>
  <c r="M47" i="84"/>
  <c r="Q47" i="84"/>
  <c r="O57" i="84"/>
  <c r="T144" i="84"/>
  <c r="T145" i="84"/>
  <c r="T143" i="84"/>
  <c r="C57" i="27"/>
  <c r="C84" i="27" s="1"/>
  <c r="G57" i="27"/>
  <c r="K57" i="27"/>
  <c r="O57" i="27"/>
  <c r="S57" i="27"/>
  <c r="E58" i="27"/>
  <c r="I58" i="27"/>
  <c r="M58" i="27"/>
  <c r="Q58" i="27"/>
  <c r="C59" i="27"/>
  <c r="C86" i="27" s="1"/>
  <c r="G59" i="27"/>
  <c r="K59" i="27"/>
  <c r="O59" i="27"/>
  <c r="S59" i="27"/>
  <c r="E60" i="27"/>
  <c r="I60" i="27"/>
  <c r="M60" i="27"/>
  <c r="Q60" i="27"/>
  <c r="C61" i="27"/>
  <c r="C88" i="27" s="1"/>
  <c r="G61" i="27"/>
  <c r="K61" i="27"/>
  <c r="O61" i="27"/>
  <c r="S61" i="27"/>
  <c r="C63" i="27"/>
  <c r="C90" i="27" s="1"/>
  <c r="G63" i="27"/>
  <c r="K63" i="27"/>
  <c r="O63" i="27"/>
  <c r="S63" i="27"/>
  <c r="E64" i="27"/>
  <c r="I64" i="27"/>
  <c r="M64" i="27"/>
  <c r="Q64" i="27"/>
  <c r="C65" i="27"/>
  <c r="C92" i="27" s="1"/>
  <c r="G65" i="27"/>
  <c r="K65" i="27"/>
  <c r="O65" i="27"/>
  <c r="S65" i="27"/>
  <c r="E66" i="27"/>
  <c r="I66" i="27"/>
  <c r="M66" i="27"/>
  <c r="Q66" i="27"/>
  <c r="C67" i="27"/>
  <c r="C94" i="27" s="1"/>
  <c r="G67" i="27"/>
  <c r="K67" i="27"/>
  <c r="O67" i="27"/>
  <c r="S67" i="27"/>
  <c r="E68" i="27"/>
  <c r="I68" i="27"/>
  <c r="M68" i="27"/>
  <c r="Q68" i="27"/>
  <c r="C69" i="27"/>
  <c r="C96" i="27" s="1"/>
  <c r="G69" i="27"/>
  <c r="K69" i="27"/>
  <c r="O69" i="27"/>
  <c r="S69" i="27"/>
  <c r="E70" i="27"/>
  <c r="I70" i="27"/>
  <c r="M70" i="27"/>
  <c r="Q70" i="27"/>
  <c r="C71" i="27"/>
  <c r="C98" i="27" s="1"/>
  <c r="G71" i="27"/>
  <c r="K71" i="27"/>
  <c r="O71" i="27"/>
  <c r="S71" i="27"/>
  <c r="E72" i="27"/>
  <c r="I72" i="27"/>
  <c r="M72" i="27"/>
  <c r="Q72" i="27"/>
  <c r="C73" i="27"/>
  <c r="C100" i="27" s="1"/>
  <c r="G73" i="27"/>
  <c r="K73" i="27"/>
  <c r="O73" i="27"/>
  <c r="S73" i="27"/>
  <c r="E74" i="27"/>
  <c r="I74" i="27"/>
  <c r="M74" i="27"/>
  <c r="Q74" i="27"/>
  <c r="C75" i="27"/>
  <c r="C102" i="27" s="1"/>
  <c r="G75" i="27"/>
  <c r="K75" i="27"/>
  <c r="O75" i="27"/>
  <c r="S75" i="27"/>
  <c r="E76" i="27"/>
  <c r="I76" i="27"/>
  <c r="M76" i="27"/>
  <c r="Q76" i="27"/>
  <c r="C77" i="27"/>
  <c r="C104" i="27" s="1"/>
  <c r="G77" i="27"/>
  <c r="K77" i="27"/>
  <c r="O77" i="27"/>
  <c r="S77" i="27"/>
  <c r="M78" i="27"/>
  <c r="Q78" i="27"/>
  <c r="C79" i="27"/>
  <c r="C106" i="27" s="1"/>
  <c r="G79" i="27"/>
  <c r="K79" i="27"/>
  <c r="O79" i="27"/>
  <c r="S79" i="27"/>
  <c r="D46" i="83"/>
  <c r="D55" i="84"/>
  <c r="H46" i="83"/>
  <c r="H55" i="84"/>
  <c r="L46" i="83"/>
  <c r="L55" i="84"/>
  <c r="P46" i="83"/>
  <c r="P55" i="84"/>
  <c r="E46" i="83"/>
  <c r="E55" i="84"/>
  <c r="I46" i="83"/>
  <c r="I55" i="84"/>
  <c r="M46" i="83"/>
  <c r="M55" i="84"/>
  <c r="Q46" i="83"/>
  <c r="Q55" i="84"/>
  <c r="H48" i="83"/>
  <c r="H57" i="83" s="1"/>
  <c r="P48" i="83"/>
  <c r="P57" i="83" s="1"/>
  <c r="F46" i="83"/>
  <c r="F55" i="84"/>
  <c r="J46" i="83"/>
  <c r="J55" i="84"/>
  <c r="N46" i="83"/>
  <c r="N55" i="84"/>
  <c r="R46" i="83"/>
  <c r="R55" i="84"/>
  <c r="C46" i="83"/>
  <c r="C55" i="84"/>
  <c r="G46" i="83"/>
  <c r="G55" i="84"/>
  <c r="K46" i="83"/>
  <c r="K55" i="84"/>
  <c r="O46" i="83"/>
  <c r="O55" i="84"/>
  <c r="S46" i="83"/>
  <c r="S55" i="84"/>
  <c r="E48" i="83"/>
  <c r="E57" i="83" s="1"/>
  <c r="M48" i="83"/>
  <c r="M57" i="83" s="1"/>
  <c r="I48" i="83"/>
  <c r="I57" i="83" s="1"/>
  <c r="Q48" i="83"/>
  <c r="C48" i="83"/>
  <c r="C57" i="83" s="1"/>
  <c r="G48" i="83"/>
  <c r="K48" i="83"/>
  <c r="K57" i="83" s="1"/>
  <c r="O48" i="83"/>
  <c r="O57" i="83" s="1"/>
  <c r="S48" i="83"/>
  <c r="S57" i="83" s="1"/>
  <c r="D48" i="83"/>
  <c r="L48" i="83"/>
  <c r="T48" i="83"/>
  <c r="U49" i="83" s="1"/>
  <c r="D50" i="83"/>
  <c r="D59" i="83" s="1"/>
  <c r="E50" i="83"/>
  <c r="M50" i="83"/>
  <c r="M59" i="83" s="1"/>
  <c r="J48" i="83"/>
  <c r="R48" i="83"/>
  <c r="F50" i="83"/>
  <c r="N50" i="83"/>
  <c r="N59" i="83" s="1"/>
  <c r="G50" i="83"/>
  <c r="G59" i="83" s="1"/>
  <c r="O50" i="83"/>
  <c r="H50" i="83"/>
  <c r="H59" i="83" s="1"/>
  <c r="P50" i="83"/>
  <c r="L50" i="83"/>
  <c r="I50" i="83"/>
  <c r="Q50" i="83"/>
  <c r="T50" i="83"/>
  <c r="U51" i="83" s="1"/>
  <c r="F48" i="83"/>
  <c r="N48" i="83"/>
  <c r="J50" i="83"/>
  <c r="R50" i="83"/>
  <c r="T46" i="83"/>
  <c r="U47" i="83" s="1"/>
  <c r="C50" i="83"/>
  <c r="C59" i="83" s="1"/>
  <c r="K50" i="83"/>
  <c r="S50" i="83"/>
  <c r="T150" i="83"/>
  <c r="S63" i="28"/>
  <c r="T71" i="28" s="1"/>
  <c r="S66" i="28"/>
  <c r="T73" i="28" s="1"/>
  <c r="M47" i="83" l="1"/>
  <c r="I47" i="83"/>
  <c r="Q47" i="83"/>
  <c r="R57" i="84"/>
  <c r="R58" i="84" s="1"/>
  <c r="E47" i="83"/>
  <c r="D47" i="83"/>
  <c r="N47" i="83"/>
  <c r="G47" i="83"/>
  <c r="P47" i="83"/>
  <c r="R47" i="83"/>
  <c r="K47" i="83"/>
  <c r="G49" i="84"/>
  <c r="F47" i="83"/>
  <c r="K52" i="83"/>
  <c r="J47" i="83"/>
  <c r="S47" i="83"/>
  <c r="H47" i="83"/>
  <c r="L47" i="83"/>
  <c r="J49" i="83"/>
  <c r="Q49" i="83"/>
  <c r="H49" i="83"/>
  <c r="M52" i="83"/>
  <c r="I58" i="84"/>
  <c r="O52" i="84"/>
  <c r="I58" i="83"/>
  <c r="K52" i="84"/>
  <c r="P58" i="84"/>
  <c r="O51" i="84"/>
  <c r="O59" i="84"/>
  <c r="S57" i="84"/>
  <c r="S58" i="84" s="1"/>
  <c r="S49" i="84"/>
  <c r="G52" i="84"/>
  <c r="D58" i="84"/>
  <c r="H59" i="84"/>
  <c r="H51" i="84"/>
  <c r="J57" i="84"/>
  <c r="J58" i="84" s="1"/>
  <c r="H52" i="84"/>
  <c r="R59" i="84"/>
  <c r="R51" i="84"/>
  <c r="R52" i="84"/>
  <c r="I51" i="84"/>
  <c r="I59" i="84"/>
  <c r="K41" i="84"/>
  <c r="J56" i="84"/>
  <c r="J41" i="84"/>
  <c r="Q56" i="84"/>
  <c r="Q41" i="84"/>
  <c r="P41" i="84"/>
  <c r="P56" i="84"/>
  <c r="H56" i="84"/>
  <c r="H41" i="84"/>
  <c r="S51" i="84"/>
  <c r="S59" i="84"/>
  <c r="P59" i="84"/>
  <c r="P51" i="84"/>
  <c r="N57" i="84"/>
  <c r="N58" i="84" s="1"/>
  <c r="M59" i="84"/>
  <c r="M51" i="84"/>
  <c r="S41" i="84"/>
  <c r="S56" i="84"/>
  <c r="N41" i="84"/>
  <c r="N56" i="84"/>
  <c r="F41" i="84"/>
  <c r="F56" i="84"/>
  <c r="M41" i="84"/>
  <c r="M56" i="84"/>
  <c r="E41" i="84"/>
  <c r="E56" i="84"/>
  <c r="L56" i="84"/>
  <c r="L41" i="84"/>
  <c r="D56" i="84"/>
  <c r="D41" i="84"/>
  <c r="G57" i="84"/>
  <c r="M52" i="84"/>
  <c r="K59" i="84"/>
  <c r="K51" i="84"/>
  <c r="O49" i="84"/>
  <c r="N59" i="84"/>
  <c r="N51" i="84"/>
  <c r="S52" i="84"/>
  <c r="Q59" i="84"/>
  <c r="Q51" i="84"/>
  <c r="D59" i="84"/>
  <c r="D60" i="84" s="1"/>
  <c r="D51" i="84"/>
  <c r="D49" i="84"/>
  <c r="F57" i="84"/>
  <c r="F58" i="84" s="1"/>
  <c r="F59" i="84"/>
  <c r="F51" i="84"/>
  <c r="M58" i="84"/>
  <c r="T51" i="84"/>
  <c r="T59" i="84"/>
  <c r="R56" i="84"/>
  <c r="R41" i="84"/>
  <c r="I41" i="84"/>
  <c r="I56" i="84"/>
  <c r="H49" i="84"/>
  <c r="T55" i="84"/>
  <c r="F52" i="84"/>
  <c r="O47" i="83"/>
  <c r="K56" i="84"/>
  <c r="O41" i="84"/>
  <c r="O56" i="84"/>
  <c r="G41" i="84"/>
  <c r="G56" i="84"/>
  <c r="T55" i="83"/>
  <c r="G51" i="84"/>
  <c r="G59" i="84"/>
  <c r="K57" i="84"/>
  <c r="K49" i="84"/>
  <c r="J59" i="84"/>
  <c r="J51" i="84"/>
  <c r="E59" i="84"/>
  <c r="E51" i="84"/>
  <c r="E58" i="84"/>
  <c r="J52" i="84"/>
  <c r="T49" i="84"/>
  <c r="T47" i="84"/>
  <c r="T52" i="84"/>
  <c r="C52" i="84"/>
  <c r="N52" i="84"/>
  <c r="L59" i="84"/>
  <c r="L51" i="84"/>
  <c r="Q58" i="84"/>
  <c r="I49" i="83"/>
  <c r="E52" i="83"/>
  <c r="T57" i="83"/>
  <c r="U58" i="83" s="1"/>
  <c r="T59" i="83"/>
  <c r="U60" i="83" s="1"/>
  <c r="R55" i="83"/>
  <c r="J55" i="83"/>
  <c r="Q55" i="83"/>
  <c r="I55" i="83"/>
  <c r="P55" i="83"/>
  <c r="H55" i="83"/>
  <c r="S55" i="83"/>
  <c r="K55" i="83"/>
  <c r="C63" i="84"/>
  <c r="C55" i="83"/>
  <c r="N55" i="83"/>
  <c r="F55" i="83"/>
  <c r="M55" i="83"/>
  <c r="E55" i="83"/>
  <c r="L55" i="83"/>
  <c r="D63" i="84"/>
  <c r="D55" i="83"/>
  <c r="O55" i="83"/>
  <c r="G55" i="83"/>
  <c r="E59" i="83"/>
  <c r="E60" i="83" s="1"/>
  <c r="Q57" i="83"/>
  <c r="Q58" i="83" s="1"/>
  <c r="G57" i="83"/>
  <c r="H58" i="83" s="1"/>
  <c r="N49" i="83"/>
  <c r="F51" i="83"/>
  <c r="F49" i="83"/>
  <c r="L49" i="83"/>
  <c r="D49" i="83"/>
  <c r="O49" i="83"/>
  <c r="P49" i="83"/>
  <c r="M49" i="83"/>
  <c r="S52" i="83"/>
  <c r="O51" i="83"/>
  <c r="R49" i="83"/>
  <c r="F59" i="83"/>
  <c r="D52" i="83"/>
  <c r="Q51" i="83"/>
  <c r="G51" i="83"/>
  <c r="D57" i="83"/>
  <c r="D58" i="83" s="1"/>
  <c r="O59" i="83"/>
  <c r="O60" i="83" s="1"/>
  <c r="E49" i="83"/>
  <c r="J57" i="83"/>
  <c r="K58" i="83" s="1"/>
  <c r="I51" i="83"/>
  <c r="K49" i="83"/>
  <c r="O52" i="83"/>
  <c r="L57" i="83"/>
  <c r="M58" i="83" s="1"/>
  <c r="G49" i="83"/>
  <c r="F57" i="83"/>
  <c r="F58" i="83" s="1"/>
  <c r="S51" i="83"/>
  <c r="R57" i="83"/>
  <c r="R58" i="83" s="1"/>
  <c r="J51" i="83"/>
  <c r="P51" i="83"/>
  <c r="S49" i="83"/>
  <c r="L51" i="83"/>
  <c r="D60" i="83"/>
  <c r="L59" i="83"/>
  <c r="M60" i="83" s="1"/>
  <c r="P58" i="83"/>
  <c r="H51" i="83"/>
  <c r="G52" i="83"/>
  <c r="P52" i="83"/>
  <c r="P59" i="83"/>
  <c r="T52" i="83"/>
  <c r="R52" i="83"/>
  <c r="R51" i="83"/>
  <c r="Q52" i="83"/>
  <c r="H60" i="83"/>
  <c r="Q59" i="83"/>
  <c r="R59" i="83"/>
  <c r="H52" i="83"/>
  <c r="I59" i="83"/>
  <c r="I60" i="83" s="1"/>
  <c r="M51" i="83"/>
  <c r="J52" i="83"/>
  <c r="S59" i="83"/>
  <c r="I52" i="83"/>
  <c r="J59" i="83"/>
  <c r="F52" i="83"/>
  <c r="E51" i="83"/>
  <c r="K51" i="83"/>
  <c r="N60" i="83"/>
  <c r="L52" i="83"/>
  <c r="K59" i="83"/>
  <c r="N52" i="83"/>
  <c r="N57" i="83"/>
  <c r="N58" i="83" s="1"/>
  <c r="N51" i="83"/>
  <c r="C52" i="83"/>
  <c r="D51" i="83"/>
  <c r="I60" i="84" l="1"/>
  <c r="O56" i="83"/>
  <c r="K56" i="83"/>
  <c r="U41" i="83"/>
  <c r="U56" i="83"/>
  <c r="K58" i="84"/>
  <c r="D56" i="83"/>
  <c r="S56" i="83"/>
  <c r="L56" i="83"/>
  <c r="G56" i="83"/>
  <c r="L60" i="84"/>
  <c r="E60" i="84"/>
  <c r="T58" i="84"/>
  <c r="Q60" i="84"/>
  <c r="J60" i="84"/>
  <c r="G60" i="84"/>
  <c r="M60" i="84"/>
  <c r="S60" i="84"/>
  <c r="O60" i="84"/>
  <c r="L58" i="84"/>
  <c r="H58" i="84"/>
  <c r="G58" i="84"/>
  <c r="T56" i="84"/>
  <c r="T41" i="84"/>
  <c r="T60" i="84"/>
  <c r="F60" i="84"/>
  <c r="K60" i="84"/>
  <c r="O58" i="84"/>
  <c r="N60" i="84"/>
  <c r="P60" i="84"/>
  <c r="R60" i="84"/>
  <c r="H60" i="84"/>
  <c r="D64" i="84"/>
  <c r="F60" i="83"/>
  <c r="M56" i="83"/>
  <c r="N56" i="83"/>
  <c r="H56" i="83"/>
  <c r="I56" i="83"/>
  <c r="J56" i="83"/>
  <c r="E56" i="83"/>
  <c r="F56" i="83"/>
  <c r="P56" i="83"/>
  <c r="Q56" i="83"/>
  <c r="R56" i="83"/>
  <c r="P60" i="83"/>
  <c r="G60" i="83"/>
  <c r="E58" i="83"/>
  <c r="S60" i="83"/>
  <c r="G58" i="83"/>
  <c r="J60" i="83"/>
  <c r="J58" i="83"/>
  <c r="S58" i="83"/>
  <c r="L58" i="83"/>
  <c r="Q60" i="83"/>
  <c r="O58" i="83"/>
  <c r="L60" i="83"/>
  <c r="K60" i="83"/>
  <c r="R60" i="83"/>
  <c r="G29" i="84"/>
  <c r="O29" i="84"/>
  <c r="C31" i="83"/>
  <c r="D31" i="83"/>
  <c r="E31" i="83"/>
  <c r="F31" i="83"/>
  <c r="G31" i="83"/>
  <c r="H31" i="83"/>
  <c r="I31" i="83"/>
  <c r="J31" i="83"/>
  <c r="K31" i="83"/>
  <c r="L31" i="83"/>
  <c r="M31" i="83"/>
  <c r="N31" i="83"/>
  <c r="O31" i="83"/>
  <c r="P31" i="83"/>
  <c r="Q31" i="83"/>
  <c r="R31" i="83"/>
  <c r="S31" i="83"/>
  <c r="C34" i="83"/>
  <c r="D34" i="83"/>
  <c r="E34" i="83"/>
  <c r="F34" i="83"/>
  <c r="G34" i="83"/>
  <c r="H34" i="83"/>
  <c r="I34" i="83"/>
  <c r="J34" i="83"/>
  <c r="K34" i="83"/>
  <c r="L34" i="83"/>
  <c r="M34" i="83"/>
  <c r="N34" i="83"/>
  <c r="O34" i="83"/>
  <c r="P34" i="83"/>
  <c r="Q34" i="83"/>
  <c r="R34" i="83"/>
  <c r="S34" i="83"/>
  <c r="C35" i="83"/>
  <c r="D35" i="83"/>
  <c r="E35" i="83"/>
  <c r="F35" i="83"/>
  <c r="G35" i="83"/>
  <c r="H35" i="83"/>
  <c r="I35" i="83"/>
  <c r="J35" i="83"/>
  <c r="K35" i="83"/>
  <c r="L35" i="83"/>
  <c r="M35" i="83"/>
  <c r="N35" i="83"/>
  <c r="O35" i="83"/>
  <c r="P35" i="83"/>
  <c r="Q35" i="83"/>
  <c r="R35" i="83"/>
  <c r="S35" i="83"/>
  <c r="T32" i="83"/>
  <c r="T62" i="12"/>
  <c r="T71" i="12"/>
  <c r="T107" i="48"/>
  <c r="T109" i="48"/>
  <c r="T112" i="48"/>
  <c r="T115" i="48"/>
  <c r="T116" i="48"/>
  <c r="T108" i="48"/>
  <c r="T100" i="48"/>
  <c r="T92" i="48"/>
  <c r="T101" i="48" l="1"/>
  <c r="M32" i="83"/>
  <c r="E32" i="83"/>
  <c r="Q32" i="83"/>
  <c r="I32" i="83"/>
  <c r="T110" i="48"/>
  <c r="L32" i="83"/>
  <c r="D32" i="83"/>
  <c r="S32" i="83"/>
  <c r="K32" i="83"/>
  <c r="C32" i="83"/>
  <c r="R32" i="83"/>
  <c r="J32" i="83"/>
  <c r="T35" i="83"/>
  <c r="P32" i="83"/>
  <c r="H32" i="83"/>
  <c r="O32" i="83"/>
  <c r="G32" i="83"/>
  <c r="T31" i="83"/>
  <c r="N32" i="83"/>
  <c r="F32" i="83"/>
  <c r="T34" i="83"/>
  <c r="N29" i="84"/>
  <c r="L29" i="84"/>
  <c r="M29" i="84"/>
  <c r="E29" i="84"/>
  <c r="T111" i="48"/>
  <c r="T103" i="48"/>
  <c r="Q29" i="84"/>
  <c r="I29" i="84"/>
  <c r="T113" i="48"/>
  <c r="T95" i="48"/>
  <c r="T102" i="48"/>
  <c r="T93" i="48"/>
  <c r="T68" i="12"/>
  <c r="T99" i="48"/>
  <c r="T59" i="12"/>
  <c r="T91" i="48"/>
  <c r="T105" i="48"/>
  <c r="T97" i="48"/>
  <c r="T104" i="48"/>
  <c r="P29" i="84"/>
  <c r="H29" i="84"/>
  <c r="T94" i="48"/>
  <c r="F29" i="84"/>
  <c r="R29" i="84"/>
  <c r="J29" i="84"/>
  <c r="D29" i="84"/>
  <c r="T96" i="48"/>
  <c r="T69" i="12"/>
  <c r="T29" i="84"/>
  <c r="S29" i="84"/>
  <c r="K29" i="84"/>
  <c r="C29" i="84"/>
  <c r="T63" i="12"/>
  <c r="T86" i="12"/>
  <c r="T60" i="12"/>
  <c r="T61" i="12"/>
  <c r="T70" i="12"/>
  <c r="T78" i="12"/>
  <c r="T64" i="12"/>
  <c r="T66" i="12"/>
  <c r="T65" i="12"/>
  <c r="T58" i="12"/>
  <c r="T67" i="12"/>
  <c r="T57" i="12"/>
  <c r="T76" i="12"/>
  <c r="T84" i="12"/>
  <c r="T77" i="12"/>
  <c r="T85" i="12"/>
  <c r="T79" i="12"/>
  <c r="T87" i="12"/>
  <c r="T80" i="12"/>
  <c r="T88" i="12"/>
  <c r="T81" i="12"/>
  <c r="T89" i="12"/>
  <c r="U107" i="12" s="1"/>
  <c r="T82" i="12"/>
  <c r="T75" i="12"/>
  <c r="T83" i="12"/>
  <c r="T98" i="48"/>
  <c r="T106" i="48"/>
  <c r="T114" i="48"/>
  <c r="U100" i="12" l="1"/>
  <c r="U98" i="12"/>
  <c r="U95" i="12"/>
  <c r="U101" i="12"/>
  <c r="U97" i="12"/>
  <c r="U105" i="12"/>
  <c r="U102" i="12"/>
  <c r="U96" i="12"/>
  <c r="U104" i="12"/>
  <c r="U99" i="12"/>
  <c r="U94" i="12"/>
  <c r="U93" i="12"/>
  <c r="U106" i="12"/>
  <c r="U103" i="12"/>
  <c r="N127" i="66"/>
  <c r="N113" i="66"/>
  <c r="B32" i="66" l="1"/>
  <c r="C32" i="66"/>
  <c r="N101" i="66"/>
  <c r="N32" i="66"/>
  <c r="N126" i="66"/>
  <c r="J32" i="66"/>
  <c r="C104" i="66"/>
  <c r="F32" i="66"/>
  <c r="M32" i="66"/>
  <c r="E32" i="66"/>
  <c r="N119" i="66"/>
  <c r="N111" i="66"/>
  <c r="N103" i="66"/>
  <c r="C123" i="66"/>
  <c r="C121" i="66"/>
  <c r="C115" i="66"/>
  <c r="C113" i="66"/>
  <c r="C107" i="66"/>
  <c r="C105" i="66"/>
  <c r="C103" i="66"/>
  <c r="C124" i="66"/>
  <c r="C122" i="66"/>
  <c r="C116" i="66"/>
  <c r="C114" i="66"/>
  <c r="C108" i="66"/>
  <c r="C106" i="66"/>
  <c r="C112" i="66"/>
  <c r="N117" i="66"/>
  <c r="C127" i="66"/>
  <c r="C119" i="66"/>
  <c r="C111" i="66"/>
  <c r="C120" i="66"/>
  <c r="N104" i="66"/>
  <c r="N118" i="66"/>
  <c r="L32" i="66"/>
  <c r="D32" i="66"/>
  <c r="C126" i="66"/>
  <c r="C118" i="66"/>
  <c r="C110" i="66"/>
  <c r="C102" i="66"/>
  <c r="N102" i="66"/>
  <c r="N105" i="66"/>
  <c r="K32" i="66"/>
  <c r="C125" i="66"/>
  <c r="C117" i="66"/>
  <c r="C109" i="66"/>
  <c r="C101" i="66"/>
  <c r="N120" i="66"/>
  <c r="N109" i="66"/>
  <c r="N110" i="66"/>
  <c r="N121" i="66"/>
  <c r="I32" i="66"/>
  <c r="H32" i="66"/>
  <c r="N125" i="66"/>
  <c r="N112" i="66"/>
  <c r="G32" i="66"/>
  <c r="N106" i="66"/>
  <c r="N114" i="66"/>
  <c r="N122" i="66"/>
  <c r="N107" i="66"/>
  <c r="N115" i="66"/>
  <c r="N123" i="66"/>
  <c r="N108" i="66"/>
  <c r="N116" i="66"/>
  <c r="N124" i="66"/>
  <c r="T2" i="61" l="1"/>
  <c r="I2" i="65" l="1"/>
  <c r="I32" i="65" s="1"/>
  <c r="T2" i="26"/>
  <c r="T71" i="26"/>
  <c r="T192" i="26"/>
  <c r="T140" i="26"/>
  <c r="T157" i="26"/>
  <c r="T174" i="26"/>
  <c r="T2" i="101"/>
  <c r="T48" i="101" s="1"/>
  <c r="K2" i="88"/>
  <c r="L127" i="52"/>
  <c r="L2" i="52"/>
  <c r="L252" i="52"/>
  <c r="T2" i="83"/>
  <c r="T70" i="83" s="1"/>
  <c r="T2" i="58"/>
  <c r="T2" i="56"/>
  <c r="T33" i="56" s="1"/>
  <c r="T2" i="84"/>
  <c r="T94" i="84" s="1"/>
  <c r="M3" i="55"/>
  <c r="S39" i="28"/>
  <c r="S2" i="28"/>
  <c r="S197" i="28" s="1"/>
  <c r="J2" i="7"/>
  <c r="T36" i="13"/>
  <c r="T2" i="12"/>
  <c r="T92" i="12" s="1"/>
  <c r="T2" i="48"/>
  <c r="T148" i="48" s="1"/>
  <c r="N2" i="68"/>
  <c r="N2" i="66"/>
  <c r="N36" i="66" s="1"/>
  <c r="T2" i="27"/>
  <c r="T110" i="27"/>
  <c r="T191" i="27" s="1"/>
  <c r="T105" i="26" l="1"/>
  <c r="T88" i="26"/>
  <c r="T123" i="26"/>
  <c r="T36" i="26"/>
  <c r="T54" i="26"/>
  <c r="T19" i="26"/>
  <c r="K88" i="88"/>
  <c r="K174" i="88"/>
  <c r="K191" i="88"/>
  <c r="S220" i="28"/>
  <c r="T299" i="27"/>
  <c r="T29" i="27"/>
  <c r="T139" i="83"/>
  <c r="T218" i="27"/>
  <c r="T83" i="27"/>
  <c r="T2" i="13"/>
  <c r="T19" i="13" s="1"/>
  <c r="T56" i="27"/>
  <c r="T164" i="27"/>
  <c r="T137" i="27"/>
  <c r="T56" i="12"/>
  <c r="T20" i="12"/>
  <c r="T38" i="12"/>
  <c r="T74" i="12"/>
  <c r="T61" i="48"/>
  <c r="T119" i="48"/>
  <c r="T32" i="48"/>
  <c r="T90" i="48"/>
  <c r="S176" i="28"/>
  <c r="S27" i="28"/>
  <c r="S155" i="28"/>
  <c r="S77" i="28"/>
  <c r="S166" i="28"/>
  <c r="S130" i="28"/>
  <c r="S102" i="28"/>
  <c r="S187" i="28"/>
  <c r="S15" i="28"/>
  <c r="T272" i="27"/>
  <c r="N66" i="66"/>
  <c r="N131" i="66" s="1"/>
  <c r="N100" i="66" s="1"/>
  <c r="M64" i="55"/>
  <c r="M30" i="55"/>
  <c r="J45" i="7"/>
  <c r="J23" i="7"/>
  <c r="T245" i="27"/>
  <c r="N44" i="68"/>
  <c r="N31" i="68"/>
  <c r="C126" i="83" l="1"/>
  <c r="C124" i="84"/>
  <c r="D41" i="83" l="1"/>
  <c r="T47" i="83"/>
  <c r="E41" i="83"/>
  <c r="L41" i="83" l="1"/>
  <c r="R41" i="83"/>
  <c r="G41" i="83"/>
  <c r="I41" i="83"/>
  <c r="T51" i="83"/>
  <c r="T58" i="83"/>
  <c r="H41" i="83"/>
  <c r="Q41" i="83"/>
  <c r="F41" i="83"/>
  <c r="M41" i="83"/>
  <c r="S41" i="83"/>
  <c r="T56" i="83"/>
  <c r="T41" i="83"/>
  <c r="K41" i="83"/>
  <c r="P41" i="83"/>
  <c r="O41" i="83"/>
  <c r="J41" i="83"/>
  <c r="N41" i="83"/>
  <c r="T49" i="83"/>
  <c r="T60" i="83" l="1"/>
  <c r="S147" i="84" l="1"/>
  <c r="T160" i="84" s="1"/>
  <c r="R23" i="28"/>
  <c r="S146" i="83"/>
  <c r="S149" i="83" s="1"/>
  <c r="S142" i="84"/>
  <c r="S151" i="83"/>
  <c r="S147" i="83" s="1"/>
  <c r="R65" i="28"/>
  <c r="S146" i="84"/>
  <c r="R62" i="28"/>
  <c r="S143" i="84" l="1"/>
  <c r="T162" i="84" s="1"/>
  <c r="T165" i="83"/>
  <c r="S148" i="83"/>
  <c r="T167" i="83" s="1"/>
  <c r="S144" i="84"/>
  <c r="S145" i="84"/>
  <c r="T161" i="84"/>
  <c r="T166" i="83"/>
  <c r="S150" i="83"/>
  <c r="T164" i="83"/>
  <c r="S64" i="28"/>
  <c r="S70" i="28"/>
  <c r="S67" i="28"/>
  <c r="S72" i="28"/>
  <c r="T163" i="84" l="1"/>
  <c r="K307" i="52"/>
  <c r="K306" i="52"/>
  <c r="K300" i="52"/>
  <c r="K297" i="52"/>
  <c r="K286" i="52"/>
  <c r="K285" i="52"/>
  <c r="K283" i="52"/>
  <c r="K278" i="52"/>
  <c r="K277" i="52"/>
  <c r="K273" i="52"/>
  <c r="K269" i="52"/>
  <c r="K268" i="52"/>
  <c r="K261" i="52"/>
  <c r="K260" i="52"/>
  <c r="K253" i="52"/>
  <c r="K276" i="52" l="1"/>
  <c r="K284" i="52"/>
  <c r="K292" i="52"/>
  <c r="K259" i="52"/>
  <c r="K267" i="52"/>
  <c r="K275" i="52"/>
  <c r="K291" i="52"/>
  <c r="K299" i="52"/>
  <c r="K257" i="52"/>
  <c r="K281" i="52"/>
  <c r="K289" i="52"/>
  <c r="K305" i="52"/>
  <c r="K265" i="52"/>
  <c r="K258" i="52"/>
  <c r="K266" i="52"/>
  <c r="K274" i="52"/>
  <c r="K282" i="52"/>
  <c r="K290" i="52"/>
  <c r="K298" i="52"/>
  <c r="K263" i="52"/>
  <c r="K279" i="52"/>
  <c r="K287" i="52"/>
  <c r="K295" i="52"/>
  <c r="K303" i="52"/>
  <c r="K255" i="52"/>
  <c r="K271" i="52"/>
  <c r="K256" i="52"/>
  <c r="K264" i="52"/>
  <c r="K272" i="52"/>
  <c r="K280" i="52"/>
  <c r="K288" i="52"/>
  <c r="K296" i="52"/>
  <c r="K304" i="52"/>
  <c r="K308" i="52"/>
  <c r="K293" i="52"/>
  <c r="K301" i="52"/>
  <c r="K309" i="52"/>
  <c r="K254" i="52"/>
  <c r="K262" i="52"/>
  <c r="K270" i="52"/>
  <c r="K294" i="52"/>
  <c r="K302" i="52"/>
  <c r="F254" i="52"/>
  <c r="G254" i="52"/>
  <c r="H254" i="52"/>
  <c r="I254" i="52"/>
  <c r="J254" i="52"/>
  <c r="J258" i="52"/>
  <c r="F259" i="52"/>
  <c r="G259" i="52"/>
  <c r="H259" i="52"/>
  <c r="F260" i="52"/>
  <c r="G260" i="52"/>
  <c r="I260" i="52"/>
  <c r="J260" i="52"/>
  <c r="F262" i="52"/>
  <c r="G262" i="52"/>
  <c r="H262" i="52"/>
  <c r="I262" i="52"/>
  <c r="J262" i="52"/>
  <c r="F264" i="52"/>
  <c r="J266" i="52"/>
  <c r="G267" i="52"/>
  <c r="I268" i="52"/>
  <c r="F270" i="52"/>
  <c r="G270" i="52"/>
  <c r="H270" i="52"/>
  <c r="I270" i="52"/>
  <c r="J270" i="52"/>
  <c r="F272" i="52"/>
  <c r="J273" i="52"/>
  <c r="J274" i="52"/>
  <c r="G275" i="52"/>
  <c r="I275" i="52"/>
  <c r="J275" i="52"/>
  <c r="I276" i="52"/>
  <c r="F278" i="52"/>
  <c r="G278" i="52"/>
  <c r="H278" i="52"/>
  <c r="I278" i="52"/>
  <c r="J278" i="52"/>
  <c r="F280" i="52"/>
  <c r="F281" i="52"/>
  <c r="G281" i="52"/>
  <c r="H281" i="52"/>
  <c r="J282" i="52"/>
  <c r="F283" i="52"/>
  <c r="G283" i="52"/>
  <c r="H283" i="52"/>
  <c r="I283" i="52"/>
  <c r="J283" i="52"/>
  <c r="I284" i="52"/>
  <c r="F285" i="52"/>
  <c r="G285" i="52"/>
  <c r="H285" i="52"/>
  <c r="I285" i="52"/>
  <c r="J285" i="52"/>
  <c r="F286" i="52"/>
  <c r="G286" i="52"/>
  <c r="H286" i="52"/>
  <c r="I286" i="52"/>
  <c r="J286" i="52"/>
  <c r="F288" i="52"/>
  <c r="J290" i="52"/>
  <c r="G291" i="52"/>
  <c r="I292" i="52"/>
  <c r="F294" i="52"/>
  <c r="G294" i="52"/>
  <c r="H294" i="52"/>
  <c r="I294" i="52"/>
  <c r="J294" i="52"/>
  <c r="F296" i="52"/>
  <c r="I297" i="52"/>
  <c r="J297" i="52"/>
  <c r="J298" i="52"/>
  <c r="G299" i="52"/>
  <c r="F300" i="52"/>
  <c r="G300" i="52"/>
  <c r="H300" i="52"/>
  <c r="I300" i="52"/>
  <c r="J300" i="52"/>
  <c r="F302" i="52"/>
  <c r="G302" i="52"/>
  <c r="H302" i="52"/>
  <c r="I302" i="52"/>
  <c r="J302" i="52"/>
  <c r="F304" i="52"/>
  <c r="F305" i="52"/>
  <c r="G305" i="52"/>
  <c r="H305" i="52"/>
  <c r="I305" i="52"/>
  <c r="F306" i="52"/>
  <c r="G306" i="52"/>
  <c r="H306" i="52"/>
  <c r="I306" i="52"/>
  <c r="J306" i="52"/>
  <c r="F307" i="52"/>
  <c r="G307" i="52"/>
  <c r="H307" i="52"/>
  <c r="I307" i="52"/>
  <c r="J307" i="52"/>
  <c r="F308" i="52"/>
  <c r="G308" i="52"/>
  <c r="H308" i="52"/>
  <c r="I308" i="52"/>
  <c r="E254" i="52"/>
  <c r="E258" i="52"/>
  <c r="E259" i="52"/>
  <c r="E260" i="52"/>
  <c r="E262" i="52"/>
  <c r="E266" i="52"/>
  <c r="E268" i="52"/>
  <c r="E270" i="52"/>
  <c r="E274" i="52"/>
  <c r="E276" i="52"/>
  <c r="E278" i="52"/>
  <c r="E281" i="52"/>
  <c r="E282" i="52"/>
  <c r="E283" i="52"/>
  <c r="E284" i="52"/>
  <c r="E285" i="52"/>
  <c r="E290" i="52"/>
  <c r="E292" i="52"/>
  <c r="E298" i="52"/>
  <c r="E300" i="52"/>
  <c r="E305" i="52"/>
  <c r="E306" i="52"/>
  <c r="E307" i="52"/>
  <c r="E308" i="52"/>
  <c r="B307" i="52" l="1"/>
  <c r="B283" i="52"/>
  <c r="B270" i="52"/>
  <c r="B306" i="52"/>
  <c r="B300" i="52"/>
  <c r="B278" i="52"/>
  <c r="B262" i="52"/>
  <c r="B254" i="52"/>
  <c r="B285" i="52"/>
  <c r="F292" i="52"/>
  <c r="F284" i="52"/>
  <c r="F276" i="52"/>
  <c r="F268" i="52"/>
  <c r="H309" i="52"/>
  <c r="H301" i="52"/>
  <c r="H293" i="52"/>
  <c r="H277" i="52"/>
  <c r="H269" i="52"/>
  <c r="H261" i="52"/>
  <c r="G253" i="52"/>
  <c r="E294" i="52"/>
  <c r="B294" i="52" s="1"/>
  <c r="E302" i="52"/>
  <c r="B302" i="52" s="1"/>
  <c r="E286" i="52"/>
  <c r="B286" i="52" s="1"/>
  <c r="G287" i="52"/>
  <c r="G279" i="52"/>
  <c r="G263" i="52"/>
  <c r="G257" i="52"/>
  <c r="G273" i="52"/>
  <c r="G265" i="52"/>
  <c r="G303" i="52"/>
  <c r="G295" i="52"/>
  <c r="G271" i="52"/>
  <c r="G255" i="52"/>
  <c r="I304" i="52"/>
  <c r="I296" i="52"/>
  <c r="I288" i="52"/>
  <c r="I280" i="52"/>
  <c r="I272" i="52"/>
  <c r="I264" i="52"/>
  <c r="I256" i="52"/>
  <c r="G297" i="52"/>
  <c r="G289" i="52"/>
  <c r="G309" i="52"/>
  <c r="G301" i="52"/>
  <c r="G293" i="52"/>
  <c r="G277" i="52"/>
  <c r="G269" i="52"/>
  <c r="G261" i="52"/>
  <c r="E309" i="52"/>
  <c r="E293" i="52"/>
  <c r="E273" i="52"/>
  <c r="I295" i="52"/>
  <c r="I255" i="52"/>
  <c r="I271" i="52"/>
  <c r="E265" i="52"/>
  <c r="E289" i="52"/>
  <c r="E257" i="52"/>
  <c r="I303" i="52"/>
  <c r="I287" i="52"/>
  <c r="I263" i="52"/>
  <c r="G298" i="52"/>
  <c r="G290" i="52"/>
  <c r="G282" i="52"/>
  <c r="G274" i="52"/>
  <c r="G266" i="52"/>
  <c r="G258" i="52"/>
  <c r="E297" i="52"/>
  <c r="I279" i="52"/>
  <c r="E301" i="52"/>
  <c r="E277" i="52"/>
  <c r="E269" i="52"/>
  <c r="E261" i="52"/>
  <c r="I299" i="52"/>
  <c r="I291" i="52"/>
  <c r="I267" i="52"/>
  <c r="I259" i="52"/>
  <c r="F256" i="52"/>
  <c r="H297" i="52"/>
  <c r="H289" i="52"/>
  <c r="H273" i="52"/>
  <c r="H265" i="52"/>
  <c r="H257" i="52"/>
  <c r="E304" i="52"/>
  <c r="E296" i="52"/>
  <c r="E288" i="52"/>
  <c r="E280" i="52"/>
  <c r="E272" i="52"/>
  <c r="E264" i="52"/>
  <c r="E256" i="52"/>
  <c r="I298" i="52"/>
  <c r="I290" i="52"/>
  <c r="I282" i="52"/>
  <c r="I274" i="52"/>
  <c r="I266" i="52"/>
  <c r="I258" i="52"/>
  <c r="J253" i="52"/>
  <c r="F303" i="52"/>
  <c r="F295" i="52"/>
  <c r="F287" i="52"/>
  <c r="F279" i="52"/>
  <c r="F271" i="52"/>
  <c r="F263" i="52"/>
  <c r="F255" i="52"/>
  <c r="H253" i="52"/>
  <c r="H304" i="52"/>
  <c r="H296" i="52"/>
  <c r="H288" i="52"/>
  <c r="H280" i="52"/>
  <c r="H272" i="52"/>
  <c r="H264" i="52"/>
  <c r="H256" i="52"/>
  <c r="J305" i="52"/>
  <c r="B305" i="52" s="1"/>
  <c r="J289" i="52"/>
  <c r="J281" i="52"/>
  <c r="J265" i="52"/>
  <c r="J257" i="52"/>
  <c r="H292" i="52"/>
  <c r="H284" i="52"/>
  <c r="H276" i="52"/>
  <c r="H268" i="52"/>
  <c r="H260" i="52"/>
  <c r="B260" i="52" s="1"/>
  <c r="J309" i="52"/>
  <c r="J301" i="52"/>
  <c r="J293" i="52"/>
  <c r="J277" i="52"/>
  <c r="J269" i="52"/>
  <c r="J261" i="52"/>
  <c r="E303" i="52"/>
  <c r="E295" i="52"/>
  <c r="E287" i="52"/>
  <c r="E279" i="52"/>
  <c r="E271" i="52"/>
  <c r="E263" i="52"/>
  <c r="E255" i="52"/>
  <c r="I309" i="52"/>
  <c r="I301" i="52"/>
  <c r="I293" i="52"/>
  <c r="I277" i="52"/>
  <c r="I269" i="52"/>
  <c r="I261" i="52"/>
  <c r="G304" i="52"/>
  <c r="G296" i="52"/>
  <c r="G288" i="52"/>
  <c r="G280" i="52"/>
  <c r="G272" i="52"/>
  <c r="G264" i="52"/>
  <c r="G256" i="52"/>
  <c r="I289" i="52"/>
  <c r="I281" i="52"/>
  <c r="I273" i="52"/>
  <c r="I265" i="52"/>
  <c r="I257" i="52"/>
  <c r="E291" i="52"/>
  <c r="E267" i="52"/>
  <c r="E299" i="52"/>
  <c r="E275" i="52"/>
  <c r="G292" i="52"/>
  <c r="G284" i="52"/>
  <c r="G276" i="52"/>
  <c r="G268" i="52"/>
  <c r="J303" i="52"/>
  <c r="J295" i="52"/>
  <c r="J287" i="52"/>
  <c r="J279" i="52"/>
  <c r="J271" i="52"/>
  <c r="J263" i="52"/>
  <c r="J255" i="52"/>
  <c r="F297" i="52"/>
  <c r="F289" i="52"/>
  <c r="F273" i="52"/>
  <c r="F265" i="52"/>
  <c r="F257" i="52"/>
  <c r="H298" i="52"/>
  <c r="H290" i="52"/>
  <c r="H282" i="52"/>
  <c r="H274" i="52"/>
  <c r="H266" i="52"/>
  <c r="H258" i="52"/>
  <c r="J299" i="52"/>
  <c r="J291" i="52"/>
  <c r="J267" i="52"/>
  <c r="J259" i="52"/>
  <c r="F309" i="52"/>
  <c r="F301" i="52"/>
  <c r="F293" i="52"/>
  <c r="F277" i="52"/>
  <c r="F269" i="52"/>
  <c r="F261" i="52"/>
  <c r="H303" i="52"/>
  <c r="H295" i="52"/>
  <c r="H287" i="52"/>
  <c r="H279" i="52"/>
  <c r="H271" i="52"/>
  <c r="H263" i="52"/>
  <c r="H255" i="52"/>
  <c r="J264" i="52"/>
  <c r="J256" i="52"/>
  <c r="I253" i="52"/>
  <c r="J304" i="52"/>
  <c r="J296" i="52"/>
  <c r="F298" i="52"/>
  <c r="F290" i="52"/>
  <c r="F282" i="52"/>
  <c r="F274" i="52"/>
  <c r="F266" i="52"/>
  <c r="F258" i="52"/>
  <c r="J280" i="52"/>
  <c r="H299" i="52"/>
  <c r="H291" i="52"/>
  <c r="H275" i="52"/>
  <c r="H267" i="52"/>
  <c r="J272" i="52"/>
  <c r="J308" i="52"/>
  <c r="B308" i="52" s="1"/>
  <c r="J292" i="52"/>
  <c r="J284" i="52"/>
  <c r="J276" i="52"/>
  <c r="J268" i="52"/>
  <c r="J288" i="52"/>
  <c r="F299" i="52"/>
  <c r="F291" i="52"/>
  <c r="F275" i="52"/>
  <c r="F267" i="52"/>
  <c r="B281" i="52" l="1"/>
  <c r="B298" i="52"/>
  <c r="B266" i="52"/>
  <c r="B268" i="52"/>
  <c r="B274" i="52"/>
  <c r="B259" i="52"/>
  <c r="B276" i="52"/>
  <c r="B282" i="52"/>
  <c r="B279" i="52"/>
  <c r="B304" i="52"/>
  <c r="B297" i="52"/>
  <c r="B273" i="52"/>
  <c r="B284" i="52"/>
  <c r="B290" i="52"/>
  <c r="B258" i="52"/>
  <c r="B293" i="52"/>
  <c r="B292" i="52"/>
  <c r="B299" i="52"/>
  <c r="B267" i="52"/>
  <c r="B275" i="52"/>
  <c r="B271" i="52"/>
  <c r="B296" i="52"/>
  <c r="B253" i="52"/>
  <c r="B291" i="52"/>
  <c r="B295" i="52"/>
  <c r="B256" i="52"/>
  <c r="B257" i="52"/>
  <c r="B309" i="52"/>
  <c r="B303" i="52"/>
  <c r="B264" i="52"/>
  <c r="B261" i="52"/>
  <c r="B289" i="52"/>
  <c r="B272" i="52"/>
  <c r="B269" i="52"/>
  <c r="B265" i="52"/>
  <c r="B287" i="52"/>
  <c r="B255" i="52"/>
  <c r="B280" i="52"/>
  <c r="B277" i="52"/>
  <c r="B263" i="52"/>
  <c r="B288" i="52"/>
  <c r="B301" i="52"/>
  <c r="G142" i="11"/>
  <c r="H142" i="11"/>
  <c r="J142" i="11"/>
  <c r="C143" i="11"/>
  <c r="D143" i="11"/>
  <c r="E143" i="11"/>
  <c r="F143" i="11"/>
  <c r="G143" i="11"/>
  <c r="H143" i="11"/>
  <c r="I143" i="11"/>
  <c r="J143" i="11"/>
  <c r="C144" i="11"/>
  <c r="D144" i="11"/>
  <c r="E144" i="11"/>
  <c r="F144" i="11"/>
  <c r="G144" i="11"/>
  <c r="H144" i="11"/>
  <c r="I144" i="11"/>
  <c r="J144" i="11"/>
  <c r="C145" i="11"/>
  <c r="D145" i="11"/>
  <c r="E145" i="11"/>
  <c r="F145" i="11"/>
  <c r="G145" i="11"/>
  <c r="I145" i="11"/>
  <c r="J145" i="11"/>
  <c r="C146" i="11"/>
  <c r="D146" i="11"/>
  <c r="F146" i="11"/>
  <c r="G146" i="11"/>
  <c r="H146" i="11"/>
  <c r="I146" i="11"/>
  <c r="J146" i="11"/>
  <c r="H145" i="11" l="1"/>
  <c r="E146" i="11"/>
  <c r="B146" i="11"/>
  <c r="B144" i="11"/>
  <c r="B143" i="11"/>
  <c r="F92" i="11"/>
  <c r="F167" i="11" s="1"/>
  <c r="B145" i="11"/>
  <c r="I92" i="11"/>
  <c r="I167" i="11" s="1"/>
  <c r="E92" i="11"/>
  <c r="E167" i="11" s="1"/>
  <c r="D92" i="11"/>
  <c r="D167" i="11" s="1"/>
  <c r="J92" i="11"/>
  <c r="J167" i="11" s="1"/>
  <c r="C92" i="11"/>
  <c r="C167" i="11" s="1"/>
  <c r="F142" i="11"/>
  <c r="I142" i="11"/>
  <c r="E142" i="11"/>
  <c r="D142" i="11"/>
  <c r="B92" i="11"/>
  <c r="B167" i="11" s="1"/>
  <c r="F25" i="14" s="1"/>
  <c r="H92" i="11"/>
  <c r="H167" i="11" s="1"/>
  <c r="C142" i="11"/>
  <c r="G92" i="11"/>
  <c r="G167" i="11" s="1"/>
  <c r="B142" i="11"/>
  <c r="M121" i="66" l="1"/>
  <c r="M120" i="66"/>
  <c r="M113" i="66"/>
  <c r="M112" i="66"/>
  <c r="M105" i="66"/>
  <c r="M104" i="66"/>
  <c r="M127" i="66"/>
  <c r="M126" i="66"/>
  <c r="M125" i="66"/>
  <c r="M119" i="66"/>
  <c r="M118" i="66"/>
  <c r="M117" i="66"/>
  <c r="M111" i="66"/>
  <c r="M110" i="66"/>
  <c r="M109" i="66"/>
  <c r="M103" i="66"/>
  <c r="M102" i="66"/>
  <c r="M101" i="66"/>
  <c r="M106" i="66" l="1"/>
  <c r="M114" i="66"/>
  <c r="M122" i="66"/>
  <c r="M107" i="66"/>
  <c r="M115" i="66"/>
  <c r="M123" i="66"/>
  <c r="M108" i="66"/>
  <c r="M116" i="66"/>
  <c r="M124" i="66"/>
  <c r="S71" i="12" l="1"/>
  <c r="S70" i="12"/>
  <c r="S69" i="12"/>
  <c r="S68" i="12"/>
  <c r="S67" i="12"/>
  <c r="S66" i="12"/>
  <c r="S65" i="12"/>
  <c r="S64" i="12"/>
  <c r="S63" i="12"/>
  <c r="S62" i="12"/>
  <c r="S61" i="12"/>
  <c r="S60" i="12"/>
  <c r="S59" i="12"/>
  <c r="S58" i="12"/>
  <c r="S57" i="12"/>
  <c r="S112" i="48"/>
  <c r="S111" i="48"/>
  <c r="S104" i="48"/>
  <c r="S103" i="48"/>
  <c r="S96" i="48"/>
  <c r="S95" i="48"/>
  <c r="S116" i="48"/>
  <c r="S115" i="48"/>
  <c r="S114" i="48"/>
  <c r="S113" i="48"/>
  <c r="S110" i="48"/>
  <c r="S109" i="48"/>
  <c r="S108" i="48"/>
  <c r="S107" i="48"/>
  <c r="S106" i="48"/>
  <c r="S105" i="48"/>
  <c r="S102" i="48"/>
  <c r="S101" i="48"/>
  <c r="S100" i="48"/>
  <c r="S99" i="48"/>
  <c r="S98" i="48"/>
  <c r="S97" i="48"/>
  <c r="S94" i="48"/>
  <c r="S93" i="48"/>
  <c r="S92" i="48"/>
  <c r="S91" i="48"/>
  <c r="S2" i="61"/>
  <c r="L22" i="2"/>
  <c r="L21" i="2"/>
  <c r="L26" i="2"/>
  <c r="H2" i="65" l="1"/>
  <c r="H32" i="65" s="1"/>
  <c r="S2" i="26"/>
  <c r="S71" i="26"/>
  <c r="S140" i="26"/>
  <c r="S157" i="26"/>
  <c r="S174" i="26"/>
  <c r="S192" i="26"/>
  <c r="S2" i="101"/>
  <c r="S48" i="101" s="1"/>
  <c r="J2" i="88"/>
  <c r="K252" i="52"/>
  <c r="K2" i="52"/>
  <c r="K127" i="52"/>
  <c r="S2" i="84"/>
  <c r="S2" i="83"/>
  <c r="S2" i="58"/>
  <c r="S2" i="56"/>
  <c r="S33" i="56" s="1"/>
  <c r="R2" i="28"/>
  <c r="R220" i="28" s="1"/>
  <c r="R39" i="28"/>
  <c r="L3" i="55"/>
  <c r="I2" i="7"/>
  <c r="M2" i="68"/>
  <c r="S2" i="27"/>
  <c r="S29" i="27" s="1"/>
  <c r="M2" i="66"/>
  <c r="M36" i="66" s="1"/>
  <c r="S110" i="27"/>
  <c r="S2" i="12"/>
  <c r="S92" i="12" s="1"/>
  <c r="S36" i="13"/>
  <c r="S2" i="48"/>
  <c r="S77" i="12"/>
  <c r="S85" i="12"/>
  <c r="S84" i="12"/>
  <c r="S78" i="12"/>
  <c r="S79" i="12"/>
  <c r="S80" i="12"/>
  <c r="S88" i="12"/>
  <c r="S76" i="12"/>
  <c r="S81" i="12"/>
  <c r="S75" i="12"/>
  <c r="S83" i="12"/>
  <c r="L23" i="2"/>
  <c r="L24" i="2"/>
  <c r="L25" i="2"/>
  <c r="L19" i="2"/>
  <c r="L20" i="2"/>
  <c r="S105" i="26" l="1"/>
  <c r="S88" i="26"/>
  <c r="S123" i="26"/>
  <c r="S19" i="26"/>
  <c r="S36" i="26"/>
  <c r="S54" i="26"/>
  <c r="J191" i="88"/>
  <c r="J174" i="88"/>
  <c r="J88" i="88"/>
  <c r="S119" i="48"/>
  <c r="S148" i="48"/>
  <c r="S2" i="13"/>
  <c r="S19" i="13" s="1"/>
  <c r="S74" i="12"/>
  <c r="S94" i="84"/>
  <c r="S70" i="83"/>
  <c r="S139" i="83"/>
  <c r="S32" i="48"/>
  <c r="S90" i="48"/>
  <c r="S61" i="48"/>
  <c r="M31" i="68"/>
  <c r="M44" i="68"/>
  <c r="S38" i="12"/>
  <c r="S164" i="27"/>
  <c r="S137" i="27"/>
  <c r="S191" i="27"/>
  <c r="S20" i="12"/>
  <c r="M66" i="66"/>
  <c r="M131" i="66" s="1"/>
  <c r="M100" i="66" s="1"/>
  <c r="R77" i="28"/>
  <c r="R155" i="28"/>
  <c r="R130" i="28"/>
  <c r="R15" i="28"/>
  <c r="R176" i="28"/>
  <c r="R102" i="28"/>
  <c r="R27" i="28"/>
  <c r="R187" i="28"/>
  <c r="R166" i="28"/>
  <c r="R197" i="28"/>
  <c r="I23" i="7"/>
  <c r="I45" i="7"/>
  <c r="S299" i="27"/>
  <c r="S218" i="27"/>
  <c r="S83" i="27"/>
  <c r="S245" i="27"/>
  <c r="S272" i="27"/>
  <c r="S56" i="27"/>
  <c r="L30" i="55"/>
  <c r="L64" i="55"/>
  <c r="S56" i="12"/>
  <c r="R2" i="61"/>
  <c r="G2" i="65" l="1"/>
  <c r="G32" i="65" s="1"/>
  <c r="R2" i="26"/>
  <c r="R71" i="26"/>
  <c r="R174" i="26"/>
  <c r="R140" i="26"/>
  <c r="R157" i="26"/>
  <c r="R192" i="26"/>
  <c r="R2" i="101"/>
  <c r="R48" i="101" s="1"/>
  <c r="I2" i="88"/>
  <c r="J127" i="52"/>
  <c r="J252" i="52"/>
  <c r="J2" i="52"/>
  <c r="R2" i="84"/>
  <c r="R94" i="84" s="1"/>
  <c r="R2" i="83"/>
  <c r="H2" i="7"/>
  <c r="C8" i="30"/>
  <c r="C9" i="30" s="1"/>
  <c r="C10" i="30" s="1"/>
  <c r="C11" i="30" s="1"/>
  <c r="C12" i="30" s="1"/>
  <c r="C13" i="30" s="1"/>
  <c r="C14" i="30" s="1"/>
  <c r="C15" i="30" s="1"/>
  <c r="C16" i="30" s="1"/>
  <c r="C17" i="30" s="1"/>
  <c r="C18" i="30" s="1"/>
  <c r="C19" i="30" s="1"/>
  <c r="C20" i="30" s="1"/>
  <c r="C21" i="30" s="1"/>
  <c r="C22" i="30" s="1"/>
  <c r="C23" i="30" s="1"/>
  <c r="C24" i="30" s="1"/>
  <c r="C25" i="30" s="1"/>
  <c r="R88" i="26" l="1"/>
  <c r="R105" i="26"/>
  <c r="R123" i="26"/>
  <c r="R36" i="26"/>
  <c r="R19" i="26"/>
  <c r="R54" i="26"/>
  <c r="I191" i="88"/>
  <c r="I174" i="88"/>
  <c r="I88" i="88"/>
  <c r="C26" i="30"/>
  <c r="C27" i="30" s="1"/>
  <c r="C28" i="30" s="1"/>
  <c r="C29" i="30" s="1"/>
  <c r="C30" i="30" s="1"/>
  <c r="C31" i="30" s="1"/>
  <c r="C32" i="30" s="1"/>
  <c r="R70" i="83"/>
  <c r="R139" i="83"/>
  <c r="H45" i="7"/>
  <c r="H23" i="7"/>
  <c r="R2" i="58"/>
  <c r="R2" i="56"/>
  <c r="R33" i="56" s="1"/>
  <c r="Q2" i="28"/>
  <c r="Q220" i="28" s="1"/>
  <c r="Q39" i="28"/>
  <c r="L2" i="68"/>
  <c r="L2" i="66"/>
  <c r="L36" i="66" s="1"/>
  <c r="L101" i="66"/>
  <c r="L102" i="66"/>
  <c r="L103" i="66"/>
  <c r="L104" i="66"/>
  <c r="L105" i="66"/>
  <c r="L106" i="66"/>
  <c r="L107" i="66"/>
  <c r="L108" i="66"/>
  <c r="L109" i="66"/>
  <c r="L110" i="66"/>
  <c r="L111" i="66"/>
  <c r="L112" i="66"/>
  <c r="L113" i="66"/>
  <c r="L114" i="66"/>
  <c r="L115" i="66"/>
  <c r="L116" i="66"/>
  <c r="L117" i="66"/>
  <c r="L118" i="66"/>
  <c r="L119" i="66"/>
  <c r="L120" i="66"/>
  <c r="L121" i="66"/>
  <c r="L122" i="66"/>
  <c r="L123" i="66"/>
  <c r="L124" i="66"/>
  <c r="L125" i="66"/>
  <c r="L126" i="66"/>
  <c r="L127" i="66"/>
  <c r="R2" i="12"/>
  <c r="R92" i="12" s="1"/>
  <c r="R36" i="13"/>
  <c r="R75" i="12"/>
  <c r="R76" i="12"/>
  <c r="R77" i="12"/>
  <c r="R78" i="12"/>
  <c r="R79" i="12"/>
  <c r="R80" i="12"/>
  <c r="R81" i="12"/>
  <c r="R83" i="12"/>
  <c r="R84" i="12"/>
  <c r="R85" i="12"/>
  <c r="R88" i="12"/>
  <c r="R57" i="12"/>
  <c r="R58" i="12"/>
  <c r="R59" i="12"/>
  <c r="R60" i="12"/>
  <c r="R61" i="12"/>
  <c r="R62" i="12"/>
  <c r="R63" i="12"/>
  <c r="R64" i="12"/>
  <c r="R65" i="12"/>
  <c r="R66" i="12"/>
  <c r="R67" i="12"/>
  <c r="R68" i="12"/>
  <c r="R69" i="12"/>
  <c r="R70" i="12"/>
  <c r="R71" i="12"/>
  <c r="R2" i="48"/>
  <c r="R148" i="48" s="1"/>
  <c r="R91" i="48"/>
  <c r="R92" i="48"/>
  <c r="R93" i="48"/>
  <c r="R94" i="48"/>
  <c r="R95" i="48"/>
  <c r="R96" i="48"/>
  <c r="R97" i="48"/>
  <c r="R98" i="48"/>
  <c r="R99" i="48"/>
  <c r="R100" i="48"/>
  <c r="R101" i="48"/>
  <c r="R102" i="48"/>
  <c r="R103" i="48"/>
  <c r="R104" i="48"/>
  <c r="R105" i="48"/>
  <c r="R106" i="48"/>
  <c r="R107" i="48"/>
  <c r="R108" i="48"/>
  <c r="R109" i="48"/>
  <c r="R110" i="48"/>
  <c r="R111" i="48"/>
  <c r="R112" i="48"/>
  <c r="R113" i="48"/>
  <c r="R114" i="48"/>
  <c r="R115" i="48"/>
  <c r="R116" i="48"/>
  <c r="R110" i="27"/>
  <c r="R191" i="27" s="1"/>
  <c r="R2" i="27"/>
  <c r="K3" i="55"/>
  <c r="K30" i="55" s="1"/>
  <c r="B140" i="11"/>
  <c r="C140" i="11"/>
  <c r="D140" i="11"/>
  <c r="E140" i="11"/>
  <c r="F140" i="11"/>
  <c r="G140" i="11"/>
  <c r="H140" i="11"/>
  <c r="I140" i="11"/>
  <c r="J140" i="11"/>
  <c r="B141" i="11"/>
  <c r="C141" i="11"/>
  <c r="D141" i="11"/>
  <c r="E141" i="11"/>
  <c r="F141" i="11"/>
  <c r="G141" i="11"/>
  <c r="H141" i="11"/>
  <c r="I141" i="11"/>
  <c r="J141" i="11"/>
  <c r="B139" i="11"/>
  <c r="C139" i="11"/>
  <c r="D139" i="11"/>
  <c r="E139" i="11"/>
  <c r="F139" i="11"/>
  <c r="G139" i="11"/>
  <c r="H139" i="11"/>
  <c r="I139" i="11"/>
  <c r="J139" i="11"/>
  <c r="J91" i="11"/>
  <c r="J166" i="11" s="1"/>
  <c r="I91" i="11"/>
  <c r="I166" i="11" s="1"/>
  <c r="H91" i="11"/>
  <c r="H166" i="11" s="1"/>
  <c r="G91" i="11"/>
  <c r="G166" i="11" s="1"/>
  <c r="F91" i="11"/>
  <c r="F166" i="11" s="1"/>
  <c r="E91" i="11"/>
  <c r="E166" i="11" s="1"/>
  <c r="D91" i="11"/>
  <c r="D166" i="11" s="1"/>
  <c r="C91" i="11"/>
  <c r="C166" i="11" s="1"/>
  <c r="B91" i="11"/>
  <c r="B166" i="11" s="1"/>
  <c r="F24" i="14" s="1"/>
  <c r="J59" i="12"/>
  <c r="Q88" i="12"/>
  <c r="I70" i="12"/>
  <c r="P69" i="12"/>
  <c r="O68" i="12"/>
  <c r="G68" i="12"/>
  <c r="N85" i="12"/>
  <c r="F85" i="12"/>
  <c r="M66" i="12"/>
  <c r="E66" i="12"/>
  <c r="L65" i="12"/>
  <c r="D65" i="12"/>
  <c r="K64" i="12"/>
  <c r="J63" i="12"/>
  <c r="Q80" i="12"/>
  <c r="I62" i="12"/>
  <c r="P61" i="12"/>
  <c r="H61" i="12"/>
  <c r="O78" i="12"/>
  <c r="G60" i="12"/>
  <c r="N59" i="12"/>
  <c r="F59" i="12"/>
  <c r="M76" i="12"/>
  <c r="E76" i="12"/>
  <c r="L75" i="12"/>
  <c r="D57" i="12"/>
  <c r="J115" i="48"/>
  <c r="Q114" i="48"/>
  <c r="P113" i="48"/>
  <c r="H113" i="48"/>
  <c r="G112" i="48"/>
  <c r="N111" i="48"/>
  <c r="F111" i="48"/>
  <c r="M110" i="48"/>
  <c r="E110" i="48"/>
  <c r="L109" i="48"/>
  <c r="D109" i="48"/>
  <c r="K108" i="48"/>
  <c r="C108" i="48"/>
  <c r="J107" i="48"/>
  <c r="Q106" i="48"/>
  <c r="I106" i="48"/>
  <c r="P105" i="48"/>
  <c r="H105" i="48"/>
  <c r="O104" i="48"/>
  <c r="G104" i="48"/>
  <c r="F103" i="48"/>
  <c r="M102" i="48"/>
  <c r="E102" i="48"/>
  <c r="D101" i="48"/>
  <c r="K100" i="48"/>
  <c r="C100" i="48"/>
  <c r="J99" i="48"/>
  <c r="Q98" i="48"/>
  <c r="I98" i="48"/>
  <c r="P97" i="48"/>
  <c r="O96" i="48"/>
  <c r="G96" i="48"/>
  <c r="N95" i="48"/>
  <c r="F95" i="48"/>
  <c r="M94" i="48"/>
  <c r="E94" i="48"/>
  <c r="L93" i="48"/>
  <c r="D93" i="48"/>
  <c r="K92" i="48"/>
  <c r="C92" i="48"/>
  <c r="J91" i="48"/>
  <c r="K83" i="12"/>
  <c r="P80" i="12"/>
  <c r="K75" i="12"/>
  <c r="C75" i="12"/>
  <c r="Q2" i="61"/>
  <c r="Q2" i="56" s="1"/>
  <c r="Q33" i="56" s="1"/>
  <c r="F2" i="61"/>
  <c r="F2" i="27" s="1"/>
  <c r="E2" i="61"/>
  <c r="D2" i="61"/>
  <c r="G2" i="61"/>
  <c r="H2" i="61"/>
  <c r="K2" i="61"/>
  <c r="P2" i="61"/>
  <c r="P2" i="12" s="1"/>
  <c r="P92" i="12" s="1"/>
  <c r="C6" i="30"/>
  <c r="B138" i="11"/>
  <c r="C138" i="11"/>
  <c r="D138" i="11"/>
  <c r="E138" i="11"/>
  <c r="F138" i="11"/>
  <c r="G138" i="11"/>
  <c r="H138" i="11"/>
  <c r="I138" i="11"/>
  <c r="J138" i="11"/>
  <c r="N2" i="61"/>
  <c r="K107" i="66"/>
  <c r="K123" i="66"/>
  <c r="K103" i="66"/>
  <c r="K106" i="66"/>
  <c r="K111" i="66"/>
  <c r="K115" i="66"/>
  <c r="K119" i="66"/>
  <c r="K122" i="66"/>
  <c r="K127" i="66"/>
  <c r="K101" i="66"/>
  <c r="K118" i="66"/>
  <c r="K102" i="66"/>
  <c r="K114" i="66"/>
  <c r="K126" i="66"/>
  <c r="K110" i="66"/>
  <c r="K124" i="66"/>
  <c r="K120" i="66"/>
  <c r="K116" i="66"/>
  <c r="K112" i="66"/>
  <c r="K108" i="66"/>
  <c r="K104" i="66"/>
  <c r="K125" i="66"/>
  <c r="K121" i="66"/>
  <c r="K117" i="66"/>
  <c r="K113" i="66"/>
  <c r="K109" i="66"/>
  <c r="K105" i="66"/>
  <c r="Q93" i="48"/>
  <c r="B134" i="11"/>
  <c r="C134" i="11"/>
  <c r="D134" i="11"/>
  <c r="E134" i="11"/>
  <c r="F134" i="11"/>
  <c r="G134" i="11"/>
  <c r="H134" i="11"/>
  <c r="I134" i="11"/>
  <c r="J134" i="11"/>
  <c r="B135" i="11"/>
  <c r="C135" i="11"/>
  <c r="D135" i="11"/>
  <c r="E135" i="11"/>
  <c r="F135" i="11"/>
  <c r="G135" i="11"/>
  <c r="H135" i="11"/>
  <c r="I135" i="11"/>
  <c r="J135" i="11"/>
  <c r="B136" i="11"/>
  <c r="C136" i="11"/>
  <c r="D136" i="11"/>
  <c r="E136" i="11"/>
  <c r="F136" i="11"/>
  <c r="G136" i="11"/>
  <c r="H136" i="11"/>
  <c r="I136" i="11"/>
  <c r="J136" i="11"/>
  <c r="B137" i="11"/>
  <c r="C137" i="11"/>
  <c r="D137" i="11"/>
  <c r="E137" i="11"/>
  <c r="F137" i="11"/>
  <c r="G137" i="11"/>
  <c r="H137" i="11"/>
  <c r="I137" i="11"/>
  <c r="J137" i="11"/>
  <c r="C90" i="11"/>
  <c r="D90" i="11"/>
  <c r="E90" i="11"/>
  <c r="F90" i="11"/>
  <c r="G90" i="11"/>
  <c r="H90" i="11"/>
  <c r="I90" i="11"/>
  <c r="J90" i="11"/>
  <c r="B90" i="11"/>
  <c r="Q92" i="48"/>
  <c r="Q116" i="48"/>
  <c r="Q115" i="48"/>
  <c r="Q109" i="48"/>
  <c r="Q66" i="12"/>
  <c r="Q70" i="12"/>
  <c r="Q65" i="12"/>
  <c r="Q64" i="12"/>
  <c r="Q63" i="12"/>
  <c r="Q60" i="12"/>
  <c r="Q57" i="12"/>
  <c r="Q71" i="12"/>
  <c r="Q81" i="12"/>
  <c r="Q99" i="48"/>
  <c r="Q68" i="12"/>
  <c r="Q79" i="12"/>
  <c r="Q91" i="48"/>
  <c r="Q78" i="12"/>
  <c r="Q108" i="48"/>
  <c r="Q77" i="12"/>
  <c r="Q107" i="48"/>
  <c r="Q113" i="48"/>
  <c r="Q105" i="48"/>
  <c r="Q97" i="48"/>
  <c r="Q61" i="12"/>
  <c r="Q76" i="12"/>
  <c r="Q101" i="48"/>
  <c r="Q112" i="48"/>
  <c r="Q104" i="48"/>
  <c r="Q100" i="48"/>
  <c r="Q111" i="48"/>
  <c r="Q69" i="12"/>
  <c r="Q96" i="48"/>
  <c r="Q85" i="12"/>
  <c r="Q75" i="12"/>
  <c r="Q103" i="48"/>
  <c r="Q95" i="48"/>
  <c r="Q84" i="12"/>
  <c r="Q110" i="48"/>
  <c r="Q102" i="48"/>
  <c r="Q94" i="48"/>
  <c r="Q83" i="12"/>
  <c r="Q59" i="12"/>
  <c r="Q67" i="12"/>
  <c r="Q58" i="12"/>
  <c r="G121" i="66"/>
  <c r="I122" i="66"/>
  <c r="E124" i="66"/>
  <c r="G125" i="66"/>
  <c r="I125" i="66"/>
  <c r="I126" i="66"/>
  <c r="E127" i="66"/>
  <c r="I127" i="66"/>
  <c r="D127" i="66"/>
  <c r="D116" i="66"/>
  <c r="D108" i="66"/>
  <c r="I118" i="66"/>
  <c r="G117" i="66"/>
  <c r="E116" i="66"/>
  <c r="I114" i="66"/>
  <c r="G113" i="66"/>
  <c r="I110" i="66"/>
  <c r="D124" i="66"/>
  <c r="E126" i="66"/>
  <c r="D119" i="66"/>
  <c r="D111" i="66"/>
  <c r="H124" i="66"/>
  <c r="D103" i="66"/>
  <c r="G109" i="66"/>
  <c r="E108" i="66"/>
  <c r="I106" i="66"/>
  <c r="G105" i="66"/>
  <c r="I102" i="66"/>
  <c r="G101" i="66"/>
  <c r="F125" i="66"/>
  <c r="H126" i="66"/>
  <c r="H118" i="66"/>
  <c r="H110" i="66"/>
  <c r="H114" i="66"/>
  <c r="J103" i="66"/>
  <c r="D107" i="66"/>
  <c r="J123" i="66"/>
  <c r="F113" i="66"/>
  <c r="H102" i="66"/>
  <c r="D115" i="66"/>
  <c r="D122" i="66"/>
  <c r="D114" i="66"/>
  <c r="D106" i="66"/>
  <c r="G126" i="66"/>
  <c r="E125" i="66"/>
  <c r="I123" i="66"/>
  <c r="G122" i="66"/>
  <c r="E121" i="66"/>
  <c r="I119" i="66"/>
  <c r="G118" i="66"/>
  <c r="E117" i="66"/>
  <c r="I115" i="66"/>
  <c r="G114" i="66"/>
  <c r="E113" i="66"/>
  <c r="I111" i="66"/>
  <c r="G110" i="66"/>
  <c r="E109" i="66"/>
  <c r="I107" i="66"/>
  <c r="G106" i="66"/>
  <c r="E105" i="66"/>
  <c r="I103" i="66"/>
  <c r="G102" i="66"/>
  <c r="E101" i="66"/>
  <c r="H122" i="66"/>
  <c r="J111" i="66"/>
  <c r="F101" i="66"/>
  <c r="D123" i="66"/>
  <c r="D121" i="66"/>
  <c r="D113" i="66"/>
  <c r="D105" i="66"/>
  <c r="F126" i="66"/>
  <c r="J124" i="66"/>
  <c r="F118" i="66"/>
  <c r="J116" i="66"/>
  <c r="F110" i="66"/>
  <c r="J108" i="66"/>
  <c r="F102" i="66"/>
  <c r="F121" i="66"/>
  <c r="D120" i="66"/>
  <c r="D112" i="66"/>
  <c r="D104" i="66"/>
  <c r="G123" i="66"/>
  <c r="E118" i="66"/>
  <c r="G115" i="66"/>
  <c r="E110" i="66"/>
  <c r="G107" i="66"/>
  <c r="E102" i="66"/>
  <c r="J119" i="66"/>
  <c r="F109" i="66"/>
  <c r="J125" i="66"/>
  <c r="J117" i="66"/>
  <c r="H116" i="66"/>
  <c r="J109" i="66"/>
  <c r="H108" i="66"/>
  <c r="J101" i="66"/>
  <c r="J107" i="66"/>
  <c r="D126" i="66"/>
  <c r="D118" i="66"/>
  <c r="D110" i="66"/>
  <c r="D102" i="66"/>
  <c r="G124" i="66"/>
  <c r="I121" i="66"/>
  <c r="E119" i="66"/>
  <c r="I117" i="66"/>
  <c r="G116" i="66"/>
  <c r="I113" i="66"/>
  <c r="E111" i="66"/>
  <c r="I109" i="66"/>
  <c r="G108" i="66"/>
  <c r="I105" i="66"/>
  <c r="E103" i="66"/>
  <c r="I101" i="66"/>
  <c r="J127" i="66"/>
  <c r="F117" i="66"/>
  <c r="H106" i="66"/>
  <c r="D125" i="66"/>
  <c r="D117" i="66"/>
  <c r="D109" i="66"/>
  <c r="J126" i="66"/>
  <c r="H125" i="66"/>
  <c r="F124" i="66"/>
  <c r="J122" i="66"/>
  <c r="J118" i="66"/>
  <c r="H117" i="66"/>
  <c r="F116" i="66"/>
  <c r="J114" i="66"/>
  <c r="F112" i="66"/>
  <c r="J110" i="66"/>
  <c r="H109" i="66"/>
  <c r="F108" i="66"/>
  <c r="J106" i="66"/>
  <c r="F104" i="66"/>
  <c r="J102" i="66"/>
  <c r="H101" i="66"/>
  <c r="J115" i="66"/>
  <c r="F105" i="66"/>
  <c r="H127" i="66"/>
  <c r="H123" i="66"/>
  <c r="F122" i="66"/>
  <c r="J120" i="66"/>
  <c r="H119" i="66"/>
  <c r="H115" i="66"/>
  <c r="F114" i="66"/>
  <c r="J112" i="66"/>
  <c r="H111" i="66"/>
  <c r="H107" i="66"/>
  <c r="F106" i="66"/>
  <c r="J104" i="66"/>
  <c r="H103" i="66"/>
  <c r="G127" i="66"/>
  <c r="I124" i="66"/>
  <c r="E122" i="66"/>
  <c r="I120" i="66"/>
  <c r="G119" i="66"/>
  <c r="I116" i="66"/>
  <c r="E114" i="66"/>
  <c r="I112" i="66"/>
  <c r="G111" i="66"/>
  <c r="I108" i="66"/>
  <c r="E106" i="66"/>
  <c r="I104" i="66"/>
  <c r="G103" i="66"/>
  <c r="F127" i="66"/>
  <c r="F123" i="66"/>
  <c r="J121" i="66"/>
  <c r="H120" i="66"/>
  <c r="F119" i="66"/>
  <c r="F115" i="66"/>
  <c r="J113" i="66"/>
  <c r="H112" i="66"/>
  <c r="F111" i="66"/>
  <c r="F107" i="66"/>
  <c r="J105" i="66"/>
  <c r="H104" i="66"/>
  <c r="F103" i="66"/>
  <c r="E123" i="66"/>
  <c r="G120" i="66"/>
  <c r="E115" i="66"/>
  <c r="G112" i="66"/>
  <c r="E107" i="66"/>
  <c r="G104" i="66"/>
  <c r="H121" i="66"/>
  <c r="F120" i="66"/>
  <c r="H113" i="66"/>
  <c r="H105" i="66"/>
  <c r="E120" i="66"/>
  <c r="E112" i="66"/>
  <c r="E104" i="66"/>
  <c r="D101" i="66"/>
  <c r="B130" i="11"/>
  <c r="C130" i="11"/>
  <c r="D130" i="11"/>
  <c r="E130" i="11"/>
  <c r="F130" i="11"/>
  <c r="G130" i="11"/>
  <c r="H130" i="11"/>
  <c r="I130" i="11"/>
  <c r="J130" i="11"/>
  <c r="B131" i="11"/>
  <c r="C131" i="11"/>
  <c r="D131" i="11"/>
  <c r="E131" i="11"/>
  <c r="F131" i="11"/>
  <c r="G131" i="11"/>
  <c r="H131" i="11"/>
  <c r="I131" i="11"/>
  <c r="J131" i="11"/>
  <c r="B132" i="11"/>
  <c r="C132" i="11"/>
  <c r="D132" i="11"/>
  <c r="E132" i="11"/>
  <c r="F132" i="11"/>
  <c r="G132" i="11"/>
  <c r="H132" i="11"/>
  <c r="I132" i="11"/>
  <c r="J132" i="11"/>
  <c r="B133" i="11"/>
  <c r="C133" i="11"/>
  <c r="D133" i="11"/>
  <c r="E133" i="11"/>
  <c r="F133" i="11"/>
  <c r="G133" i="11"/>
  <c r="H133" i="11"/>
  <c r="I133" i="11"/>
  <c r="J133" i="11"/>
  <c r="J89" i="11"/>
  <c r="I89" i="11"/>
  <c r="H89" i="11"/>
  <c r="G89" i="11"/>
  <c r="F89" i="11"/>
  <c r="E89" i="11"/>
  <c r="D89" i="11"/>
  <c r="C89" i="11"/>
  <c r="B89" i="11"/>
  <c r="P71" i="12"/>
  <c r="P58" i="12"/>
  <c r="P78" i="12"/>
  <c r="P85" i="12"/>
  <c r="P57" i="12"/>
  <c r="P59" i="12"/>
  <c r="P63" i="12"/>
  <c r="P66" i="12"/>
  <c r="P68" i="12"/>
  <c r="P70" i="12"/>
  <c r="P115" i="48"/>
  <c r="P109" i="48"/>
  <c r="P96" i="48"/>
  <c r="P108" i="48"/>
  <c r="P92" i="48"/>
  <c r="P116" i="48"/>
  <c r="P107" i="48"/>
  <c r="P91" i="48"/>
  <c r="P101" i="48"/>
  <c r="P112" i="48"/>
  <c r="P100" i="48"/>
  <c r="P76" i="12"/>
  <c r="P111" i="48"/>
  <c r="P99" i="48"/>
  <c r="P110" i="48"/>
  <c r="P102" i="48"/>
  <c r="P93" i="48"/>
  <c r="P83" i="12"/>
  <c r="P114" i="48"/>
  <c r="P106" i="48"/>
  <c r="P98" i="48"/>
  <c r="P104" i="48"/>
  <c r="P95" i="48"/>
  <c r="P103" i="48"/>
  <c r="P94" i="48"/>
  <c r="F64" i="12"/>
  <c r="P64" i="12"/>
  <c r="P67" i="12"/>
  <c r="P65" i="12"/>
  <c r="P62" i="12"/>
  <c r="P60" i="12"/>
  <c r="P84" i="12"/>
  <c r="P81" i="12"/>
  <c r="P77" i="12"/>
  <c r="P75" i="12"/>
  <c r="E64" i="12"/>
  <c r="G64" i="12"/>
  <c r="I64" i="12"/>
  <c r="M64" i="12"/>
  <c r="O64" i="12"/>
  <c r="D64" i="12"/>
  <c r="H64" i="12"/>
  <c r="L64" i="12"/>
  <c r="N64" i="12"/>
  <c r="C2" i="61"/>
  <c r="O2" i="61"/>
  <c r="J2" i="61"/>
  <c r="M2" i="61"/>
  <c r="I2" i="61"/>
  <c r="L2" i="61"/>
  <c r="J129" i="11"/>
  <c r="I129" i="11"/>
  <c r="H129" i="11"/>
  <c r="G129" i="11"/>
  <c r="F129" i="11"/>
  <c r="E129" i="11"/>
  <c r="D129" i="11"/>
  <c r="C129" i="11"/>
  <c r="B129" i="11"/>
  <c r="J128" i="11"/>
  <c r="I128" i="11"/>
  <c r="H128" i="11"/>
  <c r="G128" i="11"/>
  <c r="F128" i="11"/>
  <c r="E128" i="11"/>
  <c r="D128" i="11"/>
  <c r="C128" i="11"/>
  <c r="B128" i="11"/>
  <c r="J127" i="11"/>
  <c r="I127" i="11"/>
  <c r="H127" i="11"/>
  <c r="G127" i="11"/>
  <c r="F127" i="11"/>
  <c r="E127" i="11"/>
  <c r="D127" i="11"/>
  <c r="C127" i="11"/>
  <c r="B127" i="11"/>
  <c r="J126" i="11"/>
  <c r="I126" i="11"/>
  <c r="H126" i="11"/>
  <c r="G126" i="11"/>
  <c r="F126" i="11"/>
  <c r="E126" i="11"/>
  <c r="D126" i="11"/>
  <c r="C126" i="11"/>
  <c r="B126" i="11"/>
  <c r="J125" i="11"/>
  <c r="I125" i="11"/>
  <c r="H125" i="11"/>
  <c r="G125" i="11"/>
  <c r="F125" i="11"/>
  <c r="E125" i="11"/>
  <c r="D125" i="11"/>
  <c r="C125" i="11"/>
  <c r="B125" i="11"/>
  <c r="J124" i="11"/>
  <c r="I124" i="11"/>
  <c r="H124" i="11"/>
  <c r="G124" i="11"/>
  <c r="F124" i="11"/>
  <c r="E124" i="11"/>
  <c r="D124" i="11"/>
  <c r="C124" i="11"/>
  <c r="B124" i="11"/>
  <c r="J123" i="11"/>
  <c r="I123" i="11"/>
  <c r="H123" i="11"/>
  <c r="G123" i="11"/>
  <c r="F123" i="11"/>
  <c r="E123" i="11"/>
  <c r="D123" i="11"/>
  <c r="C123" i="11"/>
  <c r="B123" i="11"/>
  <c r="J122" i="11"/>
  <c r="I122" i="11"/>
  <c r="H122" i="11"/>
  <c r="G122" i="11"/>
  <c r="F122" i="11"/>
  <c r="E122" i="11"/>
  <c r="D122" i="11"/>
  <c r="C122" i="11"/>
  <c r="B122" i="11"/>
  <c r="J121" i="11"/>
  <c r="I121" i="11"/>
  <c r="H121" i="11"/>
  <c r="G121" i="11"/>
  <c r="F121" i="11"/>
  <c r="E121" i="11"/>
  <c r="D121" i="11"/>
  <c r="C121" i="11"/>
  <c r="B121" i="11"/>
  <c r="J120" i="11"/>
  <c r="I120" i="11"/>
  <c r="H120" i="11"/>
  <c r="G120" i="11"/>
  <c r="F120" i="11"/>
  <c r="E120" i="11"/>
  <c r="D120" i="11"/>
  <c r="C120" i="11"/>
  <c r="B120" i="11"/>
  <c r="J119" i="11"/>
  <c r="I119" i="11"/>
  <c r="H119" i="11"/>
  <c r="G119" i="11"/>
  <c r="F119" i="11"/>
  <c r="E119" i="11"/>
  <c r="D119" i="11"/>
  <c r="C119" i="11"/>
  <c r="B119" i="11"/>
  <c r="J118" i="11"/>
  <c r="I118" i="11"/>
  <c r="H118" i="11"/>
  <c r="G118" i="11"/>
  <c r="F118" i="11"/>
  <c r="E118" i="11"/>
  <c r="D118" i="11"/>
  <c r="C118" i="11"/>
  <c r="B118" i="11"/>
  <c r="J117" i="11"/>
  <c r="I117" i="11"/>
  <c r="H117" i="11"/>
  <c r="G117" i="11"/>
  <c r="F117" i="11"/>
  <c r="E117" i="11"/>
  <c r="D117" i="11"/>
  <c r="C117" i="11"/>
  <c r="B117" i="11"/>
  <c r="J116" i="11"/>
  <c r="I116" i="11"/>
  <c r="H116" i="11"/>
  <c r="G116" i="11"/>
  <c r="F116" i="11"/>
  <c r="E116" i="11"/>
  <c r="D116" i="11"/>
  <c r="C116" i="11"/>
  <c r="B116" i="11"/>
  <c r="J115" i="11"/>
  <c r="I115" i="11"/>
  <c r="H115" i="11"/>
  <c r="G115" i="11"/>
  <c r="F115" i="11"/>
  <c r="E115" i="11"/>
  <c r="D115" i="11"/>
  <c r="C115" i="11"/>
  <c r="B115" i="11"/>
  <c r="J114" i="11"/>
  <c r="I114" i="11"/>
  <c r="H114" i="11"/>
  <c r="G114" i="11"/>
  <c r="F114" i="11"/>
  <c r="E114" i="11"/>
  <c r="D114" i="11"/>
  <c r="C114" i="11"/>
  <c r="B114" i="11"/>
  <c r="J113" i="11"/>
  <c r="I113" i="11"/>
  <c r="H113" i="11"/>
  <c r="G113" i="11"/>
  <c r="F113" i="11"/>
  <c r="E113" i="11"/>
  <c r="D113" i="11"/>
  <c r="C113" i="11"/>
  <c r="B113" i="11"/>
  <c r="J112" i="11"/>
  <c r="I112" i="11"/>
  <c r="H112" i="11"/>
  <c r="G112" i="11"/>
  <c r="F112" i="11"/>
  <c r="E112" i="11"/>
  <c r="D112" i="11"/>
  <c r="C112" i="11"/>
  <c r="B112" i="11"/>
  <c r="J111" i="11"/>
  <c r="I111" i="11"/>
  <c r="H111" i="11"/>
  <c r="G111" i="11"/>
  <c r="F111" i="11"/>
  <c r="E111" i="11"/>
  <c r="D111" i="11"/>
  <c r="C111" i="11"/>
  <c r="B111" i="11"/>
  <c r="J110" i="11"/>
  <c r="I110" i="11"/>
  <c r="H110" i="11"/>
  <c r="G110" i="11"/>
  <c r="F110" i="11"/>
  <c r="E110" i="11"/>
  <c r="D110" i="11"/>
  <c r="C110" i="11"/>
  <c r="B110" i="11"/>
  <c r="J109" i="11"/>
  <c r="I109" i="11"/>
  <c r="H109" i="11"/>
  <c r="G109" i="11"/>
  <c r="F109" i="11"/>
  <c r="E109" i="11"/>
  <c r="D109" i="11"/>
  <c r="C109" i="11"/>
  <c r="B109" i="11"/>
  <c r="J108" i="11"/>
  <c r="I108" i="11"/>
  <c r="H108" i="11"/>
  <c r="G108" i="11"/>
  <c r="F108" i="11"/>
  <c r="E108" i="11"/>
  <c r="D108" i="11"/>
  <c r="C108" i="11"/>
  <c r="B108" i="11"/>
  <c r="J107" i="11"/>
  <c r="I107" i="11"/>
  <c r="H107" i="11"/>
  <c r="G107" i="11"/>
  <c r="F107" i="11"/>
  <c r="E107" i="11"/>
  <c r="D107" i="11"/>
  <c r="C107" i="11"/>
  <c r="B107" i="11"/>
  <c r="J106" i="11"/>
  <c r="I106" i="11"/>
  <c r="H106" i="11"/>
  <c r="G106" i="11"/>
  <c r="F106" i="11"/>
  <c r="E106" i="11"/>
  <c r="D106" i="11"/>
  <c r="C106" i="11"/>
  <c r="B106" i="11"/>
  <c r="J105" i="11"/>
  <c r="I105" i="11"/>
  <c r="H105" i="11"/>
  <c r="G105" i="11"/>
  <c r="F105" i="11"/>
  <c r="E105" i="11"/>
  <c r="D105" i="11"/>
  <c r="C105" i="11"/>
  <c r="B105" i="11"/>
  <c r="J104" i="11"/>
  <c r="I104" i="11"/>
  <c r="H104" i="11"/>
  <c r="G104" i="11"/>
  <c r="F104" i="11"/>
  <c r="E104" i="11"/>
  <c r="D104" i="11"/>
  <c r="C104" i="11"/>
  <c r="B104" i="11"/>
  <c r="J103" i="11"/>
  <c r="I103" i="11"/>
  <c r="H103" i="11"/>
  <c r="G103" i="11"/>
  <c r="F103" i="11"/>
  <c r="E103" i="11"/>
  <c r="D103" i="11"/>
  <c r="C103" i="11"/>
  <c r="B103" i="11"/>
  <c r="J102" i="11"/>
  <c r="I102" i="11"/>
  <c r="H102" i="11"/>
  <c r="G102" i="11"/>
  <c r="F102" i="11"/>
  <c r="E102" i="11"/>
  <c r="D102" i="11"/>
  <c r="C102" i="11"/>
  <c r="B102" i="11"/>
  <c r="J101" i="11"/>
  <c r="I101" i="11"/>
  <c r="H101" i="11"/>
  <c r="G101" i="11"/>
  <c r="F101" i="11"/>
  <c r="E101" i="11"/>
  <c r="D101" i="11"/>
  <c r="C101" i="11"/>
  <c r="B101" i="11"/>
  <c r="J100" i="11"/>
  <c r="I100" i="11"/>
  <c r="H100" i="11"/>
  <c r="G100" i="11"/>
  <c r="F100" i="11"/>
  <c r="E100" i="11"/>
  <c r="D100" i="11"/>
  <c r="C100" i="11"/>
  <c r="B100" i="11"/>
  <c r="J99" i="11"/>
  <c r="I99" i="11"/>
  <c r="H99" i="11"/>
  <c r="G99" i="11"/>
  <c r="F99" i="11"/>
  <c r="E99" i="11"/>
  <c r="D99" i="11"/>
  <c r="C99" i="11"/>
  <c r="B99" i="11"/>
  <c r="J98" i="11"/>
  <c r="I98" i="11"/>
  <c r="H98" i="11"/>
  <c r="G98" i="11"/>
  <c r="F98" i="11"/>
  <c r="E98" i="11"/>
  <c r="D98" i="11"/>
  <c r="C98" i="11"/>
  <c r="B98" i="11"/>
  <c r="J97" i="11"/>
  <c r="I97" i="11"/>
  <c r="H97" i="11"/>
  <c r="G97" i="11"/>
  <c r="F97" i="11"/>
  <c r="E97" i="11"/>
  <c r="D97" i="11"/>
  <c r="C97" i="11"/>
  <c r="B97" i="11"/>
  <c r="J96" i="11"/>
  <c r="I96" i="11"/>
  <c r="H96" i="11"/>
  <c r="G96" i="11"/>
  <c r="F96" i="11"/>
  <c r="E96" i="11"/>
  <c r="D96" i="11"/>
  <c r="C96" i="11"/>
  <c r="B96" i="11"/>
  <c r="J95" i="11"/>
  <c r="I95" i="11"/>
  <c r="H95" i="11"/>
  <c r="G95" i="11"/>
  <c r="F95" i="11"/>
  <c r="E95" i="11"/>
  <c r="D95" i="11"/>
  <c r="C95" i="11"/>
  <c r="B95" i="11"/>
  <c r="L36" i="13"/>
  <c r="K10" i="2"/>
  <c r="J10" i="2"/>
  <c r="I10" i="2"/>
  <c r="G10" i="2"/>
  <c r="F10" i="2"/>
  <c r="K26" i="2"/>
  <c r="J26" i="2"/>
  <c r="K25" i="2"/>
  <c r="J25" i="2"/>
  <c r="K24" i="2"/>
  <c r="J24" i="2"/>
  <c r="K23" i="2"/>
  <c r="J23" i="2"/>
  <c r="K22" i="2"/>
  <c r="J22" i="2"/>
  <c r="K21" i="2"/>
  <c r="J21" i="2"/>
  <c r="K20" i="2"/>
  <c r="J20" i="2"/>
  <c r="K19" i="2"/>
  <c r="J19" i="2"/>
  <c r="K8" i="2"/>
  <c r="J8" i="2"/>
  <c r="I8" i="2"/>
  <c r="G8" i="2"/>
  <c r="F8" i="2"/>
  <c r="K7" i="2"/>
  <c r="J7" i="2"/>
  <c r="I7" i="2"/>
  <c r="G7" i="2"/>
  <c r="F7" i="2"/>
  <c r="H7" i="2"/>
  <c r="K6" i="2"/>
  <c r="J6" i="2"/>
  <c r="I6" i="2"/>
  <c r="G6" i="2"/>
  <c r="F6" i="2"/>
  <c r="H6" i="2"/>
  <c r="K5" i="2"/>
  <c r="I5" i="2"/>
  <c r="G5" i="2"/>
  <c r="F5" i="2"/>
  <c r="H5" i="2"/>
  <c r="I4" i="2"/>
  <c r="G4" i="2"/>
  <c r="J5" i="2"/>
  <c r="H8" i="2"/>
  <c r="F4" i="2"/>
  <c r="J88" i="11"/>
  <c r="I88" i="11"/>
  <c r="H88" i="11"/>
  <c r="G88" i="11"/>
  <c r="F88" i="11"/>
  <c r="E88" i="11"/>
  <c r="D88" i="11"/>
  <c r="C88" i="11"/>
  <c r="J87" i="11"/>
  <c r="I87" i="11"/>
  <c r="H87" i="11"/>
  <c r="H162" i="11" s="1"/>
  <c r="G87" i="11"/>
  <c r="F87" i="11"/>
  <c r="E87" i="11"/>
  <c r="D87" i="11"/>
  <c r="D162" i="11" s="1"/>
  <c r="C87" i="11"/>
  <c r="J86" i="11"/>
  <c r="I86" i="11"/>
  <c r="H86" i="11"/>
  <c r="G86" i="11"/>
  <c r="F86" i="11"/>
  <c r="E86" i="11"/>
  <c r="D86" i="11"/>
  <c r="C86" i="11"/>
  <c r="C161" i="11" s="1"/>
  <c r="J85" i="11"/>
  <c r="I85" i="11"/>
  <c r="H85" i="11"/>
  <c r="G85" i="11"/>
  <c r="F85" i="11"/>
  <c r="E85" i="11"/>
  <c r="D85" i="11"/>
  <c r="C85" i="11"/>
  <c r="C160" i="11" s="1"/>
  <c r="J84" i="11"/>
  <c r="I84" i="11"/>
  <c r="H84" i="11"/>
  <c r="G84" i="11"/>
  <c r="F84" i="11"/>
  <c r="E84" i="11"/>
  <c r="D84" i="11"/>
  <c r="C84" i="11"/>
  <c r="J83" i="11"/>
  <c r="I83" i="11"/>
  <c r="H83" i="11"/>
  <c r="G83" i="11"/>
  <c r="F83" i="11"/>
  <c r="E83" i="11"/>
  <c r="D83" i="11"/>
  <c r="C83" i="11"/>
  <c r="B88" i="11"/>
  <c r="B87" i="11"/>
  <c r="B86" i="11"/>
  <c r="B85" i="11"/>
  <c r="B84" i="11"/>
  <c r="O71" i="12"/>
  <c r="N71" i="12"/>
  <c r="M71" i="12"/>
  <c r="L71" i="12"/>
  <c r="K71" i="12"/>
  <c r="I71" i="12"/>
  <c r="G71" i="12"/>
  <c r="F71" i="12"/>
  <c r="E71" i="12"/>
  <c r="D71" i="12"/>
  <c r="C71" i="12"/>
  <c r="O62" i="12"/>
  <c r="N62" i="12"/>
  <c r="M62" i="12"/>
  <c r="L62" i="12"/>
  <c r="K62" i="12"/>
  <c r="G62" i="12"/>
  <c r="F62" i="12"/>
  <c r="D62" i="12"/>
  <c r="C62" i="12"/>
  <c r="N63" i="12"/>
  <c r="I65" i="12"/>
  <c r="I63" i="12"/>
  <c r="I58" i="12"/>
  <c r="G63" i="12"/>
  <c r="O63" i="12"/>
  <c r="G58" i="12"/>
  <c r="G67" i="12"/>
  <c r="O58" i="12"/>
  <c r="O67" i="12"/>
  <c r="E60" i="12"/>
  <c r="E69" i="12"/>
  <c r="K85" i="12"/>
  <c r="G57" i="12"/>
  <c r="O57" i="12"/>
  <c r="G66" i="12"/>
  <c r="O66" i="12"/>
  <c r="H75" i="12"/>
  <c r="F57" i="12"/>
  <c r="N57" i="12"/>
  <c r="F66" i="12"/>
  <c r="N66" i="12"/>
  <c r="I85" i="12"/>
  <c r="G69" i="12"/>
  <c r="O69" i="12"/>
  <c r="G59" i="12"/>
  <c r="G65" i="12"/>
  <c r="O65" i="12"/>
  <c r="G61" i="12"/>
  <c r="O61" i="12"/>
  <c r="C66" i="12"/>
  <c r="K66" i="12"/>
  <c r="G70" i="12"/>
  <c r="O70" i="12"/>
  <c r="K59" i="12"/>
  <c r="K68" i="12"/>
  <c r="C61" i="12"/>
  <c r="K61" i="12"/>
  <c r="C70" i="12"/>
  <c r="K70" i="12"/>
  <c r="C58" i="12"/>
  <c r="K58" i="12"/>
  <c r="C59" i="12"/>
  <c r="C68" i="12"/>
  <c r="J79" i="12"/>
  <c r="H81" i="12"/>
  <c r="I75" i="12"/>
  <c r="O77" i="12"/>
  <c r="E79" i="12"/>
  <c r="M79" i="12"/>
  <c r="C81" i="12"/>
  <c r="K81" i="12"/>
  <c r="F83" i="12"/>
  <c r="N83" i="12"/>
  <c r="E70" i="12"/>
  <c r="M70" i="12"/>
  <c r="H70" i="12"/>
  <c r="E80" i="12"/>
  <c r="K65" i="12"/>
  <c r="C60" i="12"/>
  <c r="K60" i="12"/>
  <c r="F61" i="12"/>
  <c r="N61" i="12"/>
  <c r="D81" i="12"/>
  <c r="E85" i="12"/>
  <c r="C69" i="12"/>
  <c r="K69" i="12"/>
  <c r="E59" i="12"/>
  <c r="M59" i="12"/>
  <c r="H60" i="12"/>
  <c r="E68" i="12"/>
  <c r="M68" i="12"/>
  <c r="H69" i="12"/>
  <c r="G77" i="12"/>
  <c r="E88" i="12"/>
  <c r="O59" i="12"/>
  <c r="H62" i="12"/>
  <c r="N65" i="12"/>
  <c r="M69" i="12"/>
  <c r="H57" i="12"/>
  <c r="I60" i="12"/>
  <c r="E65" i="12"/>
  <c r="M65" i="12"/>
  <c r="H66" i="12"/>
  <c r="C67" i="12"/>
  <c r="K67" i="12"/>
  <c r="F68" i="12"/>
  <c r="N68" i="12"/>
  <c r="M88" i="12"/>
  <c r="M67" i="12"/>
  <c r="F76" i="12"/>
  <c r="N76" i="12"/>
  <c r="I77" i="12"/>
  <c r="E63" i="12"/>
  <c r="M63" i="12"/>
  <c r="H65" i="12"/>
  <c r="C76" i="12"/>
  <c r="C85" i="12"/>
  <c r="E61" i="12"/>
  <c r="K63" i="12"/>
  <c r="C63" i="12"/>
  <c r="H68" i="12"/>
  <c r="I57" i="12"/>
  <c r="F63" i="12"/>
  <c r="H71" i="12"/>
  <c r="E67" i="12"/>
  <c r="M60" i="12"/>
  <c r="E57" i="12"/>
  <c r="M57" i="12"/>
  <c r="H58" i="12"/>
  <c r="F60" i="12"/>
  <c r="N60" i="12"/>
  <c r="I61" i="12"/>
  <c r="F69" i="12"/>
  <c r="N69" i="12"/>
  <c r="K76" i="12"/>
  <c r="J85" i="12"/>
  <c r="M61" i="12"/>
  <c r="F65" i="12"/>
  <c r="O85" i="12"/>
  <c r="H85" i="12"/>
  <c r="H67" i="12"/>
  <c r="I88" i="12"/>
  <c r="K77" i="12"/>
  <c r="L80" i="12"/>
  <c r="D68" i="12"/>
  <c r="L68" i="12"/>
  <c r="J75" i="12"/>
  <c r="H77" i="12"/>
  <c r="H59" i="12"/>
  <c r="D63" i="12"/>
  <c r="L63" i="12"/>
  <c r="F70" i="12"/>
  <c r="F88" i="12"/>
  <c r="N70" i="12"/>
  <c r="N88" i="12"/>
  <c r="C77" i="12"/>
  <c r="N79" i="12"/>
  <c r="G83" i="12"/>
  <c r="L58" i="12"/>
  <c r="D67" i="12"/>
  <c r="D60" i="12"/>
  <c r="L60" i="12"/>
  <c r="I68" i="12"/>
  <c r="D69" i="12"/>
  <c r="L69" i="12"/>
  <c r="D80" i="12"/>
  <c r="J83" i="12"/>
  <c r="C80" i="12"/>
  <c r="K80" i="12"/>
  <c r="F81" i="12"/>
  <c r="N81" i="12"/>
  <c r="I83" i="12"/>
  <c r="M75" i="12"/>
  <c r="I80" i="12"/>
  <c r="O83" i="12"/>
  <c r="L67" i="12"/>
  <c r="H76" i="12"/>
  <c r="G81" i="12"/>
  <c r="L57" i="12"/>
  <c r="D66" i="12"/>
  <c r="G85" i="12"/>
  <c r="D59" i="12"/>
  <c r="D61" i="12"/>
  <c r="L61" i="12"/>
  <c r="I69" i="12"/>
  <c r="D70" i="12"/>
  <c r="L70" i="12"/>
  <c r="F79" i="12"/>
  <c r="L81" i="12"/>
  <c r="D58" i="12"/>
  <c r="I66" i="12"/>
  <c r="L59" i="12"/>
  <c r="D85" i="12"/>
  <c r="L85" i="12"/>
  <c r="E75" i="12"/>
  <c r="I79" i="12"/>
  <c r="O81" i="12"/>
  <c r="M85" i="12"/>
  <c r="L66" i="12"/>
  <c r="F75" i="12"/>
  <c r="N75" i="12"/>
  <c r="I76" i="12"/>
  <c r="D77" i="12"/>
  <c r="L77" i="12"/>
  <c r="G79" i="12"/>
  <c r="J80" i="12"/>
  <c r="E81" i="12"/>
  <c r="M81" i="12"/>
  <c r="H83" i="12"/>
  <c r="G75" i="12"/>
  <c r="O75" i="12"/>
  <c r="J76" i="12"/>
  <c r="M77" i="12"/>
  <c r="G88" i="12"/>
  <c r="O88" i="12"/>
  <c r="K57" i="12"/>
  <c r="F58" i="12"/>
  <c r="N58" i="12"/>
  <c r="I59" i="12"/>
  <c r="N67" i="12"/>
  <c r="M80" i="12"/>
  <c r="C79" i="12"/>
  <c r="K79" i="12"/>
  <c r="F80" i="12"/>
  <c r="N80" i="12"/>
  <c r="L83" i="12"/>
  <c r="J88" i="12"/>
  <c r="E62" i="12"/>
  <c r="H63" i="12"/>
  <c r="C65" i="12"/>
  <c r="I67" i="12"/>
  <c r="D79" i="12"/>
  <c r="L79" i="12"/>
  <c r="G80" i="12"/>
  <c r="O80" i="12"/>
  <c r="E83" i="12"/>
  <c r="M83" i="12"/>
  <c r="C88" i="12"/>
  <c r="K88" i="12"/>
  <c r="D75" i="12"/>
  <c r="G76" i="12"/>
  <c r="O76" i="12"/>
  <c r="J77" i="12"/>
  <c r="D88" i="12"/>
  <c r="L88" i="12"/>
  <c r="G103" i="48"/>
  <c r="G100" i="48"/>
  <c r="C114" i="48"/>
  <c r="G97" i="48"/>
  <c r="G111" i="48"/>
  <c r="G113" i="48"/>
  <c r="G109" i="48"/>
  <c r="G94" i="48"/>
  <c r="G108" i="48"/>
  <c r="G106" i="48"/>
  <c r="G101" i="48"/>
  <c r="G115" i="48"/>
  <c r="G114" i="48"/>
  <c r="K115" i="48"/>
  <c r="G107" i="48"/>
  <c r="G105" i="48"/>
  <c r="G116" i="48"/>
  <c r="G92" i="48"/>
  <c r="G98" i="48"/>
  <c r="G93" i="48"/>
  <c r="G99" i="48"/>
  <c r="G102" i="48"/>
  <c r="G110" i="48"/>
  <c r="G91" i="48"/>
  <c r="G95" i="48"/>
  <c r="F114" i="48"/>
  <c r="D96" i="48"/>
  <c r="E113" i="48"/>
  <c r="F94" i="48"/>
  <c r="C98" i="48"/>
  <c r="C96" i="48"/>
  <c r="C94" i="48"/>
  <c r="D94" i="48"/>
  <c r="F109" i="48"/>
  <c r="D98" i="48"/>
  <c r="F99" i="48"/>
  <c r="D110" i="48"/>
  <c r="F92" i="48"/>
  <c r="D115" i="48"/>
  <c r="F93" i="48"/>
  <c r="D107" i="48"/>
  <c r="D92" i="48"/>
  <c r="F115" i="48"/>
  <c r="F96" i="48"/>
  <c r="D116" i="48"/>
  <c r="F110" i="48"/>
  <c r="D108" i="48"/>
  <c r="D113" i="48"/>
  <c r="D106" i="48"/>
  <c r="D112" i="48"/>
  <c r="F107" i="48"/>
  <c r="F101" i="48"/>
  <c r="F116" i="48"/>
  <c r="D99" i="48"/>
  <c r="D105" i="48"/>
  <c r="D114" i="48"/>
  <c r="F106" i="48"/>
  <c r="F113" i="48"/>
  <c r="D104" i="48"/>
  <c r="F97" i="48"/>
  <c r="D111" i="48"/>
  <c r="D103" i="48"/>
  <c r="D100" i="48"/>
  <c r="F102" i="48"/>
  <c r="F105" i="48"/>
  <c r="D97" i="48"/>
  <c r="F100" i="48"/>
  <c r="D91" i="48"/>
  <c r="D102" i="48"/>
  <c r="D95" i="48"/>
  <c r="F91" i="48"/>
  <c r="F98" i="48"/>
  <c r="F112" i="48"/>
  <c r="F108" i="48"/>
  <c r="F104" i="48"/>
  <c r="J116" i="48"/>
  <c r="J114" i="48"/>
  <c r="J112" i="48"/>
  <c r="J104" i="48"/>
  <c r="J100" i="48"/>
  <c r="J109" i="48"/>
  <c r="J108" i="48"/>
  <c r="J93" i="48"/>
  <c r="J105" i="48"/>
  <c r="J110" i="48"/>
  <c r="J101" i="48"/>
  <c r="J102" i="48"/>
  <c r="J106" i="48"/>
  <c r="J95" i="48"/>
  <c r="J94" i="48"/>
  <c r="J92" i="48"/>
  <c r="J98" i="48"/>
  <c r="J103" i="48"/>
  <c r="J111" i="48"/>
  <c r="J97" i="48"/>
  <c r="J96" i="48"/>
  <c r="I116" i="48"/>
  <c r="I115" i="48"/>
  <c r="I114" i="48"/>
  <c r="I112" i="48"/>
  <c r="I107" i="48"/>
  <c r="I104" i="48"/>
  <c r="I109" i="48"/>
  <c r="I100" i="48"/>
  <c r="I108" i="48"/>
  <c r="I93" i="48"/>
  <c r="I110" i="48"/>
  <c r="I105" i="48"/>
  <c r="I95" i="48"/>
  <c r="I99" i="48"/>
  <c r="I92" i="48"/>
  <c r="I94" i="48"/>
  <c r="I91" i="48"/>
  <c r="I103" i="48"/>
  <c r="I102" i="48"/>
  <c r="I101" i="48"/>
  <c r="I111" i="48"/>
  <c r="I97" i="48"/>
  <c r="I96" i="48"/>
  <c r="J113" i="48"/>
  <c r="E116" i="48"/>
  <c r="E114" i="48"/>
  <c r="E115" i="48"/>
  <c r="E112" i="48"/>
  <c r="E100" i="48"/>
  <c r="E93" i="48"/>
  <c r="E104" i="48"/>
  <c r="E95" i="48"/>
  <c r="E98" i="48"/>
  <c r="E105" i="48"/>
  <c r="E101" i="48"/>
  <c r="E103" i="48"/>
  <c r="E108" i="48"/>
  <c r="E107" i="48"/>
  <c r="E106" i="48"/>
  <c r="E92" i="48"/>
  <c r="E99" i="48"/>
  <c r="E109" i="48"/>
  <c r="E91" i="48"/>
  <c r="E111" i="48"/>
  <c r="E97" i="48"/>
  <c r="E96" i="48"/>
  <c r="I113" i="48"/>
  <c r="H116" i="48"/>
  <c r="H115" i="48"/>
  <c r="H114" i="48"/>
  <c r="H112" i="48"/>
  <c r="H110" i="48"/>
  <c r="H108" i="48"/>
  <c r="H104" i="48"/>
  <c r="H100" i="48"/>
  <c r="H93" i="48"/>
  <c r="H107" i="48"/>
  <c r="H109" i="48"/>
  <c r="H92" i="48"/>
  <c r="H102" i="48"/>
  <c r="H111" i="48"/>
  <c r="H99" i="48"/>
  <c r="H103" i="48"/>
  <c r="H91" i="48"/>
  <c r="H101" i="48"/>
  <c r="H95" i="48"/>
  <c r="H106" i="48"/>
  <c r="H94" i="48"/>
  <c r="H97" i="48"/>
  <c r="H98" i="48"/>
  <c r="H96" i="48"/>
  <c r="L112" i="48"/>
  <c r="L92" i="48"/>
  <c r="L115" i="48"/>
  <c r="L111" i="48"/>
  <c r="L101" i="48"/>
  <c r="L100" i="48"/>
  <c r="L104" i="48"/>
  <c r="L103" i="48"/>
  <c r="L113" i="48"/>
  <c r="L99" i="48"/>
  <c r="L105" i="48"/>
  <c r="L102" i="48"/>
  <c r="L94" i="48"/>
  <c r="L98" i="48"/>
  <c r="L97" i="48"/>
  <c r="L107" i="48"/>
  <c r="L95" i="48"/>
  <c r="L96" i="48"/>
  <c r="L108" i="48"/>
  <c r="L116" i="48"/>
  <c r="L91" i="48"/>
  <c r="L110" i="48"/>
  <c r="L106" i="48"/>
  <c r="L114" i="48"/>
  <c r="N114" i="48"/>
  <c r="M96" i="48"/>
  <c r="M98" i="48"/>
  <c r="M109" i="48"/>
  <c r="M100" i="48"/>
  <c r="M106" i="48"/>
  <c r="M108" i="48"/>
  <c r="M93" i="48"/>
  <c r="M99" i="48"/>
  <c r="M91" i="48"/>
  <c r="M116" i="48"/>
  <c r="M104" i="48"/>
  <c r="M113" i="48"/>
  <c r="M101" i="48"/>
  <c r="M103" i="48"/>
  <c r="M95" i="48"/>
  <c r="M92" i="48"/>
  <c r="M105" i="48"/>
  <c r="M112" i="48"/>
  <c r="M97" i="48"/>
  <c r="M107" i="48"/>
  <c r="M111" i="48"/>
  <c r="M115" i="48"/>
  <c r="M114" i="48"/>
  <c r="O113" i="48"/>
  <c r="O94" i="48"/>
  <c r="O95" i="48"/>
  <c r="O110" i="48"/>
  <c r="O115" i="48"/>
  <c r="O106" i="48"/>
  <c r="O116" i="48"/>
  <c r="O92" i="48"/>
  <c r="O98" i="48"/>
  <c r="O100" i="48"/>
  <c r="O102" i="48"/>
  <c r="O99" i="48"/>
  <c r="O109" i="48"/>
  <c r="O91" i="48"/>
  <c r="O111" i="48"/>
  <c r="O101" i="48"/>
  <c r="O105" i="48"/>
  <c r="O97" i="48"/>
  <c r="O107" i="48"/>
  <c r="O93" i="48"/>
  <c r="O103" i="48"/>
  <c r="O112" i="48"/>
  <c r="O108" i="48"/>
  <c r="N113" i="48"/>
  <c r="N110" i="48"/>
  <c r="N96" i="48"/>
  <c r="N116" i="48"/>
  <c r="N92" i="48"/>
  <c r="N93" i="48"/>
  <c r="N103" i="48"/>
  <c r="N109" i="48"/>
  <c r="N102" i="48"/>
  <c r="N105" i="48"/>
  <c r="N106" i="48"/>
  <c r="N107" i="48"/>
  <c r="N99" i="48"/>
  <c r="N100" i="48"/>
  <c r="N97" i="48"/>
  <c r="N115" i="48"/>
  <c r="N112" i="48"/>
  <c r="N94" i="48"/>
  <c r="N98" i="48"/>
  <c r="N91" i="48"/>
  <c r="N108" i="48"/>
  <c r="N104" i="48"/>
  <c r="N101" i="48"/>
  <c r="O114" i="48"/>
  <c r="B83" i="11"/>
  <c r="J82" i="11"/>
  <c r="I82" i="11"/>
  <c r="H82" i="11"/>
  <c r="G82" i="11"/>
  <c r="F82" i="11"/>
  <c r="E82" i="11"/>
  <c r="D82" i="11"/>
  <c r="C82" i="11"/>
  <c r="C157" i="11" s="1"/>
  <c r="B82" i="11"/>
  <c r="C78" i="11"/>
  <c r="D78" i="11"/>
  <c r="E78" i="11"/>
  <c r="F78" i="11"/>
  <c r="G78" i="11"/>
  <c r="H78" i="11"/>
  <c r="I78" i="11"/>
  <c r="J78" i="11"/>
  <c r="C79" i="11"/>
  <c r="C153" i="11" s="1"/>
  <c r="D79" i="11"/>
  <c r="E79" i="11"/>
  <c r="F79" i="11"/>
  <c r="F153" i="11" s="1"/>
  <c r="G79" i="11"/>
  <c r="H79" i="11"/>
  <c r="H153" i="11" s="1"/>
  <c r="I79" i="11"/>
  <c r="I153" i="11" s="1"/>
  <c r="J79" i="11"/>
  <c r="C80" i="11"/>
  <c r="D80" i="11"/>
  <c r="D154" i="11" s="1"/>
  <c r="E80" i="11"/>
  <c r="F80" i="11"/>
  <c r="F154" i="11" s="1"/>
  <c r="G80" i="11"/>
  <c r="G154" i="11" s="1"/>
  <c r="H80" i="11"/>
  <c r="I80" i="11"/>
  <c r="I154" i="11" s="1"/>
  <c r="J80" i="11"/>
  <c r="J154" i="11" s="1"/>
  <c r="C81" i="11"/>
  <c r="C155" i="11" s="1"/>
  <c r="D81" i="11"/>
  <c r="E81" i="11"/>
  <c r="E155" i="11" s="1"/>
  <c r="F81" i="11"/>
  <c r="G81" i="11"/>
  <c r="G155" i="11" s="1"/>
  <c r="H81" i="11"/>
  <c r="H155" i="11" s="1"/>
  <c r="I81" i="11"/>
  <c r="J81" i="11"/>
  <c r="B81" i="11"/>
  <c r="B80" i="11"/>
  <c r="B3" i="11"/>
  <c r="C76" i="11"/>
  <c r="D76" i="11"/>
  <c r="E76" i="11"/>
  <c r="F76" i="11"/>
  <c r="G76" i="11"/>
  <c r="H76" i="11"/>
  <c r="I76" i="11"/>
  <c r="J76" i="11"/>
  <c r="B77" i="11"/>
  <c r="C77" i="11"/>
  <c r="C151" i="11" s="1"/>
  <c r="D77" i="11"/>
  <c r="E77" i="11"/>
  <c r="F77" i="11"/>
  <c r="G77" i="11"/>
  <c r="H77" i="11"/>
  <c r="I77" i="11"/>
  <c r="I152" i="11" s="1"/>
  <c r="J77" i="11"/>
  <c r="B78" i="11"/>
  <c r="B152" i="11" s="1"/>
  <c r="F10" i="14" s="1"/>
  <c r="B79" i="11"/>
  <c r="C57" i="12"/>
  <c r="O84" i="12"/>
  <c r="E84" i="12"/>
  <c r="C84" i="12"/>
  <c r="F84" i="12"/>
  <c r="J84" i="12"/>
  <c r="M84" i="12"/>
  <c r="H84" i="12"/>
  <c r="K84" i="12"/>
  <c r="L84" i="12"/>
  <c r="G84" i="12"/>
  <c r="N84" i="12"/>
  <c r="I84" i="12"/>
  <c r="C78" i="12"/>
  <c r="F78" i="12"/>
  <c r="L78" i="12"/>
  <c r="K78" i="12"/>
  <c r="D78" i="12"/>
  <c r="M78" i="12"/>
  <c r="I78" i="12"/>
  <c r="E78" i="12"/>
  <c r="J78" i="12"/>
  <c r="H78" i="12"/>
  <c r="N78" i="12"/>
  <c r="C110" i="48"/>
  <c r="C107" i="48"/>
  <c r="C115" i="48"/>
  <c r="K116" i="48"/>
  <c r="K102" i="48"/>
  <c r="D83" i="12"/>
  <c r="F67" i="12"/>
  <c r="E77" i="12"/>
  <c r="J66" i="12"/>
  <c r="H88" i="12"/>
  <c r="H80" i="12"/>
  <c r="J58" i="12"/>
  <c r="L76" i="12"/>
  <c r="J71" i="12"/>
  <c r="C64" i="12"/>
  <c r="J64" i="12"/>
  <c r="D84" i="12"/>
  <c r="C91" i="48"/>
  <c r="C109" i="48"/>
  <c r="C104" i="48"/>
  <c r="C97" i="48"/>
  <c r="K104" i="48"/>
  <c r="K107" i="48"/>
  <c r="K97" i="48"/>
  <c r="I81" i="12"/>
  <c r="M58" i="12"/>
  <c r="P88" i="12"/>
  <c r="C101" i="48"/>
  <c r="C116" i="48"/>
  <c r="C102" i="48"/>
  <c r="K110" i="48"/>
  <c r="K106" i="48"/>
  <c r="K95" i="48"/>
  <c r="K94" i="48"/>
  <c r="J70" i="12"/>
  <c r="J68" i="12"/>
  <c r="C83" i="12"/>
  <c r="F77" i="12"/>
  <c r="G78" i="12"/>
  <c r="C112" i="48"/>
  <c r="C105" i="48"/>
  <c r="K103" i="48"/>
  <c r="K91" i="48"/>
  <c r="K98" i="48"/>
  <c r="K105" i="48"/>
  <c r="E58" i="12"/>
  <c r="N77" i="12"/>
  <c r="J60" i="12"/>
  <c r="P79" i="12"/>
  <c r="Q62" i="12"/>
  <c r="C103" i="48"/>
  <c r="C111" i="48"/>
  <c r="C113" i="48"/>
  <c r="K96" i="48"/>
  <c r="K111" i="48"/>
  <c r="K114" i="48"/>
  <c r="K112" i="48"/>
  <c r="J81" i="12"/>
  <c r="J65" i="12"/>
  <c r="O60" i="12"/>
  <c r="J69" i="12"/>
  <c r="J62" i="12"/>
  <c r="C93" i="48"/>
  <c r="K101" i="48"/>
  <c r="K113" i="48"/>
  <c r="K93" i="48"/>
  <c r="J61" i="12"/>
  <c r="J57" i="12"/>
  <c r="D76" i="12"/>
  <c r="J67" i="12"/>
  <c r="C99" i="48"/>
  <c r="C106" i="48"/>
  <c r="C95" i="48"/>
  <c r="K99" i="48"/>
  <c r="K109" i="48"/>
  <c r="O79" i="12"/>
  <c r="H79" i="12"/>
  <c r="C154" i="11"/>
  <c r="H10" i="2"/>
  <c r="I156" i="11"/>
  <c r="L2" i="27"/>
  <c r="O2" i="28" l="1"/>
  <c r="O220" i="28" s="1"/>
  <c r="F110" i="27"/>
  <c r="F164" i="27" s="1"/>
  <c r="O23" i="28"/>
  <c r="L147" i="84"/>
  <c r="L143" i="84" s="1"/>
  <c r="K23" i="28"/>
  <c r="O147" i="84"/>
  <c r="N23" i="28"/>
  <c r="O146" i="84" s="1"/>
  <c r="R147" i="84"/>
  <c r="R143" i="84" s="1"/>
  <c r="Q23" i="28"/>
  <c r="J23" i="28"/>
  <c r="K146" i="84" s="1"/>
  <c r="N147" i="84"/>
  <c r="N143" i="84" s="1"/>
  <c r="M23" i="28"/>
  <c r="N146" i="84" s="1"/>
  <c r="P23" i="28"/>
  <c r="Q146" i="84" s="1"/>
  <c r="L23" i="28"/>
  <c r="M146" i="84" s="1"/>
  <c r="L2" i="26"/>
  <c r="L71" i="26"/>
  <c r="L192" i="26"/>
  <c r="L140" i="26"/>
  <c r="L157" i="26"/>
  <c r="L174" i="26"/>
  <c r="L2" i="101"/>
  <c r="L48" i="101" s="1"/>
  <c r="J2" i="27"/>
  <c r="J218" i="27" s="1"/>
  <c r="J2" i="26"/>
  <c r="J71" i="26"/>
  <c r="J174" i="26"/>
  <c r="J140" i="26"/>
  <c r="J157" i="26"/>
  <c r="J192" i="26"/>
  <c r="J2" i="101"/>
  <c r="J48" i="101" s="1"/>
  <c r="G2" i="48"/>
  <c r="G119" i="48" s="1"/>
  <c r="G2" i="26"/>
  <c r="G71" i="26"/>
  <c r="G140" i="26"/>
  <c r="G157" i="26"/>
  <c r="G174" i="26"/>
  <c r="G192" i="26"/>
  <c r="G2" i="101"/>
  <c r="G48" i="101" s="1"/>
  <c r="F2" i="65"/>
  <c r="F32" i="65" s="1"/>
  <c r="Q2" i="26"/>
  <c r="Q71" i="26"/>
  <c r="Q192" i="26"/>
  <c r="Q140" i="26"/>
  <c r="Q157" i="26"/>
  <c r="Q174" i="26"/>
  <c r="Q2" i="101"/>
  <c r="Q48" i="101" s="1"/>
  <c r="I36" i="13"/>
  <c r="I2" i="26"/>
  <c r="I71" i="26"/>
  <c r="I192" i="26"/>
  <c r="I140" i="26"/>
  <c r="I157" i="26"/>
  <c r="I174" i="26"/>
  <c r="I2" i="101"/>
  <c r="I48" i="101" s="1"/>
  <c r="D2" i="65"/>
  <c r="D32" i="65" s="1"/>
  <c r="O2" i="26"/>
  <c r="O71" i="26"/>
  <c r="O140" i="26"/>
  <c r="O157" i="26"/>
  <c r="O174" i="26"/>
  <c r="O192" i="26"/>
  <c r="O2" i="101"/>
  <c r="O48" i="101" s="1"/>
  <c r="E2" i="65"/>
  <c r="E32" i="65" s="1"/>
  <c r="P2" i="26"/>
  <c r="P71" i="26"/>
  <c r="P192" i="26"/>
  <c r="P140" i="26"/>
  <c r="P157" i="26"/>
  <c r="P174" i="26"/>
  <c r="P2" i="101"/>
  <c r="P48" i="101" s="1"/>
  <c r="D2" i="58"/>
  <c r="D2" i="26"/>
  <c r="D71" i="26"/>
  <c r="D192" i="26"/>
  <c r="D140" i="26"/>
  <c r="D157" i="26"/>
  <c r="D174" i="26"/>
  <c r="D2" i="101"/>
  <c r="D48" i="101" s="1"/>
  <c r="D2" i="88"/>
  <c r="B2" i="65"/>
  <c r="B32" i="65" s="1"/>
  <c r="M2" i="26"/>
  <c r="M71" i="26"/>
  <c r="M192" i="26"/>
  <c r="M140" i="26"/>
  <c r="M157" i="26"/>
  <c r="M174" i="26"/>
  <c r="M2" i="101"/>
  <c r="M48" i="101" s="1"/>
  <c r="C2" i="26"/>
  <c r="C71" i="26"/>
  <c r="C140" i="26"/>
  <c r="C157" i="26"/>
  <c r="C174" i="26"/>
  <c r="C192" i="26"/>
  <c r="C2" i="101"/>
  <c r="C48" i="101" s="1"/>
  <c r="C2" i="65"/>
  <c r="C32" i="65" s="1"/>
  <c r="N2" i="26"/>
  <c r="N71" i="26"/>
  <c r="N174" i="26"/>
  <c r="N157" i="26"/>
  <c r="N192" i="26"/>
  <c r="N140" i="26"/>
  <c r="N2" i="101"/>
  <c r="N48" i="101" s="1"/>
  <c r="K2" i="26"/>
  <c r="K71" i="26"/>
  <c r="K140" i="26"/>
  <c r="K157" i="26"/>
  <c r="K174" i="26"/>
  <c r="K192" i="26"/>
  <c r="K2" i="101"/>
  <c r="K48" i="101" s="1"/>
  <c r="E2" i="26"/>
  <c r="E71" i="26"/>
  <c r="E192" i="26"/>
  <c r="E157" i="26"/>
  <c r="E140" i="26"/>
  <c r="E174" i="26"/>
  <c r="E2" i="101"/>
  <c r="E48" i="101" s="1"/>
  <c r="H2" i="26"/>
  <c r="H71" i="26"/>
  <c r="H192" i="26"/>
  <c r="H140" i="26"/>
  <c r="H157" i="26"/>
  <c r="H174" i="26"/>
  <c r="H2" i="101"/>
  <c r="H48" i="101" s="1"/>
  <c r="F2" i="26"/>
  <c r="F71" i="26"/>
  <c r="F174" i="26"/>
  <c r="F157" i="26"/>
  <c r="F192" i="26"/>
  <c r="F140" i="26"/>
  <c r="F2" i="101"/>
  <c r="F48" i="101" s="1"/>
  <c r="L245" i="27"/>
  <c r="L29" i="27"/>
  <c r="F218" i="27"/>
  <c r="F29" i="27"/>
  <c r="R245" i="27"/>
  <c r="R29" i="27"/>
  <c r="F163" i="11"/>
  <c r="K62" i="28"/>
  <c r="J36" i="13"/>
  <c r="F2" i="88"/>
  <c r="G127" i="52"/>
  <c r="G252" i="52"/>
  <c r="G2" i="52"/>
  <c r="J2" i="56"/>
  <c r="J33" i="56" s="1"/>
  <c r="I39" i="28"/>
  <c r="J110" i="27"/>
  <c r="J164" i="27" s="1"/>
  <c r="E2" i="88"/>
  <c r="F2" i="52"/>
  <c r="F127" i="52"/>
  <c r="F252" i="52"/>
  <c r="G2" i="88"/>
  <c r="H2" i="52"/>
  <c r="H127" i="52"/>
  <c r="H252" i="52"/>
  <c r="Q2" i="27"/>
  <c r="Q299" i="27" s="1"/>
  <c r="H2" i="88"/>
  <c r="I2" i="52"/>
  <c r="I127" i="52"/>
  <c r="I252" i="52"/>
  <c r="I162" i="11"/>
  <c r="D151" i="83"/>
  <c r="D147" i="84"/>
  <c r="C151" i="83"/>
  <c r="C147" i="84"/>
  <c r="G151" i="83"/>
  <c r="G147" i="84"/>
  <c r="J151" i="83"/>
  <c r="J147" i="84"/>
  <c r="F151" i="83"/>
  <c r="F147" i="84"/>
  <c r="H151" i="83"/>
  <c r="H147" i="84"/>
  <c r="H2" i="28"/>
  <c r="H77" i="28" s="1"/>
  <c r="I2" i="56"/>
  <c r="I33" i="56" s="1"/>
  <c r="I110" i="27"/>
  <c r="I164" i="27" s="1"/>
  <c r="I151" i="83"/>
  <c r="I147" i="84"/>
  <c r="E151" i="83"/>
  <c r="E147" i="84"/>
  <c r="P38" i="12"/>
  <c r="P2" i="13"/>
  <c r="P19" i="13" s="1"/>
  <c r="R2" i="13"/>
  <c r="R19" i="13" s="1"/>
  <c r="M146" i="83"/>
  <c r="M149" i="83" s="1"/>
  <c r="M142" i="84"/>
  <c r="Q151" i="83"/>
  <c r="Q147" i="83" s="1"/>
  <c r="Q147" i="84"/>
  <c r="L62" i="28"/>
  <c r="M147" i="84"/>
  <c r="K146" i="83"/>
  <c r="K149" i="83" s="1"/>
  <c r="K142" i="84"/>
  <c r="L146" i="83"/>
  <c r="L149" i="83" s="1"/>
  <c r="L142" i="84"/>
  <c r="Q146" i="83"/>
  <c r="Q149" i="83" s="1"/>
  <c r="Q142" i="84"/>
  <c r="P151" i="83"/>
  <c r="P147" i="83" s="1"/>
  <c r="P147" i="84"/>
  <c r="P146" i="83"/>
  <c r="P149" i="83" s="1"/>
  <c r="P142" i="84"/>
  <c r="N146" i="83"/>
  <c r="N148" i="83" s="1"/>
  <c r="N142" i="84"/>
  <c r="O143" i="84"/>
  <c r="O146" i="83"/>
  <c r="O142" i="84"/>
  <c r="K151" i="83"/>
  <c r="K147" i="83" s="1"/>
  <c r="K147" i="84"/>
  <c r="R146" i="83"/>
  <c r="R142" i="84"/>
  <c r="C3" i="55"/>
  <c r="C30" i="55" s="1"/>
  <c r="I2" i="12"/>
  <c r="I2" i="28"/>
  <c r="I77" i="28" s="1"/>
  <c r="I2" i="58"/>
  <c r="G2" i="12"/>
  <c r="G92" i="12" s="1"/>
  <c r="J2" i="48"/>
  <c r="J2" i="58"/>
  <c r="J2" i="12"/>
  <c r="J20" i="12" s="1"/>
  <c r="I2" i="48"/>
  <c r="I148" i="48" s="1"/>
  <c r="I2" i="27"/>
  <c r="I29" i="27" s="1"/>
  <c r="N2" i="56"/>
  <c r="N33" i="56" s="1"/>
  <c r="M2" i="28"/>
  <c r="M220" i="28" s="1"/>
  <c r="D2" i="56"/>
  <c r="D33" i="56" s="1"/>
  <c r="N2" i="48"/>
  <c r="C39" i="28"/>
  <c r="C2" i="28"/>
  <c r="C102" i="28" s="1"/>
  <c r="D36" i="13"/>
  <c r="D2" i="48"/>
  <c r="D61" i="48" s="1"/>
  <c r="D2" i="12"/>
  <c r="D92" i="12" s="1"/>
  <c r="N36" i="13"/>
  <c r="N110" i="27"/>
  <c r="N191" i="27" s="1"/>
  <c r="D2" i="27"/>
  <c r="D83" i="27" s="1"/>
  <c r="N2" i="58"/>
  <c r="C2" i="84"/>
  <c r="C94" i="84" s="1"/>
  <c r="C2" i="83"/>
  <c r="N2" i="84"/>
  <c r="N94" i="84" s="1"/>
  <c r="N2" i="83"/>
  <c r="D2" i="84"/>
  <c r="D94" i="84" s="1"/>
  <c r="D2" i="83"/>
  <c r="P2" i="84"/>
  <c r="P94" i="84" s="1"/>
  <c r="P2" i="83"/>
  <c r="E2" i="56"/>
  <c r="E33" i="56" s="1"/>
  <c r="E2" i="83"/>
  <c r="L2" i="84"/>
  <c r="L94" i="84" s="1"/>
  <c r="L2" i="83"/>
  <c r="K2" i="84"/>
  <c r="K94" i="84" s="1"/>
  <c r="K2" i="83"/>
  <c r="F2" i="84"/>
  <c r="F94" i="84" s="1"/>
  <c r="F2" i="83"/>
  <c r="I2" i="84"/>
  <c r="I94" i="84" s="1"/>
  <c r="I2" i="83"/>
  <c r="H2" i="84"/>
  <c r="H94" i="84" s="1"/>
  <c r="H2" i="83"/>
  <c r="Q2" i="84"/>
  <c r="Q94" i="84" s="1"/>
  <c r="Q2" i="83"/>
  <c r="M2" i="84"/>
  <c r="M94" i="84" s="1"/>
  <c r="M2" i="83"/>
  <c r="O2" i="83"/>
  <c r="J2" i="84"/>
  <c r="J94" i="84" s="1"/>
  <c r="J2" i="83"/>
  <c r="G2" i="84"/>
  <c r="G2" i="83"/>
  <c r="F2" i="28"/>
  <c r="F102" i="28" s="1"/>
  <c r="G2" i="58"/>
  <c r="G36" i="13"/>
  <c r="G2" i="56"/>
  <c r="G33" i="56" s="1"/>
  <c r="G2" i="27"/>
  <c r="G56" i="27" s="1"/>
  <c r="F39" i="28"/>
  <c r="R218" i="27"/>
  <c r="L218" i="27"/>
  <c r="B39" i="28"/>
  <c r="C2" i="27"/>
  <c r="C83" i="27" s="1"/>
  <c r="P110" i="27"/>
  <c r="P164" i="27" s="1"/>
  <c r="E110" i="27"/>
  <c r="P36" i="13"/>
  <c r="P2" i="58"/>
  <c r="E2" i="27"/>
  <c r="E29" i="27" s="1"/>
  <c r="P2" i="48"/>
  <c r="P148" i="48" s="1"/>
  <c r="E36" i="13"/>
  <c r="E2" i="48"/>
  <c r="E32" i="48" s="1"/>
  <c r="J2" i="66"/>
  <c r="J36" i="66" s="1"/>
  <c r="D2" i="28"/>
  <c r="D102" i="28" s="1"/>
  <c r="P74" i="12"/>
  <c r="E2" i="12"/>
  <c r="E38" i="12" s="1"/>
  <c r="D39" i="28"/>
  <c r="E2" i="58"/>
  <c r="O39" i="28"/>
  <c r="P2" i="27"/>
  <c r="P2" i="56"/>
  <c r="P33" i="56" s="1"/>
  <c r="I3" i="55"/>
  <c r="I64" i="55" s="1"/>
  <c r="K110" i="27"/>
  <c r="K164" i="27" s="1"/>
  <c r="L110" i="27"/>
  <c r="L164" i="27" s="1"/>
  <c r="E2" i="84"/>
  <c r="E94" i="84" s="1"/>
  <c r="O2" i="56"/>
  <c r="O33" i="56" s="1"/>
  <c r="O2" i="84"/>
  <c r="O94" i="84" s="1"/>
  <c r="L299" i="27"/>
  <c r="L2" i="12"/>
  <c r="L92" i="12" s="1"/>
  <c r="H2" i="66"/>
  <c r="H36" i="66" s="1"/>
  <c r="L2" i="56"/>
  <c r="L33" i="56" s="1"/>
  <c r="M39" i="28"/>
  <c r="K36" i="13"/>
  <c r="K2" i="28"/>
  <c r="K220" i="28" s="1"/>
  <c r="K2" i="58"/>
  <c r="N2" i="12"/>
  <c r="N92" i="12" s="1"/>
  <c r="G3" i="55"/>
  <c r="G30" i="55" s="1"/>
  <c r="N2" i="27"/>
  <c r="N29" i="27" s="1"/>
  <c r="K2" i="27"/>
  <c r="K2" i="56"/>
  <c r="K33" i="56" s="1"/>
  <c r="L31" i="68"/>
  <c r="L44" i="68"/>
  <c r="D63" i="83"/>
  <c r="C63" i="83"/>
  <c r="O151" i="83"/>
  <c r="N151" i="83"/>
  <c r="M151" i="83"/>
  <c r="M147" i="83" s="1"/>
  <c r="L151" i="83"/>
  <c r="R151" i="83"/>
  <c r="R147" i="83" s="1"/>
  <c r="F165" i="11"/>
  <c r="I163" i="11"/>
  <c r="B2" i="68"/>
  <c r="B2" i="66"/>
  <c r="B66" i="66" s="1"/>
  <c r="H2" i="58"/>
  <c r="H110" i="27"/>
  <c r="O110" i="27"/>
  <c r="O164" i="27" s="1"/>
  <c r="C2" i="48"/>
  <c r="C119" i="48" s="1"/>
  <c r="K2" i="68"/>
  <c r="G2" i="7"/>
  <c r="H2" i="12"/>
  <c r="H92" i="12" s="1"/>
  <c r="H2" i="48"/>
  <c r="F2" i="58"/>
  <c r="F2" i="66"/>
  <c r="F36" i="66" s="1"/>
  <c r="F2" i="68"/>
  <c r="D2" i="66"/>
  <c r="D36" i="66" s="1"/>
  <c r="D2" i="68"/>
  <c r="E2" i="28"/>
  <c r="E102" i="28" s="1"/>
  <c r="H2" i="27"/>
  <c r="C110" i="27"/>
  <c r="H36" i="13"/>
  <c r="F2" i="12"/>
  <c r="F92" i="12" s="1"/>
  <c r="F2" i="48"/>
  <c r="F148" i="48" s="1"/>
  <c r="G39" i="28"/>
  <c r="G110" i="27"/>
  <c r="G191" i="27" s="1"/>
  <c r="B2" i="28"/>
  <c r="B102" i="28" s="1"/>
  <c r="N2" i="28"/>
  <c r="N220" i="28" s="1"/>
  <c r="H2" i="56"/>
  <c r="H33" i="56" s="1"/>
  <c r="F36" i="13"/>
  <c r="H39" i="28"/>
  <c r="C2" i="66"/>
  <c r="C36" i="66" s="1"/>
  <c r="C2" i="68"/>
  <c r="O36" i="13"/>
  <c r="H2" i="68"/>
  <c r="D2" i="7"/>
  <c r="D110" i="27"/>
  <c r="D164" i="27" s="1"/>
  <c r="G2" i="28"/>
  <c r="G102" i="28" s="1"/>
  <c r="E39" i="28"/>
  <c r="F2" i="56"/>
  <c r="F33" i="56" s="1"/>
  <c r="J2" i="68"/>
  <c r="F2" i="7"/>
  <c r="I2" i="68"/>
  <c r="E2" i="7"/>
  <c r="C2" i="12"/>
  <c r="C92" i="12" s="1"/>
  <c r="O2" i="27"/>
  <c r="F83" i="27"/>
  <c r="M2" i="12"/>
  <c r="M56" i="12" s="1"/>
  <c r="G2" i="68"/>
  <c r="O2" i="12"/>
  <c r="O92" i="12" s="1"/>
  <c r="E2" i="68"/>
  <c r="F155" i="11"/>
  <c r="I157" i="11"/>
  <c r="F164" i="11"/>
  <c r="O77" i="28"/>
  <c r="O102" i="28"/>
  <c r="Q77" i="28"/>
  <c r="Q102" i="28"/>
  <c r="D62" i="28"/>
  <c r="B62" i="28"/>
  <c r="C62" i="28"/>
  <c r="E62" i="28"/>
  <c r="I62" i="28"/>
  <c r="H62" i="28"/>
  <c r="G62" i="28"/>
  <c r="F62" i="28"/>
  <c r="M65" i="28"/>
  <c r="P146" i="84"/>
  <c r="P62" i="28"/>
  <c r="J65" i="28"/>
  <c r="J62" i="28"/>
  <c r="N65" i="28"/>
  <c r="O62" i="28"/>
  <c r="Q65" i="28"/>
  <c r="R72" i="28" s="1"/>
  <c r="L65" i="28"/>
  <c r="K65" i="28"/>
  <c r="P65" i="28"/>
  <c r="C164" i="11"/>
  <c r="B163" i="11"/>
  <c r="F21" i="14" s="1"/>
  <c r="Q187" i="28"/>
  <c r="Q197" i="28"/>
  <c r="O197" i="28"/>
  <c r="O187" i="28"/>
  <c r="M176" i="28"/>
  <c r="Q176" i="28"/>
  <c r="Q166" i="28"/>
  <c r="Q155" i="28"/>
  <c r="O176" i="28"/>
  <c r="O166" i="28"/>
  <c r="O155" i="28"/>
  <c r="Q27" i="28"/>
  <c r="Q130" i="28"/>
  <c r="O15" i="28"/>
  <c r="O130" i="28"/>
  <c r="M130" i="28"/>
  <c r="R146" i="84"/>
  <c r="H163" i="11"/>
  <c r="J160" i="11"/>
  <c r="Q62" i="28"/>
  <c r="M62" i="28"/>
  <c r="L56" i="27"/>
  <c r="R299" i="27"/>
  <c r="R272" i="27"/>
  <c r="L83" i="27"/>
  <c r="R56" i="27"/>
  <c r="R83" i="27"/>
  <c r="L272" i="27"/>
  <c r="R119" i="48"/>
  <c r="O65" i="28"/>
  <c r="E164" i="11"/>
  <c r="H156" i="11"/>
  <c r="H152" i="11"/>
  <c r="E152" i="11"/>
  <c r="G152" i="11"/>
  <c r="D157" i="11"/>
  <c r="D151" i="11"/>
  <c r="D163" i="11"/>
  <c r="F162" i="11"/>
  <c r="C165" i="11"/>
  <c r="I164" i="11"/>
  <c r="H164" i="11"/>
  <c r="B160" i="11"/>
  <c r="F18" i="14" s="1"/>
  <c r="G156" i="11"/>
  <c r="C152" i="11"/>
  <c r="L6" i="2"/>
  <c r="M21" i="2"/>
  <c r="M22" i="2"/>
  <c r="M20" i="2"/>
  <c r="M23" i="2"/>
  <c r="M24" i="2"/>
  <c r="B155" i="11"/>
  <c r="F13" i="14" s="1"/>
  <c r="B162" i="11"/>
  <c r="F20" i="14" s="1"/>
  <c r="L2" i="48"/>
  <c r="O2" i="48"/>
  <c r="E151" i="11"/>
  <c r="L8" i="2"/>
  <c r="L10" i="2"/>
  <c r="E3" i="55"/>
  <c r="E30" i="55" s="1"/>
  <c r="H165" i="11"/>
  <c r="C162" i="11"/>
  <c r="G2" i="66"/>
  <c r="G36" i="66" s="1"/>
  <c r="D164" i="11"/>
  <c r="J151" i="11"/>
  <c r="B164" i="11"/>
  <c r="F22" i="14" s="1"/>
  <c r="E163" i="11"/>
  <c r="J163" i="11"/>
  <c r="J164" i="11"/>
  <c r="L146" i="84"/>
  <c r="E165" i="11"/>
  <c r="G165" i="11"/>
  <c r="E157" i="11"/>
  <c r="F152" i="11"/>
  <c r="E160" i="11"/>
  <c r="F151" i="11"/>
  <c r="J155" i="11"/>
  <c r="B159" i="11"/>
  <c r="F17" i="14" s="1"/>
  <c r="D155" i="11"/>
  <c r="J153" i="11"/>
  <c r="E159" i="11"/>
  <c r="E156" i="11"/>
  <c r="G153" i="11"/>
  <c r="D160" i="11"/>
  <c r="C159" i="11"/>
  <c r="H160" i="11"/>
  <c r="I160" i="11"/>
  <c r="B158" i="11"/>
  <c r="F16" i="14" s="1"/>
  <c r="F161" i="11"/>
  <c r="H161" i="11"/>
  <c r="G161" i="11"/>
  <c r="J161" i="11"/>
  <c r="H154" i="11"/>
  <c r="G157" i="11"/>
  <c r="G159" i="11"/>
  <c r="F156" i="11"/>
  <c r="H157" i="11"/>
  <c r="H158" i="11"/>
  <c r="I151" i="11"/>
  <c r="C156" i="11"/>
  <c r="I155" i="11"/>
  <c r="B156" i="11"/>
  <c r="F14" i="14" s="1"/>
  <c r="J158" i="11"/>
  <c r="D156" i="11"/>
  <c r="G151" i="11"/>
  <c r="E153" i="11"/>
  <c r="C158" i="11"/>
  <c r="J152" i="11"/>
  <c r="F159" i="11"/>
  <c r="B153" i="11"/>
  <c r="F11" i="14" s="1"/>
  <c r="J156" i="11"/>
  <c r="F157" i="11"/>
  <c r="F3" i="55"/>
  <c r="L39" i="28"/>
  <c r="M36" i="13"/>
  <c r="M2" i="27"/>
  <c r="M29" i="27" s="1"/>
  <c r="M2" i="56"/>
  <c r="M33" i="56" s="1"/>
  <c r="L2" i="28"/>
  <c r="L220" i="28" s="1"/>
  <c r="M2" i="58"/>
  <c r="M110" i="27"/>
  <c r="M137" i="27" s="1"/>
  <c r="E158" i="11"/>
  <c r="D153" i="11"/>
  <c r="J159" i="11"/>
  <c r="F160" i="11"/>
  <c r="D161" i="11"/>
  <c r="I158" i="11"/>
  <c r="I159" i="11"/>
  <c r="F56" i="27"/>
  <c r="F299" i="27"/>
  <c r="F245" i="27"/>
  <c r="F272" i="27"/>
  <c r="H151" i="11"/>
  <c r="B151" i="11"/>
  <c r="H159" i="11"/>
  <c r="E161" i="11"/>
  <c r="E162" i="11"/>
  <c r="M2" i="48"/>
  <c r="M148" i="48" s="1"/>
  <c r="G164" i="11"/>
  <c r="G163" i="11"/>
  <c r="E154" i="11"/>
  <c r="D158" i="11"/>
  <c r="D159" i="11"/>
  <c r="L7" i="2"/>
  <c r="J162" i="11"/>
  <c r="D3" i="55"/>
  <c r="E2" i="66"/>
  <c r="E36" i="66" s="1"/>
  <c r="J39" i="28"/>
  <c r="K2" i="48"/>
  <c r="K148" i="48" s="1"/>
  <c r="J2" i="28"/>
  <c r="J220" i="28" s="1"/>
  <c r="K2" i="12"/>
  <c r="K92" i="12" s="1"/>
  <c r="B157" i="11"/>
  <c r="F15" i="14" s="1"/>
  <c r="B154" i="11"/>
  <c r="F12" i="14" s="1"/>
  <c r="D152" i="11"/>
  <c r="F158" i="11"/>
  <c r="L5" i="2"/>
  <c r="H4" i="2"/>
  <c r="C163" i="11"/>
  <c r="J157" i="11"/>
  <c r="B161" i="11"/>
  <c r="F19" i="14" s="1"/>
  <c r="G158" i="11"/>
  <c r="I161" i="11"/>
  <c r="G162" i="11"/>
  <c r="G160" i="11"/>
  <c r="I2" i="66"/>
  <c r="I36" i="66" s="1"/>
  <c r="L2" i="58"/>
  <c r="N39" i="28"/>
  <c r="I165" i="11"/>
  <c r="K39" i="28"/>
  <c r="O2" i="58"/>
  <c r="H3" i="55"/>
  <c r="H30" i="55" s="1"/>
  <c r="B165" i="11"/>
  <c r="F23" i="14" s="1"/>
  <c r="J165" i="11"/>
  <c r="D165" i="11"/>
  <c r="M27" i="28"/>
  <c r="N62" i="28"/>
  <c r="R56" i="12"/>
  <c r="N218" i="27"/>
  <c r="N272" i="27"/>
  <c r="P39" i="28"/>
  <c r="R137" i="27"/>
  <c r="P2" i="28"/>
  <c r="P220" i="28" s="1"/>
  <c r="K2" i="66"/>
  <c r="K36" i="66" s="1"/>
  <c r="Q110" i="27"/>
  <c r="Q36" i="13"/>
  <c r="J3" i="55"/>
  <c r="J30" i="55" s="1"/>
  <c r="Q2" i="12"/>
  <c r="Q92" i="12" s="1"/>
  <c r="Q2" i="48"/>
  <c r="Q2" i="58"/>
  <c r="P56" i="12"/>
  <c r="R74" i="12"/>
  <c r="R61" i="48"/>
  <c r="R38" i="12"/>
  <c r="O83" i="27"/>
  <c r="O27" i="28"/>
  <c r="R164" i="27"/>
  <c r="C2" i="56"/>
  <c r="C33" i="56" s="1"/>
  <c r="C2" i="58"/>
  <c r="C36" i="13"/>
  <c r="R20" i="12"/>
  <c r="K64" i="55"/>
  <c r="P20" i="12"/>
  <c r="R32" i="48"/>
  <c r="L66" i="66"/>
  <c r="L131" i="66" s="1"/>
  <c r="L100" i="66" s="1"/>
  <c r="O137" i="27"/>
  <c r="F137" i="27"/>
  <c r="F191" i="27"/>
  <c r="R90" i="48"/>
  <c r="Q15" i="28"/>
  <c r="D245" i="27" l="1"/>
  <c r="G83" i="27"/>
  <c r="Q245" i="27"/>
  <c r="Q83" i="27"/>
  <c r="Q56" i="27"/>
  <c r="D38" i="12"/>
  <c r="D20" i="12"/>
  <c r="N56" i="27"/>
  <c r="J245" i="27"/>
  <c r="J83" i="27"/>
  <c r="G218" i="27"/>
  <c r="G272" i="27"/>
  <c r="N245" i="27"/>
  <c r="J272" i="27"/>
  <c r="J299" i="27"/>
  <c r="J56" i="27"/>
  <c r="Q218" i="27"/>
  <c r="J29" i="27"/>
  <c r="N56" i="12"/>
  <c r="N74" i="12"/>
  <c r="E119" i="48"/>
  <c r="E90" i="48"/>
  <c r="D32" i="48"/>
  <c r="G61" i="48"/>
  <c r="G90" i="48"/>
  <c r="G32" i="48"/>
  <c r="G148" i="48"/>
  <c r="O160" i="84"/>
  <c r="J70" i="28"/>
  <c r="F70" i="28"/>
  <c r="R160" i="84"/>
  <c r="L160" i="84"/>
  <c r="S160" i="84"/>
  <c r="N160" i="84"/>
  <c r="K164" i="83"/>
  <c r="L70" i="28"/>
  <c r="O165" i="83"/>
  <c r="G88" i="88"/>
  <c r="G191" i="88"/>
  <c r="G174" i="88"/>
  <c r="E191" i="88"/>
  <c r="E174" i="88"/>
  <c r="E88" i="88"/>
  <c r="E105" i="26"/>
  <c r="E123" i="26"/>
  <c r="E88" i="26"/>
  <c r="K19" i="26"/>
  <c r="K54" i="26"/>
  <c r="K36" i="26"/>
  <c r="D191" i="88"/>
  <c r="D174" i="88"/>
  <c r="D88" i="88"/>
  <c r="F191" i="88"/>
  <c r="F88" i="88"/>
  <c r="F174" i="88"/>
  <c r="H88" i="26"/>
  <c r="H105" i="26"/>
  <c r="H123" i="26"/>
  <c r="E19" i="26"/>
  <c r="E36" i="26"/>
  <c r="E54" i="26"/>
  <c r="M88" i="26"/>
  <c r="M105" i="26"/>
  <c r="M123" i="26"/>
  <c r="F9" i="14"/>
  <c r="G70" i="28"/>
  <c r="F88" i="26"/>
  <c r="F105" i="26"/>
  <c r="F123" i="26"/>
  <c r="H36" i="26"/>
  <c r="H19" i="26"/>
  <c r="H54" i="26"/>
  <c r="N88" i="26"/>
  <c r="N105" i="26"/>
  <c r="N123" i="26"/>
  <c r="C105" i="26"/>
  <c r="C88" i="26"/>
  <c r="C123" i="26"/>
  <c r="M36" i="26"/>
  <c r="M19" i="26"/>
  <c r="M54" i="26"/>
  <c r="D105" i="26"/>
  <c r="D88" i="26"/>
  <c r="D123" i="26"/>
  <c r="P105" i="26"/>
  <c r="P88" i="26"/>
  <c r="P123" i="26"/>
  <c r="O105" i="26"/>
  <c r="O88" i="26"/>
  <c r="O123" i="26"/>
  <c r="I88" i="26"/>
  <c r="I105" i="26"/>
  <c r="I123" i="26"/>
  <c r="Q88" i="26"/>
  <c r="Q105" i="26"/>
  <c r="Q123" i="26"/>
  <c r="G105" i="26"/>
  <c r="G88" i="26"/>
  <c r="G123" i="26"/>
  <c r="J88" i="26"/>
  <c r="J123" i="26"/>
  <c r="J105" i="26"/>
  <c r="L105" i="26"/>
  <c r="L88" i="26"/>
  <c r="L123" i="26"/>
  <c r="H174" i="88"/>
  <c r="H191" i="88"/>
  <c r="H88" i="88"/>
  <c r="F36" i="26"/>
  <c r="F19" i="26"/>
  <c r="F54" i="26"/>
  <c r="K105" i="26"/>
  <c r="K88" i="26"/>
  <c r="K123" i="26"/>
  <c r="N36" i="26"/>
  <c r="N19" i="26"/>
  <c r="N54" i="26"/>
  <c r="C19" i="26"/>
  <c r="C36" i="26"/>
  <c r="C54" i="26"/>
  <c r="D36" i="26"/>
  <c r="D54" i="26"/>
  <c r="D19" i="26"/>
  <c r="P19" i="26"/>
  <c r="P36" i="26"/>
  <c r="P54" i="26"/>
  <c r="O54" i="26"/>
  <c r="O19" i="26"/>
  <c r="O36" i="26"/>
  <c r="I54" i="26"/>
  <c r="I36" i="26"/>
  <c r="I19" i="26"/>
  <c r="Q19" i="26"/>
  <c r="Q36" i="26"/>
  <c r="Q54" i="26"/>
  <c r="G19" i="26"/>
  <c r="G54" i="26"/>
  <c r="G36" i="26"/>
  <c r="J36" i="26"/>
  <c r="J19" i="26"/>
  <c r="J54" i="26"/>
  <c r="L36" i="26"/>
  <c r="L19" i="26"/>
  <c r="L54" i="26"/>
  <c r="N27" i="28"/>
  <c r="K218" i="27"/>
  <c r="K29" i="27"/>
  <c r="D272" i="27"/>
  <c r="E56" i="27"/>
  <c r="H56" i="27"/>
  <c r="H29" i="27"/>
  <c r="J191" i="27"/>
  <c r="G245" i="27"/>
  <c r="G29" i="27"/>
  <c r="P272" i="27"/>
  <c r="P29" i="27"/>
  <c r="D218" i="27"/>
  <c r="D29" i="27"/>
  <c r="J137" i="27"/>
  <c r="O56" i="27"/>
  <c r="O29" i="27"/>
  <c r="Q272" i="27"/>
  <c r="Q29" i="27"/>
  <c r="P148" i="83"/>
  <c r="G164" i="83"/>
  <c r="L148" i="83"/>
  <c r="N165" i="83"/>
  <c r="I90" i="48"/>
  <c r="I191" i="27"/>
  <c r="I137" i="27"/>
  <c r="K137" i="27"/>
  <c r="I56" i="27"/>
  <c r="I299" i="27"/>
  <c r="I272" i="27"/>
  <c r="K191" i="27"/>
  <c r="O148" i="83"/>
  <c r="O167" i="83" s="1"/>
  <c r="P165" i="83"/>
  <c r="O149" i="83"/>
  <c r="M165" i="83"/>
  <c r="M148" i="83"/>
  <c r="N167" i="83" s="1"/>
  <c r="R165" i="83"/>
  <c r="I164" i="83"/>
  <c r="D56" i="12"/>
  <c r="N38" i="12"/>
  <c r="I102" i="28"/>
  <c r="N102" i="28"/>
  <c r="H102" i="28"/>
  <c r="N149" i="83"/>
  <c r="C64" i="55"/>
  <c r="D74" i="12"/>
  <c r="G299" i="27"/>
  <c r="N20" i="12"/>
  <c r="N197" i="28"/>
  <c r="G160" i="84"/>
  <c r="I30" i="55"/>
  <c r="D56" i="27"/>
  <c r="I119" i="48"/>
  <c r="M15" i="28"/>
  <c r="C29" i="27"/>
  <c r="N130" i="28"/>
  <c r="N166" i="28"/>
  <c r="M155" i="28"/>
  <c r="M187" i="28"/>
  <c r="M102" i="28"/>
  <c r="C245" i="27"/>
  <c r="R148" i="83"/>
  <c r="S167" i="83" s="1"/>
  <c r="H160" i="84"/>
  <c r="J160" i="84"/>
  <c r="O245" i="27"/>
  <c r="O191" i="27"/>
  <c r="O218" i="27"/>
  <c r="O272" i="27"/>
  <c r="O299" i="27"/>
  <c r="D299" i="27"/>
  <c r="M166" i="28"/>
  <c r="M197" i="28"/>
  <c r="M77" i="28"/>
  <c r="I160" i="84"/>
  <c r="H164" i="83"/>
  <c r="J164" i="83"/>
  <c r="C34" i="30"/>
  <c r="C35" i="30" s="1"/>
  <c r="C36" i="30" s="1"/>
  <c r="C37" i="30" s="1"/>
  <c r="C38" i="30" s="1"/>
  <c r="C39" i="30" s="1"/>
  <c r="C40" i="30" s="1"/>
  <c r="C41" i="30" s="1"/>
  <c r="C42" i="30" s="1"/>
  <c r="C43" i="30" s="1"/>
  <c r="C44" i="30" s="1"/>
  <c r="C45" i="30" s="1"/>
  <c r="C46" i="30" s="1"/>
  <c r="C47" i="30" s="1"/>
  <c r="C48" i="30" s="1"/>
  <c r="C49" i="30" s="1"/>
  <c r="C50" i="30" s="1"/>
  <c r="C51" i="30" s="1"/>
  <c r="C52" i="30" s="1"/>
  <c r="C53" i="30" s="1"/>
  <c r="C54" i="30" s="1"/>
  <c r="C55" i="30" s="1"/>
  <c r="C56" i="30" s="1"/>
  <c r="C57" i="30" s="1"/>
  <c r="C59" i="30" s="1"/>
  <c r="C60" i="30" s="1"/>
  <c r="M38" i="12"/>
  <c r="M92" i="12"/>
  <c r="J74" i="12"/>
  <c r="J92" i="12"/>
  <c r="I38" i="12"/>
  <c r="I92" i="12"/>
  <c r="E56" i="12"/>
  <c r="E92" i="12"/>
  <c r="E61" i="48"/>
  <c r="E148" i="48"/>
  <c r="J90" i="48"/>
  <c r="J148" i="48"/>
  <c r="C61" i="48"/>
  <c r="C148" i="48"/>
  <c r="O148" i="48"/>
  <c r="H32" i="48"/>
  <c r="H148" i="48"/>
  <c r="D119" i="48"/>
  <c r="D148" i="48"/>
  <c r="Q148" i="48"/>
  <c r="L61" i="48"/>
  <c r="L148" i="48"/>
  <c r="N148" i="48"/>
  <c r="Q166" i="83"/>
  <c r="Q164" i="83"/>
  <c r="Q165" i="83"/>
  <c r="R149" i="83"/>
  <c r="S165" i="83"/>
  <c r="Q148" i="83"/>
  <c r="K148" i="83"/>
  <c r="L165" i="83"/>
  <c r="I20" i="12"/>
  <c r="I56" i="12"/>
  <c r="M74" i="12"/>
  <c r="M20" i="12"/>
  <c r="J38" i="12"/>
  <c r="D66" i="66"/>
  <c r="D131" i="66" s="1"/>
  <c r="D100" i="66" s="1"/>
  <c r="J66" i="66"/>
  <c r="J131" i="66" s="1"/>
  <c r="J100" i="66" s="1"/>
  <c r="K2" i="13"/>
  <c r="K19" i="13" s="1"/>
  <c r="O2" i="13"/>
  <c r="O19" i="13" s="1"/>
  <c r="L2" i="13"/>
  <c r="L19" i="13" s="1"/>
  <c r="Q38" i="12"/>
  <c r="Q2" i="13"/>
  <c r="Q19" i="13" s="1"/>
  <c r="N2" i="13"/>
  <c r="N19" i="13" s="1"/>
  <c r="D2" i="13"/>
  <c r="D19" i="13" s="1"/>
  <c r="C2" i="13"/>
  <c r="C19" i="13" s="1"/>
  <c r="F74" i="12"/>
  <c r="F2" i="13"/>
  <c r="F19" i="13" s="1"/>
  <c r="H38" i="12"/>
  <c r="H2" i="13"/>
  <c r="H19" i="13" s="1"/>
  <c r="J56" i="12"/>
  <c r="J2" i="13"/>
  <c r="J19" i="13" s="1"/>
  <c r="I74" i="12"/>
  <c r="I2" i="13"/>
  <c r="I19" i="13" s="1"/>
  <c r="M2" i="13"/>
  <c r="M19" i="13" s="1"/>
  <c r="E2" i="13"/>
  <c r="E19" i="13" s="1"/>
  <c r="G2" i="13"/>
  <c r="G19" i="13" s="1"/>
  <c r="O38" i="12"/>
  <c r="L74" i="12"/>
  <c r="O56" i="12"/>
  <c r="D90" i="48"/>
  <c r="F61" i="48"/>
  <c r="N32" i="48"/>
  <c r="S162" i="84"/>
  <c r="N161" i="84"/>
  <c r="N144" i="84"/>
  <c r="N145" i="84"/>
  <c r="Q161" i="84"/>
  <c r="Q144" i="84"/>
  <c r="Q145" i="84"/>
  <c r="K144" i="84"/>
  <c r="K145" i="84"/>
  <c r="Q160" i="84"/>
  <c r="Q143" i="84"/>
  <c r="D39" i="84" a="1"/>
  <c r="O161" i="84"/>
  <c r="O144" i="84"/>
  <c r="O145" i="84"/>
  <c r="D38" i="84" a="1"/>
  <c r="O162" i="84"/>
  <c r="P161" i="84"/>
  <c r="P144" i="84"/>
  <c r="P145" i="84"/>
  <c r="P160" i="84"/>
  <c r="P143" i="84"/>
  <c r="P162" i="84" s="1"/>
  <c r="L161" i="84"/>
  <c r="L144" i="84"/>
  <c r="L145" i="84"/>
  <c r="M160" i="84"/>
  <c r="M143" i="84"/>
  <c r="M162" i="84" s="1"/>
  <c r="M161" i="84"/>
  <c r="M144" i="84"/>
  <c r="M145" i="84"/>
  <c r="R161" i="84"/>
  <c r="R144" i="84"/>
  <c r="R145" i="84"/>
  <c r="S161" i="84"/>
  <c r="K160" i="84"/>
  <c r="K143" i="84"/>
  <c r="L162" i="84" s="1"/>
  <c r="J119" i="48"/>
  <c r="F32" i="48"/>
  <c r="J61" i="48"/>
  <c r="H61" i="48"/>
  <c r="F119" i="48"/>
  <c r="J32" i="48"/>
  <c r="H119" i="48"/>
  <c r="F90" i="48"/>
  <c r="H90" i="48"/>
  <c r="D137" i="27"/>
  <c r="L119" i="48"/>
  <c r="L90" i="48"/>
  <c r="G38" i="12"/>
  <c r="G74" i="12"/>
  <c r="D191" i="27"/>
  <c r="G20" i="12"/>
  <c r="G56" i="12"/>
  <c r="I245" i="27"/>
  <c r="I218" i="27"/>
  <c r="I83" i="27"/>
  <c r="I61" i="48"/>
  <c r="I32" i="48"/>
  <c r="P61" i="48"/>
  <c r="P32" i="48"/>
  <c r="P119" i="48"/>
  <c r="P90" i="48"/>
  <c r="H83" i="27"/>
  <c r="H245" i="27"/>
  <c r="H272" i="27"/>
  <c r="H299" i="27"/>
  <c r="H218" i="27"/>
  <c r="P299" i="27"/>
  <c r="E20" i="12"/>
  <c r="K66" i="66"/>
  <c r="K131" i="66" s="1"/>
  <c r="K100" i="66" s="1"/>
  <c r="O32" i="48"/>
  <c r="N61" i="48"/>
  <c r="E64" i="55"/>
  <c r="C218" i="27"/>
  <c r="N119" i="48"/>
  <c r="E74" i="12"/>
  <c r="N137" i="27"/>
  <c r="C272" i="27"/>
  <c r="N90" i="48"/>
  <c r="N164" i="27"/>
  <c r="G94" i="84"/>
  <c r="M139" i="83"/>
  <c r="M70" i="83"/>
  <c r="F139" i="83"/>
  <c r="F70" i="83"/>
  <c r="P139" i="83"/>
  <c r="P70" i="83"/>
  <c r="G139" i="83"/>
  <c r="G70" i="83"/>
  <c r="Q70" i="83"/>
  <c r="Q139" i="83"/>
  <c r="K70" i="83"/>
  <c r="K139" i="83"/>
  <c r="D70" i="83"/>
  <c r="D139" i="83"/>
  <c r="J70" i="83"/>
  <c r="J139" i="83"/>
  <c r="H70" i="83"/>
  <c r="H139" i="83"/>
  <c r="L70" i="83"/>
  <c r="L139" i="83"/>
  <c r="N139" i="83"/>
  <c r="N70" i="83"/>
  <c r="O139" i="83"/>
  <c r="O70" i="83"/>
  <c r="I70" i="83"/>
  <c r="I139" i="83"/>
  <c r="E139" i="83"/>
  <c r="E70" i="83"/>
  <c r="C139" i="83"/>
  <c r="C70" i="83"/>
  <c r="C74" i="12"/>
  <c r="K130" i="28"/>
  <c r="K27" i="28"/>
  <c r="K166" i="28"/>
  <c r="C56" i="12"/>
  <c r="H56" i="12"/>
  <c r="K176" i="28"/>
  <c r="C38" i="12"/>
  <c r="K15" i="28"/>
  <c r="H20" i="12"/>
  <c r="H74" i="12"/>
  <c r="K155" i="28"/>
  <c r="K187" i="28"/>
  <c r="K102" i="28"/>
  <c r="K197" i="28"/>
  <c r="K77" i="28"/>
  <c r="C56" i="27"/>
  <c r="C299" i="27"/>
  <c r="F56" i="12"/>
  <c r="L137" i="27"/>
  <c r="G64" i="55"/>
  <c r="P56" i="27"/>
  <c r="G66" i="66"/>
  <c r="G131" i="66" s="1"/>
  <c r="G100" i="66" s="1"/>
  <c r="P245" i="27"/>
  <c r="H64" i="55"/>
  <c r="L38" i="12"/>
  <c r="F20" i="12"/>
  <c r="E164" i="27"/>
  <c r="E137" i="27"/>
  <c r="E191" i="27"/>
  <c r="P83" i="27"/>
  <c r="L56" i="12"/>
  <c r="F38" i="12"/>
  <c r="L20" i="12"/>
  <c r="L191" i="27"/>
  <c r="P191" i="27"/>
  <c r="P137" i="27"/>
  <c r="P218" i="27"/>
  <c r="E218" i="27"/>
  <c r="E272" i="27"/>
  <c r="E299" i="27"/>
  <c r="E83" i="27"/>
  <c r="E245" i="27"/>
  <c r="N176" i="28"/>
  <c r="H66" i="66"/>
  <c r="H131" i="66" s="1"/>
  <c r="H100" i="66" s="1"/>
  <c r="N15" i="28"/>
  <c r="N77" i="28"/>
  <c r="N299" i="27"/>
  <c r="N83" i="27"/>
  <c r="L32" i="48"/>
  <c r="K56" i="27"/>
  <c r="K245" i="27"/>
  <c r="K272" i="27"/>
  <c r="K83" i="27"/>
  <c r="K299" i="27"/>
  <c r="N155" i="28"/>
  <c r="N187" i="28"/>
  <c r="J64" i="55"/>
  <c r="H70" i="28"/>
  <c r="J31" i="68"/>
  <c r="J44" i="68"/>
  <c r="H31" i="68"/>
  <c r="H44" i="68"/>
  <c r="F31" i="68"/>
  <c r="F44" i="68"/>
  <c r="G31" i="68"/>
  <c r="G44" i="68"/>
  <c r="D31" i="68"/>
  <c r="D44" i="68"/>
  <c r="K31" i="68"/>
  <c r="K44" i="68"/>
  <c r="E44" i="68"/>
  <c r="E31" i="68"/>
  <c r="I31" i="68"/>
  <c r="I44" i="68"/>
  <c r="C31" i="68"/>
  <c r="C44" i="68"/>
  <c r="B31" i="68"/>
  <c r="B44" i="68"/>
  <c r="G77" i="28"/>
  <c r="C70" i="28"/>
  <c r="D64" i="83"/>
  <c r="O164" i="83"/>
  <c r="O147" i="83"/>
  <c r="R166" i="83"/>
  <c r="S166" i="83"/>
  <c r="N164" i="83"/>
  <c r="N147" i="83"/>
  <c r="N166" i="83" s="1"/>
  <c r="P164" i="83"/>
  <c r="L164" i="83"/>
  <c r="L147" i="83"/>
  <c r="L166" i="83" s="1"/>
  <c r="Q150" i="83"/>
  <c r="N150" i="83"/>
  <c r="P150" i="83"/>
  <c r="K150" i="83"/>
  <c r="O150" i="83"/>
  <c r="M150" i="83"/>
  <c r="L150" i="83"/>
  <c r="R164" i="83"/>
  <c r="S164" i="83"/>
  <c r="R150" i="83"/>
  <c r="M164" i="83"/>
  <c r="H137" i="27"/>
  <c r="H164" i="27"/>
  <c r="O20" i="12"/>
  <c r="O74" i="12"/>
  <c r="H191" i="27"/>
  <c r="E23" i="7"/>
  <c r="E45" i="7"/>
  <c r="D45" i="7"/>
  <c r="D23" i="7"/>
  <c r="C66" i="66"/>
  <c r="C131" i="66" s="1"/>
  <c r="C100" i="66" s="1"/>
  <c r="G137" i="27"/>
  <c r="G164" i="27"/>
  <c r="F45" i="7"/>
  <c r="F23" i="7"/>
  <c r="F66" i="66"/>
  <c r="F131" i="66" s="1"/>
  <c r="F100" i="66" s="1"/>
  <c r="G45" i="7"/>
  <c r="G23" i="7"/>
  <c r="C164" i="27"/>
  <c r="C191" i="27"/>
  <c r="C137" i="27"/>
  <c r="C32" i="48"/>
  <c r="C90" i="48"/>
  <c r="K70" i="28"/>
  <c r="M72" i="28"/>
  <c r="I70" i="28"/>
  <c r="D70" i="28"/>
  <c r="E70" i="28"/>
  <c r="L72" i="28"/>
  <c r="N72" i="28"/>
  <c r="K72" i="28"/>
  <c r="L77" i="28"/>
  <c r="L102" i="28"/>
  <c r="J77" i="28"/>
  <c r="J102" i="28"/>
  <c r="P77" i="28"/>
  <c r="P102" i="28"/>
  <c r="Q72" i="28"/>
  <c r="P70" i="28"/>
  <c r="Q70" i="28"/>
  <c r="L197" i="28"/>
  <c r="L187" i="28"/>
  <c r="J197" i="28"/>
  <c r="J187" i="28"/>
  <c r="P187" i="28"/>
  <c r="P197" i="28"/>
  <c r="J176" i="28"/>
  <c r="J166" i="28"/>
  <c r="J155" i="28"/>
  <c r="P130" i="28"/>
  <c r="P176" i="28"/>
  <c r="P166" i="28"/>
  <c r="P155" i="28"/>
  <c r="L176" i="28"/>
  <c r="L166" i="28"/>
  <c r="L155" i="28"/>
  <c r="L27" i="28"/>
  <c r="L130" i="28"/>
  <c r="J15" i="28"/>
  <c r="J130" i="28"/>
  <c r="M70" i="28"/>
  <c r="R70" i="28"/>
  <c r="P72" i="28"/>
  <c r="O72" i="28"/>
  <c r="L15" i="28"/>
  <c r="M26" i="2"/>
  <c r="Q56" i="12"/>
  <c r="Q20" i="12"/>
  <c r="E66" i="66"/>
  <c r="E131" i="66" s="1"/>
  <c r="E100" i="66" s="1"/>
  <c r="J27" i="28"/>
  <c r="O90" i="48"/>
  <c r="O61" i="48"/>
  <c r="O119" i="48"/>
  <c r="M25" i="2"/>
  <c r="M19" i="2"/>
  <c r="D30" i="55"/>
  <c r="D64" i="55"/>
  <c r="M245" i="27"/>
  <c r="M56" i="27"/>
  <c r="M83" i="27"/>
  <c r="M272" i="27"/>
  <c r="M218" i="27"/>
  <c r="M299" i="27"/>
  <c r="K56" i="12"/>
  <c r="K38" i="12"/>
  <c r="K20" i="12"/>
  <c r="K74" i="12"/>
  <c r="M191" i="27"/>
  <c r="M164" i="27"/>
  <c r="K90" i="48"/>
  <c r="K61" i="48"/>
  <c r="K119" i="48"/>
  <c r="K32" i="48"/>
  <c r="I66" i="66"/>
  <c r="I131" i="66" s="1"/>
  <c r="I100" i="66" s="1"/>
  <c r="M32" i="48"/>
  <c r="M90" i="48"/>
  <c r="M119" i="48"/>
  <c r="M61" i="48"/>
  <c r="F30" i="55"/>
  <c r="F64" i="55"/>
  <c r="N70" i="28"/>
  <c r="O70" i="28"/>
  <c r="Q119" i="48"/>
  <c r="Q90" i="48"/>
  <c r="Q32" i="48"/>
  <c r="Q61" i="48"/>
  <c r="Q74" i="12"/>
  <c r="Q137" i="27"/>
  <c r="Q191" i="27"/>
  <c r="Q164" i="27"/>
  <c r="P27" i="28"/>
  <c r="P15" i="28"/>
  <c r="L163" i="84" l="1"/>
  <c r="L167" i="83"/>
  <c r="M167" i="83"/>
  <c r="P167" i="83"/>
  <c r="Q167" i="83"/>
  <c r="C61" i="30"/>
  <c r="C62" i="30" s="1"/>
  <c r="R167" i="83"/>
  <c r="P163" i="84"/>
  <c r="M163" i="84"/>
  <c r="Q163" i="84"/>
  <c r="N163" i="84"/>
  <c r="R163" i="84"/>
  <c r="S163" i="84"/>
  <c r="T38" i="84"/>
  <c r="D38" i="84"/>
  <c r="P38" i="84"/>
  <c r="N38" i="84"/>
  <c r="E38" i="84"/>
  <c r="J38" i="84"/>
  <c r="L38" i="84"/>
  <c r="H38" i="84"/>
  <c r="O38" i="84"/>
  <c r="Q38" i="84"/>
  <c r="S38" i="84"/>
  <c r="F38" i="84"/>
  <c r="M38" i="84"/>
  <c r="G38" i="84"/>
  <c r="I38" i="84"/>
  <c r="R38" i="84"/>
  <c r="K38" i="84"/>
  <c r="N162" i="84"/>
  <c r="R39" i="84"/>
  <c r="N39" i="84"/>
  <c r="E39" i="84"/>
  <c r="G39" i="84"/>
  <c r="P39" i="84"/>
  <c r="I39" i="84"/>
  <c r="H39" i="84"/>
  <c r="K39" i="84"/>
  <c r="D39" i="84"/>
  <c r="M39" i="84"/>
  <c r="O39" i="84"/>
  <c r="Q39" i="84"/>
  <c r="F39" i="84"/>
  <c r="S39" i="84"/>
  <c r="L39" i="84"/>
  <c r="J39" i="84"/>
  <c r="T39" i="84"/>
  <c r="O163" i="84"/>
  <c r="Q162" i="84"/>
  <c r="R162" i="84"/>
  <c r="M166" i="83"/>
  <c r="O166" i="83"/>
  <c r="P166" i="83"/>
  <c r="C63" i="30" l="1"/>
  <c r="C64" i="30" s="1"/>
  <c r="C67" i="30" s="1"/>
  <c r="C68" i="30" s="1"/>
  <c r="C69" i="30" s="1"/>
  <c r="C70" i="30" s="1"/>
  <c r="C71" i="30" s="1"/>
  <c r="C72" i="30" s="1"/>
  <c r="C73" i="30" s="1"/>
  <c r="C74" i="30" s="1"/>
  <c r="C75" i="30" s="1"/>
  <c r="C76" i="30" s="1"/>
  <c r="C77" i="30" s="1"/>
  <c r="C78" i="30" l="1"/>
  <c r="C79" i="30"/>
  <c r="C81" i="30" s="1"/>
  <c r="C82" i="30" s="1"/>
  <c r="C83" i="30" s="1"/>
  <c r="C84" i="30" s="1"/>
  <c r="C85" i="30" s="1"/>
  <c r="C86" i="30" s="1"/>
  <c r="C88" i="30" l="1"/>
  <c r="C89" i="30" s="1"/>
  <c r="C90" i="30" s="1"/>
  <c r="C91" i="30" l="1"/>
  <c r="C92" i="30" s="1"/>
  <c r="C93" i="30" s="1"/>
  <c r="C95" i="30" s="1"/>
  <c r="C96" i="30" s="1"/>
  <c r="C97" i="30" s="1"/>
  <c r="C98" i="30" s="1"/>
  <c r="C99" i="30" s="1"/>
  <c r="C100" i="30" l="1"/>
  <c r="C101" i="30" s="1"/>
  <c r="C102" i="30" s="1"/>
  <c r="C104" i="30" s="1"/>
  <c r="C105" i="30" s="1"/>
  <c r="C82" i="12" l="1"/>
  <c r="M82" i="12" l="1"/>
  <c r="J82" i="12"/>
  <c r="E82" i="12"/>
  <c r="R82" i="12"/>
  <c r="G82" i="12"/>
  <c r="F82" i="12"/>
  <c r="N82" i="12"/>
  <c r="D82" i="12"/>
  <c r="O82" i="12"/>
  <c r="K82" i="12"/>
  <c r="S82" i="12"/>
  <c r="L82" i="12"/>
  <c r="H82" i="12"/>
  <c r="Q82" i="12"/>
  <c r="P82" i="12"/>
  <c r="I82" i="12"/>
  <c r="L86" i="12" l="1"/>
  <c r="I86" i="12"/>
  <c r="N86" i="12" l="1"/>
  <c r="J86" i="12"/>
  <c r="Q86" i="12"/>
  <c r="O86" i="12"/>
  <c r="G86" i="12"/>
  <c r="K86" i="12"/>
  <c r="P86" i="12"/>
  <c r="M86" i="12"/>
  <c r="S86" i="12"/>
  <c r="R86" i="12"/>
  <c r="F86" i="12"/>
  <c r="H86" i="12"/>
  <c r="J89" i="12" l="1"/>
  <c r="K102" i="12" l="1"/>
  <c r="K103" i="12"/>
  <c r="K97" i="12"/>
  <c r="K99" i="12"/>
  <c r="K101" i="12"/>
  <c r="K106" i="12"/>
  <c r="K94" i="12"/>
  <c r="K96" i="12"/>
  <c r="K98" i="12"/>
  <c r="K93" i="12"/>
  <c r="K95" i="12"/>
  <c r="K100" i="12"/>
  <c r="K104" i="12"/>
  <c r="M89" i="12"/>
  <c r="E86" i="12"/>
  <c r="R89" i="12"/>
  <c r="R87" i="12"/>
  <c r="J87" i="12"/>
  <c r="O89" i="12"/>
  <c r="P96" i="12" l="1"/>
  <c r="P98" i="12"/>
  <c r="P101" i="12"/>
  <c r="P106" i="12"/>
  <c r="P102" i="12"/>
  <c r="P97" i="12"/>
  <c r="P93" i="12"/>
  <c r="P103" i="12"/>
  <c r="P94" i="12"/>
  <c r="P95" i="12"/>
  <c r="P99" i="12"/>
  <c r="P100" i="12"/>
  <c r="P104" i="12"/>
  <c r="N102" i="12"/>
  <c r="N103" i="12"/>
  <c r="N93" i="12"/>
  <c r="N97" i="12"/>
  <c r="N99" i="12"/>
  <c r="N96" i="12"/>
  <c r="N106" i="12"/>
  <c r="N98" i="12"/>
  <c r="N95" i="12"/>
  <c r="N94" i="12"/>
  <c r="N101" i="12"/>
  <c r="N100" i="12"/>
  <c r="N104" i="12"/>
  <c r="S96" i="12"/>
  <c r="S102" i="12"/>
  <c r="S106" i="12"/>
  <c r="S98" i="12"/>
  <c r="S97" i="12"/>
  <c r="S99" i="12"/>
  <c r="S94" i="12"/>
  <c r="S101" i="12"/>
  <c r="S103" i="12"/>
  <c r="S93" i="12"/>
  <c r="S95" i="12"/>
  <c r="S100" i="12"/>
  <c r="S104" i="12"/>
  <c r="F87" i="12"/>
  <c r="O87" i="12"/>
  <c r="G87" i="12"/>
  <c r="H89" i="12"/>
  <c r="Q89" i="12"/>
  <c r="G89" i="12"/>
  <c r="K89" i="12"/>
  <c r="S89" i="12"/>
  <c r="S107" i="12" s="1"/>
  <c r="H87" i="12"/>
  <c r="I89" i="12"/>
  <c r="I87" i="12"/>
  <c r="P87" i="12"/>
  <c r="L87" i="12"/>
  <c r="F89" i="12"/>
  <c r="N87" i="12"/>
  <c r="K87" i="12"/>
  <c r="K105" i="12" s="1"/>
  <c r="P89" i="12"/>
  <c r="L89" i="12"/>
  <c r="S87" i="12"/>
  <c r="Q87" i="12"/>
  <c r="N89" i="12"/>
  <c r="M87" i="12"/>
  <c r="H105" i="12" l="1"/>
  <c r="P105" i="12"/>
  <c r="Q105" i="12"/>
  <c r="L105" i="12"/>
  <c r="J105" i="12"/>
  <c r="N107" i="12"/>
  <c r="O99" i="12"/>
  <c r="O103" i="12"/>
  <c r="O102" i="12"/>
  <c r="O97" i="12"/>
  <c r="O106" i="12"/>
  <c r="O95" i="12"/>
  <c r="O96" i="12"/>
  <c r="O94" i="12"/>
  <c r="O98" i="12"/>
  <c r="O93" i="12"/>
  <c r="O101" i="12"/>
  <c r="O100" i="12"/>
  <c r="O104" i="12"/>
  <c r="P107" i="12"/>
  <c r="Q99" i="12"/>
  <c r="Q102" i="12"/>
  <c r="Q98" i="12"/>
  <c r="Q101" i="12"/>
  <c r="Q95" i="12"/>
  <c r="Q103" i="12"/>
  <c r="Q106" i="12"/>
  <c r="Q97" i="12"/>
  <c r="Q94" i="12"/>
  <c r="Q93" i="12"/>
  <c r="Q96" i="12"/>
  <c r="Q100" i="12"/>
  <c r="Q104" i="12"/>
  <c r="M105" i="12"/>
  <c r="L107" i="12"/>
  <c r="M101" i="12"/>
  <c r="M95" i="12"/>
  <c r="M97" i="12"/>
  <c r="M99" i="12"/>
  <c r="M93" i="12"/>
  <c r="M94" i="12"/>
  <c r="M103" i="12"/>
  <c r="M102" i="12"/>
  <c r="M98" i="12"/>
  <c r="M106" i="12"/>
  <c r="M96" i="12"/>
  <c r="M100" i="12"/>
  <c r="M104" i="12"/>
  <c r="G101" i="12"/>
  <c r="G96" i="12"/>
  <c r="G95" i="12"/>
  <c r="G106" i="12"/>
  <c r="G102" i="12"/>
  <c r="G97" i="12"/>
  <c r="G93" i="12"/>
  <c r="G94" i="12"/>
  <c r="G103" i="12"/>
  <c r="G98" i="12"/>
  <c r="G99" i="12"/>
  <c r="G100" i="12"/>
  <c r="G104" i="12"/>
  <c r="I107" i="12"/>
  <c r="J102" i="12"/>
  <c r="J95" i="12"/>
  <c r="J101" i="12"/>
  <c r="J94" i="12"/>
  <c r="J97" i="12"/>
  <c r="J98" i="12"/>
  <c r="J103" i="12"/>
  <c r="J99" i="12"/>
  <c r="J96" i="12"/>
  <c r="J93" i="12"/>
  <c r="J106" i="12"/>
  <c r="J100" i="12"/>
  <c r="J104" i="12"/>
  <c r="J107" i="12"/>
  <c r="G107" i="12"/>
  <c r="H94" i="12"/>
  <c r="H103" i="12"/>
  <c r="H97" i="12"/>
  <c r="H106" i="12"/>
  <c r="H101" i="12"/>
  <c r="H99" i="12"/>
  <c r="H102" i="12"/>
  <c r="H98" i="12"/>
  <c r="H93" i="12"/>
  <c r="H95" i="12"/>
  <c r="H96" i="12"/>
  <c r="H100" i="12"/>
  <c r="H104" i="12"/>
  <c r="O105" i="12"/>
  <c r="R105" i="12"/>
  <c r="Q107" i="12"/>
  <c r="R98" i="12"/>
  <c r="R97" i="12"/>
  <c r="R99" i="12"/>
  <c r="R101" i="12"/>
  <c r="R103" i="12"/>
  <c r="R94" i="12"/>
  <c r="R102" i="12"/>
  <c r="R93" i="12"/>
  <c r="R106" i="12"/>
  <c r="R95" i="12"/>
  <c r="R96" i="12"/>
  <c r="R100" i="12"/>
  <c r="R104" i="12"/>
  <c r="M107" i="12"/>
  <c r="H107" i="12"/>
  <c r="I94" i="12"/>
  <c r="I98" i="12"/>
  <c r="I106" i="12"/>
  <c r="I103" i="12"/>
  <c r="I101" i="12"/>
  <c r="I99" i="12"/>
  <c r="I96" i="12"/>
  <c r="I95" i="12"/>
  <c r="I93" i="12"/>
  <c r="I102" i="12"/>
  <c r="I97" i="12"/>
  <c r="I100" i="12"/>
  <c r="I104" i="12"/>
  <c r="T105" i="12"/>
  <c r="S105" i="12"/>
  <c r="N105" i="12"/>
  <c r="I105" i="12"/>
  <c r="K107" i="12"/>
  <c r="L94" i="12"/>
  <c r="L101" i="12"/>
  <c r="L96" i="12"/>
  <c r="L98" i="12"/>
  <c r="L102" i="12"/>
  <c r="L93" i="12"/>
  <c r="L97" i="12"/>
  <c r="L95" i="12"/>
  <c r="L106" i="12"/>
  <c r="L99" i="12"/>
  <c r="L103" i="12"/>
  <c r="L100" i="12"/>
  <c r="L104" i="12"/>
  <c r="G105" i="12"/>
  <c r="R107" i="12"/>
  <c r="O107" i="12"/>
  <c r="T107" i="12"/>
  <c r="T97" i="12"/>
  <c r="T99" i="12"/>
  <c r="T93" i="12"/>
  <c r="T95" i="12"/>
  <c r="T101" i="12"/>
  <c r="T98" i="12"/>
  <c r="T94" i="12"/>
  <c r="T106" i="12"/>
  <c r="T103" i="12"/>
  <c r="T96" i="12"/>
  <c r="T102" i="12"/>
  <c r="T100" i="12"/>
  <c r="T104" i="12"/>
  <c r="D86" i="12"/>
  <c r="C86" i="12"/>
  <c r="E87" i="12" l="1"/>
  <c r="E89" i="12"/>
  <c r="F106" i="12" l="1"/>
  <c r="F97" i="12"/>
  <c r="F96" i="12"/>
  <c r="F102" i="12"/>
  <c r="F103" i="12"/>
  <c r="F101" i="12"/>
  <c r="F99" i="12"/>
  <c r="F94" i="12"/>
  <c r="F98" i="12"/>
  <c r="F93" i="12"/>
  <c r="F95" i="12"/>
  <c r="F100" i="12"/>
  <c r="F104" i="12"/>
  <c r="F107" i="12"/>
  <c r="F105" i="12"/>
  <c r="D89" i="12"/>
  <c r="E107" i="12" s="1"/>
  <c r="E106" i="12" l="1"/>
  <c r="E94" i="12"/>
  <c r="E95" i="12"/>
  <c r="E101" i="12"/>
  <c r="E103" i="12"/>
  <c r="E102" i="12"/>
  <c r="E96" i="12"/>
  <c r="E93" i="12"/>
  <c r="E98" i="12"/>
  <c r="E97" i="12"/>
  <c r="E99" i="12"/>
  <c r="E100" i="12"/>
  <c r="E104" i="12"/>
  <c r="D87" i="12"/>
  <c r="C87" i="12"/>
  <c r="E105" i="12" l="1"/>
  <c r="C89" i="12"/>
  <c r="D35" i="12"/>
  <c r="D22" i="12" l="1"/>
  <c r="D26" i="12"/>
  <c r="D30" i="12"/>
  <c r="D34" i="12"/>
  <c r="D23" i="12"/>
  <c r="D27" i="12"/>
  <c r="D31" i="12"/>
  <c r="D21" i="12"/>
  <c r="D24" i="12"/>
  <c r="D28" i="12"/>
  <c r="D32" i="12"/>
  <c r="D25" i="12"/>
  <c r="D29" i="12"/>
  <c r="D33" i="12"/>
  <c r="D94" i="12"/>
  <c r="D101" i="12"/>
  <c r="D95" i="12"/>
  <c r="D99" i="12"/>
  <c r="D103" i="12"/>
  <c r="D97" i="12"/>
  <c r="D106" i="12"/>
  <c r="D96" i="12"/>
  <c r="D98" i="12"/>
  <c r="D102" i="12"/>
  <c r="D93" i="12"/>
  <c r="D100" i="12"/>
  <c r="D104" i="12"/>
  <c r="D107" i="12"/>
  <c r="D105" i="12"/>
  <c r="K55" i="28" l="1"/>
  <c r="N55" i="28"/>
  <c r="J55" i="28"/>
  <c r="R55" i="28" l="1"/>
  <c r="Q55" i="28"/>
  <c r="B63" i="28" l="1"/>
  <c r="O61" i="28"/>
  <c r="O56" i="28" s="1"/>
  <c r="M61" i="28"/>
  <c r="M56" i="28" s="1"/>
  <c r="P61" i="28"/>
  <c r="P56" i="28" s="1"/>
  <c r="I61" i="28"/>
  <c r="I56" i="28" s="1"/>
  <c r="D63" i="28"/>
  <c r="L61" i="28" l="1"/>
  <c r="L56" i="28" s="1"/>
  <c r="R61" i="28"/>
  <c r="R56" i="28" s="1"/>
  <c r="K61" i="28"/>
  <c r="K56" i="28" s="1"/>
  <c r="N61" i="28"/>
  <c r="N56" i="28" s="1"/>
  <c r="Q61" i="28"/>
  <c r="Q56" i="28" s="1"/>
  <c r="J61" i="28"/>
  <c r="J56" i="28" s="1"/>
  <c r="C69" i="28"/>
  <c r="C63" i="28"/>
  <c r="C71" i="28" s="1"/>
  <c r="D69" i="28"/>
  <c r="E69" i="28"/>
  <c r="E63" i="28"/>
  <c r="E71" i="28" s="1"/>
  <c r="H69" i="28"/>
  <c r="H63" i="28"/>
  <c r="F69" i="28"/>
  <c r="F63" i="28"/>
  <c r="G69" i="28"/>
  <c r="G63" i="28"/>
  <c r="L55" i="28"/>
  <c r="L54" i="28" s="1"/>
  <c r="G71" i="28" l="1"/>
  <c r="D71" i="28"/>
  <c r="R54" i="28"/>
  <c r="Q54" i="28"/>
  <c r="H71" i="28"/>
  <c r="R66" i="28"/>
  <c r="S73" i="28" s="1"/>
  <c r="R69" i="28"/>
  <c r="R63" i="28"/>
  <c r="S71" i="28" s="1"/>
  <c r="R67" i="28"/>
  <c r="R64" i="28"/>
  <c r="F71" i="28"/>
  <c r="Q66" i="28"/>
  <c r="Q63" i="28"/>
  <c r="P55" i="28"/>
  <c r="I55" i="28"/>
  <c r="M55" i="28"/>
  <c r="O55" i="28"/>
  <c r="K54" i="28" l="1"/>
  <c r="N54" i="28"/>
  <c r="R71" i="28"/>
  <c r="R73" i="28"/>
  <c r="O54" i="28"/>
  <c r="J54" i="28" l="1"/>
  <c r="K63" i="28"/>
  <c r="K66" i="28"/>
  <c r="N66" i="28"/>
  <c r="N63" i="28"/>
  <c r="I54" i="28"/>
  <c r="P54" i="28" l="1"/>
  <c r="M54" i="28"/>
  <c r="J66" i="28"/>
  <c r="K73" i="28" s="1"/>
  <c r="J63" i="28"/>
  <c r="K71" i="28" s="1"/>
  <c r="K64" i="28"/>
  <c r="P69" i="28"/>
  <c r="P66" i="28"/>
  <c r="P64" i="28"/>
  <c r="P63" i="28"/>
  <c r="P67" i="28"/>
  <c r="Q69" i="28"/>
  <c r="Q67" i="28"/>
  <c r="Q64" i="28"/>
  <c r="O69" i="28"/>
  <c r="O63" i="28"/>
  <c r="O71" i="28" s="1"/>
  <c r="O66" i="28"/>
  <c r="O73" i="28" s="1"/>
  <c r="O67" i="28"/>
  <c r="O64" i="28"/>
  <c r="K67" i="28"/>
  <c r="L69" i="28"/>
  <c r="L67" i="28"/>
  <c r="L63" i="28"/>
  <c r="L71" i="28" s="1"/>
  <c r="L66" i="28"/>
  <c r="L73" i="28" s="1"/>
  <c r="L64" i="28"/>
  <c r="K69" i="28"/>
  <c r="I69" i="28" l="1"/>
  <c r="I63" i="28"/>
  <c r="I71" i="28" s="1"/>
  <c r="Q71" i="28"/>
  <c r="P71" i="28"/>
  <c r="M69" i="28"/>
  <c r="M67" i="28"/>
  <c r="M66" i="28"/>
  <c r="M64" i="28"/>
  <c r="M63" i="28"/>
  <c r="N64" i="28"/>
  <c r="N69" i="28"/>
  <c r="N67" i="28"/>
  <c r="J69" i="28"/>
  <c r="P73" i="28"/>
  <c r="Q73" i="28"/>
  <c r="M73" i="28" l="1"/>
  <c r="N73" i="28"/>
  <c r="M71" i="28"/>
  <c r="N71" i="28"/>
  <c r="J71" i="28"/>
  <c r="C60" i="66" l="1"/>
  <c r="C38" i="66"/>
  <c r="C46" i="66"/>
  <c r="C61" i="66"/>
  <c r="C51" i="66"/>
  <c r="C37" i="66"/>
  <c r="C55" i="66"/>
  <c r="C57" i="66"/>
  <c r="C48" i="66"/>
  <c r="C62" i="66"/>
  <c r="C45" i="66"/>
  <c r="C43" i="66"/>
  <c r="C56" i="66"/>
  <c r="C58" i="66"/>
  <c r="C41" i="66"/>
  <c r="C42" i="66"/>
  <c r="C50" i="66"/>
  <c r="C52" i="66"/>
  <c r="C39" i="66"/>
  <c r="C44" i="66"/>
  <c r="C47" i="66"/>
  <c r="C59" i="66"/>
  <c r="C49" i="66"/>
  <c r="C40" i="66"/>
  <c r="C53" i="66"/>
  <c r="C54" i="66"/>
  <c r="T53" i="83" l="1"/>
  <c r="T54" i="83" s="1"/>
  <c r="T62" i="83" s="1"/>
  <c r="T53" i="84"/>
  <c r="T54" i="84" s="1"/>
  <c r="T62" i="84" s="1"/>
  <c r="T61" i="84" l="1"/>
  <c r="T61" i="83"/>
  <c r="T246" i="27" l="1"/>
  <c r="T219" i="27"/>
  <c r="T165" i="27"/>
  <c r="T256" i="27"/>
  <c r="T262" i="27"/>
  <c r="T251" i="27"/>
  <c r="T257" i="27"/>
  <c r="T263" i="27"/>
  <c r="T252" i="27"/>
  <c r="T258" i="27"/>
  <c r="T264" i="27"/>
  <c r="T247" i="27"/>
  <c r="T253" i="27"/>
  <c r="T259" i="27"/>
  <c r="T265" i="27"/>
  <c r="T248" i="27"/>
  <c r="T254" i="27"/>
  <c r="T260" i="27"/>
  <c r="T266" i="27"/>
  <c r="T249" i="27"/>
  <c r="T255" i="27"/>
  <c r="T261" i="27"/>
  <c r="T267" i="27"/>
  <c r="T250" i="27"/>
  <c r="T178" i="27" l="1"/>
  <c r="T232" i="27"/>
  <c r="T286" i="27" s="1"/>
  <c r="T183" i="27"/>
  <c r="T237" i="27"/>
  <c r="T291" i="27" s="1"/>
  <c r="T273" i="27"/>
  <c r="T227" i="27"/>
  <c r="T281" i="27" s="1"/>
  <c r="T173" i="27"/>
  <c r="T168" i="27"/>
  <c r="T222" i="27"/>
  <c r="T276" i="27" s="1"/>
  <c r="T169" i="27"/>
  <c r="T223" i="27"/>
  <c r="T277" i="27" s="1"/>
  <c r="T239" i="27"/>
  <c r="T293" i="27" s="1"/>
  <c r="T185" i="27"/>
  <c r="T212" i="27" s="1"/>
  <c r="T184" i="27"/>
  <c r="T238" i="27"/>
  <c r="T292" i="27" s="1"/>
  <c r="T167" i="27"/>
  <c r="T221" i="27"/>
  <c r="T275" i="27" s="1"/>
  <c r="T166" i="27"/>
  <c r="T220" i="27"/>
  <c r="T274" i="27" s="1"/>
  <c r="T172" i="27"/>
  <c r="T226" i="27"/>
  <c r="T280" i="27" s="1"/>
  <c r="T171" i="27"/>
  <c r="T225" i="27"/>
  <c r="T279" i="27" s="1"/>
  <c r="T176" i="27"/>
  <c r="T230" i="27"/>
  <c r="T284" i="27" s="1"/>
  <c r="T177" i="27"/>
  <c r="T231" i="27"/>
  <c r="T285" i="27" s="1"/>
  <c r="T181" i="27"/>
  <c r="T235" i="27"/>
  <c r="T289" i="27" s="1"/>
  <c r="T182" i="27"/>
  <c r="T236" i="27"/>
  <c r="T290" i="27" s="1"/>
  <c r="T180" i="27"/>
  <c r="T234" i="27"/>
  <c r="T288" i="27" s="1"/>
  <c r="T268" i="27"/>
  <c r="T174" i="27"/>
  <c r="T228" i="27"/>
  <c r="T282" i="27" s="1"/>
  <c r="T179" i="27"/>
  <c r="T233" i="27"/>
  <c r="T287" i="27" s="1"/>
  <c r="T170" i="27"/>
  <c r="T197" i="27" s="1"/>
  <c r="T224" i="27"/>
  <c r="T278" i="27" s="1"/>
  <c r="T305" i="27" s="1"/>
  <c r="T175" i="27"/>
  <c r="T229" i="27"/>
  <c r="T283" i="27" s="1"/>
  <c r="T186" i="27"/>
  <c r="T240" i="27"/>
  <c r="T294" i="27" s="1"/>
  <c r="T321" i="27" s="1"/>
  <c r="S53" i="84" l="1"/>
  <c r="S54" i="84" s="1"/>
  <c r="T187" i="27"/>
  <c r="T241" i="27"/>
  <c r="T295" i="27" s="1"/>
  <c r="S53" i="83" l="1"/>
  <c r="S54" i="83" s="1"/>
  <c r="S62" i="83" s="1"/>
  <c r="S61" i="84"/>
  <c r="S62" i="84"/>
  <c r="S61" i="83" l="1"/>
  <c r="S246" i="27" l="1"/>
  <c r="S219" i="27"/>
  <c r="S165" i="27"/>
  <c r="S250" i="27"/>
  <c r="S265" i="27"/>
  <c r="S266" i="27"/>
  <c r="S264" i="27"/>
  <c r="S257" i="27"/>
  <c r="S247" i="27"/>
  <c r="S249" i="27"/>
  <c r="S251" i="27"/>
  <c r="S263" i="27"/>
  <c r="S253" i="27"/>
  <c r="S255" i="27"/>
  <c r="S267" i="27"/>
  <c r="S262" i="27"/>
  <c r="S261" i="27"/>
  <c r="S259" i="27"/>
  <c r="S254" i="27"/>
  <c r="S258" i="27"/>
  <c r="S248" i="27"/>
  <c r="S252" i="27"/>
  <c r="S256" i="27"/>
  <c r="S260" i="27"/>
  <c r="S268" i="27" l="1"/>
  <c r="S178" i="27"/>
  <c r="S232" i="27"/>
  <c r="S286" i="27" s="1"/>
  <c r="S186" i="27"/>
  <c r="S240" i="27"/>
  <c r="S294" i="27" s="1"/>
  <c r="S321" i="27" s="1"/>
  <c r="S227" i="27"/>
  <c r="S281" i="27" s="1"/>
  <c r="S173" i="27"/>
  <c r="S182" i="27"/>
  <c r="S236" i="27"/>
  <c r="S290" i="27" s="1"/>
  <c r="S175" i="27"/>
  <c r="S229" i="27"/>
  <c r="S283" i="27" s="1"/>
  <c r="S185" i="27"/>
  <c r="S212" i="27" s="1"/>
  <c r="S239" i="27"/>
  <c r="S293" i="27" s="1"/>
  <c r="S228" i="27"/>
  <c r="S282" i="27" s="1"/>
  <c r="S174" i="27"/>
  <c r="S179" i="27"/>
  <c r="S233" i="27"/>
  <c r="S287" i="27" s="1"/>
  <c r="S183" i="27"/>
  <c r="S237" i="27"/>
  <c r="S291" i="27" s="1"/>
  <c r="S273" i="27"/>
  <c r="S187" i="27"/>
  <c r="S226" i="27"/>
  <c r="S280" i="27" s="1"/>
  <c r="S172" i="27"/>
  <c r="S170" i="27"/>
  <c r="S197" i="27" s="1"/>
  <c r="S224" i="27"/>
  <c r="S278" i="27" s="1"/>
  <c r="S305" i="27" s="1"/>
  <c r="S176" i="27"/>
  <c r="S230" i="27"/>
  <c r="S284" i="27" s="1"/>
  <c r="S167" i="27"/>
  <c r="S221" i="27"/>
  <c r="S275" i="27" s="1"/>
  <c r="S234" i="27"/>
  <c r="S288" i="27" s="1"/>
  <c r="S180" i="27"/>
  <c r="S223" i="27"/>
  <c r="S277" i="27" s="1"/>
  <c r="S169" i="27"/>
  <c r="S235" i="27"/>
  <c r="S289" i="27" s="1"/>
  <c r="S181" i="27"/>
  <c r="S220" i="27"/>
  <c r="S274" i="27" s="1"/>
  <c r="S166" i="27"/>
  <c r="S184" i="27"/>
  <c r="S238" i="27"/>
  <c r="S292" i="27" s="1"/>
  <c r="S171" i="27"/>
  <c r="S225" i="27"/>
  <c r="S279" i="27" s="1"/>
  <c r="S168" i="27"/>
  <c r="S222" i="27"/>
  <c r="S276" i="27" s="1"/>
  <c r="S231" i="27"/>
  <c r="S285" i="27" s="1"/>
  <c r="S177" i="27"/>
  <c r="S241" i="27" l="1"/>
  <c r="S295" i="27" s="1"/>
  <c r="C53" i="83" l="1"/>
  <c r="C54" i="83" s="1"/>
  <c r="O53" i="83"/>
  <c r="O54" i="83" s="1"/>
  <c r="P53" i="83"/>
  <c r="P54" i="83" s="1"/>
  <c r="P53" i="84"/>
  <c r="P54" i="84" s="1"/>
  <c r="G53" i="84"/>
  <c r="G54" i="84" s="1"/>
  <c r="G53" i="83"/>
  <c r="G54" i="83" s="1"/>
  <c r="R53" i="84"/>
  <c r="R54" i="84" s="1"/>
  <c r="R53" i="83"/>
  <c r="R54" i="83" s="1"/>
  <c r="C53" i="84"/>
  <c r="C54" i="84" s="1"/>
  <c r="O53" i="84" l="1"/>
  <c r="O54" i="84" s="1"/>
  <c r="J53" i="84"/>
  <c r="J54" i="84" s="1"/>
  <c r="J53" i="83"/>
  <c r="J54" i="83" s="1"/>
  <c r="F53" i="84"/>
  <c r="F54" i="84" s="1"/>
  <c r="F53" i="83"/>
  <c r="F54" i="83" s="1"/>
  <c r="Q53" i="84"/>
  <c r="Q54" i="84" s="1"/>
  <c r="Q62" i="84" s="1"/>
  <c r="Q53" i="83"/>
  <c r="Q54" i="83" s="1"/>
  <c r="Q62" i="83" s="1"/>
  <c r="D53" i="84"/>
  <c r="D54" i="84" s="1"/>
  <c r="D62" i="84" s="1"/>
  <c r="D53" i="83"/>
  <c r="D54" i="83" s="1"/>
  <c r="L53" i="84"/>
  <c r="L54" i="84" s="1"/>
  <c r="L62" i="84" s="1"/>
  <c r="L53" i="83"/>
  <c r="L54" i="83" s="1"/>
  <c r="L62" i="83" s="1"/>
  <c r="M53" i="84"/>
  <c r="M54" i="84" s="1"/>
  <c r="M53" i="83"/>
  <c r="M54" i="83" s="1"/>
  <c r="H53" i="84"/>
  <c r="H54" i="84" s="1"/>
  <c r="H53" i="83"/>
  <c r="H54" i="83" s="1"/>
  <c r="I53" i="84"/>
  <c r="I54" i="84" s="1"/>
  <c r="I53" i="83"/>
  <c r="I54" i="83" s="1"/>
  <c r="R62" i="84"/>
  <c r="C62" i="83"/>
  <c r="E53" i="84"/>
  <c r="E54" i="84" s="1"/>
  <c r="E62" i="84" s="1"/>
  <c r="E53" i="83"/>
  <c r="E54" i="83" s="1"/>
  <c r="E62" i="83" s="1"/>
  <c r="N53" i="84"/>
  <c r="N54" i="84" s="1"/>
  <c r="N62" i="84" s="1"/>
  <c r="N53" i="83"/>
  <c r="N54" i="83" s="1"/>
  <c r="N62" i="83" s="1"/>
  <c r="K53" i="84"/>
  <c r="K54" i="84" s="1"/>
  <c r="K62" i="84" s="1"/>
  <c r="K53" i="83"/>
  <c r="K54" i="83" s="1"/>
  <c r="K62" i="83" s="1"/>
  <c r="O62" i="83"/>
  <c r="P62" i="84"/>
  <c r="C62" i="84" l="1"/>
  <c r="D62" i="83"/>
  <c r="M62" i="84"/>
  <c r="O61" i="84"/>
  <c r="O61" i="83"/>
  <c r="F61" i="84"/>
  <c r="F61" i="83"/>
  <c r="P61" i="84"/>
  <c r="P61" i="83"/>
  <c r="I62" i="84"/>
  <c r="H62" i="84"/>
  <c r="E61" i="84"/>
  <c r="E61" i="83"/>
  <c r="J61" i="84"/>
  <c r="J61" i="83"/>
  <c r="J62" i="84"/>
  <c r="Q61" i="84"/>
  <c r="Q61" i="83"/>
  <c r="G61" i="84"/>
  <c r="G61" i="83"/>
  <c r="R61" i="84"/>
  <c r="R61" i="83"/>
  <c r="M61" i="84"/>
  <c r="M61" i="83"/>
  <c r="O62" i="84"/>
  <c r="F62" i="83"/>
  <c r="D61" i="84"/>
  <c r="D61" i="83"/>
  <c r="I61" i="84"/>
  <c r="I61" i="83"/>
  <c r="C61" i="84"/>
  <c r="C61" i="83"/>
  <c r="H61" i="84"/>
  <c r="H61" i="83"/>
  <c r="G62" i="84"/>
  <c r="K61" i="84"/>
  <c r="K61" i="83"/>
  <c r="D65" i="83"/>
  <c r="D65" i="84"/>
  <c r="G62" i="83"/>
  <c r="F62" i="84"/>
  <c r="N61" i="84"/>
  <c r="N61" i="83"/>
  <c r="P62" i="83"/>
  <c r="I62" i="83"/>
  <c r="H62" i="83"/>
  <c r="M62" i="83"/>
  <c r="R62" i="83"/>
  <c r="L61" i="84"/>
  <c r="L61" i="83"/>
  <c r="J62" i="83"/>
  <c r="E246" i="27" l="1"/>
  <c r="N219" i="27"/>
  <c r="R219" i="27"/>
  <c r="R165" i="27"/>
  <c r="J219" i="27"/>
  <c r="J165" i="27"/>
  <c r="E165" i="27"/>
  <c r="E219" i="27"/>
  <c r="K165" i="27"/>
  <c r="K219" i="27"/>
  <c r="L219" i="27"/>
  <c r="L165" i="27"/>
  <c r="H219" i="27"/>
  <c r="H165" i="27"/>
  <c r="O219" i="27"/>
  <c r="G246" i="27"/>
  <c r="M246" i="27"/>
  <c r="C246" i="27"/>
  <c r="I165" i="27"/>
  <c r="I219" i="27"/>
  <c r="G219" i="27"/>
  <c r="G165" i="27"/>
  <c r="K246" i="27"/>
  <c r="D246" i="27"/>
  <c r="L246" i="27"/>
  <c r="I246" i="27"/>
  <c r="D67" i="83"/>
  <c r="D67" i="84"/>
  <c r="C67" i="84"/>
  <c r="C67" i="83"/>
  <c r="D219" i="27"/>
  <c r="D165" i="27"/>
  <c r="D192" i="27" s="1"/>
  <c r="F165" i="27"/>
  <c r="F219" i="27"/>
  <c r="C165" i="27"/>
  <c r="C192" i="27" s="1"/>
  <c r="C219" i="27"/>
  <c r="P219" i="27"/>
  <c r="P165" i="27"/>
  <c r="Q219" i="27"/>
  <c r="M165" i="27"/>
  <c r="M219" i="27"/>
  <c r="R246" i="27"/>
  <c r="F246" i="27"/>
  <c r="P246" i="27"/>
  <c r="J246" i="27"/>
  <c r="H246" i="27"/>
  <c r="C65" i="84"/>
  <c r="D66" i="84" s="1"/>
  <c r="C65" i="83"/>
  <c r="D66" i="83" s="1"/>
  <c r="Q265" i="27"/>
  <c r="O263" i="27"/>
  <c r="O251" i="27"/>
  <c r="O247" i="27"/>
  <c r="N254" i="27"/>
  <c r="N165" i="27"/>
  <c r="O254" i="27"/>
  <c r="N253" i="27"/>
  <c r="O261" i="27"/>
  <c r="P262" i="27"/>
  <c r="R261" i="27"/>
  <c r="R255" i="27"/>
  <c r="O262" i="27"/>
  <c r="F261" i="27"/>
  <c r="F253" i="27"/>
  <c r="Q252" i="27"/>
  <c r="P261" i="27"/>
  <c r="P253" i="27"/>
  <c r="K260" i="27"/>
  <c r="K252" i="27"/>
  <c r="D261" i="27"/>
  <c r="D253" i="27"/>
  <c r="G260" i="27"/>
  <c r="G252" i="27"/>
  <c r="M263" i="27"/>
  <c r="M255" i="27"/>
  <c r="M247" i="27"/>
  <c r="E262" i="27"/>
  <c r="E254" i="27"/>
  <c r="N263" i="27"/>
  <c r="N255" i="27"/>
  <c r="N247" i="27"/>
  <c r="J259" i="27"/>
  <c r="J249" i="27"/>
  <c r="J256" i="27"/>
  <c r="L261" i="27"/>
  <c r="L253" i="27"/>
  <c r="H262" i="27"/>
  <c r="H254" i="27"/>
  <c r="I261" i="27"/>
  <c r="I253" i="27"/>
  <c r="C260" i="27"/>
  <c r="C252" i="27"/>
  <c r="M248" i="27"/>
  <c r="E247" i="27"/>
  <c r="J252" i="27"/>
  <c r="I262" i="27"/>
  <c r="R266" i="27"/>
  <c r="R251" i="27"/>
  <c r="F260" i="27"/>
  <c r="F252" i="27"/>
  <c r="Q267" i="27"/>
  <c r="Q259" i="27"/>
  <c r="Q251" i="27"/>
  <c r="P260" i="27"/>
  <c r="P252" i="27"/>
  <c r="K267" i="27"/>
  <c r="K259" i="27"/>
  <c r="K251" i="27"/>
  <c r="D260" i="27"/>
  <c r="D252" i="27"/>
  <c r="G267" i="27"/>
  <c r="G259" i="27"/>
  <c r="G251" i="27"/>
  <c r="M262" i="27"/>
  <c r="M254" i="27"/>
  <c r="E261" i="27"/>
  <c r="E253" i="27"/>
  <c r="J264" i="27"/>
  <c r="J247" i="27"/>
  <c r="L260" i="27"/>
  <c r="L252" i="27"/>
  <c r="H261" i="27"/>
  <c r="H253" i="27"/>
  <c r="I260" i="27"/>
  <c r="I252" i="27"/>
  <c r="C267" i="27"/>
  <c r="C259" i="27"/>
  <c r="C251" i="27"/>
  <c r="R247" i="27"/>
  <c r="F254" i="27"/>
  <c r="K261" i="27"/>
  <c r="N264" i="27"/>
  <c r="L262" i="27"/>
  <c r="H247" i="27"/>
  <c r="R260" i="27"/>
  <c r="R258" i="27"/>
  <c r="R250" i="27"/>
  <c r="O260" i="27"/>
  <c r="O252" i="27"/>
  <c r="F267" i="27"/>
  <c r="F259" i="27"/>
  <c r="F251" i="27"/>
  <c r="Q258" i="27"/>
  <c r="Q250" i="27"/>
  <c r="P267" i="27"/>
  <c r="P259" i="27"/>
  <c r="P251" i="27"/>
  <c r="K266" i="27"/>
  <c r="K258" i="27"/>
  <c r="K250" i="27"/>
  <c r="D267" i="27"/>
  <c r="D259" i="27"/>
  <c r="D251" i="27"/>
  <c r="G266" i="27"/>
  <c r="G258" i="27"/>
  <c r="G250" i="27"/>
  <c r="M261" i="27"/>
  <c r="M253" i="27"/>
  <c r="E260" i="27"/>
  <c r="E252" i="27"/>
  <c r="N261" i="27"/>
  <c r="J263" i="27"/>
  <c r="J261" i="27"/>
  <c r="J258" i="27"/>
  <c r="L267" i="27"/>
  <c r="L259" i="27"/>
  <c r="L251" i="27"/>
  <c r="H260" i="27"/>
  <c r="H252" i="27"/>
  <c r="I267" i="27"/>
  <c r="I259" i="27"/>
  <c r="I251" i="27"/>
  <c r="C266" i="27"/>
  <c r="C258" i="27"/>
  <c r="C250" i="27"/>
  <c r="G253" i="27"/>
  <c r="E255" i="27"/>
  <c r="J250" i="27"/>
  <c r="H263" i="27"/>
  <c r="C261" i="27"/>
  <c r="R265" i="27"/>
  <c r="R263" i="27"/>
  <c r="R249" i="27"/>
  <c r="O267" i="27"/>
  <c r="F266" i="27"/>
  <c r="F258" i="27"/>
  <c r="F250" i="27"/>
  <c r="Q249" i="27"/>
  <c r="P266" i="27"/>
  <c r="P258" i="27"/>
  <c r="P250" i="27"/>
  <c r="K265" i="27"/>
  <c r="K257" i="27"/>
  <c r="K249" i="27"/>
  <c r="D266" i="27"/>
  <c r="D258" i="27"/>
  <c r="D250" i="27"/>
  <c r="G265" i="27"/>
  <c r="G257" i="27"/>
  <c r="G249" i="27"/>
  <c r="M260" i="27"/>
  <c r="M252" i="27"/>
  <c r="E267" i="27"/>
  <c r="E259" i="27"/>
  <c r="E251" i="27"/>
  <c r="N260" i="27"/>
  <c r="J266" i="27"/>
  <c r="J248" i="27"/>
  <c r="L266" i="27"/>
  <c r="L258" i="27"/>
  <c r="L250" i="27"/>
  <c r="H267" i="27"/>
  <c r="H259" i="27"/>
  <c r="H251" i="27"/>
  <c r="I266" i="27"/>
  <c r="I258" i="27"/>
  <c r="I250" i="27"/>
  <c r="C265" i="27"/>
  <c r="C257" i="27"/>
  <c r="C249" i="27"/>
  <c r="R252" i="27"/>
  <c r="Q261" i="27"/>
  <c r="P254" i="27"/>
  <c r="D262" i="27"/>
  <c r="M264" i="27"/>
  <c r="I254" i="27"/>
  <c r="R267" i="27"/>
  <c r="R257" i="27"/>
  <c r="O266" i="27"/>
  <c r="O258" i="27"/>
  <c r="F265" i="27"/>
  <c r="F257" i="27"/>
  <c r="F249" i="27"/>
  <c r="P265" i="27"/>
  <c r="P257" i="27"/>
  <c r="P249" i="27"/>
  <c r="K264" i="27"/>
  <c r="K256" i="27"/>
  <c r="K248" i="27"/>
  <c r="D265" i="27"/>
  <c r="D257" i="27"/>
  <c r="D249" i="27"/>
  <c r="G264" i="27"/>
  <c r="G256" i="27"/>
  <c r="G248" i="27"/>
  <c r="M267" i="27"/>
  <c r="M259" i="27"/>
  <c r="M251" i="27"/>
  <c r="E266" i="27"/>
  <c r="E258" i="27"/>
  <c r="E250" i="27"/>
  <c r="N267" i="27"/>
  <c r="N259" i="27"/>
  <c r="N251" i="27"/>
  <c r="J260" i="27"/>
  <c r="J257" i="27"/>
  <c r="L265" i="27"/>
  <c r="L257" i="27"/>
  <c r="L249" i="27"/>
  <c r="H266" i="27"/>
  <c r="H258" i="27"/>
  <c r="H250" i="27"/>
  <c r="I265" i="27"/>
  <c r="I257" i="27"/>
  <c r="I249" i="27"/>
  <c r="C264" i="27"/>
  <c r="C256" i="27"/>
  <c r="C248" i="27"/>
  <c r="Q253" i="27"/>
  <c r="K253" i="27"/>
  <c r="G261" i="27"/>
  <c r="E263" i="27"/>
  <c r="J267" i="27"/>
  <c r="H255" i="27"/>
  <c r="R259" i="27"/>
  <c r="R254" i="27"/>
  <c r="R256" i="27"/>
  <c r="O265" i="27"/>
  <c r="O249" i="27"/>
  <c r="F264" i="27"/>
  <c r="F256" i="27"/>
  <c r="F248" i="27"/>
  <c r="Q263" i="27"/>
  <c r="Q255" i="27"/>
  <c r="P264" i="27"/>
  <c r="P256" i="27"/>
  <c r="P248" i="27"/>
  <c r="K263" i="27"/>
  <c r="K255" i="27"/>
  <c r="K247" i="27"/>
  <c r="D264" i="27"/>
  <c r="D256" i="27"/>
  <c r="D248" i="27"/>
  <c r="G263" i="27"/>
  <c r="G255" i="27"/>
  <c r="G247" i="27"/>
  <c r="M266" i="27"/>
  <c r="M258" i="27"/>
  <c r="M250" i="27"/>
  <c r="E265" i="27"/>
  <c r="E257" i="27"/>
  <c r="E249" i="27"/>
  <c r="N266" i="27"/>
  <c r="J265" i="27"/>
  <c r="J255" i="27"/>
  <c r="J254" i="27"/>
  <c r="L264" i="27"/>
  <c r="L256" i="27"/>
  <c r="L248" i="27"/>
  <c r="H265" i="27"/>
  <c r="H257" i="27"/>
  <c r="H249" i="27"/>
  <c r="I264" i="27"/>
  <c r="I256" i="27"/>
  <c r="I248" i="27"/>
  <c r="C263" i="27"/>
  <c r="C255" i="27"/>
  <c r="C247" i="27"/>
  <c r="R264" i="27"/>
  <c r="F262" i="27"/>
  <c r="D254" i="27"/>
  <c r="M256" i="27"/>
  <c r="N248" i="27"/>
  <c r="L254" i="27"/>
  <c r="C253" i="27"/>
  <c r="R262" i="27"/>
  <c r="R253" i="27"/>
  <c r="R248" i="27"/>
  <c r="O264" i="27"/>
  <c r="O256" i="27"/>
  <c r="O248" i="27"/>
  <c r="F263" i="27"/>
  <c r="F255" i="27"/>
  <c r="F247" i="27"/>
  <c r="Q262" i="27"/>
  <c r="Q254" i="27"/>
  <c r="P263" i="27"/>
  <c r="P255" i="27"/>
  <c r="P247" i="27"/>
  <c r="K262" i="27"/>
  <c r="K254" i="27"/>
  <c r="D263" i="27"/>
  <c r="D255" i="27"/>
  <c r="D247" i="27"/>
  <c r="G262" i="27"/>
  <c r="G254" i="27"/>
  <c r="M265" i="27"/>
  <c r="M257" i="27"/>
  <c r="M249" i="27"/>
  <c r="E264" i="27"/>
  <c r="E256" i="27"/>
  <c r="E248" i="27"/>
  <c r="N265" i="27"/>
  <c r="N257" i="27"/>
  <c r="J262" i="27"/>
  <c r="J251" i="27"/>
  <c r="J253" i="27"/>
  <c r="L263" i="27"/>
  <c r="L255" i="27"/>
  <c r="L247" i="27"/>
  <c r="H264" i="27"/>
  <c r="H256" i="27"/>
  <c r="H248" i="27"/>
  <c r="I263" i="27"/>
  <c r="I255" i="27"/>
  <c r="I247" i="27"/>
  <c r="C262" i="27"/>
  <c r="C254" i="27"/>
  <c r="M175" i="27" l="1"/>
  <c r="M229" i="27"/>
  <c r="M283" i="27" s="1"/>
  <c r="Q232" i="27"/>
  <c r="Q286" i="27" s="1"/>
  <c r="Q178" i="27"/>
  <c r="Q169" i="27"/>
  <c r="Q223" i="27"/>
  <c r="Q277" i="27" s="1"/>
  <c r="D231" i="27"/>
  <c r="D285" i="27" s="1"/>
  <c r="D312" i="27" s="1"/>
  <c r="D177" i="27"/>
  <c r="D204" i="27" s="1"/>
  <c r="O222" i="27"/>
  <c r="O276" i="27" s="1"/>
  <c r="O168" i="27"/>
  <c r="O238" i="27"/>
  <c r="O292" i="27" s="1"/>
  <c r="O184" i="27"/>
  <c r="G177" i="27"/>
  <c r="G231" i="27"/>
  <c r="G285" i="27" s="1"/>
  <c r="P170" i="27"/>
  <c r="P197" i="27" s="1"/>
  <c r="P224" i="27"/>
  <c r="P278" i="27" s="1"/>
  <c r="P305" i="27" s="1"/>
  <c r="P186" i="27"/>
  <c r="P240" i="27"/>
  <c r="P294" i="27" s="1"/>
  <c r="P321" i="27" s="1"/>
  <c r="J233" i="27"/>
  <c r="J287" i="27" s="1"/>
  <c r="J179" i="27"/>
  <c r="H180" i="27"/>
  <c r="H234" i="27"/>
  <c r="H288" i="27" s="1"/>
  <c r="I222" i="27"/>
  <c r="I276" i="27" s="1"/>
  <c r="I168" i="27"/>
  <c r="R180" i="27"/>
  <c r="R234" i="27"/>
  <c r="R288" i="27" s="1"/>
  <c r="L235" i="27"/>
  <c r="L289" i="27" s="1"/>
  <c r="L181" i="27"/>
  <c r="N229" i="27"/>
  <c r="K173" i="27"/>
  <c r="K227" i="27"/>
  <c r="K281" i="27" s="1"/>
  <c r="C166" i="27"/>
  <c r="C193" i="27" s="1"/>
  <c r="C220" i="27"/>
  <c r="C274" i="27" s="1"/>
  <c r="C301" i="27" s="1"/>
  <c r="C236" i="27"/>
  <c r="C290" i="27" s="1"/>
  <c r="C317" i="27" s="1"/>
  <c r="C182" i="27"/>
  <c r="C209" i="27" s="1"/>
  <c r="E177" i="27"/>
  <c r="E231" i="27"/>
  <c r="E285" i="27" s="1"/>
  <c r="F170" i="27"/>
  <c r="F197" i="27" s="1"/>
  <c r="F224" i="27"/>
  <c r="F278" i="27" s="1"/>
  <c r="F305" i="27" s="1"/>
  <c r="F186" i="27"/>
  <c r="F213" i="27" s="1"/>
  <c r="F240" i="27"/>
  <c r="F294" i="27" s="1"/>
  <c r="F321" i="27" s="1"/>
  <c r="J178" i="27"/>
  <c r="J232" i="27"/>
  <c r="J286" i="27" s="1"/>
  <c r="K226" i="27"/>
  <c r="K280" i="27" s="1"/>
  <c r="K172" i="27"/>
  <c r="J170" i="27"/>
  <c r="J197" i="27" s="1"/>
  <c r="J224" i="27"/>
  <c r="J278" i="27" s="1"/>
  <c r="J305" i="27" s="1"/>
  <c r="E238" i="27"/>
  <c r="E292" i="27" s="1"/>
  <c r="E184" i="27"/>
  <c r="M232" i="27"/>
  <c r="M178" i="27"/>
  <c r="Q173" i="27"/>
  <c r="Q227" i="27"/>
  <c r="Q281" i="27" s="1"/>
  <c r="D180" i="27"/>
  <c r="D207" i="27" s="1"/>
  <c r="D234" i="27"/>
  <c r="D288" i="27" s="1"/>
  <c r="D315" i="27" s="1"/>
  <c r="O233" i="27"/>
  <c r="O287" i="27" s="1"/>
  <c r="O179" i="27"/>
  <c r="G234" i="27"/>
  <c r="G288" i="27" s="1"/>
  <c r="G180" i="27"/>
  <c r="P235" i="27"/>
  <c r="P289" i="27" s="1"/>
  <c r="P181" i="27"/>
  <c r="J174" i="27"/>
  <c r="J228" i="27"/>
  <c r="J282" i="27" s="1"/>
  <c r="H167" i="27"/>
  <c r="H221" i="27"/>
  <c r="H275" i="27" s="1"/>
  <c r="H237" i="27"/>
  <c r="H291" i="27" s="1"/>
  <c r="H183" i="27"/>
  <c r="I225" i="27"/>
  <c r="I279" i="27" s="1"/>
  <c r="I171" i="27"/>
  <c r="R167" i="27"/>
  <c r="R221" i="27"/>
  <c r="R275" i="27" s="1"/>
  <c r="R183" i="27"/>
  <c r="R237" i="27"/>
  <c r="R291" i="27" s="1"/>
  <c r="L230" i="27"/>
  <c r="L284" i="27" s="1"/>
  <c r="L176" i="27"/>
  <c r="N170" i="27"/>
  <c r="N197" i="27" s="1"/>
  <c r="N224" i="27"/>
  <c r="N278" i="27" s="1"/>
  <c r="N305" i="27" s="1"/>
  <c r="N240" i="27"/>
  <c r="N294" i="27" s="1"/>
  <c r="N321" i="27" s="1"/>
  <c r="N186" i="27"/>
  <c r="K230" i="27"/>
  <c r="K284" i="27" s="1"/>
  <c r="K176" i="27"/>
  <c r="C223" i="27"/>
  <c r="C277" i="27" s="1"/>
  <c r="C304" i="27" s="1"/>
  <c r="C169" i="27"/>
  <c r="C196" i="27" s="1"/>
  <c r="C239" i="27"/>
  <c r="C293" i="27" s="1"/>
  <c r="C320" i="27" s="1"/>
  <c r="C185" i="27"/>
  <c r="C212" i="27" s="1"/>
  <c r="E180" i="27"/>
  <c r="E234" i="27"/>
  <c r="E288" i="27" s="1"/>
  <c r="F235" i="27"/>
  <c r="F289" i="27" s="1"/>
  <c r="F181" i="27"/>
  <c r="D238" i="27"/>
  <c r="D292" i="27" s="1"/>
  <c r="D319" i="27" s="1"/>
  <c r="D184" i="27"/>
  <c r="D211" i="27" s="1"/>
  <c r="P231" i="27"/>
  <c r="P285" i="27" s="1"/>
  <c r="P177" i="27"/>
  <c r="N182" i="27"/>
  <c r="N236" i="27"/>
  <c r="N290" i="27" s="1"/>
  <c r="M226" i="27"/>
  <c r="M280" i="27" s="1"/>
  <c r="M172" i="27"/>
  <c r="Q229" i="27"/>
  <c r="Q228" i="27"/>
  <c r="Q282" i="27" s="1"/>
  <c r="Q174" i="27"/>
  <c r="D228" i="27"/>
  <c r="D282" i="27" s="1"/>
  <c r="D309" i="27" s="1"/>
  <c r="D174" i="27"/>
  <c r="D201" i="27" s="1"/>
  <c r="O173" i="27"/>
  <c r="O227" i="27"/>
  <c r="O281" i="27" s="1"/>
  <c r="G220" i="27"/>
  <c r="G274" i="27" s="1"/>
  <c r="G166" i="27"/>
  <c r="G236" i="27"/>
  <c r="G290" i="27" s="1"/>
  <c r="G182" i="27"/>
  <c r="P229" i="27"/>
  <c r="P283" i="27" s="1"/>
  <c r="P175" i="27"/>
  <c r="J222" i="27"/>
  <c r="J276" i="27" s="1"/>
  <c r="J168" i="27"/>
  <c r="J238" i="27"/>
  <c r="J292" i="27" s="1"/>
  <c r="J184" i="27"/>
  <c r="H231" i="27"/>
  <c r="H285" i="27" s="1"/>
  <c r="H177" i="27"/>
  <c r="I173" i="27"/>
  <c r="I227" i="27"/>
  <c r="I281" i="27" s="1"/>
  <c r="I172" i="27"/>
  <c r="I226" i="27"/>
  <c r="I280" i="27" s="1"/>
  <c r="R231" i="27"/>
  <c r="R285" i="27" s="1"/>
  <c r="R177" i="27"/>
  <c r="L224" i="27"/>
  <c r="L278" i="27" s="1"/>
  <c r="L305" i="27" s="1"/>
  <c r="L170" i="27"/>
  <c r="L197" i="27" s="1"/>
  <c r="L240" i="27"/>
  <c r="L294" i="27" s="1"/>
  <c r="L321" i="27" s="1"/>
  <c r="L186" i="27"/>
  <c r="N234" i="27"/>
  <c r="N288" i="27" s="1"/>
  <c r="N180" i="27"/>
  <c r="K232" i="27"/>
  <c r="K286" i="27" s="1"/>
  <c r="K178" i="27"/>
  <c r="C171" i="27"/>
  <c r="C198" i="27" s="1"/>
  <c r="C225" i="27"/>
  <c r="C279" i="27" s="1"/>
  <c r="C306" i="27" s="1"/>
  <c r="E236" i="27"/>
  <c r="E290" i="27" s="1"/>
  <c r="E182" i="27"/>
  <c r="M181" i="27"/>
  <c r="M235" i="27"/>
  <c r="M289" i="27" s="1"/>
  <c r="Q230" i="27"/>
  <c r="D167" i="27"/>
  <c r="D194" i="27" s="1"/>
  <c r="D221" i="27"/>
  <c r="D275" i="27" s="1"/>
  <c r="D302" i="27" s="1"/>
  <c r="D183" i="27"/>
  <c r="D210" i="27" s="1"/>
  <c r="D237" i="27"/>
  <c r="D291" i="27" s="1"/>
  <c r="D318" i="27" s="1"/>
  <c r="O228" i="27"/>
  <c r="G167" i="27"/>
  <c r="G221" i="27"/>
  <c r="G275" i="27" s="1"/>
  <c r="G183" i="27"/>
  <c r="G237" i="27"/>
  <c r="G291" i="27" s="1"/>
  <c r="P176" i="27"/>
  <c r="P230" i="27"/>
  <c r="P284" i="27" s="1"/>
  <c r="J223" i="27"/>
  <c r="J277" i="27" s="1"/>
  <c r="J304" i="27" s="1"/>
  <c r="J169" i="27"/>
  <c r="J185" i="27"/>
  <c r="J212" i="27" s="1"/>
  <c r="J239" i="27"/>
  <c r="J293" i="27" s="1"/>
  <c r="H178" i="27"/>
  <c r="H232" i="27"/>
  <c r="H286" i="27" s="1"/>
  <c r="I181" i="27"/>
  <c r="I235" i="27"/>
  <c r="I289" i="27" s="1"/>
  <c r="I180" i="27"/>
  <c r="I234" i="27"/>
  <c r="I288" i="27" s="1"/>
  <c r="R232" i="27"/>
  <c r="R286" i="27" s="1"/>
  <c r="R178" i="27"/>
  <c r="L225" i="27"/>
  <c r="L279" i="27" s="1"/>
  <c r="L171" i="27"/>
  <c r="N227" i="27"/>
  <c r="N281" i="27" s="1"/>
  <c r="N173" i="27"/>
  <c r="Q246" i="27"/>
  <c r="Q273" i="27" s="1"/>
  <c r="L187" i="27"/>
  <c r="I273" i="27"/>
  <c r="C268" i="27"/>
  <c r="G273" i="27"/>
  <c r="G268" i="27"/>
  <c r="K273" i="27"/>
  <c r="E268" i="27"/>
  <c r="M176" i="27"/>
  <c r="M230" i="27"/>
  <c r="M284" i="27" s="1"/>
  <c r="Q240" i="27"/>
  <c r="Q294" i="27" s="1"/>
  <c r="Q321" i="27" s="1"/>
  <c r="Q186" i="27"/>
  <c r="Q177" i="27"/>
  <c r="Q231" i="27"/>
  <c r="Q285" i="27" s="1"/>
  <c r="D232" i="27"/>
  <c r="D286" i="27" s="1"/>
  <c r="D313" i="27" s="1"/>
  <c r="D178" i="27"/>
  <c r="D205" i="27" s="1"/>
  <c r="O223" i="27"/>
  <c r="O185" i="27"/>
  <c r="O212" i="27" s="1"/>
  <c r="O239" i="27"/>
  <c r="O293" i="27" s="1"/>
  <c r="G178" i="27"/>
  <c r="G232" i="27"/>
  <c r="G286" i="27" s="1"/>
  <c r="P225" i="27"/>
  <c r="P279" i="27" s="1"/>
  <c r="P171" i="27"/>
  <c r="J226" i="27"/>
  <c r="J280" i="27" s="1"/>
  <c r="J172" i="27"/>
  <c r="H227" i="27"/>
  <c r="H281" i="27" s="1"/>
  <c r="H173" i="27"/>
  <c r="I178" i="27"/>
  <c r="I232" i="27"/>
  <c r="I286" i="27" s="1"/>
  <c r="I169" i="27"/>
  <c r="I223" i="27"/>
  <c r="I277" i="27" s="1"/>
  <c r="I304" i="27" s="1"/>
  <c r="R235" i="27"/>
  <c r="R289" i="27" s="1"/>
  <c r="R181" i="27"/>
  <c r="L174" i="27"/>
  <c r="L228" i="27"/>
  <c r="L282" i="27" s="1"/>
  <c r="N222" i="27"/>
  <c r="N238" i="27"/>
  <c r="N292" i="27" s="1"/>
  <c r="N184" i="27"/>
  <c r="K228" i="27"/>
  <c r="K282" i="27" s="1"/>
  <c r="K174" i="27"/>
  <c r="C221" i="27"/>
  <c r="C275" i="27" s="1"/>
  <c r="C302" i="27" s="1"/>
  <c r="C167" i="27"/>
  <c r="C194" i="27" s="1"/>
  <c r="C237" i="27"/>
  <c r="C291" i="27" s="1"/>
  <c r="C318" i="27" s="1"/>
  <c r="C183" i="27"/>
  <c r="C210" i="27" s="1"/>
  <c r="E232" i="27"/>
  <c r="E286" i="27" s="1"/>
  <c r="E178" i="27"/>
  <c r="F225" i="27"/>
  <c r="F279" i="27" s="1"/>
  <c r="F171" i="27"/>
  <c r="F174" i="27"/>
  <c r="F228" i="27"/>
  <c r="F282" i="27" s="1"/>
  <c r="Q226" i="27"/>
  <c r="Q280" i="27" s="1"/>
  <c r="Q172" i="27"/>
  <c r="O167" i="27"/>
  <c r="O221" i="27"/>
  <c r="O275" i="27" s="1"/>
  <c r="I236" i="27"/>
  <c r="I290" i="27" s="1"/>
  <c r="I317" i="27" s="1"/>
  <c r="I182" i="27"/>
  <c r="N166" i="27"/>
  <c r="N220" i="27"/>
  <c r="N274" i="27" s="1"/>
  <c r="M223" i="27"/>
  <c r="M277" i="27" s="1"/>
  <c r="M169" i="27"/>
  <c r="M185" i="27"/>
  <c r="M212" i="27" s="1"/>
  <c r="M239" i="27"/>
  <c r="M293" i="27" s="1"/>
  <c r="Q185" i="27"/>
  <c r="Q212" i="27" s="1"/>
  <c r="Q239" i="27"/>
  <c r="D233" i="27"/>
  <c r="D287" i="27" s="1"/>
  <c r="D314" i="27" s="1"/>
  <c r="D179" i="27"/>
  <c r="D206" i="27" s="1"/>
  <c r="O232" i="27"/>
  <c r="G171" i="27"/>
  <c r="G225" i="27"/>
  <c r="G279" i="27" s="1"/>
  <c r="P226" i="27"/>
  <c r="P280" i="27" s="1"/>
  <c r="P172" i="27"/>
  <c r="J227" i="27"/>
  <c r="J281" i="27" s="1"/>
  <c r="J173" i="27"/>
  <c r="H166" i="27"/>
  <c r="H220" i="27"/>
  <c r="H274" i="27" s="1"/>
  <c r="H236" i="27"/>
  <c r="H290" i="27" s="1"/>
  <c r="H182" i="27"/>
  <c r="I184" i="27"/>
  <c r="I238" i="27"/>
  <c r="I292" i="27" s="1"/>
  <c r="R220" i="27"/>
  <c r="R274" i="27" s="1"/>
  <c r="R166" i="27"/>
  <c r="R182" i="27"/>
  <c r="R236" i="27"/>
  <c r="R290" i="27" s="1"/>
  <c r="L229" i="27"/>
  <c r="L283" i="27" s="1"/>
  <c r="L175" i="27"/>
  <c r="N223" i="27"/>
  <c r="N185" i="27"/>
  <c r="N212" i="27" s="1"/>
  <c r="N239" i="27"/>
  <c r="N293" i="27" s="1"/>
  <c r="K229" i="27"/>
  <c r="K283" i="27" s="1"/>
  <c r="K175" i="27"/>
  <c r="C222" i="27"/>
  <c r="C276" i="27" s="1"/>
  <c r="C303" i="27" s="1"/>
  <c r="C168" i="27"/>
  <c r="C195" i="27" s="1"/>
  <c r="C238" i="27"/>
  <c r="C292" i="27" s="1"/>
  <c r="C319" i="27" s="1"/>
  <c r="C184" i="27"/>
  <c r="C211" i="27" s="1"/>
  <c r="E233" i="27"/>
  <c r="E287" i="27" s="1"/>
  <c r="E179" i="27"/>
  <c r="F234" i="27"/>
  <c r="F288" i="27" s="1"/>
  <c r="F180" i="27"/>
  <c r="F183" i="27"/>
  <c r="F237" i="27"/>
  <c r="F291" i="27" s="1"/>
  <c r="M233" i="27"/>
  <c r="M287" i="27" s="1"/>
  <c r="M179" i="27"/>
  <c r="Q181" i="27"/>
  <c r="Q235" i="27"/>
  <c r="Q289" i="27" s="1"/>
  <c r="D173" i="27"/>
  <c r="D200" i="27" s="1"/>
  <c r="D227" i="27"/>
  <c r="D281" i="27" s="1"/>
  <c r="D308" i="27" s="1"/>
  <c r="O226" i="27"/>
  <c r="G173" i="27"/>
  <c r="G227" i="27"/>
  <c r="G281" i="27" s="1"/>
  <c r="P220" i="27"/>
  <c r="P274" i="27" s="1"/>
  <c r="P166" i="27"/>
  <c r="P236" i="27"/>
  <c r="P290" i="27" s="1"/>
  <c r="P182" i="27"/>
  <c r="J229" i="27"/>
  <c r="J283" i="27" s="1"/>
  <c r="J175" i="27"/>
  <c r="H168" i="27"/>
  <c r="H222" i="27"/>
  <c r="H276" i="27" s="1"/>
  <c r="H184" i="27"/>
  <c r="H238" i="27"/>
  <c r="H292" i="27" s="1"/>
  <c r="I237" i="27"/>
  <c r="I291" i="27" s="1"/>
  <c r="I183" i="27"/>
  <c r="R230" i="27"/>
  <c r="R284" i="27" s="1"/>
  <c r="R176" i="27"/>
  <c r="L223" i="27"/>
  <c r="L277" i="27" s="1"/>
  <c r="L304" i="27" s="1"/>
  <c r="L169" i="27"/>
  <c r="L185" i="27"/>
  <c r="L212" i="27" s="1"/>
  <c r="L239" i="27"/>
  <c r="L293" i="27" s="1"/>
  <c r="N233" i="27"/>
  <c r="N287" i="27" s="1"/>
  <c r="N179" i="27"/>
  <c r="K231" i="27"/>
  <c r="K285" i="27" s="1"/>
  <c r="K177" i="27"/>
  <c r="C170" i="27"/>
  <c r="C197" i="27" s="1"/>
  <c r="C224" i="27"/>
  <c r="C278" i="27" s="1"/>
  <c r="C305" i="27" s="1"/>
  <c r="C186" i="27"/>
  <c r="C213" i="27" s="1"/>
  <c r="C240" i="27"/>
  <c r="C294" i="27" s="1"/>
  <c r="C321" i="27" s="1"/>
  <c r="E181" i="27"/>
  <c r="E235" i="27"/>
  <c r="E289" i="27" s="1"/>
  <c r="F182" i="27"/>
  <c r="F236" i="27"/>
  <c r="F290" i="27" s="1"/>
  <c r="G238" i="27"/>
  <c r="G292" i="27" s="1"/>
  <c r="G184" i="27"/>
  <c r="L180" i="27"/>
  <c r="L234" i="27"/>
  <c r="L288" i="27" s="1"/>
  <c r="F185" i="27"/>
  <c r="F239" i="27"/>
  <c r="F293" i="27" s="1"/>
  <c r="Q184" i="27"/>
  <c r="Q238" i="27"/>
  <c r="Q292" i="27" s="1"/>
  <c r="J186" i="27"/>
  <c r="J213" i="27" s="1"/>
  <c r="J240" i="27"/>
  <c r="J294" i="27" s="1"/>
  <c r="J321" i="27" s="1"/>
  <c r="K171" i="27"/>
  <c r="K225" i="27"/>
  <c r="K279" i="27" s="1"/>
  <c r="C226" i="27"/>
  <c r="C280" i="27" s="1"/>
  <c r="C307" i="27" s="1"/>
  <c r="C172" i="27"/>
  <c r="C199" i="27" s="1"/>
  <c r="E167" i="27"/>
  <c r="E221" i="27"/>
  <c r="E275" i="27" s="1"/>
  <c r="E183" i="27"/>
  <c r="E237" i="27"/>
  <c r="E291" i="27" s="1"/>
  <c r="F176" i="27"/>
  <c r="F230" i="27"/>
  <c r="F284" i="27" s="1"/>
  <c r="Q170" i="27"/>
  <c r="Q197" i="27" s="1"/>
  <c r="Q224" i="27"/>
  <c r="Q278" i="27" s="1"/>
  <c r="Q305" i="27" s="1"/>
  <c r="R225" i="27"/>
  <c r="R279" i="27" s="1"/>
  <c r="R171" i="27"/>
  <c r="K180" i="27"/>
  <c r="K234" i="27"/>
  <c r="K288" i="27" s="1"/>
  <c r="E222" i="27"/>
  <c r="E276" i="27" s="1"/>
  <c r="E168" i="27"/>
  <c r="O246" i="27"/>
  <c r="J268" i="27"/>
  <c r="F268" i="27"/>
  <c r="I268" i="27"/>
  <c r="D268" i="27"/>
  <c r="R273" i="27"/>
  <c r="M221" i="27"/>
  <c r="M275" i="27" s="1"/>
  <c r="M167" i="27"/>
  <c r="Q180" i="27"/>
  <c r="Q234" i="27"/>
  <c r="Q288" i="27" s="1"/>
  <c r="D223" i="27"/>
  <c r="D277" i="27" s="1"/>
  <c r="D304" i="27" s="1"/>
  <c r="D169" i="27"/>
  <c r="D196" i="27" s="1"/>
  <c r="D239" i="27"/>
  <c r="D293" i="27" s="1"/>
  <c r="D320" i="27" s="1"/>
  <c r="D185" i="27"/>
  <c r="D212" i="27" s="1"/>
  <c r="O230" i="27"/>
  <c r="G169" i="27"/>
  <c r="G223" i="27"/>
  <c r="G277" i="27" s="1"/>
  <c r="G239" i="27"/>
  <c r="G293" i="27" s="1"/>
  <c r="G185" i="27"/>
  <c r="G212" i="27" s="1"/>
  <c r="P232" i="27"/>
  <c r="P286" i="27" s="1"/>
  <c r="P178" i="27"/>
  <c r="J171" i="27"/>
  <c r="J225" i="27"/>
  <c r="J279" i="27" s="1"/>
  <c r="H226" i="27"/>
  <c r="H280" i="27" s="1"/>
  <c r="H172" i="27"/>
  <c r="I224" i="27"/>
  <c r="I278" i="27" s="1"/>
  <c r="I305" i="27" s="1"/>
  <c r="I170" i="27"/>
  <c r="I197" i="27" s="1"/>
  <c r="R226" i="27"/>
  <c r="R280" i="27" s="1"/>
  <c r="R172" i="27"/>
  <c r="L173" i="27"/>
  <c r="L227" i="27"/>
  <c r="L281" i="27" s="1"/>
  <c r="N221" i="27"/>
  <c r="N275" i="27" s="1"/>
  <c r="N167" i="27"/>
  <c r="N183" i="27"/>
  <c r="N237" i="27"/>
  <c r="N291" i="27" s="1"/>
  <c r="K235" i="27"/>
  <c r="K289" i="27" s="1"/>
  <c r="K181" i="27"/>
  <c r="C174" i="27"/>
  <c r="C201" i="27" s="1"/>
  <c r="C228" i="27"/>
  <c r="C282" i="27" s="1"/>
  <c r="C309" i="27" s="1"/>
  <c r="E169" i="27"/>
  <c r="E223" i="27"/>
  <c r="E277" i="27" s="1"/>
  <c r="E304" i="27" s="1"/>
  <c r="E185" i="27"/>
  <c r="E239" i="27"/>
  <c r="E293" i="27" s="1"/>
  <c r="F232" i="27"/>
  <c r="F286" i="27" s="1"/>
  <c r="F178" i="27"/>
  <c r="F221" i="27"/>
  <c r="F275" i="27" s="1"/>
  <c r="F167" i="27"/>
  <c r="O183" i="27"/>
  <c r="O237" i="27"/>
  <c r="O291" i="27" s="1"/>
  <c r="L172" i="27"/>
  <c r="L226" i="27"/>
  <c r="L280" i="27" s="1"/>
  <c r="F223" i="27"/>
  <c r="F277" i="27" s="1"/>
  <c r="F304" i="27" s="1"/>
  <c r="F169" i="27"/>
  <c r="G168" i="27"/>
  <c r="G222" i="27"/>
  <c r="G276" i="27" s="1"/>
  <c r="I221" i="27"/>
  <c r="I275" i="27" s="1"/>
  <c r="I167" i="27"/>
  <c r="M170" i="27"/>
  <c r="M197" i="27" s="1"/>
  <c r="M224" i="27"/>
  <c r="M278" i="27" s="1"/>
  <c r="M305" i="27" s="1"/>
  <c r="M240" i="27"/>
  <c r="M294" i="27" s="1"/>
  <c r="M321" i="27" s="1"/>
  <c r="M186" i="27"/>
  <c r="D172" i="27"/>
  <c r="D199" i="27" s="1"/>
  <c r="D226" i="27"/>
  <c r="D280" i="27" s="1"/>
  <c r="D307" i="27" s="1"/>
  <c r="O225" i="27"/>
  <c r="O279" i="27" s="1"/>
  <c r="O171" i="27"/>
  <c r="G226" i="27"/>
  <c r="G280" i="27" s="1"/>
  <c r="G172" i="27"/>
  <c r="P227" i="27"/>
  <c r="P281" i="27" s="1"/>
  <c r="P173" i="27"/>
  <c r="J220" i="27"/>
  <c r="J274" i="27" s="1"/>
  <c r="J166" i="27"/>
  <c r="J182" i="27"/>
  <c r="J236" i="27"/>
  <c r="J290" i="27" s="1"/>
  <c r="H229" i="27"/>
  <c r="H283" i="27" s="1"/>
  <c r="H175" i="27"/>
  <c r="I229" i="27"/>
  <c r="I283" i="27" s="1"/>
  <c r="I175" i="27"/>
  <c r="I185" i="27"/>
  <c r="I212" i="27" s="1"/>
  <c r="I239" i="27"/>
  <c r="I293" i="27" s="1"/>
  <c r="R229" i="27"/>
  <c r="R283" i="27" s="1"/>
  <c r="R175" i="27"/>
  <c r="L168" i="27"/>
  <c r="L222" i="27"/>
  <c r="L276" i="27" s="1"/>
  <c r="L238" i="27"/>
  <c r="L292" i="27" s="1"/>
  <c r="L184" i="27"/>
  <c r="N178" i="27"/>
  <c r="N232" i="27"/>
  <c r="N286" i="27" s="1"/>
  <c r="K222" i="27"/>
  <c r="K276" i="27" s="1"/>
  <c r="K168" i="27"/>
  <c r="K238" i="27"/>
  <c r="K292" i="27" s="1"/>
  <c r="K184" i="27"/>
  <c r="C231" i="27"/>
  <c r="C285" i="27" s="1"/>
  <c r="C312" i="27" s="1"/>
  <c r="C177" i="27"/>
  <c r="C204" i="27" s="1"/>
  <c r="E172" i="27"/>
  <c r="E226" i="27"/>
  <c r="E280" i="27" s="1"/>
  <c r="F227" i="27"/>
  <c r="F281" i="27" s="1"/>
  <c r="F173" i="27"/>
  <c r="E220" i="27"/>
  <c r="E274" i="27" s="1"/>
  <c r="E166" i="27"/>
  <c r="M236" i="27"/>
  <c r="M290" i="27" s="1"/>
  <c r="M182" i="27"/>
  <c r="O175" i="27"/>
  <c r="O229" i="27"/>
  <c r="O283" i="27" s="1"/>
  <c r="H233" i="27"/>
  <c r="H287" i="27" s="1"/>
  <c r="H179" i="27"/>
  <c r="E176" i="27"/>
  <c r="E230" i="27"/>
  <c r="E284" i="27" s="1"/>
  <c r="M180" i="27"/>
  <c r="M234" i="27"/>
  <c r="M288" i="27" s="1"/>
  <c r="Q222" i="27"/>
  <c r="Q276" i="27" s="1"/>
  <c r="Q168" i="27"/>
  <c r="D166" i="27"/>
  <c r="D193" i="27" s="1"/>
  <c r="D220" i="27"/>
  <c r="D274" i="27" s="1"/>
  <c r="D301" i="27" s="1"/>
  <c r="D182" i="27"/>
  <c r="D209" i="27" s="1"/>
  <c r="D236" i="27"/>
  <c r="D290" i="27" s="1"/>
  <c r="D317" i="27" s="1"/>
  <c r="O235" i="27"/>
  <c r="O289" i="27" s="1"/>
  <c r="O181" i="27"/>
  <c r="G228" i="27"/>
  <c r="G282" i="27" s="1"/>
  <c r="G174" i="27"/>
  <c r="P221" i="27"/>
  <c r="P275" i="27" s="1"/>
  <c r="P167" i="27"/>
  <c r="P237" i="27"/>
  <c r="P291" i="27" s="1"/>
  <c r="P183" i="27"/>
  <c r="J230" i="27"/>
  <c r="J284" i="27" s="1"/>
  <c r="J176" i="27"/>
  <c r="H169" i="27"/>
  <c r="H223" i="27"/>
  <c r="H277" i="27" s="1"/>
  <c r="H239" i="27"/>
  <c r="H293" i="27" s="1"/>
  <c r="H185" i="27"/>
  <c r="H212" i="27" s="1"/>
  <c r="I220" i="27"/>
  <c r="I274" i="27" s="1"/>
  <c r="I166" i="27"/>
  <c r="R223" i="27"/>
  <c r="R277" i="27" s="1"/>
  <c r="R169" i="27"/>
  <c r="R185" i="27"/>
  <c r="R212" i="27" s="1"/>
  <c r="R239" i="27"/>
  <c r="R293" i="27" s="1"/>
  <c r="L232" i="27"/>
  <c r="L286" i="27" s="1"/>
  <c r="L178" i="27"/>
  <c r="N226" i="27"/>
  <c r="N280" i="27" s="1"/>
  <c r="N172" i="27"/>
  <c r="K170" i="27"/>
  <c r="K197" i="27" s="1"/>
  <c r="K224" i="27"/>
  <c r="K278" i="27" s="1"/>
  <c r="K305" i="27" s="1"/>
  <c r="K186" i="27"/>
  <c r="K213" i="27" s="1"/>
  <c r="K240" i="27"/>
  <c r="K294" i="27" s="1"/>
  <c r="K321" i="27" s="1"/>
  <c r="C179" i="27"/>
  <c r="C206" i="27" s="1"/>
  <c r="C233" i="27"/>
  <c r="C287" i="27" s="1"/>
  <c r="C314" i="27" s="1"/>
  <c r="M173" i="27"/>
  <c r="M227" i="27"/>
  <c r="M281" i="27" s="1"/>
  <c r="Q237" i="27"/>
  <c r="Q236" i="27"/>
  <c r="Q290" i="27" s="1"/>
  <c r="Q182" i="27"/>
  <c r="D175" i="27"/>
  <c r="D202" i="27" s="1"/>
  <c r="D229" i="27"/>
  <c r="D283" i="27" s="1"/>
  <c r="D310" i="27" s="1"/>
  <c r="O166" i="27"/>
  <c r="O220" i="27"/>
  <c r="O274" i="27" s="1"/>
  <c r="O182" i="27"/>
  <c r="O236" i="27"/>
  <c r="O290" i="27" s="1"/>
  <c r="G175" i="27"/>
  <c r="G229" i="27"/>
  <c r="G283" i="27" s="1"/>
  <c r="P168" i="27"/>
  <c r="P222" i="27"/>
  <c r="P276" i="27" s="1"/>
  <c r="P184" i="27"/>
  <c r="P238" i="27"/>
  <c r="P292" i="27" s="1"/>
  <c r="J231" i="27"/>
  <c r="J285" i="27" s="1"/>
  <c r="J177" i="27"/>
  <c r="H170" i="27"/>
  <c r="H197" i="27" s="1"/>
  <c r="H224" i="27"/>
  <c r="H278" i="27" s="1"/>
  <c r="H305" i="27" s="1"/>
  <c r="H240" i="27"/>
  <c r="H294" i="27" s="1"/>
  <c r="H321" i="27" s="1"/>
  <c r="H186" i="27"/>
  <c r="H213" i="27" s="1"/>
  <c r="I228" i="27"/>
  <c r="I282" i="27" s="1"/>
  <c r="I174" i="27"/>
  <c r="R170" i="27"/>
  <c r="R197" i="27" s="1"/>
  <c r="R224" i="27"/>
  <c r="R278" i="27" s="1"/>
  <c r="R305" i="27" s="1"/>
  <c r="R240" i="27"/>
  <c r="R294" i="27" s="1"/>
  <c r="R321" i="27" s="1"/>
  <c r="R186" i="27"/>
  <c r="L233" i="27"/>
  <c r="L287" i="27" s="1"/>
  <c r="L179" i="27"/>
  <c r="N235" i="27"/>
  <c r="F187" i="27"/>
  <c r="M273" i="27"/>
  <c r="Q165" i="27"/>
  <c r="F273" i="27"/>
  <c r="D273" i="27"/>
  <c r="D300" i="27" s="1"/>
  <c r="D68" i="84"/>
  <c r="D187" i="27"/>
  <c r="D214" i="27" s="1"/>
  <c r="M268" i="27"/>
  <c r="L273" i="27"/>
  <c r="E187" i="27"/>
  <c r="M183" i="27"/>
  <c r="M237" i="27"/>
  <c r="M291" i="27" s="1"/>
  <c r="M168" i="27"/>
  <c r="M222" i="27"/>
  <c r="M276" i="27" s="1"/>
  <c r="M238" i="27"/>
  <c r="M292" i="27" s="1"/>
  <c r="M184" i="27"/>
  <c r="Q225" i="27"/>
  <c r="Q279" i="27" s="1"/>
  <c r="Q171" i="27"/>
  <c r="D224" i="27"/>
  <c r="D278" i="27" s="1"/>
  <c r="D305" i="27" s="1"/>
  <c r="D170" i="27"/>
  <c r="D197" i="27" s="1"/>
  <c r="D240" i="27"/>
  <c r="D294" i="27" s="1"/>
  <c r="D321" i="27" s="1"/>
  <c r="D186" i="27"/>
  <c r="D213" i="27" s="1"/>
  <c r="O177" i="27"/>
  <c r="O231" i="27"/>
  <c r="O285" i="27" s="1"/>
  <c r="G170" i="27"/>
  <c r="G197" i="27" s="1"/>
  <c r="G224" i="27"/>
  <c r="G278" i="27" s="1"/>
  <c r="G305" i="27" s="1"/>
  <c r="G186" i="27"/>
  <c r="G213" i="27" s="1"/>
  <c r="G240" i="27"/>
  <c r="G294" i="27" s="1"/>
  <c r="G321" i="27" s="1"/>
  <c r="P233" i="27"/>
  <c r="P287" i="27" s="1"/>
  <c r="P179" i="27"/>
  <c r="J234" i="27"/>
  <c r="J288" i="27" s="1"/>
  <c r="J180" i="27"/>
  <c r="H235" i="27"/>
  <c r="H289" i="27" s="1"/>
  <c r="H181" i="27"/>
  <c r="I176" i="27"/>
  <c r="I230" i="27"/>
  <c r="I284" i="27" s="1"/>
  <c r="R227" i="27"/>
  <c r="R281" i="27" s="1"/>
  <c r="R173" i="27"/>
  <c r="L166" i="27"/>
  <c r="L220" i="27"/>
  <c r="L274" i="27" s="1"/>
  <c r="L236" i="27"/>
  <c r="L290" i="27" s="1"/>
  <c r="L317" i="27" s="1"/>
  <c r="L182" i="27"/>
  <c r="N176" i="27"/>
  <c r="N230" i="27"/>
  <c r="N284" i="27" s="1"/>
  <c r="K166" i="27"/>
  <c r="K220" i="27"/>
  <c r="K274" i="27" s="1"/>
  <c r="K236" i="27"/>
  <c r="K290" i="27" s="1"/>
  <c r="K182" i="27"/>
  <c r="C175" i="27"/>
  <c r="C202" i="27" s="1"/>
  <c r="C229" i="27"/>
  <c r="C283" i="27" s="1"/>
  <c r="C310" i="27" s="1"/>
  <c r="E224" i="27"/>
  <c r="E278" i="27" s="1"/>
  <c r="E305" i="27" s="1"/>
  <c r="E170" i="27"/>
  <c r="E197" i="27" s="1"/>
  <c r="E186" i="27"/>
  <c r="E213" i="27" s="1"/>
  <c r="E240" i="27"/>
  <c r="E294" i="27" s="1"/>
  <c r="E321" i="27" s="1"/>
  <c r="F233" i="27"/>
  <c r="F287" i="27" s="1"/>
  <c r="F179" i="27"/>
  <c r="F229" i="27"/>
  <c r="F283" i="27" s="1"/>
  <c r="F175" i="27"/>
  <c r="D222" i="27"/>
  <c r="D276" i="27" s="1"/>
  <c r="D303" i="27" s="1"/>
  <c r="D168" i="27"/>
  <c r="D195" i="27" s="1"/>
  <c r="P185" i="27"/>
  <c r="P212" i="27" s="1"/>
  <c r="P239" i="27"/>
  <c r="P293" i="27" s="1"/>
  <c r="R179" i="27"/>
  <c r="R233" i="27"/>
  <c r="R287" i="27" s="1"/>
  <c r="F231" i="27"/>
  <c r="F285" i="27" s="1"/>
  <c r="F177" i="27"/>
  <c r="M286" i="27"/>
  <c r="M177" i="27"/>
  <c r="M231" i="27"/>
  <c r="M285" i="27" s="1"/>
  <c r="Q233" i="27"/>
  <c r="D225" i="27"/>
  <c r="D279" i="27" s="1"/>
  <c r="D306" i="27" s="1"/>
  <c r="D171" i="27"/>
  <c r="D198" i="27" s="1"/>
  <c r="O170" i="27"/>
  <c r="O197" i="27" s="1"/>
  <c r="O224" i="27"/>
  <c r="O278" i="27" s="1"/>
  <c r="O305" i="27" s="1"/>
  <c r="O186" i="27"/>
  <c r="O240" i="27"/>
  <c r="O294" i="27" s="1"/>
  <c r="O321" i="27" s="1"/>
  <c r="G233" i="27"/>
  <c r="G287" i="27" s="1"/>
  <c r="G179" i="27"/>
  <c r="P234" i="27"/>
  <c r="P288" i="27" s="1"/>
  <c r="P180" i="27"/>
  <c r="J181" i="27"/>
  <c r="J235" i="27"/>
  <c r="J289" i="27" s="1"/>
  <c r="H228" i="27"/>
  <c r="H282" i="27" s="1"/>
  <c r="H174" i="27"/>
  <c r="I186" i="27"/>
  <c r="I213" i="27" s="1"/>
  <c r="I240" i="27"/>
  <c r="I294" i="27" s="1"/>
  <c r="I321" i="27" s="1"/>
  <c r="I177" i="27"/>
  <c r="I231" i="27"/>
  <c r="I285" i="27" s="1"/>
  <c r="R228" i="27"/>
  <c r="R282" i="27" s="1"/>
  <c r="R174" i="27"/>
  <c r="L221" i="27"/>
  <c r="L275" i="27" s="1"/>
  <c r="L167" i="27"/>
  <c r="L183" i="27"/>
  <c r="L237" i="27"/>
  <c r="L291" i="27" s="1"/>
  <c r="N231" i="27"/>
  <c r="K221" i="27"/>
  <c r="K275" i="27" s="1"/>
  <c r="K167" i="27"/>
  <c r="K183" i="27"/>
  <c r="K237" i="27"/>
  <c r="K291" i="27" s="1"/>
  <c r="C230" i="27"/>
  <c r="C284" i="27" s="1"/>
  <c r="C311" i="27" s="1"/>
  <c r="C176" i="27"/>
  <c r="C203" i="27" s="1"/>
  <c r="E225" i="27"/>
  <c r="E279" i="27" s="1"/>
  <c r="E171" i="27"/>
  <c r="F226" i="27"/>
  <c r="F280" i="27" s="1"/>
  <c r="F172" i="27"/>
  <c r="E228" i="27"/>
  <c r="E282" i="27" s="1"/>
  <c r="E174" i="27"/>
  <c r="M225" i="27"/>
  <c r="M279" i="27" s="1"/>
  <c r="M171" i="27"/>
  <c r="Q221" i="27"/>
  <c r="Q220" i="27"/>
  <c r="D181" i="27"/>
  <c r="D208" i="27" s="1"/>
  <c r="D235" i="27"/>
  <c r="D289" i="27" s="1"/>
  <c r="D316" i="27" s="1"/>
  <c r="O234" i="27"/>
  <c r="O288" i="27" s="1"/>
  <c r="O180" i="27"/>
  <c r="G235" i="27"/>
  <c r="G289" i="27" s="1"/>
  <c r="G181" i="27"/>
  <c r="P228" i="27"/>
  <c r="P282" i="27" s="1"/>
  <c r="P174" i="27"/>
  <c r="J221" i="27"/>
  <c r="J275" i="27" s="1"/>
  <c r="J167" i="27"/>
  <c r="J237" i="27"/>
  <c r="J291" i="27" s="1"/>
  <c r="J183" i="27"/>
  <c r="H176" i="27"/>
  <c r="H230" i="27"/>
  <c r="H284" i="27" s="1"/>
  <c r="I233" i="27"/>
  <c r="I287" i="27" s="1"/>
  <c r="I179" i="27"/>
  <c r="R222" i="27"/>
  <c r="R276" i="27" s="1"/>
  <c r="R168" i="27"/>
  <c r="R184" i="27"/>
  <c r="R238" i="27"/>
  <c r="R292" i="27" s="1"/>
  <c r="L231" i="27"/>
  <c r="L285" i="27" s="1"/>
  <c r="L177" i="27"/>
  <c r="N225" i="27"/>
  <c r="K169" i="27"/>
  <c r="K223" i="27"/>
  <c r="K277" i="27" s="1"/>
  <c r="K304" i="27" s="1"/>
  <c r="K239" i="27"/>
  <c r="K293" i="27" s="1"/>
  <c r="K185" i="27"/>
  <c r="K212" i="27" s="1"/>
  <c r="C178" i="27"/>
  <c r="C205" i="27" s="1"/>
  <c r="C232" i="27"/>
  <c r="C286" i="27" s="1"/>
  <c r="C313" i="27" s="1"/>
  <c r="E173" i="27"/>
  <c r="E227" i="27"/>
  <c r="E281" i="27" s="1"/>
  <c r="F166" i="27"/>
  <c r="F220" i="27"/>
  <c r="F274" i="27" s="1"/>
  <c r="D176" i="27"/>
  <c r="D203" i="27" s="1"/>
  <c r="D230" i="27"/>
  <c r="D284" i="27" s="1"/>
  <c r="D311" i="27" s="1"/>
  <c r="H225" i="27"/>
  <c r="H279" i="27" s="1"/>
  <c r="H171" i="27"/>
  <c r="C181" i="27"/>
  <c r="C208" i="27" s="1"/>
  <c r="C235" i="27"/>
  <c r="C289" i="27" s="1"/>
  <c r="C316" i="27" s="1"/>
  <c r="M220" i="27"/>
  <c r="M274" i="27" s="1"/>
  <c r="M166" i="27"/>
  <c r="G230" i="27"/>
  <c r="G284" i="27" s="1"/>
  <c r="G176" i="27"/>
  <c r="K179" i="27"/>
  <c r="K233" i="27"/>
  <c r="K287" i="27" s="1"/>
  <c r="C234" i="27"/>
  <c r="C288" i="27" s="1"/>
  <c r="C315" i="27" s="1"/>
  <c r="C180" i="27"/>
  <c r="C207" i="27" s="1"/>
  <c r="E229" i="27"/>
  <c r="E283" i="27" s="1"/>
  <c r="E175" i="27"/>
  <c r="F222" i="27"/>
  <c r="F276" i="27" s="1"/>
  <c r="F168" i="27"/>
  <c r="F238" i="27"/>
  <c r="F292" i="27" s="1"/>
  <c r="F184" i="27"/>
  <c r="M174" i="27"/>
  <c r="M228" i="27"/>
  <c r="M282" i="27" s="1"/>
  <c r="P223" i="27"/>
  <c r="P277" i="27" s="1"/>
  <c r="P169" i="27"/>
  <c r="N174" i="27"/>
  <c r="N228" i="27"/>
  <c r="N282" i="27" s="1"/>
  <c r="C227" i="27"/>
  <c r="C281" i="27" s="1"/>
  <c r="C308" i="27" s="1"/>
  <c r="C173" i="27"/>
  <c r="C200" i="27" s="1"/>
  <c r="N246" i="27"/>
  <c r="H273" i="27"/>
  <c r="H268" i="27"/>
  <c r="P273" i="27"/>
  <c r="P268" i="27"/>
  <c r="R268" i="27"/>
  <c r="C273" i="27"/>
  <c r="C300" i="27" s="1"/>
  <c r="D68" i="83"/>
  <c r="L268" i="27"/>
  <c r="K268" i="27"/>
  <c r="M187" i="27"/>
  <c r="O165" i="27"/>
  <c r="E273" i="27"/>
  <c r="J273" i="27"/>
  <c r="Q266" i="27"/>
  <c r="Q257" i="27"/>
  <c r="Q260" i="27"/>
  <c r="Q248" i="27"/>
  <c r="N252" i="27"/>
  <c r="N249" i="27"/>
  <c r="N258" i="27"/>
  <c r="Q247" i="27"/>
  <c r="O259" i="27"/>
  <c r="Q264" i="27"/>
  <c r="O250" i="27"/>
  <c r="Q256" i="27"/>
  <c r="Q283" i="27" s="1"/>
  <c r="O255" i="27"/>
  <c r="N250" i="27"/>
  <c r="O257" i="27"/>
  <c r="N256" i="27"/>
  <c r="N262" i="27"/>
  <c r="O253" i="27"/>
  <c r="O282" i="27" l="1"/>
  <c r="N279" i="27"/>
  <c r="R187" i="27"/>
  <c r="K187" i="27"/>
  <c r="O280" i="27"/>
  <c r="P187" i="27"/>
  <c r="Q291" i="27"/>
  <c r="Q275" i="27"/>
  <c r="J241" i="27"/>
  <c r="J295" i="27" s="1"/>
  <c r="J187" i="27"/>
  <c r="Q241" i="27"/>
  <c r="Q274" i="27"/>
  <c r="E241" i="27"/>
  <c r="E295" i="27" s="1"/>
  <c r="H187" i="27"/>
  <c r="H241" i="27"/>
  <c r="H295" i="27" s="1"/>
  <c r="C187" i="27"/>
  <c r="C214" i="27" s="1"/>
  <c r="I187" i="27"/>
  <c r="C241" i="27"/>
  <c r="C295" i="27" s="1"/>
  <c r="C322" i="27" s="1"/>
  <c r="G241" i="27"/>
  <c r="G295" i="27" s="1"/>
  <c r="N268" i="27"/>
  <c r="N171" i="27"/>
  <c r="Q166" i="27"/>
  <c r="N285" i="27"/>
  <c r="N181" i="27"/>
  <c r="O176" i="27"/>
  <c r="P241" i="27"/>
  <c r="P295" i="27" s="1"/>
  <c r="O187" i="27"/>
  <c r="Q176" i="27"/>
  <c r="N187" i="27"/>
  <c r="Q179" i="27"/>
  <c r="M241" i="27"/>
  <c r="M295" i="27" s="1"/>
  <c r="N289" i="27"/>
  <c r="O284" i="27"/>
  <c r="R241" i="27"/>
  <c r="R295" i="27" s="1"/>
  <c r="G187" i="27"/>
  <c r="N168" i="27"/>
  <c r="O169" i="27"/>
  <c r="O241" i="27"/>
  <c r="I241" i="27"/>
  <c r="I295" i="27" s="1"/>
  <c r="Q284" i="27"/>
  <c r="Q175" i="27"/>
  <c r="Q167" i="27"/>
  <c r="Q287" i="27"/>
  <c r="F241" i="27"/>
  <c r="F295" i="27" s="1"/>
  <c r="Q183" i="27"/>
  <c r="N273" i="27"/>
  <c r="N277" i="27"/>
  <c r="O286" i="27"/>
  <c r="Q293" i="27"/>
  <c r="N276" i="27"/>
  <c r="O277" i="27"/>
  <c r="Q268" i="27"/>
  <c r="O174" i="27"/>
  <c r="N175" i="27"/>
  <c r="N177" i="27"/>
  <c r="L241" i="27"/>
  <c r="L295" i="27" s="1"/>
  <c r="D241" i="27"/>
  <c r="D295" i="27" s="1"/>
  <c r="D322" i="27" s="1"/>
  <c r="N241" i="27"/>
  <c r="O273" i="27"/>
  <c r="O268" i="27"/>
  <c r="O172" i="27"/>
  <c r="N169" i="27"/>
  <c r="O178" i="27"/>
  <c r="K241" i="27"/>
  <c r="K295" i="27" s="1"/>
  <c r="Q187" i="27"/>
  <c r="N283" i="27"/>
  <c r="Q295" i="27" l="1"/>
  <c r="N295" i="27"/>
  <c r="O295" i="27"/>
  <c r="C119" i="84" l="1"/>
  <c r="C123" i="83" l="1"/>
  <c r="C110" i="84" l="1"/>
  <c r="C112" i="84" l="1"/>
  <c r="C109" i="84" l="1"/>
  <c r="C108" i="84" s="1"/>
  <c r="C118" i="84" l="1"/>
  <c r="C117" i="84" s="1"/>
  <c r="C113" i="84" l="1"/>
  <c r="C120" i="84" l="1"/>
  <c r="C111" i="84"/>
  <c r="C122" i="83" l="1"/>
  <c r="C121" i="84" l="1"/>
  <c r="C122" i="84" l="1"/>
  <c r="C7" i="84" l="1"/>
  <c r="C7" i="83"/>
  <c r="D7" i="84"/>
  <c r="D7" i="83"/>
  <c r="D8" i="83" l="1"/>
  <c r="D8" i="84"/>
  <c r="C8" i="84"/>
  <c r="C8" i="83"/>
  <c r="D43" i="84" l="1"/>
  <c r="D43" i="83"/>
  <c r="D42" i="84"/>
  <c r="D42" i="83"/>
  <c r="D44" i="84" l="1"/>
  <c r="D44" i="83"/>
  <c r="U98" i="27" l="1"/>
  <c r="U65" i="26"/>
  <c r="U106" i="27"/>
  <c r="U57" i="26"/>
  <c r="U102" i="27"/>
  <c r="U197" i="26"/>
  <c r="U311" i="27"/>
  <c r="U99" i="27"/>
  <c r="U195" i="26"/>
  <c r="U60" i="26"/>
  <c r="U95" i="27"/>
  <c r="U59" i="26"/>
  <c r="U103" i="27"/>
  <c r="U201" i="27"/>
  <c r="U92" i="27"/>
  <c r="U55" i="26"/>
  <c r="U306" i="27"/>
  <c r="U200" i="26"/>
  <c r="U67" i="26"/>
  <c r="U193" i="27"/>
  <c r="U85" i="27"/>
  <c r="U87" i="27"/>
  <c r="U318" i="27"/>
  <c r="U204" i="26"/>
  <c r="U68" i="26"/>
  <c r="U63" i="83" s="1"/>
  <c r="V64" i="83" s="1"/>
  <c r="U316" i="27"/>
  <c r="U307" i="27"/>
  <c r="U319" i="27"/>
  <c r="U204" i="27"/>
  <c r="U86" i="27"/>
  <c r="U208" i="27"/>
  <c r="U201" i="26"/>
  <c r="U93" i="27"/>
  <c r="U131" i="26"/>
  <c r="U194" i="26"/>
  <c r="U320" i="27"/>
  <c r="U203" i="26"/>
  <c r="U104" i="27"/>
  <c r="U88" i="27"/>
  <c r="U94" i="27"/>
  <c r="U62" i="26"/>
  <c r="U132" i="26"/>
  <c r="U303" i="27"/>
  <c r="U205" i="27"/>
  <c r="U127" i="26"/>
  <c r="U210" i="27"/>
  <c r="U137" i="26"/>
  <c r="U65" i="83" s="1"/>
  <c r="V66" i="83" s="1"/>
  <c r="U101" i="27"/>
  <c r="U125" i="26"/>
  <c r="U84" i="27"/>
  <c r="U315" i="27"/>
  <c r="U206" i="27"/>
  <c r="U105" i="27"/>
  <c r="U192" i="27"/>
  <c r="U134" i="26"/>
  <c r="U302" i="27"/>
  <c r="U133" i="26"/>
  <c r="U100" i="27"/>
  <c r="U126" i="26"/>
  <c r="U198" i="27"/>
  <c r="U56" i="26"/>
  <c r="U213" i="27"/>
  <c r="U313" i="27"/>
  <c r="U64" i="26"/>
  <c r="U312" i="27"/>
  <c r="U96" i="27"/>
  <c r="U200" i="27"/>
  <c r="U198" i="26"/>
  <c r="U91" i="27"/>
  <c r="U301" i="27"/>
  <c r="U310" i="27"/>
  <c r="U304" i="27"/>
  <c r="U195" i="27"/>
  <c r="U199" i="27"/>
  <c r="U196" i="27"/>
  <c r="U129" i="26"/>
  <c r="U194" i="27"/>
  <c r="U90" i="27"/>
  <c r="U58" i="26"/>
  <c r="U128" i="26"/>
  <c r="U211" i="27"/>
  <c r="U61" i="26"/>
  <c r="U130" i="26"/>
  <c r="U124" i="26"/>
  <c r="U314" i="27"/>
  <c r="U97" i="27"/>
  <c r="U135" i="26"/>
  <c r="U196" i="26"/>
  <c r="U202" i="27"/>
  <c r="U300" i="27"/>
  <c r="U203" i="27"/>
  <c r="U199" i="26"/>
  <c r="U317" i="27"/>
  <c r="U66" i="26"/>
  <c r="U136" i="26"/>
  <c r="U207" i="27"/>
  <c r="U63" i="26"/>
  <c r="U209" i="27"/>
  <c r="U206" i="26"/>
  <c r="U67" i="83" s="1"/>
  <c r="V68" i="83" s="1"/>
  <c r="U308" i="27"/>
  <c r="U309" i="27"/>
  <c r="U214" i="27"/>
  <c r="U193" i="26"/>
  <c r="U322" i="27"/>
  <c r="U37" i="83"/>
  <c r="M60" i="26"/>
  <c r="M55" i="26"/>
  <c r="M67" i="26"/>
  <c r="M65" i="26"/>
  <c r="M68" i="26"/>
  <c r="M136" i="26"/>
  <c r="M196" i="26"/>
  <c r="M193" i="26"/>
  <c r="M128" i="26"/>
  <c r="M137" i="26"/>
  <c r="M66" i="26"/>
  <c r="M58" i="26"/>
  <c r="M129" i="26"/>
  <c r="M59" i="26"/>
  <c r="M132" i="26"/>
  <c r="M195" i="26"/>
  <c r="M203" i="26"/>
  <c r="M133" i="26"/>
  <c r="M135" i="26"/>
  <c r="M206" i="26"/>
  <c r="M131" i="26"/>
  <c r="M56" i="26"/>
  <c r="M197" i="26"/>
  <c r="M204" i="26"/>
  <c r="M201" i="26"/>
  <c r="M61" i="26"/>
  <c r="M198" i="26"/>
  <c r="M199" i="26"/>
  <c r="M134" i="26"/>
  <c r="M130" i="26"/>
  <c r="M64" i="26"/>
  <c r="M124" i="26"/>
  <c r="M200" i="26"/>
  <c r="M127" i="26"/>
  <c r="M194" i="26"/>
  <c r="M57" i="26"/>
  <c r="M63" i="26"/>
  <c r="M126" i="26"/>
  <c r="M62" i="26"/>
  <c r="M125" i="26"/>
  <c r="M37" i="84"/>
  <c r="M37" i="83"/>
  <c r="M86" i="27"/>
  <c r="M90" i="27"/>
  <c r="M102" i="27"/>
  <c r="M106" i="27"/>
  <c r="M96" i="27"/>
  <c r="M100" i="27"/>
  <c r="M104" i="27"/>
  <c r="M92" i="27"/>
  <c r="M98" i="27"/>
  <c r="M84" i="27"/>
  <c r="M88" i="27"/>
  <c r="M94" i="27"/>
  <c r="M97" i="27"/>
  <c r="M103" i="27"/>
  <c r="M95" i="27"/>
  <c r="M91" i="27"/>
  <c r="M85" i="27"/>
  <c r="M99" i="27"/>
  <c r="M105" i="27"/>
  <c r="M101" i="27"/>
  <c r="M93" i="27"/>
  <c r="M87" i="27"/>
  <c r="M192" i="27"/>
  <c r="M193" i="27"/>
  <c r="M306" i="27"/>
  <c r="M309" i="27"/>
  <c r="M313" i="27"/>
  <c r="M308" i="27"/>
  <c r="M210" i="27"/>
  <c r="M198" i="27"/>
  <c r="M303" i="27"/>
  <c r="M199" i="27"/>
  <c r="M317" i="27"/>
  <c r="M211" i="27"/>
  <c r="M201" i="27"/>
  <c r="M200" i="27"/>
  <c r="M315" i="27"/>
  <c r="M302" i="27"/>
  <c r="M196" i="27"/>
  <c r="M304" i="27"/>
  <c r="M318" i="27"/>
  <c r="M300" i="27"/>
  <c r="M214" i="27"/>
  <c r="M213" i="27"/>
  <c r="M204" i="27"/>
  <c r="M195" i="27"/>
  <c r="M207" i="27"/>
  <c r="M301" i="27"/>
  <c r="M319" i="27"/>
  <c r="M312" i="27"/>
  <c r="M209" i="27"/>
  <c r="M202" i="27"/>
  <c r="M194" i="27"/>
  <c r="M316" i="27"/>
  <c r="M307" i="27"/>
  <c r="M320" i="27"/>
  <c r="M314" i="27"/>
  <c r="M206" i="27"/>
  <c r="M311" i="27"/>
  <c r="M208" i="27"/>
  <c r="M205" i="27"/>
  <c r="M203" i="27"/>
  <c r="M310" i="27"/>
  <c r="M322" i="27"/>
  <c r="I55" i="26"/>
  <c r="I59" i="26"/>
  <c r="I57" i="26"/>
  <c r="I61" i="26"/>
  <c r="I201" i="26"/>
  <c r="I135" i="26"/>
  <c r="I128" i="26"/>
  <c r="I199" i="26"/>
  <c r="I137" i="26"/>
  <c r="I58" i="26"/>
  <c r="I63" i="26"/>
  <c r="I60" i="26"/>
  <c r="I131" i="26"/>
  <c r="I197" i="26"/>
  <c r="I132" i="26"/>
  <c r="I130" i="26"/>
  <c r="I126" i="26"/>
  <c r="I206" i="26"/>
  <c r="I62" i="26"/>
  <c r="I56" i="26"/>
  <c r="I65" i="26"/>
  <c r="I193" i="26"/>
  <c r="I195" i="26"/>
  <c r="I196" i="26"/>
  <c r="I68" i="26"/>
  <c r="I194" i="26"/>
  <c r="I129" i="26"/>
  <c r="I134" i="26"/>
  <c r="I200" i="26"/>
  <c r="I124" i="26"/>
  <c r="I198" i="26"/>
  <c r="I125" i="26"/>
  <c r="I66" i="26"/>
  <c r="I204" i="26"/>
  <c r="I203" i="26"/>
  <c r="I37" i="84"/>
  <c r="I37" i="83"/>
  <c r="I102" i="27"/>
  <c r="I104" i="27"/>
  <c r="I90" i="27"/>
  <c r="I86" i="27"/>
  <c r="I92" i="27"/>
  <c r="I94" i="27"/>
  <c r="I96" i="27"/>
  <c r="I100" i="27"/>
  <c r="I84" i="27"/>
  <c r="I88" i="27"/>
  <c r="I98" i="27"/>
  <c r="I106" i="27"/>
  <c r="I103" i="27"/>
  <c r="I95" i="27"/>
  <c r="I85" i="27"/>
  <c r="I99" i="27"/>
  <c r="I97" i="27"/>
  <c r="I101" i="27"/>
  <c r="I91" i="27"/>
  <c r="I87" i="27"/>
  <c r="I93" i="27"/>
  <c r="I192" i="27"/>
  <c r="I312" i="27"/>
  <c r="I206" i="27"/>
  <c r="I204" i="27"/>
  <c r="I203" i="27"/>
  <c r="I201" i="27"/>
  <c r="I318" i="27"/>
  <c r="I200" i="27"/>
  <c r="I198" i="27"/>
  <c r="I307" i="27"/>
  <c r="I311" i="27"/>
  <c r="I314" i="27"/>
  <c r="I209" i="27"/>
  <c r="I207" i="27"/>
  <c r="I202" i="27"/>
  <c r="I193" i="27"/>
  <c r="I320" i="27"/>
  <c r="I301" i="27"/>
  <c r="I309" i="27"/>
  <c r="I205" i="27"/>
  <c r="I319" i="27"/>
  <c r="I306" i="27"/>
  <c r="I196" i="27"/>
  <c r="I208" i="27"/>
  <c r="I195" i="27"/>
  <c r="I300" i="27"/>
  <c r="I199" i="27"/>
  <c r="I210" i="27"/>
  <c r="I310" i="27"/>
  <c r="I194" i="27"/>
  <c r="I211" i="27"/>
  <c r="I302" i="27"/>
  <c r="I315" i="27"/>
  <c r="I308" i="27"/>
  <c r="I316" i="27"/>
  <c r="I303" i="27"/>
  <c r="I313" i="27"/>
  <c r="I214" i="27"/>
  <c r="I322" i="27"/>
  <c r="T131" i="26"/>
  <c r="T127" i="26"/>
  <c r="T136" i="26"/>
  <c r="T132" i="26"/>
  <c r="T201" i="26"/>
  <c r="T67" i="26"/>
  <c r="T197" i="26"/>
  <c r="T198" i="26"/>
  <c r="T65" i="26"/>
  <c r="T196" i="26"/>
  <c r="T137" i="26"/>
  <c r="T125" i="26"/>
  <c r="T129" i="26"/>
  <c r="T68" i="26"/>
  <c r="T194" i="26"/>
  <c r="T60" i="26"/>
  <c r="T195" i="26"/>
  <c r="T55" i="26"/>
  <c r="T56" i="26"/>
  <c r="T193" i="26"/>
  <c r="T133" i="26"/>
  <c r="T57" i="26"/>
  <c r="T128" i="26"/>
  <c r="T63" i="26"/>
  <c r="T124" i="26"/>
  <c r="T135" i="26"/>
  <c r="T200" i="26"/>
  <c r="T58" i="26"/>
  <c r="T62" i="26"/>
  <c r="T199" i="26"/>
  <c r="T206" i="26"/>
  <c r="T59" i="26"/>
  <c r="T126" i="26"/>
  <c r="T130" i="26"/>
  <c r="T204" i="26"/>
  <c r="T203" i="26"/>
  <c r="T66" i="26"/>
  <c r="T64" i="26"/>
  <c r="T61" i="26"/>
  <c r="T134" i="26"/>
  <c r="T37" i="84"/>
  <c r="T37" i="83"/>
  <c r="T106" i="27"/>
  <c r="T92" i="27"/>
  <c r="T96" i="27"/>
  <c r="T100" i="27"/>
  <c r="T104" i="27"/>
  <c r="T90" i="27"/>
  <c r="T94" i="27"/>
  <c r="T98" i="27"/>
  <c r="T102" i="27"/>
  <c r="T84" i="27"/>
  <c r="T88" i="27"/>
  <c r="T86" i="27"/>
  <c r="T105" i="27"/>
  <c r="T101" i="27"/>
  <c r="T93" i="27"/>
  <c r="T103" i="27"/>
  <c r="T85" i="27"/>
  <c r="T87" i="27"/>
  <c r="T95" i="27"/>
  <c r="T97" i="27"/>
  <c r="T99" i="27"/>
  <c r="T91" i="27"/>
  <c r="T192" i="27"/>
  <c r="T309" i="27"/>
  <c r="T312" i="27"/>
  <c r="T304" i="27"/>
  <c r="T204" i="27"/>
  <c r="T196" i="27"/>
  <c r="T209" i="27"/>
  <c r="T316" i="27"/>
  <c r="T303" i="27"/>
  <c r="T208" i="27"/>
  <c r="T320" i="27"/>
  <c r="T205" i="27"/>
  <c r="T213" i="27"/>
  <c r="T306" i="27"/>
  <c r="T200" i="27"/>
  <c r="T198" i="27"/>
  <c r="T308" i="27"/>
  <c r="T202" i="27"/>
  <c r="T311" i="27"/>
  <c r="T300" i="27"/>
  <c r="T203" i="27"/>
  <c r="T195" i="27"/>
  <c r="T199" i="27"/>
  <c r="T201" i="27"/>
  <c r="T301" i="27"/>
  <c r="T210" i="27"/>
  <c r="T193" i="27"/>
  <c r="T313" i="27"/>
  <c r="T206" i="27"/>
  <c r="T307" i="27"/>
  <c r="T318" i="27"/>
  <c r="T317" i="27"/>
  <c r="T319" i="27"/>
  <c r="T314" i="27"/>
  <c r="T211" i="27"/>
  <c r="T310" i="27"/>
  <c r="T315" i="27"/>
  <c r="T302" i="27"/>
  <c r="T207" i="27"/>
  <c r="T194" i="27"/>
  <c r="T322" i="27"/>
  <c r="T214" i="27"/>
  <c r="P125" i="26"/>
  <c r="P128" i="26"/>
  <c r="P134" i="26"/>
  <c r="P133" i="26"/>
  <c r="P204" i="26"/>
  <c r="P203" i="26"/>
  <c r="P201" i="26"/>
  <c r="P198" i="26"/>
  <c r="P200" i="26"/>
  <c r="P65" i="26"/>
  <c r="P129" i="26"/>
  <c r="P137" i="26"/>
  <c r="P135" i="26"/>
  <c r="P126" i="26"/>
  <c r="P57" i="26"/>
  <c r="P67" i="26"/>
  <c r="P196" i="26"/>
  <c r="P55" i="26"/>
  <c r="P62" i="26"/>
  <c r="P58" i="26"/>
  <c r="P132" i="26"/>
  <c r="P130" i="26"/>
  <c r="P136" i="26"/>
  <c r="P68" i="26"/>
  <c r="P61" i="26"/>
  <c r="P194" i="26"/>
  <c r="P56" i="26"/>
  <c r="P195" i="26"/>
  <c r="P66" i="26"/>
  <c r="P193" i="26"/>
  <c r="P127" i="26"/>
  <c r="P131" i="26"/>
  <c r="P124" i="26"/>
  <c r="P59" i="26"/>
  <c r="P63" i="26"/>
  <c r="P199" i="26"/>
  <c r="P197" i="26"/>
  <c r="P60" i="26"/>
  <c r="P64" i="26"/>
  <c r="P206" i="26"/>
  <c r="P37" i="84"/>
  <c r="P37" i="83"/>
  <c r="P84" i="27"/>
  <c r="P88" i="27"/>
  <c r="P90" i="27"/>
  <c r="P94" i="27"/>
  <c r="P98" i="27"/>
  <c r="P102" i="27"/>
  <c r="P106" i="27"/>
  <c r="P92" i="27"/>
  <c r="P96" i="27"/>
  <c r="P100" i="27"/>
  <c r="P104" i="27"/>
  <c r="P86" i="27"/>
  <c r="P99" i="27"/>
  <c r="P105" i="27"/>
  <c r="P101" i="27"/>
  <c r="P93" i="27"/>
  <c r="P97" i="27"/>
  <c r="P103" i="27"/>
  <c r="P95" i="27"/>
  <c r="P85" i="27"/>
  <c r="P91" i="27"/>
  <c r="P87" i="27"/>
  <c r="P192" i="27"/>
  <c r="P304" i="27"/>
  <c r="P309" i="27"/>
  <c r="P196" i="27"/>
  <c r="P211" i="27"/>
  <c r="P200" i="27"/>
  <c r="P199" i="27"/>
  <c r="P312" i="27"/>
  <c r="P314" i="27"/>
  <c r="P302" i="27"/>
  <c r="P210" i="27"/>
  <c r="P319" i="27"/>
  <c r="P318" i="27"/>
  <c r="P204" i="27"/>
  <c r="P193" i="27"/>
  <c r="P311" i="27"/>
  <c r="P207" i="27"/>
  <c r="P201" i="27"/>
  <c r="P315" i="27"/>
  <c r="P195" i="27"/>
  <c r="P320" i="27"/>
  <c r="P206" i="27"/>
  <c r="P317" i="27"/>
  <c r="P310" i="27"/>
  <c r="P303" i="27"/>
  <c r="P300" i="27"/>
  <c r="P194" i="27"/>
  <c r="P208" i="27"/>
  <c r="P213" i="27"/>
  <c r="P308" i="27"/>
  <c r="P307" i="27"/>
  <c r="P202" i="27"/>
  <c r="P198" i="27"/>
  <c r="P301" i="27"/>
  <c r="P306" i="27"/>
  <c r="P203" i="27"/>
  <c r="P316" i="27"/>
  <c r="P205" i="27"/>
  <c r="P313" i="27"/>
  <c r="P209" i="27"/>
  <c r="P322" i="27"/>
  <c r="P214" i="27"/>
  <c r="L127" i="26"/>
  <c r="L129" i="26"/>
  <c r="L133" i="26"/>
  <c r="L135" i="26"/>
  <c r="L203" i="26"/>
  <c r="L66" i="26"/>
  <c r="L61" i="26"/>
  <c r="L55" i="26"/>
  <c r="L67" i="26"/>
  <c r="L195" i="26"/>
  <c r="L137" i="26"/>
  <c r="L125" i="26"/>
  <c r="L134" i="26"/>
  <c r="L136" i="26"/>
  <c r="L198" i="26"/>
  <c r="L58" i="26"/>
  <c r="L63" i="26"/>
  <c r="L194" i="26"/>
  <c r="L60" i="26"/>
  <c r="L201" i="26"/>
  <c r="L124" i="26"/>
  <c r="L128" i="26"/>
  <c r="L132" i="26"/>
  <c r="L68" i="26"/>
  <c r="L56" i="26"/>
  <c r="L197" i="26"/>
  <c r="L59" i="26"/>
  <c r="L200" i="26"/>
  <c r="L196" i="26"/>
  <c r="L206" i="26"/>
  <c r="L126" i="26"/>
  <c r="L130" i="26"/>
  <c r="L131" i="26"/>
  <c r="L65" i="26"/>
  <c r="L62" i="26"/>
  <c r="L204" i="26"/>
  <c r="L199" i="26"/>
  <c r="L57" i="26"/>
  <c r="L64" i="26"/>
  <c r="L193" i="26"/>
  <c r="L37" i="84"/>
  <c r="L37" i="83"/>
  <c r="L84" i="27"/>
  <c r="L104" i="27"/>
  <c r="L90" i="27"/>
  <c r="L94" i="27"/>
  <c r="L98" i="27"/>
  <c r="L102" i="27"/>
  <c r="L88" i="27"/>
  <c r="L86" i="27"/>
  <c r="L106" i="27"/>
  <c r="L92" i="27"/>
  <c r="L96" i="27"/>
  <c r="L100" i="27"/>
  <c r="L97" i="27"/>
  <c r="L87" i="27"/>
  <c r="L91" i="27"/>
  <c r="L93" i="27"/>
  <c r="L103" i="27"/>
  <c r="L95" i="27"/>
  <c r="L105" i="27"/>
  <c r="L85" i="27"/>
  <c r="L101" i="27"/>
  <c r="L99" i="27"/>
  <c r="L192" i="27"/>
  <c r="L319" i="27"/>
  <c r="L314" i="27"/>
  <c r="L205" i="27"/>
  <c r="L310" i="27"/>
  <c r="L211" i="27"/>
  <c r="L199" i="27"/>
  <c r="L200" i="27"/>
  <c r="L206" i="27"/>
  <c r="L313" i="27"/>
  <c r="L301" i="27"/>
  <c r="L318" i="27"/>
  <c r="L300" i="27"/>
  <c r="L306" i="27"/>
  <c r="L320" i="27"/>
  <c r="L309" i="27"/>
  <c r="L303" i="27"/>
  <c r="L195" i="27"/>
  <c r="L312" i="27"/>
  <c r="L194" i="27"/>
  <c r="L302" i="27"/>
  <c r="L193" i="27"/>
  <c r="L204" i="27"/>
  <c r="L210" i="27"/>
  <c r="L209" i="27"/>
  <c r="L307" i="27"/>
  <c r="L308" i="27"/>
  <c r="L208" i="27"/>
  <c r="L196" i="27"/>
  <c r="L202" i="27"/>
  <c r="L214" i="27"/>
  <c r="L213" i="27"/>
  <c r="L311" i="27"/>
  <c r="L198" i="27"/>
  <c r="L315" i="27"/>
  <c r="L203" i="27"/>
  <c r="L316" i="27"/>
  <c r="L207" i="27"/>
  <c r="L201" i="27"/>
  <c r="L322" i="27"/>
  <c r="H131" i="26"/>
  <c r="H124" i="26"/>
  <c r="H134" i="26"/>
  <c r="H194" i="26"/>
  <c r="H59" i="26"/>
  <c r="H195" i="26"/>
  <c r="H200" i="26"/>
  <c r="H58" i="26"/>
  <c r="H206" i="26"/>
  <c r="H132" i="26"/>
  <c r="H137" i="26"/>
  <c r="H135" i="26"/>
  <c r="H204" i="26"/>
  <c r="H199" i="26"/>
  <c r="H197" i="26"/>
  <c r="H55" i="26"/>
  <c r="H56" i="26"/>
  <c r="H193" i="26"/>
  <c r="H65" i="26"/>
  <c r="H130" i="26"/>
  <c r="H126" i="26"/>
  <c r="H62" i="26"/>
  <c r="H198" i="26"/>
  <c r="H60" i="26"/>
  <c r="H128" i="26"/>
  <c r="H196" i="26"/>
  <c r="H66" i="26"/>
  <c r="H125" i="26"/>
  <c r="H129" i="26"/>
  <c r="H57" i="26"/>
  <c r="H63" i="26"/>
  <c r="H61" i="26"/>
  <c r="H68" i="26"/>
  <c r="H203" i="26"/>
  <c r="H201" i="26"/>
  <c r="H37" i="84"/>
  <c r="H37" i="83"/>
  <c r="H88" i="27"/>
  <c r="H98" i="27"/>
  <c r="H84" i="27"/>
  <c r="H92" i="27"/>
  <c r="H96" i="27"/>
  <c r="H100" i="27"/>
  <c r="H104" i="27"/>
  <c r="H102" i="27"/>
  <c r="H86" i="27"/>
  <c r="H90" i="27"/>
  <c r="H94" i="27"/>
  <c r="H106" i="27"/>
  <c r="H103" i="27"/>
  <c r="H97" i="27"/>
  <c r="H101" i="27"/>
  <c r="H87" i="27"/>
  <c r="H85" i="27"/>
  <c r="H95" i="27"/>
  <c r="H99" i="27"/>
  <c r="H91" i="27"/>
  <c r="H93" i="27"/>
  <c r="H192" i="27"/>
  <c r="H316" i="27"/>
  <c r="H314" i="27"/>
  <c r="H306" i="27"/>
  <c r="H304" i="27"/>
  <c r="H196" i="27"/>
  <c r="H198" i="27"/>
  <c r="H203" i="27"/>
  <c r="H201" i="27"/>
  <c r="H309" i="27"/>
  <c r="H300" i="27"/>
  <c r="H311" i="27"/>
  <c r="H208" i="27"/>
  <c r="H195" i="27"/>
  <c r="H308" i="27"/>
  <c r="H206" i="27"/>
  <c r="H317" i="27"/>
  <c r="H302" i="27"/>
  <c r="H207" i="27"/>
  <c r="H320" i="27"/>
  <c r="H310" i="27"/>
  <c r="H205" i="27"/>
  <c r="H200" i="27"/>
  <c r="H210" i="27"/>
  <c r="H319" i="27"/>
  <c r="H301" i="27"/>
  <c r="H194" i="27"/>
  <c r="H199" i="27"/>
  <c r="H307" i="27"/>
  <c r="H204" i="27"/>
  <c r="H312" i="27"/>
  <c r="H303" i="27"/>
  <c r="H209" i="27"/>
  <c r="H318" i="27"/>
  <c r="H211" i="27"/>
  <c r="H193" i="27"/>
  <c r="H202" i="27"/>
  <c r="H313" i="27"/>
  <c r="H315" i="27"/>
  <c r="H214" i="27"/>
  <c r="H322" i="27"/>
  <c r="S60" i="26"/>
  <c r="S130" i="26"/>
  <c r="S61" i="26"/>
  <c r="S57" i="26"/>
  <c r="S135" i="26"/>
  <c r="S195" i="26"/>
  <c r="S136" i="26"/>
  <c r="S55" i="26"/>
  <c r="S67" i="26"/>
  <c r="S65" i="26"/>
  <c r="S197" i="26"/>
  <c r="S133" i="26"/>
  <c r="S125" i="26"/>
  <c r="S206" i="26"/>
  <c r="S198" i="26"/>
  <c r="S131" i="26"/>
  <c r="S126" i="26"/>
  <c r="S59" i="26"/>
  <c r="S127" i="26"/>
  <c r="S128" i="26"/>
  <c r="S64" i="26"/>
  <c r="S199" i="26"/>
  <c r="S132" i="26"/>
  <c r="S58" i="26"/>
  <c r="S56" i="26"/>
  <c r="S68" i="26"/>
  <c r="S203" i="26"/>
  <c r="S193" i="26"/>
  <c r="S204" i="26"/>
  <c r="S134" i="26"/>
  <c r="S201" i="26"/>
  <c r="S196" i="26"/>
  <c r="S124" i="26"/>
  <c r="S62" i="26"/>
  <c r="S66" i="26"/>
  <c r="S200" i="26"/>
  <c r="S194" i="26"/>
  <c r="S137" i="26"/>
  <c r="S63" i="26"/>
  <c r="S129" i="26"/>
  <c r="S37" i="84"/>
  <c r="S37" i="83"/>
  <c r="S93" i="27"/>
  <c r="S99" i="27"/>
  <c r="S103" i="27"/>
  <c r="S85" i="27"/>
  <c r="S87" i="27"/>
  <c r="S97" i="27"/>
  <c r="S95" i="27"/>
  <c r="S91" i="27"/>
  <c r="S101" i="27"/>
  <c r="S105" i="27"/>
  <c r="S88" i="27"/>
  <c r="S94" i="27"/>
  <c r="S104" i="27"/>
  <c r="S86" i="27"/>
  <c r="S98" i="27"/>
  <c r="S90" i="27"/>
  <c r="S102" i="27"/>
  <c r="S84" i="27"/>
  <c r="S96" i="27"/>
  <c r="S100" i="27"/>
  <c r="S92" i="27"/>
  <c r="S106" i="27"/>
  <c r="S192" i="27"/>
  <c r="S312" i="27"/>
  <c r="S201" i="27"/>
  <c r="S202" i="27"/>
  <c r="S214" i="27"/>
  <c r="S300" i="27"/>
  <c r="S303" i="27"/>
  <c r="S311" i="27"/>
  <c r="S310" i="27"/>
  <c r="S211" i="27"/>
  <c r="S307" i="27"/>
  <c r="S308" i="27"/>
  <c r="S193" i="27"/>
  <c r="S314" i="27"/>
  <c r="S301" i="27"/>
  <c r="S206" i="27"/>
  <c r="S199" i="27"/>
  <c r="S200" i="27"/>
  <c r="S210" i="27"/>
  <c r="S205" i="27"/>
  <c r="S320" i="27"/>
  <c r="S209" i="27"/>
  <c r="S319" i="27"/>
  <c r="S316" i="27"/>
  <c r="S196" i="27"/>
  <c r="S304" i="27"/>
  <c r="S208" i="27"/>
  <c r="S318" i="27"/>
  <c r="S313" i="27"/>
  <c r="S315" i="27"/>
  <c r="S309" i="27"/>
  <c r="S204" i="27"/>
  <c r="S302" i="27"/>
  <c r="S317" i="27"/>
  <c r="S194" i="27"/>
  <c r="S213" i="27"/>
  <c r="S207" i="27"/>
  <c r="S195" i="27"/>
  <c r="S203" i="27"/>
  <c r="S306" i="27"/>
  <c r="S198" i="27"/>
  <c r="S322" i="27"/>
  <c r="O65" i="26"/>
  <c r="O60" i="26"/>
  <c r="O62" i="26"/>
  <c r="O197" i="26"/>
  <c r="O131" i="26"/>
  <c r="O135" i="26"/>
  <c r="O204" i="26"/>
  <c r="O56" i="26"/>
  <c r="O68" i="26"/>
  <c r="O66" i="26"/>
  <c r="O67" i="26"/>
  <c r="O58" i="26"/>
  <c r="O132" i="26"/>
  <c r="O136" i="26"/>
  <c r="O125" i="26"/>
  <c r="O196" i="26"/>
  <c r="O57" i="26"/>
  <c r="O206" i="26"/>
  <c r="O59" i="26"/>
  <c r="O128" i="26"/>
  <c r="O199" i="26"/>
  <c r="O194" i="26"/>
  <c r="O127" i="26"/>
  <c r="O193" i="26"/>
  <c r="O195" i="26"/>
  <c r="O64" i="26"/>
  <c r="O129" i="26"/>
  <c r="O124" i="26"/>
  <c r="O55" i="26"/>
  <c r="O203" i="26"/>
  <c r="O63" i="26"/>
  <c r="O61" i="26"/>
  <c r="O200" i="26"/>
  <c r="O198" i="26"/>
  <c r="O134" i="26"/>
  <c r="O133" i="26"/>
  <c r="O137" i="26"/>
  <c r="O126" i="26"/>
  <c r="O130" i="26"/>
  <c r="O201" i="26"/>
  <c r="O37" i="84"/>
  <c r="O37" i="83"/>
  <c r="O93" i="27"/>
  <c r="O87" i="27"/>
  <c r="O97" i="27"/>
  <c r="O99" i="27"/>
  <c r="O85" i="27"/>
  <c r="O105" i="27"/>
  <c r="O101" i="27"/>
  <c r="O91" i="27"/>
  <c r="O103" i="27"/>
  <c r="O95" i="27"/>
  <c r="O86" i="27"/>
  <c r="O104" i="27"/>
  <c r="O88" i="27"/>
  <c r="O90" i="27"/>
  <c r="O106" i="27"/>
  <c r="O102" i="27"/>
  <c r="O94" i="27"/>
  <c r="O96" i="27"/>
  <c r="O84" i="27"/>
  <c r="O98" i="27"/>
  <c r="O100" i="27"/>
  <c r="O92" i="27"/>
  <c r="O317" i="27"/>
  <c r="O312" i="27"/>
  <c r="O208" i="27"/>
  <c r="O206" i="27"/>
  <c r="O320" i="27"/>
  <c r="O309" i="27"/>
  <c r="O310" i="27"/>
  <c r="O315" i="27"/>
  <c r="O202" i="27"/>
  <c r="O303" i="27"/>
  <c r="O198" i="27"/>
  <c r="O308" i="27"/>
  <c r="O316" i="27"/>
  <c r="O204" i="27"/>
  <c r="O193" i="27"/>
  <c r="O207" i="27"/>
  <c r="O213" i="27"/>
  <c r="O209" i="27"/>
  <c r="O192" i="27"/>
  <c r="O301" i="27"/>
  <c r="O318" i="27"/>
  <c r="O306" i="27"/>
  <c r="O200" i="27"/>
  <c r="O319" i="27"/>
  <c r="O195" i="27"/>
  <c r="O194" i="27"/>
  <c r="O314" i="27"/>
  <c r="O211" i="27"/>
  <c r="O302" i="27"/>
  <c r="O210" i="27"/>
  <c r="O201" i="27"/>
  <c r="O196" i="27"/>
  <c r="O307" i="27"/>
  <c r="O304" i="27"/>
  <c r="O311" i="27"/>
  <c r="O313" i="27"/>
  <c r="O205" i="27"/>
  <c r="O199" i="27"/>
  <c r="O300" i="27"/>
  <c r="O214" i="27"/>
  <c r="O203" i="27"/>
  <c r="O322" i="27"/>
  <c r="K55" i="26"/>
  <c r="K67" i="26"/>
  <c r="K65" i="26"/>
  <c r="K193" i="26"/>
  <c r="K196" i="26"/>
  <c r="K127" i="26"/>
  <c r="K126" i="26"/>
  <c r="K197" i="26"/>
  <c r="K133" i="26"/>
  <c r="K124" i="26"/>
  <c r="K58" i="26"/>
  <c r="K56" i="26"/>
  <c r="K68" i="26"/>
  <c r="K199" i="26"/>
  <c r="K195" i="26"/>
  <c r="K203" i="26"/>
  <c r="K201" i="26"/>
  <c r="K135" i="26"/>
  <c r="K137" i="26"/>
  <c r="K64" i="26"/>
  <c r="K198" i="26"/>
  <c r="K61" i="26"/>
  <c r="K59" i="26"/>
  <c r="K60" i="26"/>
  <c r="K129" i="26"/>
  <c r="K200" i="26"/>
  <c r="K66" i="26"/>
  <c r="K131" i="26"/>
  <c r="K128" i="26"/>
  <c r="K130" i="26"/>
  <c r="K63" i="26"/>
  <c r="K204" i="26"/>
  <c r="K132" i="26"/>
  <c r="K134" i="26"/>
  <c r="K62" i="26"/>
  <c r="K125" i="26"/>
  <c r="K194" i="26"/>
  <c r="K57" i="26"/>
  <c r="K206" i="26"/>
  <c r="K37" i="84"/>
  <c r="K37" i="83"/>
  <c r="K91" i="27"/>
  <c r="K87" i="27"/>
  <c r="K95" i="27"/>
  <c r="K93" i="27"/>
  <c r="K99" i="27"/>
  <c r="K97" i="27"/>
  <c r="K101" i="27"/>
  <c r="K105" i="27"/>
  <c r="K85" i="27"/>
  <c r="K103" i="27"/>
  <c r="K100" i="27"/>
  <c r="K86" i="27"/>
  <c r="K106" i="27"/>
  <c r="K102" i="27"/>
  <c r="K94" i="27"/>
  <c r="K88" i="27"/>
  <c r="K98" i="27"/>
  <c r="K84" i="27"/>
  <c r="K90" i="27"/>
  <c r="K104" i="27"/>
  <c r="K96" i="27"/>
  <c r="K92" i="27"/>
  <c r="K192" i="27"/>
  <c r="K211" i="27"/>
  <c r="K210" i="27"/>
  <c r="K319" i="27"/>
  <c r="K306" i="27"/>
  <c r="K204" i="27"/>
  <c r="K309" i="27"/>
  <c r="K317" i="27"/>
  <c r="K195" i="27"/>
  <c r="K201" i="27"/>
  <c r="K302" i="27"/>
  <c r="K193" i="27"/>
  <c r="K196" i="27"/>
  <c r="K318" i="27"/>
  <c r="K320" i="27"/>
  <c r="K194" i="27"/>
  <c r="K301" i="27"/>
  <c r="K207" i="27"/>
  <c r="K313" i="27"/>
  <c r="K206" i="27"/>
  <c r="K303" i="27"/>
  <c r="K209" i="27"/>
  <c r="K314" i="27"/>
  <c r="K203" i="27"/>
  <c r="K199" i="27"/>
  <c r="K202" i="27"/>
  <c r="K300" i="27"/>
  <c r="K198" i="27"/>
  <c r="K312" i="27"/>
  <c r="K308" i="27"/>
  <c r="K200" i="27"/>
  <c r="K311" i="27"/>
  <c r="K307" i="27"/>
  <c r="K208" i="27"/>
  <c r="K316" i="27"/>
  <c r="K315" i="27"/>
  <c r="K310" i="27"/>
  <c r="K205" i="27"/>
  <c r="K214" i="27"/>
  <c r="K322" i="27"/>
  <c r="G56" i="26"/>
  <c r="G68" i="26"/>
  <c r="G61" i="26"/>
  <c r="G62" i="26"/>
  <c r="G58" i="26"/>
  <c r="G134" i="26"/>
  <c r="G203" i="26"/>
  <c r="G130" i="26"/>
  <c r="G206" i="26"/>
  <c r="G59" i="26"/>
  <c r="G57" i="26"/>
  <c r="G126" i="26"/>
  <c r="G55" i="26"/>
  <c r="G201" i="26"/>
  <c r="G198" i="26"/>
  <c r="G128" i="26"/>
  <c r="G197" i="26"/>
  <c r="G124" i="26"/>
  <c r="G199" i="26"/>
  <c r="G66" i="26"/>
  <c r="G137" i="26"/>
  <c r="G63" i="26"/>
  <c r="G193" i="26"/>
  <c r="G125" i="26"/>
  <c r="G200" i="26"/>
  <c r="G60" i="26"/>
  <c r="G129" i="26"/>
  <c r="G204" i="26"/>
  <c r="G65" i="26"/>
  <c r="G194" i="26"/>
  <c r="G131" i="26"/>
  <c r="G135" i="26"/>
  <c r="G132" i="26"/>
  <c r="G195" i="26"/>
  <c r="G37" i="84"/>
  <c r="G37" i="83"/>
  <c r="G87" i="27"/>
  <c r="G93" i="27"/>
  <c r="G95" i="27"/>
  <c r="G99" i="27"/>
  <c r="G85" i="27"/>
  <c r="G91" i="27"/>
  <c r="G97" i="27"/>
  <c r="G101" i="27"/>
  <c r="G103" i="27"/>
  <c r="G98" i="27"/>
  <c r="G90" i="27"/>
  <c r="G102" i="27"/>
  <c r="G86" i="27"/>
  <c r="G94" i="27"/>
  <c r="G92" i="27"/>
  <c r="G84" i="27"/>
  <c r="G88" i="27"/>
  <c r="G100" i="27"/>
  <c r="G104" i="27"/>
  <c r="G96" i="27"/>
  <c r="G106" i="27"/>
  <c r="G192" i="27"/>
  <c r="G206" i="27"/>
  <c r="G311" i="27"/>
  <c r="G198" i="27"/>
  <c r="G210" i="27"/>
  <c r="G204" i="27"/>
  <c r="G209" i="27"/>
  <c r="G202" i="27"/>
  <c r="G307" i="27"/>
  <c r="G319" i="27"/>
  <c r="G205" i="27"/>
  <c r="G201" i="27"/>
  <c r="G310" i="27"/>
  <c r="G309" i="27"/>
  <c r="G314" i="27"/>
  <c r="G303" i="27"/>
  <c r="G320" i="27"/>
  <c r="G316" i="27"/>
  <c r="G203" i="27"/>
  <c r="G315" i="27"/>
  <c r="G208" i="27"/>
  <c r="G200" i="27"/>
  <c r="G300" i="27"/>
  <c r="G301" i="27"/>
  <c r="G195" i="27"/>
  <c r="G302" i="27"/>
  <c r="G317" i="27"/>
  <c r="G308" i="27"/>
  <c r="G306" i="27"/>
  <c r="G312" i="27"/>
  <c r="G199" i="27"/>
  <c r="G211" i="27"/>
  <c r="G313" i="27"/>
  <c r="G318" i="27"/>
  <c r="G193" i="27"/>
  <c r="G194" i="27"/>
  <c r="G207" i="27"/>
  <c r="G304" i="27"/>
  <c r="G196" i="27"/>
  <c r="G214" i="27"/>
  <c r="G322" i="27"/>
  <c r="Q58" i="26"/>
  <c r="Q135" i="26"/>
  <c r="Q65" i="26"/>
  <c r="Q66" i="26"/>
  <c r="Q61" i="26"/>
  <c r="Q124" i="26"/>
  <c r="Q195" i="26"/>
  <c r="Q136" i="26"/>
  <c r="Q201" i="26"/>
  <c r="Q206" i="26"/>
  <c r="Q62" i="26"/>
  <c r="Q56" i="26"/>
  <c r="Q68" i="26"/>
  <c r="Q129" i="26"/>
  <c r="Q127" i="26"/>
  <c r="Q199" i="26"/>
  <c r="Q132" i="26"/>
  <c r="Q131" i="26"/>
  <c r="Q128" i="26"/>
  <c r="Q137" i="26"/>
  <c r="Q64" i="26"/>
  <c r="Q57" i="26"/>
  <c r="Q204" i="26"/>
  <c r="Q197" i="26"/>
  <c r="Q134" i="26"/>
  <c r="Q67" i="26"/>
  <c r="Q60" i="26"/>
  <c r="Q200" i="26"/>
  <c r="Q125" i="26"/>
  <c r="Q203" i="26"/>
  <c r="Q55" i="26"/>
  <c r="Q198" i="26"/>
  <c r="Q193" i="26"/>
  <c r="Q59" i="26"/>
  <c r="Q130" i="26"/>
  <c r="Q194" i="26"/>
  <c r="Q196" i="26"/>
  <c r="Q63" i="26"/>
  <c r="Q133" i="26"/>
  <c r="Q126" i="26"/>
  <c r="Q37" i="84"/>
  <c r="Q37" i="83"/>
  <c r="Q98" i="27"/>
  <c r="Q84" i="27"/>
  <c r="Q88" i="27"/>
  <c r="Q92" i="27"/>
  <c r="Q100" i="27"/>
  <c r="Q102" i="27"/>
  <c r="Q106" i="27"/>
  <c r="Q96" i="27"/>
  <c r="Q104" i="27"/>
  <c r="Q90" i="27"/>
  <c r="Q86" i="27"/>
  <c r="Q94" i="27"/>
  <c r="Q87" i="27"/>
  <c r="Q99" i="27"/>
  <c r="Q91" i="27"/>
  <c r="Q103" i="27"/>
  <c r="Q97" i="27"/>
  <c r="Q85" i="27"/>
  <c r="Q105" i="27"/>
  <c r="Q101" i="27"/>
  <c r="Q93" i="27"/>
  <c r="Q95" i="27"/>
  <c r="Q209" i="27"/>
  <c r="Q316" i="27"/>
  <c r="Q300" i="27"/>
  <c r="Q308" i="27"/>
  <c r="Q319" i="27"/>
  <c r="Q306" i="27"/>
  <c r="Q310" i="27"/>
  <c r="Q213" i="27"/>
  <c r="Q196" i="27"/>
  <c r="Q192" i="27"/>
  <c r="Q195" i="27"/>
  <c r="Q303" i="27"/>
  <c r="Q198" i="27"/>
  <c r="Q317" i="27"/>
  <c r="Q199" i="27"/>
  <c r="Q315" i="27"/>
  <c r="Q201" i="27"/>
  <c r="Q200" i="27"/>
  <c r="Q205" i="27"/>
  <c r="Q207" i="27"/>
  <c r="Q208" i="27"/>
  <c r="Q307" i="27"/>
  <c r="Q211" i="27"/>
  <c r="Q312" i="27"/>
  <c r="Q309" i="27"/>
  <c r="Q313" i="27"/>
  <c r="Q204" i="27"/>
  <c r="Q304" i="27"/>
  <c r="Q302" i="27"/>
  <c r="Q214" i="27"/>
  <c r="Q320" i="27"/>
  <c r="Q203" i="27"/>
  <c r="Q206" i="27"/>
  <c r="Q210" i="27"/>
  <c r="Q311" i="27"/>
  <c r="Q314" i="27"/>
  <c r="Q318" i="27"/>
  <c r="Q202" i="27"/>
  <c r="Q301" i="27"/>
  <c r="Q194" i="27"/>
  <c r="Q193" i="27"/>
  <c r="Q322" i="27"/>
  <c r="E57" i="26"/>
  <c r="E60" i="26"/>
  <c r="E66" i="26"/>
  <c r="E62" i="26"/>
  <c r="E63" i="26"/>
  <c r="E201" i="26"/>
  <c r="E130" i="26"/>
  <c r="E126" i="26"/>
  <c r="E124" i="26"/>
  <c r="E137" i="26"/>
  <c r="E61" i="26"/>
  <c r="E59" i="26"/>
  <c r="E68" i="26"/>
  <c r="E204" i="26"/>
  <c r="E132" i="26"/>
  <c r="E203" i="26"/>
  <c r="E198" i="26"/>
  <c r="E197" i="26"/>
  <c r="E55" i="26"/>
  <c r="E65" i="26"/>
  <c r="E128" i="26"/>
  <c r="E193" i="26"/>
  <c r="E58" i="26"/>
  <c r="E56" i="26"/>
  <c r="E199" i="26"/>
  <c r="E200" i="26"/>
  <c r="E135" i="26"/>
  <c r="E195" i="26"/>
  <c r="E129" i="26"/>
  <c r="E125" i="26"/>
  <c r="E194" i="26"/>
  <c r="E131" i="26"/>
  <c r="E134" i="26"/>
  <c r="E206" i="26"/>
  <c r="E37" i="84"/>
  <c r="E37" i="83"/>
  <c r="E102" i="27"/>
  <c r="E98" i="27"/>
  <c r="E96" i="27"/>
  <c r="E94" i="27"/>
  <c r="E90" i="27"/>
  <c r="E84" i="27"/>
  <c r="E88" i="27"/>
  <c r="E100" i="27"/>
  <c r="E104" i="27"/>
  <c r="E92" i="27"/>
  <c r="E86" i="27"/>
  <c r="E106" i="27"/>
  <c r="E99" i="27"/>
  <c r="E91" i="27"/>
  <c r="E103" i="27"/>
  <c r="E93" i="27"/>
  <c r="E85" i="27"/>
  <c r="E87" i="27"/>
  <c r="E101" i="27"/>
  <c r="E97" i="27"/>
  <c r="E95" i="27"/>
  <c r="E192" i="27"/>
  <c r="E201" i="27"/>
  <c r="E311" i="27"/>
  <c r="E308" i="27"/>
  <c r="E203" i="27"/>
  <c r="E312" i="27"/>
  <c r="E195" i="27"/>
  <c r="E314" i="27"/>
  <c r="E198" i="27"/>
  <c r="E214" i="27"/>
  <c r="E200" i="27"/>
  <c r="E320" i="27"/>
  <c r="E317" i="27"/>
  <c r="E310" i="27"/>
  <c r="E300" i="27"/>
  <c r="E193" i="27"/>
  <c r="E309" i="27"/>
  <c r="E301" i="27"/>
  <c r="E202" i="27"/>
  <c r="E208" i="27"/>
  <c r="E206" i="27"/>
  <c r="E211" i="27"/>
  <c r="E212" i="27"/>
  <c r="E307" i="27"/>
  <c r="E306" i="27"/>
  <c r="E199" i="27"/>
  <c r="E210" i="27"/>
  <c r="E194" i="27"/>
  <c r="E315" i="27"/>
  <c r="E313" i="27"/>
  <c r="E302" i="27"/>
  <c r="E319" i="27"/>
  <c r="E303" i="27"/>
  <c r="E205" i="27"/>
  <c r="E196" i="27"/>
  <c r="E316" i="27"/>
  <c r="E209" i="27"/>
  <c r="E204" i="27"/>
  <c r="E318" i="27"/>
  <c r="E207" i="27"/>
  <c r="E322" i="27"/>
  <c r="R126" i="26"/>
  <c r="R125" i="26"/>
  <c r="R137" i="26"/>
  <c r="R136" i="26"/>
  <c r="R64" i="26"/>
  <c r="R56" i="26"/>
  <c r="R66" i="26"/>
  <c r="R55" i="26"/>
  <c r="R67" i="26"/>
  <c r="R206" i="26"/>
  <c r="R127" i="26"/>
  <c r="R129" i="26"/>
  <c r="R131" i="26"/>
  <c r="R68" i="26"/>
  <c r="R198" i="26"/>
  <c r="R200" i="26"/>
  <c r="R59" i="26"/>
  <c r="R61" i="26"/>
  <c r="R196" i="26"/>
  <c r="R193" i="26"/>
  <c r="R135" i="26"/>
  <c r="R133" i="26"/>
  <c r="R199" i="26"/>
  <c r="R128" i="26"/>
  <c r="R203" i="26"/>
  <c r="R204" i="26"/>
  <c r="R63" i="26"/>
  <c r="R194" i="26"/>
  <c r="R134" i="26"/>
  <c r="R195" i="26"/>
  <c r="R201" i="26"/>
  <c r="R124" i="26"/>
  <c r="R132" i="26"/>
  <c r="R62" i="26"/>
  <c r="R65" i="26"/>
  <c r="R60" i="26"/>
  <c r="R130" i="26"/>
  <c r="R197" i="26"/>
  <c r="R58" i="26"/>
  <c r="R57" i="26"/>
  <c r="R37" i="84"/>
  <c r="R37" i="83"/>
  <c r="R91" i="27"/>
  <c r="R95" i="27"/>
  <c r="R99" i="27"/>
  <c r="R85" i="27"/>
  <c r="R93" i="27"/>
  <c r="R97" i="27"/>
  <c r="R101" i="27"/>
  <c r="R105" i="27"/>
  <c r="R103" i="27"/>
  <c r="R87" i="27"/>
  <c r="R84" i="27"/>
  <c r="R98" i="27"/>
  <c r="R100" i="27"/>
  <c r="R92" i="27"/>
  <c r="R104" i="27"/>
  <c r="R90" i="27"/>
  <c r="R106" i="27"/>
  <c r="R102" i="27"/>
  <c r="R94" i="27"/>
  <c r="R88" i="27"/>
  <c r="R96" i="27"/>
  <c r="R86" i="27"/>
  <c r="R192" i="27"/>
  <c r="R303" i="27"/>
  <c r="R314" i="27"/>
  <c r="R195" i="27"/>
  <c r="R309" i="27"/>
  <c r="R200" i="27"/>
  <c r="R318" i="27"/>
  <c r="R206" i="27"/>
  <c r="R211" i="27"/>
  <c r="R196" i="27"/>
  <c r="R301" i="27"/>
  <c r="R207" i="27"/>
  <c r="R202" i="27"/>
  <c r="R198" i="27"/>
  <c r="R317" i="27"/>
  <c r="R304" i="27"/>
  <c r="R320" i="27"/>
  <c r="R201" i="27"/>
  <c r="R316" i="27"/>
  <c r="R308" i="27"/>
  <c r="R319" i="27"/>
  <c r="R213" i="27"/>
  <c r="R312" i="27"/>
  <c r="R203" i="27"/>
  <c r="R199" i="27"/>
  <c r="R307" i="27"/>
  <c r="R310" i="27"/>
  <c r="R209" i="27"/>
  <c r="R300" i="27"/>
  <c r="R193" i="27"/>
  <c r="R204" i="27"/>
  <c r="R194" i="27"/>
  <c r="R205" i="27"/>
  <c r="R306" i="27"/>
  <c r="R311" i="27"/>
  <c r="R208" i="27"/>
  <c r="R315" i="27"/>
  <c r="R210" i="27"/>
  <c r="R313" i="27"/>
  <c r="R302" i="27"/>
  <c r="R214" i="27"/>
  <c r="R322" i="27"/>
  <c r="N134" i="26"/>
  <c r="N130" i="26"/>
  <c r="N135" i="26"/>
  <c r="N137" i="26"/>
  <c r="N58" i="26"/>
  <c r="N63" i="26"/>
  <c r="N59" i="26"/>
  <c r="N197" i="26"/>
  <c r="N62" i="26"/>
  <c r="N193" i="26"/>
  <c r="N127" i="26"/>
  <c r="N125" i="26"/>
  <c r="N136" i="26"/>
  <c r="N68" i="26"/>
  <c r="N198" i="26"/>
  <c r="N204" i="26"/>
  <c r="N196" i="26"/>
  <c r="N55" i="26"/>
  <c r="N201" i="26"/>
  <c r="N194" i="26"/>
  <c r="N124" i="26"/>
  <c r="N133" i="26"/>
  <c r="N203" i="26"/>
  <c r="N64" i="26"/>
  <c r="N200" i="26"/>
  <c r="N126" i="26"/>
  <c r="N129" i="26"/>
  <c r="N61" i="26"/>
  <c r="N65" i="26"/>
  <c r="N67" i="26"/>
  <c r="N128" i="26"/>
  <c r="N131" i="26"/>
  <c r="N60" i="26"/>
  <c r="N206" i="26"/>
  <c r="N195" i="26"/>
  <c r="N56" i="26"/>
  <c r="N132" i="26"/>
  <c r="N66" i="26"/>
  <c r="N199" i="26"/>
  <c r="N57" i="26"/>
  <c r="N37" i="84"/>
  <c r="N37" i="83"/>
  <c r="N93" i="27"/>
  <c r="N97" i="27"/>
  <c r="N101" i="27"/>
  <c r="N87" i="27"/>
  <c r="N85" i="27"/>
  <c r="N105" i="27"/>
  <c r="N91" i="27"/>
  <c r="N95" i="27"/>
  <c r="N99" i="27"/>
  <c r="N103" i="27"/>
  <c r="N92" i="27"/>
  <c r="N88" i="27"/>
  <c r="N84" i="27"/>
  <c r="N100" i="27"/>
  <c r="N104" i="27"/>
  <c r="N96" i="27"/>
  <c r="N86" i="27"/>
  <c r="N98" i="27"/>
  <c r="N90" i="27"/>
  <c r="N106" i="27"/>
  <c r="N102" i="27"/>
  <c r="N94" i="27"/>
  <c r="N192" i="27"/>
  <c r="N311" i="27"/>
  <c r="N201" i="27"/>
  <c r="N207" i="27"/>
  <c r="N199" i="27"/>
  <c r="N313" i="27"/>
  <c r="N205" i="27"/>
  <c r="N200" i="27"/>
  <c r="N203" i="27"/>
  <c r="N307" i="27"/>
  <c r="N318" i="27"/>
  <c r="N309" i="27"/>
  <c r="N314" i="27"/>
  <c r="N320" i="27"/>
  <c r="N210" i="27"/>
  <c r="N315" i="27"/>
  <c r="N213" i="27"/>
  <c r="N193" i="27"/>
  <c r="N319" i="27"/>
  <c r="N301" i="27"/>
  <c r="N211" i="27"/>
  <c r="N308" i="27"/>
  <c r="N209" i="27"/>
  <c r="N194" i="27"/>
  <c r="N317" i="27"/>
  <c r="N302" i="27"/>
  <c r="N206" i="27"/>
  <c r="N198" i="27"/>
  <c r="N316" i="27"/>
  <c r="N202" i="27"/>
  <c r="N304" i="27"/>
  <c r="N303" i="27"/>
  <c r="N214" i="27"/>
  <c r="N208" i="27"/>
  <c r="N310" i="27"/>
  <c r="N300" i="27"/>
  <c r="N195" i="27"/>
  <c r="N204" i="27"/>
  <c r="N312" i="27"/>
  <c r="N196" i="27"/>
  <c r="N306" i="27"/>
  <c r="N322" i="27"/>
  <c r="J133" i="26"/>
  <c r="J130" i="26"/>
  <c r="J134" i="26"/>
  <c r="J197" i="26"/>
  <c r="J55" i="26"/>
  <c r="J57" i="26"/>
  <c r="J58" i="26"/>
  <c r="J195" i="26"/>
  <c r="J194" i="26"/>
  <c r="J124" i="26"/>
  <c r="J135" i="26"/>
  <c r="J131" i="26"/>
  <c r="J68" i="26"/>
  <c r="J204" i="26"/>
  <c r="J61" i="26"/>
  <c r="J63" i="26"/>
  <c r="J198" i="26"/>
  <c r="J201" i="26"/>
  <c r="J193" i="26"/>
  <c r="J126" i="26"/>
  <c r="J132" i="26"/>
  <c r="J203" i="26"/>
  <c r="J67" i="26"/>
  <c r="J65" i="26"/>
  <c r="J129" i="26"/>
  <c r="J137" i="26"/>
  <c r="J56" i="26"/>
  <c r="J62" i="26"/>
  <c r="J64" i="26"/>
  <c r="J128" i="26"/>
  <c r="J60" i="26"/>
  <c r="J200" i="26"/>
  <c r="J196" i="26"/>
  <c r="J125" i="26"/>
  <c r="J206" i="26"/>
  <c r="J66" i="26"/>
  <c r="J59" i="26"/>
  <c r="J199" i="26"/>
  <c r="J37" i="84"/>
  <c r="J37" i="83"/>
  <c r="J85" i="27"/>
  <c r="J93" i="27"/>
  <c r="J97" i="27"/>
  <c r="J101" i="27"/>
  <c r="J105" i="27"/>
  <c r="J87" i="27"/>
  <c r="J91" i="27"/>
  <c r="J95" i="27"/>
  <c r="J99" i="27"/>
  <c r="J103" i="27"/>
  <c r="J88" i="27"/>
  <c r="J104" i="27"/>
  <c r="J96" i="27"/>
  <c r="J92" i="27"/>
  <c r="J100" i="27"/>
  <c r="J106" i="27"/>
  <c r="J86" i="27"/>
  <c r="J84" i="27"/>
  <c r="J94" i="27"/>
  <c r="J98" i="27"/>
  <c r="J90" i="27"/>
  <c r="J102" i="27"/>
  <c r="J192" i="27"/>
  <c r="J311" i="27"/>
  <c r="J300" i="27"/>
  <c r="J301" i="27"/>
  <c r="J306" i="27"/>
  <c r="J307" i="27"/>
  <c r="J202" i="27"/>
  <c r="J320" i="27"/>
  <c r="J210" i="27"/>
  <c r="J312" i="27"/>
  <c r="J315" i="27"/>
  <c r="J208" i="27"/>
  <c r="J319" i="27"/>
  <c r="J198" i="27"/>
  <c r="J302" i="27"/>
  <c r="J204" i="27"/>
  <c r="J194" i="27"/>
  <c r="J203" i="27"/>
  <c r="J207" i="27"/>
  <c r="J318" i="27"/>
  <c r="J316" i="27"/>
  <c r="J308" i="27"/>
  <c r="J317" i="27"/>
  <c r="J310" i="27"/>
  <c r="J313" i="27"/>
  <c r="J314" i="27"/>
  <c r="J193" i="27"/>
  <c r="J199" i="27"/>
  <c r="J196" i="27"/>
  <c r="J205" i="27"/>
  <c r="J309" i="27"/>
  <c r="J206" i="27"/>
  <c r="J195" i="27"/>
  <c r="J209" i="27"/>
  <c r="J303" i="27"/>
  <c r="J200" i="27"/>
  <c r="J211" i="27"/>
  <c r="J201" i="27"/>
  <c r="J214" i="27"/>
  <c r="J322" i="27"/>
  <c r="F134" i="26"/>
  <c r="F131" i="26"/>
  <c r="F125" i="26"/>
  <c r="F199" i="26"/>
  <c r="F59" i="26"/>
  <c r="F195" i="26"/>
  <c r="F200" i="26"/>
  <c r="F56" i="26"/>
  <c r="F206" i="26"/>
  <c r="F126" i="26"/>
  <c r="F132" i="26"/>
  <c r="F130" i="26"/>
  <c r="F204" i="26"/>
  <c r="F65" i="26"/>
  <c r="F63" i="26"/>
  <c r="F197" i="26"/>
  <c r="F198" i="26"/>
  <c r="F124" i="26"/>
  <c r="F68" i="26"/>
  <c r="F58" i="26"/>
  <c r="F203" i="26"/>
  <c r="F129" i="26"/>
  <c r="F57" i="26"/>
  <c r="F55" i="26"/>
  <c r="F60" i="26"/>
  <c r="F135" i="26"/>
  <c r="F201" i="26"/>
  <c r="F61" i="26"/>
  <c r="F193" i="26"/>
  <c r="F137" i="26"/>
  <c r="F128" i="26"/>
  <c r="F66" i="26"/>
  <c r="F194" i="26"/>
  <c r="F62" i="26"/>
  <c r="F37" i="84"/>
  <c r="F37" i="83"/>
  <c r="F87" i="27"/>
  <c r="F85" i="27"/>
  <c r="F91" i="27"/>
  <c r="F95" i="27"/>
  <c r="F99" i="27"/>
  <c r="F103" i="27"/>
  <c r="F93" i="27"/>
  <c r="F97" i="27"/>
  <c r="F101" i="27"/>
  <c r="F94" i="27"/>
  <c r="F84" i="27"/>
  <c r="F88" i="27"/>
  <c r="F86" i="27"/>
  <c r="F100" i="27"/>
  <c r="F92" i="27"/>
  <c r="F96" i="27"/>
  <c r="F104" i="27"/>
  <c r="F102" i="27"/>
  <c r="F106" i="27"/>
  <c r="F98" i="27"/>
  <c r="F90" i="27"/>
  <c r="F192" i="27"/>
  <c r="F300" i="27"/>
  <c r="F314" i="27"/>
  <c r="F312" i="27"/>
  <c r="F200" i="27"/>
  <c r="F194" i="27"/>
  <c r="F212" i="27"/>
  <c r="F198" i="27"/>
  <c r="F319" i="27"/>
  <c r="F307" i="27"/>
  <c r="F310" i="27"/>
  <c r="F195" i="27"/>
  <c r="F193" i="27"/>
  <c r="F204" i="27"/>
  <c r="F211" i="27"/>
  <c r="F199" i="27"/>
  <c r="F202" i="27"/>
  <c r="F318" i="27"/>
  <c r="F302" i="27"/>
  <c r="F316" i="27"/>
  <c r="F301" i="27"/>
  <c r="F308" i="27"/>
  <c r="F206" i="27"/>
  <c r="F303" i="27"/>
  <c r="F214" i="27"/>
  <c r="F208" i="27"/>
  <c r="F311" i="27"/>
  <c r="F209" i="27"/>
  <c r="F309" i="27"/>
  <c r="F313" i="27"/>
  <c r="F320" i="27"/>
  <c r="F205" i="27"/>
  <c r="F315" i="27"/>
  <c r="F317" i="27"/>
  <c r="F210" i="27"/>
  <c r="F306" i="27"/>
  <c r="F196" i="27"/>
  <c r="F203" i="27"/>
  <c r="F207" i="27"/>
  <c r="F201" i="27"/>
  <c r="F322" i="27"/>
  <c r="N63" i="84" l="1"/>
  <c r="N63" i="83"/>
  <c r="E67" i="83"/>
  <c r="E67" i="84"/>
  <c r="E65" i="83"/>
  <c r="E66" i="83" s="1"/>
  <c r="E65" i="84"/>
  <c r="E66" i="84" s="1"/>
  <c r="G63" i="84"/>
  <c r="G63" i="83"/>
  <c r="K63" i="84"/>
  <c r="K63" i="83"/>
  <c r="I65" i="84"/>
  <c r="I65" i="83"/>
  <c r="F67" i="84"/>
  <c r="F67" i="83"/>
  <c r="J67" i="83"/>
  <c r="J67" i="84"/>
  <c r="R65" i="83"/>
  <c r="R65" i="84"/>
  <c r="E63" i="84"/>
  <c r="E64" i="84" s="1"/>
  <c r="E63" i="83"/>
  <c r="E64" i="83" s="1"/>
  <c r="G65" i="84"/>
  <c r="G65" i="83"/>
  <c r="G67" i="83"/>
  <c r="G67" i="84"/>
  <c r="O67" i="83"/>
  <c r="O67" i="84"/>
  <c r="H65" i="84"/>
  <c r="H65" i="83"/>
  <c r="L65" i="83"/>
  <c r="L65" i="84"/>
  <c r="T67" i="84"/>
  <c r="T67" i="83"/>
  <c r="U68" i="83" s="1"/>
  <c r="T65" i="84"/>
  <c r="T65" i="83"/>
  <c r="U66" i="83" s="1"/>
  <c r="M65" i="83"/>
  <c r="M65" i="84"/>
  <c r="F65" i="83"/>
  <c r="F65" i="84"/>
  <c r="N67" i="83"/>
  <c r="N67" i="84"/>
  <c r="Q65" i="84"/>
  <c r="Q65" i="83"/>
  <c r="L63" i="84"/>
  <c r="L63" i="83"/>
  <c r="I63" i="84"/>
  <c r="I63" i="83"/>
  <c r="J65" i="84"/>
  <c r="J65" i="83"/>
  <c r="N65" i="83"/>
  <c r="N65" i="84"/>
  <c r="R63" i="84"/>
  <c r="R63" i="83"/>
  <c r="R67" i="84"/>
  <c r="R67" i="83"/>
  <c r="Q67" i="84"/>
  <c r="Q67" i="83"/>
  <c r="K67" i="83"/>
  <c r="K67" i="84"/>
  <c r="K65" i="84"/>
  <c r="K65" i="83"/>
  <c r="O65" i="84"/>
  <c r="O65" i="83"/>
  <c r="O63" i="84"/>
  <c r="O63" i="83"/>
  <c r="L67" i="84"/>
  <c r="L67" i="83"/>
  <c r="P67" i="83"/>
  <c r="P67" i="84"/>
  <c r="P63" i="84"/>
  <c r="P63" i="83"/>
  <c r="P65" i="84"/>
  <c r="P65" i="83"/>
  <c r="T63" i="84"/>
  <c r="T63" i="83"/>
  <c r="M63" i="84"/>
  <c r="M63" i="83"/>
  <c r="F63" i="84"/>
  <c r="F64" i="84" s="1"/>
  <c r="F63" i="83"/>
  <c r="J63" i="84"/>
  <c r="J63" i="83"/>
  <c r="Q63" i="84"/>
  <c r="Q63" i="83"/>
  <c r="S65" i="84"/>
  <c r="S65" i="83"/>
  <c r="S63" i="84"/>
  <c r="S63" i="83"/>
  <c r="S67" i="83"/>
  <c r="S67" i="84"/>
  <c r="H63" i="84"/>
  <c r="H64" i="84" s="1"/>
  <c r="H63" i="83"/>
  <c r="H67" i="84"/>
  <c r="H67" i="83"/>
  <c r="I67" i="83"/>
  <c r="I67" i="84"/>
  <c r="M67" i="84"/>
  <c r="M67" i="83"/>
  <c r="H68" i="83" l="1"/>
  <c r="F66" i="84"/>
  <c r="M64" i="83"/>
  <c r="F66" i="83"/>
  <c r="M64" i="84"/>
  <c r="Q64" i="84"/>
  <c r="Q64" i="83"/>
  <c r="Q68" i="83"/>
  <c r="L68" i="83"/>
  <c r="O66" i="83"/>
  <c r="M68" i="83"/>
  <c r="S68" i="84"/>
  <c r="P66" i="83"/>
  <c r="P68" i="84"/>
  <c r="O64" i="83"/>
  <c r="R64" i="83"/>
  <c r="L64" i="83"/>
  <c r="M66" i="84"/>
  <c r="H66" i="83"/>
  <c r="G68" i="84"/>
  <c r="J64" i="83"/>
  <c r="M68" i="84"/>
  <c r="S66" i="84"/>
  <c r="J64" i="84"/>
  <c r="P68" i="83"/>
  <c r="O64" i="84"/>
  <c r="L64" i="84"/>
  <c r="M66" i="83"/>
  <c r="H66" i="84"/>
  <c r="K68" i="83"/>
  <c r="N68" i="84"/>
  <c r="J68" i="84"/>
  <c r="S64" i="84"/>
  <c r="G64" i="83"/>
  <c r="R64" i="84"/>
  <c r="G68" i="83"/>
  <c r="L68" i="84"/>
  <c r="O66" i="84"/>
  <c r="I66" i="83"/>
  <c r="H68" i="84"/>
  <c r="T68" i="83"/>
  <c r="S68" i="83"/>
  <c r="Q66" i="84"/>
  <c r="P66" i="84"/>
  <c r="Q68" i="84"/>
  <c r="K66" i="84"/>
  <c r="J66" i="84"/>
  <c r="O68" i="83"/>
  <c r="N68" i="83"/>
  <c r="T68" i="84"/>
  <c r="J68" i="83"/>
  <c r="I66" i="84"/>
  <c r="G64" i="84"/>
  <c r="F68" i="83"/>
  <c r="E68" i="83"/>
  <c r="K66" i="83"/>
  <c r="J66" i="83"/>
  <c r="I68" i="84"/>
  <c r="H64" i="83"/>
  <c r="S64" i="83"/>
  <c r="F64" i="83"/>
  <c r="U64" i="83"/>
  <c r="T64" i="83"/>
  <c r="P64" i="83"/>
  <c r="K68" i="84"/>
  <c r="R68" i="83"/>
  <c r="N66" i="84"/>
  <c r="I64" i="83"/>
  <c r="Q66" i="83"/>
  <c r="L66" i="84"/>
  <c r="O68" i="84"/>
  <c r="G66" i="83"/>
  <c r="R66" i="84"/>
  <c r="K64" i="83"/>
  <c r="N64" i="83"/>
  <c r="T66" i="83"/>
  <c r="S66" i="83"/>
  <c r="F68" i="84"/>
  <c r="E68" i="84"/>
  <c r="I68" i="83"/>
  <c r="T64" i="84"/>
  <c r="P64" i="84"/>
  <c r="R68" i="84"/>
  <c r="N66" i="83"/>
  <c r="I64" i="84"/>
  <c r="T66" i="84"/>
  <c r="L66" i="83"/>
  <c r="G66" i="84"/>
  <c r="R66" i="83"/>
  <c r="K64" i="84"/>
  <c r="N64" i="84"/>
  <c r="U5" i="83" l="1"/>
  <c r="U4" i="83" l="1"/>
  <c r="U135" i="83" s="1"/>
  <c r="T95" i="28"/>
  <c r="T96" i="28" s="1"/>
  <c r="U6" i="83"/>
  <c r="U7" i="83"/>
  <c r="U94" i="83" l="1"/>
  <c r="U88" i="83"/>
  <c r="U89" i="83"/>
  <c r="U87" i="83"/>
  <c r="U92" i="83"/>
  <c r="U86" i="83"/>
  <c r="U91" i="83"/>
  <c r="U95" i="83"/>
  <c r="U93" i="83"/>
  <c r="T97" i="28"/>
  <c r="T98" i="28" s="1"/>
  <c r="U8" i="83"/>
  <c r="U90" i="83" l="1"/>
  <c r="O5" i="84"/>
  <c r="O5" i="83"/>
  <c r="G5" i="84"/>
  <c r="G5" i="83"/>
  <c r="K5" i="84"/>
  <c r="K5" i="83"/>
  <c r="P5" i="84"/>
  <c r="P5" i="83"/>
  <c r="F5" i="84"/>
  <c r="F5" i="83"/>
  <c r="S5" i="84"/>
  <c r="S5" i="83"/>
  <c r="H5" i="84"/>
  <c r="H5" i="83"/>
  <c r="M5" i="84"/>
  <c r="M5" i="83"/>
  <c r="Q5" i="84"/>
  <c r="Q5" i="83"/>
  <c r="T5" i="84"/>
  <c r="T5" i="83"/>
  <c r="J5" i="84"/>
  <c r="J5" i="83"/>
  <c r="E5" i="84"/>
  <c r="E5" i="83"/>
  <c r="G8" i="14" a="1"/>
  <c r="I5" i="84"/>
  <c r="I5" i="83"/>
  <c r="N5" i="84"/>
  <c r="N5" i="83"/>
  <c r="R5" i="84"/>
  <c r="R5" i="83"/>
  <c r="L5" i="84"/>
  <c r="L5" i="83"/>
  <c r="R4" i="84" l="1"/>
  <c r="R4" i="83"/>
  <c r="R135" i="83" s="1"/>
  <c r="Q95" i="28"/>
  <c r="Q96" i="28" s="1"/>
  <c r="Q97" i="28" s="1"/>
  <c r="Q98" i="28" s="1"/>
  <c r="G8" i="14"/>
  <c r="G19" i="14"/>
  <c r="G36" i="14"/>
  <c r="G22" i="14"/>
  <c r="G9" i="14"/>
  <c r="G15" i="14"/>
  <c r="G17" i="14"/>
  <c r="G13" i="14"/>
  <c r="G20" i="14"/>
  <c r="G33" i="14"/>
  <c r="G32" i="14"/>
  <c r="G12" i="14"/>
  <c r="G31" i="14"/>
  <c r="G16" i="14"/>
  <c r="G28" i="14"/>
  <c r="G25" i="14"/>
  <c r="G42" i="14"/>
  <c r="G24" i="14"/>
  <c r="G40" i="14"/>
  <c r="G21" i="14"/>
  <c r="G29" i="14"/>
  <c r="G39" i="14"/>
  <c r="G14" i="14"/>
  <c r="G35" i="14"/>
  <c r="G34" i="14"/>
  <c r="G11" i="14"/>
  <c r="G26" i="14"/>
  <c r="G38" i="14"/>
  <c r="G30" i="14"/>
  <c r="G27" i="14"/>
  <c r="G37" i="14"/>
  <c r="G10" i="14"/>
  <c r="G41" i="14"/>
  <c r="G18" i="14"/>
  <c r="G23" i="14"/>
  <c r="R88" i="83" l="1"/>
  <c r="R89" i="83"/>
  <c r="R94" i="83"/>
  <c r="R87" i="83"/>
  <c r="R93" i="83"/>
  <c r="R92" i="83"/>
  <c r="R86" i="83"/>
  <c r="R91" i="83"/>
  <c r="R95" i="83"/>
  <c r="I4" i="84"/>
  <c r="I4" i="83"/>
  <c r="I135" i="83" s="1"/>
  <c r="H95" i="28"/>
  <c r="H96" i="28" s="1"/>
  <c r="H97" i="28" s="1"/>
  <c r="H98" i="28" s="1"/>
  <c r="F4" i="84"/>
  <c r="F133" i="84" s="1"/>
  <c r="F4" i="83"/>
  <c r="F135" i="83" s="1"/>
  <c r="R133" i="84"/>
  <c r="R91" i="84"/>
  <c r="R86" i="84"/>
  <c r="R85" i="84"/>
  <c r="R89" i="84"/>
  <c r="R90" i="84"/>
  <c r="R88" i="84"/>
  <c r="R93" i="84"/>
  <c r="R87" i="84"/>
  <c r="R92" i="84"/>
  <c r="J4" i="84"/>
  <c r="J4" i="83"/>
  <c r="J135" i="83" s="1"/>
  <c r="I95" i="28"/>
  <c r="I96" i="28" s="1"/>
  <c r="I97" i="28" s="1"/>
  <c r="I98" i="28" s="1"/>
  <c r="R6" i="84"/>
  <c r="R6" i="83"/>
  <c r="L4" i="84"/>
  <c r="L4" i="83"/>
  <c r="L135" i="83" s="1"/>
  <c r="K95" i="28"/>
  <c r="K96" i="28" s="1"/>
  <c r="K97" i="28" s="1"/>
  <c r="K98" i="28" s="1"/>
  <c r="Q4" i="84"/>
  <c r="Q4" i="83"/>
  <c r="Q135" i="83" s="1"/>
  <c r="P95" i="28"/>
  <c r="P96" i="28" s="1"/>
  <c r="P97" i="28" s="1"/>
  <c r="P98" i="28" s="1"/>
  <c r="N4" i="84"/>
  <c r="N4" i="83"/>
  <c r="N135" i="83" s="1"/>
  <c r="M95" i="28"/>
  <c r="M96" i="28" s="1"/>
  <c r="M97" i="28" s="1"/>
  <c r="M98" i="28" s="1"/>
  <c r="H4" i="84"/>
  <c r="H4" i="83"/>
  <c r="H135" i="83" s="1"/>
  <c r="G95" i="28"/>
  <c r="G96" i="28" s="1"/>
  <c r="G97" i="28" s="1"/>
  <c r="G98" i="28" s="1"/>
  <c r="K4" i="84"/>
  <c r="K4" i="83"/>
  <c r="K135" i="83" s="1"/>
  <c r="J95" i="28"/>
  <c r="J96" i="28" s="1"/>
  <c r="J97" i="28" s="1"/>
  <c r="J98" i="28" s="1"/>
  <c r="E4" i="84"/>
  <c r="E133" i="84" s="1"/>
  <c r="E4" i="83"/>
  <c r="E135" i="83" s="1"/>
  <c r="B8" i="14" a="1"/>
  <c r="M4" i="84"/>
  <c r="M4" i="83"/>
  <c r="M135" i="83" s="1"/>
  <c r="L95" i="28"/>
  <c r="L96" i="28" s="1"/>
  <c r="L97" i="28" s="1"/>
  <c r="L98" i="28" s="1"/>
  <c r="O4" i="84"/>
  <c r="O4" i="83"/>
  <c r="O135" i="83" s="1"/>
  <c r="N95" i="28"/>
  <c r="N96" i="28" s="1"/>
  <c r="N97" i="28" s="1"/>
  <c r="N98" i="28" s="1"/>
  <c r="S4" i="84"/>
  <c r="S4" i="83"/>
  <c r="S135" i="83" s="1"/>
  <c r="R95" i="28"/>
  <c r="R96" i="28" s="1"/>
  <c r="R97" i="28" s="1"/>
  <c r="R98" i="28" s="1"/>
  <c r="T4" i="84"/>
  <c r="T4" i="83"/>
  <c r="T135" i="83" s="1"/>
  <c r="S95" i="28"/>
  <c r="S96" i="28" s="1"/>
  <c r="S97" i="28" s="1"/>
  <c r="S98" i="28" s="1"/>
  <c r="P4" i="84"/>
  <c r="P4" i="83"/>
  <c r="P135" i="83" s="1"/>
  <c r="O95" i="28"/>
  <c r="O96" i="28" s="1"/>
  <c r="O97" i="28" s="1"/>
  <c r="O98" i="28" s="1"/>
  <c r="R90" i="83" l="1"/>
  <c r="L94" i="83"/>
  <c r="L88" i="83"/>
  <c r="L89" i="83"/>
  <c r="T94" i="83"/>
  <c r="T88" i="83"/>
  <c r="T89" i="83"/>
  <c r="J94" i="83"/>
  <c r="J88" i="83"/>
  <c r="J89" i="83"/>
  <c r="M89" i="83"/>
  <c r="M94" i="83"/>
  <c r="M88" i="83"/>
  <c r="S89" i="83"/>
  <c r="S94" i="83"/>
  <c r="S88" i="83"/>
  <c r="K89" i="83"/>
  <c r="K94" i="83"/>
  <c r="K88" i="83"/>
  <c r="I94" i="83"/>
  <c r="I88" i="83"/>
  <c r="I89" i="83"/>
  <c r="E89" i="83"/>
  <c r="E94" i="83"/>
  <c r="E88" i="83"/>
  <c r="Q89" i="83"/>
  <c r="Q94" i="83"/>
  <c r="Q88" i="83"/>
  <c r="F94" i="83"/>
  <c r="F88" i="83"/>
  <c r="F89" i="83"/>
  <c r="P94" i="83"/>
  <c r="P88" i="83"/>
  <c r="P89" i="83"/>
  <c r="N94" i="83"/>
  <c r="N88" i="83"/>
  <c r="N89" i="83"/>
  <c r="O89" i="83"/>
  <c r="O94" i="83"/>
  <c r="O88" i="83"/>
  <c r="H94" i="83"/>
  <c r="H88" i="83"/>
  <c r="H89" i="83"/>
  <c r="M87" i="83"/>
  <c r="O87" i="83"/>
  <c r="S87" i="83"/>
  <c r="K87" i="83"/>
  <c r="L87" i="83"/>
  <c r="I87" i="83"/>
  <c r="P87" i="83"/>
  <c r="H87" i="83"/>
  <c r="T87" i="83"/>
  <c r="E87" i="83"/>
  <c r="Q87" i="83"/>
  <c r="J87" i="83"/>
  <c r="F87" i="83"/>
  <c r="N87" i="83"/>
  <c r="O93" i="83"/>
  <c r="O86" i="83"/>
  <c r="O92" i="83"/>
  <c r="O91" i="83"/>
  <c r="O95" i="83"/>
  <c r="H86" i="83"/>
  <c r="H91" i="83"/>
  <c r="H95" i="83"/>
  <c r="H93" i="83"/>
  <c r="H92" i="83"/>
  <c r="K86" i="83"/>
  <c r="K91" i="83"/>
  <c r="K93" i="83"/>
  <c r="K95" i="83"/>
  <c r="K92" i="83"/>
  <c r="L86" i="83"/>
  <c r="L91" i="83"/>
  <c r="L95" i="83"/>
  <c r="L92" i="83"/>
  <c r="L93" i="83"/>
  <c r="I92" i="83"/>
  <c r="I86" i="83"/>
  <c r="I91" i="83"/>
  <c r="I95" i="83"/>
  <c r="I93" i="83"/>
  <c r="T86" i="83"/>
  <c r="T91" i="83"/>
  <c r="T95" i="83"/>
  <c r="T92" i="83"/>
  <c r="T93" i="83"/>
  <c r="E92" i="83"/>
  <c r="E86" i="83"/>
  <c r="E91" i="83"/>
  <c r="E95" i="83"/>
  <c r="E93" i="83"/>
  <c r="Q92" i="83"/>
  <c r="Q93" i="83"/>
  <c r="Q86" i="83"/>
  <c r="Q91" i="83"/>
  <c r="Q95" i="83"/>
  <c r="J93" i="83"/>
  <c r="J92" i="83"/>
  <c r="J86" i="83"/>
  <c r="J91" i="83"/>
  <c r="J95" i="83"/>
  <c r="F93" i="83"/>
  <c r="F92" i="83"/>
  <c r="F86" i="83"/>
  <c r="F91" i="83"/>
  <c r="F95" i="83"/>
  <c r="S93" i="83"/>
  <c r="S86" i="83"/>
  <c r="S91" i="83"/>
  <c r="S95" i="83"/>
  <c r="S92" i="83"/>
  <c r="P86" i="83"/>
  <c r="P91" i="83"/>
  <c r="P95" i="83"/>
  <c r="P93" i="83"/>
  <c r="P92" i="83"/>
  <c r="M92" i="83"/>
  <c r="M86" i="83"/>
  <c r="M91" i="83"/>
  <c r="M95" i="83"/>
  <c r="M93" i="83"/>
  <c r="N93" i="83"/>
  <c r="N92" i="83"/>
  <c r="N86" i="83"/>
  <c r="N91" i="83"/>
  <c r="N95" i="83"/>
  <c r="O133" i="84"/>
  <c r="O87" i="84"/>
  <c r="O92" i="84"/>
  <c r="O85" i="84"/>
  <c r="O90" i="84"/>
  <c r="O93" i="84"/>
  <c r="O91" i="84"/>
  <c r="O86" i="84"/>
  <c r="O88" i="84"/>
  <c r="O89" i="84"/>
  <c r="H133" i="84"/>
  <c r="H86" i="84"/>
  <c r="H87" i="84"/>
  <c r="H92" i="84"/>
  <c r="H88" i="84"/>
  <c r="H91" i="84"/>
  <c r="H93" i="84"/>
  <c r="H90" i="84"/>
  <c r="H85" i="84"/>
  <c r="H89" i="84"/>
  <c r="Q6" i="84"/>
  <c r="Q6" i="83"/>
  <c r="E6" i="84"/>
  <c r="E6" i="83"/>
  <c r="B8" i="14"/>
  <c r="B42" i="14"/>
  <c r="B25" i="14"/>
  <c r="B20" i="14"/>
  <c r="B10" i="14"/>
  <c r="B9" i="14"/>
  <c r="B27" i="14"/>
  <c r="B30" i="14"/>
  <c r="B12" i="14"/>
  <c r="B28" i="14"/>
  <c r="B39" i="14"/>
  <c r="B16" i="14"/>
  <c r="B21" i="14"/>
  <c r="B40" i="14"/>
  <c r="B18" i="14"/>
  <c r="B38" i="14"/>
  <c r="B26" i="14"/>
  <c r="B35" i="14"/>
  <c r="B24" i="14"/>
  <c r="B23" i="14"/>
  <c r="B36" i="14"/>
  <c r="B33" i="14"/>
  <c r="B31" i="14"/>
  <c r="B14" i="14"/>
  <c r="B17" i="14"/>
  <c r="B34" i="14"/>
  <c r="B19" i="14"/>
  <c r="B37" i="14"/>
  <c r="B11" i="14"/>
  <c r="B22" i="14"/>
  <c r="B41" i="14"/>
  <c r="B29" i="14"/>
  <c r="B13" i="14"/>
  <c r="B15" i="14"/>
  <c r="B32" i="14"/>
  <c r="Q133" i="84"/>
  <c r="Q87" i="84"/>
  <c r="Q85" i="84"/>
  <c r="Q93" i="84"/>
  <c r="Q89" i="84"/>
  <c r="Q86" i="84"/>
  <c r="Q90" i="84"/>
  <c r="Q88" i="84"/>
  <c r="Q91" i="84"/>
  <c r="Q92" i="84"/>
  <c r="M6" i="84"/>
  <c r="M6" i="83"/>
  <c r="J6" i="84"/>
  <c r="J6" i="83"/>
  <c r="S6" i="84"/>
  <c r="S6" i="83"/>
  <c r="P6" i="84"/>
  <c r="P6" i="83"/>
  <c r="P133" i="84"/>
  <c r="P93" i="84"/>
  <c r="P90" i="84"/>
  <c r="P86" i="84"/>
  <c r="P88" i="84"/>
  <c r="P87" i="84"/>
  <c r="P89" i="84"/>
  <c r="P92" i="84"/>
  <c r="P91" i="84"/>
  <c r="P85" i="84"/>
  <c r="M133" i="84"/>
  <c r="M88" i="84"/>
  <c r="M91" i="84"/>
  <c r="M90" i="84"/>
  <c r="M85" i="84"/>
  <c r="M93" i="84"/>
  <c r="M86" i="84"/>
  <c r="M89" i="84"/>
  <c r="M92" i="84"/>
  <c r="M87" i="84"/>
  <c r="I133" i="84"/>
  <c r="I93" i="84"/>
  <c r="I86" i="84"/>
  <c r="I92" i="84"/>
  <c r="I90" i="84"/>
  <c r="I88" i="84"/>
  <c r="I91" i="84"/>
  <c r="I87" i="84"/>
  <c r="I85" i="84"/>
  <c r="I89" i="84"/>
  <c r="F6" i="84"/>
  <c r="F6" i="83"/>
  <c r="N6" i="84"/>
  <c r="N6" i="83"/>
  <c r="G6" i="84"/>
  <c r="G6" i="83"/>
  <c r="T133" i="84"/>
  <c r="T91" i="84"/>
  <c r="T88" i="84"/>
  <c r="T92" i="84"/>
  <c r="T87" i="84"/>
  <c r="T93" i="84"/>
  <c r="T89" i="84"/>
  <c r="T85" i="84"/>
  <c r="T90" i="84"/>
  <c r="T86" i="84"/>
  <c r="I6" i="84"/>
  <c r="I6" i="83"/>
  <c r="H6" i="84"/>
  <c r="H6" i="83"/>
  <c r="L6" i="84"/>
  <c r="L6" i="83"/>
  <c r="K6" i="84"/>
  <c r="K6" i="83"/>
  <c r="T6" i="84"/>
  <c r="T6" i="83"/>
  <c r="S133" i="84"/>
  <c r="S87" i="84"/>
  <c r="S88" i="84"/>
  <c r="S90" i="84"/>
  <c r="S91" i="84"/>
  <c r="S86" i="84"/>
  <c r="S85" i="84"/>
  <c r="S89" i="84"/>
  <c r="S93" i="84"/>
  <c r="S92" i="84"/>
  <c r="K133" i="84"/>
  <c r="K86" i="84"/>
  <c r="K91" i="84"/>
  <c r="K93" i="84"/>
  <c r="K89" i="84"/>
  <c r="K92" i="84"/>
  <c r="K87" i="84"/>
  <c r="K88" i="84"/>
  <c r="K90" i="84"/>
  <c r="K85" i="84"/>
  <c r="N133" i="84"/>
  <c r="N93" i="84"/>
  <c r="N87" i="84"/>
  <c r="N92" i="84"/>
  <c r="N88" i="84"/>
  <c r="N91" i="84"/>
  <c r="N90" i="84"/>
  <c r="N85" i="84"/>
  <c r="N89" i="84"/>
  <c r="N86" i="84"/>
  <c r="L133" i="84"/>
  <c r="L87" i="84"/>
  <c r="L89" i="84"/>
  <c r="L90" i="84"/>
  <c r="L86" i="84"/>
  <c r="L88" i="84"/>
  <c r="L91" i="84"/>
  <c r="L93" i="84"/>
  <c r="L92" i="84"/>
  <c r="L85" i="84"/>
  <c r="J133" i="84"/>
  <c r="J88" i="84"/>
  <c r="J93" i="84"/>
  <c r="J90" i="84"/>
  <c r="J85" i="84"/>
  <c r="J87" i="84"/>
  <c r="J92" i="84"/>
  <c r="J91" i="84"/>
  <c r="J86" i="84"/>
  <c r="J89" i="84"/>
  <c r="G4" i="84"/>
  <c r="G4" i="83"/>
  <c r="G135" i="83" s="1"/>
  <c r="P7" i="84"/>
  <c r="P7" i="83"/>
  <c r="S90" i="83" l="1"/>
  <c r="Q90" i="83"/>
  <c r="E90" i="83"/>
  <c r="H90" i="83"/>
  <c r="P90" i="83"/>
  <c r="I90" i="83"/>
  <c r="T90" i="83"/>
  <c r="L90" i="83"/>
  <c r="M90" i="83"/>
  <c r="O90" i="83"/>
  <c r="N90" i="83"/>
  <c r="G89" i="83"/>
  <c r="G94" i="83"/>
  <c r="G88" i="83"/>
  <c r="K90" i="83"/>
  <c r="F90" i="83"/>
  <c r="J90" i="83"/>
  <c r="G87" i="83"/>
  <c r="G95" i="83"/>
  <c r="G93" i="83"/>
  <c r="G91" i="83"/>
  <c r="G92" i="83"/>
  <c r="G86" i="83"/>
  <c r="O6" i="84"/>
  <c r="O6" i="83"/>
  <c r="G133" i="84"/>
  <c r="G86" i="84"/>
  <c r="G90" i="84"/>
  <c r="G91" i="84"/>
  <c r="G89" i="84"/>
  <c r="G88" i="84"/>
  <c r="G93" i="84"/>
  <c r="G87" i="84"/>
  <c r="G92" i="84"/>
  <c r="G85" i="84"/>
  <c r="T8" i="84"/>
  <c r="T8" i="83"/>
  <c r="J7" i="84"/>
  <c r="J7" i="83"/>
  <c r="K7" i="83"/>
  <c r="K7" i="84"/>
  <c r="E7" i="84"/>
  <c r="E7" i="83"/>
  <c r="R7" i="83"/>
  <c r="R7" i="84"/>
  <c r="L7" i="83"/>
  <c r="L7" i="84"/>
  <c r="I7" i="83"/>
  <c r="I7" i="84"/>
  <c r="H7" i="84"/>
  <c r="H7" i="83"/>
  <c r="M7" i="83"/>
  <c r="M7" i="84"/>
  <c r="N7" i="84"/>
  <c r="N7" i="83"/>
  <c r="Q7" i="83"/>
  <c r="Q7" i="84"/>
  <c r="G7" i="83"/>
  <c r="G7" i="84"/>
  <c r="S7" i="84"/>
  <c r="S7" i="83"/>
  <c r="T7" i="84"/>
  <c r="T7" i="83"/>
  <c r="F7" i="84"/>
  <c r="F7" i="83"/>
  <c r="O7" i="84"/>
  <c r="O7" i="83"/>
  <c r="G90" i="83" l="1"/>
  <c r="L8" i="84"/>
  <c r="L8" i="83"/>
  <c r="F8" i="84"/>
  <c r="F8" i="83"/>
  <c r="G8" i="83"/>
  <c r="G8" i="84"/>
  <c r="O8" i="83"/>
  <c r="O8" i="84"/>
  <c r="S8" i="84"/>
  <c r="S8" i="83"/>
  <c r="M8" i="84"/>
  <c r="M8" i="83"/>
  <c r="H8" i="83"/>
  <c r="H8" i="84"/>
  <c r="E8" i="83"/>
  <c r="E8" i="84"/>
  <c r="R8" i="84"/>
  <c r="R8" i="83"/>
  <c r="Q8" i="83"/>
  <c r="Q8" i="84"/>
  <c r="K8" i="83"/>
  <c r="K8" i="84"/>
  <c r="I8" i="84"/>
  <c r="I8" i="83"/>
  <c r="N8" i="84"/>
  <c r="N8" i="83"/>
  <c r="J8" i="84"/>
  <c r="J8" i="83"/>
  <c r="P8" i="84"/>
  <c r="P8" i="83"/>
  <c r="K43" i="84" l="1"/>
  <c r="K43" i="83"/>
  <c r="K42" i="84"/>
  <c r="K42" i="83"/>
  <c r="J42" i="84"/>
  <c r="J42" i="83"/>
  <c r="J43" i="84"/>
  <c r="J43" i="83"/>
  <c r="I43" i="84"/>
  <c r="I42" i="84"/>
  <c r="I42" i="83" l="1"/>
  <c r="K44" i="84"/>
  <c r="K44" i="83"/>
  <c r="I43" i="83"/>
  <c r="H43" i="83"/>
  <c r="H43" i="84" l="1"/>
  <c r="H42" i="83"/>
  <c r="J44" i="84"/>
  <c r="J44" i="83"/>
  <c r="H42" i="84"/>
  <c r="G43" i="83"/>
  <c r="G42" i="83" l="1"/>
  <c r="F42" i="84"/>
  <c r="H44" i="84"/>
  <c r="H44" i="83"/>
  <c r="I44" i="83"/>
  <c r="F43" i="84"/>
  <c r="E43" i="84"/>
  <c r="E43" i="83"/>
  <c r="G43" i="84"/>
  <c r="F43" i="83"/>
  <c r="F42" i="83"/>
  <c r="E42" i="83"/>
  <c r="E42" i="84"/>
  <c r="I44" i="84"/>
  <c r="G42" i="84"/>
  <c r="G44" i="83" l="1"/>
  <c r="F44" i="84"/>
  <c r="F44" i="83"/>
  <c r="G44" i="84"/>
  <c r="E44" i="83"/>
  <c r="E44" i="84"/>
  <c r="I10" i="84" l="1"/>
  <c r="I10" i="83"/>
  <c r="J10" i="84" l="1"/>
  <c r="J11" i="84" s="1"/>
  <c r="J10" i="83"/>
  <c r="J11" i="83" s="1"/>
  <c r="J40" i="84"/>
  <c r="J40" i="83"/>
  <c r="K10" i="84"/>
  <c r="K10" i="83"/>
  <c r="K40" i="83"/>
  <c r="K40" i="84"/>
  <c r="K11" i="83" l="1"/>
  <c r="K11" i="84"/>
  <c r="H10" i="84"/>
  <c r="H10" i="83"/>
  <c r="I40" i="83"/>
  <c r="I40" i="84"/>
  <c r="H40" i="83"/>
  <c r="H40" i="84" l="1"/>
  <c r="G10" i="84"/>
  <c r="H11" i="84" s="1"/>
  <c r="G10" i="83"/>
  <c r="I11" i="83"/>
  <c r="I11" i="84"/>
  <c r="H11" i="83" l="1"/>
  <c r="F10" i="84" l="1"/>
  <c r="F10" i="83"/>
  <c r="F40" i="84"/>
  <c r="F40" i="83"/>
  <c r="G40" i="83"/>
  <c r="G40" i="84"/>
  <c r="E10" i="84"/>
  <c r="E11" i="84" s="1"/>
  <c r="E10" i="83"/>
  <c r="E11" i="83" s="1"/>
  <c r="E40" i="83"/>
  <c r="E40" i="84"/>
  <c r="F11" i="83" l="1"/>
  <c r="G11" i="83"/>
  <c r="F11" i="84"/>
  <c r="G11" i="84"/>
  <c r="L43" i="84" l="1"/>
  <c r="L43" i="83"/>
  <c r="N43" i="84"/>
  <c r="N43" i="83"/>
  <c r="M43" i="84"/>
  <c r="M43" i="83"/>
  <c r="S43" i="84"/>
  <c r="S43" i="83"/>
  <c r="U43" i="83"/>
  <c r="T43" i="84"/>
  <c r="T43" i="83"/>
  <c r="Q43" i="84" l="1"/>
  <c r="Q43" i="83"/>
  <c r="R43" i="84"/>
  <c r="R43" i="83"/>
  <c r="O43" i="84"/>
  <c r="O43" i="83"/>
  <c r="P43" i="84"/>
  <c r="P43" i="83"/>
  <c r="L42" i="84" l="1"/>
  <c r="L42" i="83"/>
  <c r="Q42" i="83" l="1"/>
  <c r="N42" i="84"/>
  <c r="R42" i="84" l="1"/>
  <c r="R42" i="83"/>
  <c r="L44" i="84"/>
  <c r="L44" i="83"/>
  <c r="N42" i="83"/>
  <c r="L10" i="84"/>
  <c r="L11" i="84" s="1"/>
  <c r="L10" i="83"/>
  <c r="L11" i="83" s="1"/>
  <c r="L40" i="84"/>
  <c r="L40" i="83"/>
  <c r="O44" i="83"/>
  <c r="R44" i="84"/>
  <c r="R44" i="83"/>
  <c r="O42" i="84"/>
  <c r="O42" i="83"/>
  <c r="S42" i="83"/>
  <c r="M42" i="84"/>
  <c r="M42" i="83"/>
  <c r="P42" i="84"/>
  <c r="P42" i="83"/>
  <c r="S44" i="84"/>
  <c r="S44" i="83"/>
  <c r="S42" i="84"/>
  <c r="Q42" i="84"/>
  <c r="Q44" i="84"/>
  <c r="M44" i="84" l="1"/>
  <c r="M44" i="83"/>
  <c r="N44" i="84"/>
  <c r="N44" i="83"/>
  <c r="Q44" i="83"/>
  <c r="P10" i="84"/>
  <c r="P10" i="83"/>
  <c r="N10" i="84"/>
  <c r="N10" i="83"/>
  <c r="P44" i="84"/>
  <c r="P44" i="83"/>
  <c r="O44" i="84"/>
  <c r="M10" i="84" l="1"/>
  <c r="M11" i="84" s="1"/>
  <c r="M10" i="83"/>
  <c r="M11" i="83" s="1"/>
  <c r="M40" i="84"/>
  <c r="M40" i="83"/>
  <c r="N40" i="83"/>
  <c r="R10" i="84"/>
  <c r="R10" i="83"/>
  <c r="R40" i="84"/>
  <c r="N40" i="84"/>
  <c r="N11" i="84" l="1"/>
  <c r="N11" i="83"/>
  <c r="Q10" i="84"/>
  <c r="Q11" i="84" s="1"/>
  <c r="Q10" i="83"/>
  <c r="Q11" i="83" s="1"/>
  <c r="Q40" i="83"/>
  <c r="Q40" i="84"/>
  <c r="O10" i="84"/>
  <c r="O10" i="83"/>
  <c r="O40" i="83"/>
  <c r="O40" i="84"/>
  <c r="P40" i="83"/>
  <c r="P40" i="84"/>
  <c r="S10" i="84"/>
  <c r="S11" i="84" s="1"/>
  <c r="S10" i="83"/>
  <c r="S11" i="83" s="1"/>
  <c r="S40" i="84"/>
  <c r="S40" i="83"/>
  <c r="R40" i="83"/>
  <c r="R11" i="83" l="1"/>
  <c r="R11" i="84"/>
  <c r="O11" i="83"/>
  <c r="P11" i="83"/>
  <c r="O11" i="84"/>
  <c r="P11" i="84"/>
  <c r="U10" i="83" l="1"/>
  <c r="V11" i="83" s="1"/>
  <c r="U42" i="83" l="1"/>
  <c r="T42" i="84"/>
  <c r="T42" i="83"/>
  <c r="U44" i="83" l="1"/>
  <c r="T44" i="84"/>
  <c r="T44" i="83"/>
  <c r="T10" i="84" l="1"/>
  <c r="T11" i="84" s="1"/>
  <c r="T10" i="83"/>
  <c r="T40" i="83"/>
  <c r="T40" i="84"/>
  <c r="C8" i="14" a="1"/>
  <c r="U40" i="83"/>
  <c r="U11" i="83" l="1"/>
  <c r="T11" i="83"/>
  <c r="C11" i="14"/>
  <c r="C15" i="14"/>
  <c r="C18" i="14"/>
  <c r="C26" i="14"/>
  <c r="C8" i="14"/>
  <c r="C13" i="14"/>
  <c r="C40" i="14"/>
  <c r="C29" i="14"/>
  <c r="C38" i="14"/>
  <c r="C35" i="14"/>
  <c r="E35" i="14" s="1"/>
  <c r="C16" i="14"/>
  <c r="C23" i="14"/>
  <c r="C17" i="14"/>
  <c r="C41" i="14"/>
  <c r="C34" i="14"/>
  <c r="C21" i="14"/>
  <c r="C32" i="14"/>
  <c r="C30" i="14"/>
  <c r="C12" i="14"/>
  <c r="C31" i="14"/>
  <c r="C39" i="14"/>
  <c r="C42" i="14"/>
  <c r="C10" i="14"/>
  <c r="C37" i="14"/>
  <c r="C19" i="14"/>
  <c r="C28" i="14"/>
  <c r="C9" i="14"/>
  <c r="C25" i="14"/>
  <c r="C24" i="14"/>
  <c r="C14" i="14"/>
  <c r="C22" i="14"/>
  <c r="C36" i="14"/>
  <c r="C20" i="14"/>
  <c r="C27" i="14"/>
  <c r="C33" i="14"/>
  <c r="E41" i="14" l="1"/>
  <c r="H31" i="14"/>
  <c r="D31" i="14"/>
  <c r="E39" i="14"/>
  <c r="E42" i="14"/>
  <c r="E32" i="14"/>
  <c r="E38" i="14"/>
  <c r="E36" i="14"/>
  <c r="H30" i="14"/>
  <c r="D30" i="14"/>
  <c r="E30" i="14"/>
  <c r="E31" i="14"/>
  <c r="E37" i="14"/>
  <c r="E33" i="14"/>
  <c r="E34" i="14"/>
  <c r="E40" i="14"/>
  <c r="H8" i="14"/>
  <c r="I8" i="14" s="1"/>
  <c r="D8" i="14"/>
  <c r="E8" i="14"/>
  <c r="H29" i="14"/>
  <c r="D29" i="14"/>
  <c r="E29" i="14"/>
  <c r="D28" i="14"/>
  <c r="H28" i="14"/>
  <c r="E28" i="14"/>
  <c r="H27" i="14"/>
  <c r="D27" i="14"/>
  <c r="E27" i="14"/>
  <c r="D24" i="14"/>
  <c r="H24" i="14"/>
  <c r="E24" i="14"/>
  <c r="H11" i="14"/>
  <c r="D11" i="14"/>
  <c r="E11" i="14"/>
  <c r="H25" i="14"/>
  <c r="D25" i="14"/>
  <c r="E25" i="14"/>
  <c r="D21" i="14"/>
  <c r="H21" i="14"/>
  <c r="E21" i="14"/>
  <c r="H23" i="14"/>
  <c r="D23" i="14"/>
  <c r="E23" i="14"/>
  <c r="D26" i="14"/>
  <c r="H26" i="14"/>
  <c r="E26" i="14"/>
  <c r="D19" i="14"/>
  <c r="H19" i="14"/>
  <c r="E19" i="14"/>
  <c r="H20" i="14"/>
  <c r="D20" i="14"/>
  <c r="E20" i="14"/>
  <c r="D17" i="14"/>
  <c r="H17" i="14"/>
  <c r="E17" i="14"/>
  <c r="H22" i="14"/>
  <c r="D22" i="14"/>
  <c r="E22" i="14"/>
  <c r="D9" i="14"/>
  <c r="H9" i="14"/>
  <c r="E9" i="14"/>
  <c r="H10" i="14"/>
  <c r="D10" i="14"/>
  <c r="E10" i="14"/>
  <c r="H12" i="14"/>
  <c r="D12" i="14"/>
  <c r="E12" i="14"/>
  <c r="H16" i="14"/>
  <c r="D16" i="14"/>
  <c r="E16" i="14"/>
  <c r="D18" i="14"/>
  <c r="H18" i="14"/>
  <c r="E18" i="14"/>
  <c r="H14" i="14"/>
  <c r="D14" i="14"/>
  <c r="E14" i="14"/>
  <c r="D13" i="14"/>
  <c r="H13" i="14"/>
  <c r="E13" i="14"/>
  <c r="H15" i="14"/>
  <c r="D15" i="14"/>
  <c r="E15" i="14"/>
  <c r="I31" i="14" l="1"/>
  <c r="I30" i="14"/>
  <c r="I9" i="14"/>
  <c r="I29" i="14"/>
  <c r="I27" i="14"/>
  <c r="I28" i="14"/>
  <c r="I15" i="14"/>
  <c r="I18" i="14"/>
  <c r="I25" i="14"/>
  <c r="I12" i="14"/>
  <c r="I26" i="14"/>
  <c r="I22" i="14"/>
  <c r="I16" i="14"/>
  <c r="I19" i="14"/>
  <c r="I11" i="14"/>
  <c r="I21" i="14"/>
  <c r="I13" i="14"/>
  <c r="I14" i="14"/>
  <c r="I10" i="14"/>
  <c r="I17" i="14"/>
  <c r="I20" i="14"/>
  <c r="I24" i="14"/>
  <c r="I23"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John Barsabal</author>
  </authors>
  <commentList>
    <comment ref="F40" authorId="0" shapeId="0" xr:uid="{37B2080A-A501-40F7-916B-DF0C8C096D13}">
      <text>
        <r>
          <rPr>
            <sz val="9"/>
            <color indexed="81"/>
            <rFont val="Tahoma"/>
            <family val="2"/>
          </rPr>
          <t xml:space="preserve">Rateback on GRT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Michael John Barsabal</author>
    <author>Glenn McKinlay</author>
  </authors>
  <commentList>
    <comment ref="Y77" authorId="0" shapeId="0" xr:uid="{DD674E70-2AD4-47CB-8550-318DA0BCFFE4}">
      <text>
        <r>
          <rPr>
            <sz val="9"/>
            <color indexed="81"/>
            <rFont val="Tahoma"/>
            <family val="2"/>
          </rPr>
          <t>Mark Sturton:
$13,460 for CARES</t>
        </r>
      </text>
    </comment>
    <comment ref="Y227" authorId="1" shapeId="0" xr:uid="{266B7119-007F-4EFA-81F0-1A30FD448997}">
      <text>
        <r>
          <rPr>
            <sz val="9"/>
            <color indexed="81"/>
            <rFont val="Tahoma"/>
            <family val="2"/>
          </rPr>
          <t>Mark Sturton:
Mostly RoC housing loan</t>
        </r>
      </text>
    </comment>
    <comment ref="H284" authorId="1" shapeId="0" xr:uid="{EC63E582-1AC1-4CA8-9371-2A2788CD86E3}">
      <text>
        <r>
          <rPr>
            <sz val="9"/>
            <color indexed="81"/>
            <rFont val="Tahoma"/>
            <family val="2"/>
          </rPr>
          <t>Mark:
includes inventory audit re-statement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Mark Sturton</author>
  </authors>
  <commentList>
    <comment ref="B1" authorId="0" shapeId="0" xr:uid="{00000000-0006-0000-2000-000001000000}">
      <text>
        <r>
          <rPr>
            <b/>
            <sz val="9"/>
            <color indexed="81"/>
            <rFont val="Tahoma"/>
            <family val="2"/>
          </rPr>
          <t>Mark Sturton:</t>
        </r>
        <r>
          <rPr>
            <sz val="9"/>
            <color indexed="81"/>
            <rFont val="Tahoma"/>
            <family val="2"/>
          </rPr>
          <t xml:space="preserve">
Set to "short" for short fy headings</t>
        </r>
      </text>
    </comment>
  </commentList>
</comments>
</file>

<file path=xl/sharedStrings.xml><?xml version="1.0" encoding="utf-8"?>
<sst xmlns="http://schemas.openxmlformats.org/spreadsheetml/2006/main" count="78442" uniqueCount="5404">
  <si>
    <t xml:space="preserve">Page </t>
  </si>
  <si>
    <t>Hyperlinks to tables [worksheet name]</t>
  </si>
  <si>
    <t>Summary statistics</t>
  </si>
  <si>
    <t>[SumInd]</t>
  </si>
  <si>
    <t>Demographic statistics</t>
  </si>
  <si>
    <t>Table 1a    Palau population by citizenship, percent of population and growth, 1986-2020</t>
  </si>
  <si>
    <t>[Census]</t>
  </si>
  <si>
    <t>Table 1b    Palau working age population, economically active, and not economically active, 2000, 2005 and 2020</t>
  </si>
  <si>
    <t>National accounts</t>
  </si>
  <si>
    <t>[NApc]</t>
  </si>
  <si>
    <t>[NAgni]</t>
  </si>
  <si>
    <t>[NAInd]</t>
  </si>
  <si>
    <t>[NAInst]</t>
  </si>
  <si>
    <t>`</t>
  </si>
  <si>
    <t>[NAInc]</t>
  </si>
  <si>
    <t>[NAExp]</t>
  </si>
  <si>
    <t>[NAExpOth]</t>
  </si>
  <si>
    <t xml:space="preserve">Employment </t>
  </si>
  <si>
    <t>[EmpInst]</t>
  </si>
  <si>
    <t>EmpInd</t>
  </si>
  <si>
    <t xml:space="preserve">National government payroll </t>
  </si>
  <si>
    <t>[Pb_Dept]</t>
  </si>
  <si>
    <t>[Pb_Cofog]</t>
  </si>
  <si>
    <t>Tourism statistics</t>
  </si>
  <si>
    <t>[Trsm]</t>
  </si>
  <si>
    <t>Table 5h    Visitor Nights, by Hotel Grade, FY2008-FY2022</t>
  </si>
  <si>
    <t>Table 5i     Hotel Occupancy Rates, by Hotel Grade, FY2008-FY2022</t>
  </si>
  <si>
    <t>Table 5j     Hotel Gross Revenue (US$ million), by Hotel Grade, FY2008-FY2022</t>
  </si>
  <si>
    <t>Table 5m   Hotel Average room rates, by nationality of guests, FY2008-FY2019</t>
  </si>
  <si>
    <t xml:space="preserve">Money and banking </t>
  </si>
  <si>
    <t>[M&amp;Ba]</t>
  </si>
  <si>
    <t>[M&amp;Bbc]</t>
  </si>
  <si>
    <t>[M&amp;Bint]</t>
  </si>
  <si>
    <t>Consumer prices</t>
  </si>
  <si>
    <t>[Cpi]</t>
  </si>
  <si>
    <t>Table 7d    Palau Consumer Price Index (CPI), Old format, all items by major groups, FY2000-FY2017</t>
  </si>
  <si>
    <t>[CpiOld]</t>
  </si>
  <si>
    <t>Table 7e    Palau Consumer Price Index (CPI), Old format, domestic items by major groups, FY2000-FY2017</t>
  </si>
  <si>
    <t>Table 7f    Palau Consumer Price Index (CPI), Old format, imported items by major groups, FY2000-FY2017</t>
  </si>
  <si>
    <t>External sector</t>
  </si>
  <si>
    <t>[Imports]</t>
  </si>
  <si>
    <t>[BOPsum]</t>
  </si>
  <si>
    <t>[BOPdet]</t>
  </si>
  <si>
    <t>[IIP]</t>
  </si>
  <si>
    <t>[ExtD]</t>
  </si>
  <si>
    <t>Table 8h    Palau external debt by loan by borrower, lender, original value, and outstanding principle by loan</t>
  </si>
  <si>
    <t>[ExtD_byLoan]</t>
  </si>
  <si>
    <t>Government finanance</t>
  </si>
  <si>
    <t>[GFSsum]</t>
  </si>
  <si>
    <t>[GFSdet]</t>
  </si>
  <si>
    <t>Per Capita Income measures (current prices)</t>
  </si>
  <si>
    <t>GDP current prices, $ million</t>
  </si>
  <si>
    <t>Population</t>
  </si>
  <si>
    <t>GDP per capita $</t>
  </si>
  <si>
    <t>GNI per capita $</t>
  </si>
  <si>
    <t>GNDI per capita $</t>
  </si>
  <si>
    <t>GDP, at constant FY2019 prices, $ million (ave. GDP(P) and GDP(E))</t>
  </si>
  <si>
    <t>GDP, % growth</t>
  </si>
  <si>
    <t>GDP by Production, at constant 2019 prices, $ million</t>
  </si>
  <si>
    <t>Agriculture and fisheries</t>
  </si>
  <si>
    <t>Manufacturing, utilities, construction</t>
  </si>
  <si>
    <t>Wholesale and retail trade</t>
  </si>
  <si>
    <t>Accomodation, restaurants and transport</t>
  </si>
  <si>
    <t>Public admin, Health and education</t>
  </si>
  <si>
    <t>Other services</t>
  </si>
  <si>
    <t>Taxes less subsidies on products</t>
  </si>
  <si>
    <t>GDP by Expenditure, at constant 2019 prices, $ million</t>
  </si>
  <si>
    <t>Final consumption expenditure, government</t>
  </si>
  <si>
    <t>Final consumption expenditure, households</t>
  </si>
  <si>
    <t>Gross fixed capital formation</t>
  </si>
  <si>
    <t>Gross domestic expenditure</t>
  </si>
  <si>
    <t>Exports</t>
  </si>
  <si>
    <t>Less Imports</t>
  </si>
  <si>
    <t>GDP by Income, $ million (current prices)</t>
  </si>
  <si>
    <t>Of which</t>
  </si>
  <si>
    <t>Compensation of employees</t>
  </si>
  <si>
    <t>Operating surplus and Mixed income</t>
  </si>
  <si>
    <t>Taxes, less subsidies</t>
  </si>
  <si>
    <t>Monetary</t>
  </si>
  <si>
    <t>Non-Monetary (household subsistence, own dwellings)</t>
  </si>
  <si>
    <t>Prices (annual percent change)</t>
  </si>
  <si>
    <t>Consumer price index</t>
  </si>
  <si>
    <t>CPI Domestic items</t>
  </si>
  <si>
    <t>CPI Imported items</t>
  </si>
  <si>
    <t>GDP implicit price deflator (average)</t>
  </si>
  <si>
    <t>Average wage</t>
  </si>
  <si>
    <t>Export price Index</t>
  </si>
  <si>
    <t>Import price Index</t>
  </si>
  <si>
    <t>Terms of trade</t>
  </si>
  <si>
    <t>Employment and Wages</t>
  </si>
  <si>
    <t>Number of employees</t>
  </si>
  <si>
    <t>% change</t>
  </si>
  <si>
    <t>Private sector</t>
  </si>
  <si>
    <t>Public sector</t>
  </si>
  <si>
    <t>Other</t>
  </si>
  <si>
    <t>Palau citizens</t>
  </si>
  <si>
    <t>Foreign workers</t>
  </si>
  <si>
    <t>Average annual wage</t>
  </si>
  <si>
    <t>Average annual real wage (less inflation)</t>
  </si>
  <si>
    <t>Government Finance Statistics, ($ million)</t>
  </si>
  <si>
    <t>Revenue</t>
  </si>
  <si>
    <t>Tax revenue</t>
  </si>
  <si>
    <t>Grants</t>
  </si>
  <si>
    <t>Other revenue</t>
  </si>
  <si>
    <t>Expense</t>
  </si>
  <si>
    <t>Use of goods and services</t>
  </si>
  <si>
    <t>Other expense</t>
  </si>
  <si>
    <t>Net Worth and its Changes</t>
  </si>
  <si>
    <t>Nonfinancial assets</t>
  </si>
  <si>
    <t>Financial assets</t>
  </si>
  <si>
    <t>Financial liabilities</t>
  </si>
  <si>
    <t>Overall fiscal balance</t>
  </si>
  <si>
    <t>(In percent of GDP)</t>
  </si>
  <si>
    <t>Domestic revenues</t>
  </si>
  <si>
    <t>Non Financial Assets</t>
  </si>
  <si>
    <t>Depositiory Coporations Survey ($ million)</t>
  </si>
  <si>
    <t>Net foreign assets</t>
  </si>
  <si>
    <t>Domestic claims</t>
  </si>
  <si>
    <t>Net claims on national government</t>
  </si>
  <si>
    <t>Claims on other sectors</t>
  </si>
  <si>
    <t>Private non-financial corporations</t>
  </si>
  <si>
    <t>Individuals</t>
  </si>
  <si>
    <t>Broad money liabilities</t>
  </si>
  <si>
    <t>Demand deposits</t>
  </si>
  <si>
    <t>Other deposits</t>
  </si>
  <si>
    <t>Capital and other accounts</t>
  </si>
  <si>
    <t>Loans to deposit ratio, %</t>
  </si>
  <si>
    <t>Memo: item: National Development Bank of Palau lending</t>
  </si>
  <si>
    <t>Balance of Payments $ million</t>
  </si>
  <si>
    <t>Trade balance</t>
  </si>
  <si>
    <t>Goods, Exports</t>
  </si>
  <si>
    <t>Goods, Imports</t>
  </si>
  <si>
    <t>Service balance</t>
  </si>
  <si>
    <t>Services, Exports</t>
  </si>
  <si>
    <t>Services, Imports</t>
  </si>
  <si>
    <t>Primary Income balance</t>
  </si>
  <si>
    <t>Primary Income, receipts</t>
  </si>
  <si>
    <t>Primary Income, payments</t>
  </si>
  <si>
    <t>Secondary Income balance</t>
  </si>
  <si>
    <t>Secondary Income, receipts</t>
  </si>
  <si>
    <t>Secondary Income, payments</t>
  </si>
  <si>
    <t>Current Account, balance</t>
  </si>
  <si>
    <t>Capital Account, balance</t>
  </si>
  <si>
    <t>Financial account balance</t>
  </si>
  <si>
    <t>International Investment Position (IIP), $ million</t>
  </si>
  <si>
    <t>Total stocks, net</t>
  </si>
  <si>
    <t>Direct investment, net</t>
  </si>
  <si>
    <t>Portfolio investment, net</t>
  </si>
  <si>
    <t>Other investment, net</t>
  </si>
  <si>
    <t>memo: COFA Trust Fund</t>
  </si>
  <si>
    <t>External Debt, $ million</t>
  </si>
  <si>
    <t>Gross External Debt, total</t>
  </si>
  <si>
    <t>National Government</t>
  </si>
  <si>
    <t>Public Enterprises</t>
  </si>
  <si>
    <t>Gross External debt as % of GDP</t>
  </si>
  <si>
    <t>Debt Service</t>
  </si>
  <si>
    <t>Debt service as % of national government revenues</t>
  </si>
  <si>
    <t>Tourism</t>
  </si>
  <si>
    <r>
      <t>Total Tourism receipts</t>
    </r>
    <r>
      <rPr>
        <sz val="10"/>
        <rFont val="Arial"/>
        <family val="2"/>
      </rPr>
      <t>, $ million</t>
    </r>
  </si>
  <si>
    <t>Hotels</t>
  </si>
  <si>
    <t>Restaurants, activities and other spending</t>
  </si>
  <si>
    <t>Departure taxes</t>
  </si>
  <si>
    <t>Tourist nights</t>
  </si>
  <si>
    <t>Receipts per visitor, $</t>
  </si>
  <si>
    <t>Receipts per visitor night, $</t>
  </si>
  <si>
    <t>Direct value added per visitor night, $ million</t>
  </si>
  <si>
    <r>
      <t>Average length of stay</t>
    </r>
    <r>
      <rPr>
        <sz val="10"/>
        <rFont val="Arial"/>
        <family val="2"/>
      </rPr>
      <t>, nights</t>
    </r>
  </si>
  <si>
    <t>Tourism arrivals</t>
  </si>
  <si>
    <t>Japan</t>
  </si>
  <si>
    <t>South Korea</t>
  </si>
  <si>
    <t>Taiwan</t>
  </si>
  <si>
    <t>China</t>
  </si>
  <si>
    <t>USA</t>
  </si>
  <si>
    <t>Europe</t>
  </si>
  <si>
    <t>Hotel occupancy rate</t>
  </si>
  <si>
    <r>
      <t xml:space="preserve">Number of Hotel rooms, </t>
    </r>
    <r>
      <rPr>
        <sz val="10"/>
        <rFont val="Arial"/>
        <family val="2"/>
      </rPr>
      <t>yearly average</t>
    </r>
  </si>
  <si>
    <t>Tourism Direct Value Added, $ million</t>
  </si>
  <si>
    <t>Tourism receipts</t>
  </si>
  <si>
    <t xml:space="preserve"> </t>
  </si>
  <si>
    <t>Tourism nights</t>
  </si>
  <si>
    <t>Tourism receipts per visitor</t>
  </si>
  <si>
    <t>Tourism receipts per visitor night</t>
  </si>
  <si>
    <t>Per Capita Income measures</t>
  </si>
  <si>
    <t>GDP, at constant FY2015 prices, $ million</t>
  </si>
  <si>
    <t>GDP production, $ million</t>
  </si>
  <si>
    <t>GDP by Expenditure, $ million</t>
  </si>
  <si>
    <t>GDP by Income, $ million</t>
  </si>
  <si>
    <t>Total Monetary</t>
  </si>
  <si>
    <t>Total Non-Monetary (household subsistence, own dwellings)</t>
  </si>
  <si>
    <t>Taxes</t>
  </si>
  <si>
    <t>Money and Banking ($ million)</t>
  </si>
  <si>
    <t>Assets</t>
  </si>
  <si>
    <t>Foreign assets</t>
  </si>
  <si>
    <t>Loans (net of loan loss reserves)</t>
  </si>
  <si>
    <t>Commercial loans</t>
  </si>
  <si>
    <t>Consumer loans</t>
  </si>
  <si>
    <t>Liabilities</t>
  </si>
  <si>
    <t>Deposits</t>
  </si>
  <si>
    <t>Capital</t>
  </si>
  <si>
    <r>
      <t>Tourist nights</t>
    </r>
    <r>
      <rPr>
        <sz val="10"/>
        <rFont val="Arial"/>
        <family val="2"/>
      </rPr>
      <t>, 000</t>
    </r>
  </si>
  <si>
    <t>Percent of Population</t>
  </si>
  <si>
    <t>Population Growth</t>
  </si>
  <si>
    <t>Total</t>
  </si>
  <si>
    <t>Palauan</t>
  </si>
  <si>
    <t xml:space="preserve">Filipino </t>
  </si>
  <si>
    <t>Source</t>
  </si>
  <si>
    <t>Palau Population Censuses</t>
  </si>
  <si>
    <t>Numbers</t>
  </si>
  <si>
    <t>Percent</t>
  </si>
  <si>
    <t>Working age population</t>
  </si>
  <si>
    <t>Labor Force</t>
  </si>
  <si>
    <t>Employed</t>
  </si>
  <si>
    <t>Employee - public sector</t>
  </si>
  <si>
    <t>Employee - private sector</t>
  </si>
  <si>
    <t>Self employed workers</t>
  </si>
  <si>
    <t>Unpaid family worker</t>
  </si>
  <si>
    <r>
      <t>Unemployed</t>
    </r>
    <r>
      <rPr>
        <vertAlign val="superscript"/>
        <sz val="10"/>
        <rFont val="Arial"/>
        <family val="2"/>
      </rPr>
      <t>1</t>
    </r>
  </si>
  <si>
    <t>n.a.</t>
  </si>
  <si>
    <t>Not in Labor Force</t>
  </si>
  <si>
    <t>Note</t>
  </si>
  <si>
    <t>1. Defined as "Other" in 2012 mini census</t>
  </si>
  <si>
    <t xml:space="preserve">GDP current prices ($millions) (1)     </t>
  </si>
  <si>
    <t>GDP Constant prices    (1) (2)</t>
  </si>
  <si>
    <t>GDP constant prices GDP annual growth</t>
  </si>
  <si>
    <t>GDP deflator % change</t>
  </si>
  <si>
    <t>CPI annual % change</t>
  </si>
  <si>
    <t>GDP constant prices per capita, (2019 prices), $</t>
  </si>
  <si>
    <t>Constant price per capita GDP annual growth</t>
  </si>
  <si>
    <t>FY95</t>
  </si>
  <si>
    <t>FY96</t>
  </si>
  <si>
    <t>FY97</t>
  </si>
  <si>
    <t>FY98</t>
  </si>
  <si>
    <t>FY99</t>
  </si>
  <si>
    <t>FY00</t>
  </si>
  <si>
    <t>FY01</t>
  </si>
  <si>
    <t>FY02</t>
  </si>
  <si>
    <t>FY03</t>
  </si>
  <si>
    <t>FY04</t>
  </si>
  <si>
    <t>FY05</t>
  </si>
  <si>
    <t>FY06</t>
  </si>
  <si>
    <t>FY07</t>
  </si>
  <si>
    <t>FY08</t>
  </si>
  <si>
    <t>FY09</t>
  </si>
  <si>
    <t>FY10</t>
  </si>
  <si>
    <t>FY11</t>
  </si>
  <si>
    <t>FY12</t>
  </si>
  <si>
    <t>FY13</t>
  </si>
  <si>
    <t>FY14</t>
  </si>
  <si>
    <t>FY15</t>
  </si>
  <si>
    <t>FY16</t>
  </si>
  <si>
    <t>FY17</t>
  </si>
  <si>
    <t>FY18</t>
  </si>
  <si>
    <t>FY19</t>
  </si>
  <si>
    <t>FY20</t>
  </si>
  <si>
    <t>FY21</t>
  </si>
  <si>
    <t>FY22</t>
  </si>
  <si>
    <t>FY23</t>
  </si>
  <si>
    <t>FY24</t>
  </si>
  <si>
    <t>FY25</t>
  </si>
  <si>
    <t>FY26</t>
  </si>
  <si>
    <t>FY27</t>
  </si>
  <si>
    <t>FY28</t>
  </si>
  <si>
    <t>FY29</t>
  </si>
  <si>
    <t>FY30</t>
  </si>
  <si>
    <t>FY31</t>
  </si>
  <si>
    <t>FY32</t>
  </si>
  <si>
    <t>FY33</t>
  </si>
  <si>
    <t>FY34</t>
  </si>
  <si>
    <t>Notes</t>
  </si>
  <si>
    <t>1 Average of GDP(P) production and GDP expenditure</t>
  </si>
  <si>
    <t>FY95-FY99 back-estimated from 2002 IMF report. The US GDP deflator was used.</t>
  </si>
  <si>
    <r>
      <t xml:space="preserve">(US$' millions </t>
    </r>
    <r>
      <rPr>
        <vertAlign val="superscript"/>
        <sz val="10"/>
        <rFont val="Arial"/>
        <family val="2"/>
      </rPr>
      <t>1</t>
    </r>
    <r>
      <rPr>
        <sz val="10"/>
        <rFont val="Arial"/>
        <family val="2"/>
      </rPr>
      <t>)</t>
    </r>
  </si>
  <si>
    <t>Current prices</t>
  </si>
  <si>
    <t>GDP Production, GDP(P)</t>
  </si>
  <si>
    <t>GDP Expenditure, GDP(E)</t>
  </si>
  <si>
    <r>
      <t xml:space="preserve">Gross Domestic Product (GDP) (average) </t>
    </r>
    <r>
      <rPr>
        <b/>
        <vertAlign val="superscript"/>
        <sz val="10"/>
        <color indexed="8"/>
        <rFont val="Arial"/>
        <family val="2"/>
      </rPr>
      <t>2</t>
    </r>
  </si>
  <si>
    <r>
      <t xml:space="preserve">Primary incomes </t>
    </r>
    <r>
      <rPr>
        <vertAlign val="superscript"/>
        <sz val="10"/>
        <color indexed="8"/>
        <rFont val="Arial"/>
        <family val="2"/>
      </rPr>
      <t>3</t>
    </r>
  </si>
  <si>
    <t>Receivable from the rest of the world</t>
  </si>
  <si>
    <t>Payable to the rest of the world</t>
  </si>
  <si>
    <t>Net</t>
  </si>
  <si>
    <t>Gross National Income (GNI)</t>
  </si>
  <si>
    <r>
      <t xml:space="preserve">Secondary Incomes (Current transfers) </t>
    </r>
    <r>
      <rPr>
        <vertAlign val="superscript"/>
        <sz val="10"/>
        <color indexed="8"/>
        <rFont val="Arial"/>
        <family val="2"/>
      </rPr>
      <t>3 4</t>
    </r>
  </si>
  <si>
    <t>Gross National Disposable Income (GNDI)</t>
  </si>
  <si>
    <t>Constant 2019 prices</t>
  </si>
  <si>
    <r>
      <t>GDP Production, GDP(P)</t>
    </r>
    <r>
      <rPr>
        <vertAlign val="superscript"/>
        <sz val="10"/>
        <color indexed="8"/>
        <rFont val="Arial"/>
        <family val="2"/>
      </rPr>
      <t xml:space="preserve"> 5</t>
    </r>
  </si>
  <si>
    <r>
      <t>GDP Expenditure, GDP(E)</t>
    </r>
    <r>
      <rPr>
        <vertAlign val="superscript"/>
        <sz val="10"/>
        <color indexed="8"/>
        <rFont val="Arial"/>
        <family val="2"/>
      </rPr>
      <t xml:space="preserve"> </t>
    </r>
  </si>
  <si>
    <r>
      <t xml:space="preserve">GDP, at constant prices (average) </t>
    </r>
    <r>
      <rPr>
        <b/>
        <vertAlign val="superscript"/>
        <sz val="10"/>
        <color indexed="8"/>
        <rFont val="Arial"/>
        <family val="2"/>
      </rPr>
      <t>2</t>
    </r>
  </si>
  <si>
    <r>
      <t>Trading gains/losses</t>
    </r>
    <r>
      <rPr>
        <vertAlign val="superscript"/>
        <sz val="10"/>
        <color indexed="8"/>
        <rFont val="Arial"/>
        <family val="2"/>
      </rPr>
      <t xml:space="preserve"> 6</t>
    </r>
  </si>
  <si>
    <t>Real Gross Domestic Income</t>
  </si>
  <si>
    <t>Primary incomes 7</t>
  </si>
  <si>
    <t>Real Gross National Income (GNI)</t>
  </si>
  <si>
    <r>
      <t xml:space="preserve">Real Gross National Disposable Income (GNDI) </t>
    </r>
    <r>
      <rPr>
        <b/>
        <vertAlign val="superscript"/>
        <sz val="10"/>
        <color indexed="8"/>
        <rFont val="Arial"/>
        <family val="2"/>
      </rPr>
      <t>1</t>
    </r>
  </si>
  <si>
    <t>Annual changes</t>
  </si>
  <si>
    <t>GDP at constant prices</t>
  </si>
  <si>
    <t>Real GDI</t>
  </si>
  <si>
    <t>Real GNI</t>
  </si>
  <si>
    <t>Real GNDI</t>
  </si>
  <si>
    <r>
      <t xml:space="preserve">Per capita income measures </t>
    </r>
    <r>
      <rPr>
        <b/>
        <vertAlign val="superscript"/>
        <sz val="10"/>
        <color indexed="8"/>
        <rFont val="Arial"/>
        <family val="2"/>
      </rPr>
      <t>7 8</t>
    </r>
  </si>
  <si>
    <t>Current price GDP per capita (US$)</t>
  </si>
  <si>
    <t>Current price GNI per capita (US$)</t>
  </si>
  <si>
    <t>Current price GNDI per capita (US$)</t>
  </si>
  <si>
    <t>Constant price GDP per capita (US$)</t>
  </si>
  <si>
    <t>Real GDI per capita</t>
  </si>
  <si>
    <t>Real GNI per capita (US$)</t>
  </si>
  <si>
    <t>Real GNDI per capita (US$)</t>
  </si>
  <si>
    <t>RoP Implicit Price deflators</t>
  </si>
  <si>
    <t>Gross Domestic Product (GDP)</t>
  </si>
  <si>
    <t>Gross Domestic Income(GDI)</t>
  </si>
  <si>
    <t>Terms of Trade</t>
  </si>
  <si>
    <t>Export Price Index</t>
  </si>
  <si>
    <t>Other Price Indexes</t>
  </si>
  <si>
    <t>RoP CPI</t>
  </si>
  <si>
    <t>US CPI</t>
  </si>
  <si>
    <t>US GDP deflator</t>
  </si>
  <si>
    <t xml:space="preserve"> 1) GDP, GNI and GNDI are at purchasers prices.</t>
  </si>
  <si>
    <t xml:space="preserve"> 2) Average of GDP(P) and GDP(E). Rated Backwards on GDP(P) movement prior to FY07</t>
  </si>
  <si>
    <t xml:space="preserve"> 3) Refer to Balance of Payments tables for breakdown of primary and secondary Income flows.</t>
  </si>
  <si>
    <t xml:space="preserve"> 4) US Federal and other grants not passed through the Government of the RoP may be understated.</t>
  </si>
  <si>
    <t xml:space="preserve"> 6) Changes in real income due to terms of trade effects. Estimated as current exports times the difference between the reciprocal of import and export prices.</t>
  </si>
  <si>
    <t xml:space="preserve"> 7) Primary, Secondary income and capital grants are deflated by the GDP Implicit Price Deflator.</t>
  </si>
  <si>
    <t xml:space="preserve"> 8) Income comparisons between countries should be made using Purchasing Power Parity (PPP) rather than US$. However, these measures are not available for Palau.</t>
  </si>
  <si>
    <t>Aa</t>
  </si>
  <si>
    <t>Agriculture and forestry</t>
  </si>
  <si>
    <t>Af</t>
  </si>
  <si>
    <t>Fishing</t>
  </si>
  <si>
    <t>B</t>
  </si>
  <si>
    <t>Mining and quarrying</t>
  </si>
  <si>
    <t>C</t>
  </si>
  <si>
    <t>Manufacturing</t>
  </si>
  <si>
    <t>D</t>
  </si>
  <si>
    <t>Electricity, gas, steam and air conditioning supply</t>
  </si>
  <si>
    <t>E</t>
  </si>
  <si>
    <t>Water supply; sewerage, waste management and remediation activities</t>
  </si>
  <si>
    <t>F</t>
  </si>
  <si>
    <t>Construction</t>
  </si>
  <si>
    <t>G</t>
  </si>
  <si>
    <t>Wholesale and retail trade; repair of motor vehicles and motorcycles</t>
  </si>
  <si>
    <t>H</t>
  </si>
  <si>
    <t>Transportation and storage</t>
  </si>
  <si>
    <t>I</t>
  </si>
  <si>
    <t>Accommodation and food service activities</t>
  </si>
  <si>
    <t>J</t>
  </si>
  <si>
    <t>Information and communication</t>
  </si>
  <si>
    <t>K</t>
  </si>
  <si>
    <t>Financial Intermediation</t>
  </si>
  <si>
    <t>L</t>
  </si>
  <si>
    <t>Real estate activities</t>
  </si>
  <si>
    <t>M</t>
  </si>
  <si>
    <t>Professional, scientific and technical activities</t>
  </si>
  <si>
    <t>N</t>
  </si>
  <si>
    <t>Administrative and support service activities</t>
  </si>
  <si>
    <t>O</t>
  </si>
  <si>
    <t>Public Administration</t>
  </si>
  <si>
    <t>P</t>
  </si>
  <si>
    <t>Education</t>
  </si>
  <si>
    <t>Q</t>
  </si>
  <si>
    <t>Human health and social work activities</t>
  </si>
  <si>
    <t>R</t>
  </si>
  <si>
    <t>Arts, entertainment and recreation</t>
  </si>
  <si>
    <t>S</t>
  </si>
  <si>
    <t>Other service activities</t>
  </si>
  <si>
    <t>T</t>
  </si>
  <si>
    <t>Private Households With Employed Persons</t>
  </si>
  <si>
    <t>less intermediate FISIM</t>
  </si>
  <si>
    <t>GDP at basic prices</t>
  </si>
  <si>
    <t>Taxes on products</t>
  </si>
  <si>
    <t>less subsidies</t>
  </si>
  <si>
    <t>GDP at purchasers prices</t>
  </si>
  <si>
    <t>Source: Bureau of Budget and Planning</t>
  </si>
  <si>
    <t>(US$ millions)</t>
  </si>
  <si>
    <t>(FY19=100)</t>
  </si>
  <si>
    <t>Private Enterprise</t>
  </si>
  <si>
    <t>Public Enterprise</t>
  </si>
  <si>
    <t>2.1</t>
  </si>
  <si>
    <t>Depository Corporations</t>
  </si>
  <si>
    <t>2.2</t>
  </si>
  <si>
    <t>Other Financial Intermediaries</t>
  </si>
  <si>
    <t>3.1</t>
  </si>
  <si>
    <t xml:space="preserve">National Government </t>
  </si>
  <si>
    <t>3.2</t>
  </si>
  <si>
    <t>Government Agencies</t>
  </si>
  <si>
    <t>3.3</t>
  </si>
  <si>
    <t>State Governments</t>
  </si>
  <si>
    <t>3.4</t>
  </si>
  <si>
    <t>SS &amp; CSPS</t>
  </si>
  <si>
    <t>4</t>
  </si>
  <si>
    <t>NGOs and Non_Profits</t>
  </si>
  <si>
    <t>5</t>
  </si>
  <si>
    <t>Households</t>
  </si>
  <si>
    <t>Operating surplus (gross)</t>
  </si>
  <si>
    <t>Other taxes less subsidies on production (1)</t>
  </si>
  <si>
    <t>Household mixed income</t>
  </si>
  <si>
    <t>Less intermediate FISIM</t>
  </si>
  <si>
    <t xml:space="preserve">Indirect taxes </t>
  </si>
  <si>
    <t>less Subsidies</t>
  </si>
  <si>
    <t>Percentage Monetary</t>
  </si>
  <si>
    <t>Household subsistence</t>
  </si>
  <si>
    <t>Owner occupied housing</t>
  </si>
  <si>
    <t>Total Non-Monetary</t>
  </si>
  <si>
    <t>Percentage Non-Monetary</t>
  </si>
  <si>
    <t>GDP at Market Prices</t>
  </si>
  <si>
    <t>(1) Covid related employee payments from March 2021 to October 2022 treated as Other subsidies on production</t>
  </si>
  <si>
    <t>Other taxes less subsidies on production</t>
  </si>
  <si>
    <t>Other taxes less subsisides on production</t>
  </si>
  <si>
    <t>2</t>
  </si>
  <si>
    <t>3</t>
  </si>
  <si>
    <t>Government (compensation of employees)</t>
  </si>
  <si>
    <t>State Government</t>
  </si>
  <si>
    <t>NGOs (compensation of employees)</t>
  </si>
  <si>
    <t>Mixed Income</t>
  </si>
  <si>
    <t>Subsistence</t>
  </si>
  <si>
    <t>Home Ownership</t>
  </si>
  <si>
    <t>Households with employed persons</t>
  </si>
  <si>
    <t>Taxes on products and imports</t>
  </si>
  <si>
    <t xml:space="preserve">Import and fuel taxes </t>
  </si>
  <si>
    <t>GRT</t>
  </si>
  <si>
    <t>Other Taxes on products</t>
  </si>
  <si>
    <t>Less Subsidies</t>
  </si>
  <si>
    <t>(constant prices of FY2019 US$ millions)</t>
  </si>
  <si>
    <t>Compensation of Employees</t>
  </si>
  <si>
    <t>Purchases of Goods and Services</t>
  </si>
  <si>
    <t>less sales</t>
  </si>
  <si>
    <t>Final consumption expenditure, private</t>
  </si>
  <si>
    <t>Households' acquisition</t>
  </si>
  <si>
    <t>Households' own produce</t>
  </si>
  <si>
    <t>Dwellings</t>
  </si>
  <si>
    <t>NPISH</t>
  </si>
  <si>
    <t>Changes in inventories</t>
  </si>
  <si>
    <t>Re-exports</t>
  </si>
  <si>
    <t>Goods</t>
  </si>
  <si>
    <t>Services</t>
  </si>
  <si>
    <t>Foreign missions</t>
  </si>
  <si>
    <t>Food, beverages, tobacco</t>
  </si>
  <si>
    <t>Fuel</t>
  </si>
  <si>
    <t>Other goods</t>
  </si>
  <si>
    <t>Expenditure on GDP: GDP(E)</t>
  </si>
  <si>
    <t>Discrepancy</t>
  </si>
  <si>
    <t>GDP(P) at market prices</t>
  </si>
  <si>
    <t>% discrepancy</t>
  </si>
  <si>
    <t>(FY2019=100)</t>
  </si>
  <si>
    <t>Current prices (US$ millions)</t>
  </si>
  <si>
    <t>Food, non-alcoholic beverages</t>
  </si>
  <si>
    <t>Alcoholic beverages, tobacco and narcotics</t>
  </si>
  <si>
    <t>Clothing and footwear</t>
  </si>
  <si>
    <t>Fuels</t>
  </si>
  <si>
    <t>Vehicles, boats and parts</t>
  </si>
  <si>
    <t>Other goods (durable and non-durable)</t>
  </si>
  <si>
    <t>Real estate, own dwellings</t>
  </si>
  <si>
    <t>Real estate, purchased</t>
  </si>
  <si>
    <t>Electricity</t>
  </si>
  <si>
    <t>Water</t>
  </si>
  <si>
    <t>Health services</t>
  </si>
  <si>
    <t>Financial services and FISIM</t>
  </si>
  <si>
    <t>Domestic workers</t>
  </si>
  <si>
    <t>Overseas travel</t>
  </si>
  <si>
    <t>Household Consumption Expenditure</t>
  </si>
  <si>
    <t>of which, purchased</t>
  </si>
  <si>
    <t>of which, own produce</t>
  </si>
  <si>
    <t>of which food</t>
  </si>
  <si>
    <t>Other Household Consumption, provided free</t>
  </si>
  <si>
    <t>by Government, Education</t>
  </si>
  <si>
    <t>by Government, Health</t>
  </si>
  <si>
    <t>by NPISH, Education</t>
  </si>
  <si>
    <t>Actual Household Consumption Expenditure</t>
  </si>
  <si>
    <t>Health</t>
  </si>
  <si>
    <t>Water supply and waste</t>
  </si>
  <si>
    <t>Total, Government Final Consumption</t>
  </si>
  <si>
    <t>Government Own Construction</t>
  </si>
  <si>
    <t>Total, Government Output sold</t>
  </si>
  <si>
    <t>Total, Government Non-Market Output</t>
  </si>
  <si>
    <t>Non Market Output, Nat. Government, free</t>
  </si>
  <si>
    <t>Government agencies</t>
  </si>
  <si>
    <t>Non Market Output, provided free</t>
  </si>
  <si>
    <t>Social Security Funds</t>
  </si>
  <si>
    <t>Total, Government Final Consumption Expenditure</t>
  </si>
  <si>
    <t>(No. of workers, part and full time)</t>
  </si>
  <si>
    <t>Private Corporate Sector</t>
  </si>
  <si>
    <t>Private Non-Corporate Sector</t>
  </si>
  <si>
    <t>Enterprise, non-profit organisation</t>
  </si>
  <si>
    <t>Foreign Embassies</t>
  </si>
  <si>
    <t>(US$000)</t>
  </si>
  <si>
    <t>Source: Social Security Administration</t>
  </si>
  <si>
    <t>FY19 dollars</t>
  </si>
  <si>
    <t>Financial and insurance activities</t>
  </si>
  <si>
    <t>Public administration and defence; compulsory social security</t>
  </si>
  <si>
    <t>Activities of households as employers; undifferentiated goods- and services-producing activities of households for own use</t>
  </si>
  <si>
    <t>U</t>
  </si>
  <si>
    <t>Activities of extraterritorial organizations and bodies</t>
  </si>
  <si>
    <t>(US$'000)</t>
  </si>
  <si>
    <t>FY15 dollars</t>
  </si>
  <si>
    <t>Office</t>
  </si>
  <si>
    <r>
      <t>FY10</t>
    </r>
    <r>
      <rPr>
        <vertAlign val="superscript"/>
        <sz val="10"/>
        <rFont val="Arial"/>
        <family val="2"/>
      </rPr>
      <t>2</t>
    </r>
  </si>
  <si>
    <t>President Office</t>
  </si>
  <si>
    <t>Vice President</t>
  </si>
  <si>
    <t>Finance and Administration</t>
  </si>
  <si>
    <t>State</t>
  </si>
  <si>
    <t>Justice</t>
  </si>
  <si>
    <t>Resources and Development</t>
  </si>
  <si>
    <t>Industry and Commerce</t>
  </si>
  <si>
    <t>Community and Cultural Affairs</t>
  </si>
  <si>
    <t>Boards, etc</t>
  </si>
  <si>
    <t>Ind. Agencies, other activites &amp; programs</t>
  </si>
  <si>
    <t>Legislature</t>
  </si>
  <si>
    <t>Judiciary</t>
  </si>
  <si>
    <t>1) Based on last 3 quarters of FY2010</t>
  </si>
  <si>
    <r>
      <t xml:space="preserve">(US$'000 </t>
    </r>
    <r>
      <rPr>
        <vertAlign val="superscript"/>
        <sz val="10"/>
        <color indexed="8"/>
        <rFont val="Arial"/>
        <family val="2"/>
      </rPr>
      <t>1</t>
    </r>
    <r>
      <rPr>
        <sz val="10"/>
        <rFont val="Arial"/>
        <family val="2"/>
      </rPr>
      <t>)</t>
    </r>
  </si>
  <si>
    <t>1) Includes gross salary and wages, plus benefits.</t>
  </si>
  <si>
    <t>2) Based on last 3 quarters of FY2010</t>
  </si>
  <si>
    <t>(US$ per annum)</t>
  </si>
  <si>
    <t>Cofog2</t>
  </si>
  <si>
    <t>X</t>
  </si>
  <si>
    <t>Code</t>
  </si>
  <si>
    <t>Function</t>
  </si>
  <si>
    <t>0</t>
  </si>
  <si>
    <t>General public services</t>
  </si>
  <si>
    <t>01</t>
  </si>
  <si>
    <t>01.1.1</t>
  </si>
  <si>
    <t>Executive and legislative organs  (CS)</t>
  </si>
  <si>
    <t>01.1.2</t>
  </si>
  <si>
    <t>Financial and fiscal affairs  (CS)</t>
  </si>
  <si>
    <t>01.1.3</t>
  </si>
  <si>
    <t>External affairs  (CS)</t>
  </si>
  <si>
    <t>01.2.1</t>
  </si>
  <si>
    <t>Economic aid to developing countries and countries in transition  (CS)</t>
  </si>
  <si>
    <t>01.2.2</t>
  </si>
  <si>
    <t>Economic aid routed through international organizations  (CS)</t>
  </si>
  <si>
    <t>01.3.1</t>
  </si>
  <si>
    <t>General personnel services  (CS)</t>
  </si>
  <si>
    <t>01.3.2</t>
  </si>
  <si>
    <t>Overall planning and statistical services  (CS)</t>
  </si>
  <si>
    <t>01.3.3</t>
  </si>
  <si>
    <t>Other general services  (CS)</t>
  </si>
  <si>
    <t>01.4.0</t>
  </si>
  <si>
    <t>Basic research  (CS)</t>
  </si>
  <si>
    <t>01.5.0</t>
  </si>
  <si>
    <t>R&amp;D General public services  (CS)</t>
  </si>
  <si>
    <t>01.6.0</t>
  </si>
  <si>
    <t>General public services n.e.c.  (CS)</t>
  </si>
  <si>
    <t>01.7.0</t>
  </si>
  <si>
    <t>Public debt transactions  (CS)</t>
  </si>
  <si>
    <t>01.8.0</t>
  </si>
  <si>
    <t>Transfers of a general character between different levels of government  (CS)</t>
  </si>
  <si>
    <t>02</t>
  </si>
  <si>
    <t>Defence</t>
  </si>
  <si>
    <t>02.1.0</t>
  </si>
  <si>
    <t>Military defence  (CS)</t>
  </si>
  <si>
    <t>02.2.0</t>
  </si>
  <si>
    <t>Civil defence  (CS)</t>
  </si>
  <si>
    <t>02.3.0</t>
  </si>
  <si>
    <t>Foreign military aid  (CS)</t>
  </si>
  <si>
    <t>02.4.0</t>
  </si>
  <si>
    <t>R&amp;D Defence  (CS)</t>
  </si>
  <si>
    <t>02.5.0</t>
  </si>
  <si>
    <t>Defence n.e.c.  (CS)</t>
  </si>
  <si>
    <t>03</t>
  </si>
  <si>
    <t>Public order and safety</t>
  </si>
  <si>
    <t>03.1.0</t>
  </si>
  <si>
    <t>Police services  (CS)</t>
  </si>
  <si>
    <t>03.2.0</t>
  </si>
  <si>
    <t>Fire-protection services  (CS)</t>
  </si>
  <si>
    <t>03.3.0</t>
  </si>
  <si>
    <t>Law courts  (CS)</t>
  </si>
  <si>
    <t>03.4.0</t>
  </si>
  <si>
    <t>Prisons  (CS)</t>
  </si>
  <si>
    <t>03.5.0</t>
  </si>
  <si>
    <t>R&amp;D Public order and safety  (CS)</t>
  </si>
  <si>
    <t>03.6.0</t>
  </si>
  <si>
    <t>Public order and safety n.e.c.  (CS)</t>
  </si>
  <si>
    <t>04</t>
  </si>
  <si>
    <t>Economic affairs</t>
  </si>
  <si>
    <t>04.1.1</t>
  </si>
  <si>
    <t>General economic and commercial affairs  (CS)</t>
  </si>
  <si>
    <t>04.1.2</t>
  </si>
  <si>
    <t>General labour affairs  (CS)</t>
  </si>
  <si>
    <t>04.2.1</t>
  </si>
  <si>
    <t>Agriculture  (CS)</t>
  </si>
  <si>
    <t>04.2.2</t>
  </si>
  <si>
    <t>Forestry  (CS)</t>
  </si>
  <si>
    <t>04.2.3</t>
  </si>
  <si>
    <t>Fishing and hunting  (CS)</t>
  </si>
  <si>
    <t>04.3.1</t>
  </si>
  <si>
    <t>Coal and other solid mineral fuels  (CS)</t>
  </si>
  <si>
    <t>04.3.2</t>
  </si>
  <si>
    <t>Petroleum and natural gas  (CS)</t>
  </si>
  <si>
    <t>04.3.3</t>
  </si>
  <si>
    <t>Nuclear fuel  (CS)</t>
  </si>
  <si>
    <t>04.3.4</t>
  </si>
  <si>
    <t>Other fuels  (CS)</t>
  </si>
  <si>
    <t>04.3.5</t>
  </si>
  <si>
    <t>Electricity  (CS)</t>
  </si>
  <si>
    <t>04.3.6</t>
  </si>
  <si>
    <t>Non-electric energy  (CS)</t>
  </si>
  <si>
    <t>04.4.1</t>
  </si>
  <si>
    <t>Mining of mineral resources other than mineral fuels  (CS)</t>
  </si>
  <si>
    <t>04.4.2</t>
  </si>
  <si>
    <t>Manufacturing  (CS)</t>
  </si>
  <si>
    <t>04.4.3</t>
  </si>
  <si>
    <t>Construction  (CS)</t>
  </si>
  <si>
    <t>04.5.1</t>
  </si>
  <si>
    <t>Road transport  (CS)</t>
  </si>
  <si>
    <t>04.5.2</t>
  </si>
  <si>
    <t>Water transport  (CS)</t>
  </si>
  <si>
    <t>04.5.3</t>
  </si>
  <si>
    <t>Railway transport  (CS)</t>
  </si>
  <si>
    <t>04.5.4</t>
  </si>
  <si>
    <t>Air transport  (CS)</t>
  </si>
  <si>
    <t>04.5.5</t>
  </si>
  <si>
    <t>Pipeline and other transport  (CS)</t>
  </si>
  <si>
    <t>04.6.0</t>
  </si>
  <si>
    <t>Communication  (CS)</t>
  </si>
  <si>
    <t>04.7.1</t>
  </si>
  <si>
    <t>Distributive trades, storage and warehousing  (CS)</t>
  </si>
  <si>
    <t>04.7.2</t>
  </si>
  <si>
    <t>Hotels and restaurants  (CS)</t>
  </si>
  <si>
    <t>04.7.3</t>
  </si>
  <si>
    <t>Tourism  (CS)</t>
  </si>
  <si>
    <t>04.7.4</t>
  </si>
  <si>
    <t>Multi-purpose development projects  (CS)</t>
  </si>
  <si>
    <t>04.8.1</t>
  </si>
  <si>
    <t>R&amp;D General economic, commercial and labour affairs  (CS)</t>
  </si>
  <si>
    <t>04.8.2</t>
  </si>
  <si>
    <t>R&amp;D Agriculture, forestry, fishing and hunting  (CS)</t>
  </si>
  <si>
    <t>04.8.3</t>
  </si>
  <si>
    <t>R&amp;D Fuel and energy  (CS)</t>
  </si>
  <si>
    <t>04.8.4</t>
  </si>
  <si>
    <t>R&amp;D Mining, manufacturing and construction  (CS)</t>
  </si>
  <si>
    <t>04.8.5</t>
  </si>
  <si>
    <t>R&amp;D Transport  (CS)</t>
  </si>
  <si>
    <t>04.8.6</t>
  </si>
  <si>
    <t>R&amp;D Communication  (CS)</t>
  </si>
  <si>
    <t>04.8.7</t>
  </si>
  <si>
    <t>R&amp;D Other industries  (CS)</t>
  </si>
  <si>
    <t>04.9.0</t>
  </si>
  <si>
    <t>Economic affairs n.e.c.  (CS)</t>
  </si>
  <si>
    <t>05</t>
  </si>
  <si>
    <t>Environmental protection</t>
  </si>
  <si>
    <t>05.1.0</t>
  </si>
  <si>
    <t>Waste management  (CS)</t>
  </si>
  <si>
    <t>05.2.0</t>
  </si>
  <si>
    <t>Waste water management  (CS)</t>
  </si>
  <si>
    <t>05.3.0</t>
  </si>
  <si>
    <t>Pollution abatement  (CS)</t>
  </si>
  <si>
    <t>05.4.0</t>
  </si>
  <si>
    <t>Protection of biodiversity and landscape  (CS)</t>
  </si>
  <si>
    <t>05.5.0</t>
  </si>
  <si>
    <t>R&amp;D Environmental protection  (CS)</t>
  </si>
  <si>
    <t>05.6.0</t>
  </si>
  <si>
    <t>Environmental protection n.e.c.  (CS)</t>
  </si>
  <si>
    <t>06</t>
  </si>
  <si>
    <t>Housing and community amenities</t>
  </si>
  <si>
    <t>06.1.0</t>
  </si>
  <si>
    <t>Housing development  (CS)</t>
  </si>
  <si>
    <t>06.2.0</t>
  </si>
  <si>
    <t>Community development  (CS)</t>
  </si>
  <si>
    <t>06.3.0</t>
  </si>
  <si>
    <t>Water supply  (CS)</t>
  </si>
  <si>
    <t>06.4.0</t>
  </si>
  <si>
    <t>Street lighting  (CS)</t>
  </si>
  <si>
    <t>06.5.0</t>
  </si>
  <si>
    <t>R&amp;D Housing and community amenities  (CS)</t>
  </si>
  <si>
    <t>06.6.0</t>
  </si>
  <si>
    <t>Housing and community amenities n.e.c.  (CS)</t>
  </si>
  <si>
    <t>07</t>
  </si>
  <si>
    <t>07.1.1</t>
  </si>
  <si>
    <t>Pharmaceutical products  (IS)</t>
  </si>
  <si>
    <t>07.1.2</t>
  </si>
  <si>
    <t>Other medical products  (IS)</t>
  </si>
  <si>
    <t>07.1.3</t>
  </si>
  <si>
    <t>Therapeutic appliances and equipment  (IS)</t>
  </si>
  <si>
    <t>07.2.1</t>
  </si>
  <si>
    <t>General medical services  (IS)</t>
  </si>
  <si>
    <t>07.2.2</t>
  </si>
  <si>
    <t>Specialized medical services  (IS)</t>
  </si>
  <si>
    <t>07.2.3</t>
  </si>
  <si>
    <t>Dental services  (IS)</t>
  </si>
  <si>
    <t>07.2.4</t>
  </si>
  <si>
    <t>Paramedical services  (IS)</t>
  </si>
  <si>
    <t>07.3.1</t>
  </si>
  <si>
    <t>General hospital services  (IS)</t>
  </si>
  <si>
    <t>07.3.2</t>
  </si>
  <si>
    <t>Specialized hospital services  (IS)</t>
  </si>
  <si>
    <t>07.3.3</t>
  </si>
  <si>
    <t>Medical and maternity centre services  (IS)</t>
  </si>
  <si>
    <t>07.3.4</t>
  </si>
  <si>
    <t>Nursing and convalescent home services  (IS)</t>
  </si>
  <si>
    <t>07.4.0</t>
  </si>
  <si>
    <t>Public health services  (IS)</t>
  </si>
  <si>
    <t>07.5.0</t>
  </si>
  <si>
    <t>R&amp;D Health  (CS)</t>
  </si>
  <si>
    <t>07.6.0</t>
  </si>
  <si>
    <t>Health n.e.c.  (CS)</t>
  </si>
  <si>
    <t>08</t>
  </si>
  <si>
    <t>Recreation, culture and religion</t>
  </si>
  <si>
    <t>08.1.0</t>
  </si>
  <si>
    <t>Recreational and sporting services  (IS)</t>
  </si>
  <si>
    <t>08.2.0</t>
  </si>
  <si>
    <t>Cultural services  (IS)</t>
  </si>
  <si>
    <t>08.3.0</t>
  </si>
  <si>
    <t>Broadcasting and publishing services  (CS)</t>
  </si>
  <si>
    <t>08.4.0</t>
  </si>
  <si>
    <t>Religious and other community services  (CS)</t>
  </si>
  <si>
    <t>08.5.0</t>
  </si>
  <si>
    <t>R&amp;D Recreation, culture and religion  (CS)</t>
  </si>
  <si>
    <t>08.6.0</t>
  </si>
  <si>
    <t>Recreation, culture and religion n.e.c.  (CS)</t>
  </si>
  <si>
    <t>09</t>
  </si>
  <si>
    <t>09.1.1</t>
  </si>
  <si>
    <t>Pre-primary education  (IS)</t>
  </si>
  <si>
    <t>09.1.2</t>
  </si>
  <si>
    <t>Primary education  (IS)</t>
  </si>
  <si>
    <t>09.2.1</t>
  </si>
  <si>
    <t>Lower-secondary education  (IS)</t>
  </si>
  <si>
    <t>09.2.2</t>
  </si>
  <si>
    <t>Upper-secondary education  (IS)</t>
  </si>
  <si>
    <t>09.3.0</t>
  </si>
  <si>
    <t>Post-secondary non-tertiary education  (IS)</t>
  </si>
  <si>
    <t>09.4.1</t>
  </si>
  <si>
    <t>First stage of tertiary education  (IS)</t>
  </si>
  <si>
    <t>09.4.2</t>
  </si>
  <si>
    <t>Second stage of tertiary education  (IS)</t>
  </si>
  <si>
    <t>09.5.0</t>
  </si>
  <si>
    <t>Education not definable by level  (IS)</t>
  </si>
  <si>
    <t>09.6.0</t>
  </si>
  <si>
    <t>Subsidiary services to education  (IS)</t>
  </si>
  <si>
    <t>09.7.0</t>
  </si>
  <si>
    <t>R&amp;D Education  (CS)</t>
  </si>
  <si>
    <t>09.8.0</t>
  </si>
  <si>
    <t>Education n.e.c.  (CS)</t>
  </si>
  <si>
    <t>10</t>
  </si>
  <si>
    <t>Social protection</t>
  </si>
  <si>
    <t>10.1.1</t>
  </si>
  <si>
    <t>Sickness  (IS)</t>
  </si>
  <si>
    <t>10.1.2</t>
  </si>
  <si>
    <t>Disability  (IS)</t>
  </si>
  <si>
    <t>10.2.0</t>
  </si>
  <si>
    <t>Old age  (IS)</t>
  </si>
  <si>
    <t>10.3.0</t>
  </si>
  <si>
    <t>Survivors  (IS)</t>
  </si>
  <si>
    <t>10.4.0</t>
  </si>
  <si>
    <t>Family and children  (IS)</t>
  </si>
  <si>
    <t>10.5.0</t>
  </si>
  <si>
    <t>Unemployment  (IS)</t>
  </si>
  <si>
    <t>10.6.0</t>
  </si>
  <si>
    <t>Housing  (IS)</t>
  </si>
  <si>
    <t>10.7.0</t>
  </si>
  <si>
    <t>Social exclusion n.e.c.  (IS)</t>
  </si>
  <si>
    <t>10.8.0</t>
  </si>
  <si>
    <t>R&amp;D Social protection  (CS)</t>
  </si>
  <si>
    <t>10.9.0</t>
  </si>
  <si>
    <t>Social protection n.e.c.  (CS)</t>
  </si>
  <si>
    <t>1) COFOG: Classification of Functions of Government</t>
  </si>
  <si>
    <r>
      <t xml:space="preserve">Function (US$'000 </t>
    </r>
    <r>
      <rPr>
        <vertAlign val="superscript"/>
        <sz val="10"/>
        <color indexed="8"/>
        <rFont val="Arial"/>
        <family val="2"/>
      </rPr>
      <t>1</t>
    </r>
    <r>
      <rPr>
        <sz val="10"/>
        <rFont val="Arial"/>
        <family val="2"/>
      </rPr>
      <t>)</t>
    </r>
  </si>
  <si>
    <t>Function: (US$ per annum)</t>
  </si>
  <si>
    <t>Nationality</t>
  </si>
  <si>
    <t>Source: FY2000-FY2008: Palau Visitor's Authority (PVA), by usual residence. From FY2009: Data extract from Immigration records (&gt;30 nights stay excluded), by nationality.</t>
  </si>
  <si>
    <t>Note:  Data for FY2000 and FY2001 includes visitors for employment and other purposes</t>
  </si>
  <si>
    <t>Source: Department of Immigration.</t>
  </si>
  <si>
    <t>Source: Department of Immigration</t>
  </si>
  <si>
    <t>Accommodation</t>
  </si>
  <si>
    <t>Food/Drinks</t>
  </si>
  <si>
    <t>Diving</t>
  </si>
  <si>
    <t>Boat Tours</t>
  </si>
  <si>
    <t>Land and Air Tours</t>
  </si>
  <si>
    <t>State Entry Fees</t>
  </si>
  <si>
    <t>Land Transport</t>
  </si>
  <si>
    <t>Food Shopping</t>
  </si>
  <si>
    <t>Other Shopping</t>
  </si>
  <si>
    <t>Other Services</t>
  </si>
  <si>
    <t>Total Tourism Expenditure</t>
  </si>
  <si>
    <t>Departure Tax and Green Fees</t>
  </si>
  <si>
    <t>Total Tourism Receipts</t>
  </si>
  <si>
    <t>Private sector sales to visitors, excluding Taxes</t>
  </si>
  <si>
    <t>Hotel Room Tax</t>
  </si>
  <si>
    <t>Vessel cabin/foreign vessel tax</t>
  </si>
  <si>
    <t>Gross Revenue Tax on sales to vistors</t>
  </si>
  <si>
    <t>Number of Visitor Arrivals</t>
  </si>
  <si>
    <t>Total Receipts per Arrival (US$)</t>
  </si>
  <si>
    <t>Marginal gain per additional Arrival</t>
  </si>
  <si>
    <t>Number of Visitor Nights</t>
  </si>
  <si>
    <t>Total Receipts per Visitor Night (US$)</t>
  </si>
  <si>
    <t>Marginal gain per additional Visitor Night</t>
  </si>
  <si>
    <t>Annual % growth</t>
  </si>
  <si>
    <t>Total Receipts per Arrival</t>
  </si>
  <si>
    <t>Total Receipts per Visitor Night</t>
  </si>
  <si>
    <t>Sources: Immigration, Gross Revenue tax, data provided by ROP and State Governments. Graduate School Supply-Use Table ratios of sales to visitors at detailed industry level</t>
  </si>
  <si>
    <t>Land Transport (incl. car rental)</t>
  </si>
  <si>
    <t>Food shopping</t>
  </si>
  <si>
    <t>Private Sector</t>
  </si>
  <si>
    <t>State Entry fees</t>
  </si>
  <si>
    <t>Hotel Occupancy tax</t>
  </si>
  <si>
    <t>Gross Revenue Tax on sales to Vistors</t>
  </si>
  <si>
    <t>Government</t>
  </si>
  <si>
    <t>Tourism Direct contribution to GDP</t>
  </si>
  <si>
    <t>Palau GDP</t>
  </si>
  <si>
    <t>Tourism, Direct % of GDP</t>
  </si>
  <si>
    <t>of which private sector</t>
  </si>
  <si>
    <t>of which government</t>
  </si>
  <si>
    <t>Ratio :Direct Tourism Value Added/Total Tourism receipts</t>
  </si>
  <si>
    <t>Number of tourism employees</t>
  </si>
  <si>
    <t>Restaurants and food services</t>
  </si>
  <si>
    <t>Shopping, other</t>
  </si>
  <si>
    <t>Palaun workers</t>
  </si>
  <si>
    <t>Non-Palaun workers</t>
  </si>
  <si>
    <t>All tourism employees</t>
  </si>
  <si>
    <t xml:space="preserve"> % of private sector</t>
  </si>
  <si>
    <t>Tourism employees, Employee gross earnings ($ million)</t>
  </si>
  <si>
    <t>Tourism employees, Average wages</t>
  </si>
  <si>
    <t>Source: Social Security data and Graduate School estimates using Supply use table ratios of sales to Tourists at detailed industry level.</t>
  </si>
  <si>
    <t>Scheduled airlines</t>
  </si>
  <si>
    <t>Scheduled, Total</t>
  </si>
  <si>
    <t>Charter Airlines</t>
  </si>
  <si>
    <t>Charter, Total</t>
  </si>
  <si>
    <t>Other arrivals</t>
  </si>
  <si>
    <t>Total arrivals</t>
  </si>
  <si>
    <t>% Scheduled</t>
  </si>
  <si>
    <t>% Charter</t>
  </si>
  <si>
    <t>Source: Immigration data</t>
  </si>
  <si>
    <t>(1)</t>
  </si>
  <si>
    <t>A Grade</t>
  </si>
  <si>
    <t>B Grade</t>
  </si>
  <si>
    <t>C Grade</t>
  </si>
  <si>
    <t>D Grade</t>
  </si>
  <si>
    <t>Remote</t>
  </si>
  <si>
    <t>LiveAboards</t>
  </si>
  <si>
    <t>Total Hotel nights</t>
  </si>
  <si>
    <t>Other Visitor Nights</t>
  </si>
  <si>
    <t>(1) (3)</t>
  </si>
  <si>
    <t>*Hotel occupancy rates are calculated using data from hotels filing positive tax returns.</t>
  </si>
  <si>
    <t>(1) (2)</t>
  </si>
  <si>
    <t>Based on Hotel Room tax returns. *Average room rates do not include liveboards.</t>
  </si>
  <si>
    <t>(1) (3) (4)</t>
  </si>
  <si>
    <t>All Hotels filing Room Tax returns (including zero returns)</t>
  </si>
  <si>
    <t xml:space="preserve">Total </t>
  </si>
  <si>
    <t>of which, Hotels filing non-zero Room tax returns only</t>
  </si>
  <si>
    <t xml:space="preserve">(1) Graduate School grouping for analytical purposes. Palau has no formal Hotel grading system. </t>
  </si>
  <si>
    <t>(2) "Gross Revenues" are exclusive of Hotel room taxes</t>
  </si>
  <si>
    <t>(3) Graduate School estimate. Based on Hotel Room tax returns from FY16. Palau Visitor Authroity listings for FY08-Fy15.</t>
  </si>
  <si>
    <t>(4) Estimates are based on sum of active Hotels, excluding changes in the number of available rooms within hotels</t>
  </si>
  <si>
    <t>(5) For FY20 and FY21 rooms are assumed fully available despite Covid-19. One new 70-room hotel opened in 2019.</t>
  </si>
  <si>
    <t>(6)</t>
  </si>
  <si>
    <t>FY20 (*)</t>
  </si>
  <si>
    <t>FY21 (*)</t>
  </si>
  <si>
    <t>FY22 (*)</t>
  </si>
  <si>
    <t>FY23 (*)</t>
  </si>
  <si>
    <t>Total, (excluding liveaboards)</t>
  </si>
  <si>
    <t>* Average room rates were not able to be calculated during FY20 and FY21 due to low number of visitors and alternative uses of hotels (e.g. for quarantine)</t>
  </si>
  <si>
    <t>(6) Experimental Graduate School estimates. Methodolgy applies average for each hotel to all guests, so may underestimate the spending divergence between the origin groups</t>
  </si>
  <si>
    <t>Note: Due to COVID-related disruption to visitor flows, average rooms rates could not be calculated by nationality for FY20-FY22.</t>
  </si>
  <si>
    <t>$ millions</t>
  </si>
  <si>
    <t>Claims on non-residents</t>
  </si>
  <si>
    <t>1.1.1</t>
  </si>
  <si>
    <t>Foreign currency</t>
  </si>
  <si>
    <t>1.1.2</t>
  </si>
  <si>
    <t>Deposits at banks abroad</t>
  </si>
  <si>
    <t>1.1.2.1</t>
  </si>
  <si>
    <t>1.1.2.2</t>
  </si>
  <si>
    <t>Savings deposits</t>
  </si>
  <si>
    <t>1.1.2.3</t>
  </si>
  <si>
    <t>Time deposits</t>
  </si>
  <si>
    <t>1.1.3</t>
  </si>
  <si>
    <t>Loans and overdrafts</t>
  </si>
  <si>
    <t>1.2</t>
  </si>
  <si>
    <t>Liabilities to non-residents</t>
  </si>
  <si>
    <t>2.1.1</t>
  </si>
  <si>
    <t>Claims on national government</t>
  </si>
  <si>
    <t>2.1.2</t>
  </si>
  <si>
    <t>Liabilities to national government: Deposits</t>
  </si>
  <si>
    <t>2.1.2.1</t>
  </si>
  <si>
    <t>2.1.2.2</t>
  </si>
  <si>
    <t>2.1.2.3</t>
  </si>
  <si>
    <t>2.1.2.4</t>
  </si>
  <si>
    <t>Negotiable instruments</t>
  </si>
  <si>
    <t>2.2.1</t>
  </si>
  <si>
    <t>State government</t>
  </si>
  <si>
    <t>2.2.2</t>
  </si>
  <si>
    <t>2.2.2.1</t>
  </si>
  <si>
    <t>Staff</t>
  </si>
  <si>
    <t>2.3.2.2.1</t>
  </si>
  <si>
    <t>2.3.2.2.2</t>
  </si>
  <si>
    <t>2.3.2.2.3</t>
  </si>
  <si>
    <t>Private corporations or individuals (NDBP only)</t>
  </si>
  <si>
    <t>Transferable deposits: Demand deposits</t>
  </si>
  <si>
    <t>3.1.1</t>
  </si>
  <si>
    <t>Other financial corporations</t>
  </si>
  <si>
    <t>3.1.2</t>
  </si>
  <si>
    <t>State governments</t>
  </si>
  <si>
    <t>3.1.3</t>
  </si>
  <si>
    <t>Statutory non-financial corporations</t>
  </si>
  <si>
    <t>3.1.4</t>
  </si>
  <si>
    <t>3.1.4.1</t>
  </si>
  <si>
    <t>Non-financial Corporations</t>
  </si>
  <si>
    <t>3.1.4.2</t>
  </si>
  <si>
    <t>3.1.4.3</t>
  </si>
  <si>
    <t>Non-profit Institutions Serving Households</t>
  </si>
  <si>
    <t>3.1.5</t>
  </si>
  <si>
    <t>Non-residents</t>
  </si>
  <si>
    <t>3.2.1</t>
  </si>
  <si>
    <t>3.2.1.1</t>
  </si>
  <si>
    <t>3.2.1.2</t>
  </si>
  <si>
    <t xml:space="preserve">State government </t>
  </si>
  <si>
    <t>3.2.1.3</t>
  </si>
  <si>
    <t>3.2.1.4</t>
  </si>
  <si>
    <t>3.2.1.4.1</t>
  </si>
  <si>
    <t>3.2.1.4.2</t>
  </si>
  <si>
    <t>3.2.1.4.3</t>
  </si>
  <si>
    <t>3.2.1.5</t>
  </si>
  <si>
    <t>3.2.2</t>
  </si>
  <si>
    <t xml:space="preserve">Time deposits </t>
  </si>
  <si>
    <t>3.2.2.1</t>
  </si>
  <si>
    <t>3.2.2.2</t>
  </si>
  <si>
    <t>3.2.2.3</t>
  </si>
  <si>
    <t>3.2.2.3.1</t>
  </si>
  <si>
    <t>3.2.2.3.2</t>
  </si>
  <si>
    <t>3.2.2.3.3</t>
  </si>
  <si>
    <t>3.2.2.4</t>
  </si>
  <si>
    <t>Securities other than shares, excluded from broad money</t>
  </si>
  <si>
    <t>4.1</t>
  </si>
  <si>
    <t>Negotiable time deposits</t>
  </si>
  <si>
    <t>4.1.1</t>
  </si>
  <si>
    <t>4.1.2</t>
  </si>
  <si>
    <t>4.1.2.1</t>
  </si>
  <si>
    <t>4.1.2.2</t>
  </si>
  <si>
    <t>4.1.2.3</t>
  </si>
  <si>
    <t>4.1.3</t>
  </si>
  <si>
    <t>Capital accounts</t>
  </si>
  <si>
    <t>5.1</t>
  </si>
  <si>
    <t>Fixed assets</t>
  </si>
  <si>
    <t>5.2</t>
  </si>
  <si>
    <t>Inventory</t>
  </si>
  <si>
    <t>5.3</t>
  </si>
  <si>
    <t>Accumulated depreciation</t>
  </si>
  <si>
    <t>Trade credits and advances</t>
  </si>
  <si>
    <t>6.1</t>
  </si>
  <si>
    <t>Receivables</t>
  </si>
  <si>
    <t>6.2</t>
  </si>
  <si>
    <t>Payables</t>
  </si>
  <si>
    <t>6.2.1</t>
  </si>
  <si>
    <t>Provisions</t>
  </si>
  <si>
    <t>6.2.2</t>
  </si>
  <si>
    <t>Payable to grantor agencies</t>
  </si>
  <si>
    <t>6.2.3</t>
  </si>
  <si>
    <t>Other accounts payable</t>
  </si>
  <si>
    <t>Shares and other equity</t>
  </si>
  <si>
    <t>7.1</t>
  </si>
  <si>
    <t>Funds contributed by owners (issued and fully paid-up common stock)</t>
  </si>
  <si>
    <t>7.2</t>
  </si>
  <si>
    <t>Paid-in premium</t>
  </si>
  <si>
    <t>7.3</t>
  </si>
  <si>
    <t>Retained earnings (losses)</t>
  </si>
  <si>
    <t>7.4</t>
  </si>
  <si>
    <t>Profit (loss), year-to-date</t>
  </si>
  <si>
    <t>Retained earnings/reserves/profit/paid-in capital</t>
  </si>
  <si>
    <t>Other items (net)</t>
  </si>
  <si>
    <t>8.1</t>
  </si>
  <si>
    <t>8.1.1</t>
  </si>
  <si>
    <t>Deposits vis-à-vis other depository corporations</t>
  </si>
  <si>
    <t>8.1.2</t>
  </si>
  <si>
    <t>Unclassified assets</t>
  </si>
  <si>
    <t>8.2</t>
  </si>
  <si>
    <t>8.2.1</t>
  </si>
  <si>
    <t>8.2.2</t>
  </si>
  <si>
    <t>Unclassified liabilities (Commercial Banks)</t>
  </si>
  <si>
    <t>$'millions</t>
  </si>
  <si>
    <t>Total Deposits</t>
  </si>
  <si>
    <t>Non-Financial Coporations</t>
  </si>
  <si>
    <t>Private Non-financial Corporations</t>
  </si>
  <si>
    <t>Public Non-financial Corporations SOEs</t>
  </si>
  <si>
    <t>Financial Corporations Domestic</t>
  </si>
  <si>
    <t>Development Financing Corporations (NDBP)</t>
  </si>
  <si>
    <t>Other Financial Corporations Public</t>
  </si>
  <si>
    <t>Other Financial Corporations Private</t>
  </si>
  <si>
    <t>Palau National Government</t>
  </si>
  <si>
    <t>Palau State Governments</t>
  </si>
  <si>
    <t>Households (individuals)</t>
  </si>
  <si>
    <t>Agriculture</t>
  </si>
  <si>
    <t>Electricity, Gas, Water and Sanitary Services</t>
  </si>
  <si>
    <t>Transportation and Communication</t>
  </si>
  <si>
    <t>Commerce</t>
  </si>
  <si>
    <t>Mortgage Loans</t>
  </si>
  <si>
    <t>All Other Loans and Overdrafts</t>
  </si>
  <si>
    <t>Total Loans &amp; Overdrafts</t>
  </si>
  <si>
    <t>Up to 3 Months</t>
  </si>
  <si>
    <t>3 to 6 Months</t>
  </si>
  <si>
    <t>6 Months to 1 Year</t>
  </si>
  <si>
    <t>1 Year to 2 Years</t>
  </si>
  <si>
    <t>2 Years to 3 Years</t>
  </si>
  <si>
    <t>3 Years to 5 Years</t>
  </si>
  <si>
    <t>2 Years to 4 Years</t>
  </si>
  <si>
    <t>Over 5 Years</t>
  </si>
  <si>
    <t>Loans and Overdrafts (excl. credit card receivables)</t>
  </si>
  <si>
    <t>Individuals Other</t>
  </si>
  <si>
    <t>Non-Residents</t>
  </si>
  <si>
    <t>Source: Financial Institutions Commission</t>
  </si>
  <si>
    <t>Interest and Fee Income</t>
  </si>
  <si>
    <t>Banks &amp; Financial Institutions</t>
  </si>
  <si>
    <t>Other interest income</t>
  </si>
  <si>
    <t>Interest and Fee Paid on</t>
  </si>
  <si>
    <t>Demand/Check Accounts</t>
  </si>
  <si>
    <t>Savings Accounts</t>
  </si>
  <si>
    <t>Time/Certificate of Deposit</t>
  </si>
  <si>
    <t>Other Interest Expense</t>
  </si>
  <si>
    <t>Net Interest Income</t>
  </si>
  <si>
    <t>Provisions for bad loans (recovery)</t>
  </si>
  <si>
    <t>Non-Interest Income</t>
  </si>
  <si>
    <t>Lending Related Fees and Commissions</t>
  </si>
  <si>
    <t>Charges and Fees on Deposit Accounts</t>
  </si>
  <si>
    <t>Other Non-interest Income</t>
  </si>
  <si>
    <t>Non-Interest Expense</t>
  </si>
  <si>
    <t>Salaries, Wages and Benefitis of Officers and and Employees</t>
  </si>
  <si>
    <t>Board of Directors' Expenses</t>
  </si>
  <si>
    <t>Administrative and Occupancy Expense</t>
  </si>
  <si>
    <t>Depreciation on Fixed Assets</t>
  </si>
  <si>
    <t>Other Non-interest Expense</t>
  </si>
  <si>
    <t xml:space="preserve">Net Income (loss) before Taxes and other Adjustments  </t>
  </si>
  <si>
    <t>Less:  Applicable Income Taxes  (recovery)</t>
  </si>
  <si>
    <t xml:space="preserve">Net Income (loss) after Tax  </t>
  </si>
  <si>
    <t>Base 2008 2nd qtr=100</t>
  </si>
  <si>
    <t>CPI</t>
  </si>
  <si>
    <t>Food and non-alcoholic beverages</t>
  </si>
  <si>
    <t>Housing, water, electricity, gas and other fuels</t>
  </si>
  <si>
    <t>Furnishings, household equipment and routine household maintenance</t>
  </si>
  <si>
    <t>Transport</t>
  </si>
  <si>
    <t>Communication</t>
  </si>
  <si>
    <t>Recreation and culture</t>
  </si>
  <si>
    <t>Restaurants and hotels</t>
  </si>
  <si>
    <t>Miscellaneous goods and services</t>
  </si>
  <si>
    <t>Weights</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</si>
  <si>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</si>
  <si>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</si>
  <si>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</si>
  <si>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</si>
  <si>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</si>
  <si>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</si>
  <si>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</si>
  <si>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</si>
  <si>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</si>
  <si>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</si>
  <si>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</si>
  <si>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</si>
  <si>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</si>
  <si>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</si>
  <si>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</si>
  <si>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</si>
  <si>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</si>
  <si>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</si>
  <si>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</si>
  <si>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</si>
  <si>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</si>
  <si>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</si>
  <si>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</si>
  <si>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</si>
  <si>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</si>
  <si>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</si>
  <si>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</si>
  <si>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</si>
  <si>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</si>
  <si>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</si>
  <si>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2024 q1</t>
  </si>
  <si>
    <t>2024 q2</t>
  </si>
  <si>
    <t>2024 q3</t>
  </si>
  <si>
    <t>2024 q4</t>
  </si>
  <si>
    <t>2025 q1</t>
  </si>
  <si>
    <t>2025 q2</t>
  </si>
  <si>
    <t>2025 q3</t>
  </si>
  <si>
    <t>2025 q4</t>
  </si>
  <si>
    <t>2026 q1</t>
  </si>
  <si>
    <t>2026 q2</t>
  </si>
  <si>
    <t>2026 q3</t>
  </si>
  <si>
    <t>2026 q4</t>
  </si>
  <si>
    <t>2027 q1</t>
  </si>
  <si>
    <t>2027 q2</t>
  </si>
  <si>
    <t>2027 q3</t>
  </si>
  <si>
    <t>2027 q4</t>
  </si>
  <si>
    <t>2028 q1</t>
  </si>
  <si>
    <t>2028 q2</t>
  </si>
  <si>
    <t>2028 q3</t>
  </si>
  <si>
    <t>2028 q4</t>
  </si>
  <si>
    <t>2029 q1</t>
  </si>
  <si>
    <t>2029 q2</t>
  </si>
  <si>
    <t>2029 q3</t>
  </si>
  <si>
    <t>2029 q4</t>
  </si>
  <si>
    <t>2030 q1</t>
  </si>
  <si>
    <t>2030 q2</t>
  </si>
  <si>
    <t>2030 q3</t>
  </si>
  <si>
    <t>2030 q4</t>
  </si>
  <si>
    <t>2031 q1</t>
  </si>
  <si>
    <t>2031 q2</t>
  </si>
  <si>
    <t>2031 q3</t>
  </si>
  <si>
    <t>2031 q4</t>
  </si>
  <si>
    <t>2032 q1</t>
  </si>
  <si>
    <t>2032 q2</t>
  </si>
  <si>
    <t>2032 q3</t>
  </si>
  <si>
    <t>2032 q4</t>
  </si>
  <si>
    <t>2033 q1</t>
  </si>
  <si>
    <t>2033 q2</t>
  </si>
  <si>
    <t>2033 q3</t>
  </si>
  <si>
    <t>Percent change year-on-year</t>
  </si>
  <si>
    <t>Contribution to Change</t>
  </si>
  <si>
    <t>Food and Beverages</t>
  </si>
  <si>
    <t>Alcohol, tobacco and betel nut</t>
  </si>
  <si>
    <t>Housing</t>
  </si>
  <si>
    <t>Household operations</t>
  </si>
  <si>
    <t>Transportation</t>
  </si>
  <si>
    <t>Health, personal care, education and services</t>
  </si>
  <si>
    <t>Leisure and entertainment</t>
  </si>
  <si>
    <t>2000 q1</t>
  </si>
  <si>
    <t>~</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</si>
  <si>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</si>
  <si>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</si>
  <si>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</si>
  <si>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</si>
  <si>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</si>
  <si>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</si>
  <si>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</si>
  <si>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</si>
  <si>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</si>
  <si>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</si>
  <si>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</si>
  <si>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</si>
  <si>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</si>
  <si>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</si>
  <si>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</si>
  <si>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</si>
  <si>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</si>
  <si>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</si>
  <si>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</si>
  <si>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</si>
  <si>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</si>
  <si>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</si>
  <si>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</si>
  <si>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</si>
  <si>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</si>
  <si>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</si>
  <si>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</si>
  <si>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</si>
  <si>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</si>
  <si>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</si>
  <si>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</si>
  <si>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</si>
  <si>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</si>
  <si>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</si>
  <si>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</si>
  <si>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</si>
  <si>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</si>
  <si>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</si>
  <si>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</si>
  <si>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</si>
  <si>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</si>
  <si>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</si>
  <si>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</si>
  <si>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</si>
  <si>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</si>
  <si>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</si>
  <si>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</si>
  <si>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</si>
  <si>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</si>
  <si>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</si>
  <si>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</si>
  <si>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</si>
  <si>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</si>
  <si>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</si>
  <si>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</si>
  <si>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</si>
  <si>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</si>
  <si>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</si>
  <si>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</si>
  <si>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</si>
  <si>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</si>
  <si>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</si>
  <si>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</si>
  <si>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</si>
  <si>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</si>
  <si>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FY2000</t>
  </si>
  <si>
    <t>FY2001</t>
  </si>
  <si>
    <t>FY2002</t>
  </si>
  <si>
    <t>FY2003</t>
  </si>
  <si>
    <t>FY2004</t>
  </si>
  <si>
    <t>FY2005</t>
  </si>
  <si>
    <t>FY2006</t>
  </si>
  <si>
    <t>FY2007</t>
  </si>
  <si>
    <t>FY2008</t>
  </si>
  <si>
    <t>FY2009</t>
  </si>
  <si>
    <t>FY2010</t>
  </si>
  <si>
    <t>FY2011</t>
  </si>
  <si>
    <t>FY2012</t>
  </si>
  <si>
    <t>FY2013</t>
  </si>
  <si>
    <t>FY2014</t>
  </si>
  <si>
    <t>FY2015</t>
  </si>
  <si>
    <t>FY2016</t>
  </si>
  <si>
    <t>FY2017</t>
  </si>
  <si>
    <t xml:space="preserve">                   (CIF Value, $US millions)</t>
  </si>
  <si>
    <t>HS Section and description</t>
  </si>
  <si>
    <t>Live animals: animal products</t>
  </si>
  <si>
    <t>Vegetable products</t>
  </si>
  <si>
    <t>Animal or vegetable oils &amp; fats</t>
  </si>
  <si>
    <t>Prepared foodstuffs, beverages, spirits &amp; tobacco</t>
  </si>
  <si>
    <t>Mineral products (1)</t>
  </si>
  <si>
    <t>Chemicals and allied products</t>
  </si>
  <si>
    <t>Plastic, rubber &amp; articles thereof</t>
  </si>
  <si>
    <t>Raw hides, skins, leather articles &amp; travel goods</t>
  </si>
  <si>
    <t>Wood, cork &amp; articles thereof &amp; plaiting material</t>
  </si>
  <si>
    <t>Wood pulp, paper &amp; paperboard &amp; articles thereof</t>
  </si>
  <si>
    <t>11</t>
  </si>
  <si>
    <t>Textiles &amp; textile articles</t>
  </si>
  <si>
    <t>12</t>
  </si>
  <si>
    <t>Footwear, headgear, umbrellas &amp; parts thereof</t>
  </si>
  <si>
    <t>13</t>
  </si>
  <si>
    <t>Articles of stone, plaster, cement, glass &amp; ceremic products</t>
  </si>
  <si>
    <t>14</t>
  </si>
  <si>
    <t>Pearls, precious &amp; semi-precious stones &amp; metals</t>
  </si>
  <si>
    <t>15</t>
  </si>
  <si>
    <t>Base metals &amp; articles thereof</t>
  </si>
  <si>
    <t>16</t>
  </si>
  <si>
    <t>Machinery &amp; mechanical &amp; electrical appliances &amp; parts thereof</t>
  </si>
  <si>
    <t>17</t>
  </si>
  <si>
    <t>Vehicles, aircraft &amp; associated transport equipment</t>
  </si>
  <si>
    <t>18</t>
  </si>
  <si>
    <t>Photographic &amp; optical, medical &amp; surgical goods &amp; clocks/watches &amp; musical instruments</t>
  </si>
  <si>
    <t>19</t>
  </si>
  <si>
    <t>Arms and ammunition, parts &amp; accessories thereof</t>
  </si>
  <si>
    <t>20</t>
  </si>
  <si>
    <t>Miscellaneous manufactured articles</t>
  </si>
  <si>
    <t>21</t>
  </si>
  <si>
    <t>Works of art, collectors pieces &amp; antiques</t>
  </si>
  <si>
    <t>Total Imports, CIF</t>
  </si>
  <si>
    <t>(1) FY2007 and FY2008 include statistical adjustments additional to Customs data</t>
  </si>
  <si>
    <t>Source: ROP Customs</t>
  </si>
  <si>
    <t>BEC code  and description</t>
  </si>
  <si>
    <t>Food And Beverages</t>
  </si>
  <si>
    <t>Primary</t>
  </si>
  <si>
    <t>Mainly For Industry</t>
  </si>
  <si>
    <t>Mainly For Household Consumption</t>
  </si>
  <si>
    <t>Processed</t>
  </si>
  <si>
    <t>For Household Consumption</t>
  </si>
  <si>
    <t>Industrial Supplies N.e.s.</t>
  </si>
  <si>
    <t>Fuels And Lubricants</t>
  </si>
  <si>
    <t>Processed (1)</t>
  </si>
  <si>
    <t>Capital Goods (except Transport Equipment)</t>
  </si>
  <si>
    <t>Parts And Accessories</t>
  </si>
  <si>
    <t>Transport Equipment And Parts And Access</t>
  </si>
  <si>
    <t>Passenger Motor Cars</t>
  </si>
  <si>
    <t>Industrial</t>
  </si>
  <si>
    <t>Non Industrial</t>
  </si>
  <si>
    <t>Consumer Goods Not Elsewhere Specified</t>
  </si>
  <si>
    <t>Durable</t>
  </si>
  <si>
    <t>Semi - Durable</t>
  </si>
  <si>
    <t>Non - Durable</t>
  </si>
  <si>
    <t>Goods Not Elsewhere Classified</t>
  </si>
  <si>
    <t>Americas, United States (excl. Guam/CNMI)</t>
  </si>
  <si>
    <t>Oceania, Guam and CNMI (2)</t>
  </si>
  <si>
    <t>Asia, Japan</t>
  </si>
  <si>
    <t>Asia, Singapore (1)</t>
  </si>
  <si>
    <t>Asia, Philipines</t>
  </si>
  <si>
    <t>Asia, Taiwan</t>
  </si>
  <si>
    <t>Asia, China</t>
  </si>
  <si>
    <t>Asia, Korea Republic of</t>
  </si>
  <si>
    <t>Asia, other</t>
  </si>
  <si>
    <t>Oceania, Australia</t>
  </si>
  <si>
    <t>Oceania, other</t>
  </si>
  <si>
    <t>(2) Data before FY2014 may have included goods shipped via Guam, but orginating elsewhere</t>
  </si>
  <si>
    <t>Current account balance</t>
  </si>
  <si>
    <t>Goods and services balance</t>
  </si>
  <si>
    <t>Goods balance</t>
  </si>
  <si>
    <t>Exports of goods</t>
  </si>
  <si>
    <t>Imports of goods f.o.b.</t>
  </si>
  <si>
    <t>Food</t>
  </si>
  <si>
    <t>Services balance</t>
  </si>
  <si>
    <t>Exports of services</t>
  </si>
  <si>
    <t>Fish processing</t>
  </si>
  <si>
    <t>Travel</t>
  </si>
  <si>
    <t>Imports of services</t>
  </si>
  <si>
    <t>Primary income balance</t>
  </si>
  <si>
    <t>Primary income, inflows</t>
  </si>
  <si>
    <t>Fishing licence fees</t>
  </si>
  <si>
    <t>Dividends and interest</t>
  </si>
  <si>
    <t>Social Security &amp; Pension Plan</t>
  </si>
  <si>
    <t>Others</t>
  </si>
  <si>
    <t>Primary income, outflows</t>
  </si>
  <si>
    <t>Dividends related to direct investment</t>
  </si>
  <si>
    <t>Interest on loans</t>
  </si>
  <si>
    <t>Secondary income balance</t>
  </si>
  <si>
    <t>Secondary income, inflows</t>
  </si>
  <si>
    <t>Government grants</t>
  </si>
  <si>
    <t>US compact grants</t>
  </si>
  <si>
    <t>US non-compact grants</t>
  </si>
  <si>
    <t>Other grants</t>
  </si>
  <si>
    <t>Departure tax and Green fees</t>
  </si>
  <si>
    <t>Secondary income, outflows</t>
  </si>
  <si>
    <t>Household remittances</t>
  </si>
  <si>
    <t>Capital account balance</t>
  </si>
  <si>
    <t>Capital inflows</t>
  </si>
  <si>
    <t>US contributions to Compact Trust Fund</t>
  </si>
  <si>
    <t>US</t>
  </si>
  <si>
    <t>Compact Rd</t>
  </si>
  <si>
    <t>Capital outflows</t>
  </si>
  <si>
    <t>Net lending/Borrowing (Curr + Cap)</t>
  </si>
  <si>
    <t>Direct investment( net lending (+) = assets - liabilities)</t>
  </si>
  <si>
    <t>Portfolio investment (net lending (+) = assets - liabilities)</t>
  </si>
  <si>
    <t>Compact Trust Fund</t>
  </si>
  <si>
    <t>Other investment (net lending (+) = assets - liabilities)</t>
  </si>
  <si>
    <t>Assets (increase: -)</t>
  </si>
  <si>
    <t>Liabilities (increase: +)</t>
  </si>
  <si>
    <t>Financial institutions</t>
  </si>
  <si>
    <t>Loans, Public</t>
  </si>
  <si>
    <t>Errors and omissions</t>
  </si>
  <si>
    <t>Other, mostly capital goods</t>
  </si>
  <si>
    <t>Other exports</t>
  </si>
  <si>
    <t>Government services</t>
  </si>
  <si>
    <t>Telecommunication</t>
  </si>
  <si>
    <t>Freight and postal services</t>
  </si>
  <si>
    <t>Passenger services</t>
  </si>
  <si>
    <t>Personal</t>
  </si>
  <si>
    <t>Medical referral programme</t>
  </si>
  <si>
    <t>Education related</t>
  </si>
  <si>
    <t>Technical assistance</t>
  </si>
  <si>
    <t>Banks</t>
  </si>
  <si>
    <t xml:space="preserve">Government </t>
  </si>
  <si>
    <t>Direct investment</t>
  </si>
  <si>
    <t>Other country grants</t>
  </si>
  <si>
    <t>Other government agencies</t>
  </si>
  <si>
    <t>Departure Tax and Green Fee</t>
  </si>
  <si>
    <t>Grants to students studying abroad</t>
  </si>
  <si>
    <t>Non-life insurance, claims</t>
  </si>
  <si>
    <t>Other transfers</t>
  </si>
  <si>
    <t>Abroad (net acquisitions)</t>
  </si>
  <si>
    <t>In the RoP (net incurence)</t>
  </si>
  <si>
    <t>Assets (net acquisitions)</t>
  </si>
  <si>
    <t>Government investments</t>
  </si>
  <si>
    <t xml:space="preserve">Social Security </t>
  </si>
  <si>
    <t>Civil Service Pension Fund</t>
  </si>
  <si>
    <t>Liabilities (net incurrence)</t>
  </si>
  <si>
    <t>Loans &amp; deposits (mostly banks)</t>
  </si>
  <si>
    <t>Loans, government</t>
  </si>
  <si>
    <t>Loans, public entities, and households</t>
  </si>
  <si>
    <t>TOTAL STOCKS, NET</t>
  </si>
  <si>
    <t>Total assets</t>
  </si>
  <si>
    <t>Total liabilities</t>
  </si>
  <si>
    <t>Assets: Direct investment abroad</t>
  </si>
  <si>
    <t>Liabilities: Direct investment in Palau</t>
  </si>
  <si>
    <t>Corporations</t>
  </si>
  <si>
    <t>Fuel companies</t>
  </si>
  <si>
    <t>Other corporations</t>
  </si>
  <si>
    <t>Land</t>
  </si>
  <si>
    <t>General Fund</t>
  </si>
  <si>
    <t>Social security portfolio</t>
  </si>
  <si>
    <t>Other funds</t>
  </si>
  <si>
    <t>Other Public Entities</t>
  </si>
  <si>
    <t>Palau Public Utilities Corporation</t>
  </si>
  <si>
    <t>Palau Community College</t>
  </si>
  <si>
    <t>Palau National Communications Corporation</t>
  </si>
  <si>
    <t>Assets (deposits banks)</t>
  </si>
  <si>
    <t>Deposits, banks</t>
  </si>
  <si>
    <t>Loans, banks</t>
  </si>
  <si>
    <t>Liabilities, loans</t>
  </si>
  <si>
    <t>Other (banks)</t>
  </si>
  <si>
    <t>Other public entities</t>
  </si>
  <si>
    <t>FY35</t>
  </si>
  <si>
    <t>FY36</t>
  </si>
  <si>
    <t>FY37</t>
  </si>
  <si>
    <t>FY38</t>
  </si>
  <si>
    <t>FY39</t>
  </si>
  <si>
    <t>FY40</t>
  </si>
  <si>
    <t>FY41</t>
  </si>
  <si>
    <t>FY42</t>
  </si>
  <si>
    <t>FY43</t>
  </si>
  <si>
    <t>FY44</t>
  </si>
  <si>
    <t>FY45</t>
  </si>
  <si>
    <t>FY46</t>
  </si>
  <si>
    <t>External Debt Total</t>
  </si>
  <si>
    <t>Incurrence of new debt</t>
  </si>
  <si>
    <t>Repayment</t>
  </si>
  <si>
    <t>Interest</t>
  </si>
  <si>
    <t>Principal balance (EoY)</t>
  </si>
  <si>
    <t>External debt as % of GDP</t>
  </si>
  <si>
    <t>Debt service as % of national goverenment domestic revenues</t>
  </si>
  <si>
    <t>Memo Items</t>
  </si>
  <si>
    <t>GDP</t>
  </si>
  <si>
    <t>National government domestic revenues</t>
  </si>
  <si>
    <t>State Owned Enterprises</t>
  </si>
  <si>
    <r>
      <t xml:space="preserve">Source: </t>
    </r>
    <r>
      <rPr>
        <i/>
        <sz val="10"/>
        <color theme="1"/>
        <rFont val="Arial"/>
        <family val="2"/>
      </rPr>
      <t>GFS and annual audits</t>
    </r>
  </si>
  <si>
    <t xml:space="preserve">On-lent loans </t>
  </si>
  <si>
    <t>National Government less on-lent</t>
  </si>
  <si>
    <t>Debt service as % of National government revenues</t>
  </si>
  <si>
    <t>SOEs plus on-lent</t>
  </si>
  <si>
    <t>External debt s % of GDP</t>
  </si>
  <si>
    <t>Debt service as % of SOE revenues</t>
  </si>
  <si>
    <t>Variable rate debt</t>
  </si>
  <si>
    <t>Variable rate debt % of total external debt</t>
  </si>
  <si>
    <t>Debt by lender</t>
  </si>
  <si>
    <t>Mega International Commercial Bank</t>
  </si>
  <si>
    <t>Asian Development Bank</t>
  </si>
  <si>
    <t>Australian Government</t>
  </si>
  <si>
    <t>Japan Bank for International Cooperation</t>
  </si>
  <si>
    <t>European Investment Bank</t>
  </si>
  <si>
    <t>Private vendors</t>
  </si>
  <si>
    <t>Rural Utilities Service (USA)</t>
  </si>
  <si>
    <t>Debt by borrower</t>
  </si>
  <si>
    <t>Republic of Palau</t>
  </si>
  <si>
    <t>National Development Bank Palau</t>
  </si>
  <si>
    <t>Debt by effective borrower</t>
  </si>
  <si>
    <t>Belau Submarine Cable Coporation</t>
  </si>
  <si>
    <t>Borrower</t>
  </si>
  <si>
    <t>Lender</t>
  </si>
  <si>
    <t>Purpose</t>
  </si>
  <si>
    <t>Year</t>
  </si>
  <si>
    <t>Interest rate</t>
  </si>
  <si>
    <t>Original debt, $'000 (unless stated)</t>
  </si>
  <si>
    <t>Estimated outstanding principal September 2022, $'000</t>
  </si>
  <si>
    <t>Construction New Capital in Melekeok</t>
  </si>
  <si>
    <t>Palau International Airport Upgrade</t>
  </si>
  <si>
    <t>Housing and agriculture loan</t>
  </si>
  <si>
    <t>Housing Loan Development Program</t>
  </si>
  <si>
    <t>Women &amp; Youth</t>
  </si>
  <si>
    <t>Housing Loan</t>
  </si>
  <si>
    <t>Water Sector Improvement Program</t>
  </si>
  <si>
    <t>Koror Airai Sanitation Project</t>
  </si>
  <si>
    <t>Libor .6%-.2%</t>
  </si>
  <si>
    <t xml:space="preserve">Koror Airai Sanitation Project </t>
  </si>
  <si>
    <t>Grace = 1%; 1.5%</t>
  </si>
  <si>
    <t xml:space="preserve">Belau Submarine Cable Corporation </t>
  </si>
  <si>
    <t>Libor + .6%-.1%</t>
  </si>
  <si>
    <t>Belau Submarine Cable Corporation</t>
  </si>
  <si>
    <t xml:space="preserve">Disaster Resilience Program </t>
  </si>
  <si>
    <t>Covid-19 Pandemic Response Option</t>
  </si>
  <si>
    <t>Recovery through Improved Systems and Expenditure Support Program SP1</t>
  </si>
  <si>
    <t xml:space="preserve">Palau Public Utilities Corporation Reform SP1 </t>
  </si>
  <si>
    <t>Palau Public Utilities Corporation Reform SP2</t>
  </si>
  <si>
    <t>Recovery through Improved Systems and Expenditure Support Program SP-2</t>
  </si>
  <si>
    <t>Sora + .6%-.1%</t>
  </si>
  <si>
    <t>Sustinable Oceans and Resilience Strengthening Program</t>
  </si>
  <si>
    <t>Australian government</t>
  </si>
  <si>
    <t>Palau Submarine Cable Corporation PC2</t>
  </si>
  <si>
    <t>Development Finance</t>
  </si>
  <si>
    <t>Power generation</t>
  </si>
  <si>
    <t>Chunghwa Telecom Co. Ltd.</t>
  </si>
  <si>
    <t>Telecom services</t>
  </si>
  <si>
    <t>Rural Utilties Services</t>
  </si>
  <si>
    <t>Rural Utilities Services</t>
  </si>
  <si>
    <t>National Information and Solutions Cooperative</t>
  </si>
  <si>
    <t>Variable</t>
  </si>
  <si>
    <t>% of 2022 GDP</t>
  </si>
  <si>
    <t>Note: NDBP EIB loan converted at €1 = $1.3</t>
  </si>
  <si>
    <t>ADB RISES PBL SP2 will not be drawn until FY23</t>
  </si>
  <si>
    <t>excludes $3 million obligation to establish Compact Road trust fund to support road maintenance</t>
  </si>
  <si>
    <t>FY2020</t>
  </si>
  <si>
    <t>FY2021</t>
  </si>
  <si>
    <t>FY2022</t>
  </si>
  <si>
    <t>FY2023</t>
  </si>
  <si>
    <t xml:space="preserve">  1.  Tax revenue</t>
  </si>
  <si>
    <t xml:space="preserve">  2.  Social Contributions</t>
  </si>
  <si>
    <t xml:space="preserve">  3.  Grants</t>
  </si>
  <si>
    <t xml:space="preserve">  4.  Other revenue</t>
  </si>
  <si>
    <t xml:space="preserve">  1.  Compensation of Employees</t>
  </si>
  <si>
    <t xml:space="preserve">  2.  Use of goods and services</t>
  </si>
  <si>
    <t xml:space="preserve">  3.  Consumption of fixed capital</t>
  </si>
  <si>
    <t xml:space="preserve">  4.  Interest Payments</t>
  </si>
  <si>
    <t xml:space="preserve">  5.  Subsidies</t>
  </si>
  <si>
    <t xml:space="preserve">  6.  Grants</t>
  </si>
  <si>
    <t xml:space="preserve">  7.  Social benefits</t>
  </si>
  <si>
    <t xml:space="preserve">  8.  Other expense</t>
  </si>
  <si>
    <t xml:space="preserve">  1   Nonfinancial assets</t>
  </si>
  <si>
    <t xml:space="preserve">  2.  Financial assets</t>
  </si>
  <si>
    <t xml:space="preserve">  3.  Financial liabilities</t>
  </si>
  <si>
    <t>Holding gains</t>
  </si>
  <si>
    <t>Changes in the volume of assets</t>
  </si>
  <si>
    <t>Net Worth</t>
  </si>
  <si>
    <t xml:space="preserve">  1.  Non-financial assets</t>
  </si>
  <si>
    <t xml:space="preserve">  2.  Assets</t>
  </si>
  <si>
    <t xml:space="preserve">  3.  Liabilities</t>
  </si>
  <si>
    <t>Analytical Measures</t>
  </si>
  <si>
    <t>Gross operating balance</t>
  </si>
  <si>
    <t>Primary operating balance</t>
  </si>
  <si>
    <t>Overall primary balance</t>
  </si>
  <si>
    <t>Overall balance</t>
  </si>
  <si>
    <t>Closing Fund Balances</t>
  </si>
  <si>
    <t>o/w unreserved</t>
  </si>
  <si>
    <t>o/w unreserved general fund</t>
  </si>
  <si>
    <t>Nominal GDP</t>
  </si>
  <si>
    <t>Note 1: GFS statistics do not include Compact Trust Fund</t>
  </si>
  <si>
    <t>GfsCode</t>
  </si>
  <si>
    <t>1  Revenue</t>
  </si>
  <si>
    <t>1.1  Tax revenue</t>
  </si>
  <si>
    <t>1.1.01</t>
  </si>
  <si>
    <t>1.1.01  Taxes on income, profits, and capital gains</t>
  </si>
  <si>
    <t>1.1.01.1</t>
  </si>
  <si>
    <t>1.1.01.1  Income tax - payable by individuals (wages tax)</t>
  </si>
  <si>
    <t>1.1.01.2</t>
  </si>
  <si>
    <t>1.1.01.2  Income tax - payable by corporations and other enterprises</t>
  </si>
  <si>
    <t>1.1.01.3</t>
  </si>
  <si>
    <t>1.1.01.3  Income tax - other on income, profits and capital gains</t>
  </si>
  <si>
    <t>1.1.02</t>
  </si>
  <si>
    <t>1.1.02  Taxes on payroll &amp; work force (foreign labor permits)</t>
  </si>
  <si>
    <t>1.1.03</t>
  </si>
  <si>
    <t>1.1.03  Taxes on property</t>
  </si>
  <si>
    <t>1.1.03.1</t>
  </si>
  <si>
    <t>1.1.03.1  Recurrent taxes on immovable property</t>
  </si>
  <si>
    <t>1.1.03.2</t>
  </si>
  <si>
    <t>1.1.03.2  Recurrent taxes on net wealth</t>
  </si>
  <si>
    <t>1.1.03.3</t>
  </si>
  <si>
    <t>1.1.03.3  Estate, inheritance, &amp; gift taxes</t>
  </si>
  <si>
    <t>1.1.03.4</t>
  </si>
  <si>
    <t>1.1.03.4  Removed in Gfs 2014</t>
  </si>
  <si>
    <t>1.1.03.5</t>
  </si>
  <si>
    <t>1.1.03.5  Capital levies</t>
  </si>
  <si>
    <t>1.1.03.6</t>
  </si>
  <si>
    <t>1.1.03.6  Other recurrent taxes on property</t>
  </si>
  <si>
    <t>1.1.04</t>
  </si>
  <si>
    <t>1.1.04  Taxes on goods and services</t>
  </si>
  <si>
    <t>1.1.04.1</t>
  </si>
  <si>
    <t>1.1.04.1  General taxes on goods and services</t>
  </si>
  <si>
    <t>1.1.04.1.1</t>
  </si>
  <si>
    <t>1.1.04.1.1  Value-added tax</t>
  </si>
  <si>
    <t>1.1.04.1.2</t>
  </si>
  <si>
    <t>1.1.04.1.2  Sales taxes</t>
  </si>
  <si>
    <t>1.1.04.1.3</t>
  </si>
  <si>
    <t>1.1.04.1.3  Turnover and other general taxes on goods and services (BGRT)</t>
  </si>
  <si>
    <t>1.1.04.1.4</t>
  </si>
  <si>
    <t>1.1.04.1.4  Taxes on financial and capital transactions</t>
  </si>
  <si>
    <t>1.1.04.2</t>
  </si>
  <si>
    <t>1.1.04.2  Excise taxes</t>
  </si>
  <si>
    <t>1.1.04.3</t>
  </si>
  <si>
    <t>1.1.04.3  Profits of fiscal monopolies</t>
  </si>
  <si>
    <t>1.1.04.4</t>
  </si>
  <si>
    <t>1.1.04.4  Taxes on specific services</t>
  </si>
  <si>
    <t>1.1.04.4.1</t>
  </si>
  <si>
    <t>1.1.04.4.1  Taxes on specific services (hotel room tax)</t>
  </si>
  <si>
    <t>1.1.04.4.2</t>
  </si>
  <si>
    <t>1.1.04.4.2  Taxes on specific services (vessel cabin tax)</t>
  </si>
  <si>
    <t>1.1.04.5</t>
  </si>
  <si>
    <t>1.1.04.5  Taxes on the use of goods and on permission to use or perform activities</t>
  </si>
  <si>
    <t>1.1.04.5.1</t>
  </si>
  <si>
    <t>1.1.04.5.1  Motor vehicle taxes</t>
  </si>
  <si>
    <t>1.1.04.5.2</t>
  </si>
  <si>
    <t>1.1.04.5.2  Other licences</t>
  </si>
  <si>
    <t>1.1.04.5.2.01</t>
  </si>
  <si>
    <t>1.1.04.5.2.01  Other licences (business)</t>
  </si>
  <si>
    <t>1.1.04.5.2.02</t>
  </si>
  <si>
    <t>1.1.04.5.2.02  Other licences (households)</t>
  </si>
  <si>
    <t>1.1.04.5.2.03</t>
  </si>
  <si>
    <t>1.1.04.5.2.03  Other licences (ship registry)</t>
  </si>
  <si>
    <t>1.1.04.6</t>
  </si>
  <si>
    <t>1.1.04.6  Other taxes on goods &amp; services</t>
  </si>
  <si>
    <t>1.1.05</t>
  </si>
  <si>
    <t>1.1.05  Taxes on international trade and transactions</t>
  </si>
  <si>
    <t>1.1.05.1</t>
  </si>
  <si>
    <t>1.1.05.1  Customs and other Import duties</t>
  </si>
  <si>
    <t>1.1.05.1.1</t>
  </si>
  <si>
    <t>1.1.05.1.1  Customs (general import)</t>
  </si>
  <si>
    <t>1.1.05.1.2</t>
  </si>
  <si>
    <t>1.1.05.1.2  Customs (fuel)</t>
  </si>
  <si>
    <t>1.1.05.1.3</t>
  </si>
  <si>
    <t>1.1.05.1.3  Customs (alcohol)</t>
  </si>
  <si>
    <t>1.1.05.1.4</t>
  </si>
  <si>
    <t>1.1.05.1.4  Customs (other beverages)</t>
  </si>
  <si>
    <t>1.1.05.1.5</t>
  </si>
  <si>
    <t>1.1.05.1.5  Customs (container deposit)</t>
  </si>
  <si>
    <t>1.1.05.1.6</t>
  </si>
  <si>
    <t>1.1.05.1.6  Customs (cosmetics)</t>
  </si>
  <si>
    <t>1.1.05.1.7</t>
  </si>
  <si>
    <t>1.1.05.1.7  Customs (tobacco)</t>
  </si>
  <si>
    <t>1.1.05.1.8</t>
  </si>
  <si>
    <t>1.1.05.1.8  Customs (motor vehicle)</t>
  </si>
  <si>
    <t>1.1.05.2</t>
  </si>
  <si>
    <t>1.1.05.2  Taxes on exports</t>
  </si>
  <si>
    <t>1.1.05.3</t>
  </si>
  <si>
    <t>1.1.05.3  Profits of export or import monopolies</t>
  </si>
  <si>
    <t>1.1.05.4</t>
  </si>
  <si>
    <t>1.1.05.4  Exchange profits</t>
  </si>
  <si>
    <t>1.1.05.5</t>
  </si>
  <si>
    <t>1.1.05.5  Exchange taxes</t>
  </si>
  <si>
    <t>1.1.05.6</t>
  </si>
  <si>
    <t>1.1.05.6  Other taxes on international trade &amp; transactions</t>
  </si>
  <si>
    <t>1.1.05.6.1</t>
  </si>
  <si>
    <t>1.1.05.6.1  Other taxes on international trade &amp; transactions: remittances</t>
  </si>
  <si>
    <t>1.1.05.6.2</t>
  </si>
  <si>
    <t>1.1.05.6.2  Other taxes on international trade &amp; transactions: fish in transit</t>
  </si>
  <si>
    <t>1.1.06</t>
  </si>
  <si>
    <t>1.1.06  Other taxes</t>
  </si>
  <si>
    <t>1.1.06.1</t>
  </si>
  <si>
    <t>1.1.06.1  Other taxes: payable solely by busineses</t>
  </si>
  <si>
    <t>1.1.06.1.1</t>
  </si>
  <si>
    <t>1.1.06.1.1  Other taxes: payable solely by busineses (deliquent taxes)</t>
  </si>
  <si>
    <t>1.1.06.1.2</t>
  </si>
  <si>
    <t>1.1.06.1.2  Other taxes: payable solely by busineses (other)</t>
  </si>
  <si>
    <t>1.1.06.2</t>
  </si>
  <si>
    <t>1.1.06.2  Other taxes: payable by other than business or unavoidable</t>
  </si>
  <si>
    <t>1.1.06.2.1</t>
  </si>
  <si>
    <t>1.1.06.2.1  Other taxes: (departure taxes non-resident)</t>
  </si>
  <si>
    <t>1.1.06.2.2</t>
  </si>
  <si>
    <t>1.1.06.2.2  Other taxes: (departure taxes resident)</t>
  </si>
  <si>
    <t>1.1.06.2.3</t>
  </si>
  <si>
    <t>1.1.06.2.3  Other taxes: (Foreign vessel tax - yatchs)</t>
  </si>
  <si>
    <t>1.2  Social Contributions</t>
  </si>
  <si>
    <t>1.2.01</t>
  </si>
  <si>
    <t>1.2.01  Social security contributions</t>
  </si>
  <si>
    <t>1.2.01.1</t>
  </si>
  <si>
    <t>1.2.01.1  Social security contributions - employee</t>
  </si>
  <si>
    <t>1.2.01.2</t>
  </si>
  <si>
    <t>1.2.01.2  Social security contributions - employer</t>
  </si>
  <si>
    <t>1.2.01.3</t>
  </si>
  <si>
    <t>1.2.01.3  Social security contributions - self-employed</t>
  </si>
  <si>
    <t>1.2.01.4</t>
  </si>
  <si>
    <t>1.2.01.4  Social security contributions - other unallocable</t>
  </si>
  <si>
    <t>1.2.02</t>
  </si>
  <si>
    <t>1.2.02  Other social contributions</t>
  </si>
  <si>
    <t>1.2.02.1</t>
  </si>
  <si>
    <t>1.2.02.1  Other social contributions - employee</t>
  </si>
  <si>
    <t>1.2.02.2</t>
  </si>
  <si>
    <t>1.2.02.2  Other social contributions - employer</t>
  </si>
  <si>
    <t>1.2.02.3</t>
  </si>
  <si>
    <t>1.2.02.3  Other social contributions - imputed</t>
  </si>
  <si>
    <t>1.3  Grants</t>
  </si>
  <si>
    <t>1.3.01</t>
  </si>
  <si>
    <t>1.3.01  From foreign governments</t>
  </si>
  <si>
    <t>1.3.01.1</t>
  </si>
  <si>
    <t>1.3.01.1  Grants from foreign governments - current</t>
  </si>
  <si>
    <t>1.3.01.1.1</t>
  </si>
  <si>
    <t>1.3.01.1.2</t>
  </si>
  <si>
    <t>1.3.01.1.3</t>
  </si>
  <si>
    <t>1.3.01.2</t>
  </si>
  <si>
    <t>1.3.01.2  Grants from foreign governments - capital</t>
  </si>
  <si>
    <t>1.3.01.2.1</t>
  </si>
  <si>
    <t>1.3.01.2.2</t>
  </si>
  <si>
    <t>1.3.02</t>
  </si>
  <si>
    <t>1.3.02  From international organizations</t>
  </si>
  <si>
    <t>1.3.02.1</t>
  </si>
  <si>
    <t>1.3.02.1  Grants from international organizations - current</t>
  </si>
  <si>
    <t>1.3.02.2</t>
  </si>
  <si>
    <t>1.3.02.2  Grants from international organizations - capital</t>
  </si>
  <si>
    <t>1.3.03</t>
  </si>
  <si>
    <t>1.3.03  From other general government units</t>
  </si>
  <si>
    <t>1.3.03.1</t>
  </si>
  <si>
    <t>1.3.03.1  Grants from other general government units - current</t>
  </si>
  <si>
    <t>1.3.03.1.1</t>
  </si>
  <si>
    <t>1.3.03.1.1  Grants from Nat Gov</t>
  </si>
  <si>
    <t>1.3.03.1.2</t>
  </si>
  <si>
    <t>1.3.03.1.2  Grants from State Gov</t>
  </si>
  <si>
    <t>1.3.03.1.3</t>
  </si>
  <si>
    <t>1.3.03.1.3  Grants from EBUs</t>
  </si>
  <si>
    <t>1.3.03.1.4</t>
  </si>
  <si>
    <t>1.3.03.1.4  Grants from Nat Ins</t>
  </si>
  <si>
    <t>1.3.03.1.5</t>
  </si>
  <si>
    <t>1.3.03.1.5  Grants from SOEs</t>
  </si>
  <si>
    <t>1.3.03.2</t>
  </si>
  <si>
    <t>1.3.03.2  Grants from other general government units - capital</t>
  </si>
  <si>
    <t>1.4  Other revenue</t>
  </si>
  <si>
    <t>1.4.01</t>
  </si>
  <si>
    <t>1.4.01  Property income</t>
  </si>
  <si>
    <t>1.4.01.1</t>
  </si>
  <si>
    <t>1.4.01.1  Interest</t>
  </si>
  <si>
    <t>1.4.01.2</t>
  </si>
  <si>
    <t>1.4.01.2  Dividends</t>
  </si>
  <si>
    <t>1.4.01.3</t>
  </si>
  <si>
    <t>1.4.01.3  Withdrawals from income of quasi-corporations</t>
  </si>
  <si>
    <t>1.4.01.3.1</t>
  </si>
  <si>
    <t>1.4.01.3.1  Postal Service</t>
  </si>
  <si>
    <t>1.4.01.3.2</t>
  </si>
  <si>
    <t>1.4.01.3.2  Airport Operations</t>
  </si>
  <si>
    <t>1.4.01.4</t>
  </si>
  <si>
    <t>1.4.01.4  Property income from investment income disbursements</t>
  </si>
  <si>
    <t>1.4.01.5</t>
  </si>
  <si>
    <t>1.4.01.5  Rent</t>
  </si>
  <si>
    <t>1.4.01.5.1</t>
  </si>
  <si>
    <t>1.4.01.5.1  Rent (land)</t>
  </si>
  <si>
    <t>1.4.01.5.2</t>
  </si>
  <si>
    <t>1.4.01.5.2  Royalties</t>
  </si>
  <si>
    <t>1.4.01.5.3</t>
  </si>
  <si>
    <t>1.4.01.5.3  Royalties (fishing rights fees)</t>
  </si>
  <si>
    <t>1.4.01.5.4</t>
  </si>
  <si>
    <t>1.4.01.5.4  Royalties (fishing vessel day scheme)</t>
  </si>
  <si>
    <t>1.4.01.6</t>
  </si>
  <si>
    <t>1.4.01.6  Reinvested earnings on foreign direct investment</t>
  </si>
  <si>
    <t>1.4.02</t>
  </si>
  <si>
    <t>1.4.02  Sales of goods and services</t>
  </si>
  <si>
    <t>1.4.02.1</t>
  </si>
  <si>
    <t>1.4.02.1  Sales by market establishments</t>
  </si>
  <si>
    <t>1.4.02.1.1</t>
  </si>
  <si>
    <t>1.4.02.1.1  Sales by market establishments (airport landing fees)</t>
  </si>
  <si>
    <t>1.4.02.1.2</t>
  </si>
  <si>
    <t>1.4.02.1.2  Sales by market establishments (airport refueling)</t>
  </si>
  <si>
    <t>1.4.02.1.3</t>
  </si>
  <si>
    <t>1.4.02.1.3  Sales by market establishments (airport rentals)</t>
  </si>
  <si>
    <t>1.4.02.1.4</t>
  </si>
  <si>
    <t>1.4.02.1.4  Sales by market establishments (post office)</t>
  </si>
  <si>
    <t>1.4.02.2</t>
  </si>
  <si>
    <t>1.4.02.2  Administrative fees</t>
  </si>
  <si>
    <t>1.4.02.2.1</t>
  </si>
  <si>
    <t>1.4.02.2.1  Administrative fees (foreing direct investment)</t>
  </si>
  <si>
    <t>1.4.02.2.2</t>
  </si>
  <si>
    <t>1.4.02.2.2  Administrative fees (banks)</t>
  </si>
  <si>
    <t>1.4.02.2.3</t>
  </si>
  <si>
    <t>1.4.02.2.3  Administrative fees (business)</t>
  </si>
  <si>
    <t>1.4.02.2.4</t>
  </si>
  <si>
    <t>1.4.02.2.4  Administrative fees (households)</t>
  </si>
  <si>
    <t>1.4.02.3</t>
  </si>
  <si>
    <t>1.4.02.3  Incidental sales by nonmarket establishments</t>
  </si>
  <si>
    <t>1.4.02.3.1</t>
  </si>
  <si>
    <t>1.4.02.3.1  Incidental sales by nonmarket establishments (water and sewer)</t>
  </si>
  <si>
    <t>1.4.02.3.2</t>
  </si>
  <si>
    <t>1.4.02.3.2  Incidental sales by nonmarket establishments (medical domestic)</t>
  </si>
  <si>
    <t>1.4.02.3.3</t>
  </si>
  <si>
    <t>1.4.02.3.3  Incidental sales by nonmarket establishments (medical referrals)</t>
  </si>
  <si>
    <t>1.4.02.3.4</t>
  </si>
  <si>
    <t>1.4.02.3.4  Incidental sales by nonmarket establishments (other)</t>
  </si>
  <si>
    <t>1.4.02.4</t>
  </si>
  <si>
    <t>1.4.02.4  Imputed sales of goods and services</t>
  </si>
  <si>
    <t>1.4.03</t>
  </si>
  <si>
    <t>1.4.03  Fines &amp; forfeits</t>
  </si>
  <si>
    <t>1.4.03.1</t>
  </si>
  <si>
    <t>1.4.03.1  Fines &amp; forfeits (tax related)</t>
  </si>
  <si>
    <t>1.4.03.2</t>
  </si>
  <si>
    <t>1.4.03.2  Fines &amp; forfeits (other)</t>
  </si>
  <si>
    <t>1.4.04</t>
  </si>
  <si>
    <t>1.4.04  Transfers nec</t>
  </si>
  <si>
    <t>1.4.04.1</t>
  </si>
  <si>
    <t>1.4.04.1  Current</t>
  </si>
  <si>
    <t>1.4.04.1.1</t>
  </si>
  <si>
    <t>1.4.04.1.1  Curent transfers nec: subsidies</t>
  </si>
  <si>
    <t>1.4.04.1.2</t>
  </si>
  <si>
    <t>1.4.04.1.2  Curent transfers nec: from RoP</t>
  </si>
  <si>
    <t>1.4.04.1.3</t>
  </si>
  <si>
    <t>1.4.04.1.3  Current transfers nec: other nec</t>
  </si>
  <si>
    <t>1.4.04.2</t>
  </si>
  <si>
    <t>1.4.04.2  Capital transfers nec</t>
  </si>
  <si>
    <t>1.4.05</t>
  </si>
  <si>
    <t>1.4.05  Premimums, fees, and claims</t>
  </si>
  <si>
    <t>1.4.05.1</t>
  </si>
  <si>
    <t>1.4.05.1  Non life insurance: premiums, fees, and current claims</t>
  </si>
  <si>
    <t>1.4.05.2</t>
  </si>
  <si>
    <t>1.4.05.2  Non life insurance: premiums, capital claims</t>
  </si>
  <si>
    <t>1.4.06</t>
  </si>
  <si>
    <t>1.4.06  Miscellaneous income</t>
  </si>
  <si>
    <t>Table 9b    National government finances (GFS 2014 format, detail), FY2000-FY2021 (continued)</t>
  </si>
  <si>
    <t>2  Expense</t>
  </si>
  <si>
    <t>2.1  Compensation of Employees</t>
  </si>
  <si>
    <t>2.1.01</t>
  </si>
  <si>
    <t>2.1.01  Wages and salaries</t>
  </si>
  <si>
    <t>2.1.01.1</t>
  </si>
  <si>
    <t>2.1.01.1  Wages and salaries in cash</t>
  </si>
  <si>
    <t>2.1.01.2</t>
  </si>
  <si>
    <t>2.1.01.2  Wages and salaries in kind</t>
  </si>
  <si>
    <t>2.1.02</t>
  </si>
  <si>
    <t>2.1.02  Employer contributions</t>
  </si>
  <si>
    <t>2.1.02.1</t>
  </si>
  <si>
    <t>2.1.02.1  Social contributions</t>
  </si>
  <si>
    <t>2.1.02.2</t>
  </si>
  <si>
    <t>2.1.02.2  Imputed social contributions</t>
  </si>
  <si>
    <t>2.2  Use of goods and services</t>
  </si>
  <si>
    <t>2.2.01</t>
  </si>
  <si>
    <t>2.2.01  Foodstuffs</t>
  </si>
  <si>
    <t>2.2.02</t>
  </si>
  <si>
    <t>2.2.02  Printing and reproduction</t>
  </si>
  <si>
    <t>2.2.03</t>
  </si>
  <si>
    <t>2.2.03  Books and library materials</t>
  </si>
  <si>
    <t>2.2.04</t>
  </si>
  <si>
    <t>2.2.04  Supplies and materials</t>
  </si>
  <si>
    <t>2.2.05</t>
  </si>
  <si>
    <t>2.2.05  Instructional supplies</t>
  </si>
  <si>
    <t>2.2.06</t>
  </si>
  <si>
    <t>2.2.06  Medical supplies</t>
  </si>
  <si>
    <t>2.2.07</t>
  </si>
  <si>
    <t>2.2.07  Medical drugs</t>
  </si>
  <si>
    <t>2.2.08</t>
  </si>
  <si>
    <t>2.2.08  Petroleum products</t>
  </si>
  <si>
    <t>2.2.09</t>
  </si>
  <si>
    <t>2.2.09  Utilities</t>
  </si>
  <si>
    <t>2.2.10</t>
  </si>
  <si>
    <t>2.2.10  Repairs and maintenance</t>
  </si>
  <si>
    <t>2.2.11</t>
  </si>
  <si>
    <t>2.2.11  Freight</t>
  </si>
  <si>
    <t>2.2.12</t>
  </si>
  <si>
    <t>2.2.12  Travel</t>
  </si>
  <si>
    <t>2.2.13</t>
  </si>
  <si>
    <t>2.2.13  Representation and entertainment</t>
  </si>
  <si>
    <t>2.2.14</t>
  </si>
  <si>
    <t>2.2.14  Communications and postage</t>
  </si>
  <si>
    <t>2.2.15</t>
  </si>
  <si>
    <t>2.2.15  IT software and supplies</t>
  </si>
  <si>
    <t>2.2.16</t>
  </si>
  <si>
    <t>2.2.16  Bank service fee</t>
  </si>
  <si>
    <t>2.2.17</t>
  </si>
  <si>
    <t>2.2.17  Insurance</t>
  </si>
  <si>
    <t>2.2.18</t>
  </si>
  <si>
    <t>2.2.18  Investment management fees</t>
  </si>
  <si>
    <t>2.2.19</t>
  </si>
  <si>
    <t>2.2.19  Rentals</t>
  </si>
  <si>
    <t>2.2.20</t>
  </si>
  <si>
    <t>2.2.20  Cleaning service</t>
  </si>
  <si>
    <t>2.2.21</t>
  </si>
  <si>
    <t>2.2.21  Advertising</t>
  </si>
  <si>
    <t>2.2.22</t>
  </si>
  <si>
    <t>2.2.22  Professional and contractual services</t>
  </si>
  <si>
    <t>2.2.23</t>
  </si>
  <si>
    <t>2.2.23  Training</t>
  </si>
  <si>
    <t>2.2.24</t>
  </si>
  <si>
    <t>2.2.24  Administrative costs</t>
  </si>
  <si>
    <t>2.2.25</t>
  </si>
  <si>
    <t>2.2.25  Indirect costs</t>
  </si>
  <si>
    <t>2.2.26</t>
  </si>
  <si>
    <t>2.2.26  Medical referrals</t>
  </si>
  <si>
    <t>2.3  Consumption of fixed capital</t>
  </si>
  <si>
    <t>2.4  Interest Payments</t>
  </si>
  <si>
    <t>2.4.01</t>
  </si>
  <si>
    <t>2.4.01  Nonresidents</t>
  </si>
  <si>
    <t>2.4.02</t>
  </si>
  <si>
    <t>2.4.02  Residents other than general government</t>
  </si>
  <si>
    <t>2.4.03</t>
  </si>
  <si>
    <t>2.4.03  Other general government units</t>
  </si>
  <si>
    <t>2.5  Subsidies</t>
  </si>
  <si>
    <t>2.5.01</t>
  </si>
  <si>
    <t>2.5.01  To public corporations</t>
  </si>
  <si>
    <t>2.5.01.1</t>
  </si>
  <si>
    <t>2.5.01.1  Nonfinancial public corporations</t>
  </si>
  <si>
    <t>2.5.01.1.1</t>
  </si>
  <si>
    <t>2.5.01.1.1  Subsidies: NFPC: PPUC</t>
  </si>
  <si>
    <t>2.5.01.1.2</t>
  </si>
  <si>
    <t>2.5.01.1.2  Subsidies: NFPC: PNCC</t>
  </si>
  <si>
    <t>2.5.01.1.3</t>
  </si>
  <si>
    <t>2.5.01.1.3  Subsidies: NFPC: BSCC</t>
  </si>
  <si>
    <t>2.5.01.2</t>
  </si>
  <si>
    <t>2.5.01.2  Financial public corporations</t>
  </si>
  <si>
    <t>2.5.02</t>
  </si>
  <si>
    <t>2.5.02  To private enterprise</t>
  </si>
  <si>
    <t>2.5.02.1</t>
  </si>
  <si>
    <t>2.5.02.1  Nonfinancial private enterprises</t>
  </si>
  <si>
    <t>2.5.02.2</t>
  </si>
  <si>
    <t>2.5.02.2  Financial private enterprises</t>
  </si>
  <si>
    <t>2.5.03</t>
  </si>
  <si>
    <t>2.5.03  other sectors</t>
  </si>
  <si>
    <t>2.6  Grants</t>
  </si>
  <si>
    <t>2.6.01</t>
  </si>
  <si>
    <t>2.6.01  To foreign governments</t>
  </si>
  <si>
    <t>2.6.01.1</t>
  </si>
  <si>
    <t>2.6.01.1  Current</t>
  </si>
  <si>
    <t>2.6.01.2</t>
  </si>
  <si>
    <t>2.6.01.2  Capital</t>
  </si>
  <si>
    <t>2.6.02</t>
  </si>
  <si>
    <t>2.6.02  To international organizations</t>
  </si>
  <si>
    <t>2.6.02.1</t>
  </si>
  <si>
    <t>2.6.02.1  Current</t>
  </si>
  <si>
    <t>2.6.02.2</t>
  </si>
  <si>
    <t>2.6.02.2  Capital</t>
  </si>
  <si>
    <t>2.6.03</t>
  </si>
  <si>
    <t>2.6.03  To other general government units</t>
  </si>
  <si>
    <t>2.6.03.1</t>
  </si>
  <si>
    <t>2.6.03.1  Current</t>
  </si>
  <si>
    <t>2.6.03.1.1</t>
  </si>
  <si>
    <t>2.6.03.1.1  Extra Budgetary Units</t>
  </si>
  <si>
    <t>2.6.03.1.1.01</t>
  </si>
  <si>
    <t>2.6.03.1.1.01  Palau Community College</t>
  </si>
  <si>
    <t>2.6.03.1.1.02</t>
  </si>
  <si>
    <t>2.6.03.1.1.02  Palau Community Action Agency</t>
  </si>
  <si>
    <t>2.6.03.1.1.03</t>
  </si>
  <si>
    <t>2.6.03.1.1.03  Palau International Coral Reef Center</t>
  </si>
  <si>
    <t>2.6.03.1.1.04</t>
  </si>
  <si>
    <t>2.6.03.1.1.04  Palau Housing Authority</t>
  </si>
  <si>
    <t>2.6.03.1.1.05</t>
  </si>
  <si>
    <t>2.6.03.1.1.05  Palau Visitors Authority</t>
  </si>
  <si>
    <t>2.6.03.1.1.06</t>
  </si>
  <si>
    <t>2.6.03.1.1.06  Pulic Auditor</t>
  </si>
  <si>
    <t>2.6.03.1.1.07</t>
  </si>
  <si>
    <t>2.6.03.1.1.07  Palau Small Business Center</t>
  </si>
  <si>
    <t>2.6.03.1.1.08</t>
  </si>
  <si>
    <t>2.6.03.1.1.08  Ngardmau FTZ</t>
  </si>
  <si>
    <t>2.6.03.1.1.09</t>
  </si>
  <si>
    <t>2.6.03.1.1.09  Micronesian Legal Services</t>
  </si>
  <si>
    <t>2.6.03.1.1.10</t>
  </si>
  <si>
    <t>2.6.03.1.1.10  Palau National Museum</t>
  </si>
  <si>
    <t>2.6.03.1.1.11</t>
  </si>
  <si>
    <t>2.6.03.1.1.11  WIA</t>
  </si>
  <si>
    <t>2.6.03.1.1.12</t>
  </si>
  <si>
    <t>2.6.03.1.1.12  Pan Funds</t>
  </si>
  <si>
    <t>2.6.03.1.1.13</t>
  </si>
  <si>
    <t>2.6.03.1.1.13  PPUC Water and Sewer</t>
  </si>
  <si>
    <t>2.6.03.1.1.99</t>
  </si>
  <si>
    <t>2.6.03.1.1.99  Miscellaneous</t>
  </si>
  <si>
    <t>2.6.03.1.2</t>
  </si>
  <si>
    <t>2.6.03.1.2  State Government</t>
  </si>
  <si>
    <t>2.6.03.1.3</t>
  </si>
  <si>
    <t>2.6.03.1.3  Social Security Funds</t>
  </si>
  <si>
    <t>2.6.03.1.3.01</t>
  </si>
  <si>
    <t>2.6.03.1.3.01  Social Security</t>
  </si>
  <si>
    <t>2.6.03.1.3.02</t>
  </si>
  <si>
    <t>2.6.03.1.3.02  Civil Service Pension Fund</t>
  </si>
  <si>
    <t>2.6.03.1.3.03</t>
  </si>
  <si>
    <t>2.6.03.1.3.03  Health Care Fund</t>
  </si>
  <si>
    <t>2.6.03.1.4</t>
  </si>
  <si>
    <t>2.6.03.1.4  National government</t>
  </si>
  <si>
    <t>2.6.03.1.5</t>
  </si>
  <si>
    <t>2.6.03.1.5  SOEs</t>
  </si>
  <si>
    <t>2.6.03.2</t>
  </si>
  <si>
    <t>2.6.03.2  Capital</t>
  </si>
  <si>
    <t>2.6.03.2.1</t>
  </si>
  <si>
    <t>2.6.03.2.1  Extra Budgetary Units</t>
  </si>
  <si>
    <t>2.6.03.2.2</t>
  </si>
  <si>
    <t>2.6.03.2.2  State Government</t>
  </si>
  <si>
    <t>2.6.03.2.3</t>
  </si>
  <si>
    <t>2.6.03.2.3  SOEs</t>
  </si>
  <si>
    <t>2.7  Social benfits</t>
  </si>
  <si>
    <t>2.7.01</t>
  </si>
  <si>
    <t>2.7.01  Social security benefits</t>
  </si>
  <si>
    <t>2.7.01.1</t>
  </si>
  <si>
    <t>2.7.01.1  in cash</t>
  </si>
  <si>
    <t>2.7.01.2</t>
  </si>
  <si>
    <t>2.7.01.2  in kind</t>
  </si>
  <si>
    <t>2.7.02</t>
  </si>
  <si>
    <t>2.7.02  Social assistance benefits</t>
  </si>
  <si>
    <t>2.7.02.1</t>
  </si>
  <si>
    <t>2.7.02.1  in cash</t>
  </si>
  <si>
    <t>2.7.02.2</t>
  </si>
  <si>
    <t>2.7.02.2  in kind</t>
  </si>
  <si>
    <t>2.7.03</t>
  </si>
  <si>
    <t>2.7.03  Employer social benefits</t>
  </si>
  <si>
    <t>2.7.03.1</t>
  </si>
  <si>
    <t>2.7.03.1  in cash</t>
  </si>
  <si>
    <t>2.7.03.2</t>
  </si>
  <si>
    <t>2.7.03.2  in kind</t>
  </si>
  <si>
    <t>2.8  Other expense</t>
  </si>
  <si>
    <t>2.8.01</t>
  </si>
  <si>
    <t>2.8.01  Property expense other than interest</t>
  </si>
  <si>
    <t>2.8.01.1</t>
  </si>
  <si>
    <t>2.8.01.1  Dividends (public corp only)</t>
  </si>
  <si>
    <t>2.8.01.2</t>
  </si>
  <si>
    <t>2.8.01.2  Withdrawls from quasi corporations (public corp only)</t>
  </si>
  <si>
    <t>2.8.01.3</t>
  </si>
  <si>
    <t>2.8.01.3  Property expense attributable to insurance policy holders</t>
  </si>
  <si>
    <t>2.8.01.4</t>
  </si>
  <si>
    <t>2.8.01.4  Rent</t>
  </si>
  <si>
    <t>2.8.01.5</t>
  </si>
  <si>
    <t>2.8.01.5  Reinvested earnings on FDI</t>
  </si>
  <si>
    <t>2.8.02</t>
  </si>
  <si>
    <t>2.8.02  Transfers not elsewhere classified</t>
  </si>
  <si>
    <t>2.8.02.1</t>
  </si>
  <si>
    <t>2.8.02.1  Current</t>
  </si>
  <si>
    <t>2.8.02.1.1</t>
  </si>
  <si>
    <t>2.8.02.1.1  Transfers to NPISH</t>
  </si>
  <si>
    <t>2.8.02.1.1.01</t>
  </si>
  <si>
    <t>2.8.02.1.1.01  Transfers to NPISH - schools</t>
  </si>
  <si>
    <t>2.8.02.1.1.02</t>
  </si>
  <si>
    <t>2.8.02.1.1.02  Transfers to NPISH - other</t>
  </si>
  <si>
    <t>2.8.02.1.2</t>
  </si>
  <si>
    <t>2.8.02.1.2  Transfers to HH</t>
  </si>
  <si>
    <t>2.8.02.1.2.01</t>
  </si>
  <si>
    <t>2.8.02.1.2.01  Household - students</t>
  </si>
  <si>
    <t>2.8.02.1.2.02</t>
  </si>
  <si>
    <t>2.8.02.1.2.02  Household - other</t>
  </si>
  <si>
    <t>2.8.02.2</t>
  </si>
  <si>
    <t>2.8.02.2  Capital</t>
  </si>
  <si>
    <t>2.8.02.2.1</t>
  </si>
  <si>
    <t>2.8.02.2.1  Transfers to nonfinancial public corporations</t>
  </si>
  <si>
    <t>2.8.02.2.2</t>
  </si>
  <si>
    <t>2.8.02.2.2  Transfers to financial public corporations</t>
  </si>
  <si>
    <t>2.8.02.2.3</t>
  </si>
  <si>
    <t>2.8.02.2.3  Transfers to nonfinancial private enterprises</t>
  </si>
  <si>
    <t>2.8.02.2.4</t>
  </si>
  <si>
    <t>2.8.02.2.4  Transfers to financial private enterprises</t>
  </si>
  <si>
    <t>2.8.02.2.5</t>
  </si>
  <si>
    <t>2.8.02.2.5  Transfers to nonprofit institutions serving households</t>
  </si>
  <si>
    <t>2.8.02.2.6</t>
  </si>
  <si>
    <t>2.8.02.2.6  Transfers to households</t>
  </si>
  <si>
    <t>2.8.03</t>
  </si>
  <si>
    <t>2.8.03  Premiums, fees, and calims etc.</t>
  </si>
  <si>
    <t>2.8.03.1</t>
  </si>
  <si>
    <t>2.8.03.1  Premium, fees and current calims</t>
  </si>
  <si>
    <t>2.8.03.2</t>
  </si>
  <si>
    <t>2.8.03.2  Capital claims</t>
  </si>
  <si>
    <t>2.8.04</t>
  </si>
  <si>
    <t>2.8.04  Miscellaneous</t>
  </si>
  <si>
    <t>3  Net Worth and its Changes</t>
  </si>
  <si>
    <t>3.1  Nonfinancial assets</t>
  </si>
  <si>
    <t>3.1.01</t>
  </si>
  <si>
    <t>3.1.01  Fixed Assets</t>
  </si>
  <si>
    <t>3.1.01.1</t>
  </si>
  <si>
    <t>3.1.01.1  Buildings and structures</t>
  </si>
  <si>
    <t>3.1.01.1.1</t>
  </si>
  <si>
    <t>3.1.01.1.1  Dwellings</t>
  </si>
  <si>
    <t>3.1.01.1.2</t>
  </si>
  <si>
    <t>3.1.01.1.2  Nonresidential buildings</t>
  </si>
  <si>
    <t>3.1.01.1.3</t>
  </si>
  <si>
    <t>3.1.01.1.3  Other structures</t>
  </si>
  <si>
    <t>3.1.01.1.4</t>
  </si>
  <si>
    <t>3.1.01.1.4  Land Improvements</t>
  </si>
  <si>
    <t>3.1.01.2</t>
  </si>
  <si>
    <t>3.1.01.2  Machinery and equipment</t>
  </si>
  <si>
    <t>3.1.01.2.1</t>
  </si>
  <si>
    <t>3.1.01.2.1  Transport equipment</t>
  </si>
  <si>
    <t>3.1.01.2.2</t>
  </si>
  <si>
    <t>3.1.01.2.2  Other machinery and equipment</t>
  </si>
  <si>
    <t>3.1.01.3</t>
  </si>
  <si>
    <t>3.1.01.3  Other fixed assets</t>
  </si>
  <si>
    <t>3.1.01.3.1</t>
  </si>
  <si>
    <t>3.1.01.3.1  Cultivated biological resources</t>
  </si>
  <si>
    <t>3.1.01.3.2</t>
  </si>
  <si>
    <t>3.1.01.3.2  Intellectual property products</t>
  </si>
  <si>
    <t>3.1.01.4</t>
  </si>
  <si>
    <t>3.1.01.4  Fixed Assets: Weapons systems</t>
  </si>
  <si>
    <t>3.1.01.5</t>
  </si>
  <si>
    <t>3.1.01.5  Fixed Assets: Capital/Development projects</t>
  </si>
  <si>
    <t>3.1.02</t>
  </si>
  <si>
    <t>3.1.02  Inventories</t>
  </si>
  <si>
    <t>3.1.03</t>
  </si>
  <si>
    <t>3.1.03  Valuables</t>
  </si>
  <si>
    <t>3.1.04</t>
  </si>
  <si>
    <t>3.1.04  Nonproduced assets</t>
  </si>
  <si>
    <t>3.1.04.1</t>
  </si>
  <si>
    <t>3.1.04.1  Land</t>
  </si>
  <si>
    <t>3.1.04.2</t>
  </si>
  <si>
    <t>3.1.04.2  Mineral and energy products</t>
  </si>
  <si>
    <t>3.1.04.3</t>
  </si>
  <si>
    <t>3.1.04.3  Other naturally occuring assets</t>
  </si>
  <si>
    <t>3.1.04.3.1</t>
  </si>
  <si>
    <t>3.1.04.3.1  Non cultivated biological resources</t>
  </si>
  <si>
    <t>3.1.04.3.2</t>
  </si>
  <si>
    <t>3.1.04.3.2  Water resources</t>
  </si>
  <si>
    <t>3.1.04.3.3</t>
  </si>
  <si>
    <t>3.1.04.3.3  Other natural resources</t>
  </si>
  <si>
    <t>3.1.04.4</t>
  </si>
  <si>
    <t>3.1.04.4  Intangible nonproduced assets</t>
  </si>
  <si>
    <t>3.1.04.4.1</t>
  </si>
  <si>
    <t>3.1.04.4.1  Contracts, leases and licenses</t>
  </si>
  <si>
    <t>3.1.04.4.2</t>
  </si>
  <si>
    <t>3.1.04.4.2  Goodwill ad marketing assets</t>
  </si>
  <si>
    <t>3.2  Financial Assets</t>
  </si>
  <si>
    <t>3.2.00.1</t>
  </si>
  <si>
    <t>3.2.00.1  Monetary gold and SDRs</t>
  </si>
  <si>
    <t>3.2.00.1.1</t>
  </si>
  <si>
    <t>3.2.00.1.1  Assets: Monetary gold</t>
  </si>
  <si>
    <t>3.2.00.1.2</t>
  </si>
  <si>
    <t>3.2.00.1.2  Assets: SDRs</t>
  </si>
  <si>
    <t>3.2.01</t>
  </si>
  <si>
    <t>3.2.01  Domestic</t>
  </si>
  <si>
    <t>3.2.01.2</t>
  </si>
  <si>
    <t>3.2.01.2  Currency and deposits</t>
  </si>
  <si>
    <t>3.2.01.3</t>
  </si>
  <si>
    <t>3.2.01.3  Securities other than shares</t>
  </si>
  <si>
    <t>3.2.01.4</t>
  </si>
  <si>
    <t>3.2.01.4  Loans</t>
  </si>
  <si>
    <t>3.2.01.5</t>
  </si>
  <si>
    <t>3.2.01.5  Equity and Fund shares</t>
  </si>
  <si>
    <t>3.2.01.5.1</t>
  </si>
  <si>
    <t>3.2.01.5.1  Equity</t>
  </si>
  <si>
    <t>3.2.01.5.2</t>
  </si>
  <si>
    <t>3.2.01.5.2  Investment fund shares or units</t>
  </si>
  <si>
    <t>3.2.01.6</t>
  </si>
  <si>
    <t>3.2.01.6  Insurance and Pension</t>
  </si>
  <si>
    <t>3.2.01.6.1</t>
  </si>
  <si>
    <t>3.2.01.6.1  Non-life insurance technical reserves</t>
  </si>
  <si>
    <t>3.2.01.6.2</t>
  </si>
  <si>
    <t>3.2.01.6.2  Life insurance and enuity entitlements</t>
  </si>
  <si>
    <t>3.2.01.6.3</t>
  </si>
  <si>
    <t>3.2.01.6.3  Pension entitlements</t>
  </si>
  <si>
    <t>3.2.01.6.4</t>
  </si>
  <si>
    <t>3.2.01.6.4  Claims in pension funds</t>
  </si>
  <si>
    <t>3.2.01.6.5</t>
  </si>
  <si>
    <t>3.2.01.6.5  Claims for calls under GFS</t>
  </si>
  <si>
    <t>3.2.01.7</t>
  </si>
  <si>
    <t>3.2.01.7  Derivatives and Employee Stocks</t>
  </si>
  <si>
    <t>3.2.01.7.1</t>
  </si>
  <si>
    <t>3.2.01.7.1  Financial derivatives</t>
  </si>
  <si>
    <t>3.2.01.7.2</t>
  </si>
  <si>
    <t>3.2.01.7.2  Employee stock options</t>
  </si>
  <si>
    <t>3.2.01.8</t>
  </si>
  <si>
    <t>3.2.01.8  Trade Credit and Accounts Receivable</t>
  </si>
  <si>
    <t>3.2.01.8.1</t>
  </si>
  <si>
    <t>3.2.01.8.1  Trade credit and advances</t>
  </si>
  <si>
    <t>3.2.01.8.2</t>
  </si>
  <si>
    <t>3.2.01.8.2  Miscellaneous accounts receivable</t>
  </si>
  <si>
    <t>3.2.01.8.2.01</t>
  </si>
  <si>
    <t>3.2.01.8.2.01  Assets: Domestic: Receivable from Republic of Palau</t>
  </si>
  <si>
    <t>3.2.01.8.2.02</t>
  </si>
  <si>
    <t>3.2.01.8.2.02  Assets: Domestic: Accounts receivable other</t>
  </si>
  <si>
    <t>3.2.02</t>
  </si>
  <si>
    <t>3.2.02  Foreign</t>
  </si>
  <si>
    <t>3.2.02.2</t>
  </si>
  <si>
    <t>3.2.02.2  Currency and deposits</t>
  </si>
  <si>
    <t>3.2.02.3</t>
  </si>
  <si>
    <t>3.2.02.3  Securities other than shares</t>
  </si>
  <si>
    <t>3.2.02.4</t>
  </si>
  <si>
    <t>3.2.02.4  Loans</t>
  </si>
  <si>
    <t>3.2.02.5</t>
  </si>
  <si>
    <t>3.2.02.5  Equity and Fund shares</t>
  </si>
  <si>
    <t>3.2.02.5.1</t>
  </si>
  <si>
    <t>3.2.02.5.1  Equity</t>
  </si>
  <si>
    <t>3.2.02.5.2</t>
  </si>
  <si>
    <t>3.2.02.5.2  Investment fund shares or units</t>
  </si>
  <si>
    <t>3.2.02.6</t>
  </si>
  <si>
    <t>3.2.02.6  Insurance and Pension</t>
  </si>
  <si>
    <t>3.2.02.6.1</t>
  </si>
  <si>
    <t>3.2.02.6.1  Non-life insurance technical reserves</t>
  </si>
  <si>
    <t>3.2.02.6.2</t>
  </si>
  <si>
    <t>3.2.02.6.2  Life insurance and enuity entitlements</t>
  </si>
  <si>
    <t>3.2.02.6.3</t>
  </si>
  <si>
    <t>3.2.02.6.3  Pension entitlements</t>
  </si>
  <si>
    <t>3.2.02.6.4</t>
  </si>
  <si>
    <t>3.2.02.6.4  Claims in pension funds</t>
  </si>
  <si>
    <t>3.2.02.6.5</t>
  </si>
  <si>
    <t>3.2.02.6.5  Claims for calls under GFS</t>
  </si>
  <si>
    <t>3.2.02.6.6</t>
  </si>
  <si>
    <t>3.2.02.6.6  Deferred inflows of resources from pension</t>
  </si>
  <si>
    <t>3.2.02.7</t>
  </si>
  <si>
    <t>3.2.02.7  Derivatives and Employee Stocks</t>
  </si>
  <si>
    <t>3.2.02.7.1</t>
  </si>
  <si>
    <t>3.2.02.7.1  Financial derivatives</t>
  </si>
  <si>
    <t>3.2.02.7.2</t>
  </si>
  <si>
    <t>3.2.02.7.2  Employee stock options</t>
  </si>
  <si>
    <t>3.2.02.8</t>
  </si>
  <si>
    <t>3.2.02.8  Trade Creidt and Accounts Receivable</t>
  </si>
  <si>
    <t>3.2.02.8.1</t>
  </si>
  <si>
    <t>3.2.02.8.1  Assets: Foreign: Trade credit and advances</t>
  </si>
  <si>
    <t>3.2.02.8.2</t>
  </si>
  <si>
    <t>3.2.02.8.2  Assets: Foreign: Miscellaneous accounts receivable</t>
  </si>
  <si>
    <t>3.3  Financial Liabilities</t>
  </si>
  <si>
    <t>3.3.01</t>
  </si>
  <si>
    <t>3.3.01  Domestic</t>
  </si>
  <si>
    <t>3.3.01.2</t>
  </si>
  <si>
    <t>3.3.01.2  Currency and deposits</t>
  </si>
  <si>
    <t>3.3.01.3</t>
  </si>
  <si>
    <t>3.3.01.3  Securities other than shares</t>
  </si>
  <si>
    <t>3.3.01.4</t>
  </si>
  <si>
    <t>3.3.01.4  Loans</t>
  </si>
  <si>
    <t>3.3.01.5</t>
  </si>
  <si>
    <t>3.3.01.5  Equity and Fund shares</t>
  </si>
  <si>
    <t>3.3.01.5.1</t>
  </si>
  <si>
    <t>3.3.01.5.1  Equity</t>
  </si>
  <si>
    <t>3.3.01.5.2</t>
  </si>
  <si>
    <t>3.3.01.5.2  Investment fund shares or units</t>
  </si>
  <si>
    <t>3.3.01.6</t>
  </si>
  <si>
    <t>3.3.01.6  Insurance and Pension</t>
  </si>
  <si>
    <t>3.3.01.6.1</t>
  </si>
  <si>
    <t>3.3.01.6.1  Non-life insurance technical reserves</t>
  </si>
  <si>
    <t>3.3.01.6.2</t>
  </si>
  <si>
    <t>3.3.01.6.2  Life insurance and enuity entitlements</t>
  </si>
  <si>
    <t>3.3.01.6.3</t>
  </si>
  <si>
    <t>3.3.01.6.3  Pension entitlements</t>
  </si>
  <si>
    <t>3.3.01.6.4</t>
  </si>
  <si>
    <t>3.3.01.6.4  Claims in pension funds</t>
  </si>
  <si>
    <t>3.3.01.6.5</t>
  </si>
  <si>
    <t>3.3.01.6.5  Claims for calls under GFS</t>
  </si>
  <si>
    <t>3.3.01.7</t>
  </si>
  <si>
    <t>3.3.01.7  Derivatives and Employee Stocks</t>
  </si>
  <si>
    <t>3.3.01.7.1</t>
  </si>
  <si>
    <t>3.3.01.7.1  Financial derivatives</t>
  </si>
  <si>
    <t>3.3.01.7.2</t>
  </si>
  <si>
    <t>3.3.01.7.2  Employee stock options</t>
  </si>
  <si>
    <t>3.3.01.8</t>
  </si>
  <si>
    <t>3.3.01.8  Trade Credit and Accounts Receivable</t>
  </si>
  <si>
    <t>3.3.01.8.1</t>
  </si>
  <si>
    <t>3.3.01.8.1  Liabilities: Domestic: Trade credit and advances</t>
  </si>
  <si>
    <t>3.3.01.8.2</t>
  </si>
  <si>
    <t>3.3.01.8.2  Liabilities: Domestic: Miscellaneous accounts payable</t>
  </si>
  <si>
    <t>3.3.01.8.3</t>
  </si>
  <si>
    <t>3.3.01.8.3  Liabilities: Domestic: Due to other Funds (Treasury/Payroll) accounts</t>
  </si>
  <si>
    <t>3.3.02</t>
  </si>
  <si>
    <t>3.3.02  Foreign</t>
  </si>
  <si>
    <t>3.3.02.2</t>
  </si>
  <si>
    <t>3.3.02.2  Currency and deposits</t>
  </si>
  <si>
    <t>3.3.02.3</t>
  </si>
  <si>
    <t>3.3.02.3  Securities other than shares</t>
  </si>
  <si>
    <t>3.3.02.4</t>
  </si>
  <si>
    <t>3.3.02.4  Loans</t>
  </si>
  <si>
    <t>3.3.02.5</t>
  </si>
  <si>
    <t>3.3.02.5  Equity and Fund shares</t>
  </si>
  <si>
    <t>3.3.02.5.1</t>
  </si>
  <si>
    <t>3.3.02.5.1  Equity</t>
  </si>
  <si>
    <t>3.3.02.5.2</t>
  </si>
  <si>
    <t>3.3.02.5.2  Investment fund shares or units</t>
  </si>
  <si>
    <t>3.3.02.6</t>
  </si>
  <si>
    <t>3.3.02.6  Insurance and Pension</t>
  </si>
  <si>
    <t>3.3.02.6.1</t>
  </si>
  <si>
    <t>3.3.02.6.1  Non-life insurance technical reserves</t>
  </si>
  <si>
    <t>3.3.02.6.2</t>
  </si>
  <si>
    <t>3.3.02.6.2  Life insurance and enuity entitlements</t>
  </si>
  <si>
    <t>3.3.02.6.3</t>
  </si>
  <si>
    <t>3.3.02.6.3  Pension entitlements</t>
  </si>
  <si>
    <t>3.3.02.6.4</t>
  </si>
  <si>
    <t>3.3.02.6.4  Claims in pension funds</t>
  </si>
  <si>
    <t>3.3.02.6.5</t>
  </si>
  <si>
    <t>3.3.02.6.5  Claims for calls under GFS</t>
  </si>
  <si>
    <t>3.3.02.6.6</t>
  </si>
  <si>
    <t>3.3.02.6.6  Deferred inflows of resources from pension</t>
  </si>
  <si>
    <t>3.3.02.7</t>
  </si>
  <si>
    <t>3.3.02.7  Derivatives and Employee Stocks</t>
  </si>
  <si>
    <t>3.3.02.7.1</t>
  </si>
  <si>
    <t>3.3.02.7.1  Financial derivatives</t>
  </si>
  <si>
    <t>3.3.02.7.2</t>
  </si>
  <si>
    <t>3.3.02.7.2  Employee stock options</t>
  </si>
  <si>
    <t>3.3.02.8</t>
  </si>
  <si>
    <t>3.3.02.8  Trade Credit and Accounts Receivable</t>
  </si>
  <si>
    <t>3.3.02.8.1</t>
  </si>
  <si>
    <t>3.3.02.8.1  Liabilities: Foreign: Trade credit and advances</t>
  </si>
  <si>
    <t>3.3.02.8.2</t>
  </si>
  <si>
    <t>3.3.02.8.2  Liabilities: Foreign: Miscellaneous accounts receivable</t>
  </si>
  <si>
    <t>4  Holding gains</t>
  </si>
  <si>
    <t>4.1  Nonfinancial assets</t>
  </si>
  <si>
    <t>4.1.01</t>
  </si>
  <si>
    <t>4.1.01  Fixed Assets</t>
  </si>
  <si>
    <t>4.1.01.1</t>
  </si>
  <si>
    <t>4.1.01.1  Buildings and structures</t>
  </si>
  <si>
    <t>4.1.01.1.1</t>
  </si>
  <si>
    <t>4.1.01.1.1  Dwellings</t>
  </si>
  <si>
    <t>4.1.01.1.2</t>
  </si>
  <si>
    <t>4.1.01.1.2  Nonresidential buildings</t>
  </si>
  <si>
    <t>4.1.01.1.3</t>
  </si>
  <si>
    <t>4.1.01.1.3  Other structures</t>
  </si>
  <si>
    <t>4.1.01.1.4</t>
  </si>
  <si>
    <t>4.1.01.1.4  Land Improvements</t>
  </si>
  <si>
    <t>4.1.01.2</t>
  </si>
  <si>
    <t>4.1.01.2  Machinery and equipment</t>
  </si>
  <si>
    <t>4.1.01.2.1</t>
  </si>
  <si>
    <t>4.1.01.2.1  Transport equipment</t>
  </si>
  <si>
    <t>4.1.01.2.2</t>
  </si>
  <si>
    <t>4.1.01.2.2  Other machinery and equipment</t>
  </si>
  <si>
    <t>4.1.01.3</t>
  </si>
  <si>
    <t>4.1.01.3  Other fixed assets</t>
  </si>
  <si>
    <t>4.1.01.3.1</t>
  </si>
  <si>
    <t>4.1.01.3.1  Cultivated biological resources</t>
  </si>
  <si>
    <t>4.1.01.3.2</t>
  </si>
  <si>
    <t>4.1.01.3.2  Intellectual property products</t>
  </si>
  <si>
    <t>4.1.01.4</t>
  </si>
  <si>
    <t>4.1.01.4  Fixed Assets: Weaposn systems</t>
  </si>
  <si>
    <t>4.1.01.5</t>
  </si>
  <si>
    <t>4.1.01.5  Fixed Assets: Capital/Development projects</t>
  </si>
  <si>
    <t>4.1.02</t>
  </si>
  <si>
    <t>4.1.02  Inventories</t>
  </si>
  <si>
    <t>4.1.03</t>
  </si>
  <si>
    <t>4.1.03  Valuables</t>
  </si>
  <si>
    <t>4.1.04</t>
  </si>
  <si>
    <t>4.1.04  Nonproduced assets</t>
  </si>
  <si>
    <t>4.1.04.1</t>
  </si>
  <si>
    <t>4.1.04.1  Land</t>
  </si>
  <si>
    <t>4.1.04.2</t>
  </si>
  <si>
    <t>4.1.04.2  Mineral and energy products</t>
  </si>
  <si>
    <t>4.1.04.3</t>
  </si>
  <si>
    <t>4.1.04.3  Other naturally occuring assets</t>
  </si>
  <si>
    <t>4.1.04.3.1</t>
  </si>
  <si>
    <t>4.1.04.3.1  Non cultivated biological resources</t>
  </si>
  <si>
    <t>4.1.04.3.2</t>
  </si>
  <si>
    <t>4.1.04.3.2  Water resources</t>
  </si>
  <si>
    <t>4.1.04.3.3</t>
  </si>
  <si>
    <t>4.1.04.3.3  Other natural resources</t>
  </si>
  <si>
    <t>4.1.04.4</t>
  </si>
  <si>
    <t>4.1.04.4  Intangible nonproduced assets</t>
  </si>
  <si>
    <t>4.1.04.4.1</t>
  </si>
  <si>
    <t>4.1.04.4.1  Contracts, leases and licenses</t>
  </si>
  <si>
    <t>4.1.04.4.2</t>
  </si>
  <si>
    <t>4.1.04.4.2  Goodwill ad marketing assets</t>
  </si>
  <si>
    <t>4.2  Financial Assets</t>
  </si>
  <si>
    <t>4.2.00.1</t>
  </si>
  <si>
    <t>4.2.00.1  Monetary gold and SDRs</t>
  </si>
  <si>
    <t>4.2.00.1.1</t>
  </si>
  <si>
    <t>4.2.00.1.1  Assets: Monetary gold</t>
  </si>
  <si>
    <t>4.2.00.1.2</t>
  </si>
  <si>
    <t>4.2.00.1.2  Assets: SDRs</t>
  </si>
  <si>
    <t>4.2.01</t>
  </si>
  <si>
    <t>4.2.01  Domestic</t>
  </si>
  <si>
    <t>4.2.01.2</t>
  </si>
  <si>
    <t>4.2.01.2  Currency and deposits</t>
  </si>
  <si>
    <t>4.2.01.3</t>
  </si>
  <si>
    <t>4.2.01.3  Securities other than shares</t>
  </si>
  <si>
    <t>4.2.01.4</t>
  </si>
  <si>
    <t>4.2.01.4  Loans</t>
  </si>
  <si>
    <t>4.2.01.5</t>
  </si>
  <si>
    <t>4.2.01.5  Equity and Fund shares</t>
  </si>
  <si>
    <t>4.2.01.5.1</t>
  </si>
  <si>
    <t>4.2.01.5.1  Equity</t>
  </si>
  <si>
    <t>4.2.01.5.2</t>
  </si>
  <si>
    <t>4.2.01.5.2  Investment fund shares or units</t>
  </si>
  <si>
    <t>4.2.01.6</t>
  </si>
  <si>
    <t>4.2.01.6  Insurance and Pension</t>
  </si>
  <si>
    <t>4.2.01.6.1</t>
  </si>
  <si>
    <t>4.2.01.6.1  Non-life insurance technical reserves</t>
  </si>
  <si>
    <t>4.2.01.6.2</t>
  </si>
  <si>
    <t>4.2.01.6.2  Life insurance and enuity entitlements</t>
  </si>
  <si>
    <t>4.2.01.6.3</t>
  </si>
  <si>
    <t>4.2.01.6.3  Pension entitlements</t>
  </si>
  <si>
    <t>4.2.01.6.4</t>
  </si>
  <si>
    <t>4.2.01.6.4  Claims in pension funds</t>
  </si>
  <si>
    <t>4.2.01.6.5</t>
  </si>
  <si>
    <t>4.2.01.6.5  Claims for calls under GFS</t>
  </si>
  <si>
    <t>4.2.01.7</t>
  </si>
  <si>
    <t>4.2.01.7  Derivatives and Employee Stocks</t>
  </si>
  <si>
    <t>4.2.01.7.1</t>
  </si>
  <si>
    <t>4.2.01.7.1  Financial derivatives</t>
  </si>
  <si>
    <t>4.2.01.7.2</t>
  </si>
  <si>
    <t>4.2.01.7.2  Employee stock options</t>
  </si>
  <si>
    <t>4.2.01.8</t>
  </si>
  <si>
    <t>4.2.01.8  Trade Credit and Accounts Receivable</t>
  </si>
  <si>
    <t>4.2.01.8.1</t>
  </si>
  <si>
    <t>4.2.01.8.1  Trade credit and advances</t>
  </si>
  <si>
    <t>4.2.01.8.2</t>
  </si>
  <si>
    <t>4.2.01.8.2  Miscellaneous accounts receivable</t>
  </si>
  <si>
    <t>4.2.01.8.2.01</t>
  </si>
  <si>
    <t>4.2.01.8.2.01  Assets: Domestic: Receivable from Republic of Palau</t>
  </si>
  <si>
    <t>4.2.01.8.2.02</t>
  </si>
  <si>
    <t>4.2.01.8.2.02  Assets: Domestic: Accounts receivable other</t>
  </si>
  <si>
    <t>4.2.02</t>
  </si>
  <si>
    <t>4.2.02  Foreign</t>
  </si>
  <si>
    <t>4.2.02.2</t>
  </si>
  <si>
    <t>4.2.02.2  Currency and deposits</t>
  </si>
  <si>
    <t>4.2.02.3</t>
  </si>
  <si>
    <t>4.2.02.3  Securities other than shares</t>
  </si>
  <si>
    <t>4.2.02.4</t>
  </si>
  <si>
    <t>4.2.02.4  Loans</t>
  </si>
  <si>
    <t>4.2.02.5</t>
  </si>
  <si>
    <t>4.2.02.5  Equity and Fund shares</t>
  </si>
  <si>
    <t>4.2.02.5.1</t>
  </si>
  <si>
    <t>4.2.02.5.1  Equity</t>
  </si>
  <si>
    <t>4.2.02.5.2</t>
  </si>
  <si>
    <t>4.2.02.5.2  Investment fund shares or units</t>
  </si>
  <si>
    <t>4.2.02.6</t>
  </si>
  <si>
    <t>4.2.02.6  Insurance and Pension</t>
  </si>
  <si>
    <t>4.2.02.6.1</t>
  </si>
  <si>
    <t>4.2.02.6.1  Non-life insurance technical reserves</t>
  </si>
  <si>
    <t>4.2.02.6.2</t>
  </si>
  <si>
    <t>4.2.02.6.2  Life insurance and enuity entitlements</t>
  </si>
  <si>
    <t>4.2.02.6.3</t>
  </si>
  <si>
    <t>4.2.02.6.3  Pension entitlements</t>
  </si>
  <si>
    <t>4.2.02.6.4</t>
  </si>
  <si>
    <t>4.2.02.6.4  Claims in pension funds</t>
  </si>
  <si>
    <t>4.2.02.6.5</t>
  </si>
  <si>
    <t>4.2.02.6.5  Claims for calls under GFS</t>
  </si>
  <si>
    <t>4.2.02.6.6</t>
  </si>
  <si>
    <t>4.2.02.6.6  Deferred inflows of resources from pension</t>
  </si>
  <si>
    <t>4.2.02.7</t>
  </si>
  <si>
    <t>4.2.02.7  Derivatives and Employee Stocks</t>
  </si>
  <si>
    <t>4.2.02.7.1</t>
  </si>
  <si>
    <t>4.2.02.7.1  Financial derivatives</t>
  </si>
  <si>
    <t>4.2.02.7.2</t>
  </si>
  <si>
    <t>4.2.02.7.2  Employee stock options</t>
  </si>
  <si>
    <t>4.2.02.8</t>
  </si>
  <si>
    <t>4.2.02.8  Trade Creidt and Accounts Receivable</t>
  </si>
  <si>
    <t>4.2.02.8.1</t>
  </si>
  <si>
    <t>4.2.02.8.1  Trade credit and advances</t>
  </si>
  <si>
    <t>4.2.02.8.2</t>
  </si>
  <si>
    <t>4.2.02.8.2  Miscellaneous accounts receivable</t>
  </si>
  <si>
    <t>4.3  Financial Liabilities</t>
  </si>
  <si>
    <t>4.3.01</t>
  </si>
  <si>
    <t>4.3.01  Domestic</t>
  </si>
  <si>
    <t>4.3.01.2</t>
  </si>
  <si>
    <t>4.3.01.2  Currency and deposits</t>
  </si>
  <si>
    <t>4.3.01.3</t>
  </si>
  <si>
    <t>4.3.01.3  Securities other than shares</t>
  </si>
  <si>
    <t>4.3.01.4</t>
  </si>
  <si>
    <t>4.3.01.4  Loans</t>
  </si>
  <si>
    <t>4.3.01.5</t>
  </si>
  <si>
    <t>4.3.01.5  Equity and Fund shares</t>
  </si>
  <si>
    <t>4.3.01.5.1</t>
  </si>
  <si>
    <t>4.3.01.5.1  Equity</t>
  </si>
  <si>
    <t>4.3.01.5.2</t>
  </si>
  <si>
    <t>4.3.01.5.2  Investment fund shares or units</t>
  </si>
  <si>
    <t>4.3.01.6</t>
  </si>
  <si>
    <t>4.3.01.6  Insurance and Pension</t>
  </si>
  <si>
    <t>4.3.01.6.1</t>
  </si>
  <si>
    <t>4.3.01.6.1  Non-life insurance technical reserves</t>
  </si>
  <si>
    <t>4.3.01.6.2</t>
  </si>
  <si>
    <t>4.3.01.6.2  Life insurance and enuity entitlements</t>
  </si>
  <si>
    <t>4.3.01.6.3</t>
  </si>
  <si>
    <t>4.3.01.6.3  Pension entitlements</t>
  </si>
  <si>
    <t>4.3.01.6.4</t>
  </si>
  <si>
    <t>4.3.01.6.4  Claims in pension funds</t>
  </si>
  <si>
    <t>4.3.01.6.5</t>
  </si>
  <si>
    <t>4.3.01.6.5  Claims for calls under GFS</t>
  </si>
  <si>
    <t>4.3.01.7</t>
  </si>
  <si>
    <t>4.3.01.7  Derivatives and Employee Stocks</t>
  </si>
  <si>
    <t>4.3.01.7.1</t>
  </si>
  <si>
    <t>4.3.01.7.1  Financial derivatives</t>
  </si>
  <si>
    <t>4.3.01.7.2</t>
  </si>
  <si>
    <t>4.3.01.7.2  Employee stock options</t>
  </si>
  <si>
    <t>4.3.01.8</t>
  </si>
  <si>
    <t>4.3.01.8  Trade Creidt and Accounts Receivable</t>
  </si>
  <si>
    <t>4.3.01.8.1</t>
  </si>
  <si>
    <t>4.3.01.8.1  Trade credit and advances</t>
  </si>
  <si>
    <t>4.3.01.8.2</t>
  </si>
  <si>
    <t>4.3.01.8.2  Miscellaneous accounts receivable</t>
  </si>
  <si>
    <t>4.3.01.8.3</t>
  </si>
  <si>
    <t>4.3.01.8.3  Liabilities: Domestic: Due to other Funds (Treasury/Payroll) accounts</t>
  </si>
  <si>
    <t>4.3.02</t>
  </si>
  <si>
    <t>4.3.02  Foreign</t>
  </si>
  <si>
    <t>4.3.02.2</t>
  </si>
  <si>
    <t>4.3.02.2  Currency and deposits</t>
  </si>
  <si>
    <t>4.3.02.3</t>
  </si>
  <si>
    <t>4.3.02.3  Securities other than shares</t>
  </si>
  <si>
    <t>4.3.02.4</t>
  </si>
  <si>
    <t>4.3.02.4  Loans</t>
  </si>
  <si>
    <t>4.3.02.5</t>
  </si>
  <si>
    <t>4.3.02.5  Equity and Fund shares</t>
  </si>
  <si>
    <t>4.3.02.5.1</t>
  </si>
  <si>
    <t>4.3.02.5.1  Equity</t>
  </si>
  <si>
    <t>4.3.02.5.2</t>
  </si>
  <si>
    <t>4.3.02.5.2  Investment fund shares or units</t>
  </si>
  <si>
    <t>4.3.02.6</t>
  </si>
  <si>
    <t>4.3.02.6  Insurance and Pension</t>
  </si>
  <si>
    <t>4.3.02.6.1</t>
  </si>
  <si>
    <t>4.3.02.6.1  Non-life insurance technical reserves</t>
  </si>
  <si>
    <t>4.3.02.6.2</t>
  </si>
  <si>
    <t>4.3.02.6.2  Life insurance and enuity entitlements</t>
  </si>
  <si>
    <t>4.3.02.6.3</t>
  </si>
  <si>
    <t>4.3.02.6.3  Pension entitlements</t>
  </si>
  <si>
    <t>4.3.02.6.4</t>
  </si>
  <si>
    <t>4.3.02.6.4  Claims in pension funds</t>
  </si>
  <si>
    <t>4.3.02.6.5</t>
  </si>
  <si>
    <t>4.3.02.6.5  Claims for calls under GFS</t>
  </si>
  <si>
    <t>4.3.02.6.6</t>
  </si>
  <si>
    <t>4.3.02.6.6  Deferred inflows of resources from pension</t>
  </si>
  <si>
    <t>4.3.02.7</t>
  </si>
  <si>
    <t>4.3.02.7  Derivatives and Employee Stocks</t>
  </si>
  <si>
    <t>4.3.02.7.1</t>
  </si>
  <si>
    <t>4.3.02.7.1  Financial derivatives</t>
  </si>
  <si>
    <t>4.3.02.7.2</t>
  </si>
  <si>
    <t>4.3.02.7.2  Employee stock options</t>
  </si>
  <si>
    <t>4.3.02.8</t>
  </si>
  <si>
    <t>4.3.02.8  Trade Credit and Accounts Receivable</t>
  </si>
  <si>
    <t>4.3.02.8.1</t>
  </si>
  <si>
    <t>4.3.02.8.1  Trade credit and advances</t>
  </si>
  <si>
    <t>4.3.02.8.2</t>
  </si>
  <si>
    <t>4.3.02.8.2  Miscellaneous accounts receivable</t>
  </si>
  <si>
    <t>5  Other changes in the volumes of assets</t>
  </si>
  <si>
    <t>5.1  Nonfinancial assets</t>
  </si>
  <si>
    <t>5.1.01</t>
  </si>
  <si>
    <t>5.1.01  Fixed Assets</t>
  </si>
  <si>
    <t>5.1.01.1</t>
  </si>
  <si>
    <t>5.1.01.1  Buildings and structures</t>
  </si>
  <si>
    <t>5.1.01.1.1</t>
  </si>
  <si>
    <t>5.1.01.1.1  Dwellings</t>
  </si>
  <si>
    <t>5.1.01.1.2</t>
  </si>
  <si>
    <t>5.1.01.1.2  Nonresidential buildings</t>
  </si>
  <si>
    <t>5.1.01.1.3</t>
  </si>
  <si>
    <t>5.1.01.1.3  Other structures</t>
  </si>
  <si>
    <t>5.1.01.1.4</t>
  </si>
  <si>
    <t>5.1.01.1.4  Land Improvements</t>
  </si>
  <si>
    <t>5.1.01.2</t>
  </si>
  <si>
    <t>5.1.01.2  Machinery and equipment</t>
  </si>
  <si>
    <t>5.1.01.2.1</t>
  </si>
  <si>
    <t>5.1.01.2.1  Transport equipment</t>
  </si>
  <si>
    <t>5.1.01.2.2</t>
  </si>
  <si>
    <t>5.1.01.2.2  Other machinery and equipment</t>
  </si>
  <si>
    <t>5.1.01.3</t>
  </si>
  <si>
    <t>5.1.01.3  Other fixed assets</t>
  </si>
  <si>
    <t>5.1.01.3.1</t>
  </si>
  <si>
    <t>5.1.01.3.1  Cultivated biological resources</t>
  </si>
  <si>
    <t>5.1.01.3.2</t>
  </si>
  <si>
    <t>5.1.01.3.2  Intellectual property products</t>
  </si>
  <si>
    <t>5.1.01.4</t>
  </si>
  <si>
    <t>5.1.01.4  Fixed Assets: Weaposn systems</t>
  </si>
  <si>
    <t>5.1.01.5</t>
  </si>
  <si>
    <t>5.1.01.5  Fixed Assets: Capital/Development projects</t>
  </si>
  <si>
    <t>5.1.02</t>
  </si>
  <si>
    <t>5.1.02  Inventories</t>
  </si>
  <si>
    <t>5.1.03</t>
  </si>
  <si>
    <t>5.1.03  Valuables</t>
  </si>
  <si>
    <t>5.1.04</t>
  </si>
  <si>
    <t>5.1.04  Nonproduced assets</t>
  </si>
  <si>
    <t>5.1.04.1</t>
  </si>
  <si>
    <t>5.1.04.1  Land</t>
  </si>
  <si>
    <t>5.1.04.2</t>
  </si>
  <si>
    <t>5.1.04.2  Mineral and energy products</t>
  </si>
  <si>
    <t>5.1.04.3</t>
  </si>
  <si>
    <t>5.1.04.3  Other naturally occuring assets</t>
  </si>
  <si>
    <t>5.1.04.3.1</t>
  </si>
  <si>
    <t>5.1.04.3.1  Non cultivated biological resources</t>
  </si>
  <si>
    <t>5.1.04.3.2</t>
  </si>
  <si>
    <t>5.1.04.3.2  Water resources</t>
  </si>
  <si>
    <t>5.1.04.3.3</t>
  </si>
  <si>
    <t>5.1.04.3.3  Other natural resources</t>
  </si>
  <si>
    <t>5.1.04.4</t>
  </si>
  <si>
    <t>5.1.04.4  Intangible nonproduced assets</t>
  </si>
  <si>
    <t>5.1.04.4.1</t>
  </si>
  <si>
    <t>5.1.04.4.1  Contracts, leases and licenses</t>
  </si>
  <si>
    <t>5.1.04.4.2</t>
  </si>
  <si>
    <t>5.1.04.4.2  Goodwill ad marketing assets</t>
  </si>
  <si>
    <t>5.2  Financial Assets</t>
  </si>
  <si>
    <t>5.2.00.1</t>
  </si>
  <si>
    <t>5.2.00.1  Monetary gold and SDRs</t>
  </si>
  <si>
    <t>5.2.00.1.1</t>
  </si>
  <si>
    <t>5.2.00.1.1  Assets: Monetary gold</t>
  </si>
  <si>
    <t>5.2.00.1.2</t>
  </si>
  <si>
    <t>5.2.00.1.2  Assets: SDRs</t>
  </si>
  <si>
    <t>5.2.01</t>
  </si>
  <si>
    <t>5.2.01  Domestic</t>
  </si>
  <si>
    <t>5.2.01.2</t>
  </si>
  <si>
    <t>5.2.01.2  Currency and deposits</t>
  </si>
  <si>
    <t>5.2.01.3</t>
  </si>
  <si>
    <t>5.2.01.3  Securities other than shares</t>
  </si>
  <si>
    <t>5.2.01.4</t>
  </si>
  <si>
    <t>5.2.01.4  Loans</t>
  </si>
  <si>
    <t>5.2.01.5</t>
  </si>
  <si>
    <t>5.2.01.5  Equity and Fund shares</t>
  </si>
  <si>
    <t>5.2.01.5.1</t>
  </si>
  <si>
    <t>5.2.01.5.1  Equity</t>
  </si>
  <si>
    <t>5.2.01.5.2</t>
  </si>
  <si>
    <t>5.2.01.5.2  Investment fund shares or units</t>
  </si>
  <si>
    <t>5.2.01.6</t>
  </si>
  <si>
    <t>5.2.01.6  Insurance and Pension</t>
  </si>
  <si>
    <t>5.2.01.6.1</t>
  </si>
  <si>
    <t>5.2.01.6.1  Non-life insurance technical reserves</t>
  </si>
  <si>
    <t>5.2.01.6.2</t>
  </si>
  <si>
    <t>5.2.01.6.2  Life insurance and enuity entitlements</t>
  </si>
  <si>
    <t>5.2.01.6.3</t>
  </si>
  <si>
    <t>5.2.01.6.3  Pension entitlements</t>
  </si>
  <si>
    <t>5.2.01.6.4</t>
  </si>
  <si>
    <t>5.2.01.6.4  Claims in pension funds</t>
  </si>
  <si>
    <t>5.2.01.6.5</t>
  </si>
  <si>
    <t>5.2.01.6.5  Claims for calls under GFS</t>
  </si>
  <si>
    <t>5.2.01.7</t>
  </si>
  <si>
    <t>5.2.01.7  Derivatives and Employee Stocks</t>
  </si>
  <si>
    <t>5.2.01.7.1</t>
  </si>
  <si>
    <t>5.2.01.7.1  Financial derivatives</t>
  </si>
  <si>
    <t>5.2.01.7.2</t>
  </si>
  <si>
    <t>5.2.01.7.2  Employee stock options</t>
  </si>
  <si>
    <t>5.2.01.8</t>
  </si>
  <si>
    <t>5.2.01.8  Trade Credit and Accounts Receivable</t>
  </si>
  <si>
    <t>5.2.01.8.1</t>
  </si>
  <si>
    <t>5.2.01.8.1  Trade credit and advances</t>
  </si>
  <si>
    <t>5.2.01.8.2</t>
  </si>
  <si>
    <t>5.2.01.8.2  Miscellaneous accounts receivable</t>
  </si>
  <si>
    <t>5.2.01.8.2.01</t>
  </si>
  <si>
    <t>5.2.01.8.2.01  Assets: Domestic: Receivable from Republic of Palau</t>
  </si>
  <si>
    <t>5.2.01.8.2.02</t>
  </si>
  <si>
    <t>5.2.01.8.2.02  Assets: Domestic: Accounts receivable other</t>
  </si>
  <si>
    <t>5.2.02</t>
  </si>
  <si>
    <t>5.2.02  Foreign</t>
  </si>
  <si>
    <t>5.2.02.2</t>
  </si>
  <si>
    <t>5.2.02.2  Currency and deposits</t>
  </si>
  <si>
    <t>5.2.02.3</t>
  </si>
  <si>
    <t>5.2.02.3  Securities other than shares</t>
  </si>
  <si>
    <t>5.2.02.4</t>
  </si>
  <si>
    <t>5.2.02.4  Loans</t>
  </si>
  <si>
    <t>5.2.02.5</t>
  </si>
  <si>
    <t>5.2.02.5  Equity and Fund shares</t>
  </si>
  <si>
    <t>5.2.02.5.1</t>
  </si>
  <si>
    <t>5.2.02.5.1  Equity</t>
  </si>
  <si>
    <t>5.2.02.5.2</t>
  </si>
  <si>
    <t>5.2.02.5.2  Investment fund shares or units</t>
  </si>
  <si>
    <t>5.2.02.6</t>
  </si>
  <si>
    <t>5.2.02.6  Insurance and Pension</t>
  </si>
  <si>
    <t>5.2.02.6.1</t>
  </si>
  <si>
    <t>5.2.02.6.1  Non-life insurance technical reserves</t>
  </si>
  <si>
    <t>5.2.02.6.2</t>
  </si>
  <si>
    <t>5.2.02.6.2  Life insurance and enuity entitlements</t>
  </si>
  <si>
    <t>5.2.02.6.3</t>
  </si>
  <si>
    <t>5.2.02.6.3  Pension entitlements</t>
  </si>
  <si>
    <t>5.2.02.6.4</t>
  </si>
  <si>
    <t>5.2.02.6.4  Claims in pension funds</t>
  </si>
  <si>
    <t>5.2.02.6.5</t>
  </si>
  <si>
    <t>5.2.02.6.5  Claims for calls under GFS</t>
  </si>
  <si>
    <t>5.2.02.6.6</t>
  </si>
  <si>
    <t>5.2.02.6.6  Deferred inflows of resources from pension</t>
  </si>
  <si>
    <t>5.2.02.7</t>
  </si>
  <si>
    <t>5.2.02.7  Derivatives and Employee Stocks</t>
  </si>
  <si>
    <t>5.2.02.7.1</t>
  </si>
  <si>
    <t>5.2.02.7.1  Financial derivatives</t>
  </si>
  <si>
    <t>5.2.02.7.2</t>
  </si>
  <si>
    <t>5.2.02.7.2  Employee stock options</t>
  </si>
  <si>
    <t>5.2.02.8</t>
  </si>
  <si>
    <t>5.2.02.8  Trade Creidt and Accounts Receivable</t>
  </si>
  <si>
    <t>5.2.02.8.1</t>
  </si>
  <si>
    <t>5.2.02.8.1  Trade credit and advances</t>
  </si>
  <si>
    <t>5.2.02.8.2</t>
  </si>
  <si>
    <t>5.2.02.8.2  Miscellaneous accounts receivable</t>
  </si>
  <si>
    <t>5.3  Financial Liabilities</t>
  </si>
  <si>
    <t>5.3.01</t>
  </si>
  <si>
    <t>5.3.01  Domestic</t>
  </si>
  <si>
    <t>5.3.01.2</t>
  </si>
  <si>
    <t>5.3.01.2  Currency and deposits</t>
  </si>
  <si>
    <t>5.3.01.3</t>
  </si>
  <si>
    <t>5.3.01.3  Securities other than shares</t>
  </si>
  <si>
    <t>5.3.01.4</t>
  </si>
  <si>
    <t>5.3.01.4  Loans</t>
  </si>
  <si>
    <t>5.3.01.5</t>
  </si>
  <si>
    <t>5.3.01.5  Equity and Fund shares</t>
  </si>
  <si>
    <t>5.3.01.5.1</t>
  </si>
  <si>
    <t>5.3.01.5.1  Equity</t>
  </si>
  <si>
    <t>5.3.01.5.2</t>
  </si>
  <si>
    <t>5.3.01.5.2  Investment fund shares or units</t>
  </si>
  <si>
    <t>5.3.01.6</t>
  </si>
  <si>
    <t>5.3.01.6  Insurance and Pension</t>
  </si>
  <si>
    <t>5.3.01.6.1</t>
  </si>
  <si>
    <t>5.3.01.6.1  Non-life insurance technical reserves</t>
  </si>
  <si>
    <t>5.3.01.6.2</t>
  </si>
  <si>
    <t>5.3.01.6.2  Life insurance and enuity entitlements</t>
  </si>
  <si>
    <t>5.3.01.6.3</t>
  </si>
  <si>
    <t>5.3.01.6.3  Pension entitlements</t>
  </si>
  <si>
    <t>5.3.01.6.4</t>
  </si>
  <si>
    <t>5.3.01.6.4  Claims in pension funds</t>
  </si>
  <si>
    <t>5.3.01.6.5</t>
  </si>
  <si>
    <t>5.3.01.6.5  Claims for calls under GFS</t>
  </si>
  <si>
    <t>5.3.01.7</t>
  </si>
  <si>
    <t>5.3.01.7  Derivatives and Employee Stocks</t>
  </si>
  <si>
    <t>5.3.01.7.1</t>
  </si>
  <si>
    <t>5.3.01.7.1  Financial derivatives</t>
  </si>
  <si>
    <t>5.3.01.7.2</t>
  </si>
  <si>
    <t>5.3.01.7.2  Employee stock options</t>
  </si>
  <si>
    <t>5.3.01.8</t>
  </si>
  <si>
    <t>5.3.01.8  Trade Creidt and Accounts Receivable</t>
  </si>
  <si>
    <t>5.3.01.8.1</t>
  </si>
  <si>
    <t>5.3.01.8.1  Trade credit and advances</t>
  </si>
  <si>
    <t>5.3.01.8.2</t>
  </si>
  <si>
    <t>5.3.01.8.2  Miscellaneous accounts receivable</t>
  </si>
  <si>
    <t>5.3.01.8.3</t>
  </si>
  <si>
    <t>5.3.01.8.3  Liabilities: Domestic: Due to other Funds (Treasury/Payroll) accounts</t>
  </si>
  <si>
    <t>5.3.02</t>
  </si>
  <si>
    <t>5.3.02  Foreign</t>
  </si>
  <si>
    <t>5.3.02.2</t>
  </si>
  <si>
    <t>5.3.02.2  Currency and deposits</t>
  </si>
  <si>
    <t>5.3.02.3</t>
  </si>
  <si>
    <t>5.3.02.3  Securities other than shares</t>
  </si>
  <si>
    <t>5.3.02.4</t>
  </si>
  <si>
    <t>5.3.02.4  Loans</t>
  </si>
  <si>
    <t>5.3.02.5</t>
  </si>
  <si>
    <t>5.3.02.5  Equity and Fund shares</t>
  </si>
  <si>
    <t>5.3.02.5.1</t>
  </si>
  <si>
    <t>5.3.02.5.1  Equity</t>
  </si>
  <si>
    <t>5.3.02.5.2</t>
  </si>
  <si>
    <t>5.3.02.5.2  Investment fund shares or units</t>
  </si>
  <si>
    <t>5.3.02.6</t>
  </si>
  <si>
    <t>5.3.02.6  Insurance and Pension</t>
  </si>
  <si>
    <t>5.3.02.6.1</t>
  </si>
  <si>
    <t>5.3.02.6.1  Non-life insurance technical reserves</t>
  </si>
  <si>
    <t>5.3.02.6.2</t>
  </si>
  <si>
    <t>5.3.02.6.2  Life insurance and enuity entitlements</t>
  </si>
  <si>
    <t>5.3.02.6.3</t>
  </si>
  <si>
    <t>5.3.02.6.3  Pension entitlements</t>
  </si>
  <si>
    <t>5.3.02.6.4</t>
  </si>
  <si>
    <t>5.3.02.6.4  Claims in pension funds</t>
  </si>
  <si>
    <t>5.3.02.6.5</t>
  </si>
  <si>
    <t>5.3.02.6.5  Claims for calls under GFS</t>
  </si>
  <si>
    <t>5.3.02.6.6</t>
  </si>
  <si>
    <t>5.3.02.6.6  Deferred inflows of resources from pension</t>
  </si>
  <si>
    <t>5.3.02.7</t>
  </si>
  <si>
    <t>5.3.02.7  Derivatives and Employee Stocks</t>
  </si>
  <si>
    <t>5.3.02.7.1</t>
  </si>
  <si>
    <t>5.3.02.7.1  Financial derivatives</t>
  </si>
  <si>
    <t>5.3.02.7.2</t>
  </si>
  <si>
    <t>5.3.02.7.2  Employee stock options</t>
  </si>
  <si>
    <t>5.3.02.8</t>
  </si>
  <si>
    <t>5.3.02.8  Trade Credit and Accounts Receivable</t>
  </si>
  <si>
    <t>5.3.02.8.1</t>
  </si>
  <si>
    <t>5.3.02.8.1  Trade credit and advances</t>
  </si>
  <si>
    <t>5.3.02.8.2</t>
  </si>
  <si>
    <t>5.3.02.8.2  Miscellaneous accounts receivable</t>
  </si>
  <si>
    <t>6  Net Worth</t>
  </si>
  <si>
    <t>6.1  Nonfinancial assets</t>
  </si>
  <si>
    <t>6.1.01</t>
  </si>
  <si>
    <t>6.1.01  Fixed Assets</t>
  </si>
  <si>
    <t>6.1.01.1</t>
  </si>
  <si>
    <t>6.1.01.1  Buildings and structures</t>
  </si>
  <si>
    <t>6.1.01.1.1</t>
  </si>
  <si>
    <t>6.1.01.1.1  Dwellings</t>
  </si>
  <si>
    <t>6.1.01.1.2</t>
  </si>
  <si>
    <t>6.1.01.1.2  Nonresidential buildings</t>
  </si>
  <si>
    <t>6.1.01.1.3</t>
  </si>
  <si>
    <t>6.1.01.1.3  Other structures</t>
  </si>
  <si>
    <t>6.1.01.1.4</t>
  </si>
  <si>
    <t>6.1.01.1.4  Land Improvements</t>
  </si>
  <si>
    <t>6.1.01.2</t>
  </si>
  <si>
    <t>6.1.01.2  Machinery and equipment</t>
  </si>
  <si>
    <t>6.1.01.2.1</t>
  </si>
  <si>
    <t>6.1.01.2.1  Transport equipment</t>
  </si>
  <si>
    <t>6.1.01.2.2</t>
  </si>
  <si>
    <t>6.1.01.2.2  Other machinery and equipment</t>
  </si>
  <si>
    <t>6.1.01.3</t>
  </si>
  <si>
    <t>6.1.01.3  Other fixed assets</t>
  </si>
  <si>
    <t>6.1.01.3.1</t>
  </si>
  <si>
    <t>6.1.01.3.1  Cultivated biological resources</t>
  </si>
  <si>
    <t>6.1.01.3.2</t>
  </si>
  <si>
    <t>6.1.01.3.2  Intellectual property products</t>
  </si>
  <si>
    <t>6.1.01.4</t>
  </si>
  <si>
    <t>6.1.01.4  Fixed Assets: Weaposn systems</t>
  </si>
  <si>
    <t>6.1.01.5</t>
  </si>
  <si>
    <t>6.1.01.5  Fixed Assets: Capital/Development projects</t>
  </si>
  <si>
    <t>6.1.02</t>
  </si>
  <si>
    <t>6.1.02  Inventories</t>
  </si>
  <si>
    <t>6.1.03</t>
  </si>
  <si>
    <t>6.1.03  Valuables</t>
  </si>
  <si>
    <t>6.1.04</t>
  </si>
  <si>
    <t>6.1.04  Nonproduced assets</t>
  </si>
  <si>
    <t>6.1.04.1</t>
  </si>
  <si>
    <t>6.1.04.1  Land</t>
  </si>
  <si>
    <t>6.1.04.2</t>
  </si>
  <si>
    <t>6.1.04.2  Mineral and energy products</t>
  </si>
  <si>
    <t>6.1.04.3</t>
  </si>
  <si>
    <t>6.1.04.3  Other naturally occuring assets</t>
  </si>
  <si>
    <t>6.1.04.3.1</t>
  </si>
  <si>
    <t>6.1.04.3.1  Non cultivated biological resources</t>
  </si>
  <si>
    <t>6.1.04.3.2</t>
  </si>
  <si>
    <t>6.1.04.3.2  Water resources</t>
  </si>
  <si>
    <t>6.1.04.3.3</t>
  </si>
  <si>
    <t>6.1.04.3.3  Other natural resources</t>
  </si>
  <si>
    <t>6.1.04.4</t>
  </si>
  <si>
    <t>6.1.04.4  Intangible nonproduced assets</t>
  </si>
  <si>
    <t>6.1.04.4.1</t>
  </si>
  <si>
    <t>6.1.04.4.1  Contracts, leases and licenses</t>
  </si>
  <si>
    <t>6.1.04.4.2</t>
  </si>
  <si>
    <t>6.1.04.4.2  Goodwill ad marketing assets</t>
  </si>
  <si>
    <t>6.2  Financial Assets</t>
  </si>
  <si>
    <t>6.2.00.1</t>
  </si>
  <si>
    <t>6.2.00.1  Monetary gold and SDRs</t>
  </si>
  <si>
    <t>6.2.00.1.1</t>
  </si>
  <si>
    <t>6.2.00.1.1  Assets: Monetary gold</t>
  </si>
  <si>
    <t>6.2.00.1.2</t>
  </si>
  <si>
    <t>6.2.00.1.2  Assets: SDRs</t>
  </si>
  <si>
    <t>6.2.01</t>
  </si>
  <si>
    <t>6.2.01  Domestic</t>
  </si>
  <si>
    <t>6.2.01.2</t>
  </si>
  <si>
    <t>6.2.01.2  Currency and deposits</t>
  </si>
  <si>
    <t>6.2.01.3</t>
  </si>
  <si>
    <t>6.2.01.3  Securities other than shares</t>
  </si>
  <si>
    <t>6.2.01.4</t>
  </si>
  <si>
    <t>6.2.01.4  Loans</t>
  </si>
  <si>
    <t>6.2.01.5</t>
  </si>
  <si>
    <t>6.2.01.5  Equity and Fund shares</t>
  </si>
  <si>
    <t>6.2.01.5.1</t>
  </si>
  <si>
    <t>6.2.01.5.1  Equity</t>
  </si>
  <si>
    <t>6.2.01.5.2</t>
  </si>
  <si>
    <t>6.2.01.5.2  Investment fund shares or units</t>
  </si>
  <si>
    <t>6.2.01.6</t>
  </si>
  <si>
    <t>6.2.01.6  Insurance and Pension</t>
  </si>
  <si>
    <t>6.2.01.6.1</t>
  </si>
  <si>
    <t>6.2.01.6.1  Non-life insurance technical reserves</t>
  </si>
  <si>
    <t>6.2.01.6.2</t>
  </si>
  <si>
    <t>6.2.01.6.2  Life insurance and enuity entitlements</t>
  </si>
  <si>
    <t>6.2.01.6.3</t>
  </si>
  <si>
    <t>6.2.01.6.3  Pension entitlements</t>
  </si>
  <si>
    <t>6.2.01.6.4</t>
  </si>
  <si>
    <t>6.2.01.6.4  Claims in pension funds</t>
  </si>
  <si>
    <t>6.2.01.6.5</t>
  </si>
  <si>
    <t>6.2.01.6.5  Claims for calls under GFS</t>
  </si>
  <si>
    <t>6.2.01.7</t>
  </si>
  <si>
    <t>6.2.01.7  Derivatives and Employee Stocks</t>
  </si>
  <si>
    <t>6.2.01.7.1</t>
  </si>
  <si>
    <t>6.2.01.7.1  Financial derivatives</t>
  </si>
  <si>
    <t>6.2.01.7.2</t>
  </si>
  <si>
    <t>6.2.01.7.2  Employee stock options</t>
  </si>
  <si>
    <t>6.2.01.8</t>
  </si>
  <si>
    <t>6.2.01.8  Trade Credit and Accounts Receivable</t>
  </si>
  <si>
    <t>6.2.01.8.1</t>
  </si>
  <si>
    <t>6.2.01.8.1  Trade credit and advances</t>
  </si>
  <si>
    <t>6.2.01.8.2</t>
  </si>
  <si>
    <t>6.2.01.8.2  Miscellaneous accounts receivable</t>
  </si>
  <si>
    <t>6.2.01.8.2.01</t>
  </si>
  <si>
    <t>6.2.01.8.2.01  Assets: Domestic: Receivable from Republic of Palau</t>
  </si>
  <si>
    <t>6.2.01.8.2.02</t>
  </si>
  <si>
    <t>6.2.01.8.2.02  Assets: Domestic: Accounts receivable other</t>
  </si>
  <si>
    <t>6.2.02</t>
  </si>
  <si>
    <t>6.2.02  Foreign</t>
  </si>
  <si>
    <t>6.2.02.2</t>
  </si>
  <si>
    <t>6.2.02.2  Currency and deposits</t>
  </si>
  <si>
    <t>6.2.02.3</t>
  </si>
  <si>
    <t>6.2.02.3  Securities other than shares</t>
  </si>
  <si>
    <t>6.2.02.4</t>
  </si>
  <si>
    <t>6.2.02.4  Loans</t>
  </si>
  <si>
    <t>6.2.02.5</t>
  </si>
  <si>
    <t>6.2.02.5  Equity and Fund shares</t>
  </si>
  <si>
    <t>6.2.02.5.1</t>
  </si>
  <si>
    <t>6.2.02.5.1  Equity</t>
  </si>
  <si>
    <t>6.2.02.5.2</t>
  </si>
  <si>
    <t>6.2.02.5.2  Investment fund shares or units</t>
  </si>
  <si>
    <t>6.2.02.6</t>
  </si>
  <si>
    <t>6.2.02.6  Insurance and Pension</t>
  </si>
  <si>
    <t>6.2.02.6.1</t>
  </si>
  <si>
    <t>6.2.02.6.1  Non-life insurance technical reserves</t>
  </si>
  <si>
    <t>6.2.02.6.2</t>
  </si>
  <si>
    <t>6.2.02.6.2  Life insurance and enuity entitlements</t>
  </si>
  <si>
    <t>6.2.02.6.3</t>
  </si>
  <si>
    <t>6.2.02.6.3  Pension entitlements</t>
  </si>
  <si>
    <t>6.2.02.6.4</t>
  </si>
  <si>
    <t>6.2.02.6.4  Claims in pension funds</t>
  </si>
  <si>
    <t>6.2.02.6.5</t>
  </si>
  <si>
    <t>6.2.02.6.5  Claims for calls under GFS</t>
  </si>
  <si>
    <t>6.2.02.6.6</t>
  </si>
  <si>
    <t>6.2.02.6.6  Deferred inflows of resources from pension</t>
  </si>
  <si>
    <t>6.2.02.7</t>
  </si>
  <si>
    <t>6.2.02.7  Derivatives and Employee Stocks</t>
  </si>
  <si>
    <t>6.2.02.7.1</t>
  </si>
  <si>
    <t>6.2.02.7.1  Financial derivatives</t>
  </si>
  <si>
    <t>6.2.02.7.2</t>
  </si>
  <si>
    <t>6.2.02.7.2  Employee stock options</t>
  </si>
  <si>
    <t>6.2.02.8</t>
  </si>
  <si>
    <t>6.2.02.8  Trade Creidt and Accounts Receivable</t>
  </si>
  <si>
    <t>6.2.02.8.1</t>
  </si>
  <si>
    <t>6.2.02.8.1  Trade credit and advances</t>
  </si>
  <si>
    <t>6.2.02.8.2</t>
  </si>
  <si>
    <t>6.2.02.8.2  Miscellaneous accounts receivable</t>
  </si>
  <si>
    <t>6.3  Financial Liabilities</t>
  </si>
  <si>
    <t>6.3.01</t>
  </si>
  <si>
    <t>6.3.01  Domestic</t>
  </si>
  <si>
    <t>6.3.01.2</t>
  </si>
  <si>
    <t>6.3.01.2  Currency and deposits</t>
  </si>
  <si>
    <t>6.3.01.3</t>
  </si>
  <si>
    <t>6.3.01.3  Securities other than shares</t>
  </si>
  <si>
    <t>6.3.01.4</t>
  </si>
  <si>
    <t>6.3.01.4  Loans</t>
  </si>
  <si>
    <t>6.3.01.5</t>
  </si>
  <si>
    <t>6.3.01.5  Equity and Fund shares</t>
  </si>
  <si>
    <t>6.3.01.5.1</t>
  </si>
  <si>
    <t>6.3.01.5.1  Equity</t>
  </si>
  <si>
    <t>6.3.01.5.2</t>
  </si>
  <si>
    <t>6.3.01.5.2  Investment fund shares or units</t>
  </si>
  <si>
    <t>6.3.01.6</t>
  </si>
  <si>
    <t>6.3.01.6  Insurance and Pension</t>
  </si>
  <si>
    <t>6.3.01.6.1</t>
  </si>
  <si>
    <t>6.3.01.6.1  Non-life insurance technical reserves</t>
  </si>
  <si>
    <t>6.3.01.6.2</t>
  </si>
  <si>
    <t>6.3.01.6.2  Life insurance and enuity entitlements</t>
  </si>
  <si>
    <t>6.3.01.6.3</t>
  </si>
  <si>
    <t>6.3.01.6.3  Pension entitlements</t>
  </si>
  <si>
    <t>6.3.01.6.4</t>
  </si>
  <si>
    <t>6.3.01.6.4  Claims in pension funds</t>
  </si>
  <si>
    <t>6.3.01.6.5</t>
  </si>
  <si>
    <t>6.3.01.6.5  Claims for calls under GFS</t>
  </si>
  <si>
    <t>6.3.01.7</t>
  </si>
  <si>
    <t>6.3.01.7  Derivatives and Employee Stocks</t>
  </si>
  <si>
    <t>6.3.01.7.1</t>
  </si>
  <si>
    <t>6.3.01.7.1  Financial derivatives</t>
  </si>
  <si>
    <t>6.3.01.7.2</t>
  </si>
  <si>
    <t>6.3.01.7.2  Employee stock options</t>
  </si>
  <si>
    <t>6.3.01.8</t>
  </si>
  <si>
    <t>6.3.01.8  Trade Creidt and Accounts Receivable</t>
  </si>
  <si>
    <t>6.3.01.8.1</t>
  </si>
  <si>
    <t>6.3.01.8.1  Trade credit and advances</t>
  </si>
  <si>
    <t>6.3.01.8.2</t>
  </si>
  <si>
    <t>6.3.01.8.2  Miscellaneous accounts receivable</t>
  </si>
  <si>
    <t>6.3.01.8.3</t>
  </si>
  <si>
    <t>6.3.01.8.3  Liabilities: Domestic: Due to other Funds (Treasury/Payroll) accounts</t>
  </si>
  <si>
    <t>6.3.02</t>
  </si>
  <si>
    <t>6.3.02  Foreign</t>
  </si>
  <si>
    <t>6.3.02.2</t>
  </si>
  <si>
    <t>6.3.02.2  Currency and deposits</t>
  </si>
  <si>
    <t>6.3.02.3</t>
  </si>
  <si>
    <t>6.3.02.3  Securities other than shares</t>
  </si>
  <si>
    <t>6.3.02.4</t>
  </si>
  <si>
    <t>6.3.02.4  Loans</t>
  </si>
  <si>
    <t>6.3.02.5</t>
  </si>
  <si>
    <t>6.3.02.5  Equity and Fund shares</t>
  </si>
  <si>
    <t>6.3.02.5.1</t>
  </si>
  <si>
    <t>6.3.02.5.1  Equity</t>
  </si>
  <si>
    <t>6.3.02.5.2</t>
  </si>
  <si>
    <t>6.3.02.5.2  Investment fund shares or units</t>
  </si>
  <si>
    <t>6.3.02.6</t>
  </si>
  <si>
    <t>6.3.02.6  Insurance and Pension</t>
  </si>
  <si>
    <t>6.3.02.6.1</t>
  </si>
  <si>
    <t>6.3.02.6.1  Non-life insurance technical reserves</t>
  </si>
  <si>
    <t>6.3.02.6.2</t>
  </si>
  <si>
    <t>6.3.02.6.2  Life insurance and enuity entitlements</t>
  </si>
  <si>
    <t>6.3.02.6.3</t>
  </si>
  <si>
    <t>6.3.02.6.3  Pension entitlements</t>
  </si>
  <si>
    <t>6.3.02.6.4</t>
  </si>
  <si>
    <t>6.3.02.6.4  Claims in pension funds</t>
  </si>
  <si>
    <t>6.3.02.6.5</t>
  </si>
  <si>
    <t>6.3.02.6.5  Claims for calls under GFS</t>
  </si>
  <si>
    <t>6.3.02.6.6</t>
  </si>
  <si>
    <t>6.3.02.6.6  Deferred inflows of resources from pension</t>
  </si>
  <si>
    <t>6.3.02.7</t>
  </si>
  <si>
    <t>6.3.02.7  Derivatives and Employee Stocks</t>
  </si>
  <si>
    <t>6.3.02.7.1</t>
  </si>
  <si>
    <t>6.3.02.7.1  Financial derivatives</t>
  </si>
  <si>
    <t>6.3.02.7.2</t>
  </si>
  <si>
    <t>6.3.02.7.2  Employee stock options</t>
  </si>
  <si>
    <t>6.3.02.8</t>
  </si>
  <si>
    <t>6.3.02.8  Trade Credit and Accounts Receivable</t>
  </si>
  <si>
    <t>6.3.02.8.1</t>
  </si>
  <si>
    <t>6.3.02.8.1  Trade credit and advances</t>
  </si>
  <si>
    <t>6.3.02.8.2</t>
  </si>
  <si>
    <t>6.3.02.8.2  Miscellaneous accounts receivable</t>
  </si>
  <si>
    <t>G_A.01</t>
  </si>
  <si>
    <t>G_A.02</t>
  </si>
  <si>
    <t>G_A.03</t>
  </si>
  <si>
    <t>Net lending/borrowing</t>
  </si>
  <si>
    <t>G_A.04</t>
  </si>
  <si>
    <t>G_A.05</t>
  </si>
  <si>
    <t>G_A.06</t>
  </si>
  <si>
    <t>Gross saving</t>
  </si>
  <si>
    <t>G_A.07</t>
  </si>
  <si>
    <t>Total expenditure</t>
  </si>
  <si>
    <t>G_A.08</t>
  </si>
  <si>
    <t>Government final expenditure (national accounts)</t>
  </si>
  <si>
    <t>G_A.09</t>
  </si>
  <si>
    <t>Gross investment (national accounts)</t>
  </si>
  <si>
    <t>G_A.20</t>
  </si>
  <si>
    <t>G_A.21</t>
  </si>
  <si>
    <t>o/w unreserved (unassigned)</t>
  </si>
  <si>
    <t>G_A.22</t>
  </si>
  <si>
    <t>G_A.99</t>
  </si>
  <si>
    <t>Statistical discrepancy</t>
  </si>
  <si>
    <t>DBLinks</t>
  </si>
  <si>
    <t>System Variables</t>
  </si>
  <si>
    <t>DataArea</t>
  </si>
  <si>
    <t>TableDef</t>
  </si>
  <si>
    <t>DBDef</t>
  </si>
  <si>
    <t>Constant1</t>
  </si>
  <si>
    <t>Constant2</t>
  </si>
  <si>
    <t>Constant3</t>
  </si>
  <si>
    <t>Options</t>
  </si>
  <si>
    <t>Mode</t>
  </si>
  <si>
    <t>Descriptions</t>
  </si>
  <si>
    <t>Sys</t>
  </si>
  <si>
    <t>DBDef_Sys</t>
  </si>
  <si>
    <t>TDef_Sys</t>
  </si>
  <si>
    <t>GetDb</t>
  </si>
  <si>
    <t>SysVar</t>
  </si>
  <si>
    <t>Table</t>
  </si>
  <si>
    <t>SV</t>
  </si>
  <si>
    <t>PR_Dept_Emp</t>
  </si>
  <si>
    <t>TDef_PR_Dept</t>
  </si>
  <si>
    <t>DBDef_PR_Dept_E</t>
  </si>
  <si>
    <t>Dilog_PR</t>
  </si>
  <si>
    <t>VL</t>
  </si>
  <si>
    <t>V_EmpNo</t>
  </si>
  <si>
    <t>ColorOff</t>
  </si>
  <si>
    <t>Payroll by Gov Office employment</t>
  </si>
  <si>
    <t>Concept</t>
  </si>
  <si>
    <t>ColId</t>
  </si>
  <si>
    <t>BaseYr</t>
  </si>
  <si>
    <t>PR_Dept_WB</t>
  </si>
  <si>
    <t>DBDef_PR_Dept_W</t>
  </si>
  <si>
    <t>CP</t>
  </si>
  <si>
    <t>D1</t>
  </si>
  <si>
    <t>Payroll by Gov Office wage bill</t>
  </si>
  <si>
    <t>RowId</t>
  </si>
  <si>
    <t>UpYr</t>
  </si>
  <si>
    <t>PR_Cofog_Emp</t>
  </si>
  <si>
    <t>TDef_PR_Cofog</t>
  </si>
  <si>
    <t>DBDef_PR_Cofog_E</t>
  </si>
  <si>
    <t>Payroll by Cofog employment</t>
  </si>
  <si>
    <t>PR_Cofog_WB</t>
  </si>
  <si>
    <t>DBDef_PR_Cofog_W</t>
  </si>
  <si>
    <t>Payroll by Cofog wage bill</t>
  </si>
  <si>
    <t>MB_Dcs</t>
  </si>
  <si>
    <t>Tdef_MB_Dcs</t>
  </si>
  <si>
    <t>DBDef_MB_Dcs</t>
  </si>
  <si>
    <t>FIC</t>
  </si>
  <si>
    <t>BD_dcs</t>
  </si>
  <si>
    <t>Depository Corp Survey</t>
  </si>
  <si>
    <t>MB_Fcs</t>
  </si>
  <si>
    <t>BD_fcs</t>
  </si>
  <si>
    <t>Financial Corp Survey</t>
  </si>
  <si>
    <t>MB_Dep</t>
  </si>
  <si>
    <t>Tdef_MB_Dep</t>
  </si>
  <si>
    <t>DBDef_MB_Dep</t>
  </si>
  <si>
    <t>BD_dep</t>
  </si>
  <si>
    <t>Deposits by institution</t>
  </si>
  <si>
    <t>MB_Lend</t>
  </si>
  <si>
    <t>Tdef_MB_Lend</t>
  </si>
  <si>
    <t>DBDef_MB_Lend</t>
  </si>
  <si>
    <t>BD_lend</t>
  </si>
  <si>
    <t>Lending by industry</t>
  </si>
  <si>
    <t>MB_int</t>
  </si>
  <si>
    <t>Tdef_MB_int</t>
  </si>
  <si>
    <t>DBDef_MB_int</t>
  </si>
  <si>
    <t>BD_int</t>
  </si>
  <si>
    <t>Interest rates</t>
  </si>
  <si>
    <t>MB_PL</t>
  </si>
  <si>
    <t>Tdef_MB_PL</t>
  </si>
  <si>
    <t>DBDef_MB_PL</t>
  </si>
  <si>
    <t>BD_p&amp;l</t>
  </si>
  <si>
    <t>Profit and loss</t>
  </si>
  <si>
    <t>CPI_All</t>
  </si>
  <si>
    <t>Tdef_CPI</t>
  </si>
  <si>
    <t>DBDef_CPI</t>
  </si>
  <si>
    <t>PX</t>
  </si>
  <si>
    <t>pr_CpiNewA</t>
  </si>
  <si>
    <t>GetDB</t>
  </si>
  <si>
    <t>Quarterly CPI, all items</t>
  </si>
  <si>
    <t>CPI_Dom</t>
  </si>
  <si>
    <t>Tdef_CPIDom</t>
  </si>
  <si>
    <t>pr_CpiNewD</t>
  </si>
  <si>
    <t>Quarterly CPI, domestic items only</t>
  </si>
  <si>
    <t>CPI_Imp</t>
  </si>
  <si>
    <t>Tdef_CPIImp</t>
  </si>
  <si>
    <t>pr_CpiNewM</t>
  </si>
  <si>
    <t>Quarterly CPI, imported items</t>
  </si>
  <si>
    <t>Wgt_All</t>
  </si>
  <si>
    <t>Tdef_Wgt_All</t>
  </si>
  <si>
    <t>DBDef_Wgt</t>
  </si>
  <si>
    <t>CPI weight, all items</t>
  </si>
  <si>
    <t>Wgt_Dom</t>
  </si>
  <si>
    <t>Tdef_Wgt_Dom</t>
  </si>
  <si>
    <t>CPI weight,  domestic items only</t>
  </si>
  <si>
    <t>Wgt_Imp</t>
  </si>
  <si>
    <t>Tdef_Wgt_Imp</t>
  </si>
  <si>
    <t>CPI weight, imported items</t>
  </si>
  <si>
    <t>SS_Int</t>
  </si>
  <si>
    <t>Tdef_SS_inst</t>
  </si>
  <si>
    <t>DBDefStatTab</t>
  </si>
  <si>
    <t>Employment by Institutional Sector</t>
  </si>
  <si>
    <t>SS_Ind</t>
  </si>
  <si>
    <t>Tdef_SS_ind</t>
  </si>
  <si>
    <t>Employment by Industry</t>
  </si>
  <si>
    <t>TrsmRev</t>
  </si>
  <si>
    <t>Tdef_Trsm1</t>
  </si>
  <si>
    <t>Tourism Revenues</t>
  </si>
  <si>
    <t>TrsmVA</t>
  </si>
  <si>
    <t>Tdef_Trsm2</t>
  </si>
  <si>
    <t>Tourism Value Added</t>
  </si>
  <si>
    <t>TrsmEmp</t>
  </si>
  <si>
    <t>Tdef_Trsm3</t>
  </si>
  <si>
    <t>Tourism Employment</t>
  </si>
  <si>
    <t>Vst_Ntly</t>
  </si>
  <si>
    <t>Tdef_VstNtly</t>
  </si>
  <si>
    <t>Visitors to Palau, by Nationality</t>
  </si>
  <si>
    <t>Vst_Nght</t>
  </si>
  <si>
    <t>Tdef_VstNght</t>
  </si>
  <si>
    <t>Visitor Nights Spent in Palau, by Nationality</t>
  </si>
  <si>
    <t>Tb_VstOthers</t>
  </si>
  <si>
    <t>Tdef_VstOthers</t>
  </si>
  <si>
    <t>StatsTab: Visitor Arrivals by Airline and Hotel Grade</t>
  </si>
  <si>
    <t>Tb_RmAvailandRte</t>
  </si>
  <si>
    <t>Tdef_RmAvailandRte</t>
  </si>
  <si>
    <t>StatsTab: Room Available and Average Room Rate</t>
  </si>
  <si>
    <t>Tb_HtlAveRte_Ntly</t>
  </si>
  <si>
    <t>Tdef_HtlAveRmRte_Ntly</t>
  </si>
  <si>
    <t>StatsTab: Avaerage Room Rate, by Nationality</t>
  </si>
  <si>
    <t>DBDefStatTab2</t>
  </si>
  <si>
    <t>GDPP, Constant Value by Industry</t>
  </si>
  <si>
    <t>GDPPcpInd</t>
  </si>
  <si>
    <t>Tdef_GDPPcpInd</t>
  </si>
  <si>
    <t>GDPP, Current Price by Industry</t>
  </si>
  <si>
    <t>Tdef_GDPPcvInst</t>
  </si>
  <si>
    <t>GDPP, Constant Value by Inst</t>
  </si>
  <si>
    <t>GDPPcpInst</t>
  </si>
  <si>
    <t>Tdef_GDPPcpInst</t>
  </si>
  <si>
    <t>GDPP, Current Price by Inst</t>
  </si>
  <si>
    <t>GDPIcpSum</t>
  </si>
  <si>
    <t>Tdef_GDPIcpSum</t>
  </si>
  <si>
    <t>GDPI, Current Price summary</t>
  </si>
  <si>
    <t>GDPIcpDet</t>
  </si>
  <si>
    <t>Tdef_GDPIcpDet</t>
  </si>
  <si>
    <t>GDPI, Current Price detail</t>
  </si>
  <si>
    <t>GNI</t>
  </si>
  <si>
    <t>Tdef_GNI</t>
  </si>
  <si>
    <t>StatsTab GNI/GNDI</t>
  </si>
  <si>
    <t>GDPE_kp</t>
  </si>
  <si>
    <t>Tdef_GDPE_kp</t>
  </si>
  <si>
    <t>Statstab GDP(E), KP</t>
  </si>
  <si>
    <t>GDPE_cp</t>
  </si>
  <si>
    <t>Tdef_GDPE_cp</t>
  </si>
  <si>
    <t>Statstab GDP(E), CP</t>
  </si>
  <si>
    <t>GDPE_kv</t>
  </si>
  <si>
    <t>Tdef_GDPE_kv</t>
  </si>
  <si>
    <t>Statstab GDP(E), KV</t>
  </si>
  <si>
    <t>HFCE</t>
  </si>
  <si>
    <t>Tdef_HFCE</t>
  </si>
  <si>
    <t>StatsTab HFCE</t>
  </si>
  <si>
    <t>GFCE</t>
  </si>
  <si>
    <t>Tdef_GFCE</t>
  </si>
  <si>
    <t>StatsTab GFCE</t>
  </si>
  <si>
    <t>Imp_HS</t>
  </si>
  <si>
    <t>Tdef_ImpHS</t>
  </si>
  <si>
    <t>DBDef_ImpHS</t>
  </si>
  <si>
    <t>Trade</t>
  </si>
  <si>
    <t>P71</t>
  </si>
  <si>
    <t>StatsTab: Imports CIF, by HS Section</t>
  </si>
  <si>
    <t>Imp_BEC</t>
  </si>
  <si>
    <t>Tdef_ImpBEC</t>
  </si>
  <si>
    <t>DBDef_ImpBEC</t>
  </si>
  <si>
    <t>StatsTab: Imports CIF, by BEC</t>
  </si>
  <si>
    <t>Imp_Origin</t>
  </si>
  <si>
    <t>Tdef_ImpOrigin</t>
  </si>
  <si>
    <t>StatsTab: Imports CIF, by Origin</t>
  </si>
  <si>
    <t>Tb_BopSum</t>
  </si>
  <si>
    <t>Tdef_BopSum</t>
  </si>
  <si>
    <t>StatsTab: BoP Summary</t>
  </si>
  <si>
    <t>Tb_BopDet</t>
  </si>
  <si>
    <t>Tdef_BopDet</t>
  </si>
  <si>
    <t>StatsTab: BoP Detail</t>
  </si>
  <si>
    <t>Tb_IIP</t>
  </si>
  <si>
    <t>Tdef_IIP</t>
  </si>
  <si>
    <t>StatsTab: IIP</t>
  </si>
  <si>
    <t>Fisc</t>
  </si>
  <si>
    <t>TDef_Fisc</t>
  </si>
  <si>
    <t>DBDef_Fisc</t>
  </si>
  <si>
    <t>GFS, all transactions</t>
  </si>
  <si>
    <t>Tb_ExtDebtTot</t>
  </si>
  <si>
    <t>Tdef_ExtDebtTot</t>
  </si>
  <si>
    <t>DBDef_Debt2</t>
  </si>
  <si>
    <t>StatsTab: External Debt</t>
  </si>
  <si>
    <t>TbExtDebtNGSOE</t>
  </si>
  <si>
    <t>Tdef_ExtDEbtNGSOE</t>
  </si>
  <si>
    <t>StatsTab: Ext Debt (NG, SOE and On-lent Debt)</t>
  </si>
  <si>
    <t>TbExtDebtNG_onlent</t>
  </si>
  <si>
    <t>Tdef_NG_onlent</t>
  </si>
  <si>
    <t>StatsTab: Ext Debt (NG less on-lent)</t>
  </si>
  <si>
    <t>Tb_SOEonlent</t>
  </si>
  <si>
    <t>Tdef_SOEonlent</t>
  </si>
  <si>
    <t>StatsTab: Ext Debt (SOEs plus on lent)</t>
  </si>
  <si>
    <t>TbEDebtVarrate</t>
  </si>
  <si>
    <t>Tdef_EDebtVarrate</t>
  </si>
  <si>
    <t>StatsTab: Ext Debt (Variable rate debt)</t>
  </si>
  <si>
    <t>Tb_Debt_Lend</t>
  </si>
  <si>
    <t>Tdef_ExtDebt3</t>
  </si>
  <si>
    <t>DBDef_Debt6</t>
  </si>
  <si>
    <t>StatsTab: ExtDebt (Debt by Lender)</t>
  </si>
  <si>
    <t>Tb_Debt_Bor</t>
  </si>
  <si>
    <t>Tdef_ExtDebt4</t>
  </si>
  <si>
    <t>DBDef_Debt7</t>
  </si>
  <si>
    <t>StatsTab: ExtDebt (Debt by Borrower)</t>
  </si>
  <si>
    <t>Tb_Debt_effBor</t>
  </si>
  <si>
    <t>Tdef_ExtDebt5</t>
  </si>
  <si>
    <t>StatsTab: ExtDebt (debt by effective borrower)</t>
  </si>
  <si>
    <t>classification</t>
  </si>
  <si>
    <t>StatDim9</t>
  </si>
  <si>
    <t>Version</t>
  </si>
  <si>
    <t>#GFS_Audit</t>
  </si>
  <si>
    <t>#StatsTab</t>
  </si>
  <si>
    <t>#CPI</t>
  </si>
  <si>
    <t>#CP</t>
  </si>
  <si>
    <t>#ST</t>
  </si>
  <si>
    <t>#WW</t>
  </si>
  <si>
    <t>Period</t>
  </si>
  <si>
    <t>ColID</t>
  </si>
  <si>
    <t>RowID</t>
  </si>
  <si>
    <t>#</t>
  </si>
  <si>
    <t>Transaction</t>
  </si>
  <si>
    <t>#Z5</t>
  </si>
  <si>
    <t>Code1</t>
  </si>
  <si>
    <t>INST</t>
  </si>
  <si>
    <t>Gov_Off</t>
  </si>
  <si>
    <t>Gov_Cofog</t>
  </si>
  <si>
    <t>StatsTab</t>
  </si>
  <si>
    <t>HS</t>
  </si>
  <si>
    <t>BEC</t>
  </si>
  <si>
    <t>Code2</t>
  </si>
  <si>
    <t>RowID2</t>
  </si>
  <si>
    <t>Gfs</t>
  </si>
  <si>
    <t>Code3</t>
  </si>
  <si>
    <t>ColID2</t>
  </si>
  <si>
    <t>DomImp</t>
  </si>
  <si>
    <t>Code4</t>
  </si>
  <si>
    <t>Divide</t>
  </si>
  <si>
    <t>DBDef_MB_Int</t>
  </si>
  <si>
    <t>#ExtDebt</t>
  </si>
  <si>
    <t>RowID1</t>
  </si>
  <si>
    <t>#AF42</t>
  </si>
  <si>
    <t>M&amp;B_Dcs</t>
  </si>
  <si>
    <t>M&amp;B_Dep</t>
  </si>
  <si>
    <t>M&amp;B_lend</t>
  </si>
  <si>
    <t>M&amp;B_int</t>
  </si>
  <si>
    <t>M&amp;B_P&amp;L</t>
  </si>
  <si>
    <t>Xdebt_Lend</t>
  </si>
  <si>
    <t>Xdebt_Bor</t>
  </si>
  <si>
    <t>IS_3.1</t>
  </si>
  <si>
    <t>G_1</t>
  </si>
  <si>
    <t>G_1.1</t>
  </si>
  <si>
    <t>G_1.1.01</t>
  </si>
  <si>
    <t>G_1.1.01.1</t>
  </si>
  <si>
    <t>G_1.1.01.2</t>
  </si>
  <si>
    <t>G_1.1.01.3</t>
  </si>
  <si>
    <t>G_1.1.02</t>
  </si>
  <si>
    <t>G_1.1.03</t>
  </si>
  <si>
    <t>G_1.1.03.1</t>
  </si>
  <si>
    <t>G_1.1.03.2</t>
  </si>
  <si>
    <t>G_1.1.03.3</t>
  </si>
  <si>
    <t>G_1.1.03.4</t>
  </si>
  <si>
    <t>G_1.1.03.5</t>
  </si>
  <si>
    <t>G_1.1.03.6</t>
  </si>
  <si>
    <t>G_1.1.04</t>
  </si>
  <si>
    <t>G_1.1.04.1</t>
  </si>
  <si>
    <t>G_1.1.04.1.1</t>
  </si>
  <si>
    <t>G_1.1.04.1.2</t>
  </si>
  <si>
    <t>G_1.1.04.1.3</t>
  </si>
  <si>
    <t>G_1.1.04.1.4</t>
  </si>
  <si>
    <t>G_1.1.04.2</t>
  </si>
  <si>
    <t>G_1.1.04.3</t>
  </si>
  <si>
    <t>G_1.1.04.4</t>
  </si>
  <si>
    <t>G_1.1.04.4.1</t>
  </si>
  <si>
    <t>G_1.1.04.4.2</t>
  </si>
  <si>
    <t>G_1.1.04.5</t>
  </si>
  <si>
    <t>G_1.1.04.5.1</t>
  </si>
  <si>
    <t>G_1.1.04.5.2</t>
  </si>
  <si>
    <t>G_1.1.04.5.2.01</t>
  </si>
  <si>
    <t>G_1.1.04.5.2.02</t>
  </si>
  <si>
    <t>G_1.1.04.5.2.03</t>
  </si>
  <si>
    <t>G_1.1.04.6</t>
  </si>
  <si>
    <t>G_1.1.05</t>
  </si>
  <si>
    <t>G_1.1.05.1</t>
  </si>
  <si>
    <t>G_1.1.05.1.1</t>
  </si>
  <si>
    <t>G_1.1.05.1.2</t>
  </si>
  <si>
    <t>G_1.1.05.1.3</t>
  </si>
  <si>
    <t>G_1.1.05.1.4</t>
  </si>
  <si>
    <t>G_1.1.05.1.5</t>
  </si>
  <si>
    <t>G_1.1.05.1.6</t>
  </si>
  <si>
    <t>G_1.1.05.1.7</t>
  </si>
  <si>
    <t>G_1.1.05.1.8</t>
  </si>
  <si>
    <t>G_1.1.05.2</t>
  </si>
  <si>
    <t>G_1.1.05.3</t>
  </si>
  <si>
    <t>G_1.1.05.4</t>
  </si>
  <si>
    <t>G_1.1.05.5</t>
  </si>
  <si>
    <t>G_1.1.05.6</t>
  </si>
  <si>
    <t>G_1.1.05.6.1</t>
  </si>
  <si>
    <t>G_1.1.05.6.2</t>
  </si>
  <si>
    <t>G_1.1.06</t>
  </si>
  <si>
    <t>G_1.1.06.1</t>
  </si>
  <si>
    <t>G_1.1.06.1.1</t>
  </si>
  <si>
    <t>G_1.1.06.1.2</t>
  </si>
  <si>
    <t>G_1.1.06.2</t>
  </si>
  <si>
    <t>G_1.1.06.2.1</t>
  </si>
  <si>
    <t>G_1.1.06.2.2</t>
  </si>
  <si>
    <t>G_1.1.06.2.3</t>
  </si>
  <si>
    <t>G_1.2</t>
  </si>
  <si>
    <t>G_1.2.01</t>
  </si>
  <si>
    <t>G_1.2.01.1</t>
  </si>
  <si>
    <t>G_1.2.01.2</t>
  </si>
  <si>
    <t>G_1.2.01.3</t>
  </si>
  <si>
    <t>G_1.2.01.4</t>
  </si>
  <si>
    <t>G_1.2.02</t>
  </si>
  <si>
    <t>G_1.2.02.1</t>
  </si>
  <si>
    <t>G_1.2.02.2</t>
  </si>
  <si>
    <t>G_1.2.02.3</t>
  </si>
  <si>
    <t>G_1.3</t>
  </si>
  <si>
    <t>G_1.3.01</t>
  </si>
  <si>
    <t>G_1.3.01.1</t>
  </si>
  <si>
    <t>G_1.3.01.1.1</t>
  </si>
  <si>
    <t>G_1.3.01.1.2</t>
  </si>
  <si>
    <t>G_1.3.01.1.3</t>
  </si>
  <si>
    <t>G_1.3.01.2</t>
  </si>
  <si>
    <t>G_1.3.01.2.1</t>
  </si>
  <si>
    <t>G_1.3.01.2.2</t>
  </si>
  <si>
    <t>G_1.3.02</t>
  </si>
  <si>
    <t>G_1.3.02.1</t>
  </si>
  <si>
    <t>G_1.3.02.2</t>
  </si>
  <si>
    <t>G_1.3.03</t>
  </si>
  <si>
    <t>G_1.3.03.1</t>
  </si>
  <si>
    <t>G_1.3.03.1.1</t>
  </si>
  <si>
    <t>G_1.3.03.1.2</t>
  </si>
  <si>
    <t>G_1.3.03.1.3</t>
  </si>
  <si>
    <t>G_1.3.03.1.4</t>
  </si>
  <si>
    <t>G_1.3.03.1.5</t>
  </si>
  <si>
    <t>G_1.3.03.2</t>
  </si>
  <si>
    <t>G_1.4</t>
  </si>
  <si>
    <t>G_1.4.01</t>
  </si>
  <si>
    <t>G_1.4.01.1</t>
  </si>
  <si>
    <t>G_1.4.01.2</t>
  </si>
  <si>
    <t>G_1.4.01.3</t>
  </si>
  <si>
    <t>G_1.4.01.3.1</t>
  </si>
  <si>
    <t>G_1.4.01.3.2</t>
  </si>
  <si>
    <t>G_1.4.01.4</t>
  </si>
  <si>
    <t>G_1.4.01.5</t>
  </si>
  <si>
    <t>G_1.4.01.5.1</t>
  </si>
  <si>
    <t>G_1.4.01.5.2</t>
  </si>
  <si>
    <t>G_1.4.01.5.3</t>
  </si>
  <si>
    <t>G_1.4.01.5.4</t>
  </si>
  <si>
    <t>G_1.4.01.6</t>
  </si>
  <si>
    <t>G_1.4.02</t>
  </si>
  <si>
    <t>G_1.4.02.1</t>
  </si>
  <si>
    <t>G_1.4.02.1.1</t>
  </si>
  <si>
    <t>G_1.4.02.1.2</t>
  </si>
  <si>
    <t>G_1.4.02.1.3</t>
  </si>
  <si>
    <t>G_1.4.02.1.4</t>
  </si>
  <si>
    <t>G_1.4.02.2</t>
  </si>
  <si>
    <t>G_1.4.02.2.1</t>
  </si>
  <si>
    <t>G_1.4.02.2.2</t>
  </si>
  <si>
    <t>G_1.4.02.2.3</t>
  </si>
  <si>
    <t>G_1.4.02.2.4</t>
  </si>
  <si>
    <t>G_1.4.02.3</t>
  </si>
  <si>
    <t>G_1.4.02.3.1</t>
  </si>
  <si>
    <t>G_1.4.02.3.2</t>
  </si>
  <si>
    <t>G_1.4.02.3.3</t>
  </si>
  <si>
    <t>G_1.4.02.3.4</t>
  </si>
  <si>
    <t>G_1.4.02.4</t>
  </si>
  <si>
    <t>G_1.4.03</t>
  </si>
  <si>
    <t>G_1.4.03.1</t>
  </si>
  <si>
    <t>G_1.4.03.2</t>
  </si>
  <si>
    <t>G_1.4.04</t>
  </si>
  <si>
    <t>G_1.4.04.1</t>
  </si>
  <si>
    <t>G_1.4.04.1.1</t>
  </si>
  <si>
    <t>G_1.4.04.1.2</t>
  </si>
  <si>
    <t>G_1.4.04.1.3</t>
  </si>
  <si>
    <t>G_1.4.04.2</t>
  </si>
  <si>
    <t>G_1.4.05</t>
  </si>
  <si>
    <t>G_1.4.05.1</t>
  </si>
  <si>
    <t>G_1.4.05.2</t>
  </si>
  <si>
    <t>G_1.4.06</t>
  </si>
  <si>
    <t>G_2</t>
  </si>
  <si>
    <t>G_2.1</t>
  </si>
  <si>
    <t>G_2.1.01</t>
  </si>
  <si>
    <t>G_2.1.01.1</t>
  </si>
  <si>
    <t>G_2.1.01.2</t>
  </si>
  <si>
    <t>G_2.1.02</t>
  </si>
  <si>
    <t>G_2.1.02.1</t>
  </si>
  <si>
    <t>G_2.1.02.2</t>
  </si>
  <si>
    <t>G_2.2</t>
  </si>
  <si>
    <t>G_2.2.01</t>
  </si>
  <si>
    <t>G_2.2.02</t>
  </si>
  <si>
    <t>G_2.2.03</t>
  </si>
  <si>
    <t>G_2.2.04</t>
  </si>
  <si>
    <t>G_2.2.05</t>
  </si>
  <si>
    <t>G_2.2.06</t>
  </si>
  <si>
    <t>G_2.2.07</t>
  </si>
  <si>
    <t>G_2.2.08</t>
  </si>
  <si>
    <t>G_2.2.09</t>
  </si>
  <si>
    <t>G_2.2.10</t>
  </si>
  <si>
    <t>G_2.2.11</t>
  </si>
  <si>
    <t>G_2.2.12</t>
  </si>
  <si>
    <t>G_2.2.13</t>
  </si>
  <si>
    <t>G_2.2.14</t>
  </si>
  <si>
    <t>G_2.2.15</t>
  </si>
  <si>
    <t>G_2.2.16</t>
  </si>
  <si>
    <t>G_2.2.17</t>
  </si>
  <si>
    <t>G_2.2.18</t>
  </si>
  <si>
    <t>G_2.2.19</t>
  </si>
  <si>
    <t>G_2.2.20</t>
  </si>
  <si>
    <t>G_2.2.21</t>
  </si>
  <si>
    <t>G_2.2.22</t>
  </si>
  <si>
    <t>G_2.2.23</t>
  </si>
  <si>
    <t>G_2.2.24</t>
  </si>
  <si>
    <t>G_2.2.25</t>
  </si>
  <si>
    <t>G_2.2.26</t>
  </si>
  <si>
    <t>G_2.3</t>
  </si>
  <si>
    <t>G_2.4</t>
  </si>
  <si>
    <t>G_2.4.01</t>
  </si>
  <si>
    <t>G_2.4.02</t>
  </si>
  <si>
    <t>G_2.4.03</t>
  </si>
  <si>
    <t>G_2.5</t>
  </si>
  <si>
    <t>G_2.5.01</t>
  </si>
  <si>
    <t>G_2.5.01.1</t>
  </si>
  <si>
    <t>G_2.5.01.1.1</t>
  </si>
  <si>
    <t>G_2.5.01.1.2</t>
  </si>
  <si>
    <t>G_2.5.01.1.3</t>
  </si>
  <si>
    <t>G_2.5.01.2</t>
  </si>
  <si>
    <t>G_2.5.02</t>
  </si>
  <si>
    <t>G_2.5.02.1</t>
  </si>
  <si>
    <t>G_2.5.02.2</t>
  </si>
  <si>
    <t>G_2.5.03</t>
  </si>
  <si>
    <t>G_2.6</t>
  </si>
  <si>
    <t>G_2.6.01</t>
  </si>
  <si>
    <t>G_2.6.01.1</t>
  </si>
  <si>
    <t>G_2.6.01.2</t>
  </si>
  <si>
    <t>G_2.6.02</t>
  </si>
  <si>
    <t>G_2.6.02.1</t>
  </si>
  <si>
    <t>G_2.6.02.2</t>
  </si>
  <si>
    <t>G_2.6.03</t>
  </si>
  <si>
    <t>G_2.6.03.1</t>
  </si>
  <si>
    <t>G_2.6.03.1.1</t>
  </si>
  <si>
    <t>G_2.6.03.1.1.01</t>
  </si>
  <si>
    <t>G_2.6.03.1.1.02</t>
  </si>
  <si>
    <t>G_2.6.03.1.1.03</t>
  </si>
  <si>
    <t>G_2.6.03.1.1.04</t>
  </si>
  <si>
    <t>G_2.6.03.1.1.05</t>
  </si>
  <si>
    <t>G_2.6.03.1.1.06</t>
  </si>
  <si>
    <t>G_2.6.03.1.1.07</t>
  </si>
  <si>
    <t>G_2.6.03.1.1.08</t>
  </si>
  <si>
    <t>G_2.6.03.1.1.09</t>
  </si>
  <si>
    <t>G_2.6.03.1.1.10</t>
  </si>
  <si>
    <t>G_2.6.03.1.1.11</t>
  </si>
  <si>
    <t>G_2.6.03.1.1.12</t>
  </si>
  <si>
    <t>G_2.6.03.1.1.13</t>
  </si>
  <si>
    <t>G_2.6.03.1.1.99</t>
  </si>
  <si>
    <t>G_2.6.03.1.2</t>
  </si>
  <si>
    <t>G_2.6.03.1.3</t>
  </si>
  <si>
    <t>G_2.6.03.1.3.01</t>
  </si>
  <si>
    <t>G_2.6.03.1.3.02</t>
  </si>
  <si>
    <t>G_2.6.03.1.3.03</t>
  </si>
  <si>
    <t>G_2.6.03.1.4</t>
  </si>
  <si>
    <t>G_2.6.03.1.5</t>
  </si>
  <si>
    <t>G_2.6.03.2</t>
  </si>
  <si>
    <t>G_2.6.03.2.1</t>
  </si>
  <si>
    <t>G_2.6.03.2.2</t>
  </si>
  <si>
    <t>G_2.6.03.2.3</t>
  </si>
  <si>
    <t>G_2.7</t>
  </si>
  <si>
    <t>G_2.7.01</t>
  </si>
  <si>
    <t>G_2.7.01.1</t>
  </si>
  <si>
    <t>G_2.7.01.2</t>
  </si>
  <si>
    <t>G_2.7.02</t>
  </si>
  <si>
    <t>G_2.7.02.1</t>
  </si>
  <si>
    <t>G_2.7.02.2</t>
  </si>
  <si>
    <t>G_2.7.03</t>
  </si>
  <si>
    <t>G_2.7.03.1</t>
  </si>
  <si>
    <t>G_2.7.03.2</t>
  </si>
  <si>
    <t>G_2.8</t>
  </si>
  <si>
    <t>G_2.8.01</t>
  </si>
  <si>
    <t>G_2.8.01.1</t>
  </si>
  <si>
    <t>G_2.8.01.2</t>
  </si>
  <si>
    <t>G_2.8.01.3</t>
  </si>
  <si>
    <t>G_2.8.01.4</t>
  </si>
  <si>
    <t>G_2.8.01.5</t>
  </si>
  <si>
    <t>G_2.8.02</t>
  </si>
  <si>
    <t>G_2.8.02.1</t>
  </si>
  <si>
    <t>G_2.8.02.1.1</t>
  </si>
  <si>
    <t>G_2.8.02.1.1.01</t>
  </si>
  <si>
    <t>G_2.8.02.1.1.02</t>
  </si>
  <si>
    <t>G_2.8.02.1.2</t>
  </si>
  <si>
    <t>G_2.8.02.1.2.01</t>
  </si>
  <si>
    <t>G_2.8.02.1.2.02</t>
  </si>
  <si>
    <t>G_2.8.02.2</t>
  </si>
  <si>
    <t>G_2.8.02.2.1</t>
  </si>
  <si>
    <t>G_2.8.02.2.2</t>
  </si>
  <si>
    <t>G_2.8.02.2.3</t>
  </si>
  <si>
    <t>G_2.8.02.2.4</t>
  </si>
  <si>
    <t>G_2.8.02.2.5</t>
  </si>
  <si>
    <t>G_2.8.02.2.6</t>
  </si>
  <si>
    <t>G_2.8.03</t>
  </si>
  <si>
    <t>G_2.8.03.1</t>
  </si>
  <si>
    <t>G_2.8.03.2</t>
  </si>
  <si>
    <t>G_2.8.04</t>
  </si>
  <si>
    <t>G_3</t>
  </si>
  <si>
    <t>G_3.1</t>
  </si>
  <si>
    <t>G_3.1.01</t>
  </si>
  <si>
    <t>G_3.1.01.1</t>
  </si>
  <si>
    <t>G_3.1.01.1.1</t>
  </si>
  <si>
    <t>G_3.1.01.1.2</t>
  </si>
  <si>
    <t>G_3.1.01.1.3</t>
  </si>
  <si>
    <t>G_3.1.01.1.4</t>
  </si>
  <si>
    <t>G_3.1.01.2</t>
  </si>
  <si>
    <t>G_3.1.01.2.1</t>
  </si>
  <si>
    <t>G_3.1.01.2.2</t>
  </si>
  <si>
    <t>G_3.1.01.3</t>
  </si>
  <si>
    <t>G_3.1.01.3.1</t>
  </si>
  <si>
    <t>G_3.1.01.3.2</t>
  </si>
  <si>
    <t>G_3.1.01.4</t>
  </si>
  <si>
    <t>G_3.1.01.5</t>
  </si>
  <si>
    <t>G_3.1.02</t>
  </si>
  <si>
    <t>G_3.1.03</t>
  </si>
  <si>
    <t>G_3.1.04</t>
  </si>
  <si>
    <t>G_3.1.04.1</t>
  </si>
  <si>
    <t>G_3.1.04.2</t>
  </si>
  <si>
    <t>G_3.1.04.3</t>
  </si>
  <si>
    <t>G_3.1.04.3.1</t>
  </si>
  <si>
    <t>G_3.1.04.3.2</t>
  </si>
  <si>
    <t>G_3.1.04.3.3</t>
  </si>
  <si>
    <t>G_3.1.04.4</t>
  </si>
  <si>
    <t>G_3.1.04.4.1</t>
  </si>
  <si>
    <t>G_3.1.04.4.2</t>
  </si>
  <si>
    <t>G_3.2</t>
  </si>
  <si>
    <t>G_3.2.00.1</t>
  </si>
  <si>
    <t>G_3.2.00.1.1</t>
  </si>
  <si>
    <t>G_3.2.00.1.2</t>
  </si>
  <si>
    <t>G_3.2.01</t>
  </si>
  <si>
    <t>G_3.2.01.2</t>
  </si>
  <si>
    <t>G_3.2.01.3</t>
  </si>
  <si>
    <t>G_3.2.01.4</t>
  </si>
  <si>
    <t>G_3.2.01.5</t>
  </si>
  <si>
    <t>G_3.2.01.5.1</t>
  </si>
  <si>
    <t>G_3.2.01.5.2</t>
  </si>
  <si>
    <t>G_3.2.01.6</t>
  </si>
  <si>
    <t>G_3.2.01.6.1</t>
  </si>
  <si>
    <t>G_3.2.01.6.2</t>
  </si>
  <si>
    <t>G_3.2.01.6.3</t>
  </si>
  <si>
    <t>G_3.2.01.6.4</t>
  </si>
  <si>
    <t>G_3.2.01.6.5</t>
  </si>
  <si>
    <t>G_3.2.01.7</t>
  </si>
  <si>
    <t>G_3.2.01.7.1</t>
  </si>
  <si>
    <t>G_3.2.01.7.2</t>
  </si>
  <si>
    <t>G_3.2.01.8</t>
  </si>
  <si>
    <t>G_3.2.01.8.1</t>
  </si>
  <si>
    <t>G_3.2.01.8.2</t>
  </si>
  <si>
    <t>G_3.2.01.8.2.01</t>
  </si>
  <si>
    <t>G_3.2.01.8.2.02</t>
  </si>
  <si>
    <t>G_3.2.02</t>
  </si>
  <si>
    <t>G_3.2.02.2</t>
  </si>
  <si>
    <t>G_3.2.02.3</t>
  </si>
  <si>
    <t>G_3.2.02.4</t>
  </si>
  <si>
    <t>G_3.2.02.5</t>
  </si>
  <si>
    <t>G_3.2.02.5.1</t>
  </si>
  <si>
    <t>G_3.2.02.5.2</t>
  </si>
  <si>
    <t>G_3.2.02.6</t>
  </si>
  <si>
    <t>G_3.2.02.6.1</t>
  </si>
  <si>
    <t>G_3.2.02.6.2</t>
  </si>
  <si>
    <t>G_3.2.02.6.3</t>
  </si>
  <si>
    <t>G_3.2.02.6.4</t>
  </si>
  <si>
    <t>G_3.2.02.6.5</t>
  </si>
  <si>
    <t>G_3.2.02.6.6</t>
  </si>
  <si>
    <t>G_3.2.02.7</t>
  </si>
  <si>
    <t>G_3.2.02.7.1</t>
  </si>
  <si>
    <t>G_3.2.02.7.2</t>
  </si>
  <si>
    <t>G_3.2.02.8</t>
  </si>
  <si>
    <t>G_3.2.02.8.1</t>
  </si>
  <si>
    <t>G_3.2.02.8.2</t>
  </si>
  <si>
    <t>G_3.3</t>
  </si>
  <si>
    <t>G_3.3.01</t>
  </si>
  <si>
    <t>G_3.3.01.2</t>
  </si>
  <si>
    <t>G_3.3.01.3</t>
  </si>
  <si>
    <t>G_3.3.01.4</t>
  </si>
  <si>
    <t>G_3.3.01.5</t>
  </si>
  <si>
    <t>G_3.3.01.5.1</t>
  </si>
  <si>
    <t>G_3.3.01.5.2</t>
  </si>
  <si>
    <t>G_3.3.01.6</t>
  </si>
  <si>
    <t>G_3.3.01.6.1</t>
  </si>
  <si>
    <t>G_3.3.01.6.2</t>
  </si>
  <si>
    <t>G_3.3.01.6.3</t>
  </si>
  <si>
    <t>G_3.3.01.6.4</t>
  </si>
  <si>
    <t>G_3.3.01.6.5</t>
  </si>
  <si>
    <t>G_3.3.01.7</t>
  </si>
  <si>
    <t>G_3.3.01.7.1</t>
  </si>
  <si>
    <t>G_3.3.01.7.2</t>
  </si>
  <si>
    <t>G_3.3.01.8</t>
  </si>
  <si>
    <t>G_3.3.01.8.1</t>
  </si>
  <si>
    <t>G_3.3.01.8.2</t>
  </si>
  <si>
    <t>G_3.3.01.8.3</t>
  </si>
  <si>
    <t>G_3.3.02</t>
  </si>
  <si>
    <t>G_3.3.02.2</t>
  </si>
  <si>
    <t>G_3.3.02.3</t>
  </si>
  <si>
    <t>G_3.3.02.4</t>
  </si>
  <si>
    <t>G_3.3.02.5</t>
  </si>
  <si>
    <t>G_3.3.02.5.1</t>
  </si>
  <si>
    <t>G_3.3.02.5.2</t>
  </si>
  <si>
    <t>G_3.3.02.6</t>
  </si>
  <si>
    <t>G_3.3.02.6.1</t>
  </si>
  <si>
    <t>G_3.3.02.6.2</t>
  </si>
  <si>
    <t>G_3.3.02.6.3</t>
  </si>
  <si>
    <t>G_3.3.02.6.4</t>
  </si>
  <si>
    <t>G_3.3.02.6.5</t>
  </si>
  <si>
    <t>G_3.3.02.6.6</t>
  </si>
  <si>
    <t>G_3.3.02.7</t>
  </si>
  <si>
    <t>G_3.3.02.7.1</t>
  </si>
  <si>
    <t>G_3.3.02.7.2</t>
  </si>
  <si>
    <t>G_3.3.02.8</t>
  </si>
  <si>
    <t>G_3.3.02.8.1</t>
  </si>
  <si>
    <t>G_3.3.02.8.2</t>
  </si>
  <si>
    <t>G_4</t>
  </si>
  <si>
    <t>G_4.1</t>
  </si>
  <si>
    <t>G_4.1.01</t>
  </si>
  <si>
    <t>G_4.1.01.1</t>
  </si>
  <si>
    <t>G_4.1.01.1.1</t>
  </si>
  <si>
    <t>G_4.1.01.1.2</t>
  </si>
  <si>
    <t>G_4.1.01.1.3</t>
  </si>
  <si>
    <t>G_4.1.01.1.4</t>
  </si>
  <si>
    <t>G_4.1.01.2</t>
  </si>
  <si>
    <t>G_4.1.01.2.1</t>
  </si>
  <si>
    <t>G_4.1.01.2.2</t>
  </si>
  <si>
    <t>G_4.1.01.3</t>
  </si>
  <si>
    <t>G_4.1.01.3.1</t>
  </si>
  <si>
    <t>G_4.1.01.3.2</t>
  </si>
  <si>
    <t>G_4.1.01.4</t>
  </si>
  <si>
    <t>G_4.1.01.5</t>
  </si>
  <si>
    <t>G_4.1.02</t>
  </si>
  <si>
    <t>G_4.1.03</t>
  </si>
  <si>
    <t>G_4.1.04</t>
  </si>
  <si>
    <t>G_4.1.04.1</t>
  </si>
  <si>
    <t>G_4.1.04.2</t>
  </si>
  <si>
    <t>G_4.1.04.3</t>
  </si>
  <si>
    <t>G_4.1.04.3.1</t>
  </si>
  <si>
    <t>G_4.1.04.3.2</t>
  </si>
  <si>
    <t>G_4.1.04.3.3</t>
  </si>
  <si>
    <t>G_4.1.04.4</t>
  </si>
  <si>
    <t>G_4.1.04.4.1</t>
  </si>
  <si>
    <t>G_4.1.04.4.2</t>
  </si>
  <si>
    <t>G_4.2</t>
  </si>
  <si>
    <t>G_4.2.00.1</t>
  </si>
  <si>
    <t>G_4.2.00.1.1</t>
  </si>
  <si>
    <t>G_4.2.00.1.2</t>
  </si>
  <si>
    <t>G_4.2.01</t>
  </si>
  <si>
    <t>G_4.2.01.2</t>
  </si>
  <si>
    <t>G_4.2.01.3</t>
  </si>
  <si>
    <t>G_4.2.01.4</t>
  </si>
  <si>
    <t>G_4.2.01.5</t>
  </si>
  <si>
    <t>G_4.2.01.5.1</t>
  </si>
  <si>
    <t>G_4.2.01.5.2</t>
  </si>
  <si>
    <t>G_4.2.01.6</t>
  </si>
  <si>
    <t>G_4.2.01.6.1</t>
  </si>
  <si>
    <t>G_4.2.01.6.2</t>
  </si>
  <si>
    <t>G_4.2.01.6.3</t>
  </si>
  <si>
    <t>G_4.2.01.6.4</t>
  </si>
  <si>
    <t>G_4.2.01.6.5</t>
  </si>
  <si>
    <t>G_4.2.01.7</t>
  </si>
  <si>
    <t>G_4.2.01.7.1</t>
  </si>
  <si>
    <t>G_4.2.01.7.2</t>
  </si>
  <si>
    <t>G_4.2.01.8</t>
  </si>
  <si>
    <t>G_4.2.01.8.1</t>
  </si>
  <si>
    <t>G_4.2.01.8.2</t>
  </si>
  <si>
    <t>G_4.2.01.8.2.01</t>
  </si>
  <si>
    <t>G_4.2.01.8.2.02</t>
  </si>
  <si>
    <t>G_4.2.02</t>
  </si>
  <si>
    <t>G_4.2.02.2</t>
  </si>
  <si>
    <t>G_4.2.02.3</t>
  </si>
  <si>
    <t>G_4.2.02.4</t>
  </si>
  <si>
    <t>G_4.2.02.5</t>
  </si>
  <si>
    <t>G_4.2.02.5.1</t>
  </si>
  <si>
    <t>G_4.2.02.5.2</t>
  </si>
  <si>
    <t>G_4.2.02.6</t>
  </si>
  <si>
    <t>G_4.2.02.6.1</t>
  </si>
  <si>
    <t>G_4.2.02.6.2</t>
  </si>
  <si>
    <t>G_4.2.02.6.3</t>
  </si>
  <si>
    <t>G_4.2.02.6.4</t>
  </si>
  <si>
    <t>G_4.2.02.6.5</t>
  </si>
  <si>
    <t>G_4.2.02.6.6</t>
  </si>
  <si>
    <t>G_4.2.02.7</t>
  </si>
  <si>
    <t>G_4.2.02.7.1</t>
  </si>
  <si>
    <t>G_4.2.02.7.2</t>
  </si>
  <si>
    <t>G_4.2.02.8</t>
  </si>
  <si>
    <t>G_4.2.02.8.1</t>
  </si>
  <si>
    <t>G_4.2.02.8.2</t>
  </si>
  <si>
    <t>G_4.3</t>
  </si>
  <si>
    <t>G_4.3.01</t>
  </si>
  <si>
    <t>G_4.3.01.2</t>
  </si>
  <si>
    <t>G_4.3.01.3</t>
  </si>
  <si>
    <t>G_4.3.01.4</t>
  </si>
  <si>
    <t>G_4.3.01.5</t>
  </si>
  <si>
    <t>G_4.3.01.5.1</t>
  </si>
  <si>
    <t>G_4.3.01.5.2</t>
  </si>
  <si>
    <t>G_4.3.01.6</t>
  </si>
  <si>
    <t>G_4.3.01.6.1</t>
  </si>
  <si>
    <t>G_4.3.01.6.2</t>
  </si>
  <si>
    <t>G_4.3.01.6.3</t>
  </si>
  <si>
    <t>G_4.3.01.6.4</t>
  </si>
  <si>
    <t>G_4.3.01.6.5</t>
  </si>
  <si>
    <t>G_4.3.01.7</t>
  </si>
  <si>
    <t>G_4.3.01.7.1</t>
  </si>
  <si>
    <t>G_4.3.01.7.2</t>
  </si>
  <si>
    <t>G_4.3.01.8</t>
  </si>
  <si>
    <t>G_4.3.01.8.1</t>
  </si>
  <si>
    <t>G_4.3.01.8.2</t>
  </si>
  <si>
    <t>G_4.3.01.8.3</t>
  </si>
  <si>
    <t>G_4.3.02</t>
  </si>
  <si>
    <t>G_4.3.02.2</t>
  </si>
  <si>
    <t>G_4.3.02.3</t>
  </si>
  <si>
    <t>G_4.3.02.4</t>
  </si>
  <si>
    <t>G_4.3.02.5</t>
  </si>
  <si>
    <t>G_4.3.02.5.1</t>
  </si>
  <si>
    <t>G_4.3.02.5.2</t>
  </si>
  <si>
    <t>G_4.3.02.6</t>
  </si>
  <si>
    <t>G_4.3.02.6.1</t>
  </si>
  <si>
    <t>G_4.3.02.6.2</t>
  </si>
  <si>
    <t>G_4.3.02.6.3</t>
  </si>
  <si>
    <t>G_4.3.02.6.4</t>
  </si>
  <si>
    <t>G_4.3.02.6.5</t>
  </si>
  <si>
    <t>G_4.3.02.6.6</t>
  </si>
  <si>
    <t>G_4.3.02.7</t>
  </si>
  <si>
    <t>G_4.3.02.7.1</t>
  </si>
  <si>
    <t>G_4.3.02.7.2</t>
  </si>
  <si>
    <t>G_4.3.02.8</t>
  </si>
  <si>
    <t>G_4.3.02.8.1</t>
  </si>
  <si>
    <t>G_4.3.02.8.2</t>
  </si>
  <si>
    <t>G_5</t>
  </si>
  <si>
    <t>G_5.1</t>
  </si>
  <si>
    <t>G_5.1.01</t>
  </si>
  <si>
    <t>G_5.1.01.1</t>
  </si>
  <si>
    <t>G_5.1.01.1.1</t>
  </si>
  <si>
    <t>G_5.1.01.1.2</t>
  </si>
  <si>
    <t>G_5.1.01.1.3</t>
  </si>
  <si>
    <t>G_5.1.01.1.4</t>
  </si>
  <si>
    <t>G_5.1.01.2</t>
  </si>
  <si>
    <t>G_5.1.01.2.1</t>
  </si>
  <si>
    <t>G_5.1.01.2.2</t>
  </si>
  <si>
    <t>G_5.1.01.3</t>
  </si>
  <si>
    <t>G_5.1.01.3.1</t>
  </si>
  <si>
    <t>G_5.1.01.3.2</t>
  </si>
  <si>
    <t>G_5.1.01.4</t>
  </si>
  <si>
    <t>G_5.1.01.5</t>
  </si>
  <si>
    <t>G_5.1.02</t>
  </si>
  <si>
    <t>G_5.1.03</t>
  </si>
  <si>
    <t>G_5.1.04</t>
  </si>
  <si>
    <t>G_5.1.04.1</t>
  </si>
  <si>
    <t>G_5.1.04.2</t>
  </si>
  <si>
    <t>G_5.1.04.3</t>
  </si>
  <si>
    <t>G_5.1.04.3.1</t>
  </si>
  <si>
    <t>G_5.1.04.3.2</t>
  </si>
  <si>
    <t>G_5.1.04.3.3</t>
  </si>
  <si>
    <t>G_5.1.04.4</t>
  </si>
  <si>
    <t>G_5.1.04.4.1</t>
  </si>
  <si>
    <t>G_5.1.04.4.2</t>
  </si>
  <si>
    <t>G_5.2</t>
  </si>
  <si>
    <t>G_5.2.00.1</t>
  </si>
  <si>
    <t>G_5.2.00.1.1</t>
  </si>
  <si>
    <t>G_5.2.00.1.2</t>
  </si>
  <si>
    <t>G_5.2.01</t>
  </si>
  <si>
    <t>G_5.2.01.2</t>
  </si>
  <si>
    <t>G_5.2.01.3</t>
  </si>
  <si>
    <t>G_5.2.01.4</t>
  </si>
  <si>
    <t>G_5.2.01.5</t>
  </si>
  <si>
    <t>G_5.2.01.5.1</t>
  </si>
  <si>
    <t>G_5.2.01.5.2</t>
  </si>
  <si>
    <t>G_5.2.01.6</t>
  </si>
  <si>
    <t>G_5.2.01.6.1</t>
  </si>
  <si>
    <t>G_5.2.01.6.2</t>
  </si>
  <si>
    <t>G_5.2.01.6.3</t>
  </si>
  <si>
    <t>G_5.2.01.6.4</t>
  </si>
  <si>
    <t>G_5.2.01.6.5</t>
  </si>
  <si>
    <t>G_5.2.01.7</t>
  </si>
  <si>
    <t>G_5.2.01.7.1</t>
  </si>
  <si>
    <t>G_5.2.01.7.2</t>
  </si>
  <si>
    <t>G_5.2.01.8</t>
  </si>
  <si>
    <t>G_5.2.01.8.1</t>
  </si>
  <si>
    <t>G_5.2.01.8.2</t>
  </si>
  <si>
    <t>G_5.2.01.8.2.01</t>
  </si>
  <si>
    <t>G_5.2.01.8.2.02</t>
  </si>
  <si>
    <t>G_5.2.02</t>
  </si>
  <si>
    <t>G_5.2.02.2</t>
  </si>
  <si>
    <t>G_5.2.02.3</t>
  </si>
  <si>
    <t>G_5.2.02.4</t>
  </si>
  <si>
    <t>G_5.2.02.5</t>
  </si>
  <si>
    <t>G_5.2.02.5.1</t>
  </si>
  <si>
    <t>G_5.2.02.5.2</t>
  </si>
  <si>
    <t>G_5.2.02.6</t>
  </si>
  <si>
    <t>G_5.2.02.6.1</t>
  </si>
  <si>
    <t>G_5.2.02.6.2</t>
  </si>
  <si>
    <t>G_5.2.02.6.3</t>
  </si>
  <si>
    <t>G_5.2.02.6.4</t>
  </si>
  <si>
    <t>G_5.2.02.6.5</t>
  </si>
  <si>
    <t>G_5.2.02.6.6</t>
  </si>
  <si>
    <t>G_5.2.02.7</t>
  </si>
  <si>
    <t>G_5.2.02.7.1</t>
  </si>
  <si>
    <t>G_5.2.02.7.2</t>
  </si>
  <si>
    <t>G_5.2.02.8</t>
  </si>
  <si>
    <t>G_5.2.02.8.1</t>
  </si>
  <si>
    <t>G_5.2.02.8.2</t>
  </si>
  <si>
    <t>G_5.3</t>
  </si>
  <si>
    <t>G_5.3.01</t>
  </si>
  <si>
    <t>G_5.3.01.2</t>
  </si>
  <si>
    <t>G_5.3.01.3</t>
  </si>
  <si>
    <t>G_5.3.01.4</t>
  </si>
  <si>
    <t>G_5.3.01.5</t>
  </si>
  <si>
    <t>G_5.3.01.5.1</t>
  </si>
  <si>
    <t>G_5.3.01.5.2</t>
  </si>
  <si>
    <t>G_5.3.01.6</t>
  </si>
  <si>
    <t>G_5.3.01.6.1</t>
  </si>
  <si>
    <t>G_5.3.01.6.2</t>
  </si>
  <si>
    <t>G_5.3.01.6.3</t>
  </si>
  <si>
    <t>G_5.3.01.6.4</t>
  </si>
  <si>
    <t>G_5.3.01.6.5</t>
  </si>
  <si>
    <t>G_5.3.01.7</t>
  </si>
  <si>
    <t>G_5.3.01.7.1</t>
  </si>
  <si>
    <t>G_5.3.01.7.2</t>
  </si>
  <si>
    <t>G_5.3.01.8</t>
  </si>
  <si>
    <t>G_5.3.01.8.1</t>
  </si>
  <si>
    <t>G_5.3.01.8.2</t>
  </si>
  <si>
    <t>G_5.3.01.8.3</t>
  </si>
  <si>
    <t>G_5.3.02</t>
  </si>
  <si>
    <t>G_5.3.02.2</t>
  </si>
  <si>
    <t>G_5.3.02.3</t>
  </si>
  <si>
    <t>G_5.3.02.4</t>
  </si>
  <si>
    <t>G_5.3.02.5</t>
  </si>
  <si>
    <t>G_5.3.02.5.1</t>
  </si>
  <si>
    <t>G_5.3.02.5.2</t>
  </si>
  <si>
    <t>G_5.3.02.6</t>
  </si>
  <si>
    <t>G_5.3.02.6.1</t>
  </si>
  <si>
    <t>G_5.3.02.6.2</t>
  </si>
  <si>
    <t>G_5.3.02.6.3</t>
  </si>
  <si>
    <t>G_5.3.02.6.4</t>
  </si>
  <si>
    <t>G_5.3.02.6.5</t>
  </si>
  <si>
    <t>G_5.3.02.6.6</t>
  </si>
  <si>
    <t>G_5.3.02.7</t>
  </si>
  <si>
    <t>G_5.3.02.7.1</t>
  </si>
  <si>
    <t>G_5.3.02.7.2</t>
  </si>
  <si>
    <t>G_5.3.02.8</t>
  </si>
  <si>
    <t>G_5.3.02.8.1</t>
  </si>
  <si>
    <t>G_5.3.02.8.2</t>
  </si>
  <si>
    <t>G_6</t>
  </si>
  <si>
    <t>G_6.1</t>
  </si>
  <si>
    <t>G_6.1.01</t>
  </si>
  <si>
    <t>G_6.1.01.1</t>
  </si>
  <si>
    <t>G_6.1.01.1.1</t>
  </si>
  <si>
    <t>G_6.1.01.1.2</t>
  </si>
  <si>
    <t>G_6.1.01.1.3</t>
  </si>
  <si>
    <t>G_6.1.01.1.4</t>
  </si>
  <si>
    <t>G_6.1.01.2</t>
  </si>
  <si>
    <t>G_6.1.01.2.1</t>
  </si>
  <si>
    <t>G_6.1.01.2.2</t>
  </si>
  <si>
    <t>G_6.1.01.3</t>
  </si>
  <si>
    <t>G_6.1.01.3.1</t>
  </si>
  <si>
    <t>G_6.1.01.3.2</t>
  </si>
  <si>
    <t>G_6.1.01.4</t>
  </si>
  <si>
    <t>G_6.1.01.5</t>
  </si>
  <si>
    <t>G_6.1.02</t>
  </si>
  <si>
    <t>G_6.1.03</t>
  </si>
  <si>
    <t>G_6.1.04</t>
  </si>
  <si>
    <t>G_6.1.04.1</t>
  </si>
  <si>
    <t>G_6.1.04.2</t>
  </si>
  <si>
    <t>G_6.1.04.3</t>
  </si>
  <si>
    <t>G_6.1.04.3.1</t>
  </si>
  <si>
    <t>G_6.1.04.3.2</t>
  </si>
  <si>
    <t>G_6.1.04.3.3</t>
  </si>
  <si>
    <t>G_6.1.04.4</t>
  </si>
  <si>
    <t>G_6.1.04.4.1</t>
  </si>
  <si>
    <t>G_6.1.04.4.2</t>
  </si>
  <si>
    <t>G_6.2</t>
  </si>
  <si>
    <t>G_6.2.00.1</t>
  </si>
  <si>
    <t>G_6.2.00.1.1</t>
  </si>
  <si>
    <t>G_6.2.00.1.2</t>
  </si>
  <si>
    <t>G_6.2.01</t>
  </si>
  <si>
    <t>G_6.2.01.2</t>
  </si>
  <si>
    <t>G_6.2.01.3</t>
  </si>
  <si>
    <t>G_6.2.01.4</t>
  </si>
  <si>
    <t>G_6.2.01.5</t>
  </si>
  <si>
    <t>G_6.2.01.5.1</t>
  </si>
  <si>
    <t>G_6.2.01.5.2</t>
  </si>
  <si>
    <t>G_6.2.01.6</t>
  </si>
  <si>
    <t>G_6.2.01.6.1</t>
  </si>
  <si>
    <t>G_6.2.01.6.2</t>
  </si>
  <si>
    <t>G_6.2.01.6.3</t>
  </si>
  <si>
    <t>G_6.2.01.6.4</t>
  </si>
  <si>
    <t>G_6.2.01.6.5</t>
  </si>
  <si>
    <t>G_6.2.01.7</t>
  </si>
  <si>
    <t>G_6.2.01.7.1</t>
  </si>
  <si>
    <t>G_6.2.01.7.2</t>
  </si>
  <si>
    <t>G_6.2.01.8</t>
  </si>
  <si>
    <t>G_6.2.01.8.1</t>
  </si>
  <si>
    <t>G_6.2.01.8.2</t>
  </si>
  <si>
    <t>G_6.2.01.8.2.01</t>
  </si>
  <si>
    <t>G_6.2.01.8.2.02</t>
  </si>
  <si>
    <t>G_6.2.02</t>
  </si>
  <si>
    <t>G_6.2.02.2</t>
  </si>
  <si>
    <t>G_6.2.02.3</t>
  </si>
  <si>
    <t>G_6.2.02.4</t>
  </si>
  <si>
    <t>G_6.2.02.5</t>
  </si>
  <si>
    <t>G_6.2.02.5.1</t>
  </si>
  <si>
    <t>G_6.2.02.5.2</t>
  </si>
  <si>
    <t>G_6.2.02.6</t>
  </si>
  <si>
    <t>G_6.2.02.6.1</t>
  </si>
  <si>
    <t>G_6.2.02.6.2</t>
  </si>
  <si>
    <t>G_6.2.02.6.3</t>
  </si>
  <si>
    <t>G_6.2.02.6.4</t>
  </si>
  <si>
    <t>G_6.2.02.6.5</t>
  </si>
  <si>
    <t>G_6.2.02.6.6</t>
  </si>
  <si>
    <t>G_6.2.02.7</t>
  </si>
  <si>
    <t>G_6.2.02.7.1</t>
  </si>
  <si>
    <t>G_6.2.02.7.2</t>
  </si>
  <si>
    <t>G_6.2.02.8</t>
  </si>
  <si>
    <t>G_6.2.02.8.1</t>
  </si>
  <si>
    <t>G_6.2.02.8.2</t>
  </si>
  <si>
    <t>G_6.3</t>
  </si>
  <si>
    <t>G_6.3.01</t>
  </si>
  <si>
    <t>G_6.3.01.2</t>
  </si>
  <si>
    <t>G_6.3.01.3</t>
  </si>
  <si>
    <t>G_6.3.01.4</t>
  </si>
  <si>
    <t>G_6.3.01.5</t>
  </si>
  <si>
    <t>G_6.3.01.5.1</t>
  </si>
  <si>
    <t>G_6.3.01.5.2</t>
  </si>
  <si>
    <t>G_6.3.01.6</t>
  </si>
  <si>
    <t>G_6.3.01.6.1</t>
  </si>
  <si>
    <t>G_6.3.01.6.2</t>
  </si>
  <si>
    <t>G_6.3.01.6.3</t>
  </si>
  <si>
    <t>G_6.3.01.6.4</t>
  </si>
  <si>
    <t>G_6.3.01.6.5</t>
  </si>
  <si>
    <t>G_6.3.01.7</t>
  </si>
  <si>
    <t>G_6.3.01.7.1</t>
  </si>
  <si>
    <t>G_6.3.01.7.2</t>
  </si>
  <si>
    <t>G_6.3.01.8</t>
  </si>
  <si>
    <t>G_6.3.01.8.1</t>
  </si>
  <si>
    <t>G_6.3.01.8.2</t>
  </si>
  <si>
    <t>G_6.3.01.8.3</t>
  </si>
  <si>
    <t>G_6.3.02</t>
  </si>
  <si>
    <t>G_6.3.02.2</t>
  </si>
  <si>
    <t>G_6.3.02.3</t>
  </si>
  <si>
    <t>G_6.3.02.4</t>
  </si>
  <si>
    <t>G_6.3.02.5</t>
  </si>
  <si>
    <t>G_6.3.02.5.1</t>
  </si>
  <si>
    <t>G_6.3.02.5.2</t>
  </si>
  <si>
    <t>G_6.3.02.6</t>
  </si>
  <si>
    <t>G_6.3.02.6.1</t>
  </si>
  <si>
    <t>G_6.3.02.6.2</t>
  </si>
  <si>
    <t>G_6.3.02.6.3</t>
  </si>
  <si>
    <t>G_6.3.02.6.4</t>
  </si>
  <si>
    <t>G_6.3.02.6.5</t>
  </si>
  <si>
    <t>G_6.3.02.6.6</t>
  </si>
  <si>
    <t>G_6.3.02.7</t>
  </si>
  <si>
    <t>G_6.3.02.7.1</t>
  </si>
  <si>
    <t>G_6.3.02.7.2</t>
  </si>
  <si>
    <t>G_6.3.02.8</t>
  </si>
  <si>
    <t>G_6.3.02.8.1</t>
  </si>
  <si>
    <t>G_6.3.02.8.2</t>
  </si>
  <si>
    <t>Gof_01</t>
  </si>
  <si>
    <t>Gof_02</t>
  </si>
  <si>
    <t>Gof_03</t>
  </si>
  <si>
    <t>Gof_04</t>
  </si>
  <si>
    <t>Gof_05</t>
  </si>
  <si>
    <t>Gof_06</t>
  </si>
  <si>
    <t>Gof_07</t>
  </si>
  <si>
    <t>Gof_08</t>
  </si>
  <si>
    <t>Gof_09</t>
  </si>
  <si>
    <t>Gof_10</t>
  </si>
  <si>
    <t>Gof_11</t>
  </si>
  <si>
    <t>Gof_12</t>
  </si>
  <si>
    <t>Gof_13</t>
  </si>
  <si>
    <t>Gof_14</t>
  </si>
  <si>
    <t>Gof_15</t>
  </si>
  <si>
    <t>Gof_16</t>
  </si>
  <si>
    <t>Cg_0</t>
  </si>
  <si>
    <t>Cg_01</t>
  </si>
  <si>
    <t>Cg_01.1.1</t>
  </si>
  <si>
    <t>Cg_01.1.2</t>
  </si>
  <si>
    <t>Cg_01.1.3</t>
  </si>
  <si>
    <t>Cg_01.2.1</t>
  </si>
  <si>
    <t>Cg_01.2.2</t>
  </si>
  <si>
    <t>Cg_01.3.1</t>
  </si>
  <si>
    <t>Cg_01.3.2</t>
  </si>
  <si>
    <t>Cg_01.3.3</t>
  </si>
  <si>
    <t>Cg_01.4.0</t>
  </si>
  <si>
    <t>Cg_01.5.0</t>
  </si>
  <si>
    <t>Cg_01.6.0</t>
  </si>
  <si>
    <t>Cg_01.7.0</t>
  </si>
  <si>
    <t>Cg_01.8.0</t>
  </si>
  <si>
    <t>Cg_02</t>
  </si>
  <si>
    <t>Cg_02.1.0</t>
  </si>
  <si>
    <t>Cg_02.2.0</t>
  </si>
  <si>
    <t>Cg_02.3.0</t>
  </si>
  <si>
    <t>Cg_02.4.0</t>
  </si>
  <si>
    <t>Cg_02.5.0</t>
  </si>
  <si>
    <t>Cg_03</t>
  </si>
  <si>
    <t>Cg_03.1.0</t>
  </si>
  <si>
    <t>Cg_03.2.0</t>
  </si>
  <si>
    <t>Cg_03.3.0</t>
  </si>
  <si>
    <t>Cg_03.4.0</t>
  </si>
  <si>
    <t>Cg_03.5.0</t>
  </si>
  <si>
    <t>Cg_03.6.0</t>
  </si>
  <si>
    <t>Cg_04</t>
  </si>
  <si>
    <t>Cg_04.1.1</t>
  </si>
  <si>
    <t>Cg_04.1.2</t>
  </si>
  <si>
    <t>Cg_04.2.1</t>
  </si>
  <si>
    <t>Cg_04.2.2</t>
  </si>
  <si>
    <t>Cg_04.2.3</t>
  </si>
  <si>
    <t>Cg_04.3.1</t>
  </si>
  <si>
    <t>Cg_04.3.2</t>
  </si>
  <si>
    <t>Cg_04.3.3</t>
  </si>
  <si>
    <t>Cg_04.3.4</t>
  </si>
  <si>
    <t>Cg_04.3.5</t>
  </si>
  <si>
    <t>Cg_04.3.6</t>
  </si>
  <si>
    <t>Cg_04.4.1</t>
  </si>
  <si>
    <t>Cg_04.4.2</t>
  </si>
  <si>
    <t>Cg_04.4.3</t>
  </si>
  <si>
    <t>Cg_04.5.1</t>
  </si>
  <si>
    <t>Cg_04.5.2</t>
  </si>
  <si>
    <t>Cg_04.5.3</t>
  </si>
  <si>
    <t>Cg_04.5.4</t>
  </si>
  <si>
    <t>Cg_04.5.5</t>
  </si>
  <si>
    <t>Cg_04.6.0</t>
  </si>
  <si>
    <t>Cg_04.7.1</t>
  </si>
  <si>
    <t>Cg_04.7.2</t>
  </si>
  <si>
    <t>Cg_04.7.3</t>
  </si>
  <si>
    <t>Cg_04.7.4</t>
  </si>
  <si>
    <t>Cg_04.8.1</t>
  </si>
  <si>
    <t>Cg_04.8.2</t>
  </si>
  <si>
    <t>Cg_04.8.3</t>
  </si>
  <si>
    <t>Cg_04.8.4</t>
  </si>
  <si>
    <t>Cg_04.8.5</t>
  </si>
  <si>
    <t>Cg_04.8.6</t>
  </si>
  <si>
    <t>Cg_04.8.7</t>
  </si>
  <si>
    <t>Cg_04.9.0</t>
  </si>
  <si>
    <t>Cg_05</t>
  </si>
  <si>
    <t>Cg_05.1.0</t>
  </si>
  <si>
    <t>Cg_05.2.0</t>
  </si>
  <si>
    <t>Cg_05.3.0</t>
  </si>
  <si>
    <t>Cg_05.4.0</t>
  </si>
  <si>
    <t>Cg_05.5.0</t>
  </si>
  <si>
    <t>Cg_05.6.0</t>
  </si>
  <si>
    <t>Cg_06</t>
  </si>
  <si>
    <t>Cg_06.1.0</t>
  </si>
  <si>
    <t>Cg_06.2.0</t>
  </si>
  <si>
    <t>Cg_06.3.0</t>
  </si>
  <si>
    <t>Cg_06.4.0</t>
  </si>
  <si>
    <t>Cg_06.5.0</t>
  </si>
  <si>
    <t>Cg_06.6.0</t>
  </si>
  <si>
    <t>Cg_07</t>
  </si>
  <si>
    <t>Cg_07.1.1</t>
  </si>
  <si>
    <t>Cg_07.1.2</t>
  </si>
  <si>
    <t>Cg_07.1.3</t>
  </si>
  <si>
    <t>Cg_07.2.1</t>
  </si>
  <si>
    <t>Cg_07.2.2</t>
  </si>
  <si>
    <t>Cg_07.2.3</t>
  </si>
  <si>
    <t>Cg_07.2.4</t>
  </si>
  <si>
    <t>Cg_07.3.1</t>
  </si>
  <si>
    <t>Cg_07.3.2</t>
  </si>
  <si>
    <t>Cg_07.3.3</t>
  </si>
  <si>
    <t>Cg_07.3.4</t>
  </si>
  <si>
    <t>Cg_07.4.0</t>
  </si>
  <si>
    <t>Cg_07.5.0</t>
  </si>
  <si>
    <t>Cg_07.6.0</t>
  </si>
  <si>
    <t>Cg_08</t>
  </si>
  <si>
    <t>Cg_08.1.0</t>
  </si>
  <si>
    <t>Cg_08.2.0</t>
  </si>
  <si>
    <t>Cg_08.3.0</t>
  </si>
  <si>
    <t>Cg_08.4.0</t>
  </si>
  <si>
    <t>Cg_08.5.0</t>
  </si>
  <si>
    <t>Cg_08.6.0</t>
  </si>
  <si>
    <t>Cg_09</t>
  </si>
  <si>
    <t>Cg_09.1.1</t>
  </si>
  <si>
    <t>Cg_09.1.2</t>
  </si>
  <si>
    <t>Cg_09.2.1</t>
  </si>
  <si>
    <t>Cg_09.2.2</t>
  </si>
  <si>
    <t>Cg_09.3.0</t>
  </si>
  <si>
    <t>Cg_09.4.1</t>
  </si>
  <si>
    <t>Cg_09.4.2</t>
  </si>
  <si>
    <t>Cg_09.5.0</t>
  </si>
  <si>
    <t>Cg_09.6.0</t>
  </si>
  <si>
    <t>Cg_09.7.0</t>
  </si>
  <si>
    <t>Cg_09.8.0</t>
  </si>
  <si>
    <t>Cg_10</t>
  </si>
  <si>
    <t>Cg_10.1.1</t>
  </si>
  <si>
    <t>Cg_10.1.2</t>
  </si>
  <si>
    <t>Cg_10.2.0</t>
  </si>
  <si>
    <t>Cg_10.3.0</t>
  </si>
  <si>
    <t>Cg_10.4.0</t>
  </si>
  <si>
    <t>Cg_10.5.0</t>
  </si>
  <si>
    <t>Cg_10.6.0</t>
  </si>
  <si>
    <t>Cg_10.7.0</t>
  </si>
  <si>
    <t>Cg_10.8.0</t>
  </si>
  <si>
    <t>Cg_10.9.0</t>
  </si>
  <si>
    <t>Dcs_1</t>
  </si>
  <si>
    <t>Dcs_1.1</t>
  </si>
  <si>
    <t>Dcs_1.1.1</t>
  </si>
  <si>
    <t>Dcs_1.1.2</t>
  </si>
  <si>
    <t>Dcs_1.1.2.1</t>
  </si>
  <si>
    <t>Dcs_1.1.2.2</t>
  </si>
  <si>
    <t>Dcs_1.1.2.3</t>
  </si>
  <si>
    <t>Dcs_1.1.3</t>
  </si>
  <si>
    <t>Dcs_1.2</t>
  </si>
  <si>
    <t>Dcs_2</t>
  </si>
  <si>
    <t>Dcs_2.1</t>
  </si>
  <si>
    <t>Dcs_2.1.1</t>
  </si>
  <si>
    <t>Dcs_2.1.2</t>
  </si>
  <si>
    <t>Dcs_2.1.2.1</t>
  </si>
  <si>
    <t>Dcs_2.1.2.2</t>
  </si>
  <si>
    <t>Dcs_2.1.2.3</t>
  </si>
  <si>
    <t>Dcs_2.1.2.4</t>
  </si>
  <si>
    <t>Dcs_2.2</t>
  </si>
  <si>
    <t>Dcs_2.2.1</t>
  </si>
  <si>
    <t>Dcs_2.2.2</t>
  </si>
  <si>
    <t>Dcs_2.2.2.1</t>
  </si>
  <si>
    <t>Dcs_2.3.2.2.1</t>
  </si>
  <si>
    <t>Dcs_2.3.2.2.2</t>
  </si>
  <si>
    <t>Dcs_2.3.2.2.3</t>
  </si>
  <si>
    <t>Dcs_3</t>
  </si>
  <si>
    <t>Dcs_3.1</t>
  </si>
  <si>
    <t>Dcs_3.1.1</t>
  </si>
  <si>
    <t>Dcs_3.1.2</t>
  </si>
  <si>
    <t>Dcs_3.1.3</t>
  </si>
  <si>
    <t>Dcs_3.1.4</t>
  </si>
  <si>
    <t>Dcs_3.1.4.1</t>
  </si>
  <si>
    <t>Dcs_3.1.4.2</t>
  </si>
  <si>
    <t>Dcs_3.1.4.3</t>
  </si>
  <si>
    <t>Dcs_3.1.5</t>
  </si>
  <si>
    <t>Dcs_3.2</t>
  </si>
  <si>
    <t>Dcs_3.2.1</t>
  </si>
  <si>
    <t>Dcs_3.2.1.1</t>
  </si>
  <si>
    <t>Dcs_3.2.1.2</t>
  </si>
  <si>
    <t>Dcs_3.2.1.3</t>
  </si>
  <si>
    <t>Dcs_3.2.1.4</t>
  </si>
  <si>
    <t>Dcs_3.2.1.4.1</t>
  </si>
  <si>
    <t>Dcs_3.2.1.4.2</t>
  </si>
  <si>
    <t>Dcs_3.2.1.4.3</t>
  </si>
  <si>
    <t>Dcs_3.2.1.5</t>
  </si>
  <si>
    <t>Dcs_3.2.2</t>
  </si>
  <si>
    <t>Dcs_3.2.2.1</t>
  </si>
  <si>
    <t>Dcs_3.2.2.2</t>
  </si>
  <si>
    <t>Dcs_3.2.2.3</t>
  </si>
  <si>
    <t>Dcs_3.2.2.3.1</t>
  </si>
  <si>
    <t>Dcs_3.2.2.3.2</t>
  </si>
  <si>
    <t>Dcs_3.2.2.3.3</t>
  </si>
  <si>
    <t>Dcs_3.2.2.4</t>
  </si>
  <si>
    <t>Dcs_4</t>
  </si>
  <si>
    <t>Dcs_4.1</t>
  </si>
  <si>
    <t>Dcs_4.1.1</t>
  </si>
  <si>
    <t>Dcs_4.1.2</t>
  </si>
  <si>
    <t>Dcs_4.1.2.1</t>
  </si>
  <si>
    <t>Dcs_4.1.2.2</t>
  </si>
  <si>
    <t>Dcs_4.1.2.3</t>
  </si>
  <si>
    <t>Dcs_4.1.3</t>
  </si>
  <si>
    <t>Dcs_5</t>
  </si>
  <si>
    <t>Dcs_5.1</t>
  </si>
  <si>
    <t>Dcs_5.2</t>
  </si>
  <si>
    <t>Dcs_5.3</t>
  </si>
  <si>
    <t>Dcs_6</t>
  </si>
  <si>
    <t>Dcs_6.1</t>
  </si>
  <si>
    <t>Dcs_6.2</t>
  </si>
  <si>
    <t>Dcs_6.2.1</t>
  </si>
  <si>
    <t>Dcs_6.2.2</t>
  </si>
  <si>
    <t>Dcs_6.2.3</t>
  </si>
  <si>
    <t>Dcs_7</t>
  </si>
  <si>
    <t>Dcs_7.1</t>
  </si>
  <si>
    <t>Dcs_7.2</t>
  </si>
  <si>
    <t>Dcs_7.3</t>
  </si>
  <si>
    <t>Dcs_7.4</t>
  </si>
  <si>
    <t>Dcs_7.5</t>
  </si>
  <si>
    <t>Dcs_8</t>
  </si>
  <si>
    <t>Dcs_8.1</t>
  </si>
  <si>
    <t>Dcs_8.1.1</t>
  </si>
  <si>
    <t>Dcs_8.1.2</t>
  </si>
  <si>
    <t>Dcs_8.2</t>
  </si>
  <si>
    <t>Dcs_8.2.1</t>
  </si>
  <si>
    <t>Dcs_8.2.2</t>
  </si>
  <si>
    <t>BD_Dp_T</t>
  </si>
  <si>
    <t>BD_DP_1</t>
  </si>
  <si>
    <t>BD_DP_1.1</t>
  </si>
  <si>
    <t>BD_DP_1.2</t>
  </si>
  <si>
    <t>BD_DP_2</t>
  </si>
  <si>
    <t>BD_DP_2.1</t>
  </si>
  <si>
    <t>BD_DP_2.2</t>
  </si>
  <si>
    <t>BD_DP_2.3</t>
  </si>
  <si>
    <t>BD_DP_3</t>
  </si>
  <si>
    <t>BD_DP_3.1</t>
  </si>
  <si>
    <t>BD_DP_3.2</t>
  </si>
  <si>
    <t>BD_DP_4</t>
  </si>
  <si>
    <t>BD_DP_5</t>
  </si>
  <si>
    <t>BD_DP_6</t>
  </si>
  <si>
    <t>BD_Ld_1</t>
  </si>
  <si>
    <t>BD_Ld_2</t>
  </si>
  <si>
    <t>BD_Ld_3</t>
  </si>
  <si>
    <t>BD_Ld_4</t>
  </si>
  <si>
    <t>BD_Ld_5</t>
  </si>
  <si>
    <t>BD_Ld_6</t>
  </si>
  <si>
    <t>BD_Ld_7</t>
  </si>
  <si>
    <t>BD_Ld_8</t>
  </si>
  <si>
    <t>BD_Ld_9</t>
  </si>
  <si>
    <t>BD_Ld_10</t>
  </si>
  <si>
    <t>BD_Ld_T</t>
  </si>
  <si>
    <t>Tdef_MB_Int</t>
  </si>
  <si>
    <t>BD_ir_1</t>
  </si>
  <si>
    <t>BD_ir_1.1</t>
  </si>
  <si>
    <t>BD_ir_1.2</t>
  </si>
  <si>
    <t>BD_ir_1.3</t>
  </si>
  <si>
    <t>BD_ir_1.3.1</t>
  </si>
  <si>
    <t>BD_ir_1.3.2</t>
  </si>
  <si>
    <t>BD_ir_1.3.3</t>
  </si>
  <si>
    <t>BD_ir_1.3.4</t>
  </si>
  <si>
    <t>BD_ir_1.3.5</t>
  </si>
  <si>
    <t>BD_ir_1.3.6</t>
  </si>
  <si>
    <t>BD_ir_1.3.7</t>
  </si>
  <si>
    <t>BD_ir_1.3.8</t>
  </si>
  <si>
    <t>BD_ir_2</t>
  </si>
  <si>
    <t>BD_ir_2.1</t>
  </si>
  <si>
    <t>BD_ir_2.2</t>
  </si>
  <si>
    <t>BD_ir_2.3</t>
  </si>
  <si>
    <t>BD_ir_2.4</t>
  </si>
  <si>
    <t>BD_ir_2.5</t>
  </si>
  <si>
    <t>BD_ir_2.6</t>
  </si>
  <si>
    <t>BD_ir_2.7</t>
  </si>
  <si>
    <t>BD_ir_2.8</t>
  </si>
  <si>
    <t>BD_ir_2.9</t>
  </si>
  <si>
    <t>BD_ir_2.10</t>
  </si>
  <si>
    <t>BD_ir_2.11</t>
  </si>
  <si>
    <t>BD_ir_2.12</t>
  </si>
  <si>
    <t>BD_ir_2.13</t>
  </si>
  <si>
    <t>BD_pl_1</t>
  </si>
  <si>
    <t>BD_pl_1.1</t>
  </si>
  <si>
    <t>BD_pl_1.2</t>
  </si>
  <si>
    <t>BD_pl_1.3</t>
  </si>
  <si>
    <t>BD_pl_2</t>
  </si>
  <si>
    <t>BD_pl_2.1</t>
  </si>
  <si>
    <t>BD_pl_2.1.1</t>
  </si>
  <si>
    <t>BD_pl_2.1.2</t>
  </si>
  <si>
    <t>BD_pl_2.1.3</t>
  </si>
  <si>
    <t>BD_pl_2.2</t>
  </si>
  <si>
    <t>BD_pl_3</t>
  </si>
  <si>
    <t>BD_pl_4</t>
  </si>
  <si>
    <t>BD_pl_5</t>
  </si>
  <si>
    <t>BD_pl_5.1</t>
  </si>
  <si>
    <t>BD_pl_5.2</t>
  </si>
  <si>
    <t>BD_pl_5.3</t>
  </si>
  <si>
    <t>BD_pl_6</t>
  </si>
  <si>
    <t>BD_pl_6.1</t>
  </si>
  <si>
    <t>BD_pl_6.2</t>
  </si>
  <si>
    <t>BD_pl_6.3</t>
  </si>
  <si>
    <t>BD_pl_6.4</t>
  </si>
  <si>
    <t>BD_pl_6.5</t>
  </si>
  <si>
    <t>BD_pl_7</t>
  </si>
  <si>
    <t>BD_pl_7.1</t>
  </si>
  <si>
    <t>BD_pl_8</t>
  </si>
  <si>
    <t>Table 3a    Employment by institutional sector, numbers, FY2000-FY2018</t>
  </si>
  <si>
    <t>TbSS_A01</t>
  </si>
  <si>
    <t>TbSS_A02</t>
  </si>
  <si>
    <t>TbSS_A03</t>
  </si>
  <si>
    <t>TbSS_A04</t>
  </si>
  <si>
    <t>TbSS_A05</t>
  </si>
  <si>
    <t>TbSS_A06</t>
  </si>
  <si>
    <t>TbSS_A07</t>
  </si>
  <si>
    <t>TbSS_A08</t>
  </si>
  <si>
    <t>TbSS_A09</t>
  </si>
  <si>
    <t>TbSS_A10</t>
  </si>
  <si>
    <t>TbSS_A11</t>
  </si>
  <si>
    <t>TbSS_A12</t>
  </si>
  <si>
    <t>TbSS_A13</t>
  </si>
  <si>
    <t>TbSS_A14</t>
  </si>
  <si>
    <t>Table 3b    Employment by institutional sector, wage costs, FY2000-FY2018</t>
  </si>
  <si>
    <t>TbSS_B01</t>
  </si>
  <si>
    <t>TbSS_B02</t>
  </si>
  <si>
    <t>TbSS_B03</t>
  </si>
  <si>
    <t>TbSS_B04</t>
  </si>
  <si>
    <t>TbSS_B05</t>
  </si>
  <si>
    <t>TbSS_B06</t>
  </si>
  <si>
    <t>TbSS_B07</t>
  </si>
  <si>
    <t>TbSS_B08</t>
  </si>
  <si>
    <t>TbSS_B09</t>
  </si>
  <si>
    <t>TbSS_B10</t>
  </si>
  <si>
    <t>TbSS_B11</t>
  </si>
  <si>
    <t>TbSS_B12</t>
  </si>
  <si>
    <t>TbSS_B13</t>
  </si>
  <si>
    <t>TbSS_B14</t>
  </si>
  <si>
    <t>Table 3c    Employment by institutional sector, average wage and salary rates, FY2000-FY2018</t>
  </si>
  <si>
    <t>Table 3d    Employment by institutional sector, average real wage and salary rates, FY2000-FY2018</t>
  </si>
  <si>
    <t>Table 3e    Employment by institutional sector, numbers, Palau citizens, FY2000-FY2018</t>
  </si>
  <si>
    <t>TbSS_E01</t>
  </si>
  <si>
    <t>TbSS_E02</t>
  </si>
  <si>
    <t>TbSS_E03</t>
  </si>
  <si>
    <t>TbSS_E04</t>
  </si>
  <si>
    <t>TbSS_E05</t>
  </si>
  <si>
    <t>TbSS_E06</t>
  </si>
  <si>
    <t>TbSS_E07</t>
  </si>
  <si>
    <t>TbSS_E08</t>
  </si>
  <si>
    <t>TbSS_E09</t>
  </si>
  <si>
    <t>TbSS_E10</t>
  </si>
  <si>
    <t>TbSS_E11</t>
  </si>
  <si>
    <t>TbSS_E12</t>
  </si>
  <si>
    <t>TbSS_E13</t>
  </si>
  <si>
    <t>TbSS_E14</t>
  </si>
  <si>
    <t>Table 3f     Employment by institutional sector, wage costs, Palau citizens, FY2000-FY2018</t>
  </si>
  <si>
    <t>TbSS_F011</t>
  </si>
  <si>
    <t>TbSS_F012</t>
  </si>
  <si>
    <t>TbSS_F013</t>
  </si>
  <si>
    <t>TbSS_F014</t>
  </si>
  <si>
    <t>TbSS_F015</t>
  </si>
  <si>
    <t>TbSS_F016</t>
  </si>
  <si>
    <t>TbSS_F017</t>
  </si>
  <si>
    <t>TbSS_F018</t>
  </si>
  <si>
    <t>TbSS_F019</t>
  </si>
  <si>
    <t>TbSS_F020</t>
  </si>
  <si>
    <t>TbSS_F021</t>
  </si>
  <si>
    <t>TbSS_F022</t>
  </si>
  <si>
    <t>TbSS_F023</t>
  </si>
  <si>
    <t>TbSS_F024</t>
  </si>
  <si>
    <t>Table 3m   Employment by industry, numbers, FY2000-FY2018</t>
  </si>
  <si>
    <t>TbSS_C01</t>
  </si>
  <si>
    <t>TbSS_C02</t>
  </si>
  <si>
    <t>TbSS_C03</t>
  </si>
  <si>
    <t>TbSS_C04</t>
  </si>
  <si>
    <t>TbSS_C05</t>
  </si>
  <si>
    <t>TbSS_C06</t>
  </si>
  <si>
    <t>TbSS_C07</t>
  </si>
  <si>
    <t>TbSS_C08</t>
  </si>
  <si>
    <t>TbSS_C09</t>
  </si>
  <si>
    <t>TbSS_C10</t>
  </si>
  <si>
    <t>TbSS_C11</t>
  </si>
  <si>
    <t>TbSS_C12</t>
  </si>
  <si>
    <t>TbSS_C13</t>
  </si>
  <si>
    <t>TbSS_C14</t>
  </si>
  <si>
    <t>TbSS_C15</t>
  </si>
  <si>
    <t>TbSS_C16</t>
  </si>
  <si>
    <t>TbSS_C17</t>
  </si>
  <si>
    <t>TbSS_C18</t>
  </si>
  <si>
    <t>TbSS_C19</t>
  </si>
  <si>
    <t>TbSS_C20</t>
  </si>
  <si>
    <t>TbSS_C21</t>
  </si>
  <si>
    <t>TbSS_C22</t>
  </si>
  <si>
    <t>TbSS_C23</t>
  </si>
  <si>
    <t>Table 3n    Employment by industry, wage costs, FY2000-FY2018</t>
  </si>
  <si>
    <t>TbSS_D01</t>
  </si>
  <si>
    <t>TbSS_D02</t>
  </si>
  <si>
    <t>TbSS_D03</t>
  </si>
  <si>
    <t>TbSS_D04</t>
  </si>
  <si>
    <t>TbSS_D05</t>
  </si>
  <si>
    <t>TbSS_D06</t>
  </si>
  <si>
    <t>TbSS_D07</t>
  </si>
  <si>
    <t>TbSS_D08</t>
  </si>
  <si>
    <t>TbSS_D09</t>
  </si>
  <si>
    <t>TbSS_D10</t>
  </si>
  <si>
    <t>TbSS_D11</t>
  </si>
  <si>
    <t>TbSS_D12</t>
  </si>
  <si>
    <t>TbSS_D13</t>
  </si>
  <si>
    <t>TbSS_D14</t>
  </si>
  <si>
    <t>TbSS_D15</t>
  </si>
  <si>
    <t>TbSS_D16</t>
  </si>
  <si>
    <t>TbSS_D17</t>
  </si>
  <si>
    <t>TbSS_D18</t>
  </si>
  <si>
    <t>TbSS_D19</t>
  </si>
  <si>
    <t>TbSS_D20</t>
  </si>
  <si>
    <t>TbSS_D21</t>
  </si>
  <si>
    <t>TbSS_D22</t>
  </si>
  <si>
    <t>TbSS_D23</t>
  </si>
  <si>
    <t>Table 3o    Employment by industry, average wage and salary rates, FY2000-FY2018</t>
  </si>
  <si>
    <t>Table 3p    Employment by industry, average real wage and salary rates, FY2000-FY2018</t>
  </si>
  <si>
    <t>Table 3q    Employment, by industry, numbers, Palau citizens, FY2000-FY2018</t>
  </si>
  <si>
    <t>TbSS_G01</t>
  </si>
  <si>
    <t>TbSS_G02</t>
  </si>
  <si>
    <t>TbSS_G03</t>
  </si>
  <si>
    <t>TbSS_G04</t>
  </si>
  <si>
    <t>TbSS_G05</t>
  </si>
  <si>
    <t>TbSS_G06</t>
  </si>
  <si>
    <t>TbSS_G07</t>
  </si>
  <si>
    <t>TbSS_G08</t>
  </si>
  <si>
    <t>TbSS_G09</t>
  </si>
  <si>
    <t>TbSS_G10</t>
  </si>
  <si>
    <t>TbSS_G11</t>
  </si>
  <si>
    <t>TbSS_G12</t>
  </si>
  <si>
    <t>TbSS_G13</t>
  </si>
  <si>
    <t>TbSS_G14</t>
  </si>
  <si>
    <t>TbSS_G15</t>
  </si>
  <si>
    <t>TbSS_G16</t>
  </si>
  <si>
    <t>TbSS_G17</t>
  </si>
  <si>
    <t>TbSS_G18</t>
  </si>
  <si>
    <t>TbSS_G19</t>
  </si>
  <si>
    <t>TbSS_G20</t>
  </si>
  <si>
    <t>TbSS_G21</t>
  </si>
  <si>
    <t>TbSS_G22</t>
  </si>
  <si>
    <t>TbSS_G23</t>
  </si>
  <si>
    <t>Table 3r     Employment by industry, wage costs, Palau citizens, FY2000-FY2018</t>
  </si>
  <si>
    <t>TbSS_H01</t>
  </si>
  <si>
    <t>TbSS_H02</t>
  </si>
  <si>
    <t>TbSS_H03</t>
  </si>
  <si>
    <t>TbSS_H04</t>
  </si>
  <si>
    <t>TbSS_H05</t>
  </si>
  <si>
    <t>TbSS_H06</t>
  </si>
  <si>
    <t>TbSS_H07</t>
  </si>
  <si>
    <t>TbSS_H08</t>
  </si>
  <si>
    <t>TbSS_H09</t>
  </si>
  <si>
    <t>TbSS_H10</t>
  </si>
  <si>
    <t>TbSS_H11</t>
  </si>
  <si>
    <t>TbSS_H12</t>
  </si>
  <si>
    <t>TbSS_H13</t>
  </si>
  <si>
    <t>TbSS_H14</t>
  </si>
  <si>
    <t>TbSS_H15</t>
  </si>
  <si>
    <t>TbSS_H16</t>
  </si>
  <si>
    <t>TbSS_H17</t>
  </si>
  <si>
    <t>TbSS_H18</t>
  </si>
  <si>
    <t>TbSS_H19</t>
  </si>
  <si>
    <t>TbSS_H20</t>
  </si>
  <si>
    <t>TbSS_H21</t>
  </si>
  <si>
    <t>TbSS_H22</t>
  </si>
  <si>
    <t>TbSS_H23</t>
  </si>
  <si>
    <t>TrsmRev_Accommodation</t>
  </si>
  <si>
    <t>TbTrsm_A01</t>
  </si>
  <si>
    <t>TrsmRev_Food/Drinks</t>
  </si>
  <si>
    <t>TbTrsm_A02</t>
  </si>
  <si>
    <t>TrsmRev_Diving</t>
  </si>
  <si>
    <t>TbTrsm_A03</t>
  </si>
  <si>
    <t>TrsmRev_Boat Tours</t>
  </si>
  <si>
    <t>TbTrsm_A04</t>
  </si>
  <si>
    <t>TrsmRev_Land and Air Tours</t>
  </si>
  <si>
    <t>TbTrsm_A05</t>
  </si>
  <si>
    <t>TrsmRev_State Entry Fees</t>
  </si>
  <si>
    <t>TbTrsm_A06</t>
  </si>
  <si>
    <t>TrsmRev_Land Transport</t>
  </si>
  <si>
    <t>TbTrsm_A07</t>
  </si>
  <si>
    <t>TrsmRev_Food Shopping</t>
  </si>
  <si>
    <t>TbTrsm_A08</t>
  </si>
  <si>
    <t>TrsmRev_Other Shopping</t>
  </si>
  <si>
    <t>TbTrsm_A09</t>
  </si>
  <si>
    <t>TrsmRev_Other Services</t>
  </si>
  <si>
    <t>TbTrsm_A10</t>
  </si>
  <si>
    <t>TrsmRev_Total Tourism Expenditure</t>
  </si>
  <si>
    <t>TbTrsm_A11</t>
  </si>
  <si>
    <t>TrsmRev_Travelers Head Tax and Green Fees</t>
  </si>
  <si>
    <t>TbTrsm_A12</t>
  </si>
  <si>
    <t>TrsmRev_Total Tourism Revenue</t>
  </si>
  <si>
    <t>TbTrsm_A13</t>
  </si>
  <si>
    <t>TrsmVA_Accommodation</t>
  </si>
  <si>
    <t>TbTrsm_B02</t>
  </si>
  <si>
    <t>TrsmVA_Food/Drinks</t>
  </si>
  <si>
    <t>TbTrsm_B03</t>
  </si>
  <si>
    <t>TrsmVA_Diving</t>
  </si>
  <si>
    <t>TbTrsm_B04</t>
  </si>
  <si>
    <t>TrsmVA_Boat Tours</t>
  </si>
  <si>
    <t>TbTrsm_B05</t>
  </si>
  <si>
    <t>TrsmVA_Land and Air Tours</t>
  </si>
  <si>
    <t>TbTrsm_B06</t>
  </si>
  <si>
    <t>TrsmVA_Land Transport (incl. car rental)</t>
  </si>
  <si>
    <t>TbTrsm_B07</t>
  </si>
  <si>
    <t>Shopping</t>
  </si>
  <si>
    <t>TrsmVA_Food Shopping</t>
  </si>
  <si>
    <t>TbTrsm_B08</t>
  </si>
  <si>
    <t>TrsmVA_Other Shopping</t>
  </si>
  <si>
    <t>TbTrsm_B09</t>
  </si>
  <si>
    <t>TrsmVA_Other Services</t>
  </si>
  <si>
    <t>TbTrsm_B10</t>
  </si>
  <si>
    <t>TrsmVA_State Entry fees</t>
  </si>
  <si>
    <t>TbTrsm_B12</t>
  </si>
  <si>
    <t>TrsmVA_Hotel Occupancy tax</t>
  </si>
  <si>
    <t>TbTrsm_B13</t>
  </si>
  <si>
    <t>TrsmVA_Vessel cabin/foreign vessel tax</t>
  </si>
  <si>
    <t>TbTrsm_B14</t>
  </si>
  <si>
    <t>TrsmVA_Gross Revenue Tax on sales to Vistors</t>
  </si>
  <si>
    <t>TbTrsm_B15</t>
  </si>
  <si>
    <t>ËmpNo_Accommodation</t>
  </si>
  <si>
    <t>Tb_Trsm_Emp01</t>
  </si>
  <si>
    <t>ËmpNo_Restaurants and food services</t>
  </si>
  <si>
    <t>Tb_Trsm_Emp02</t>
  </si>
  <si>
    <t>ËmpNo_Diving</t>
  </si>
  <si>
    <t>Tb_Trsm_Emp03</t>
  </si>
  <si>
    <t>ËmpNo_Boat Tours</t>
  </si>
  <si>
    <t>Tb_Trsm_Emp04</t>
  </si>
  <si>
    <t>ËmpNo_Other Services</t>
  </si>
  <si>
    <t>Tb_Trsm_Emp05</t>
  </si>
  <si>
    <t>ËmpNo_Shopping</t>
  </si>
  <si>
    <t>Tb_Trsm_Emp06</t>
  </si>
  <si>
    <t>ËmpNo_Palaun workers in Tourism</t>
  </si>
  <si>
    <t>Tb_Trsm_Emp07</t>
  </si>
  <si>
    <t>ËmpNo_Non-Palaun workers in tourism</t>
  </si>
  <si>
    <t>Tb_Trsm_Emp08</t>
  </si>
  <si>
    <t>ËmpNo_All tourism employees</t>
  </si>
  <si>
    <t>Tb_Trsm_Emp09</t>
  </si>
  <si>
    <t>ËmpNo_Tourism % of private sector employment</t>
  </si>
  <si>
    <t>Tb_Trsm_Emp10</t>
  </si>
  <si>
    <t>Wage_Tourism employees, gross earnings</t>
  </si>
  <si>
    <t>Tb_Trsm_Emp11</t>
  </si>
  <si>
    <t>Wage_Palaun workers in Tourism</t>
  </si>
  <si>
    <t>Tb_Trsm_Emp12</t>
  </si>
  <si>
    <t>Wage_Non-Palaun workers in tourism</t>
  </si>
  <si>
    <t>Tb_Trsm_Emp13</t>
  </si>
  <si>
    <t>Wage_All tourism employees</t>
  </si>
  <si>
    <t>Tb_Trsm_Emp14</t>
  </si>
  <si>
    <t>Wage_Tourism % of private sector wages</t>
  </si>
  <si>
    <t>Tb_Trsm_Emp15</t>
  </si>
  <si>
    <t>AveWage_Tourism employees, average wage</t>
  </si>
  <si>
    <t>Tb_Trsm_Emp16</t>
  </si>
  <si>
    <t>AveWage_Palaun workers in Tourism</t>
  </si>
  <si>
    <t>Tb_Trsm_Emp17</t>
  </si>
  <si>
    <t>AveWage_Non-Palaun workers in tourism</t>
  </si>
  <si>
    <t>Tb_Trsm_Emp18</t>
  </si>
  <si>
    <t>AveWage_All tourism employees</t>
  </si>
  <si>
    <t>Tb_Trsm_Emp19</t>
  </si>
  <si>
    <t>Aa Agriculture and forestry</t>
  </si>
  <si>
    <t>Tb_GDPP_CPInd01</t>
  </si>
  <si>
    <t>Af Fishing</t>
  </si>
  <si>
    <t>Tb_GDPP_CPInd02</t>
  </si>
  <si>
    <t>B Mining and quarrying</t>
  </si>
  <si>
    <t>Tb_GDPP_CPInd03</t>
  </si>
  <si>
    <t>C Manufacturing</t>
  </si>
  <si>
    <t>Tb_GDPP_CPInd04</t>
  </si>
  <si>
    <t>D Electricity, gas, steam and air conditioning supply</t>
  </si>
  <si>
    <t>Tb_GDPP_CPInd05</t>
  </si>
  <si>
    <t>E Water supply; sewerage, waste management and remediation activities</t>
  </si>
  <si>
    <t>Tb_GDPP_CPInd06</t>
  </si>
  <si>
    <t>F Construction</t>
  </si>
  <si>
    <t>Tb_GDPP_CPInd07</t>
  </si>
  <si>
    <t>G Wholesale and retail trade; repair of motor vehicles and motorcycles</t>
  </si>
  <si>
    <t>Tb_GDPP_CPInd08</t>
  </si>
  <si>
    <t>H Transportation and storage</t>
  </si>
  <si>
    <t>Tb_GDPP_CPInd09</t>
  </si>
  <si>
    <t>I Accommodation and food service activities</t>
  </si>
  <si>
    <t>Tb_GDPP_CPInd10</t>
  </si>
  <si>
    <t>J Information and communication</t>
  </si>
  <si>
    <t>Tb_GDPP_CPInd11</t>
  </si>
  <si>
    <t>K Financial Intermediation</t>
  </si>
  <si>
    <t>Tb_GDPP_CPInd12</t>
  </si>
  <si>
    <t>L Real estate activities</t>
  </si>
  <si>
    <t>Tb_GDPP_CPInd13</t>
  </si>
  <si>
    <t>M Professional, scientific and technical activities</t>
  </si>
  <si>
    <t>Tb_GDPP_CPInd14</t>
  </si>
  <si>
    <t>N Administrative and support service activities</t>
  </si>
  <si>
    <t>Tb_GDPP_CPInd15</t>
  </si>
  <si>
    <t>O Public administration</t>
  </si>
  <si>
    <t>Tb_GDPP_CPInd16</t>
  </si>
  <si>
    <t>P Education</t>
  </si>
  <si>
    <t>Tb_GDPP_CPInd17</t>
  </si>
  <si>
    <t>Q Human health and social work activities</t>
  </si>
  <si>
    <t>Tb_GDPP_CPInd18</t>
  </si>
  <si>
    <t>R Arts, entertainment and recreation</t>
  </si>
  <si>
    <t>Tb_GDPP_CPInd19</t>
  </si>
  <si>
    <t>S Other service activities</t>
  </si>
  <si>
    <t>Tb_GDPP_CPInd20</t>
  </si>
  <si>
    <t>T Private Households With Employed Persons</t>
  </si>
  <si>
    <t>Tb_GDPP_CPInd21</t>
  </si>
  <si>
    <t xml:space="preserve"> Less FISIM (intermediate use)</t>
  </si>
  <si>
    <t>Tb_GDPP_CPInd22</t>
  </si>
  <si>
    <t xml:space="preserve"> GDP at Basic Prices</t>
  </si>
  <si>
    <t>Tb_GDPP_CPInd23</t>
  </si>
  <si>
    <t xml:space="preserve"> Taxes on products and imports</t>
  </si>
  <si>
    <t>Tb_GDPP_CPInd24</t>
  </si>
  <si>
    <t xml:space="preserve"> less Subsidies </t>
  </si>
  <si>
    <t>Tb_GDPP_CPInd25</t>
  </si>
  <si>
    <t xml:space="preserve"> GDP at Purchaser Prices</t>
  </si>
  <si>
    <t>Tb_GDPP_CPInd26</t>
  </si>
  <si>
    <t>1 Private Enterprise</t>
  </si>
  <si>
    <t>Tb_GDPP_CPInst01</t>
  </si>
  <si>
    <t>1.3 Public Enterprise</t>
  </si>
  <si>
    <t>Tb_GDPP_CPInst02</t>
  </si>
  <si>
    <t>2.1 Depository Corporations</t>
  </si>
  <si>
    <t>Tb_GDPP_CPInst03</t>
  </si>
  <si>
    <t>2.2 Other Financial Intermiediaries</t>
  </si>
  <si>
    <t>Tb_GDPP_CPInst04</t>
  </si>
  <si>
    <t xml:space="preserve">3.1 National Government </t>
  </si>
  <si>
    <t>Tb_GDPP_CPInst05</t>
  </si>
  <si>
    <t>3.2 Government Agencies</t>
  </si>
  <si>
    <t>Tb_GDPP_CPInst06</t>
  </si>
  <si>
    <t>3.3 State Governments</t>
  </si>
  <si>
    <t>Tb_GDPP_CPInst07</t>
  </si>
  <si>
    <t>3.4 SS &amp; CSPS</t>
  </si>
  <si>
    <t>Tb_GDPP_CPInst08</t>
  </si>
  <si>
    <t>4 NGOs and Non_Profits</t>
  </si>
  <si>
    <t>Tb_GDPP_CPInst09</t>
  </si>
  <si>
    <t>5 Households</t>
  </si>
  <si>
    <t>Tb_GDPP_CPInst10</t>
  </si>
  <si>
    <t>Tb_GDPP_CPInst11</t>
  </si>
  <si>
    <t>Tb_GDPP_CPInst12</t>
  </si>
  <si>
    <t>Tb_GDPP_CPInst13</t>
  </si>
  <si>
    <t>Tb_GDPP_CPInst14</t>
  </si>
  <si>
    <t>Tb_GDPP_CPInst15</t>
  </si>
  <si>
    <t>O Public Administration</t>
  </si>
  <si>
    <t>Tb_GDPP_KVInd26</t>
  </si>
  <si>
    <t>Tb_GDPP_KVInst01</t>
  </si>
  <si>
    <t>Tb_GDPP_KVInst02</t>
  </si>
  <si>
    <t>Tb_GDPP_KVInst03</t>
  </si>
  <si>
    <t>Tb_GDPP_KVInst04</t>
  </si>
  <si>
    <t>Tb_GDPP_KVInst05</t>
  </si>
  <si>
    <t>Tb_GDPP_KVInst06</t>
  </si>
  <si>
    <t>Tb_GDPP_KVInst07</t>
  </si>
  <si>
    <t>Tb_GDPP_KVInst08</t>
  </si>
  <si>
    <t>Tb_GDPP_KVInst09</t>
  </si>
  <si>
    <t>Tb_GDPP_KVInst10</t>
  </si>
  <si>
    <t>Tb_GDPP_KVInst11</t>
  </si>
  <si>
    <t>Tb_GDPP_KVInst12</t>
  </si>
  <si>
    <t>Tb_GDPP_KVInst13</t>
  </si>
  <si>
    <t>Tb_GDPP_KVInst14</t>
  </si>
  <si>
    <t>Tb_GDPP_KVInst15</t>
  </si>
  <si>
    <t xml:space="preserve"> Chain Volume residual, Institutional sector level</t>
  </si>
  <si>
    <t>Tb_GDPP_KVInst16</t>
  </si>
  <si>
    <t>GDPI summary</t>
  </si>
  <si>
    <t>Tb_GDPI_CPsum01</t>
  </si>
  <si>
    <t>Tb_GDPI_CPsum02</t>
  </si>
  <si>
    <t>Tb_GDPI_CPsum03</t>
  </si>
  <si>
    <t>Tb_GDPI_CPsum04</t>
  </si>
  <si>
    <t>Tb_GDPI_CPsum05</t>
  </si>
  <si>
    <t>Tb_GDPI_CPsum06</t>
  </si>
  <si>
    <t>Tb_GDPI_CPsum07</t>
  </si>
  <si>
    <t>Tb_GDPI_CPsum08</t>
  </si>
  <si>
    <t>Tb_GDPI_CPsum09</t>
  </si>
  <si>
    <t>Tb_GDPI_CPsum10</t>
  </si>
  <si>
    <t>Tb_GDPI_CPsum11</t>
  </si>
  <si>
    <t>Tb_GDPI_CPsum12</t>
  </si>
  <si>
    <t>Tb_GDPI_CPsum13</t>
  </si>
  <si>
    <t>Tb_GDPI_CPsum14</t>
  </si>
  <si>
    <t>GDPI detail</t>
  </si>
  <si>
    <t>Tb_GDPI_CPdet01</t>
  </si>
  <si>
    <t>Tb_GDPI_CPdet02</t>
  </si>
  <si>
    <t>Tb_GDPI_CPdet03</t>
  </si>
  <si>
    <t>Tb_GDPI_CPdet04</t>
  </si>
  <si>
    <t>Tb_GDPI_CPdet05</t>
  </si>
  <si>
    <t>Tb_GDPI_CPdet06</t>
  </si>
  <si>
    <t>Tb_GDPI_CPdet07</t>
  </si>
  <si>
    <t>Tb_GDPI_CPdet08</t>
  </si>
  <si>
    <t>Tb_GDPI_CPdet09</t>
  </si>
  <si>
    <t>Tb_GDPI_CPdet10</t>
  </si>
  <si>
    <t>Tb_GDPI_CPdet11</t>
  </si>
  <si>
    <t>Tb_GDPI_CPdet12</t>
  </si>
  <si>
    <t>Tb_GDPI_CPdet13</t>
  </si>
  <si>
    <t>Tb_GDPI_CPdet14</t>
  </si>
  <si>
    <t>Tb_GDPI_CPdet15</t>
  </si>
  <si>
    <t>Tb_GDPI_CPdet16</t>
  </si>
  <si>
    <t>Tb_GDPI_CPdet17</t>
  </si>
  <si>
    <t>Tb_GDPI_CPdet18</t>
  </si>
  <si>
    <t>Tb_GDPI_CPdet19</t>
  </si>
  <si>
    <t>Tb_GDPI_CPdet20</t>
  </si>
  <si>
    <t>Tb_GDPI_CPdet21</t>
  </si>
  <si>
    <t>Tb_GDPI_CPdet22</t>
  </si>
  <si>
    <t>Tb_GDPI_CPdet23</t>
  </si>
  <si>
    <t>Tb_GDPI_CPdet24</t>
  </si>
  <si>
    <t>Tb_GDPI_CPdet25</t>
  </si>
  <si>
    <t>Tb_GDPI_CPdet26</t>
  </si>
  <si>
    <t>Tb_GDPI_CPdet27</t>
  </si>
  <si>
    <t>Tb_GDPI_CPdet28</t>
  </si>
  <si>
    <t>Tb_GDPI_CPdet29</t>
  </si>
  <si>
    <t>CP, GDP production, GDP(P)</t>
  </si>
  <si>
    <t>Tb_GNI01</t>
  </si>
  <si>
    <t>CP, GDP expenditure, GDP(E)</t>
  </si>
  <si>
    <t>Tb_GNI02</t>
  </si>
  <si>
    <t>CP, Gross Domestic Product (GDP)</t>
  </si>
  <si>
    <t>Tb_GNI03</t>
  </si>
  <si>
    <t>CP, Primary Incomes, Receivable from the rest of the world</t>
  </si>
  <si>
    <t>Tb_GNI04</t>
  </si>
  <si>
    <t>CP, Primary Incomes, Payable to the rest of the world</t>
  </si>
  <si>
    <t>Tb_GNI05</t>
  </si>
  <si>
    <t>CP, Primary Incomes, Net</t>
  </si>
  <si>
    <t>Tb_GNI06</t>
  </si>
  <si>
    <t>CP, Primary Incomes, Gross National Income (GNI)</t>
  </si>
  <si>
    <t>Tb_GNI07</t>
  </si>
  <si>
    <t>CP, Secondary Incomes, Receivable from the rest of the world</t>
  </si>
  <si>
    <t>Tb_GNI08</t>
  </si>
  <si>
    <t>CP, Secondary Incomes, Payable to the rest of the world</t>
  </si>
  <si>
    <t>Tb_GNI09</t>
  </si>
  <si>
    <t>CP, Secondary Incomes, Net</t>
  </si>
  <si>
    <t>Tb_GNI10</t>
  </si>
  <si>
    <t>CP, Gross National Disposable Income (GNDI)</t>
  </si>
  <si>
    <t>Tb_GNI11</t>
  </si>
  <si>
    <t>KP, GDP production, GDP(P), Chain Volume</t>
  </si>
  <si>
    <t>Tb_GNI21</t>
  </si>
  <si>
    <t>KP, GDP expenditure, GDP(E), Chain Volume</t>
  </si>
  <si>
    <t>Tb_GNI22</t>
  </si>
  <si>
    <t>KP, GDP, at constant prices</t>
  </si>
  <si>
    <t>Tb_GNI23</t>
  </si>
  <si>
    <t>KP, Trading gains/losses 4</t>
  </si>
  <si>
    <t>Tb_GNI24</t>
  </si>
  <si>
    <t>KP, Real Gross Domestic Income</t>
  </si>
  <si>
    <t>Tb_GNI25</t>
  </si>
  <si>
    <t>KP, Primary Incomes, Receivable from the rest of the world</t>
  </si>
  <si>
    <t>Tb_GNI26</t>
  </si>
  <si>
    <t>KP, Primary Incomes, Payable to the rest of the world</t>
  </si>
  <si>
    <t>Tb_GNI27</t>
  </si>
  <si>
    <t>KP, Primary Incomes, Net</t>
  </si>
  <si>
    <t>Tb_GNI28</t>
  </si>
  <si>
    <t>KP, Real Gross National Income (GNI)</t>
  </si>
  <si>
    <t>Tb_GNI29</t>
  </si>
  <si>
    <t>KP, Secondary Incomes, Receivable from the rest of the world</t>
  </si>
  <si>
    <t>Tb_GNI30</t>
  </si>
  <si>
    <t>KP, Secondary Incomes, Payable to the rest of the world</t>
  </si>
  <si>
    <t>Tb_GNI31</t>
  </si>
  <si>
    <t>KP, Secondary Incomes, Net</t>
  </si>
  <si>
    <t>Tb_GNI32</t>
  </si>
  <si>
    <t>KP, Real Gross National Disposable Income (GNDI) 1</t>
  </si>
  <si>
    <t>Tb_GNI33</t>
  </si>
  <si>
    <t>% change, GDP at constant prices</t>
  </si>
  <si>
    <t>Tb_GNI41</t>
  </si>
  <si>
    <t>% change, Real GDI</t>
  </si>
  <si>
    <t>Tb_GNI42</t>
  </si>
  <si>
    <t>% change, Real GNI</t>
  </si>
  <si>
    <t>Tb_GNI43</t>
  </si>
  <si>
    <t>% change, Real GNDI</t>
  </si>
  <si>
    <t>Tb_GNI44</t>
  </si>
  <si>
    <t>Tb_GNI51</t>
  </si>
  <si>
    <t>Tb_GNI52</t>
  </si>
  <si>
    <t>Tb_GNI53</t>
  </si>
  <si>
    <t>Tb_GNI54</t>
  </si>
  <si>
    <t>Tb_GNI55</t>
  </si>
  <si>
    <t>Tb_GNI56</t>
  </si>
  <si>
    <t>Tb_GNI57</t>
  </si>
  <si>
    <t>Tb_GNI58</t>
  </si>
  <si>
    <t>IPD, Gross Domestic Product (GDP)</t>
  </si>
  <si>
    <t>Tb_GNI61</t>
  </si>
  <si>
    <t>IPD, Gross Domestic Income (GDI)</t>
  </si>
  <si>
    <t>Tb_GNI62</t>
  </si>
  <si>
    <t>IPD, Gross National Income (GNI)</t>
  </si>
  <si>
    <t>Tb_GNI63</t>
  </si>
  <si>
    <t>IPD, Gross National Disposable Income (GNDI)</t>
  </si>
  <si>
    <t>Tb_GNI64</t>
  </si>
  <si>
    <t>Tb_GNI71</t>
  </si>
  <si>
    <t>Tb_GNI72</t>
  </si>
  <si>
    <t>Tb_GNI73</t>
  </si>
  <si>
    <t>Tb_GNI81</t>
  </si>
  <si>
    <t>Tb_GNI82</t>
  </si>
  <si>
    <t>Tb_GNI83</t>
  </si>
  <si>
    <t>GDPE constant prices</t>
  </si>
  <si>
    <t>Tb_GDPE_KP_E_P301</t>
  </si>
  <si>
    <t>Tb_GDPE_KP_E_P301_D1</t>
  </si>
  <si>
    <t>Tb_GDPE_KP_E_P301_P2</t>
  </si>
  <si>
    <t>Tb_GDPE_KP_E_P301_P1312</t>
  </si>
  <si>
    <t>Tb_GDPE_KP_E_P302_P303</t>
  </si>
  <si>
    <t>Tb_GDPE_KP_E_P3021</t>
  </si>
  <si>
    <t>Tb_GDPE_KP_E_P3022</t>
  </si>
  <si>
    <t>Tb_GDPE_KP_E_P3022_dwell</t>
  </si>
  <si>
    <t>Tb_GDPE_KP_E_P3022_oth</t>
  </si>
  <si>
    <t>Tb_GDPE_KP_E_P303</t>
  </si>
  <si>
    <t>Tb_GDPE_KP_E_P51</t>
  </si>
  <si>
    <t>Tb_GDPE_KP_E_P51_F</t>
  </si>
  <si>
    <t>Tb_GDPE_KP_E_P51_oth</t>
  </si>
  <si>
    <t>Tb_GDPE_KP_E_P52</t>
  </si>
  <si>
    <t>Tb_GDPE_KP_E_GDE</t>
  </si>
  <si>
    <t>Tb_GDPE_KP_E_P6</t>
  </si>
  <si>
    <t>Re-Exports - Goods</t>
  </si>
  <si>
    <t>Tb_GDPE_KP_E_P64</t>
  </si>
  <si>
    <t>Exports - Goods</t>
  </si>
  <si>
    <t>Tb_GDPE_KP_E_P61</t>
  </si>
  <si>
    <t>Exports: Services</t>
  </si>
  <si>
    <t>Tb_GDPE_KP_E_P62</t>
  </si>
  <si>
    <t>Exports: Tourism (Goods &amp; Services)</t>
  </si>
  <si>
    <t>Tb_GDPE_KP_E_P631</t>
  </si>
  <si>
    <t>Exports (embassies)</t>
  </si>
  <si>
    <t>Tb_GDPE_KP_E_P632</t>
  </si>
  <si>
    <t>Tb_GDPE_KP_E_P7</t>
  </si>
  <si>
    <t>Imports : Food, beverages, tobacco</t>
  </si>
  <si>
    <t>Tb_GDPE_KP_E_P71_Food</t>
  </si>
  <si>
    <t>Imports : Fuel</t>
  </si>
  <si>
    <t>Tb_GDPE_KP_E_P71_fuel</t>
  </si>
  <si>
    <t>Imports : Other</t>
  </si>
  <si>
    <t>Tb_GDPE_KP_E_P71_oth</t>
  </si>
  <si>
    <t>Imports : Services</t>
  </si>
  <si>
    <t>Tb_GDPE_KP_E_P72</t>
  </si>
  <si>
    <t>Tb_GDPE_KP_E_GDP(E)</t>
  </si>
  <si>
    <t>Tb_GDPE_KP_E_Z4</t>
  </si>
  <si>
    <t>Expenditure on GDP: GDP(P)</t>
  </si>
  <si>
    <t>Tb_GDPE_KP_E_GDP(P)</t>
  </si>
  <si>
    <t>GDPE current prices</t>
  </si>
  <si>
    <t>Tb_GDPE_CP_E_P301</t>
  </si>
  <si>
    <t>Tb_GDPE_CP_E_P301_D1</t>
  </si>
  <si>
    <t>Tb_GDPE_CP_E_P301_P2</t>
  </si>
  <si>
    <t>Tb_GDPE_CP_E_P301_P1312</t>
  </si>
  <si>
    <t>Tb_GDPE_CP_E_P302_P303</t>
  </si>
  <si>
    <t>Tb_GDPE_CP_E_P3021</t>
  </si>
  <si>
    <t>Tb_GDPE_CP_E_P3022</t>
  </si>
  <si>
    <t>Tb_GDPE_CP_E_P3022_dwell</t>
  </si>
  <si>
    <t>Tb_GDPE_CP_E_P3022_oth</t>
  </si>
  <si>
    <t>Tb_GDPE_CP_E_P303</t>
  </si>
  <si>
    <t>Tb_GDPE_CP_E_P51</t>
  </si>
  <si>
    <t>Tb_GDPE_CP_E_P51_F</t>
  </si>
  <si>
    <t>Tb_GDPE_CP_E_P51_oth</t>
  </si>
  <si>
    <t>Tb_GDPE_CP_E_P52</t>
  </si>
  <si>
    <t>Tb_GDPE_CP_E_GDE</t>
  </si>
  <si>
    <t>Tb_GDPE_CP_E_P6</t>
  </si>
  <si>
    <t>Tb_GDPE_CP_E_P64</t>
  </si>
  <si>
    <t>Tb_GDPE_CP_E_P61</t>
  </si>
  <si>
    <t>Tb_GDPE_CP_E_P62</t>
  </si>
  <si>
    <t>Tb_GDPE_CP_E_P631</t>
  </si>
  <si>
    <t>Tb_GDPE_CP_E_P632</t>
  </si>
  <si>
    <t>Tb_GDPE_CP_E_P7</t>
  </si>
  <si>
    <t>Tb_GDPE_CP_E_P71_Food</t>
  </si>
  <si>
    <t>Tb_GDPE_CP_E_P71_fuel</t>
  </si>
  <si>
    <t>Tb_GDPE_CP_E_P71_oth</t>
  </si>
  <si>
    <t>Tb_GDPE_CP_E_P72</t>
  </si>
  <si>
    <t>Tb_GDPE_CP_E_GDP(E)</t>
  </si>
  <si>
    <t>Tb_GDPE_CP_E_Z4</t>
  </si>
  <si>
    <t>Tb_GDPE_CP_E_GDP(P)</t>
  </si>
  <si>
    <t>Chain Volumes indicator</t>
  </si>
  <si>
    <t>Tb_GDPE_KV_E_GDP(E)</t>
  </si>
  <si>
    <t>Household Final Consucmption Expenditure</t>
  </si>
  <si>
    <t>HFCE, Food, non-alcoholic beverages</t>
  </si>
  <si>
    <t>Tb_HFCE01</t>
  </si>
  <si>
    <t>HFCE, Alcoholic beverages, tobacco and narcotics</t>
  </si>
  <si>
    <t>Tb_HFCE02</t>
  </si>
  <si>
    <t>HFCE, Clothing and footwear</t>
  </si>
  <si>
    <t>Tb_HFCE03</t>
  </si>
  <si>
    <t>HFCE, Fuels</t>
  </si>
  <si>
    <t>Tb_HFCE04</t>
  </si>
  <si>
    <t>HFCE, Vehicles, boats and parts</t>
  </si>
  <si>
    <t>Tb_HFCE05</t>
  </si>
  <si>
    <t>HFCE, Other goods (durable and non-durable)</t>
  </si>
  <si>
    <t>Tb_HFCE06</t>
  </si>
  <si>
    <t>HFCE, Real estate, own dwellings</t>
  </si>
  <si>
    <t>Tb_HFCE07</t>
  </si>
  <si>
    <t>HFCE, Real estate, purchased</t>
  </si>
  <si>
    <t>Tb_HFCE08</t>
  </si>
  <si>
    <t>HFCE, Electricity</t>
  </si>
  <si>
    <t>Tb_HFCE09</t>
  </si>
  <si>
    <t>HFCE, Water</t>
  </si>
  <si>
    <t>Tb_HFCE10</t>
  </si>
  <si>
    <t>HFCE, Information and communication</t>
  </si>
  <si>
    <t>Tb_HFCE11</t>
  </si>
  <si>
    <t>HFCE, Education</t>
  </si>
  <si>
    <t>Tb_HFCE12</t>
  </si>
  <si>
    <t>HFCE, Health services</t>
  </si>
  <si>
    <t>Tb_HFCE13</t>
  </si>
  <si>
    <t>HFCE, Financial services and FISIM</t>
  </si>
  <si>
    <t>Tb_HFCE14</t>
  </si>
  <si>
    <t>HFCE, Other services</t>
  </si>
  <si>
    <t>Tb_HFCE15</t>
  </si>
  <si>
    <t>HFCE, Domestic workers</t>
  </si>
  <si>
    <t>Tb_HFCE16</t>
  </si>
  <si>
    <t>HFCE, Overseas travel</t>
  </si>
  <si>
    <t>Tb_HFCE17</t>
  </si>
  <si>
    <t>HFCE, Household Consumption Expenditure</t>
  </si>
  <si>
    <t>Tb_HFCE20</t>
  </si>
  <si>
    <t>HFCE, of which, purchased</t>
  </si>
  <si>
    <t>Tb_HFCE31</t>
  </si>
  <si>
    <t>HFCE, of which, own produce</t>
  </si>
  <si>
    <t>Tb_HFCE32</t>
  </si>
  <si>
    <t>HFCE, of which food</t>
  </si>
  <si>
    <t>Tb_HFCE33</t>
  </si>
  <si>
    <t>HFCE, by Government, Education</t>
  </si>
  <si>
    <t>Tb_HFCE41</t>
  </si>
  <si>
    <t>HFCE, by Government, Health</t>
  </si>
  <si>
    <t>Tb_HFCE42</t>
  </si>
  <si>
    <t>HFCE, by NPISH, Education</t>
  </si>
  <si>
    <t>Tb_HFCE43</t>
  </si>
  <si>
    <t>HFCE, Actual Household Consumption Expenditure</t>
  </si>
  <si>
    <t>Tb_HFCE50</t>
  </si>
  <si>
    <t>Government Final Consucmption Expenditure</t>
  </si>
  <si>
    <t>GFCE, Public Administration</t>
  </si>
  <si>
    <t>Tb_GFCE01</t>
  </si>
  <si>
    <t>GFCE, Education</t>
  </si>
  <si>
    <t>Tb_GFCE02</t>
  </si>
  <si>
    <t>GFCE, Health</t>
  </si>
  <si>
    <t>Tb_GFCE03</t>
  </si>
  <si>
    <t>GFCE, Water supply and waste</t>
  </si>
  <si>
    <t>Tb_GFCE04</t>
  </si>
  <si>
    <t>GFCE, Other</t>
  </si>
  <si>
    <t>Tb_GFCE05</t>
  </si>
  <si>
    <t>GFCE, Total, Government Final Consumption Expenditure</t>
  </si>
  <si>
    <t>Tb_GFCE06</t>
  </si>
  <si>
    <t>GFCE, Government Own Construction (to Gross Fixed Capital Formation)</t>
  </si>
  <si>
    <t>Tb_GFCE07</t>
  </si>
  <si>
    <t>GFCE, Total, Government Output sold</t>
  </si>
  <si>
    <t>Tb_GFCE08</t>
  </si>
  <si>
    <t>GFCE, Total, Government Non-Market Output</t>
  </si>
  <si>
    <t>Tb_GFCE09</t>
  </si>
  <si>
    <t>GFCE  GovNat, Non Market Output, free</t>
  </si>
  <si>
    <t>Tb_GFCE311</t>
  </si>
  <si>
    <t>GFCE  GovNat, Compensation of Employees</t>
  </si>
  <si>
    <t>Tb_GFCE312</t>
  </si>
  <si>
    <t>GFCE  GovNat, Purchases of Goods and Services</t>
  </si>
  <si>
    <t>Tb_GFCE313</t>
  </si>
  <si>
    <t>GFCE  GovNat, less sales</t>
  </si>
  <si>
    <t>Tb_GFCE314</t>
  </si>
  <si>
    <t>GFCE  GovAg,  Non market output, free</t>
  </si>
  <si>
    <t>Tb_GFCE321</t>
  </si>
  <si>
    <t>GFCE  GovAg, Compensation of Employees</t>
  </si>
  <si>
    <t>Tb_GFCE322</t>
  </si>
  <si>
    <t>GFCE  GovAg, Purchases of Goods and Services</t>
  </si>
  <si>
    <t>Tb_GFCE323</t>
  </si>
  <si>
    <t>GFCE  GovAg, less sales</t>
  </si>
  <si>
    <t>Tb_GFCE324</t>
  </si>
  <si>
    <t>GFCE  GovSt, Non Market Output, free</t>
  </si>
  <si>
    <t>Tb_GFCE331</t>
  </si>
  <si>
    <t>GFCE  GovSt, Compensation of Employees</t>
  </si>
  <si>
    <t>Tb_GFCE332</t>
  </si>
  <si>
    <t>GFCE  GovSt, Purchases of Goods and Services</t>
  </si>
  <si>
    <t>Tb_GFCE333</t>
  </si>
  <si>
    <t>GFCE  GovSt, less sales</t>
  </si>
  <si>
    <t>Tb_GFCE334</t>
  </si>
  <si>
    <t>GFCE  SSF, Non Market Output, free</t>
  </si>
  <si>
    <t>Tb_GFCE341</t>
  </si>
  <si>
    <t>GFCE  SSF, Compensation of Employees</t>
  </si>
  <si>
    <t>Tb_GFCE342</t>
  </si>
  <si>
    <t>GFCE  SSF, Purchases of Goods and Services</t>
  </si>
  <si>
    <t>Tb_GFCE343</t>
  </si>
  <si>
    <t>GFCE  SSF, less sales</t>
  </si>
  <si>
    <t>Tb_GFCE344</t>
  </si>
  <si>
    <t>GFCE  GovAll, Non Market Output, free</t>
  </si>
  <si>
    <t>Tb_GFCE351</t>
  </si>
  <si>
    <t>GFCE  GovAll, Compensation of Employees</t>
  </si>
  <si>
    <t>Tb_GFCE352</t>
  </si>
  <si>
    <t>GFCE  GovAll, Purchases of Goods and Services</t>
  </si>
  <si>
    <t>Tb_GFCE353</t>
  </si>
  <si>
    <t>GFCE  GovAll, less sales</t>
  </si>
  <si>
    <t>Tb_GFCE354</t>
  </si>
  <si>
    <t>Tb_BopSum1</t>
  </si>
  <si>
    <t>Tb_BopSum1A01</t>
  </si>
  <si>
    <t>Tb_BopSum1A02</t>
  </si>
  <si>
    <t>Tb_BopSum1A03</t>
  </si>
  <si>
    <t>Tb_BopSum1A04</t>
  </si>
  <si>
    <t>Tb_BopSum1A05</t>
  </si>
  <si>
    <t>Tb_BopSum1A06</t>
  </si>
  <si>
    <t>Tb_BopSum1A07</t>
  </si>
  <si>
    <t>Tb_BopSum1A08</t>
  </si>
  <si>
    <t>Tb_BopSum1A09</t>
  </si>
  <si>
    <t>Tb_BopSum1A10</t>
  </si>
  <si>
    <t>Tb_BopSum1A11</t>
  </si>
  <si>
    <t>Tb_BopSum1A12</t>
  </si>
  <si>
    <t>Tb_BopSum1A13</t>
  </si>
  <si>
    <t>Tb_BopSum1A14</t>
  </si>
  <si>
    <t>Tb_BopSum1A15</t>
  </si>
  <si>
    <t>Tb_BopSum1A16</t>
  </si>
  <si>
    <t>Tb_BopSum1A17</t>
  </si>
  <si>
    <t>Tb_BopSum1A18</t>
  </si>
  <si>
    <t>Tb_BopSum1B01</t>
  </si>
  <si>
    <t>Tb_BopSum1B02</t>
  </si>
  <si>
    <t>Tb_BopSum1B03</t>
  </si>
  <si>
    <t>Tb_BopSum1B04</t>
  </si>
  <si>
    <t>Tb_BopSum1B05</t>
  </si>
  <si>
    <t>Tb_BopSum1B06</t>
  </si>
  <si>
    <t>Tb_BopSum1B07</t>
  </si>
  <si>
    <t>Tb_BopSum1B08</t>
  </si>
  <si>
    <t>Tb_BopSum1B09</t>
  </si>
  <si>
    <t>Tb_BopSum1B10</t>
  </si>
  <si>
    <t>Tb_BopSum1C01</t>
  </si>
  <si>
    <t>Tb_BopSum1C02</t>
  </si>
  <si>
    <t>Tb_BopSum1C03</t>
  </si>
  <si>
    <t>Tb_BopSum1C04</t>
  </si>
  <si>
    <t>Tb_BopSum1C05</t>
  </si>
  <si>
    <t>Tb_BopSum1C06</t>
  </si>
  <si>
    <t>Tb_BopSum1C07</t>
  </si>
  <si>
    <t>Tb_BopSum1C08</t>
  </si>
  <si>
    <t>Tb_BopSum1C09</t>
  </si>
  <si>
    <t>Tb_BopSum1C10</t>
  </si>
  <si>
    <t>Tb_BopSum1C11</t>
  </si>
  <si>
    <t>Tb_BopSum2</t>
  </si>
  <si>
    <t>Tb_BopSum201</t>
  </si>
  <si>
    <t>Tb_BopSum202</t>
  </si>
  <si>
    <t>Tb_BopSum203</t>
  </si>
  <si>
    <t>Tb_BopSum204</t>
  </si>
  <si>
    <t>Tb_BopSum205</t>
  </si>
  <si>
    <t>Tb_BopSum206</t>
  </si>
  <si>
    <t>Tb_BopSum207</t>
  </si>
  <si>
    <t>Tb_BopSum3</t>
  </si>
  <si>
    <t>Tb_BopSum301</t>
  </si>
  <si>
    <t>Tb_BopSum302</t>
  </si>
  <si>
    <t>Tb_BopSum303</t>
  </si>
  <si>
    <t>Tb_BopSum304</t>
  </si>
  <si>
    <t>Tb_BopSum305</t>
  </si>
  <si>
    <t>Tb_BopSum306</t>
  </si>
  <si>
    <t>Tb_BopSum307</t>
  </si>
  <si>
    <t>Tb_BopSum308</t>
  </si>
  <si>
    <t>Tb_BopSum309</t>
  </si>
  <si>
    <t>Tb_BopSum310</t>
  </si>
  <si>
    <t>Tb_BopSum4</t>
  </si>
  <si>
    <t>Tb_BopDet1</t>
  </si>
  <si>
    <t>Tb_BopDet1A01</t>
  </si>
  <si>
    <t>Tb_BopDet1A03</t>
  </si>
  <si>
    <t>Tb_BopDet1A04</t>
  </si>
  <si>
    <t>Tb_BopDet1A05</t>
  </si>
  <si>
    <t>Tb_BopDet1A06</t>
  </si>
  <si>
    <t>Tb_BopDet1A07</t>
  </si>
  <si>
    <t>Tb_BopDet1A08</t>
  </si>
  <si>
    <t>Tb_BopDet1A09</t>
  </si>
  <si>
    <t>Tb_BopDet1A10</t>
  </si>
  <si>
    <t>Tb_BopDet1A11</t>
  </si>
  <si>
    <t>Tb_BopDet1A12</t>
  </si>
  <si>
    <t>Tb_BopDet1A13</t>
  </si>
  <si>
    <t>Tb_BopDet1A14</t>
  </si>
  <si>
    <t>Tb_BopDet1A15</t>
  </si>
  <si>
    <t>Tb_BopDet1A16</t>
  </si>
  <si>
    <t>Tb_BopDet1A17</t>
  </si>
  <si>
    <t>Tb_BopDet1A18</t>
  </si>
  <si>
    <t>Tb_BopDet1A19</t>
  </si>
  <si>
    <t>Tb_BopDet1A20</t>
  </si>
  <si>
    <t>Tb_BopDet1A21</t>
  </si>
  <si>
    <t>Tb_BopDet1A22</t>
  </si>
  <si>
    <t>Tb_BopDet1A23</t>
  </si>
  <si>
    <t>Tb_BopDet1A24</t>
  </si>
  <si>
    <t>Tb_BopDet1A25</t>
  </si>
  <si>
    <t>Tb_BopDet1A26</t>
  </si>
  <si>
    <t>Tb_BopDet1A27</t>
  </si>
  <si>
    <t>Tb_BopDet1A28</t>
  </si>
  <si>
    <t>Tb_BopDet1A29</t>
  </si>
  <si>
    <t>Tb_BopDet1A30</t>
  </si>
  <si>
    <t>Tb_BopDet1A31</t>
  </si>
  <si>
    <t>Tb_BopDet1B01</t>
  </si>
  <si>
    <t>Tb_BopDet1B02</t>
  </si>
  <si>
    <t>Tb_BopDet1B03</t>
  </si>
  <si>
    <t>Tb_BopDet1B04</t>
  </si>
  <si>
    <t>Tb_BopDet1B05</t>
  </si>
  <si>
    <t>Tb_BopDet1B06</t>
  </si>
  <si>
    <t>Tb_BopDet1B07</t>
  </si>
  <si>
    <t>Tb_BopDet1B08</t>
  </si>
  <si>
    <t>Tb_BopDet1B09</t>
  </si>
  <si>
    <t>Tb_BopDet1B10</t>
  </si>
  <si>
    <t>Tb_BopDet1B11</t>
  </si>
  <si>
    <t>Tb_BopDet1B12</t>
  </si>
  <si>
    <t>Tb_BopDet1B13</t>
  </si>
  <si>
    <t>Tb_BopDet1C01</t>
  </si>
  <si>
    <t>Tb_BopDet1C02</t>
  </si>
  <si>
    <t>Tb_BopDet1C03</t>
  </si>
  <si>
    <t>Tb_BopDet1C04</t>
  </si>
  <si>
    <t>Tb_BopDet1C05</t>
  </si>
  <si>
    <t>Tb_BopDet1C06</t>
  </si>
  <si>
    <t>Tb_BopDet1C07</t>
  </si>
  <si>
    <t>Tb_BopDet1C08</t>
  </si>
  <si>
    <t>Tb_BopDet1C09</t>
  </si>
  <si>
    <t>Tb_BopDet1C10</t>
  </si>
  <si>
    <t>Tb_BopDet1C11</t>
  </si>
  <si>
    <t>Tb_BopDet1C12</t>
  </si>
  <si>
    <t>Tb_BopDet1C13</t>
  </si>
  <si>
    <t>Tb_BopDet1C14</t>
  </si>
  <si>
    <t>Tb_BopDet1C15</t>
  </si>
  <si>
    <t>Tb_BopDet1C16</t>
  </si>
  <si>
    <t>Tb_BopDet1C17</t>
  </si>
  <si>
    <t>Tb_BopDet1C18</t>
  </si>
  <si>
    <t>Tb_BopDet2</t>
  </si>
  <si>
    <t>Tb_BopDet201</t>
  </si>
  <si>
    <t>Tb_BopDet202</t>
  </si>
  <si>
    <t>Tb_BopDet203</t>
  </si>
  <si>
    <t>Tb_BopDet204</t>
  </si>
  <si>
    <t>Tb_BopDet205</t>
  </si>
  <si>
    <t>Tb_BopDet206</t>
  </si>
  <si>
    <t>Tb_BopDet207</t>
  </si>
  <si>
    <t>Tb_BopDet3</t>
  </si>
  <si>
    <t>Tb_BopDet301</t>
  </si>
  <si>
    <t>Tb_BopDet302</t>
  </si>
  <si>
    <t>Tb_BopDet303</t>
  </si>
  <si>
    <t>Tb_BopDet304</t>
  </si>
  <si>
    <t>Tb_BopDet305</t>
  </si>
  <si>
    <t>Tb_BopDet306</t>
  </si>
  <si>
    <t>Tb_BopDet307</t>
  </si>
  <si>
    <t>Tb_BopDet308</t>
  </si>
  <si>
    <t>Tb_BopDet309</t>
  </si>
  <si>
    <t>Tb_BopDet310</t>
  </si>
  <si>
    <t>Tb_BopDet311</t>
  </si>
  <si>
    <t>Tb_BopDet312</t>
  </si>
  <si>
    <t>Tb_BopDet313</t>
  </si>
  <si>
    <t>Tb_BopDet314</t>
  </si>
  <si>
    <t>Tb_BopDet315</t>
  </si>
  <si>
    <t>Tb_BopDet316</t>
  </si>
  <si>
    <t>Tb_BopDet317</t>
  </si>
  <si>
    <t>Tb_BopDet318</t>
  </si>
  <si>
    <t>Tb_BopDet319</t>
  </si>
  <si>
    <t>Tb_BopDet4</t>
  </si>
  <si>
    <t>Tb_IIP_01</t>
  </si>
  <si>
    <t>Tb_IIP_02</t>
  </si>
  <si>
    <t>Tb_IIP_03</t>
  </si>
  <si>
    <t>Tb_IIP_04</t>
  </si>
  <si>
    <t>Tb_IIP_05</t>
  </si>
  <si>
    <t>Tb_IIP_06</t>
  </si>
  <si>
    <t>Tb_IIP_07</t>
  </si>
  <si>
    <t>Tb_IIP_08</t>
  </si>
  <si>
    <t>Tb_IIP_09</t>
  </si>
  <si>
    <t>Tb_IIP_10</t>
  </si>
  <si>
    <t>Tb_IIP_11</t>
  </si>
  <si>
    <t>Tb_IIP_12</t>
  </si>
  <si>
    <t>Tb_IIP_13</t>
  </si>
  <si>
    <t>Tb_IIP_14</t>
  </si>
  <si>
    <t>Tb_IIP_15</t>
  </si>
  <si>
    <t>Tb_IIP_16</t>
  </si>
  <si>
    <t>Tb_IIP_17</t>
  </si>
  <si>
    <t>Tb_IIP_18</t>
  </si>
  <si>
    <t>Tb_IIP_19</t>
  </si>
  <si>
    <t>Tb_IIP_20</t>
  </si>
  <si>
    <t>Tb_IIP_21</t>
  </si>
  <si>
    <t>Tb_IIP_22</t>
  </si>
  <si>
    <t>Tb_IIP_23</t>
  </si>
  <si>
    <t>Tb_IIP_24</t>
  </si>
  <si>
    <t>Tb_IIP_25</t>
  </si>
  <si>
    <t>Tb_IIP_26</t>
  </si>
  <si>
    <t>Tb_IIP_27</t>
  </si>
  <si>
    <t>Tb_IIP_28</t>
  </si>
  <si>
    <t>Tb_IIP_29</t>
  </si>
  <si>
    <t>Tb_IIP_30</t>
  </si>
  <si>
    <t>Tb_IIP_31</t>
  </si>
  <si>
    <t>Tb_IIP_32</t>
  </si>
  <si>
    <t>Tb_IIP_33</t>
  </si>
  <si>
    <t>Tb_IIP_34</t>
  </si>
  <si>
    <t>Tdef_ExDebtTot</t>
  </si>
  <si>
    <t>F42d</t>
  </si>
  <si>
    <t>Tb_Xdebt_SD</t>
  </si>
  <si>
    <t>D41+F42r</t>
  </si>
  <si>
    <t>F42r</t>
  </si>
  <si>
    <t>D41</t>
  </si>
  <si>
    <t>AF42</t>
  </si>
  <si>
    <t>Tdef_ExtDebtNGSOE</t>
  </si>
  <si>
    <t>Tb_Xdebt_NG</t>
  </si>
  <si>
    <t>Tb_Xdebt_SOE</t>
  </si>
  <si>
    <t>Tb_Xdebt_oL</t>
  </si>
  <si>
    <t>Tb_Xdebt_NG-oL</t>
  </si>
  <si>
    <t>Tb_Xdebt_SOE+oL</t>
  </si>
  <si>
    <t>AF42/GDP</t>
  </si>
  <si>
    <t>D41+F42r/SOERev</t>
  </si>
  <si>
    <t>Tb_Xdebt_SD_V</t>
  </si>
  <si>
    <t>MICB</t>
  </si>
  <si>
    <t>Tb_Xdebt_Lend</t>
  </si>
  <si>
    <t>ADB</t>
  </si>
  <si>
    <t>AusAid</t>
  </si>
  <si>
    <t>JBIC</t>
  </si>
  <si>
    <t>EIB</t>
  </si>
  <si>
    <t>PvLend</t>
  </si>
  <si>
    <t>RUS</t>
  </si>
  <si>
    <t>RoP</t>
  </si>
  <si>
    <t>Tb_Xdebt_Bor</t>
  </si>
  <si>
    <t>NDBP</t>
  </si>
  <si>
    <t>PPUC</t>
  </si>
  <si>
    <t>PNCC</t>
  </si>
  <si>
    <t>Tb_Xdebt_Eff_Bor</t>
  </si>
  <si>
    <t>BSCC</t>
  </si>
  <si>
    <t>Tdef_ExtDebt6</t>
  </si>
  <si>
    <t>Covid Debt eligible for US grant relief</t>
  </si>
  <si>
    <t>Tb_Xdebt_C</t>
  </si>
  <si>
    <t>Visitors to Palau by nationality (tourists plus business)</t>
  </si>
  <si>
    <t>TbVst_A01</t>
  </si>
  <si>
    <t>TbVst_A02</t>
  </si>
  <si>
    <t>TbVst_A03</t>
  </si>
  <si>
    <t>TbVst_A04</t>
  </si>
  <si>
    <t>TbVst_A05</t>
  </si>
  <si>
    <t>TbVst_A06</t>
  </si>
  <si>
    <t>TbVst_A07</t>
  </si>
  <si>
    <t>TbVst_A08</t>
  </si>
  <si>
    <t>TbVst_C01</t>
  </si>
  <si>
    <t>TbVst_C02</t>
  </si>
  <si>
    <t>TbVst_C03</t>
  </si>
  <si>
    <t>TbVst_C04</t>
  </si>
  <si>
    <t>TbVst_C05</t>
  </si>
  <si>
    <t>TbVst_C06</t>
  </si>
  <si>
    <t>TbVst_C07</t>
  </si>
  <si>
    <t>TbVst_C08</t>
  </si>
  <si>
    <t>Visitor Nights spent in Palau by nationality: FY2008-FY2022</t>
  </si>
  <si>
    <t>TbVst_G01</t>
  </si>
  <si>
    <t>TbVst_G02</t>
  </si>
  <si>
    <t>TbVst_G03</t>
  </si>
  <si>
    <t>TbVst_G04</t>
  </si>
  <si>
    <t>TbVst_G05</t>
  </si>
  <si>
    <t>TbVst_G06</t>
  </si>
  <si>
    <t>TbVst_G07</t>
  </si>
  <si>
    <t>TbVst_G08</t>
  </si>
  <si>
    <t>TbVst_G09</t>
  </si>
  <si>
    <t>TbVst_G10</t>
  </si>
  <si>
    <t>TbVst_G11</t>
  </si>
  <si>
    <t>TbVst_G12</t>
  </si>
  <si>
    <t>TbVst_G13</t>
  </si>
  <si>
    <t>TbVst_G14</t>
  </si>
  <si>
    <t>TbVst_G15</t>
  </si>
  <si>
    <t>TbVst_G16</t>
  </si>
  <si>
    <t>TbVst_G17</t>
  </si>
  <si>
    <t>TbVst_G18</t>
  </si>
  <si>
    <t>TbVst_G19</t>
  </si>
  <si>
    <t>TbVst_G20</t>
  </si>
  <si>
    <t>TbVst_H01</t>
  </si>
  <si>
    <t>TbVst_H02</t>
  </si>
  <si>
    <t>TbVst_H03</t>
  </si>
  <si>
    <t>TbVst_H04</t>
  </si>
  <si>
    <t>TbVst_H05</t>
  </si>
  <si>
    <t>TbVst_H06</t>
  </si>
  <si>
    <t>TbVst_H07</t>
  </si>
  <si>
    <t>TbVst_H08</t>
  </si>
  <si>
    <t>TbVst_I01</t>
  </si>
  <si>
    <t>TbVst_I02</t>
  </si>
  <si>
    <t>TbVst_I03</t>
  </si>
  <si>
    <t>TbVst_I04</t>
  </si>
  <si>
    <t>TbVst_I05</t>
  </si>
  <si>
    <t>TbVst_I06</t>
  </si>
  <si>
    <t>TbVst_I07</t>
  </si>
  <si>
    <t>TbVst_J01</t>
  </si>
  <si>
    <t>TbVst_J02</t>
  </si>
  <si>
    <t>TbVst_J03</t>
  </si>
  <si>
    <t>TbVst_J04</t>
  </si>
  <si>
    <t>TbVst_J05</t>
  </si>
  <si>
    <t>TbVst_J06</t>
  </si>
  <si>
    <t>TbVst_J07</t>
  </si>
  <si>
    <t>TbVst_J08</t>
  </si>
  <si>
    <t>Tdef_RmAvailRte</t>
  </si>
  <si>
    <t>Hotel Average room rates, by Hotel Grade, FY2008-FY2019</t>
  </si>
  <si>
    <t>TbVst_K01</t>
  </si>
  <si>
    <t>TbVst_K02</t>
  </si>
  <si>
    <t>TbVst_K03</t>
  </si>
  <si>
    <t>TbVst_K04</t>
  </si>
  <si>
    <t>TbVst_K05</t>
  </si>
  <si>
    <t>TbVst_K06</t>
  </si>
  <si>
    <t>TbVst_K07</t>
  </si>
  <si>
    <t>Table 5l     Number of Available Rooms, FY2008-FY2021</t>
  </si>
  <si>
    <t>TbVst_L01</t>
  </si>
  <si>
    <t>TbVst_L02</t>
  </si>
  <si>
    <t>TbVst_L03</t>
  </si>
  <si>
    <t>TbVst_L04</t>
  </si>
  <si>
    <t>TbVst_L05</t>
  </si>
  <si>
    <t>TbVst_L06</t>
  </si>
  <si>
    <t>TbVst_L07</t>
  </si>
  <si>
    <t>Hotels filing non-zero Room tax returns during the year.</t>
  </si>
  <si>
    <t>TbVst_L08</t>
  </si>
  <si>
    <t>TbVst_L09</t>
  </si>
  <si>
    <t>TbVst_L10</t>
  </si>
  <si>
    <t>TbVst_L11</t>
  </si>
  <si>
    <t>TbVst_L12</t>
  </si>
  <si>
    <t>TbVst_L13</t>
  </si>
  <si>
    <t>TbVst_L14</t>
  </si>
  <si>
    <t>Tdef_HtlRmRte_Ntly</t>
  </si>
  <si>
    <t>Hotel Average room rates, by nationality of guests, FY2008-FY2019</t>
  </si>
  <si>
    <t>TbVst_M01</t>
  </si>
  <si>
    <t>TbVst_M02</t>
  </si>
  <si>
    <t>TbVst_M03</t>
  </si>
  <si>
    <t>TbVst_M04</t>
  </si>
  <si>
    <t>TbVst_M05</t>
  </si>
  <si>
    <t>TbVst_M06</t>
  </si>
  <si>
    <t>TbVst_M07</t>
  </si>
  <si>
    <t>TbVst_M08</t>
  </si>
  <si>
    <t>HS_01</t>
  </si>
  <si>
    <t>HS_02</t>
  </si>
  <si>
    <t>HS_03</t>
  </si>
  <si>
    <t>HS_04</t>
  </si>
  <si>
    <t>HS_05</t>
  </si>
  <si>
    <t>HS_06</t>
  </si>
  <si>
    <t>HS_07</t>
  </si>
  <si>
    <t>HS_08</t>
  </si>
  <si>
    <t>HS_09</t>
  </si>
  <si>
    <t>HS_10</t>
  </si>
  <si>
    <t>HS_11</t>
  </si>
  <si>
    <t>HS_12</t>
  </si>
  <si>
    <t>HS_13</t>
  </si>
  <si>
    <t>HS_14</t>
  </si>
  <si>
    <t>HS_15</t>
  </si>
  <si>
    <t>HS_16</t>
  </si>
  <si>
    <t>HS_17</t>
  </si>
  <si>
    <t>HS_18</t>
  </si>
  <si>
    <t>HS_19</t>
  </si>
  <si>
    <t>HS_20</t>
  </si>
  <si>
    <t>HS_21</t>
  </si>
  <si>
    <t>BEC_1</t>
  </si>
  <si>
    <t>BEC_11</t>
  </si>
  <si>
    <t>BEC_111</t>
  </si>
  <si>
    <t>BEC_112</t>
  </si>
  <si>
    <t>BEC_12</t>
  </si>
  <si>
    <t>BEC_121</t>
  </si>
  <si>
    <t>BEC_122</t>
  </si>
  <si>
    <t>BEC_2</t>
  </si>
  <si>
    <t>BEC_21</t>
  </si>
  <si>
    <t>BEC_22</t>
  </si>
  <si>
    <t>BEC_3</t>
  </si>
  <si>
    <t>BEC_31</t>
  </si>
  <si>
    <t>BEC_32</t>
  </si>
  <si>
    <t>BEC_322</t>
  </si>
  <si>
    <t>BEC_4</t>
  </si>
  <si>
    <t>BEC_41</t>
  </si>
  <si>
    <t>BEC_42</t>
  </si>
  <si>
    <t>BEC_5</t>
  </si>
  <si>
    <t>BEC_51</t>
  </si>
  <si>
    <t>BEC_52</t>
  </si>
  <si>
    <t>BEC_521</t>
  </si>
  <si>
    <t>BEC_522</t>
  </si>
  <si>
    <t>BEC_53</t>
  </si>
  <si>
    <t>BEC_6</t>
  </si>
  <si>
    <t>BEC_61</t>
  </si>
  <si>
    <t>BEC_62</t>
  </si>
  <si>
    <t>BEC_63</t>
  </si>
  <si>
    <t>BEC_7</t>
  </si>
  <si>
    <t>TbImp_C01</t>
  </si>
  <si>
    <t>TbImp_C02</t>
  </si>
  <si>
    <t>TbImp_C03</t>
  </si>
  <si>
    <t>TbImp_C04</t>
  </si>
  <si>
    <t>TbImp_C05</t>
  </si>
  <si>
    <t>TbImp_C06</t>
  </si>
  <si>
    <t>TbImp_C07</t>
  </si>
  <si>
    <t>TbImp_C08</t>
  </si>
  <si>
    <t>TbImp_C09</t>
  </si>
  <si>
    <t>TbImp_C010</t>
  </si>
  <si>
    <t>TbImp_C011</t>
  </si>
  <si>
    <t>TbImp_C012</t>
  </si>
  <si>
    <t>TbImp_C013</t>
  </si>
  <si>
    <t>TbImp_C014</t>
  </si>
  <si>
    <t>CpiNew_0</t>
  </si>
  <si>
    <t>CpiNew_01</t>
  </si>
  <si>
    <t>CpiNew_02</t>
  </si>
  <si>
    <t>CpiNew_03</t>
  </si>
  <si>
    <t>CpiNew_04</t>
  </si>
  <si>
    <t>CpiNew_05</t>
  </si>
  <si>
    <t>CpiNew_06</t>
  </si>
  <si>
    <t>CpiNew_07</t>
  </si>
  <si>
    <t>CpiNew_08</t>
  </si>
  <si>
    <t>CpiNew_09</t>
  </si>
  <si>
    <t>CpiNew_10</t>
  </si>
  <si>
    <t>CpiNew_11</t>
  </si>
  <si>
    <t>CpiNew_12</t>
  </si>
  <si>
    <t>All</t>
  </si>
  <si>
    <t>Q3</t>
  </si>
  <si>
    <t>Q4</t>
  </si>
  <si>
    <t>Q1</t>
  </si>
  <si>
    <t>Q2</t>
  </si>
  <si>
    <t>Dom</t>
  </si>
  <si>
    <t>Imp</t>
  </si>
  <si>
    <t>TbWgt_All</t>
  </si>
  <si>
    <t>TbCPI_w01</t>
  </si>
  <si>
    <t>TbWgt_Dom</t>
  </si>
  <si>
    <t>TbWgt_Imp</t>
  </si>
  <si>
    <t>Data Area</t>
  </si>
  <si>
    <t>External File</t>
  </si>
  <si>
    <t>SysVars</t>
  </si>
  <si>
    <t>RoP_Gfs_FY18_181130_v2</t>
  </si>
  <si>
    <t>RoP_PayrollStats_20181025_v2</t>
  </si>
  <si>
    <t>RoP_Dcs_18q3_v3</t>
  </si>
  <si>
    <t>Immigration</t>
  </si>
  <si>
    <t>short</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</si>
  <si>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</si>
  <si>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</si>
  <si>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</si>
  <si>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</si>
  <si>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</si>
  <si>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</si>
  <si>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</si>
  <si>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</si>
  <si>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</si>
  <si>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</si>
  <si>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</si>
  <si>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</si>
  <si>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</si>
  <si>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</si>
  <si>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</si>
  <si>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</si>
  <si>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</si>
  <si>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</si>
  <si>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</si>
  <si>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</si>
  <si>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</si>
  <si>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</si>
  <si>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</si>
  <si>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</si>
  <si>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</si>
  <si>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</si>
  <si>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</si>
  <si>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</si>
  <si>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</si>
  <si>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</si>
  <si>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</si>
  <si>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</si>
  <si>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</si>
  <si>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</si>
  <si>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Counter for years</t>
  </si>
  <si>
    <t>VAT</t>
  </si>
  <si>
    <t>Tb_GDPI_CPdet30</t>
  </si>
  <si>
    <t>List of Statistical Tables, Palau FY2023</t>
  </si>
  <si>
    <t>Table S1    Palau summary economic indicators, FY2000-FY2023</t>
  </si>
  <si>
    <t>Table 2a    Palau current and constant price GDP, GDP per capita, FY1995-FY2023</t>
  </si>
  <si>
    <t>Table 2b    Palau income measures in current prices and real terms, FY2000-FY2023</t>
  </si>
  <si>
    <t>Table 2c    Palau constant price GDP(P) production by industry, FY2000-FY2023</t>
  </si>
  <si>
    <t>Table 2d    Palau constant price GDP(P) production by industry, contribution to change, FY2000-FY2023</t>
  </si>
  <si>
    <t>Table 2e    Palau current price GDP(P) production by industry, FY2000-FY2023</t>
  </si>
  <si>
    <t>Table 2f     Palau share of GDP(P) production by industry, current prices, FY2000-FY2023</t>
  </si>
  <si>
    <t>Table 2g    Palau implicit GDP(P) price deflators by industry, FY2000-FY2023</t>
  </si>
  <si>
    <t>Table 2h    Palau implicit GDP(P) price deflators by industry, Contribution to Change , FY2000-FY2023</t>
  </si>
  <si>
    <t>Table 2i     Palau constant price GDP(P) production by institutional sector, FY2000-FY2023</t>
  </si>
  <si>
    <t>Table 2j     Palau constant price GDP(P) production by institutional sector, contribution to change, FY2000-FY2023</t>
  </si>
  <si>
    <t>Table 2k    Palau current price GDP(P) production by institutional sector, FY2000-FY2023</t>
  </si>
  <si>
    <t>Table 2l     Palau share of GDP(P) production by institutional sector, current prices, FY2000-FY2023</t>
  </si>
  <si>
    <t>Table 2m   Palau implicit GDP(P) production price deflators by institutional sector, FY2000-FY2023</t>
  </si>
  <si>
    <t>Table 2n    Palau implicit GDP(P) production price deflators by institutional sector, contribution to change, FY2000-FY2023</t>
  </si>
  <si>
    <t>Table 2o    Palau GDP by income component, current prices, FY2000-FY2023</t>
  </si>
  <si>
    <t>Table 2p    Palau share of GDP by income component, current prices, FY2000-FY2023</t>
  </si>
  <si>
    <t>Table 2q    Palau current price GDP(P) production by institutional sector and income components, FY2000-FY2023</t>
  </si>
  <si>
    <t>Table 2r     Palau constant price GDP(E) expenditure, FY2005-FY2023</t>
  </si>
  <si>
    <t>Table 2s    Palau constant price GDP(E) expenditure, contribution to change, FY2006-FY2023</t>
  </si>
  <si>
    <t>Table 2t     Palau current price GDP(E) expenditure, FY2007-FY2023</t>
  </si>
  <si>
    <t>Table 2u    Palau share of GDP(E) expenditure, current prices, FY2005-FY2023</t>
  </si>
  <si>
    <t>Table 2v    Palau implicit GDP(E) expenditure, price deflators, FY2006-FY2023</t>
  </si>
  <si>
    <t>Table 2w   Palau summary of Household Consumption Expenditure, FY2005-FY2023</t>
  </si>
  <si>
    <t>Table 2x    Palau summary of Government Final Consumption Expenditure, by Product, FY2005-FY2023</t>
  </si>
  <si>
    <t>Table 2y    Palau summary of Government Final Consumption Expenditure, by Institution and component, FY2005-FY2023</t>
  </si>
  <si>
    <t>Table 3a    Employment by institutional sector, numbers, FY2000-FY2023</t>
  </si>
  <si>
    <t>Table 3b    Employment by institutional sector, wage costs, FY2000-FY2023</t>
  </si>
  <si>
    <t>Table 3c    Employment by institutional sector, average wage and salary rates, FY2000-FY2023</t>
  </si>
  <si>
    <t>Table 3d    Employment by institutional sector, average real wage and salary rates, FY2000-FY2023</t>
  </si>
  <si>
    <t>Table 3e    Employment by institutional sector, numbers, Palau citizens, FY2000-FY2023</t>
  </si>
  <si>
    <t>Table 3f     Employment by institutional sector, wage costs, Palau citizens, FY2000-FY2023</t>
  </si>
  <si>
    <t>Table 3g    Employment by institutional sector, average wage and salary rates, Palau citizens, FY2000-FY2023</t>
  </si>
  <si>
    <t>Table 3h    Employment by institutional sector, average real wage and salary rates, Palau citizens, FY2000-FY2023</t>
  </si>
  <si>
    <t>Table 3i     Employment by institutional sector, numbers, Foreign citizens, FY2000-FY2023</t>
  </si>
  <si>
    <t>Table 3j     Employment by institutional sector, wage costs, Foreign citizens, FY2000-FY2023</t>
  </si>
  <si>
    <t>Table 3k    Employment by institutional sector, average wage and salary rates, Foreign citizens, FY2000-FY2023</t>
  </si>
  <si>
    <t>Table 3l     Employment by institutional sector, average real wage and salary rates, Foreign citizens, FY2000-FY2023</t>
  </si>
  <si>
    <t>Table 3m   Employment by industry, numbers, FY2000-FY2023</t>
  </si>
  <si>
    <t>Table 3n    Employment by industry, wage costs, FY2000-FY2023</t>
  </si>
  <si>
    <t>Table 3o    Employment by industry, average wage and salary rates, FY2000-FY2023</t>
  </si>
  <si>
    <t>Table 3p    Employment by industry, average real wage and salary rates, FY2000-FY2023</t>
  </si>
  <si>
    <t>Table 3q    Employment, by industry, numbers, Palau citizens, FY2000-FY2023</t>
  </si>
  <si>
    <t>Table 3r     Employment by industry, wage costs, Palau citizens, FY2000-FY2023</t>
  </si>
  <si>
    <t>Table 3s    Employment by industry, average wage and salary rates, Palau Citizens, FY2000-FY2023</t>
  </si>
  <si>
    <t>Table 3t     Employment by industry, average real wage and salary rates, Palau citizens, FY2000-FY2023</t>
  </si>
  <si>
    <t>Table 3u    Employment, by industry, numbers, Foreign citizens, FY2000-FY2023</t>
  </si>
  <si>
    <t>Table 3v    Employment by industry, wage costs, Foreign citizens, FY2000-FY2023</t>
  </si>
  <si>
    <t>Table 3w   Employment by industry, average wage and salary rates, Foreign citizens, FY2000-FY2023</t>
  </si>
  <si>
    <t>Table 3x    Employment by industry, average real wage and salary rates, Foreign citizens, FY2000-FY2023</t>
  </si>
  <si>
    <t>Table 4a    National government employment by department, FY2010-FY2023</t>
  </si>
  <si>
    <t>Table 4b    National government wage costs by department, FY2010-FY2023</t>
  </si>
  <si>
    <t>Table 4c    National government average wage and salary rates by department, FY2010-FY2023</t>
  </si>
  <si>
    <t>Table 4d    National government employment by COFOG1, FY2010-FY2023</t>
  </si>
  <si>
    <t>Table 4e    National government wage costs by COFOG, FY2010-FY2023</t>
  </si>
  <si>
    <t>Table 4f     National government average wage and salary rates by COFOG,  FY2010-FY2023</t>
  </si>
  <si>
    <t>Table 5a    Visitors to Palau by nationality (tourists plus business):  FY2000-FY2023</t>
  </si>
  <si>
    <t>Table 5b    Length of stay, visitors to Palau by nationality: FY2008-FY2023</t>
  </si>
  <si>
    <t>Table 5c    Visitor Nights spent in Palau by nationality: FY2008-FY2023</t>
  </si>
  <si>
    <t>Table 5d    Palau summary of Tourism Expenditure and Receipts, current prices, FY2000-FY2023</t>
  </si>
  <si>
    <t>Table 5e    Palau Estimated direct Value Added generated from Tourism receipts, current prices, FY2000-FY2023</t>
  </si>
  <si>
    <t>Table 5f     Palau, Direct employment in Tourism, FY2000-FY2023</t>
  </si>
  <si>
    <t>Table 5g    Visitor Arrivals, by airline type and nationality, FY2008-FY2023</t>
  </si>
  <si>
    <t>Table 5h    Visitor Nights, by Hotel Grade, FY2008-FY2023</t>
  </si>
  <si>
    <t>Table 5i     Hotel Occupancy Rates, by Hotel Grade, FY2008-FY2023</t>
  </si>
  <si>
    <t>Table 5j     Hotel Gross Revenue (US$ million), by Hotel Grade, FY2008-FY2023</t>
  </si>
  <si>
    <t>Table 5k    Hotel Average room rates, by Hotel Grade, FY2008-FY2023</t>
  </si>
  <si>
    <t>Table 5l     Number of Available Rooms, FY2008-FY2023</t>
  </si>
  <si>
    <t>Table 6a     Depository Corporations Survey (DCS), end of period, FY2014-FY2023</t>
  </si>
  <si>
    <t>Table 6b     Financial Corporations Survey (DCS), end of period, FY2014-FY2023</t>
  </si>
  <si>
    <t>Table 6c     Deposits by Institution, end of period, FY2014-FY2023</t>
  </si>
  <si>
    <t>Table 6d     Lending by Industry, end of period, FY2014-FY2023</t>
  </si>
  <si>
    <t>Table 6e     Interest rates on deposits and loans, deposit money banks, FY2010-FY2023</t>
  </si>
  <si>
    <t>Table 6f      Income and expense of deposit money banks, FY2010-FY2023</t>
  </si>
  <si>
    <t>Table 8a    Palau imports by HS Sections, FY2007-FY2023</t>
  </si>
  <si>
    <t>Table 8b    Palau imports by Broad Economic Classifaction (BEC), FY2007-FY2023</t>
  </si>
  <si>
    <t>Table 8c    Palau imports by Region and Main Countries of Origin, FY2007-FY2023</t>
  </si>
  <si>
    <t>Table 8d    Palau Balance of Payments (summary), FY2000-FY2023</t>
  </si>
  <si>
    <t>Table 8e    Palau Balance of Payments (detail), FY2000-FY2023</t>
  </si>
  <si>
    <t>Table 8f     Palau International investment position, FY2000-FY2023</t>
  </si>
  <si>
    <t>Table 8g    External debt and debt service, National government and Public Sector Enterprises, FY2000-FY2023</t>
  </si>
  <si>
    <t>Table 9a    National government finances (GFS 2014 format, summary), FY2000-FY2023</t>
  </si>
  <si>
    <t>Table 9b    National government finances (GFS 2014 format, detail), FY2000-FY2023</t>
  </si>
  <si>
    <t>Base 2016 3rd qtr=100</t>
  </si>
  <si>
    <t>Table 7a    Palau Consumer Price Index (CPI) COICOP format, all items by major groups, FY2017-FY2024</t>
  </si>
  <si>
    <t>Table 7b    Palau Consumer Price Index (CPI), COICOP format, domestic items by major groups, FY2017-FY2024</t>
  </si>
  <si>
    <t>Table 7c    Palau Consumer Price Index (CPI), COICOP format, imported items by major groups, FY2017-FY2024</t>
  </si>
  <si>
    <t>G_1.3.01.1.1.01</t>
  </si>
  <si>
    <t>G_1.3.01.1.1.02</t>
  </si>
  <si>
    <t>G_1.3.01.1.1.03</t>
  </si>
  <si>
    <t>G_1.3.01.1.1.04</t>
  </si>
  <si>
    <t>G_1.3.01.1.1.05</t>
  </si>
  <si>
    <t>G_1.3.01.2.1.01</t>
  </si>
  <si>
    <t>G_1.3.01.2.1.02</t>
  </si>
  <si>
    <t>G_1.4.02.2.5</t>
  </si>
  <si>
    <t>1.3.01.1.1.01</t>
  </si>
  <si>
    <t>1.3.01.1.1.02</t>
  </si>
  <si>
    <t>1.3.01.1.1.03</t>
  </si>
  <si>
    <t>1.3.01.1.1.04</t>
  </si>
  <si>
    <t>1.3.01.1.1.05</t>
  </si>
  <si>
    <t>1.3.01.2.1.01</t>
  </si>
  <si>
    <t>1.3.01.2.1.02</t>
  </si>
  <si>
    <t>1.4.02.2.5</t>
  </si>
  <si>
    <t>1.3.01.1.1.01  Compact - operations</t>
  </si>
  <si>
    <t>1.3.01.1.1.02  Compact - fiscal consolidation</t>
  </si>
  <si>
    <t>1.3.01.1.1.03  Compact - infrastructure minatenance</t>
  </si>
  <si>
    <t>1.3.01.1.1.04  Federal Programs and other US</t>
  </si>
  <si>
    <t>1.3.01.1.1.05  CTF Drawdowns</t>
  </si>
  <si>
    <t>1.3.01.1.3  Grants Other Governments - current</t>
  </si>
  <si>
    <t>1.3.01.2.1.01  Compact - infrastructure</t>
  </si>
  <si>
    <t>1.3.01.2.1.02  Federal programs and other</t>
  </si>
  <si>
    <t>1.3.01.2.2  Grants from Taiwan - capital</t>
  </si>
  <si>
    <t>1.3.01.1.1  Grants US- current</t>
  </si>
  <si>
    <t>1.3.01.1.2  Grants Taiwan- current</t>
  </si>
  <si>
    <t>1.3.01.2.1  Grants from US-capita;</t>
  </si>
  <si>
    <t>Table 9b    National government finances (GFS 2014 format, detail), FY2000-FY2023 (continued)</t>
  </si>
  <si>
    <t>(FY2019 prices, US$ millions)</t>
  </si>
  <si>
    <t>memo item: GDP (P) chain volume measure</t>
  </si>
  <si>
    <t>2 expressed in FY19 prices.</t>
  </si>
  <si>
    <t xml:space="preserve"> 5) expressed in FY19 prices</t>
  </si>
  <si>
    <t>DBDef21</t>
  </si>
  <si>
    <t>NAC</t>
  </si>
  <si>
    <t>Isic</t>
  </si>
  <si>
    <t>Tdef_GDPPkpInd</t>
  </si>
  <si>
    <t>GDP(P)</t>
  </si>
  <si>
    <t>KP</t>
  </si>
  <si>
    <t>B1_b</t>
  </si>
  <si>
    <t>GDPPkpInd</t>
  </si>
  <si>
    <t>*Constant price GDP figures are now presented in FY19 prices. In previous versions of this publication, they were expressed using chain volume measures.</t>
  </si>
  <si>
    <r>
      <t>Secondary Incomes (Current transfers)</t>
    </r>
    <r>
      <rPr>
        <vertAlign val="superscript"/>
        <sz val="10"/>
        <color rgb="FF000000"/>
        <rFont val="Arial"/>
        <family val="2"/>
      </rPr>
      <t xml:space="preserve"> 7</t>
    </r>
  </si>
  <si>
    <t>DBDef31</t>
  </si>
  <si>
    <t>kp_Ext</t>
  </si>
  <si>
    <t>GDPP, Constant FISIM, Totals and OTT</t>
  </si>
  <si>
    <t>FISIM_P2</t>
  </si>
  <si>
    <t>D21</t>
  </si>
  <si>
    <t>D31</t>
  </si>
  <si>
    <t>B1</t>
  </si>
  <si>
    <t>Tdef_kp_Ext</t>
  </si>
  <si>
    <t>memo item: GDP(E), Chain Volume Measure</t>
  </si>
  <si>
    <t>Tdef_GDPPcv_Total</t>
  </si>
  <si>
    <t>GDPP_cv_Total</t>
  </si>
  <si>
    <t>GDPP chained Total</t>
  </si>
  <si>
    <t>GDPPkpInst</t>
  </si>
  <si>
    <t>IS_1</t>
  </si>
  <si>
    <t>IS_1.3</t>
  </si>
  <si>
    <t>IS_2.1</t>
  </si>
  <si>
    <t>IS_2.2</t>
  </si>
  <si>
    <t>IS_3.2</t>
  </si>
  <si>
    <t>IS_3.3</t>
  </si>
  <si>
    <t>IS_3.4</t>
  </si>
  <si>
    <t>IS_4</t>
  </si>
  <si>
    <t>IS_5</t>
  </si>
  <si>
    <t>Tdef_GDPPkpInst</t>
  </si>
  <si>
    <t>kp_Ext1</t>
  </si>
  <si>
    <t>GDPP, Constant FISIM, Totals and OTT for GDP (P) by Inst</t>
  </si>
  <si>
    <t>DBDef22</t>
  </si>
  <si>
    <t>Inst</t>
  </si>
  <si>
    <t>*Constant price GDP figures are now presented in base-year FY19 prices. In previous versions of this publication, they were expressed using chain volume measures.
Source: Bureau of Budget and Planning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</si>
</sst>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164" formatCode="&quot;$&quot;#,##0_);\(&quot;$&quot;#,##0\)"/>
    <numFmt numFmtId="165" formatCode="_(* #,##0_);_(* \(#,##0\);_(* &quot;-&quot;_);_(@_)"/>
    <numFmt numFmtId="166" formatCode="_(&quot;$&quot;* #,##0.00_);_(&quot;$&quot;* \(#,##0.00\);_(&quot;$&quot;* &quot;-&quot;??_);_(@_)"/>
    <numFmt numFmtId="167" formatCode="_(* #,##0.00_);_(* \(#,##0.00\);_(* &quot;-&quot;??_);_(@_)"/>
    <numFmt numFmtId="168" formatCode="0.0%"/>
    <numFmt numFmtId="169" formatCode="#,##0.0"/>
    <numFmt numFmtId="170" formatCode="0.0"/>
    <numFmt numFmtId="171" formatCode="_(* #,##0_);_(* \(#,##0\);_(* &quot;-&quot;??_);_(@_)"/>
    <numFmt numFmtId="172" formatCode="General_)"/>
    <numFmt numFmtId="173" formatCode="_(* #,##0.0_);_(* \(#,##0.0\);_(* &quot;-&quot;??_);_(@_)"/>
    <numFmt numFmtId="174" formatCode="_(* #,##0.0_);_(* \(#,##0.0\);_(* &quot;-&quot;?_);_(@_)"/>
    <numFmt numFmtId="175" formatCode="#,##0.0;\-#,##0.0;\~"/>
    <numFmt numFmtId="176" formatCode="#,##0;\-#,##0;\~"/>
    <numFmt numFmtId="177" formatCode="#,##0.000"/>
    <numFmt numFmtId="178" formatCode="#,##0.000;\-#,##0.000;#"/>
    <numFmt numFmtId="179" formatCode="_-* #,##0.000_-;\-* #,##0.000_-;_-* &quot;-&quot;??_-;_-@_-"/>
    <numFmt numFmtId="180" formatCode="&quot;   &quot;@"/>
    <numFmt numFmtId="181" formatCode="&quot;      &quot;@"/>
    <numFmt numFmtId="182" formatCode="&quot;         &quot;@"/>
    <numFmt numFmtId="183" formatCode="&quot;            &quot;@"/>
    <numFmt numFmtId="184" formatCode="&quot;               &quot;@"/>
    <numFmt numFmtId="185" formatCode="[Black][&gt;0.05]#,##0.0;[Black][&lt;-0.05]\-#,##0.0;;"/>
    <numFmt numFmtId="186" formatCode="[Black][&gt;0.5]#,##0;[Black][&lt;-0.5]\-#,##0;;"/>
    <numFmt numFmtId="187" formatCode="#,##0_)"/>
    <numFmt numFmtId="188" formatCode="#,##0.0_);[Red]\(#,##0.0\)"/>
    <numFmt numFmtId="189" formatCode="_-* #,##0.00\ [$€-1]_-;\-* #,##0.00\ [$€-1]_-;_-* &quot;-&quot;??\ [$€-1]_-"/>
    <numFmt numFmtId="190" formatCode="_-* #,##0\ _F_-;\-* #,##0\ _F_-;_-* &quot;-&quot;\ _F_-;_-@_-"/>
    <numFmt numFmtId="191" formatCode="_-* #,##0.00\ _F_-;\-* #,##0.00\ _F_-;_-* &quot;-&quot;??\ _F_-;_-@_-"/>
    <numFmt numFmtId="192" formatCode="_-* #,##0\ &quot;F&quot;_-;\-* #,##0\ &quot;F&quot;_-;_-* &quot;-&quot;\ &quot;F&quot;_-;_-@_-"/>
    <numFmt numFmtId="193" formatCode="_-* #,##0.00\ &quot;F&quot;_-;\-* #,##0.00\ &quot;F&quot;_-;_-* &quot;-&quot;??\ &quot;F&quot;_-;_-@_-"/>
    <numFmt numFmtId="194" formatCode="[&gt;=0.05]#,##0.0;[&lt;=-0.05]\-#,##0.0;?0.0"/>
    <numFmt numFmtId="195" formatCode="[Black]#,##0.0;[Black]\-#,##0.0;;"/>
    <numFmt numFmtId="196" formatCode="&quot;$&quot;#,##0"/>
    <numFmt numFmtId="197" formatCode="_-&quot;$&quot;* #,##0_-;\-&quot;$&quot;* #,##0_-;_-&quot;$&quot;* &quot;-&quot;??_-;_-@_-"/>
    <numFmt numFmtId="198" formatCode="#,##0;\-#,##0;#"/>
    <numFmt numFmtId="199" formatCode="#,##0.000_);\(#,##0.000\)"/>
  </numFmts>
  <fonts count="12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1"/>
      <name val="Arial"/>
      <family val="2"/>
    </font>
    <font>
      <sz val="10"/>
      <name val="Arial"/>
      <family val="2"/>
    </font>
    <font>
      <sz val="11"/>
      <color theme="1"/>
      <name val="Calibri"/>
      <family val="2"/>
      <scheme val="minor"/>
    </font>
    <font>
      <sz val="10"/>
      <name val="Arial"/>
      <family val="2"/>
    </font>
    <font>
      <sz val="8"/>
      <name val="Arial"/>
      <family val="2"/>
    </font>
    <font>
      <u/>
      <sz val="7.5"/>
      <color indexed="12"/>
      <name val="Arial"/>
      <family val="2"/>
    </font>
    <font>
      <vertAlign val="superscript"/>
      <sz val="10"/>
      <name val="Arial"/>
      <family val="2"/>
    </font>
    <font>
      <sz val="12"/>
      <name val="Arial"/>
      <family val="2"/>
    </font>
    <font>
      <sz val="10"/>
      <name val="Arial"/>
      <family val="2"/>
    </font>
    <font>
      <sz val="10"/>
      <color indexed="8"/>
      <name val="Arial"/>
      <family val="2"/>
    </font>
    <font>
      <sz val="8"/>
      <color indexed="8"/>
      <name val="Arial"/>
      <family val="2"/>
    </font>
    <font>
      <b/>
      <sz val="10"/>
      <color indexed="8"/>
      <name val="Arial"/>
      <family val="2"/>
    </font>
    <font>
      <i/>
      <sz val="10"/>
      <color indexed="8"/>
      <name val="Arial"/>
      <family val="2"/>
    </font>
    <font>
      <sz val="12"/>
      <name val="Times New Roman"/>
      <family val="1"/>
    </font>
    <font>
      <i/>
      <sz val="10"/>
      <name val="Arial"/>
      <family val="2"/>
    </font>
    <font>
      <i/>
      <sz val="9"/>
      <name val="Arial"/>
      <family val="2"/>
    </font>
    <font>
      <b/>
      <sz val="10"/>
      <name val="Arial"/>
      <family val="2"/>
    </font>
    <font>
      <b/>
      <i/>
      <sz val="10"/>
      <name val="Arial"/>
      <family val="2"/>
    </font>
    <font>
      <b/>
      <sz val="10"/>
      <name val="Arial"/>
      <family val="2"/>
    </font>
    <font>
      <b/>
      <sz val="11"/>
      <name val="Helv"/>
    </font>
    <font>
      <sz val="10"/>
      <name val="Times New Roman"/>
      <family val="1"/>
    </font>
    <font>
      <sz val="11"/>
      <color indexed="8"/>
      <name val="Arial"/>
      <family val="2"/>
    </font>
    <font>
      <sz val="10"/>
      <name val="Arial"/>
      <family val="2"/>
    </font>
    <font>
      <i/>
      <sz val="13"/>
      <name val="Arial"/>
      <family val="2"/>
    </font>
    <font>
      <b/>
      <sz val="8"/>
      <color indexed="8"/>
      <name val="Arial"/>
      <family val="2"/>
    </font>
    <font>
      <b/>
      <sz val="10"/>
      <color indexed="12"/>
      <name val="Arial"/>
      <family val="2"/>
    </font>
    <font>
      <vertAlign val="superscript"/>
      <sz val="10"/>
      <color indexed="8"/>
      <name val="Arial"/>
      <family val="2"/>
    </font>
    <font>
      <b/>
      <sz val="10"/>
      <color theme="1"/>
      <name val="Arial"/>
      <family val="2"/>
    </font>
    <font>
      <sz val="13"/>
      <color theme="1"/>
      <name val="Arial"/>
      <family val="2"/>
    </font>
    <font>
      <sz val="10"/>
      <color theme="1"/>
      <name val="Calibri"/>
      <family val="2"/>
      <scheme val="minor"/>
    </font>
    <font>
      <b/>
      <sz val="10"/>
      <name val="Calibri"/>
      <family val="2"/>
      <scheme val="minor"/>
    </font>
    <font>
      <b/>
      <i/>
      <sz val="10"/>
      <name val="Calibri"/>
      <family val="2"/>
      <scheme val="minor"/>
    </font>
    <font>
      <sz val="10"/>
      <name val="Calibri"/>
      <family val="2"/>
      <scheme val="minor"/>
    </font>
    <font>
      <b/>
      <sz val="10"/>
      <color theme="1"/>
      <name val="Calibri"/>
      <family val="2"/>
      <scheme val="minor"/>
    </font>
    <font>
      <b/>
      <i/>
      <sz val="10"/>
      <color theme="1"/>
      <name val="Calibri"/>
      <family val="2"/>
      <scheme val="minor"/>
    </font>
    <font>
      <sz val="10"/>
      <color rgb="FF0033CC"/>
      <name val="Arial"/>
      <family val="2"/>
    </font>
    <font>
      <sz val="12"/>
      <color rgb="FF0033CC"/>
      <name val="Arial"/>
      <family val="2"/>
    </font>
    <font>
      <b/>
      <sz val="12"/>
      <name val="Arial"/>
      <family val="2"/>
    </font>
    <font>
      <sz val="10"/>
      <name val="Courier"/>
      <family val="3"/>
    </font>
    <font>
      <sz val="9"/>
      <name val="Times New Roman"/>
      <family val="1"/>
    </font>
    <font>
      <sz val="10"/>
      <color indexed="8"/>
      <name val="Arial Narrow"/>
      <family val="2"/>
    </font>
    <font>
      <b/>
      <sz val="18"/>
      <name val="Arial"/>
      <family val="2"/>
    </font>
    <font>
      <u/>
      <sz val="10"/>
      <color indexed="12"/>
      <name val="Times New Roman"/>
      <family val="1"/>
    </font>
    <font>
      <u/>
      <sz val="12"/>
      <color theme="10"/>
      <name val="Times New Roman"/>
      <family val="1"/>
    </font>
    <font>
      <sz val="10"/>
      <color theme="1"/>
      <name val="Arial Narrow"/>
      <family val="2"/>
    </font>
    <font>
      <b/>
      <vertAlign val="superscript"/>
      <sz val="10"/>
      <color indexed="8"/>
      <name val="Arial"/>
      <family val="2"/>
    </font>
    <font>
      <sz val="12"/>
      <color theme="1"/>
      <name val="Arial"/>
      <family val="2"/>
    </font>
    <font>
      <sz val="10"/>
      <color indexed="8"/>
      <name val="Verdana"/>
      <family val="2"/>
    </font>
    <font>
      <i/>
      <sz val="10"/>
      <color indexed="8"/>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sz val="10"/>
      <color indexed="54"/>
      <name val="Verdana"/>
      <family val="2"/>
    </font>
    <font>
      <u/>
      <sz val="7.5"/>
      <color indexed="36"/>
      <name val="Arial"/>
      <family val="2"/>
    </font>
    <font>
      <sz val="11"/>
      <name val="Tms Rmn"/>
    </font>
    <font>
      <i/>
      <sz val="9"/>
      <color indexed="8"/>
      <name val="Arial"/>
      <family val="2"/>
    </font>
    <font>
      <b/>
      <sz val="11"/>
      <color theme="1"/>
      <name val="Calibri"/>
      <family val="2"/>
      <scheme val="minor"/>
    </font>
    <font>
      <i/>
      <sz val="10"/>
      <color theme="1"/>
      <name val="Arial"/>
      <family val="2"/>
    </font>
    <font>
      <i/>
      <sz val="10"/>
      <color theme="1"/>
      <name val="Calibri"/>
      <family val="2"/>
      <scheme val="minor"/>
    </font>
    <font>
      <sz val="10"/>
      <color theme="7" tint="-0.499984740745262"/>
      <name val="Calibri"/>
      <family val="2"/>
      <scheme val="minor"/>
    </font>
    <font>
      <i/>
      <sz val="10"/>
      <name val="Calibri"/>
      <family val="2"/>
      <scheme val="minor"/>
    </font>
    <font>
      <sz val="10"/>
      <name val="Arial"/>
      <family val="2"/>
    </font>
    <font>
      <b/>
      <i/>
      <sz val="10"/>
      <color theme="1"/>
      <name val="Arial"/>
      <family val="2"/>
    </font>
    <font>
      <b/>
      <sz val="10"/>
      <color rgb="FF0070C0"/>
      <name val="Arial"/>
      <family val="2"/>
    </font>
    <font>
      <sz val="10"/>
      <color rgb="FF0070C0"/>
      <name val="Arial"/>
      <family val="2"/>
    </font>
    <font>
      <u/>
      <sz val="10"/>
      <color theme="10"/>
      <name val="Arial"/>
      <family val="2"/>
    </font>
    <font>
      <u/>
      <sz val="11"/>
      <color theme="10"/>
      <name val="Calibri"/>
      <family val="2"/>
      <scheme val="minor"/>
    </font>
    <font>
      <sz val="10"/>
      <color rgb="FF00B050"/>
      <name val="Calibri"/>
      <family val="2"/>
      <scheme val="minor"/>
    </font>
    <font>
      <sz val="10"/>
      <color indexed="8"/>
      <name val="Calibri"/>
      <family val="2"/>
      <scheme val="minor"/>
    </font>
    <font>
      <sz val="9"/>
      <color indexed="81"/>
      <name val="Tahoma"/>
      <family val="2"/>
    </font>
    <font>
      <sz val="10"/>
      <color rgb="FFFF0000"/>
      <name val="Arial"/>
      <family val="2"/>
    </font>
    <font>
      <b/>
      <sz val="9"/>
      <color indexed="81"/>
      <name val="Tahoma"/>
      <family val="2"/>
    </font>
    <font>
      <sz val="9"/>
      <color indexed="8"/>
      <name val="Arial"/>
      <family val="2"/>
    </font>
    <font>
      <b/>
      <sz val="8"/>
      <name val="Arial"/>
      <family val="2"/>
    </font>
    <font>
      <i/>
      <sz val="8"/>
      <name val="Arial"/>
      <family val="2"/>
    </font>
    <font>
      <sz val="8"/>
      <color rgb="FF0033CC"/>
      <name val="Arial"/>
      <family val="2"/>
    </font>
    <font>
      <b/>
      <i/>
      <sz val="12"/>
      <name val="Arial"/>
      <family val="2"/>
    </font>
    <font>
      <sz val="10"/>
      <color rgb="FF00B050"/>
      <name val="Arial"/>
      <family val="2"/>
    </font>
    <font>
      <b/>
      <sz val="10"/>
      <color rgb="FF00B050"/>
      <name val="Arial"/>
      <family val="2"/>
    </font>
    <font>
      <sz val="9"/>
      <name val="Arial"/>
      <family val="2"/>
    </font>
    <font>
      <sz val="9"/>
      <color theme="1"/>
      <name val="Calibri"/>
      <family val="2"/>
      <scheme val="minor"/>
    </font>
    <font>
      <i/>
      <sz val="10"/>
      <color rgb="FF00B050"/>
      <name val="Arial"/>
      <family val="2"/>
    </font>
    <font>
      <i/>
      <sz val="10"/>
      <color rgb="FF00B050"/>
      <name val="Calibri"/>
      <family val="2"/>
      <scheme val="minor"/>
    </font>
    <font>
      <b/>
      <i/>
      <sz val="10"/>
      <color rgb="FF00B050"/>
      <name val="Calibri"/>
      <family val="2"/>
      <scheme val="minor"/>
    </font>
    <font>
      <b/>
      <sz val="9"/>
      <name val="Arial"/>
      <family val="2"/>
    </font>
    <font>
      <sz val="9"/>
      <color theme="1"/>
      <name val="Arial"/>
      <family val="2"/>
    </font>
    <font>
      <sz val="11"/>
      <color indexed="8"/>
      <name val="Calibri"/>
      <family val="2"/>
      <scheme val="minor"/>
    </font>
    <font>
      <sz val="10"/>
      <color rgb="FF339966"/>
      <name val="Arial"/>
      <family val="2"/>
    </font>
    <font>
      <sz val="11"/>
      <color rgb="FF00B050"/>
      <name val="Calibri"/>
      <family val="2"/>
      <scheme val="minor"/>
    </font>
    <font>
      <i/>
      <sz val="9"/>
      <color rgb="FF00B050"/>
      <name val="Arial"/>
      <family val="2"/>
    </font>
    <font>
      <sz val="9"/>
      <color rgb="FF339966"/>
      <name val="Arial"/>
      <family val="2"/>
    </font>
    <font>
      <b/>
      <sz val="9"/>
      <color rgb="FF00B050"/>
      <name val="Arial"/>
      <family val="2"/>
    </font>
    <font>
      <sz val="9"/>
      <color rgb="FF00B050"/>
      <name val="Arial"/>
      <family val="2"/>
    </font>
    <font>
      <i/>
      <sz val="9"/>
      <color theme="1"/>
      <name val="Calibri"/>
      <family val="2"/>
      <scheme val="minor"/>
    </font>
    <font>
      <i/>
      <sz val="9"/>
      <color rgb="FF00B050"/>
      <name val="Calibri"/>
      <family val="2"/>
      <scheme val="minor"/>
    </font>
    <font>
      <b/>
      <i/>
      <sz val="9"/>
      <color rgb="FF00B050"/>
      <name val="Calibri"/>
      <family val="2"/>
      <scheme val="minor"/>
    </font>
    <font>
      <sz val="9"/>
      <color rgb="FF00B050"/>
      <name val="Calibri"/>
      <family val="2"/>
      <scheme val="minor"/>
    </font>
    <font>
      <i/>
      <sz val="11"/>
      <color theme="1"/>
      <name val="Calibri"/>
      <family val="2"/>
      <scheme val="minor"/>
    </font>
    <font>
      <b/>
      <i/>
      <sz val="10"/>
      <color rgb="FF00B050"/>
      <name val="Arial"/>
      <family val="2"/>
    </font>
    <font>
      <sz val="10"/>
      <color rgb="FFFF0000"/>
      <name val="Calibri"/>
      <family val="2"/>
      <scheme val="minor"/>
    </font>
    <font>
      <sz val="8"/>
      <color theme="1"/>
      <name val="Arial"/>
      <family val="2"/>
    </font>
    <font>
      <b/>
      <sz val="12"/>
      <color rgb="FF00B050"/>
      <name val="Arial"/>
      <family val="2"/>
    </font>
    <font>
      <sz val="12"/>
      <color rgb="FF00B050"/>
      <name val="Arial"/>
      <family val="2"/>
    </font>
    <font>
      <sz val="11"/>
      <color rgb="FF00B050"/>
      <name val="Arial"/>
      <family val="2"/>
    </font>
    <font>
      <b/>
      <sz val="12"/>
      <color theme="1"/>
      <name val="Arial"/>
      <family val="2"/>
    </font>
    <font>
      <b/>
      <sz val="10"/>
      <color rgb="FF00B050"/>
      <name val="Calibri"/>
      <family val="2"/>
      <scheme val="minor"/>
    </font>
    <font>
      <sz val="8"/>
      <color rgb="FF0000FF"/>
      <name val="Arial"/>
      <family val="2"/>
    </font>
    <font>
      <sz val="10"/>
      <color rgb="FF0000FF"/>
      <name val="Arial"/>
      <family val="2"/>
    </font>
    <font>
      <vertAlign val="superscript"/>
      <sz val="10"/>
      <color rgb="FF000000"/>
      <name val="Arial"/>
      <family val="2"/>
    </font>
  </fonts>
  <fills count="13">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24"/>
        <bgColor indexed="64"/>
      </patternFill>
    </fill>
    <fill>
      <patternFill patternType="solid">
        <fgColor indexed="22"/>
        <bgColor indexed="64"/>
      </patternFill>
    </fill>
    <fill>
      <patternFill patternType="solid">
        <fgColor indexed="35"/>
        <bgColor indexed="64"/>
      </patternFill>
    </fill>
    <fill>
      <patternFill patternType="solid">
        <fgColor indexed="43"/>
        <bgColor indexed="64"/>
      </patternFill>
    </fill>
    <fill>
      <patternFill patternType="solid">
        <fgColor indexed="11"/>
        <bgColor indexed="64"/>
      </patternFill>
    </fill>
    <fill>
      <patternFill patternType="solid">
        <fgColor indexed="13"/>
        <bgColor indexed="64"/>
      </patternFill>
    </fill>
    <fill>
      <patternFill patternType="solid">
        <fgColor theme="8" tint="0.59999389629810485"/>
        <bgColor indexed="64"/>
      </patternFill>
    </fill>
    <fill>
      <patternFill patternType="solid">
        <fgColor indexed="65"/>
        <bgColor indexed="64"/>
      </patternFill>
    </fill>
    <fill>
      <patternFill patternType="solid">
        <fgColor rgb="FFFFFF00"/>
        <bgColor indexed="64"/>
      </patternFill>
    </fill>
  </fills>
  <borders count="35">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right/>
      <top style="double">
        <color indexed="0"/>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top style="thin">
        <color indexed="64"/>
      </top>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indexed="22"/>
      </left>
      <right style="thin">
        <color indexed="22"/>
      </right>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97">
    <xf numFmtId="0" fontId="0" fillId="0" borderId="0"/>
    <xf numFmtId="167" fontId="15" fillId="0" borderId="0" applyFont="0" applyFill="0" applyBorder="0" applyAlignment="0" applyProtection="0"/>
    <xf numFmtId="167" fontId="20" fillId="0" borderId="0" applyFont="0" applyFill="0" applyBorder="0" applyAlignment="0" applyProtection="0"/>
    <xf numFmtId="172" fontId="31" fillId="0" borderId="0">
      <alignment horizontal="left"/>
    </xf>
    <xf numFmtId="0" fontId="17" fillId="0" borderId="0" applyNumberFormat="0" applyFill="0" applyBorder="0" applyAlignment="0" applyProtection="0">
      <alignment vertical="top"/>
      <protection locked="0"/>
    </xf>
    <xf numFmtId="0" fontId="20" fillId="0" borderId="0"/>
    <xf numFmtId="0" fontId="21" fillId="0" borderId="0"/>
    <xf numFmtId="0" fontId="25" fillId="0" borderId="0"/>
    <xf numFmtId="0" fontId="15" fillId="0" borderId="0"/>
    <xf numFmtId="9" fontId="15" fillId="0" borderId="0" applyFont="0" applyFill="0" applyBorder="0" applyAlignment="0" applyProtection="0"/>
    <xf numFmtId="9" fontId="20" fillId="0" borderId="0" applyFont="0" applyFill="0" applyBorder="0" applyAlignment="0" applyProtection="0"/>
    <xf numFmtId="0" fontId="14" fillId="0" borderId="0"/>
    <xf numFmtId="0" fontId="15" fillId="0" borderId="0"/>
    <xf numFmtId="167" fontId="15" fillId="0" borderId="0" applyFont="0" applyFill="0" applyBorder="0" applyAlignment="0" applyProtection="0"/>
    <xf numFmtId="172" fontId="50" fillId="0" borderId="0"/>
    <xf numFmtId="0" fontId="25" fillId="0" borderId="0"/>
    <xf numFmtId="0" fontId="32" fillId="0" borderId="0"/>
    <xf numFmtId="167" fontId="32" fillId="0" borderId="0" applyFont="0" applyFill="0" applyBorder="0" applyAlignment="0" applyProtection="0"/>
    <xf numFmtId="0" fontId="21" fillId="0" borderId="0">
      <alignment vertical="top"/>
    </xf>
    <xf numFmtId="180" fontId="51" fillId="0" borderId="0" applyFont="0" applyFill="0" applyBorder="0" applyAlignment="0" applyProtection="0"/>
    <xf numFmtId="181" fontId="51" fillId="0" borderId="0" applyFont="0" applyFill="0" applyBorder="0" applyAlignment="0" applyProtection="0"/>
    <xf numFmtId="182" fontId="51" fillId="0" borderId="0" applyFont="0" applyFill="0" applyBorder="0" applyAlignment="0" applyProtection="0"/>
    <xf numFmtId="183" fontId="51" fillId="0" borderId="0" applyFont="0" applyFill="0" applyBorder="0" applyAlignment="0" applyProtection="0"/>
    <xf numFmtId="184" fontId="5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15" fillId="0" borderId="0" applyFont="0" applyFill="0" applyBorder="0" applyAlignment="0" applyProtection="0"/>
    <xf numFmtId="167" fontId="52" fillId="0" borderId="0" applyFont="0" applyFill="0" applyBorder="0" applyAlignment="0" applyProtection="0"/>
    <xf numFmtId="165" fontId="25"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53" fillId="0" borderId="0" applyNumberFormat="0" applyFont="0" applyFill="0" applyAlignment="0" applyProtection="0"/>
    <xf numFmtId="0" fontId="49" fillId="0" borderId="0" applyNumberFormat="0" applyFont="0" applyFill="0" applyAlignment="0" applyProtection="0"/>
    <xf numFmtId="0" fontId="5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169" fontId="51" fillId="0" borderId="0" applyFont="0" applyFill="0" applyBorder="0" applyAlignment="0" applyProtection="0"/>
    <xf numFmtId="3" fontId="51" fillId="0" borderId="0" applyFont="0" applyFill="0" applyBorder="0" applyAlignment="0" applyProtection="0"/>
    <xf numFmtId="0" fontId="56" fillId="0" borderId="0"/>
    <xf numFmtId="0" fontId="14" fillId="0" borderId="0"/>
    <xf numFmtId="0" fontId="14" fillId="0" borderId="0"/>
    <xf numFmtId="0" fontId="14" fillId="0" borderId="0"/>
    <xf numFmtId="0" fontId="14" fillId="0" borderId="0"/>
    <xf numFmtId="0" fontId="25" fillId="0" borderId="0"/>
    <xf numFmtId="0" fontId="32" fillId="0" borderId="0" applyBorder="0"/>
    <xf numFmtId="0" fontId="32" fillId="0" borderId="0" applyBorder="0"/>
    <xf numFmtId="0" fontId="15" fillId="0" borderId="0"/>
    <xf numFmtId="0" fontId="32" fillId="0" borderId="0" applyBorder="0"/>
    <xf numFmtId="0" fontId="32" fillId="0" borderId="0">
      <alignment vertical="top"/>
    </xf>
    <xf numFmtId="0" fontId="32" fillId="0" borderId="0" applyBorder="0"/>
    <xf numFmtId="0" fontId="32" fillId="0" borderId="0" applyBorder="0"/>
    <xf numFmtId="0" fontId="32" fillId="0" borderId="0" applyBorder="0"/>
    <xf numFmtId="0" fontId="32" fillId="0" borderId="0" applyBorder="0"/>
    <xf numFmtId="0" fontId="32" fillId="0" borderId="0" applyBorder="0"/>
    <xf numFmtId="0" fontId="32" fillId="0" borderId="0" applyBorder="0"/>
    <xf numFmtId="0" fontId="32" fillId="0" borderId="0"/>
    <xf numFmtId="0" fontId="32" fillId="0" borderId="0" applyBorder="0"/>
    <xf numFmtId="0" fontId="32" fillId="0" borderId="0" applyBorder="0"/>
    <xf numFmtId="0" fontId="32" fillId="0" borderId="0" applyBorder="0"/>
    <xf numFmtId="0" fontId="32"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applyBorder="0"/>
    <xf numFmtId="0" fontId="14" fillId="0" borderId="0"/>
    <xf numFmtId="0" fontId="14" fillId="0" borderId="0"/>
    <xf numFmtId="0" fontId="14" fillId="0" borderId="0"/>
    <xf numFmtId="0" fontId="14" fillId="0" borderId="0"/>
    <xf numFmtId="0" fontId="32" fillId="0" borderId="0" applyBorder="0"/>
    <xf numFmtId="0" fontId="32" fillId="0" borderId="0" applyBorder="0"/>
    <xf numFmtId="0" fontId="32" fillId="0" borderId="0"/>
    <xf numFmtId="0" fontId="32" fillId="0" borderId="0"/>
    <xf numFmtId="9" fontId="25" fillId="0" borderId="0" applyFont="0" applyFill="0" applyBorder="0" applyAlignment="0" applyProtection="0"/>
    <xf numFmtId="185" fontId="51" fillId="0" borderId="0" applyFont="0" applyFill="0" applyBorder="0" applyAlignment="0" applyProtection="0"/>
    <xf numFmtId="186" fontId="51" fillId="0" borderId="0" applyFont="0" applyFill="0" applyBorder="0" applyAlignment="0" applyProtection="0"/>
    <xf numFmtId="187" fontId="32" fillId="0" borderId="0" applyFill="0" applyBorder="0" applyAlignment="0"/>
    <xf numFmtId="0" fontId="15" fillId="0" borderId="0"/>
    <xf numFmtId="0" fontId="15" fillId="0" borderId="14" applyNumberFormat="0" applyFont="0" applyBorder="0" applyAlignment="0" applyProtection="0"/>
    <xf numFmtId="0" fontId="15" fillId="0" borderId="0"/>
    <xf numFmtId="9" fontId="15" fillId="0" borderId="0" applyFont="0" applyFill="0" applyBorder="0" applyAlignment="0" applyProtection="0"/>
    <xf numFmtId="9" fontId="32" fillId="0" borderId="0" applyFont="0" applyFill="0" applyBorder="0" applyAlignment="0" applyProtection="0"/>
    <xf numFmtId="0" fontId="25" fillId="0" borderId="0"/>
    <xf numFmtId="9" fontId="14" fillId="0" borderId="0" applyFont="0" applyFill="0" applyBorder="0" applyAlignment="0" applyProtection="0"/>
    <xf numFmtId="167" fontId="15" fillId="0" borderId="0" applyFont="0" applyFill="0" applyBorder="0" applyAlignment="0" applyProtection="0"/>
    <xf numFmtId="9" fontId="15" fillId="0" borderId="0" applyFont="0" applyFill="0" applyBorder="0" applyAlignment="0" applyProtection="0"/>
    <xf numFmtId="0" fontId="11" fillId="0" borderId="0"/>
    <xf numFmtId="0" fontId="59" fillId="2" borderId="15">
      <alignment horizontal="right" vertical="center"/>
    </xf>
    <xf numFmtId="0" fontId="60" fillId="2" borderId="15">
      <alignment horizontal="right" vertical="center"/>
    </xf>
    <xf numFmtId="0" fontId="11" fillId="2" borderId="16"/>
    <xf numFmtId="0" fontId="61" fillId="3" borderId="15">
      <alignment horizontal="center" vertical="center"/>
    </xf>
    <xf numFmtId="0" fontId="59" fillId="2" borderId="15">
      <alignment horizontal="right" vertical="center"/>
    </xf>
    <xf numFmtId="0" fontId="11" fillId="2" borderId="0"/>
    <xf numFmtId="0" fontId="62" fillId="2" borderId="15">
      <alignment horizontal="left" vertical="center"/>
    </xf>
    <xf numFmtId="0" fontId="62" fillId="2" borderId="17">
      <alignment vertical="center"/>
    </xf>
    <xf numFmtId="0" fontId="63" fillId="2" borderId="18">
      <alignment vertical="center"/>
    </xf>
    <xf numFmtId="0" fontId="62" fillId="2" borderId="15"/>
    <xf numFmtId="0" fontId="60" fillId="2" borderId="15">
      <alignment horizontal="right" vertical="center"/>
    </xf>
    <xf numFmtId="0" fontId="64" fillId="4" borderId="15">
      <alignment horizontal="left" vertical="center"/>
    </xf>
    <xf numFmtId="0" fontId="64" fillId="4" borderId="15">
      <alignment horizontal="left" vertical="center"/>
    </xf>
    <xf numFmtId="0" fontId="65" fillId="2" borderId="15">
      <alignment horizontal="left" vertical="center"/>
    </xf>
    <xf numFmtId="0" fontId="33" fillId="2" borderId="16"/>
    <xf numFmtId="0" fontId="61" fillId="5" borderId="15">
      <alignment horizontal="left" vertical="center"/>
    </xf>
    <xf numFmtId="167" fontId="10" fillId="0" borderId="0" applyFont="0" applyFill="0" applyBorder="0" applyAlignment="0" applyProtection="0"/>
    <xf numFmtId="167" fontId="10" fillId="0" borderId="0" applyFont="0" applyFill="0" applyBorder="0" applyAlignment="0" applyProtection="0"/>
    <xf numFmtId="167" fontId="11" fillId="0" borderId="0" applyFont="0" applyFill="0" applyBorder="0" applyAlignment="0" applyProtection="0"/>
    <xf numFmtId="189" fontId="11" fillId="0" borderId="0" applyFont="0" applyFill="0" applyBorder="0" applyAlignment="0" applyProtection="0"/>
    <xf numFmtId="38" fontId="16" fillId="5" borderId="0" applyNumberFormat="0" applyBorder="0" applyAlignment="0" applyProtection="0"/>
    <xf numFmtId="10" fontId="16" fillId="2" borderId="15" applyNumberFormat="0" applyBorder="0" applyAlignment="0" applyProtection="0"/>
    <xf numFmtId="0" fontId="66"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190" fontId="11" fillId="0" borderId="0" applyFont="0" applyFill="0" applyBorder="0" applyAlignment="0" applyProtection="0"/>
    <xf numFmtId="191" fontId="11" fillId="0" borderId="0" applyFont="0" applyFill="0" applyBorder="0" applyAlignment="0" applyProtection="0"/>
    <xf numFmtId="192" fontId="11" fillId="0" borderId="0" applyFont="0" applyFill="0" applyBorder="0" applyAlignment="0" applyProtection="0"/>
    <xf numFmtId="193" fontId="11" fillId="0" borderId="0" applyFont="0" applyFill="0" applyBorder="0" applyAlignment="0" applyProtection="0"/>
    <xf numFmtId="0" fontId="67" fillId="0" borderId="0"/>
    <xf numFmtId="0" fontId="10" fillId="0" borderId="0"/>
    <xf numFmtId="0" fontId="10" fillId="0" borderId="0"/>
    <xf numFmtId="0" fontId="10" fillId="0" borderId="0"/>
    <xf numFmtId="194" fontId="32" fillId="0" borderId="0" applyFill="0" applyBorder="0" applyAlignment="0" applyProtection="0">
      <alignment horizontal="right"/>
    </xf>
    <xf numFmtId="10" fontId="11" fillId="0" borderId="0" applyFont="0" applyFill="0" applyBorder="0" applyAlignment="0" applyProtection="0"/>
    <xf numFmtId="195" fontId="67" fillId="0" borderId="0" applyFont="0" applyFill="0" applyBorder="0" applyAlignment="0" applyProtection="0"/>
    <xf numFmtId="0" fontId="51" fillId="0" borderId="0"/>
    <xf numFmtId="0" fontId="9" fillId="0" borderId="0"/>
    <xf numFmtId="9" fontId="9" fillId="0" borderId="0" applyFont="0" applyFill="0" applyBorder="0" applyAlignment="0" applyProtection="0"/>
    <xf numFmtId="166" fontId="74" fillId="0" borderId="0" applyFont="0" applyFill="0" applyBorder="0" applyAlignment="0" applyProtection="0"/>
    <xf numFmtId="0" fontId="21" fillId="0" borderId="0"/>
    <xf numFmtId="0" fontId="8" fillId="0" borderId="0"/>
    <xf numFmtId="0" fontId="8" fillId="0" borderId="0"/>
    <xf numFmtId="0" fontId="12" fillId="0" borderId="0"/>
    <xf numFmtId="0" fontId="78" fillId="0" borderId="0" applyNumberFormat="0" applyFill="0" applyBorder="0" applyAlignment="0" applyProtection="0"/>
    <xf numFmtId="0" fontId="79" fillId="0" borderId="0" applyNumberFormat="0" applyFill="0" applyBorder="0" applyAlignment="0" applyProtection="0"/>
    <xf numFmtId="0" fontId="11" fillId="0" borderId="0"/>
    <xf numFmtId="0" fontId="11" fillId="0" borderId="0"/>
    <xf numFmtId="9" fontId="11" fillId="0" borderId="0" applyFont="0" applyFill="0" applyBorder="0" applyAlignment="0" applyProtection="0"/>
    <xf numFmtId="0" fontId="7" fillId="0" borderId="0"/>
    <xf numFmtId="0" fontId="6" fillId="0" borderId="0"/>
    <xf numFmtId="170" fontId="11" fillId="0" borderId="0"/>
    <xf numFmtId="0" fontId="5" fillId="0" borderId="0"/>
    <xf numFmtId="0" fontId="11" fillId="11" borderId="0"/>
    <xf numFmtId="0" fontId="3" fillId="0" borderId="0"/>
    <xf numFmtId="9" fontId="3" fillId="0" borderId="0" applyFont="0" applyFill="0" applyBorder="0" applyAlignment="0" applyProtection="0"/>
    <xf numFmtId="0" fontId="3" fillId="0" borderId="0"/>
    <xf numFmtId="167"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0" fontId="11" fillId="0" borderId="0"/>
  </cellStyleXfs>
  <cellXfs count="960">
    <xf numFmtId="0" fontId="0" fillId="0" borderId="0" xfId="0"/>
    <xf numFmtId="0" fontId="0" fillId="0" borderId="0" xfId="0" applyAlignment="1">
      <alignment horizontal="center"/>
    </xf>
    <xf numFmtId="3" fontId="0" fillId="0" borderId="0" xfId="0" applyNumberFormat="1"/>
    <xf numFmtId="168" fontId="0" fillId="0" borderId="0" xfId="9" applyNumberFormat="1" applyFont="1"/>
    <xf numFmtId="0" fontId="0" fillId="0" borderId="0" xfId="0" applyAlignment="1">
      <alignment vertical="top"/>
    </xf>
    <xf numFmtId="0" fontId="0" fillId="0" borderId="2" xfId="0" applyBorder="1"/>
    <xf numFmtId="168" fontId="0" fillId="0" borderId="4" xfId="9" applyNumberFormat="1" applyFont="1" applyBorder="1" applyAlignment="1">
      <alignment horizontal="center" vertical="top"/>
    </xf>
    <xf numFmtId="0" fontId="0" fillId="0" borderId="6" xfId="0" applyBorder="1" applyAlignment="1">
      <alignment vertical="center"/>
    </xf>
    <xf numFmtId="0" fontId="19" fillId="0" borderId="0" xfId="0" applyFont="1"/>
    <xf numFmtId="3" fontId="0" fillId="0" borderId="9" xfId="0" applyNumberFormat="1" applyBorder="1"/>
    <xf numFmtId="3" fontId="0" fillId="0" borderId="7" xfId="0" applyNumberFormat="1" applyBorder="1"/>
    <xf numFmtId="168" fontId="0" fillId="0" borderId="9" xfId="9" applyNumberFormat="1" applyFont="1" applyBorder="1"/>
    <xf numFmtId="168" fontId="0" fillId="0" borderId="7" xfId="9" applyNumberFormat="1" applyFont="1" applyBorder="1"/>
    <xf numFmtId="168" fontId="0" fillId="0" borderId="8" xfId="9" applyNumberFormat="1" applyFont="1" applyBorder="1" applyAlignment="1">
      <alignment vertical="top"/>
    </xf>
    <xf numFmtId="0" fontId="0" fillId="0" borderId="0" xfId="0" applyAlignment="1">
      <alignment vertical="center"/>
    </xf>
    <xf numFmtId="0" fontId="0" fillId="0" borderId="0" xfId="0" applyAlignment="1">
      <alignment horizontal="left" indent="1"/>
    </xf>
    <xf numFmtId="0" fontId="0" fillId="0" borderId="0" xfId="0" applyAlignment="1">
      <alignment horizontal="left" indent="2"/>
    </xf>
    <xf numFmtId="0" fontId="0" fillId="0" borderId="8" xfId="0" applyBorder="1" applyAlignment="1">
      <alignment vertical="center"/>
    </xf>
    <xf numFmtId="0" fontId="0" fillId="0" borderId="3" xfId="0" applyBorder="1" applyAlignment="1">
      <alignment vertical="center"/>
    </xf>
    <xf numFmtId="0" fontId="0" fillId="0" borderId="4" xfId="0" applyBorder="1" applyAlignment="1">
      <alignment vertical="center"/>
    </xf>
    <xf numFmtId="3" fontId="0" fillId="0" borderId="10" xfId="0" applyNumberFormat="1" applyBorder="1"/>
    <xf numFmtId="0" fontId="0" fillId="0" borderId="10" xfId="0" applyBorder="1"/>
    <xf numFmtId="0" fontId="19" fillId="0" borderId="0" xfId="0" applyFont="1" applyAlignment="1">
      <alignment horizontal="left"/>
    </xf>
    <xf numFmtId="0" fontId="20" fillId="0" borderId="0" xfId="0" applyFont="1"/>
    <xf numFmtId="0" fontId="21" fillId="0" borderId="6" xfId="0" applyFont="1" applyBorder="1" applyAlignment="1">
      <alignment horizontal="right" vertical="center"/>
    </xf>
    <xf numFmtId="170" fontId="0" fillId="0" borderId="0" xfId="0" applyNumberFormat="1"/>
    <xf numFmtId="170" fontId="0" fillId="0" borderId="1" xfId="0" applyNumberFormat="1" applyBorder="1" applyAlignment="1">
      <alignment vertical="top"/>
    </xf>
    <xf numFmtId="168" fontId="15" fillId="0" borderId="2" xfId="9" applyNumberFormat="1" applyBorder="1"/>
    <xf numFmtId="168" fontId="15" fillId="0" borderId="0" xfId="9" applyNumberFormat="1"/>
    <xf numFmtId="0" fontId="0" fillId="0" borderId="0" xfId="0" applyAlignment="1">
      <alignment horizontal="right"/>
    </xf>
    <xf numFmtId="0" fontId="0" fillId="0" borderId="2" xfId="0" applyBorder="1" applyAlignment="1">
      <alignment horizontal="right" vertical="center" wrapText="1"/>
    </xf>
    <xf numFmtId="0" fontId="0" fillId="0" borderId="1" xfId="0" applyBorder="1" applyAlignment="1">
      <alignment horizontal="right" vertical="top"/>
    </xf>
    <xf numFmtId="49" fontId="22" fillId="0" borderId="6" xfId="0" applyNumberFormat="1" applyFont="1" applyBorder="1" applyAlignment="1">
      <alignment horizontal="center" vertical="center"/>
    </xf>
    <xf numFmtId="0" fontId="21" fillId="0" borderId="0" xfId="0" applyFont="1"/>
    <xf numFmtId="49" fontId="21" fillId="0" borderId="0" xfId="0" applyNumberFormat="1" applyFont="1" applyAlignment="1">
      <alignment horizontal="center"/>
    </xf>
    <xf numFmtId="0" fontId="0" fillId="0" borderId="0" xfId="0" applyAlignment="1">
      <alignment horizontal="right" wrapText="1"/>
    </xf>
    <xf numFmtId="0" fontId="0" fillId="0" borderId="6" xfId="0" applyBorder="1" applyAlignment="1">
      <alignment horizontal="right" wrapText="1"/>
    </xf>
    <xf numFmtId="0" fontId="0" fillId="0" borderId="0" xfId="0" applyAlignment="1">
      <alignment horizontal="left"/>
    </xf>
    <xf numFmtId="0" fontId="25" fillId="0" borderId="0" xfId="0" applyFont="1"/>
    <xf numFmtId="0" fontId="19" fillId="0" borderId="0" xfId="0" applyFont="1" applyAlignment="1">
      <alignment vertical="center"/>
    </xf>
    <xf numFmtId="0" fontId="20" fillId="0" borderId="0" xfId="0" applyFont="1" applyAlignment="1">
      <alignment vertical="top"/>
    </xf>
    <xf numFmtId="0" fontId="20" fillId="0" borderId="0" xfId="0" applyFont="1" applyAlignment="1">
      <alignment vertical="center"/>
    </xf>
    <xf numFmtId="0" fontId="27" fillId="0" borderId="0" xfId="0" applyFont="1" applyAlignment="1">
      <alignment horizontal="left"/>
    </xf>
    <xf numFmtId="0" fontId="30" fillId="0" borderId="0" xfId="0" applyFont="1" applyAlignment="1">
      <alignment vertical="top"/>
    </xf>
    <xf numFmtId="9" fontId="0" fillId="0" borderId="0" xfId="9" applyFont="1"/>
    <xf numFmtId="10" fontId="0" fillId="0" borderId="0" xfId="9" applyNumberFormat="1" applyFont="1"/>
    <xf numFmtId="171" fontId="0" fillId="0" borderId="0" xfId="1" applyNumberFormat="1" applyFont="1"/>
    <xf numFmtId="1" fontId="0" fillId="0" borderId="0" xfId="0" applyNumberFormat="1"/>
    <xf numFmtId="0" fontId="33" fillId="0" borderId="0" xfId="0" applyFont="1"/>
    <xf numFmtId="0" fontId="0" fillId="0" borderId="9" xfId="0" applyBorder="1"/>
    <xf numFmtId="0" fontId="35" fillId="0" borderId="0" xfId="0" applyFont="1" applyAlignment="1">
      <alignment horizontal="left"/>
    </xf>
    <xf numFmtId="0" fontId="28" fillId="0" borderId="0" xfId="0" applyFont="1"/>
    <xf numFmtId="0" fontId="21" fillId="0" borderId="6" xfId="0" applyFont="1" applyBorder="1" applyAlignment="1">
      <alignment horizontal="center" vertical="center"/>
    </xf>
    <xf numFmtId="0" fontId="34" fillId="0" borderId="0" xfId="0" applyFont="1" applyAlignment="1">
      <alignment vertical="center"/>
    </xf>
    <xf numFmtId="3" fontId="23" fillId="0" borderId="0" xfId="6" applyNumberFormat="1" applyFont="1"/>
    <xf numFmtId="169" fontId="23" fillId="0" borderId="0" xfId="6" applyNumberFormat="1" applyFont="1"/>
    <xf numFmtId="3" fontId="21" fillId="0" borderId="0" xfId="6" applyNumberFormat="1"/>
    <xf numFmtId="3" fontId="21" fillId="0" borderId="0" xfId="6" applyNumberFormat="1" applyAlignment="1">
      <alignment horizontal="left" indent="1"/>
    </xf>
    <xf numFmtId="169" fontId="21" fillId="0" borderId="0" xfId="6" applyNumberFormat="1" applyAlignment="1">
      <alignment horizontal="left" indent="1"/>
    </xf>
    <xf numFmtId="169" fontId="21" fillId="0" borderId="0" xfId="6" applyNumberFormat="1"/>
    <xf numFmtId="0" fontId="21" fillId="0" borderId="0" xfId="0" applyFont="1" applyAlignment="1">
      <alignment horizontal="left"/>
    </xf>
    <xf numFmtId="168" fontId="21" fillId="0" borderId="0" xfId="9" applyNumberFormat="1" applyFont="1"/>
    <xf numFmtId="0" fontId="26" fillId="0" borderId="0" xfId="0" applyFont="1" applyAlignment="1">
      <alignment horizontal="left" vertical="top"/>
    </xf>
    <xf numFmtId="0" fontId="27" fillId="0" borderId="0" xfId="0" applyFont="1" applyAlignment="1">
      <alignment horizontal="left" vertical="top"/>
    </xf>
    <xf numFmtId="9" fontId="0" fillId="0" borderId="0" xfId="9" applyFont="1" applyAlignment="1">
      <alignment vertical="top"/>
    </xf>
    <xf numFmtId="0" fontId="19" fillId="0" borderId="12" xfId="0" applyFont="1" applyBorder="1" applyAlignment="1">
      <alignment horizontal="center" vertical="center"/>
    </xf>
    <xf numFmtId="3" fontId="21" fillId="0" borderId="0" xfId="6" applyNumberFormat="1" applyAlignment="1">
      <alignment horizontal="left"/>
    </xf>
    <xf numFmtId="0" fontId="15" fillId="0" borderId="6" xfId="8" applyBorder="1" applyAlignment="1">
      <alignment horizontal="center" vertical="center"/>
    </xf>
    <xf numFmtId="0" fontId="19" fillId="0" borderId="1" xfId="0" applyFont="1" applyBorder="1" applyAlignment="1">
      <alignment vertical="center"/>
    </xf>
    <xf numFmtId="176" fontId="21" fillId="0" borderId="0" xfId="1" applyNumberFormat="1" applyFont="1" applyAlignment="1">
      <alignment horizontal="right"/>
    </xf>
    <xf numFmtId="0" fontId="21" fillId="0" borderId="0" xfId="0" applyFont="1" applyAlignment="1">
      <alignment horizontal="left" indent="1"/>
    </xf>
    <xf numFmtId="0" fontId="15" fillId="0" borderId="0" xfId="0" applyFont="1" applyAlignment="1">
      <alignment vertical="center"/>
    </xf>
    <xf numFmtId="3" fontId="23" fillId="0" borderId="0" xfId="0" applyNumberFormat="1" applyFont="1" applyAlignment="1">
      <alignment vertical="center"/>
    </xf>
    <xf numFmtId="3" fontId="24" fillId="0" borderId="0" xfId="6" applyNumberFormat="1" applyFont="1"/>
    <xf numFmtId="3" fontId="24" fillId="0" borderId="0" xfId="6" applyNumberFormat="1" applyFont="1" applyAlignment="1">
      <alignment horizontal="left" indent="3"/>
    </xf>
    <xf numFmtId="0" fontId="0" fillId="0" borderId="11" xfId="0" applyBorder="1" applyAlignment="1">
      <alignment horizontal="center" vertical="top"/>
    </xf>
    <xf numFmtId="0" fontId="24" fillId="0" borderId="0" xfId="0" applyFont="1" applyAlignment="1">
      <alignment horizontal="left" indent="2"/>
    </xf>
    <xf numFmtId="49" fontId="22" fillId="0" borderId="0" xfId="0" applyNumberFormat="1" applyFont="1" applyAlignment="1">
      <alignment horizontal="center"/>
    </xf>
    <xf numFmtId="0" fontId="23" fillId="0" borderId="0" xfId="0" applyFont="1"/>
    <xf numFmtId="49" fontId="23" fillId="0" borderId="0" xfId="0" applyNumberFormat="1" applyFont="1" applyAlignment="1">
      <alignment horizontal="center"/>
    </xf>
    <xf numFmtId="168" fontId="23" fillId="0" borderId="0" xfId="9" applyNumberFormat="1" applyFont="1"/>
    <xf numFmtId="168" fontId="21" fillId="0" borderId="0" xfId="9" applyNumberFormat="1" applyFont="1" applyAlignment="1">
      <alignment horizontal="right"/>
    </xf>
    <xf numFmtId="168" fontId="23" fillId="0" borderId="0" xfId="9" applyNumberFormat="1" applyFont="1" applyAlignment="1">
      <alignment horizontal="right"/>
    </xf>
    <xf numFmtId="169" fontId="21" fillId="0" borderId="0" xfId="0" applyNumberFormat="1" applyFont="1"/>
    <xf numFmtId="169" fontId="23" fillId="0" borderId="0" xfId="0" applyNumberFormat="1" applyFont="1"/>
    <xf numFmtId="0" fontId="21" fillId="0" borderId="0" xfId="0" applyFont="1" applyAlignment="1">
      <alignment vertical="center"/>
    </xf>
    <xf numFmtId="168" fontId="15" fillId="0" borderId="1" xfId="9" applyNumberFormat="1" applyBorder="1" applyAlignment="1">
      <alignment vertical="top"/>
    </xf>
    <xf numFmtId="3" fontId="28" fillId="0" borderId="0" xfId="0" applyNumberFormat="1" applyFont="1"/>
    <xf numFmtId="0" fontId="39" fillId="0" borderId="0" xfId="0" applyFont="1"/>
    <xf numFmtId="0" fontId="39" fillId="0" borderId="0" xfId="0" applyFont="1" applyAlignment="1">
      <alignment horizontal="left"/>
    </xf>
    <xf numFmtId="168" fontId="15" fillId="0" borderId="5" xfId="9" applyNumberFormat="1" applyBorder="1" applyAlignment="1">
      <alignment horizontal="center" vertical="top"/>
    </xf>
    <xf numFmtId="0" fontId="24" fillId="0" borderId="0" xfId="0" applyFont="1" applyAlignment="1">
      <alignment vertical="top"/>
    </xf>
    <xf numFmtId="170" fontId="28" fillId="0" borderId="0" xfId="0" applyNumberFormat="1" applyFont="1"/>
    <xf numFmtId="0" fontId="19" fillId="0" borderId="0" xfId="0" applyFont="1" applyAlignment="1">
      <alignment horizontal="left" vertical="center"/>
    </xf>
    <xf numFmtId="0" fontId="40" fillId="0" borderId="0" xfId="11" applyFont="1" applyAlignment="1">
      <alignment vertical="center"/>
    </xf>
    <xf numFmtId="169" fontId="15" fillId="0" borderId="0" xfId="12" applyNumberFormat="1"/>
    <xf numFmtId="179" fontId="21" fillId="0" borderId="0" xfId="12" applyNumberFormat="1" applyFont="1" applyAlignment="1">
      <alignment horizontal="right"/>
    </xf>
    <xf numFmtId="0" fontId="28" fillId="0" borderId="0" xfId="12" applyFont="1"/>
    <xf numFmtId="0" fontId="15" fillId="0" borderId="0" xfId="12"/>
    <xf numFmtId="0" fontId="28" fillId="0" borderId="6" xfId="12" applyFont="1" applyBorder="1" applyAlignment="1">
      <alignment vertical="center"/>
    </xf>
    <xf numFmtId="179" fontId="21" fillId="0" borderId="6" xfId="13" applyNumberFormat="1" applyFont="1" applyBorder="1" applyAlignment="1">
      <alignment horizontal="right" vertical="center"/>
    </xf>
    <xf numFmtId="0" fontId="28" fillId="0" borderId="0" xfId="12" applyFont="1" applyAlignment="1">
      <alignment vertical="center"/>
    </xf>
    <xf numFmtId="179" fontId="21" fillId="0" borderId="0" xfId="12" applyNumberFormat="1" applyFont="1"/>
    <xf numFmtId="0" fontId="19" fillId="0" borderId="0" xfId="15" applyFont="1" applyAlignment="1">
      <alignment vertical="center"/>
    </xf>
    <xf numFmtId="169" fontId="15" fillId="0" borderId="0" xfId="16" applyNumberFormat="1" applyFont="1"/>
    <xf numFmtId="169" fontId="29" fillId="0" borderId="0" xfId="16" applyNumberFormat="1" applyFont="1"/>
    <xf numFmtId="169" fontId="29" fillId="0" borderId="0" xfId="17" applyNumberFormat="1" applyFont="1"/>
    <xf numFmtId="169" fontId="26" fillId="0" borderId="0" xfId="16" applyNumberFormat="1" applyFont="1"/>
    <xf numFmtId="169" fontId="26" fillId="0" borderId="0" xfId="17" applyNumberFormat="1" applyFont="1"/>
    <xf numFmtId="169" fontId="28" fillId="0" borderId="0" xfId="16" applyNumberFormat="1" applyFont="1"/>
    <xf numFmtId="169" fontId="15" fillId="0" borderId="0" xfId="16" applyNumberFormat="1" applyFont="1" applyAlignment="1">
      <alignment vertical="top"/>
    </xf>
    <xf numFmtId="177" fontId="28" fillId="0" borderId="0" xfId="16" applyNumberFormat="1" applyFont="1"/>
    <xf numFmtId="0" fontId="15" fillId="0" borderId="0" xfId="12" applyAlignment="1">
      <alignment horizontal="center"/>
    </xf>
    <xf numFmtId="179" fontId="21" fillId="0" borderId="0" xfId="13" applyNumberFormat="1" applyFont="1" applyAlignment="1">
      <alignment horizontal="left" indent="1"/>
    </xf>
    <xf numFmtId="179" fontId="21" fillId="0" borderId="0" xfId="12" applyNumberFormat="1" applyFont="1" applyAlignment="1">
      <alignment horizontal="left" indent="1"/>
    </xf>
    <xf numFmtId="0" fontId="15" fillId="0" borderId="0" xfId="12" applyAlignment="1">
      <alignment horizontal="left"/>
    </xf>
    <xf numFmtId="0" fontId="15" fillId="0" borderId="0" xfId="12" applyAlignment="1">
      <alignment horizontal="left" vertical="top"/>
    </xf>
    <xf numFmtId="179" fontId="21" fillId="0" borderId="0" xfId="13" applyNumberFormat="1" applyFont="1" applyAlignment="1">
      <alignment horizontal="left" indent="2"/>
    </xf>
    <xf numFmtId="179" fontId="21" fillId="0" borderId="0" xfId="12" applyNumberFormat="1" applyFont="1" applyAlignment="1">
      <alignment horizontal="left" indent="2"/>
    </xf>
    <xf numFmtId="179" fontId="21" fillId="0" borderId="0" xfId="13" applyNumberFormat="1" applyFont="1" applyAlignment="1">
      <alignment horizontal="left" indent="3"/>
    </xf>
    <xf numFmtId="179" fontId="21" fillId="0" borderId="0" xfId="12" applyNumberFormat="1" applyFont="1" applyAlignment="1">
      <alignment horizontal="left" indent="3"/>
    </xf>
    <xf numFmtId="179" fontId="21" fillId="0" borderId="0" xfId="12" applyNumberFormat="1" applyFont="1" applyAlignment="1">
      <alignment horizontal="left" vertical="top" indent="3"/>
    </xf>
    <xf numFmtId="0" fontId="15" fillId="0" borderId="0" xfId="129"/>
    <xf numFmtId="0" fontId="15" fillId="0" borderId="0" xfId="129" applyAlignment="1">
      <alignment vertical="center"/>
    </xf>
    <xf numFmtId="0" fontId="28" fillId="0" borderId="0" xfId="129" applyFont="1"/>
    <xf numFmtId="169" fontId="21" fillId="0" borderId="0" xfId="129" applyNumberFormat="1" applyFont="1"/>
    <xf numFmtId="0" fontId="19" fillId="0" borderId="0" xfId="129" applyFont="1" applyAlignment="1">
      <alignment vertical="center"/>
    </xf>
    <xf numFmtId="0" fontId="15" fillId="0" borderId="6" xfId="86" applyBorder="1" applyAlignment="1">
      <alignment horizontal="left" vertical="center" wrapText="1"/>
    </xf>
    <xf numFmtId="0" fontId="15" fillId="0" borderId="6" xfId="86" applyBorder="1" applyAlignment="1">
      <alignment horizontal="center" vertical="center" wrapText="1"/>
    </xf>
    <xf numFmtId="0" fontId="15" fillId="0" borderId="0" xfId="86"/>
    <xf numFmtId="3" fontId="15" fillId="0" borderId="0" xfId="86" applyNumberFormat="1"/>
    <xf numFmtId="0" fontId="15" fillId="0" borderId="13" xfId="86" applyBorder="1" applyAlignment="1">
      <alignment vertical="center"/>
    </xf>
    <xf numFmtId="49" fontId="22" fillId="0" borderId="6" xfId="129" applyNumberFormat="1" applyFont="1" applyBorder="1" applyAlignment="1">
      <alignment horizontal="center" vertical="center"/>
    </xf>
    <xf numFmtId="0" fontId="21" fillId="0" borderId="6" xfId="129" applyFont="1" applyBorder="1" applyAlignment="1">
      <alignment horizontal="center" vertical="center"/>
    </xf>
    <xf numFmtId="0" fontId="21" fillId="0" borderId="6" xfId="129" applyFont="1" applyBorder="1" applyAlignment="1">
      <alignment horizontal="right" vertical="center"/>
    </xf>
    <xf numFmtId="3" fontId="37" fillId="0" borderId="0" xfId="129" applyNumberFormat="1" applyFont="1"/>
    <xf numFmtId="0" fontId="23" fillId="0" borderId="0" xfId="129" applyFont="1" applyAlignment="1">
      <alignment horizontal="left"/>
    </xf>
    <xf numFmtId="169" fontId="23" fillId="0" borderId="0" xfId="129" applyNumberFormat="1" applyFont="1"/>
    <xf numFmtId="3" fontId="23" fillId="0" borderId="0" xfId="129" applyNumberFormat="1" applyFont="1"/>
    <xf numFmtId="3" fontId="21" fillId="0" borderId="0" xfId="129" applyNumberFormat="1" applyFont="1"/>
    <xf numFmtId="169" fontId="24" fillId="0" borderId="0" xfId="129" applyNumberFormat="1" applyFont="1"/>
    <xf numFmtId="0" fontId="26" fillId="0" borderId="0" xfId="129" applyFont="1"/>
    <xf numFmtId="0" fontId="21" fillId="0" borderId="0" xfId="129" applyFont="1" applyAlignment="1">
      <alignment horizontal="left" indent="1"/>
    </xf>
    <xf numFmtId="0" fontId="26" fillId="0" borderId="0" xfId="79" applyFont="1" applyAlignment="1">
      <alignment horizontal="left" vertical="top" indent="1"/>
    </xf>
    <xf numFmtId="0" fontId="0" fillId="0" borderId="10" xfId="0" applyBorder="1" applyAlignment="1">
      <alignment vertical="center"/>
    </xf>
    <xf numFmtId="0" fontId="0" fillId="0" borderId="5" xfId="0" applyBorder="1" applyAlignment="1">
      <alignment vertical="top"/>
    </xf>
    <xf numFmtId="171" fontId="0" fillId="0" borderId="0" xfId="1" applyNumberFormat="1" applyFont="1" applyAlignment="1">
      <alignment vertical="top"/>
    </xf>
    <xf numFmtId="168" fontId="41" fillId="0" borderId="1" xfId="0" applyNumberFormat="1" applyFont="1" applyBorder="1" applyAlignment="1">
      <alignment horizontal="right" vertical="top"/>
    </xf>
    <xf numFmtId="0" fontId="13" fillId="0" borderId="0" xfId="0" applyFont="1" applyAlignment="1">
      <alignment vertical="center"/>
    </xf>
    <xf numFmtId="0" fontId="13" fillId="0" borderId="0" xfId="0" applyFont="1"/>
    <xf numFmtId="0" fontId="13" fillId="0" borderId="0" xfId="0" applyFont="1" applyAlignment="1">
      <alignment vertical="top"/>
    </xf>
    <xf numFmtId="168" fontId="0" fillId="0" borderId="7" xfId="0" applyNumberFormat="1" applyBorder="1"/>
    <xf numFmtId="49" fontId="11" fillId="0" borderId="0" xfId="0" applyNumberFormat="1" applyFont="1" applyAlignment="1">
      <alignment horizontal="center"/>
    </xf>
    <xf numFmtId="0" fontId="11" fillId="0" borderId="0" xfId="0" applyFont="1"/>
    <xf numFmtId="0" fontId="11" fillId="0" borderId="1" xfId="0" applyFont="1" applyBorder="1" applyAlignment="1">
      <alignment horizontal="right" vertical="top"/>
    </xf>
    <xf numFmtId="0" fontId="11" fillId="0" borderId="6" xfId="0" applyFont="1" applyBorder="1" applyAlignment="1">
      <alignment horizontal="right" vertical="center"/>
    </xf>
    <xf numFmtId="3" fontId="11" fillId="0" borderId="0" xfId="0" applyNumberFormat="1" applyFont="1" applyAlignment="1">
      <alignment vertical="top"/>
    </xf>
    <xf numFmtId="3" fontId="0" fillId="0" borderId="0" xfId="0" applyNumberFormat="1" applyAlignment="1">
      <alignment horizontal="right"/>
    </xf>
    <xf numFmtId="169" fontId="11" fillId="0" borderId="0" xfId="12" applyNumberFormat="1" applyFont="1"/>
    <xf numFmtId="0" fontId="11" fillId="0" borderId="0" xfId="0" applyFont="1" applyAlignment="1">
      <alignment horizontal="right"/>
    </xf>
    <xf numFmtId="0" fontId="11" fillId="0" borderId="6" xfId="86" applyFont="1" applyBorder="1" applyAlignment="1">
      <alignment horizontal="center" vertical="center" wrapText="1"/>
    </xf>
    <xf numFmtId="0" fontId="28" fillId="0" borderId="0" xfId="0" applyFont="1" applyAlignment="1">
      <alignment vertical="top"/>
    </xf>
    <xf numFmtId="169" fontId="0" fillId="0" borderId="0" xfId="0" applyNumberFormat="1"/>
    <xf numFmtId="168" fontId="0" fillId="0" borderId="0" xfId="0" applyNumberFormat="1"/>
    <xf numFmtId="3" fontId="0" fillId="0" borderId="0" xfId="0" applyNumberFormat="1" applyAlignment="1">
      <alignment vertical="top"/>
    </xf>
    <xf numFmtId="0" fontId="19" fillId="0" borderId="0" xfId="136" applyFont="1" applyAlignment="1">
      <alignment vertical="center"/>
    </xf>
    <xf numFmtId="0" fontId="11" fillId="0" borderId="0" xfId="136" applyAlignment="1">
      <alignment vertical="center"/>
    </xf>
    <xf numFmtId="0" fontId="11" fillId="0" borderId="0" xfId="136"/>
    <xf numFmtId="0" fontId="21" fillId="0" borderId="6" xfId="136" applyFont="1" applyBorder="1" applyAlignment="1">
      <alignment horizontal="right" vertical="center"/>
    </xf>
    <xf numFmtId="49" fontId="11" fillId="0" borderId="0" xfId="136" applyNumberFormat="1"/>
    <xf numFmtId="169" fontId="11" fillId="0" borderId="0" xfId="136" applyNumberFormat="1"/>
    <xf numFmtId="0" fontId="11" fillId="0" borderId="0" xfId="136" applyAlignment="1">
      <alignment vertical="top"/>
    </xf>
    <xf numFmtId="0" fontId="24" fillId="0" borderId="0" xfId="136" applyFont="1" applyAlignment="1">
      <alignment vertical="top"/>
    </xf>
    <xf numFmtId="168" fontId="11" fillId="0" borderId="0" xfId="136" applyNumberFormat="1" applyAlignment="1">
      <alignment vertical="top"/>
    </xf>
    <xf numFmtId="169" fontId="21" fillId="0" borderId="6" xfId="136" applyNumberFormat="1" applyFont="1" applyBorder="1" applyAlignment="1">
      <alignment horizontal="right" vertical="center"/>
    </xf>
    <xf numFmtId="49" fontId="28" fillId="0" borderId="0" xfId="136" applyNumberFormat="1" applyFont="1"/>
    <xf numFmtId="49" fontId="11" fillId="0" borderId="0" xfId="136" applyNumberFormat="1" applyAlignment="1">
      <alignment horizontal="left" indent="1"/>
    </xf>
    <xf numFmtId="0" fontId="28" fillId="0" borderId="0" xfId="136" applyFont="1" applyAlignment="1">
      <alignment vertical="top"/>
    </xf>
    <xf numFmtId="0" fontId="26" fillId="0" borderId="0" xfId="0" applyFont="1" applyAlignment="1">
      <alignment horizontal="left" indent="1"/>
    </xf>
    <xf numFmtId="168" fontId="26" fillId="0" borderId="0" xfId="9" applyNumberFormat="1" applyFont="1"/>
    <xf numFmtId="0" fontId="26" fillId="0" borderId="0" xfId="0" applyFont="1"/>
    <xf numFmtId="169" fontId="11" fillId="0" borderId="0" xfId="16" applyNumberFormat="1" applyFont="1" applyAlignment="1">
      <alignment horizontal="left" indent="1"/>
    </xf>
    <xf numFmtId="170" fontId="0" fillId="0" borderId="0" xfId="0" applyNumberFormat="1" applyAlignment="1">
      <alignment vertical="top"/>
    </xf>
    <xf numFmtId="168" fontId="15" fillId="0" borderId="0" xfId="9" applyNumberFormat="1" applyAlignment="1">
      <alignment vertical="top"/>
    </xf>
    <xf numFmtId="168" fontId="0" fillId="0" borderId="0" xfId="9" applyNumberFormat="1" applyFont="1" applyAlignment="1">
      <alignment vertical="top"/>
    </xf>
    <xf numFmtId="168" fontId="11" fillId="0" borderId="0" xfId="9" applyNumberFormat="1" applyFont="1" applyAlignment="1">
      <alignment vertical="center"/>
    </xf>
    <xf numFmtId="0" fontId="11" fillId="0" borderId="6" xfId="0" applyFont="1" applyBorder="1" applyAlignment="1">
      <alignment vertical="center"/>
    </xf>
    <xf numFmtId="169" fontId="0" fillId="0" borderId="0" xfId="16" applyNumberFormat="1" applyFont="1" applyAlignment="1">
      <alignment horizontal="left" indent="2"/>
    </xf>
    <xf numFmtId="49" fontId="26" fillId="0" borderId="0" xfId="0" applyNumberFormat="1" applyFont="1" applyAlignment="1">
      <alignment horizontal="left" indent="2"/>
    </xf>
    <xf numFmtId="49" fontId="0" fillId="0" borderId="0" xfId="0" applyNumberFormat="1"/>
    <xf numFmtId="49" fontId="0" fillId="0" borderId="0" xfId="0" applyNumberFormat="1" applyAlignment="1">
      <alignment horizontal="left" indent="2"/>
    </xf>
    <xf numFmtId="169" fontId="28" fillId="0" borderId="0" xfId="0" applyNumberFormat="1" applyFont="1" applyAlignment="1">
      <alignment vertical="top"/>
    </xf>
    <xf numFmtId="168" fontId="28" fillId="0" borderId="0" xfId="0" applyNumberFormat="1" applyFont="1" applyAlignment="1">
      <alignment vertical="top"/>
    </xf>
    <xf numFmtId="169" fontId="11" fillId="0" borderId="0" xfId="136" applyNumberFormat="1" applyAlignment="1">
      <alignment vertical="top"/>
    </xf>
    <xf numFmtId="0" fontId="28" fillId="0" borderId="1" xfId="12" applyFont="1" applyBorder="1" applyAlignment="1">
      <alignment vertical="top"/>
    </xf>
    <xf numFmtId="179" fontId="23" fillId="0" borderId="1" xfId="12" applyNumberFormat="1" applyFont="1" applyBorder="1" applyAlignment="1">
      <alignment vertical="top"/>
    </xf>
    <xf numFmtId="0" fontId="28" fillId="0" borderId="0" xfId="12" applyFont="1" applyAlignment="1">
      <alignment vertical="top"/>
    </xf>
    <xf numFmtId="0" fontId="11" fillId="0" borderId="0" xfId="12" applyFont="1" applyAlignment="1">
      <alignment horizontal="left" indent="1"/>
    </xf>
    <xf numFmtId="177" fontId="21" fillId="0" borderId="0" xfId="12" applyNumberFormat="1" applyFont="1" applyAlignment="1">
      <alignment horizontal="right"/>
    </xf>
    <xf numFmtId="177" fontId="23" fillId="0" borderId="1" xfId="12" applyNumberFormat="1" applyFont="1" applyBorder="1" applyAlignment="1">
      <alignment vertical="top"/>
    </xf>
    <xf numFmtId="179" fontId="23" fillId="0" borderId="0" xfId="12" applyNumberFormat="1" applyFont="1" applyAlignment="1">
      <alignment vertical="top"/>
    </xf>
    <xf numFmtId="177" fontId="23" fillId="0" borderId="0" xfId="12" applyNumberFormat="1" applyFont="1" applyAlignment="1">
      <alignment vertical="top"/>
    </xf>
    <xf numFmtId="179" fontId="68" fillId="0" borderId="0" xfId="12" applyNumberFormat="1" applyFont="1" applyAlignment="1">
      <alignment vertical="top"/>
    </xf>
    <xf numFmtId="177" fontId="68" fillId="0" borderId="0" xfId="12" applyNumberFormat="1" applyFont="1" applyAlignment="1">
      <alignment vertical="top"/>
    </xf>
    <xf numFmtId="0" fontId="27" fillId="0" borderId="0" xfId="12" applyFont="1" applyAlignment="1">
      <alignment vertical="top"/>
    </xf>
    <xf numFmtId="49" fontId="69" fillId="0" borderId="6" xfId="0" applyNumberFormat="1" applyFont="1" applyBorder="1"/>
    <xf numFmtId="0" fontId="28" fillId="0" borderId="6" xfId="12" applyFont="1" applyBorder="1" applyAlignment="1">
      <alignment horizontal="left"/>
    </xf>
    <xf numFmtId="49" fontId="0" fillId="0" borderId="0" xfId="0" applyNumberFormat="1" applyAlignment="1">
      <alignment horizontal="left" indent="1"/>
    </xf>
    <xf numFmtId="49" fontId="11" fillId="0" borderId="0" xfId="0" applyNumberFormat="1" applyFont="1" applyAlignment="1">
      <alignment horizontal="left" indent="1"/>
    </xf>
    <xf numFmtId="0" fontId="15" fillId="0" borderId="13" xfId="86" applyBorder="1" applyAlignment="1">
      <alignment vertical="top"/>
    </xf>
    <xf numFmtId="3" fontId="15" fillId="0" borderId="13" xfId="86" applyNumberFormat="1" applyBorder="1" applyAlignment="1">
      <alignment vertical="top"/>
    </xf>
    <xf numFmtId="169" fontId="0" fillId="0" borderId="0" xfId="16" applyNumberFormat="1" applyFont="1" applyAlignment="1">
      <alignment horizontal="left" indent="1"/>
    </xf>
    <xf numFmtId="0" fontId="11" fillId="0" borderId="6" xfId="0" applyFont="1" applyBorder="1" applyAlignment="1">
      <alignment horizontal="right" wrapText="1"/>
    </xf>
    <xf numFmtId="168" fontId="11" fillId="0" borderId="0" xfId="9" applyNumberFormat="1" applyFont="1"/>
    <xf numFmtId="196" fontId="11" fillId="0" borderId="0" xfId="136" applyNumberFormat="1" applyAlignment="1">
      <alignment horizontal="right" vertical="top"/>
    </xf>
    <xf numFmtId="168" fontId="11" fillId="0" borderId="0" xfId="9" applyNumberFormat="1" applyFont="1" applyAlignment="1">
      <alignment horizontal="right" vertical="top"/>
    </xf>
    <xf numFmtId="169" fontId="28" fillId="0" borderId="0" xfId="136" applyNumberFormat="1" applyFont="1" applyAlignment="1">
      <alignment horizontal="right" vertical="top"/>
    </xf>
    <xf numFmtId="168" fontId="28" fillId="0" borderId="0" xfId="9" applyNumberFormat="1" applyFont="1" applyAlignment="1">
      <alignment horizontal="right" vertical="top"/>
    </xf>
    <xf numFmtId="0" fontId="11" fillId="0" borderId="0" xfId="0" applyFont="1" applyAlignment="1">
      <alignment vertical="center"/>
    </xf>
    <xf numFmtId="169" fontId="11" fillId="0" borderId="0" xfId="16" applyNumberFormat="1" applyFont="1"/>
    <xf numFmtId="169" fontId="11" fillId="0" borderId="0" xfId="16" applyNumberFormat="1" applyFont="1" applyAlignment="1">
      <alignment horizontal="left" indent="2"/>
    </xf>
    <xf numFmtId="0" fontId="11" fillId="0" borderId="0" xfId="16" applyFont="1" applyAlignment="1">
      <alignment horizontal="left" vertical="top" wrapText="1" indent="2"/>
    </xf>
    <xf numFmtId="169" fontId="29" fillId="0" borderId="0" xfId="17" applyNumberFormat="1" applyFont="1" applyAlignment="1">
      <alignment horizontal="right"/>
    </xf>
    <xf numFmtId="0" fontId="11" fillId="0" borderId="0" xfId="0" applyFont="1" applyAlignment="1">
      <alignment horizontal="right" vertical="top"/>
    </xf>
    <xf numFmtId="0" fontId="28" fillId="0" borderId="0" xfId="0" applyFont="1" applyAlignment="1">
      <alignment vertical="center"/>
    </xf>
    <xf numFmtId="168" fontId="12" fillId="0" borderId="1" xfId="0" applyNumberFormat="1" applyFont="1" applyBorder="1" applyAlignment="1">
      <alignment horizontal="right" vertical="top"/>
    </xf>
    <xf numFmtId="173" fontId="0" fillId="0" borderId="0" xfId="1" applyNumberFormat="1" applyFont="1"/>
    <xf numFmtId="0" fontId="12" fillId="0" borderId="0" xfId="0" applyFont="1" applyAlignment="1">
      <alignment horizontal="left"/>
    </xf>
    <xf numFmtId="0" fontId="11" fillId="0" borderId="0" xfId="0" applyFont="1" applyAlignment="1">
      <alignment horizontal="left" indent="1"/>
    </xf>
    <xf numFmtId="3" fontId="11" fillId="0" borderId="0" xfId="0" applyNumberFormat="1" applyFont="1"/>
    <xf numFmtId="169" fontId="11" fillId="0" borderId="0" xfId="136" applyNumberFormat="1" applyAlignment="1">
      <alignment horizontal="right"/>
    </xf>
    <xf numFmtId="168" fontId="11" fillId="0" borderId="0" xfId="9" applyNumberFormat="1" applyFont="1" applyAlignment="1">
      <alignment horizontal="right"/>
    </xf>
    <xf numFmtId="3" fontId="28" fillId="0" borderId="0" xfId="136" applyNumberFormat="1" applyFont="1"/>
    <xf numFmtId="0" fontId="28" fillId="0" borderId="0" xfId="136" applyFont="1"/>
    <xf numFmtId="169" fontId="28" fillId="0" borderId="0" xfId="136" applyNumberFormat="1" applyFont="1" applyAlignment="1">
      <alignment horizontal="right"/>
    </xf>
    <xf numFmtId="168" fontId="0" fillId="0" borderId="0" xfId="9" applyNumberFormat="1" applyFont="1" applyAlignment="1">
      <alignment vertical="center"/>
    </xf>
    <xf numFmtId="3" fontId="0" fillId="0" borderId="19" xfId="0" applyNumberFormat="1" applyBorder="1"/>
    <xf numFmtId="3" fontId="0" fillId="0" borderId="2" xfId="0" applyNumberFormat="1" applyBorder="1"/>
    <xf numFmtId="3" fontId="0" fillId="0" borderId="8" xfId="0" applyNumberFormat="1" applyBorder="1" applyAlignment="1">
      <alignment vertical="top"/>
    </xf>
    <xf numFmtId="0" fontId="11" fillId="0" borderId="6" xfId="0" applyFont="1" applyBorder="1" applyAlignment="1">
      <alignment horizontal="center" vertical="center"/>
    </xf>
    <xf numFmtId="178" fontId="41" fillId="0" borderId="0" xfId="173" applyNumberFormat="1" applyFont="1" applyAlignment="1">
      <alignment vertical="top"/>
    </xf>
    <xf numFmtId="0" fontId="26" fillId="0" borderId="0" xfId="136" applyFont="1" applyAlignment="1">
      <alignment vertical="top"/>
    </xf>
    <xf numFmtId="49" fontId="26" fillId="0" borderId="0" xfId="0" applyNumberFormat="1" applyFont="1" applyAlignment="1">
      <alignment horizontal="left" indent="1"/>
    </xf>
    <xf numFmtId="49" fontId="11" fillId="0" borderId="0" xfId="136" applyNumberFormat="1" applyAlignment="1">
      <alignment horizontal="left" indent="2"/>
    </xf>
    <xf numFmtId="0" fontId="12" fillId="0" borderId="0" xfId="0" applyFont="1"/>
    <xf numFmtId="3" fontId="11" fillId="0" borderId="0" xfId="0" applyNumberFormat="1" applyFont="1" applyAlignment="1">
      <alignment horizontal="left" indent="2"/>
    </xf>
    <xf numFmtId="0" fontId="11" fillId="0" borderId="0" xfId="136" applyAlignment="1">
      <alignment horizontal="left" vertical="top" indent="1"/>
    </xf>
    <xf numFmtId="0" fontId="75" fillId="0" borderId="0" xfId="0" applyFont="1"/>
    <xf numFmtId="3" fontId="39" fillId="0" borderId="0" xfId="0" applyNumberFormat="1" applyFont="1"/>
    <xf numFmtId="3" fontId="76" fillId="0" borderId="0" xfId="0" applyNumberFormat="1" applyFont="1" applyAlignment="1">
      <alignment horizontal="right"/>
    </xf>
    <xf numFmtId="0" fontId="21" fillId="0" borderId="20" xfId="176" applyBorder="1" applyAlignment="1">
      <alignment horizontal="left" wrapText="1" indent="1"/>
    </xf>
    <xf numFmtId="169" fontId="76" fillId="0" borderId="0" xfId="0" applyNumberFormat="1" applyFont="1"/>
    <xf numFmtId="3" fontId="77" fillId="0" borderId="0" xfId="0" applyNumberFormat="1" applyFont="1"/>
    <xf numFmtId="0" fontId="39" fillId="0" borderId="0" xfId="176" applyFont="1" applyAlignment="1">
      <alignment horizontal="left"/>
    </xf>
    <xf numFmtId="3" fontId="39" fillId="0" borderId="0" xfId="0" applyNumberFormat="1" applyFont="1" applyAlignment="1">
      <alignment horizontal="right"/>
    </xf>
    <xf numFmtId="3" fontId="76" fillId="0" borderId="0" xfId="0" applyNumberFormat="1" applyFont="1"/>
    <xf numFmtId="3" fontId="12" fillId="0" borderId="0" xfId="0" applyNumberFormat="1" applyFont="1"/>
    <xf numFmtId="3" fontId="12" fillId="0" borderId="0" xfId="0" applyNumberFormat="1" applyFont="1" applyAlignment="1">
      <alignment horizontal="right"/>
    </xf>
    <xf numFmtId="168" fontId="12" fillId="0" borderId="0" xfId="9" applyNumberFormat="1" applyFont="1" applyAlignment="1">
      <alignment horizontal="right"/>
    </xf>
    <xf numFmtId="168" fontId="77" fillId="0" borderId="0" xfId="9" applyNumberFormat="1" applyFont="1"/>
    <xf numFmtId="0" fontId="12" fillId="0" borderId="21" xfId="176" applyFont="1" applyBorder="1" applyAlignment="1">
      <alignment horizontal="left" indent="1"/>
    </xf>
    <xf numFmtId="0" fontId="12" fillId="0" borderId="22" xfId="176" applyFont="1" applyBorder="1" applyAlignment="1">
      <alignment horizontal="left" vertical="top" indent="1"/>
    </xf>
    <xf numFmtId="3" fontId="76" fillId="0" borderId="1" xfId="0" applyNumberFormat="1" applyFont="1" applyBorder="1" applyAlignment="1">
      <alignment vertical="top"/>
    </xf>
    <xf numFmtId="3" fontId="12" fillId="0" borderId="1" xfId="0" applyNumberFormat="1" applyFont="1" applyBorder="1" applyAlignment="1">
      <alignment horizontal="right" vertical="top"/>
    </xf>
    <xf numFmtId="3" fontId="39" fillId="0" borderId="1" xfId="0" applyNumberFormat="1" applyFont="1" applyBorder="1" applyAlignment="1">
      <alignment vertical="top"/>
    </xf>
    <xf numFmtId="168" fontId="77" fillId="0" borderId="1" xfId="9" applyNumberFormat="1" applyFont="1" applyBorder="1" applyAlignment="1">
      <alignment vertical="top"/>
    </xf>
    <xf numFmtId="168" fontId="39" fillId="0" borderId="1" xfId="9" applyNumberFormat="1" applyFont="1" applyBorder="1" applyAlignment="1">
      <alignment horizontal="right" vertical="top"/>
    </xf>
    <xf numFmtId="168" fontId="76" fillId="0" borderId="0" xfId="9" applyNumberFormat="1" applyFont="1"/>
    <xf numFmtId="177" fontId="12" fillId="0" borderId="0" xfId="0" applyNumberFormat="1" applyFont="1" applyAlignment="1">
      <alignment horizontal="right"/>
    </xf>
    <xf numFmtId="177" fontId="77" fillId="0" borderId="0" xfId="0" applyNumberFormat="1" applyFont="1"/>
    <xf numFmtId="177" fontId="77" fillId="0" borderId="1" xfId="0" applyNumberFormat="1" applyFont="1" applyBorder="1" applyAlignment="1">
      <alignment vertical="top"/>
    </xf>
    <xf numFmtId="177" fontId="39" fillId="0" borderId="1" xfId="0" applyNumberFormat="1" applyFont="1" applyBorder="1" applyAlignment="1">
      <alignment horizontal="right" vertical="top"/>
    </xf>
    <xf numFmtId="197" fontId="12" fillId="0" borderId="0" xfId="175" applyNumberFormat="1" applyFont="1" applyAlignment="1">
      <alignment horizontal="right"/>
    </xf>
    <xf numFmtId="3" fontId="77" fillId="0" borderId="1" xfId="0" applyNumberFormat="1" applyFont="1" applyBorder="1" applyAlignment="1">
      <alignment vertical="top"/>
    </xf>
    <xf numFmtId="197" fontId="39" fillId="0" borderId="1" xfId="175" applyNumberFormat="1" applyFont="1" applyBorder="1" applyAlignment="1">
      <alignment horizontal="right" vertical="top"/>
    </xf>
    <xf numFmtId="3" fontId="39" fillId="0" borderId="1" xfId="0" applyNumberFormat="1" applyFont="1" applyBorder="1" applyAlignment="1">
      <alignment horizontal="right" vertical="top"/>
    </xf>
    <xf numFmtId="3" fontId="12" fillId="0" borderId="6" xfId="0" applyNumberFormat="1" applyFont="1" applyBorder="1" applyAlignment="1">
      <alignment horizontal="center" vertical="center" wrapText="1"/>
    </xf>
    <xf numFmtId="0" fontId="21" fillId="0" borderId="6" xfId="0" applyFont="1" applyBorder="1" applyAlignment="1">
      <alignment horizontal="right" vertical="center" wrapText="1"/>
    </xf>
    <xf numFmtId="0" fontId="11" fillId="0" borderId="0" xfId="129" applyFont="1" applyAlignment="1">
      <alignment horizontal="left" indent="3"/>
    </xf>
    <xf numFmtId="167" fontId="12" fillId="0" borderId="0" xfId="1" applyFont="1" applyAlignment="1">
      <alignment horizontal="right"/>
    </xf>
    <xf numFmtId="49" fontId="28" fillId="0" borderId="0" xfId="0" applyNumberFormat="1" applyFont="1" applyAlignment="1">
      <alignment vertical="top"/>
    </xf>
    <xf numFmtId="169" fontId="28" fillId="0" borderId="0" xfId="136" applyNumberFormat="1" applyFont="1" applyAlignment="1">
      <alignment vertical="top"/>
    </xf>
    <xf numFmtId="0" fontId="29" fillId="0" borderId="0" xfId="0" applyFont="1" applyAlignment="1">
      <alignment vertical="center"/>
    </xf>
    <xf numFmtId="168" fontId="28" fillId="0" borderId="0" xfId="9" applyNumberFormat="1" applyFont="1" applyAlignment="1">
      <alignment vertical="center"/>
    </xf>
    <xf numFmtId="0" fontId="26" fillId="0" borderId="0" xfId="0" applyFont="1" applyAlignment="1">
      <alignment horizontal="left" indent="2"/>
    </xf>
    <xf numFmtId="49" fontId="11" fillId="0" borderId="0" xfId="0" applyNumberFormat="1" applyFont="1" applyAlignment="1">
      <alignment horizontal="left" indent="2"/>
    </xf>
    <xf numFmtId="169" fontId="28" fillId="0" borderId="0" xfId="0" applyNumberFormat="1" applyFont="1"/>
    <xf numFmtId="169" fontId="11" fillId="0" borderId="0" xfId="0" applyNumberFormat="1" applyFont="1"/>
    <xf numFmtId="0" fontId="28" fillId="0" borderId="0" xfId="0" applyFont="1" applyAlignment="1">
      <alignment horizontal="left" indent="2"/>
    </xf>
    <xf numFmtId="0" fontId="11" fillId="0" borderId="0" xfId="0" applyFont="1" applyAlignment="1">
      <alignment horizontal="left" indent="2"/>
    </xf>
    <xf numFmtId="177" fontId="11" fillId="0" borderId="0" xfId="0" applyNumberFormat="1" applyFont="1"/>
    <xf numFmtId="3" fontId="28" fillId="0" borderId="0" xfId="0" applyNumberFormat="1" applyFont="1" applyAlignment="1">
      <alignment vertical="center"/>
    </xf>
    <xf numFmtId="177" fontId="28" fillId="0" borderId="0" xfId="0" applyNumberFormat="1" applyFont="1" applyAlignment="1">
      <alignment vertical="center"/>
    </xf>
    <xf numFmtId="3" fontId="26" fillId="0" borderId="0" xfId="0" applyNumberFormat="1" applyFont="1"/>
    <xf numFmtId="0" fontId="28" fillId="0" borderId="0" xfId="0" applyFont="1" applyAlignment="1">
      <alignment horizontal="left" vertical="center" indent="1"/>
    </xf>
    <xf numFmtId="0" fontId="11" fillId="0" borderId="0" xfId="132" applyFont="1" applyAlignment="1">
      <alignment horizontal="left" indent="1"/>
    </xf>
    <xf numFmtId="0" fontId="11" fillId="0" borderId="0" xfId="0" applyFont="1" applyAlignment="1">
      <alignment horizontal="left"/>
    </xf>
    <xf numFmtId="49" fontId="11" fillId="0" borderId="0" xfId="0" applyNumberFormat="1" applyFont="1" applyAlignment="1">
      <alignment vertical="center"/>
    </xf>
    <xf numFmtId="169" fontId="11" fillId="0" borderId="0" xfId="136" applyNumberFormat="1" applyAlignment="1">
      <alignment vertical="center"/>
    </xf>
    <xf numFmtId="49" fontId="28" fillId="0" borderId="0" xfId="0" applyNumberFormat="1" applyFont="1"/>
    <xf numFmtId="169" fontId="28" fillId="0" borderId="0" xfId="136" applyNumberFormat="1" applyFont="1"/>
    <xf numFmtId="0" fontId="41" fillId="0" borderId="0" xfId="177" applyFont="1"/>
    <xf numFmtId="49" fontId="12" fillId="6" borderId="0" xfId="177" applyNumberFormat="1" applyFont="1" applyFill="1"/>
    <xf numFmtId="0" fontId="41" fillId="7" borderId="0" xfId="177" applyFont="1" applyFill="1"/>
    <xf numFmtId="49" fontId="12" fillId="8" borderId="0" xfId="177" applyNumberFormat="1" applyFont="1" applyFill="1"/>
    <xf numFmtId="198" fontId="11" fillId="9" borderId="0" xfId="178" applyNumberFormat="1" applyFont="1" applyFill="1"/>
    <xf numFmtId="198" fontId="11" fillId="9" borderId="27" xfId="178" applyNumberFormat="1" applyFont="1" applyFill="1" applyBorder="1"/>
    <xf numFmtId="198" fontId="11" fillId="8" borderId="0" xfId="178" applyNumberFormat="1" applyFont="1" applyFill="1"/>
    <xf numFmtId="0" fontId="41" fillId="9" borderId="0" xfId="177" applyFont="1" applyFill="1"/>
    <xf numFmtId="49" fontId="28" fillId="9" borderId="0" xfId="179" quotePrefix="1" applyNumberFormat="1" applyFont="1" applyFill="1" applyAlignment="1" applyProtection="1">
      <alignment horizontal="left"/>
      <protection locked="0"/>
    </xf>
    <xf numFmtId="49" fontId="11" fillId="9" borderId="0" xfId="177" applyNumberFormat="1" applyFont="1" applyFill="1" applyProtection="1">
      <protection locked="0"/>
    </xf>
    <xf numFmtId="0" fontId="12" fillId="0" borderId="0" xfId="11" applyFont="1"/>
    <xf numFmtId="168" fontId="0" fillId="0" borderId="0" xfId="0" applyNumberFormat="1" applyAlignment="1">
      <alignment horizontal="right"/>
    </xf>
    <xf numFmtId="168" fontId="28" fillId="0" borderId="0" xfId="0" applyNumberFormat="1" applyFont="1" applyAlignment="1">
      <alignment horizontal="right" vertical="top"/>
    </xf>
    <xf numFmtId="0" fontId="11" fillId="0" borderId="31" xfId="182" applyBorder="1" applyAlignment="1">
      <alignment vertical="center"/>
    </xf>
    <xf numFmtId="0" fontId="11" fillId="0" borderId="0" xfId="182" applyAlignment="1">
      <alignment vertical="center"/>
    </xf>
    <xf numFmtId="49" fontId="22" fillId="0" borderId="6" xfId="183" applyNumberFormat="1" applyFont="1" applyBorder="1" applyAlignment="1">
      <alignment horizontal="center" vertical="center"/>
    </xf>
    <xf numFmtId="0" fontId="21" fillId="0" borderId="6" xfId="183" applyFont="1" applyBorder="1" applyAlignment="1">
      <alignment horizontal="center" vertical="center"/>
    </xf>
    <xf numFmtId="0" fontId="21" fillId="0" borderId="6" xfId="183" applyFont="1" applyBorder="1" applyAlignment="1">
      <alignment horizontal="right" vertical="center"/>
    </xf>
    <xf numFmtId="0" fontId="49" fillId="0" borderId="0" xfId="182" applyFont="1"/>
    <xf numFmtId="0" fontId="11" fillId="0" borderId="0" xfId="182"/>
    <xf numFmtId="0" fontId="19" fillId="0" borderId="0" xfId="182" applyFont="1"/>
    <xf numFmtId="0" fontId="11" fillId="0" borderId="0" xfId="182" applyAlignment="1">
      <alignment horizontal="left"/>
    </xf>
    <xf numFmtId="0" fontId="12" fillId="0" borderId="0" xfId="182" applyFont="1"/>
    <xf numFmtId="0" fontId="19" fillId="0" borderId="0" xfId="182" applyFont="1" applyAlignment="1">
      <alignment vertical="center"/>
    </xf>
    <xf numFmtId="3" fontId="12" fillId="0" borderId="0" xfId="182" applyNumberFormat="1" applyFont="1" applyAlignment="1">
      <alignment vertical="center"/>
    </xf>
    <xf numFmtId="0" fontId="49" fillId="0" borderId="0" xfId="182" applyFont="1" applyAlignment="1">
      <alignment vertical="center"/>
    </xf>
    <xf numFmtId="0" fontId="28" fillId="0" borderId="0" xfId="182" applyFont="1" applyAlignment="1">
      <alignment vertical="center"/>
    </xf>
    <xf numFmtId="0" fontId="19" fillId="0" borderId="0" xfId="182" applyFont="1" applyAlignment="1">
      <alignment vertical="top"/>
    </xf>
    <xf numFmtId="0" fontId="11" fillId="0" borderId="0" xfId="182" applyAlignment="1">
      <alignment vertical="top"/>
    </xf>
    <xf numFmtId="0" fontId="28" fillId="0" borderId="0" xfId="182" applyFont="1"/>
    <xf numFmtId="0" fontId="23" fillId="0" borderId="0" xfId="183" applyFont="1" applyAlignment="1">
      <alignment horizontal="left"/>
    </xf>
    <xf numFmtId="0" fontId="26" fillId="0" borderId="0" xfId="182" applyFont="1"/>
    <xf numFmtId="0" fontId="26" fillId="0" borderId="0" xfId="182" applyFont="1" applyAlignment="1">
      <alignment horizontal="left"/>
    </xf>
    <xf numFmtId="170" fontId="70" fillId="0" borderId="0" xfId="184" applyNumberFormat="1" applyFont="1"/>
    <xf numFmtId="0" fontId="11" fillId="0" borderId="0" xfId="182" applyAlignment="1">
      <alignment horizontal="left" indent="1"/>
    </xf>
    <xf numFmtId="3" fontId="12" fillId="0" borderId="0" xfId="182" applyNumberFormat="1" applyFont="1"/>
    <xf numFmtId="0" fontId="26" fillId="0" borderId="0" xfId="182" applyFont="1" applyAlignment="1">
      <alignment horizontal="left" indent="2"/>
    </xf>
    <xf numFmtId="0" fontId="26" fillId="0" borderId="0" xfId="182" applyFont="1" applyAlignment="1">
      <alignment vertical="top"/>
    </xf>
    <xf numFmtId="0" fontId="11" fillId="0" borderId="0" xfId="182" applyAlignment="1">
      <alignment horizontal="left" vertical="top" indent="1"/>
    </xf>
    <xf numFmtId="0" fontId="26" fillId="0" borderId="31" xfId="182" applyFont="1" applyBorder="1" applyAlignment="1">
      <alignment vertical="top"/>
    </xf>
    <xf numFmtId="169" fontId="70" fillId="0" borderId="31" xfId="182" applyNumberFormat="1" applyFont="1" applyBorder="1" applyAlignment="1">
      <alignment vertical="top"/>
    </xf>
    <xf numFmtId="3" fontId="28" fillId="0" borderId="0" xfId="182" applyNumberFormat="1" applyFont="1"/>
    <xf numFmtId="169" fontId="12" fillId="0" borderId="0" xfId="182" applyNumberFormat="1" applyFont="1"/>
    <xf numFmtId="3" fontId="11" fillId="0" borderId="0" xfId="182" applyNumberFormat="1" applyAlignment="1">
      <alignment horizontal="left" indent="1"/>
    </xf>
    <xf numFmtId="0" fontId="11" fillId="0" borderId="31" xfId="182" applyBorder="1" applyAlignment="1">
      <alignment horizontal="left" vertical="top" indent="1"/>
    </xf>
    <xf numFmtId="3" fontId="28" fillId="0" borderId="0" xfId="182" applyNumberFormat="1" applyFont="1" applyAlignment="1">
      <alignment vertical="center"/>
    </xf>
    <xf numFmtId="169" fontId="12" fillId="0" borderId="6" xfId="182" applyNumberFormat="1" applyFont="1" applyBorder="1" applyAlignment="1">
      <alignment vertical="center"/>
    </xf>
    <xf numFmtId="3" fontId="28" fillId="0" borderId="2" xfId="182" applyNumberFormat="1" applyFont="1" applyBorder="1" applyAlignment="1">
      <alignment horizontal="center"/>
    </xf>
    <xf numFmtId="0" fontId="39" fillId="0" borderId="0" xfId="182" applyFont="1"/>
    <xf numFmtId="0" fontId="12" fillId="0" borderId="0" xfId="182" applyFont="1" applyAlignment="1">
      <alignment horizontal="left" indent="1"/>
    </xf>
    <xf numFmtId="0" fontId="28" fillId="0" borderId="31" xfId="182" applyFont="1" applyBorder="1" applyAlignment="1">
      <alignment vertical="top"/>
    </xf>
    <xf numFmtId="0" fontId="39" fillId="0" borderId="6" xfId="182" applyFont="1" applyBorder="1" applyAlignment="1">
      <alignment vertical="center"/>
    </xf>
    <xf numFmtId="0" fontId="28" fillId="0" borderId="0" xfId="182" applyFont="1" applyAlignment="1">
      <alignment vertical="top"/>
    </xf>
    <xf numFmtId="0" fontId="12" fillId="0" borderId="6" xfId="183" applyFont="1" applyBorder="1" applyAlignment="1">
      <alignment horizontal="right" vertical="center"/>
    </xf>
    <xf numFmtId="0" fontId="11" fillId="0" borderId="0" xfId="132" applyFont="1"/>
    <xf numFmtId="0" fontId="11" fillId="0" borderId="0" xfId="132" applyFont="1" applyAlignment="1">
      <alignment horizontal="left" indent="2"/>
    </xf>
    <xf numFmtId="0" fontId="11" fillId="0" borderId="0" xfId="132" applyFont="1" applyAlignment="1">
      <alignment horizontal="left" vertical="top" indent="1"/>
    </xf>
    <xf numFmtId="169" fontId="12" fillId="0" borderId="0" xfId="182" applyNumberFormat="1" applyFont="1" applyAlignment="1">
      <alignment vertical="top"/>
    </xf>
    <xf numFmtId="0" fontId="49" fillId="0" borderId="2" xfId="182" applyFont="1" applyBorder="1"/>
    <xf numFmtId="0" fontId="11" fillId="0" borderId="2" xfId="182" applyBorder="1"/>
    <xf numFmtId="0" fontId="12" fillId="0" borderId="2" xfId="182" applyFont="1" applyBorder="1"/>
    <xf numFmtId="169" fontId="12" fillId="0" borderId="0" xfId="182" applyNumberFormat="1" applyFont="1" applyAlignment="1">
      <alignment horizontal="right"/>
    </xf>
    <xf numFmtId="0" fontId="11" fillId="0" borderId="31" xfId="182" applyBorder="1" applyAlignment="1">
      <alignment vertical="top"/>
    </xf>
    <xf numFmtId="170" fontId="12" fillId="0" borderId="31" xfId="184" applyNumberFormat="1" applyFont="1" applyBorder="1" applyAlignment="1">
      <alignment horizontal="right" vertical="top"/>
    </xf>
    <xf numFmtId="0" fontId="11" fillId="0" borderId="0" xfId="183"/>
    <xf numFmtId="0" fontId="28" fillId="0" borderId="0" xfId="183" applyFont="1"/>
    <xf numFmtId="173" fontId="28" fillId="0" borderId="0" xfId="155" applyNumberFormat="1" applyFont="1"/>
    <xf numFmtId="168" fontId="11" fillId="0" borderId="0" xfId="184" applyNumberFormat="1"/>
    <xf numFmtId="169" fontId="11" fillId="0" borderId="0" xfId="183" applyNumberFormat="1"/>
    <xf numFmtId="0" fontId="26" fillId="0" borderId="0" xfId="183" applyFont="1"/>
    <xf numFmtId="0" fontId="11" fillId="0" borderId="0" xfId="183" applyAlignment="1">
      <alignment horizontal="left" indent="1"/>
    </xf>
    <xf numFmtId="168" fontId="0" fillId="0" borderId="0" xfId="184" applyNumberFormat="1" applyFont="1"/>
    <xf numFmtId="0" fontId="11" fillId="0" borderId="31" xfId="183" applyBorder="1" applyAlignment="1">
      <alignment vertical="top"/>
    </xf>
    <xf numFmtId="168" fontId="0" fillId="0" borderId="31" xfId="184" applyNumberFormat="1" applyFont="1" applyBorder="1" applyAlignment="1">
      <alignment vertical="top"/>
    </xf>
    <xf numFmtId="0" fontId="12" fillId="0" borderId="0" xfId="186" applyFont="1" applyAlignment="1">
      <alignment horizontal="left" indent="1"/>
    </xf>
    <xf numFmtId="170" fontId="28" fillId="0" borderId="0" xfId="183" applyNumberFormat="1" applyFont="1"/>
    <xf numFmtId="170" fontId="11" fillId="0" borderId="0" xfId="183" applyNumberFormat="1"/>
    <xf numFmtId="0" fontId="28" fillId="0" borderId="0" xfId="183" applyFont="1" applyAlignment="1">
      <alignment vertical="top"/>
    </xf>
    <xf numFmtId="0" fontId="29" fillId="0" borderId="0" xfId="183" applyFont="1"/>
    <xf numFmtId="0" fontId="26" fillId="0" borderId="0" xfId="183" applyFont="1" applyAlignment="1">
      <alignment horizontal="left" indent="1"/>
    </xf>
    <xf numFmtId="170" fontId="26" fillId="0" borderId="0" xfId="183" applyNumberFormat="1" applyFont="1"/>
    <xf numFmtId="0" fontId="11" fillId="0" borderId="0" xfId="183" applyAlignment="1">
      <alignment vertical="top"/>
    </xf>
    <xf numFmtId="3" fontId="28" fillId="0" borderId="0" xfId="183" applyNumberFormat="1" applyFont="1"/>
    <xf numFmtId="3" fontId="11" fillId="0" borderId="0" xfId="183" applyNumberFormat="1"/>
    <xf numFmtId="0" fontId="26" fillId="0" borderId="31" xfId="182" applyFont="1" applyBorder="1" applyAlignment="1">
      <alignment horizontal="left" vertical="top" indent="2"/>
    </xf>
    <xf numFmtId="170" fontId="12" fillId="0" borderId="31" xfId="184" applyNumberFormat="1" applyFont="1" applyBorder="1" applyAlignment="1">
      <alignment vertical="top"/>
    </xf>
    <xf numFmtId="173" fontId="0" fillId="0" borderId="0" xfId="155" applyNumberFormat="1" applyFont="1"/>
    <xf numFmtId="0" fontId="0" fillId="0" borderId="31" xfId="0" applyBorder="1" applyAlignment="1">
      <alignment vertical="top"/>
    </xf>
    <xf numFmtId="169" fontId="11" fillId="0" borderId="31" xfId="183" applyNumberFormat="1" applyBorder="1" applyAlignment="1">
      <alignment vertical="top"/>
    </xf>
    <xf numFmtId="168" fontId="12" fillId="0" borderId="31" xfId="9" applyNumberFormat="1" applyFont="1" applyBorder="1" applyAlignment="1">
      <alignment vertical="top"/>
    </xf>
    <xf numFmtId="168" fontId="70" fillId="0" borderId="0" xfId="9" applyNumberFormat="1" applyFont="1"/>
    <xf numFmtId="168" fontId="70" fillId="0" borderId="31" xfId="9" applyNumberFormat="1" applyFont="1" applyBorder="1" applyAlignment="1">
      <alignment vertical="top"/>
    </xf>
    <xf numFmtId="168" fontId="12" fillId="0" borderId="0" xfId="9" applyNumberFormat="1" applyFont="1"/>
    <xf numFmtId="0" fontId="11" fillId="0" borderId="31" xfId="182" applyBorder="1" applyAlignment="1">
      <alignment horizontal="left" vertical="top"/>
    </xf>
    <xf numFmtId="169" fontId="12" fillId="0" borderId="31" xfId="182" applyNumberFormat="1" applyFont="1" applyBorder="1" applyAlignment="1">
      <alignment vertical="top"/>
    </xf>
    <xf numFmtId="168" fontId="12" fillId="0" borderId="31" xfId="9" applyNumberFormat="1" applyFont="1" applyBorder="1" applyAlignment="1">
      <alignment horizontal="right" vertical="top"/>
    </xf>
    <xf numFmtId="0" fontId="29" fillId="0" borderId="31" xfId="183" applyFont="1" applyBorder="1" applyAlignment="1">
      <alignment vertical="top"/>
    </xf>
    <xf numFmtId="0" fontId="26" fillId="0" borderId="31" xfId="183" applyFont="1" applyBorder="1" applyAlignment="1">
      <alignment horizontal="left" vertical="top"/>
    </xf>
    <xf numFmtId="170" fontId="26" fillId="0" borderId="31" xfId="183" applyNumberFormat="1" applyFont="1" applyBorder="1" applyAlignment="1">
      <alignment vertical="top"/>
    </xf>
    <xf numFmtId="0" fontId="29" fillId="0" borderId="0" xfId="183" applyFont="1" applyAlignment="1">
      <alignment vertical="top"/>
    </xf>
    <xf numFmtId="3" fontId="12" fillId="0" borderId="0" xfId="182" applyNumberFormat="1" applyFont="1" applyAlignment="1">
      <alignment vertical="top"/>
    </xf>
    <xf numFmtId="170" fontId="39" fillId="0" borderId="0" xfId="182" applyNumberFormat="1" applyFont="1"/>
    <xf numFmtId="0" fontId="28" fillId="0" borderId="31" xfId="182" applyFont="1" applyBorder="1" applyAlignment="1">
      <alignment horizontal="left" vertical="top"/>
    </xf>
    <xf numFmtId="170" fontId="39" fillId="0" borderId="31" xfId="184" applyNumberFormat="1" applyFont="1" applyBorder="1" applyAlignment="1">
      <alignment vertical="top"/>
    </xf>
    <xf numFmtId="168" fontId="39" fillId="0" borderId="31" xfId="9" applyNumberFormat="1" applyFont="1" applyBorder="1" applyAlignment="1">
      <alignment vertical="top"/>
    </xf>
    <xf numFmtId="0" fontId="39" fillId="0" borderId="0" xfId="182" applyFont="1" applyAlignment="1">
      <alignment vertical="top"/>
    </xf>
    <xf numFmtId="168" fontId="12" fillId="0" borderId="0" xfId="9" applyNumberFormat="1" applyFont="1" applyAlignment="1">
      <alignment vertical="top"/>
    </xf>
    <xf numFmtId="0" fontId="12" fillId="0" borderId="31" xfId="182" applyFont="1" applyBorder="1" applyAlignment="1">
      <alignment vertical="center"/>
    </xf>
    <xf numFmtId="0" fontId="11" fillId="0" borderId="31" xfId="0" applyFont="1" applyBorder="1" applyAlignment="1">
      <alignment horizontal="left" vertical="top" indent="1"/>
    </xf>
    <xf numFmtId="168" fontId="12" fillId="0" borderId="6" xfId="9" applyNumberFormat="1" applyFont="1" applyBorder="1" applyAlignment="1">
      <alignment vertical="center"/>
    </xf>
    <xf numFmtId="0" fontId="11" fillId="0" borderId="6" xfId="0" quotePrefix="1" applyFont="1" applyBorder="1" applyAlignment="1">
      <alignment horizontal="center" vertical="center"/>
    </xf>
    <xf numFmtId="0" fontId="12" fillId="0" borderId="0" xfId="176" applyFont="1" applyAlignment="1">
      <alignment horizontal="left" indent="1"/>
    </xf>
    <xf numFmtId="0" fontId="48" fillId="0" borderId="0" xfId="0" applyFont="1" applyAlignment="1">
      <alignment horizontal="center" vertical="center" wrapText="1"/>
    </xf>
    <xf numFmtId="0" fontId="47" fillId="0" borderId="0" xfId="4" applyFont="1" applyAlignment="1" applyProtection="1">
      <alignment horizontal="center"/>
    </xf>
    <xf numFmtId="0" fontId="47" fillId="0" borderId="0" xfId="0" applyFont="1" applyAlignment="1">
      <alignment horizontal="center"/>
    </xf>
    <xf numFmtId="169" fontId="49" fillId="0" borderId="0" xfId="12" applyNumberFormat="1" applyFont="1"/>
    <xf numFmtId="0" fontId="0" fillId="0" borderId="11" xfId="0" applyBorder="1" applyAlignment="1">
      <alignment vertical="top"/>
    </xf>
    <xf numFmtId="0" fontId="11" fillId="0" borderId="0" xfId="0" applyFont="1" applyAlignment="1">
      <alignment vertical="top"/>
    </xf>
    <xf numFmtId="49" fontId="26" fillId="0" borderId="0" xfId="0" applyNumberFormat="1" applyFont="1" applyAlignment="1">
      <alignment horizontal="left" indent="3"/>
    </xf>
    <xf numFmtId="0" fontId="83" fillId="0" borderId="0" xfId="0" applyFont="1"/>
    <xf numFmtId="170" fontId="12" fillId="0" borderId="0" xfId="182" applyNumberFormat="1" applyFont="1"/>
    <xf numFmtId="49" fontId="11" fillId="0" borderId="0" xfId="129" applyNumberFormat="1" applyFont="1" applyAlignment="1">
      <alignment horizontal="right"/>
    </xf>
    <xf numFmtId="2" fontId="11" fillId="0" borderId="0" xfId="129" applyNumberFormat="1" applyFont="1" applyAlignment="1">
      <alignment horizontal="right"/>
    </xf>
    <xf numFmtId="0" fontId="83" fillId="10" borderId="0" xfId="129" applyFont="1" applyFill="1" applyAlignment="1">
      <alignment horizontal="right"/>
    </xf>
    <xf numFmtId="169" fontId="28" fillId="0" borderId="0" xfId="155" applyNumberFormat="1" applyFont="1"/>
    <xf numFmtId="173" fontId="21" fillId="0" borderId="0" xfId="1" applyNumberFormat="1" applyFont="1" applyAlignment="1">
      <alignment horizontal="right"/>
    </xf>
    <xf numFmtId="173" fontId="23" fillId="0" borderId="0" xfId="1" applyNumberFormat="1" applyFont="1"/>
    <xf numFmtId="168" fontId="28" fillId="0" borderId="0" xfId="184" applyNumberFormat="1" applyFont="1"/>
    <xf numFmtId="49" fontId="36" fillId="0" borderId="31" xfId="0" applyNumberFormat="1" applyFont="1" applyBorder="1" applyAlignment="1">
      <alignment horizontal="center" vertical="top"/>
    </xf>
    <xf numFmtId="0" fontId="23" fillId="0" borderId="31" xfId="0" applyFont="1" applyBorder="1" applyAlignment="1">
      <alignment horizontal="left" vertical="top"/>
    </xf>
    <xf numFmtId="49" fontId="36" fillId="0" borderId="0" xfId="0" applyNumberFormat="1" applyFont="1" applyAlignment="1">
      <alignment horizontal="center"/>
    </xf>
    <xf numFmtId="0" fontId="28" fillId="0" borderId="31" xfId="0" applyFont="1" applyBorder="1" applyAlignment="1">
      <alignment vertical="center"/>
    </xf>
    <xf numFmtId="0" fontId="85" fillId="0" borderId="6" xfId="0" applyFont="1" applyBorder="1" applyAlignment="1">
      <alignment horizontal="left" vertical="center"/>
    </xf>
    <xf numFmtId="0" fontId="26" fillId="0" borderId="0" xfId="0" applyFont="1" applyAlignment="1">
      <alignment vertical="top"/>
    </xf>
    <xf numFmtId="0" fontId="28" fillId="0" borderId="31" xfId="0" applyFont="1" applyBorder="1" applyAlignment="1">
      <alignment vertical="top"/>
    </xf>
    <xf numFmtId="168" fontId="28" fillId="0" borderId="31" xfId="184" applyNumberFormat="1" applyFont="1" applyBorder="1" applyAlignment="1">
      <alignment vertical="top"/>
    </xf>
    <xf numFmtId="168" fontId="24" fillId="0" borderId="0" xfId="9" applyNumberFormat="1" applyFont="1" applyAlignment="1">
      <alignment vertical="top"/>
    </xf>
    <xf numFmtId="168" fontId="0" fillId="0" borderId="0" xfId="184" applyNumberFormat="1" applyFont="1" applyAlignment="1">
      <alignment vertical="top"/>
    </xf>
    <xf numFmtId="0" fontId="26" fillId="0" borderId="0" xfId="183" applyFont="1" applyAlignment="1">
      <alignment horizontal="left" vertical="top" indent="1"/>
    </xf>
    <xf numFmtId="0" fontId="41" fillId="0" borderId="0" xfId="0" applyFont="1" applyAlignment="1">
      <alignment horizontal="center"/>
    </xf>
    <xf numFmtId="49" fontId="16" fillId="8" borderId="0" xfId="188" applyNumberFormat="1" applyFont="1" applyFill="1"/>
    <xf numFmtId="49" fontId="88" fillId="8" borderId="0" xfId="188" applyNumberFormat="1" applyFont="1" applyFill="1"/>
    <xf numFmtId="0" fontId="0" fillId="0" borderId="31" xfId="0" applyBorder="1" applyAlignment="1">
      <alignment horizontal="left" vertical="top"/>
    </xf>
    <xf numFmtId="176" fontId="21" fillId="0" borderId="31" xfId="1" applyNumberFormat="1" applyFont="1" applyBorder="1" applyAlignment="1">
      <alignment horizontal="right" vertical="top"/>
    </xf>
    <xf numFmtId="3" fontId="0" fillId="0" borderId="31" xfId="0" applyNumberFormat="1" applyBorder="1" applyAlignment="1">
      <alignment horizontal="right" vertical="top"/>
    </xf>
    <xf numFmtId="0" fontId="28" fillId="0" borderId="0" xfId="0" applyFont="1" applyAlignment="1">
      <alignment horizontal="left"/>
    </xf>
    <xf numFmtId="0" fontId="12" fillId="0" borderId="0" xfId="182" applyFont="1" applyAlignment="1">
      <alignment horizontal="left"/>
    </xf>
    <xf numFmtId="0" fontId="12" fillId="0" borderId="0" xfId="0" applyFont="1" applyAlignment="1">
      <alignment horizontal="left" indent="1"/>
    </xf>
    <xf numFmtId="0" fontId="12" fillId="0" borderId="0" xfId="182" applyFont="1" applyAlignment="1">
      <alignment horizontal="left" indent="2"/>
    </xf>
    <xf numFmtId="0" fontId="11" fillId="0" borderId="0" xfId="182" applyAlignment="1" applyProtection="1">
      <alignment horizontal="left" indent="2"/>
      <protection hidden="1"/>
    </xf>
    <xf numFmtId="0" fontId="11" fillId="0" borderId="0" xfId="182" applyAlignment="1" applyProtection="1">
      <alignment horizontal="left" indent="3"/>
      <protection hidden="1"/>
    </xf>
    <xf numFmtId="0" fontId="23" fillId="0" borderId="0" xfId="182" applyFont="1" applyAlignment="1">
      <alignment horizontal="left"/>
    </xf>
    <xf numFmtId="0" fontId="23" fillId="0" borderId="0" xfId="0" applyFont="1" applyAlignment="1">
      <alignment horizontal="left"/>
    </xf>
    <xf numFmtId="178" fontId="0" fillId="0" borderId="0" xfId="0" applyNumberFormat="1"/>
    <xf numFmtId="0" fontId="44" fillId="0" borderId="0" xfId="0" applyFont="1" applyAlignment="1">
      <alignment horizontal="center"/>
    </xf>
    <xf numFmtId="0" fontId="12" fillId="0" borderId="0" xfId="0" applyFont="1" applyAlignment="1">
      <alignment horizontal="left" indent="2"/>
    </xf>
    <xf numFmtId="0" fontId="12" fillId="0" borderId="0" xfId="182" applyFont="1" applyAlignment="1">
      <alignment horizontal="left" indent="3"/>
    </xf>
    <xf numFmtId="49" fontId="11" fillId="0" borderId="0" xfId="189" applyNumberFormat="1" applyFill="1" applyAlignment="1" applyProtection="1">
      <alignment horizontal="left" vertical="center" indent="3"/>
      <protection hidden="1"/>
    </xf>
    <xf numFmtId="49" fontId="11" fillId="0" borderId="0" xfId="189" applyNumberFormat="1" applyFill="1" applyAlignment="1" applyProtection="1">
      <alignment horizontal="left" vertical="center" wrapText="1" indent="3"/>
      <protection hidden="1"/>
    </xf>
    <xf numFmtId="0" fontId="11" fillId="0" borderId="0" xfId="182" applyAlignment="1" applyProtection="1">
      <alignment horizontal="left" indent="4"/>
      <protection hidden="1"/>
    </xf>
    <xf numFmtId="0" fontId="0" fillId="0" borderId="6" xfId="0" applyBorder="1" applyAlignment="1">
      <alignment horizontal="left"/>
    </xf>
    <xf numFmtId="0" fontId="75" fillId="0" borderId="0" xfId="0" applyFont="1" applyAlignment="1">
      <alignment horizontal="left" indent="1"/>
    </xf>
    <xf numFmtId="188" fontId="12" fillId="0" borderId="0" xfId="0" applyNumberFormat="1" applyFont="1" applyAlignment="1">
      <alignment horizontal="left" indent="1"/>
    </xf>
    <xf numFmtId="0" fontId="58" fillId="0" borderId="0" xfId="0" applyFont="1"/>
    <xf numFmtId="0" fontId="19" fillId="0" borderId="0" xfId="0" applyFont="1" applyAlignment="1">
      <alignment horizontal="center" vertical="center"/>
    </xf>
    <xf numFmtId="0" fontId="89" fillId="0" borderId="0" xfId="0" applyFont="1" applyAlignment="1">
      <alignment horizontal="left"/>
    </xf>
    <xf numFmtId="0" fontId="12" fillId="0" borderId="1" xfId="0" applyFont="1" applyBorder="1" applyAlignment="1">
      <alignment horizontal="left" vertical="top" indent="1"/>
    </xf>
    <xf numFmtId="0" fontId="17" fillId="6" borderId="0" xfId="4" applyFill="1" applyAlignment="1" applyProtection="1"/>
    <xf numFmtId="198" fontId="16" fillId="6" borderId="0" xfId="187" applyNumberFormat="1" applyFont="1" applyFill="1"/>
    <xf numFmtId="49" fontId="28" fillId="9" borderId="0" xfId="177" applyNumberFormat="1" applyFont="1" applyFill="1"/>
    <xf numFmtId="0" fontId="12" fillId="9" borderId="0" xfId="0" applyFont="1" applyFill="1"/>
    <xf numFmtId="0" fontId="12" fillId="9" borderId="0" xfId="0" applyFont="1" applyFill="1" applyAlignment="1">
      <alignment vertical="top"/>
    </xf>
    <xf numFmtId="179" fontId="21" fillId="0" borderId="0" xfId="13" applyNumberFormat="1" applyFont="1" applyAlignment="1">
      <alignment horizontal="left"/>
    </xf>
    <xf numFmtId="179" fontId="21" fillId="0" borderId="0" xfId="12" applyNumberFormat="1" applyFont="1" applyAlignment="1">
      <alignment horizontal="left"/>
    </xf>
    <xf numFmtId="49" fontId="0" fillId="0" borderId="0" xfId="0" applyNumberFormat="1" applyAlignment="1">
      <alignment horizontal="left"/>
    </xf>
    <xf numFmtId="49" fontId="11" fillId="0" borderId="0" xfId="0" applyNumberFormat="1" applyFont="1" applyAlignment="1">
      <alignment horizontal="left"/>
    </xf>
    <xf numFmtId="169" fontId="11" fillId="0" borderId="0" xfId="183" applyNumberFormat="1" applyAlignment="1">
      <alignment horizontal="left" indent="1"/>
    </xf>
    <xf numFmtId="169" fontId="11" fillId="0" borderId="0" xfId="16" applyNumberFormat="1" applyFont="1" applyAlignment="1">
      <alignment horizontal="left" indent="3"/>
    </xf>
    <xf numFmtId="0" fontId="11" fillId="0" borderId="0" xfId="16" applyFont="1" applyAlignment="1">
      <alignment horizontal="left" indent="1"/>
    </xf>
    <xf numFmtId="0" fontId="11" fillId="0" borderId="0" xfId="16" applyFont="1" applyAlignment="1">
      <alignment horizontal="left" vertical="top" indent="2"/>
    </xf>
    <xf numFmtId="169" fontId="11" fillId="0" borderId="0" xfId="16" applyNumberFormat="1" applyFont="1" applyAlignment="1">
      <alignment horizontal="left" vertical="top" indent="2"/>
    </xf>
    <xf numFmtId="0" fontId="0" fillId="0" borderId="2" xfId="0" applyBorder="1" applyAlignment="1">
      <alignment horizontal="right" vertical="top" wrapText="1"/>
    </xf>
    <xf numFmtId="0" fontId="11" fillId="0" borderId="31" xfId="0" applyFont="1" applyBorder="1" applyAlignment="1">
      <alignment horizontal="right" vertical="top"/>
    </xf>
    <xf numFmtId="0" fontId="15" fillId="0" borderId="6" xfId="8" applyBorder="1" applyAlignment="1">
      <alignment horizontal="left" vertical="center"/>
    </xf>
    <xf numFmtId="175" fontId="21" fillId="0" borderId="0" xfId="1" applyNumberFormat="1" applyFont="1" applyAlignment="1">
      <alignment horizontal="right"/>
    </xf>
    <xf numFmtId="175" fontId="21" fillId="0" borderId="31" xfId="1" applyNumberFormat="1" applyFont="1" applyBorder="1" applyAlignment="1">
      <alignment horizontal="right" vertical="top"/>
    </xf>
    <xf numFmtId="0" fontId="39" fillId="0" borderId="0" xfId="182" applyFont="1" applyAlignment="1">
      <alignment horizontal="left"/>
    </xf>
    <xf numFmtId="169" fontId="11" fillId="0" borderId="0" xfId="183" applyNumberFormat="1" applyAlignment="1">
      <alignment vertical="top"/>
    </xf>
    <xf numFmtId="0" fontId="45" fillId="9" borderId="0" xfId="177" applyFont="1" applyFill="1"/>
    <xf numFmtId="0" fontId="92" fillId="9" borderId="0" xfId="0" applyFont="1" applyFill="1"/>
    <xf numFmtId="0" fontId="93" fillId="9" borderId="0" xfId="177" applyFont="1" applyFill="1"/>
    <xf numFmtId="0" fontId="92" fillId="9" borderId="0" xfId="0" applyFont="1" applyFill="1" applyAlignment="1">
      <alignment vertical="center"/>
    </xf>
    <xf numFmtId="179" fontId="81" fillId="9" borderId="0" xfId="155" applyNumberFormat="1" applyFont="1" applyFill="1" applyAlignment="1">
      <alignment horizontal="right"/>
    </xf>
    <xf numFmtId="0" fontId="45" fillId="9" borderId="0" xfId="0" applyFont="1" applyFill="1" applyAlignment="1">
      <alignment horizontal="right"/>
    </xf>
    <xf numFmtId="169" fontId="21" fillId="0" borderId="0" xfId="136" applyNumberFormat="1" applyFont="1"/>
    <xf numFmtId="0" fontId="93" fillId="9" borderId="0" xfId="177" applyFont="1" applyFill="1" applyAlignment="1">
      <alignment horizontal="right"/>
    </xf>
    <xf numFmtId="0" fontId="93" fillId="6" borderId="0" xfId="177" applyFont="1" applyFill="1"/>
    <xf numFmtId="49" fontId="98" fillId="6" borderId="0" xfId="177" applyNumberFormat="1" applyFont="1" applyFill="1"/>
    <xf numFmtId="0" fontId="97" fillId="9" borderId="0" xfId="0" applyFont="1" applyFill="1" applyAlignment="1">
      <alignment horizontal="right"/>
    </xf>
    <xf numFmtId="0" fontId="92" fillId="9" borderId="0" xfId="0" applyFont="1" applyFill="1" applyAlignment="1">
      <alignment horizontal="right"/>
    </xf>
    <xf numFmtId="0" fontId="11" fillId="6" borderId="0" xfId="0" applyFont="1" applyFill="1"/>
    <xf numFmtId="49" fontId="11" fillId="6" borderId="0" xfId="0" applyNumberFormat="1" applyFont="1" applyFill="1"/>
    <xf numFmtId="0" fontId="4" fillId="0" borderId="0" xfId="0" applyFont="1"/>
    <xf numFmtId="179" fontId="99" fillId="9" borderId="0" xfId="155" applyNumberFormat="1" applyFont="1" applyFill="1" applyAlignment="1">
      <alignment horizontal="right"/>
    </xf>
    <xf numFmtId="0" fontId="0" fillId="9" borderId="0" xfId="0" applyFill="1"/>
    <xf numFmtId="0" fontId="69" fillId="9" borderId="0" xfId="0" applyFont="1" applyFill="1" applyAlignment="1">
      <alignment horizontal="right"/>
    </xf>
    <xf numFmtId="0" fontId="41" fillId="9" borderId="0" xfId="0" applyFont="1" applyFill="1"/>
    <xf numFmtId="0" fontId="11" fillId="9" borderId="0" xfId="0" applyFont="1" applyFill="1" applyAlignment="1">
      <alignment horizontal="right"/>
    </xf>
    <xf numFmtId="169" fontId="28" fillId="9" borderId="0" xfId="16" applyNumberFormat="1" applyFont="1" applyFill="1" applyAlignment="1">
      <alignment horizontal="right"/>
    </xf>
    <xf numFmtId="0" fontId="11" fillId="9" borderId="0" xfId="0" applyFont="1" applyFill="1" applyAlignment="1">
      <alignment horizontal="left"/>
    </xf>
    <xf numFmtId="0" fontId="110" fillId="9" borderId="0" xfId="0" applyFont="1" applyFill="1"/>
    <xf numFmtId="169" fontId="29" fillId="9" borderId="0" xfId="16" applyNumberFormat="1" applyFont="1" applyFill="1" applyAlignment="1">
      <alignment horizontal="right"/>
    </xf>
    <xf numFmtId="0" fontId="0" fillId="9" borderId="0" xfId="0" applyFill="1" applyAlignment="1">
      <alignment horizontal="left"/>
    </xf>
    <xf numFmtId="169" fontId="11" fillId="9" borderId="0" xfId="16" applyNumberFormat="1" applyFont="1" applyFill="1"/>
    <xf numFmtId="168" fontId="15" fillId="0" borderId="0" xfId="9" applyNumberFormat="1" applyBorder="1" applyAlignment="1"/>
    <xf numFmtId="169" fontId="11" fillId="0" borderId="0" xfId="17" applyNumberFormat="1" applyFont="1"/>
    <xf numFmtId="0" fontId="17" fillId="0" borderId="0" xfId="4" applyFill="1" applyAlignment="1" applyProtection="1"/>
    <xf numFmtId="179" fontId="81" fillId="0" borderId="0" xfId="155" applyNumberFormat="1" applyFont="1" applyFill="1" applyAlignment="1">
      <alignment horizontal="right"/>
    </xf>
    <xf numFmtId="179" fontId="99" fillId="0" borderId="0" xfId="155" applyNumberFormat="1" applyFont="1" applyFill="1" applyAlignment="1">
      <alignment horizontal="right"/>
    </xf>
    <xf numFmtId="49" fontId="28" fillId="9" borderId="0" xfId="179" applyNumberFormat="1" applyFont="1" applyFill="1" applyAlignment="1" applyProtection="1">
      <alignment horizontal="left"/>
      <protection locked="0"/>
    </xf>
    <xf numFmtId="0" fontId="11" fillId="9" borderId="0" xfId="177" applyFont="1" applyFill="1" applyProtection="1">
      <protection locked="0"/>
    </xf>
    <xf numFmtId="3" fontId="44" fillId="9" borderId="0" xfId="177" applyNumberFormat="1" applyFont="1" applyFill="1" applyAlignment="1">
      <alignment horizontal="left" indent="1"/>
    </xf>
    <xf numFmtId="0" fontId="42" fillId="0" borderId="6" xfId="190" applyFont="1" applyBorder="1" applyAlignment="1">
      <alignment vertical="center"/>
    </xf>
    <xf numFmtId="3" fontId="41" fillId="0" borderId="6" xfId="190" applyNumberFormat="1" applyFont="1" applyBorder="1" applyAlignment="1">
      <alignment vertical="center"/>
    </xf>
    <xf numFmtId="3" fontId="41" fillId="0" borderId="6" xfId="190" applyNumberFormat="1" applyFont="1" applyBorder="1" applyAlignment="1">
      <alignment horizontal="right" vertical="center" wrapText="1"/>
    </xf>
    <xf numFmtId="0" fontId="41" fillId="0" borderId="6" xfId="190" applyFont="1" applyBorder="1" applyAlignment="1">
      <alignment vertical="center"/>
    </xf>
    <xf numFmtId="3" fontId="42" fillId="0" borderId="0" xfId="190" applyNumberFormat="1" applyFont="1"/>
    <xf numFmtId="178" fontId="41" fillId="0" borderId="0" xfId="190" applyNumberFormat="1" applyFont="1"/>
    <xf numFmtId="0" fontId="41" fillId="0" borderId="0" xfId="190" applyFont="1"/>
    <xf numFmtId="3" fontId="44" fillId="0" borderId="0" xfId="190" applyNumberFormat="1" applyFont="1"/>
    <xf numFmtId="3" fontId="73" fillId="0" borderId="0" xfId="190" applyNumberFormat="1" applyFont="1"/>
    <xf numFmtId="3" fontId="41" fillId="0" borderId="0" xfId="190" applyNumberFormat="1" applyFont="1"/>
    <xf numFmtId="0" fontId="42" fillId="0" borderId="0" xfId="190" applyFont="1" applyAlignment="1">
      <alignment vertical="center"/>
    </xf>
    <xf numFmtId="0" fontId="44" fillId="0" borderId="0" xfId="190" applyFont="1"/>
    <xf numFmtId="0" fontId="42" fillId="0" borderId="0" xfId="190" applyFont="1"/>
    <xf numFmtId="3" fontId="44" fillId="0" borderId="0" xfId="190" applyNumberFormat="1" applyFont="1" applyAlignment="1">
      <alignment horizontal="left" indent="1"/>
    </xf>
    <xf numFmtId="3" fontId="44" fillId="0" borderId="0" xfId="190" applyNumberFormat="1" applyFont="1" applyAlignment="1">
      <alignment horizontal="left" vertical="top" indent="1"/>
    </xf>
    <xf numFmtId="3" fontId="42" fillId="0" borderId="2" xfId="190" applyNumberFormat="1" applyFont="1" applyBorder="1" applyAlignment="1">
      <alignment horizontal="center"/>
    </xf>
    <xf numFmtId="0" fontId="45" fillId="0" borderId="0" xfId="190" applyFont="1"/>
    <xf numFmtId="168" fontId="41" fillId="0" borderId="0" xfId="191" applyNumberFormat="1" applyFont="1"/>
    <xf numFmtId="0" fontId="41" fillId="0" borderId="0" xfId="190" applyFont="1" applyAlignment="1">
      <alignment horizontal="left" indent="1"/>
    </xf>
    <xf numFmtId="3" fontId="42" fillId="0" borderId="0" xfId="190" applyNumberFormat="1" applyFont="1" applyAlignment="1">
      <alignment horizontal="left"/>
    </xf>
    <xf numFmtId="0" fontId="45" fillId="0" borderId="0" xfId="190" applyFont="1" applyAlignment="1">
      <alignment horizontal="left"/>
    </xf>
    <xf numFmtId="0" fontId="42" fillId="0" borderId="0" xfId="190" applyFont="1" applyAlignment="1">
      <alignment horizontal="center"/>
    </xf>
    <xf numFmtId="178" fontId="41" fillId="0" borderId="0" xfId="190" applyNumberFormat="1" applyFont="1" applyAlignment="1">
      <alignment vertical="top"/>
    </xf>
    <xf numFmtId="0" fontId="41" fillId="0" borderId="0" xfId="190" applyFont="1" applyAlignment="1">
      <alignment vertical="top"/>
    </xf>
    <xf numFmtId="0" fontId="41" fillId="0" borderId="0" xfId="192" applyFont="1"/>
    <xf numFmtId="199" fontId="41" fillId="0" borderId="0" xfId="190" applyNumberFormat="1" applyFont="1"/>
    <xf numFmtId="0" fontId="41" fillId="0" borderId="6" xfId="190" applyFont="1" applyBorder="1" applyAlignment="1">
      <alignment horizontal="left" vertical="center"/>
    </xf>
    <xf numFmtId="0" fontId="41" fillId="0" borderId="6" xfId="190" applyFont="1" applyBorder="1" applyAlignment="1">
      <alignment horizontal="center" vertical="center"/>
    </xf>
    <xf numFmtId="3" fontId="41" fillId="0" borderId="6" xfId="190" applyNumberFormat="1" applyFont="1" applyBorder="1" applyAlignment="1">
      <alignment horizontal="left" vertical="center"/>
    </xf>
    <xf numFmtId="0" fontId="41" fillId="0" borderId="0" xfId="190" applyFont="1" applyAlignment="1">
      <alignment horizontal="center"/>
    </xf>
    <xf numFmtId="178" fontId="81" fillId="0" borderId="0" xfId="190" applyNumberFormat="1" applyFont="1"/>
    <xf numFmtId="49" fontId="41" fillId="0" borderId="0" xfId="190" applyNumberFormat="1" applyFont="1" applyAlignment="1">
      <alignment horizontal="left"/>
    </xf>
    <xf numFmtId="0" fontId="41" fillId="0" borderId="0" xfId="190" applyFont="1" applyAlignment="1">
      <alignment horizontal="left" indent="2"/>
    </xf>
    <xf numFmtId="0" fontId="41" fillId="0" borderId="0" xfId="190" applyFont="1" applyAlignment="1">
      <alignment horizontal="left" indent="3"/>
    </xf>
    <xf numFmtId="49" fontId="72" fillId="0" borderId="0" xfId="190" applyNumberFormat="1" applyFont="1" applyAlignment="1">
      <alignment horizontal="left"/>
    </xf>
    <xf numFmtId="0" fontId="41" fillId="0" borderId="0" xfId="190" applyFont="1" applyAlignment="1">
      <alignment horizontal="left" indent="4"/>
    </xf>
    <xf numFmtId="0" fontId="41" fillId="0" borderId="0" xfId="190" applyFont="1" applyAlignment="1">
      <alignment horizontal="left" indent="5"/>
    </xf>
    <xf numFmtId="0" fontId="41" fillId="0" borderId="0" xfId="190" applyFont="1" applyAlignment="1">
      <alignment horizontal="center" vertical="top"/>
    </xf>
    <xf numFmtId="0" fontId="45" fillId="0" borderId="0" xfId="190" applyFont="1" applyAlignment="1">
      <alignment horizontal="left" vertical="top" indent="2"/>
    </xf>
    <xf numFmtId="49" fontId="72" fillId="0" borderId="0" xfId="190" applyNumberFormat="1" applyFont="1" applyAlignment="1">
      <alignment horizontal="left" vertical="top"/>
    </xf>
    <xf numFmtId="0" fontId="41" fillId="0" borderId="0" xfId="190" applyFont="1" applyAlignment="1">
      <alignment horizontal="left"/>
    </xf>
    <xf numFmtId="49" fontId="41" fillId="0" borderId="0" xfId="190" applyNumberFormat="1" applyFont="1" applyAlignment="1">
      <alignment horizontal="left" vertical="top"/>
    </xf>
    <xf numFmtId="0" fontId="42" fillId="0" borderId="0" xfId="190" applyFont="1" applyAlignment="1">
      <alignment horizontal="left" indent="1"/>
    </xf>
    <xf numFmtId="0" fontId="43" fillId="0" borderId="0" xfId="190" applyFont="1" applyAlignment="1">
      <alignment horizontal="left" indent="2"/>
    </xf>
    <xf numFmtId="0" fontId="73" fillId="0" borderId="0" xfId="190" applyFont="1" applyAlignment="1">
      <alignment horizontal="left" indent="3"/>
    </xf>
    <xf numFmtId="0" fontId="44" fillId="0" borderId="0" xfId="190" applyFont="1" applyAlignment="1">
      <alignment horizontal="center"/>
    </xf>
    <xf numFmtId="0" fontId="44" fillId="0" borderId="0" xfId="190" applyFont="1" applyAlignment="1">
      <alignment horizontal="left" indent="4"/>
    </xf>
    <xf numFmtId="49" fontId="44" fillId="0" borderId="0" xfId="190" applyNumberFormat="1" applyFont="1" applyAlignment="1">
      <alignment horizontal="left"/>
    </xf>
    <xf numFmtId="0" fontId="43" fillId="0" borderId="0" xfId="190" applyFont="1" applyAlignment="1">
      <alignment horizontal="left" indent="1"/>
    </xf>
    <xf numFmtId="0" fontId="44" fillId="0" borderId="0" xfId="190" applyFont="1" applyAlignment="1">
      <alignment horizontal="left" indent="2"/>
    </xf>
    <xf numFmtId="0" fontId="44" fillId="0" borderId="0" xfId="190" applyFont="1" applyAlignment="1">
      <alignment horizontal="left" indent="3"/>
    </xf>
    <xf numFmtId="3" fontId="41" fillId="0" borderId="0" xfId="190" applyNumberFormat="1" applyFont="1" applyAlignment="1">
      <alignment vertical="top"/>
    </xf>
    <xf numFmtId="0" fontId="46" fillId="0" borderId="0" xfId="190" applyFont="1" applyAlignment="1">
      <alignment horizontal="left" indent="1"/>
    </xf>
    <xf numFmtId="0" fontId="41" fillId="0" borderId="2" xfId="190" applyFont="1" applyBorder="1" applyAlignment="1">
      <alignment horizontal="left"/>
    </xf>
    <xf numFmtId="0" fontId="41" fillId="0" borderId="2" xfId="190" applyFont="1" applyBorder="1" applyAlignment="1">
      <alignment horizontal="center"/>
    </xf>
    <xf numFmtId="0" fontId="41" fillId="0" borderId="2" xfId="190" applyFont="1" applyBorder="1" applyAlignment="1">
      <alignment horizontal="left" indent="1"/>
    </xf>
    <xf numFmtId="0" fontId="44" fillId="0" borderId="0" xfId="190" applyFont="1" applyAlignment="1">
      <alignment horizontal="left"/>
    </xf>
    <xf numFmtId="0" fontId="41" fillId="0" borderId="0" xfId="190" applyFont="1" applyAlignment="1">
      <alignment horizontal="left" vertical="top" indent="4"/>
    </xf>
    <xf numFmtId="3" fontId="41" fillId="0" borderId="0" xfId="190" applyNumberFormat="1" applyFont="1" applyAlignment="1">
      <alignment vertical="center"/>
    </xf>
    <xf numFmtId="3" fontId="41" fillId="0" borderId="0" xfId="190" applyNumberFormat="1" applyFont="1" applyAlignment="1">
      <alignment horizontal="right" vertical="center" wrapText="1"/>
    </xf>
    <xf numFmtId="0" fontId="41" fillId="0" borderId="0" xfId="190" applyFont="1" applyAlignment="1">
      <alignment vertical="center"/>
    </xf>
    <xf numFmtId="168" fontId="41" fillId="0" borderId="0" xfId="191" applyNumberFormat="1" applyFont="1" applyBorder="1" applyAlignment="1">
      <alignment vertical="top"/>
    </xf>
    <xf numFmtId="178" fontId="41" fillId="0" borderId="0" xfId="190" applyNumberFormat="1" applyFont="1" applyAlignment="1">
      <alignment horizontal="left"/>
    </xf>
    <xf numFmtId="178" fontId="41" fillId="0" borderId="2" xfId="190" applyNumberFormat="1" applyFont="1" applyBorder="1" applyAlignment="1">
      <alignment horizontal="left"/>
    </xf>
    <xf numFmtId="178" fontId="41" fillId="0" borderId="2" xfId="190" applyNumberFormat="1" applyFont="1" applyBorder="1"/>
    <xf numFmtId="177" fontId="44" fillId="0" borderId="0" xfId="190" applyNumberFormat="1" applyFont="1"/>
    <xf numFmtId="168" fontId="41" fillId="0" borderId="0" xfId="191" applyNumberFormat="1" applyFont="1" applyFill="1"/>
    <xf numFmtId="49" fontId="0" fillId="9" borderId="0" xfId="0" applyNumberFormat="1" applyFill="1"/>
    <xf numFmtId="0" fontId="72" fillId="0" borderId="0" xfId="190" applyFont="1" applyAlignment="1">
      <alignment horizontal="left"/>
    </xf>
    <xf numFmtId="0" fontId="72" fillId="0" borderId="0" xfId="190" applyFont="1" applyAlignment="1">
      <alignment horizontal="left" vertical="top"/>
    </xf>
    <xf numFmtId="0" fontId="3" fillId="0" borderId="0" xfId="190"/>
    <xf numFmtId="0" fontId="41" fillId="0" borderId="0" xfId="190" applyFont="1" applyAlignment="1">
      <alignment horizontal="left" vertical="top"/>
    </xf>
    <xf numFmtId="0" fontId="112" fillId="0" borderId="0" xfId="190" applyFont="1" applyAlignment="1">
      <alignment horizontal="left"/>
    </xf>
    <xf numFmtId="168" fontId="12" fillId="0" borderId="2" xfId="182" applyNumberFormat="1" applyFont="1" applyBorder="1"/>
    <xf numFmtId="0" fontId="11" fillId="0" borderId="11" xfId="0" applyFont="1" applyBorder="1" applyAlignment="1">
      <alignment horizontal="left" vertical="top" indent="1"/>
    </xf>
    <xf numFmtId="3" fontId="70" fillId="0" borderId="0" xfId="0" applyNumberFormat="1" applyFont="1" applyAlignment="1">
      <alignment vertical="top"/>
    </xf>
    <xf numFmtId="0" fontId="11" fillId="0" borderId="0" xfId="0" applyFont="1" applyAlignment="1">
      <alignment horizontal="right" wrapText="1"/>
    </xf>
    <xf numFmtId="0" fontId="26" fillId="0" borderId="0" xfId="0" applyFont="1" applyAlignment="1">
      <alignment horizontal="right" wrapText="1"/>
    </xf>
    <xf numFmtId="173" fontId="11" fillId="0" borderId="0" xfId="1" applyNumberFormat="1" applyFont="1"/>
    <xf numFmtId="3" fontId="11" fillId="0" borderId="0" xfId="182" applyNumberFormat="1" applyAlignment="1">
      <alignment horizontal="left" indent="2"/>
    </xf>
    <xf numFmtId="168" fontId="0" fillId="0" borderId="10" xfId="9" applyNumberFormat="1" applyFont="1" applyBorder="1"/>
    <xf numFmtId="168" fontId="0" fillId="0" borderId="0" xfId="9" applyNumberFormat="1" applyFont="1" applyBorder="1"/>
    <xf numFmtId="168" fontId="0" fillId="0" borderId="5" xfId="9" applyNumberFormat="1" applyFont="1" applyBorder="1" applyAlignment="1">
      <alignment vertical="top"/>
    </xf>
    <xf numFmtId="168" fontId="0" fillId="0" borderId="31" xfId="9" applyNumberFormat="1" applyFont="1" applyBorder="1" applyAlignment="1">
      <alignment vertical="top"/>
    </xf>
    <xf numFmtId="168" fontId="0" fillId="0" borderId="31" xfId="9" applyNumberFormat="1" applyFont="1" applyBorder="1" applyAlignment="1">
      <alignment horizontal="center" vertical="top"/>
    </xf>
    <xf numFmtId="0" fontId="0" fillId="0" borderId="7" xfId="0" applyBorder="1"/>
    <xf numFmtId="3" fontId="11" fillId="0" borderId="7" xfId="0" applyNumberFormat="1" applyFont="1" applyBorder="1" applyAlignment="1">
      <alignment horizontal="right"/>
    </xf>
    <xf numFmtId="168" fontId="11" fillId="0" borderId="7" xfId="9" applyNumberFormat="1" applyFont="1" applyBorder="1" applyAlignment="1">
      <alignment horizontal="right"/>
    </xf>
    <xf numFmtId="177" fontId="11" fillId="0" borderId="0" xfId="12" applyNumberFormat="1" applyFont="1"/>
    <xf numFmtId="0" fontId="15" fillId="0" borderId="0" xfId="86" applyAlignment="1">
      <alignment vertical="center"/>
    </xf>
    <xf numFmtId="0" fontId="15" fillId="0" borderId="0" xfId="86" applyAlignment="1">
      <alignment vertical="top"/>
    </xf>
    <xf numFmtId="0" fontId="26" fillId="0" borderId="0" xfId="129" applyFont="1" applyAlignment="1">
      <alignment horizontal="right"/>
    </xf>
    <xf numFmtId="168" fontId="26" fillId="0" borderId="0" xfId="9" applyNumberFormat="1" applyFont="1" applyBorder="1" applyAlignment="1">
      <alignment vertical="top"/>
    </xf>
    <xf numFmtId="0" fontId="70" fillId="0" borderId="0" xfId="0" applyFont="1"/>
    <xf numFmtId="0" fontId="11" fillId="0" borderId="0" xfId="129" applyFont="1"/>
    <xf numFmtId="170" fontId="12" fillId="0" borderId="0" xfId="184" applyNumberFormat="1" applyFont="1" applyBorder="1" applyAlignment="1">
      <alignment vertical="top"/>
    </xf>
    <xf numFmtId="168" fontId="12" fillId="0" borderId="0" xfId="9" applyNumberFormat="1" applyFont="1" applyBorder="1" applyAlignment="1">
      <alignment vertical="top"/>
    </xf>
    <xf numFmtId="0" fontId="26" fillId="0" borderId="0" xfId="182" applyFont="1" applyAlignment="1">
      <alignment horizontal="left" vertical="top" indent="2"/>
    </xf>
    <xf numFmtId="169" fontId="70" fillId="0" borderId="0" xfId="182" applyNumberFormat="1" applyFont="1" applyAlignment="1">
      <alignment vertical="top"/>
    </xf>
    <xf numFmtId="168" fontId="70" fillId="0" borderId="0" xfId="9" applyNumberFormat="1" applyFont="1" applyBorder="1" applyAlignment="1">
      <alignment vertical="top"/>
    </xf>
    <xf numFmtId="0" fontId="11" fillId="0" borderId="31" xfId="182" applyBorder="1" applyAlignment="1">
      <alignment horizontal="left" vertical="top" indent="2"/>
    </xf>
    <xf numFmtId="0" fontId="11" fillId="0" borderId="0" xfId="182" applyAlignment="1">
      <alignment horizontal="left" indent="2"/>
    </xf>
    <xf numFmtId="0" fontId="11" fillId="0" borderId="0" xfId="183" applyAlignment="1">
      <alignment vertical="center"/>
    </xf>
    <xf numFmtId="0" fontId="32" fillId="0" borderId="0" xfId="183" applyFont="1"/>
    <xf numFmtId="173" fontId="11" fillId="0" borderId="0" xfId="193" applyNumberFormat="1" applyAlignment="1">
      <alignment horizontal="right"/>
    </xf>
    <xf numFmtId="0" fontId="19" fillId="0" borderId="0" xfId="183" applyFont="1"/>
    <xf numFmtId="173" fontId="12" fillId="0" borderId="0" xfId="193" applyNumberFormat="1" applyFont="1" applyFill="1"/>
    <xf numFmtId="0" fontId="40" fillId="0" borderId="0" xfId="183" applyFont="1" applyAlignment="1">
      <alignment vertical="center"/>
    </xf>
    <xf numFmtId="0" fontId="12" fillId="0" borderId="0" xfId="183" applyFont="1"/>
    <xf numFmtId="173" fontId="12" fillId="0" borderId="6" xfId="193" applyNumberFormat="1" applyFont="1" applyFill="1" applyBorder="1" applyAlignment="1">
      <alignment horizontal="right" vertical="center"/>
    </xf>
    <xf numFmtId="0" fontId="39" fillId="0" borderId="0" xfId="183" applyFont="1"/>
    <xf numFmtId="168" fontId="12" fillId="0" borderId="0" xfId="194" applyNumberFormat="1" applyFont="1" applyFill="1"/>
    <xf numFmtId="168" fontId="12" fillId="0" borderId="0" xfId="194" applyNumberFormat="1" applyFont="1" applyFill="1" applyAlignment="1">
      <alignment vertical="top"/>
    </xf>
    <xf numFmtId="169" fontId="12" fillId="0" borderId="0" xfId="183" applyNumberFormat="1" applyFont="1"/>
    <xf numFmtId="170" fontId="12" fillId="0" borderId="0" xfId="183" applyNumberFormat="1" applyFont="1" applyAlignment="1">
      <alignment horizontal="right"/>
    </xf>
    <xf numFmtId="174" fontId="12" fillId="0" borderId="0" xfId="183" applyNumberFormat="1" applyFont="1" applyAlignment="1">
      <alignment horizontal="right"/>
    </xf>
    <xf numFmtId="173" fontId="12" fillId="0" borderId="0" xfId="193" applyNumberFormat="1" applyFont="1" applyFill="1" applyAlignment="1">
      <alignment horizontal="right"/>
    </xf>
    <xf numFmtId="0" fontId="117" fillId="0" borderId="0" xfId="183" applyFont="1"/>
    <xf numFmtId="0" fontId="58" fillId="0" borderId="0" xfId="183" applyFont="1"/>
    <xf numFmtId="168" fontId="12" fillId="0" borderId="0" xfId="195" applyNumberFormat="1" applyFont="1" applyFill="1" applyAlignment="1">
      <alignment horizontal="right" vertical="top"/>
    </xf>
    <xf numFmtId="0" fontId="12" fillId="0" borderId="0" xfId="183" applyFont="1" applyAlignment="1">
      <alignment horizontal="left" indent="1"/>
    </xf>
    <xf numFmtId="0" fontId="12" fillId="0" borderId="0" xfId="196" applyFont="1"/>
    <xf numFmtId="0" fontId="45" fillId="0" borderId="0" xfId="177" applyFont="1"/>
    <xf numFmtId="0" fontId="11" fillId="0" borderId="6" xfId="86" applyFont="1" applyBorder="1" applyAlignment="1">
      <alignment horizontal="left" vertical="center" wrapText="1"/>
    </xf>
    <xf numFmtId="3" fontId="15" fillId="0" borderId="0" xfId="86" applyNumberFormat="1" applyAlignment="1">
      <alignment vertical="top"/>
    </xf>
    <xf numFmtId="0" fontId="1" fillId="9" borderId="0" xfId="0" applyFont="1" applyFill="1"/>
    <xf numFmtId="0" fontId="11" fillId="9" borderId="0" xfId="183" applyFill="1"/>
    <xf numFmtId="0" fontId="12" fillId="9" borderId="0" xfId="16" applyFont="1" applyFill="1"/>
    <xf numFmtId="49" fontId="16" fillId="8" borderId="0" xfId="0" applyNumberFormat="1" applyFont="1" applyFill="1"/>
    <xf numFmtId="49" fontId="113" fillId="8" borderId="0" xfId="0" applyNumberFormat="1" applyFont="1" applyFill="1"/>
    <xf numFmtId="0" fontId="28" fillId="9" borderId="0" xfId="183" applyFont="1" applyFill="1" applyAlignment="1">
      <alignment vertical="top"/>
    </xf>
    <xf numFmtId="0" fontId="11" fillId="9" borderId="0" xfId="183" applyFill="1" applyAlignment="1">
      <alignment vertical="top"/>
    </xf>
    <xf numFmtId="170" fontId="11" fillId="9" borderId="0" xfId="183" applyNumberFormat="1" applyFill="1" applyAlignment="1">
      <alignment horizontal="right"/>
    </xf>
    <xf numFmtId="0" fontId="28" fillId="9" borderId="0" xfId="183" applyFont="1" applyFill="1"/>
    <xf numFmtId="197" fontId="70" fillId="0" borderId="0" xfId="175" applyNumberFormat="1" applyFont="1" applyAlignment="1">
      <alignment horizontal="right"/>
    </xf>
    <xf numFmtId="3" fontId="70" fillId="0" borderId="0" xfId="0" applyNumberFormat="1" applyFont="1" applyAlignment="1">
      <alignment horizontal="right"/>
    </xf>
    <xf numFmtId="197" fontId="75" fillId="0" borderId="1" xfId="175" applyNumberFormat="1" applyFont="1" applyBorder="1" applyAlignment="1">
      <alignment horizontal="right" vertical="top"/>
    </xf>
    <xf numFmtId="168" fontId="70" fillId="0" borderId="0" xfId="9" applyNumberFormat="1" applyFont="1" applyAlignment="1">
      <alignment horizontal="right"/>
    </xf>
    <xf numFmtId="171" fontId="28" fillId="0" borderId="0" xfId="1" applyNumberFormat="1" applyFont="1"/>
    <xf numFmtId="49" fontId="16" fillId="8" borderId="0" xfId="0" applyNumberFormat="1" applyFont="1" applyFill="1" applyProtection="1">
      <protection locked="0"/>
    </xf>
    <xf numFmtId="0" fontId="119" fillId="8" borderId="0" xfId="0" applyFont="1" applyFill="1"/>
    <xf numFmtId="173" fontId="28" fillId="0" borderId="0" xfId="1" applyNumberFormat="1" applyFont="1"/>
    <xf numFmtId="173" fontId="15" fillId="0" borderId="0" xfId="1" applyNumberFormat="1"/>
    <xf numFmtId="173" fontId="28" fillId="0" borderId="0" xfId="1" applyNumberFormat="1" applyFont="1" applyAlignment="1">
      <alignment vertical="top"/>
    </xf>
    <xf numFmtId="49" fontId="28" fillId="0" borderId="0" xfId="177" applyNumberFormat="1" applyFont="1"/>
    <xf numFmtId="198" fontId="29" fillId="0" borderId="23" xfId="178" applyNumberFormat="1" applyFont="1" applyBorder="1"/>
    <xf numFmtId="198" fontId="11" fillId="0" borderId="24" xfId="178" applyNumberFormat="1" applyFont="1" applyBorder="1"/>
    <xf numFmtId="198" fontId="11" fillId="0" borderId="25" xfId="178" applyNumberFormat="1" applyFont="1" applyBorder="1"/>
    <xf numFmtId="0" fontId="39" fillId="0" borderId="26" xfId="177" applyFont="1" applyBorder="1"/>
    <xf numFmtId="198" fontId="11" fillId="0" borderId="0" xfId="178" applyNumberFormat="1" applyFont="1"/>
    <xf numFmtId="49" fontId="39" fillId="0" borderId="0" xfId="177" applyNumberFormat="1" applyFont="1"/>
    <xf numFmtId="49" fontId="12" fillId="0" borderId="0" xfId="177" applyNumberFormat="1" applyFont="1"/>
    <xf numFmtId="49" fontId="28" fillId="0" borderId="0" xfId="179" applyNumberFormat="1" applyFont="1" applyAlignment="1" applyProtection="1">
      <alignment vertical="center" wrapText="1"/>
      <protection locked="0"/>
    </xf>
    <xf numFmtId="198" fontId="11" fillId="0" borderId="27" xfId="178" applyNumberFormat="1" applyFont="1" applyBorder="1"/>
    <xf numFmtId="49" fontId="98" fillId="0" borderId="0" xfId="177" applyNumberFormat="1" applyFont="1"/>
    <xf numFmtId="198" fontId="21" fillId="0" borderId="26" xfId="178" applyNumberFormat="1" applyFont="1" applyBorder="1"/>
    <xf numFmtId="0" fontId="93" fillId="0" borderId="0" xfId="177" applyFont="1"/>
    <xf numFmtId="198" fontId="11" fillId="0" borderId="26" xfId="178" applyNumberFormat="1" applyFont="1" applyBorder="1"/>
    <xf numFmtId="198" fontId="11" fillId="0" borderId="28" xfId="178" applyNumberFormat="1" applyFont="1" applyBorder="1"/>
    <xf numFmtId="198" fontId="11" fillId="0" borderId="29" xfId="178" applyNumberFormat="1" applyFont="1" applyBorder="1"/>
    <xf numFmtId="198" fontId="11" fillId="0" borderId="30" xfId="178" applyNumberFormat="1" applyFont="1" applyBorder="1"/>
    <xf numFmtId="49" fontId="11" fillId="0" borderId="0" xfId="0" applyNumberFormat="1" applyFont="1"/>
    <xf numFmtId="49" fontId="26" fillId="0" borderId="0" xfId="177" applyNumberFormat="1" applyFont="1"/>
    <xf numFmtId="49" fontId="86" fillId="0" borderId="0" xfId="188" applyNumberFormat="1" applyFont="1"/>
    <xf numFmtId="49" fontId="16" fillId="0" borderId="0" xfId="188" applyNumberFormat="1" applyFont="1"/>
    <xf numFmtId="49" fontId="87" fillId="0" borderId="0" xfId="188" applyNumberFormat="1" applyFont="1"/>
    <xf numFmtId="49" fontId="86" fillId="0" borderId="0" xfId="0" applyNumberFormat="1" applyFont="1"/>
    <xf numFmtId="49" fontId="16" fillId="0" borderId="0" xfId="0" applyNumberFormat="1" applyFont="1"/>
    <xf numFmtId="49" fontId="87" fillId="0" borderId="0" xfId="0" applyNumberFormat="1" applyFont="1"/>
    <xf numFmtId="49" fontId="86" fillId="0" borderId="0" xfId="0" applyNumberFormat="1" applyFont="1" applyProtection="1">
      <protection locked="0"/>
    </xf>
    <xf numFmtId="49" fontId="16" fillId="0" borderId="0" xfId="0" applyNumberFormat="1" applyFont="1" applyProtection="1">
      <protection locked="0"/>
    </xf>
    <xf numFmtId="49" fontId="87" fillId="0" borderId="0" xfId="0" applyNumberFormat="1" applyFont="1" applyProtection="1">
      <protection locked="0"/>
    </xf>
    <xf numFmtId="49" fontId="80" fillId="0" borderId="0" xfId="177" applyNumberFormat="1" applyFont="1" applyAlignment="1">
      <alignment horizontal="left"/>
    </xf>
    <xf numFmtId="0" fontId="90" fillId="0" borderId="0" xfId="0" applyFont="1" applyAlignment="1">
      <alignment horizontal="left"/>
    </xf>
    <xf numFmtId="0" fontId="90" fillId="0" borderId="0" xfId="0" applyFont="1"/>
    <xf numFmtId="0" fontId="90" fillId="0" borderId="6" xfId="0" applyFont="1" applyBorder="1" applyAlignment="1">
      <alignment horizontal="center" vertical="center"/>
    </xf>
    <xf numFmtId="0" fontId="90" fillId="0" borderId="0" xfId="0" applyFont="1" applyAlignment="1">
      <alignment horizontal="center"/>
    </xf>
    <xf numFmtId="0" fontId="92" fillId="0" borderId="0" xfId="0" applyFont="1"/>
    <xf numFmtId="49" fontId="90" fillId="0" borderId="0" xfId="0" applyNumberFormat="1" applyFont="1" applyAlignment="1">
      <alignment horizontal="center"/>
    </xf>
    <xf numFmtId="0" fontId="91" fillId="0" borderId="1" xfId="0" applyFont="1" applyBorder="1" applyAlignment="1">
      <alignment horizontal="center" vertical="top"/>
    </xf>
    <xf numFmtId="0" fontId="91" fillId="0" borderId="1" xfId="0" applyFont="1" applyBorder="1" applyAlignment="1">
      <alignment vertical="top"/>
    </xf>
    <xf numFmtId="0" fontId="94" fillId="0" borderId="0" xfId="0" applyFont="1" applyAlignment="1">
      <alignment horizontal="left" vertical="top"/>
    </xf>
    <xf numFmtId="0" fontId="90" fillId="0" borderId="0" xfId="0" applyFont="1" applyAlignment="1">
      <alignment vertical="top"/>
    </xf>
    <xf numFmtId="0" fontId="90" fillId="0" borderId="6" xfId="0" applyFont="1" applyBorder="1" applyAlignment="1">
      <alignment vertical="center"/>
    </xf>
    <xf numFmtId="0" fontId="92" fillId="0" borderId="0" xfId="0" applyFont="1" applyAlignment="1">
      <alignment vertical="center"/>
    </xf>
    <xf numFmtId="0" fontId="80" fillId="0" borderId="0" xfId="177" applyFont="1"/>
    <xf numFmtId="0" fontId="94" fillId="0" borderId="0" xfId="96" applyFont="1"/>
    <xf numFmtId="0" fontId="90" fillId="0" borderId="0" xfId="96" applyFont="1"/>
    <xf numFmtId="0" fontId="41" fillId="0" borderId="0" xfId="0" applyFont="1"/>
    <xf numFmtId="0" fontId="71" fillId="0" borderId="0" xfId="0" applyFont="1"/>
    <xf numFmtId="0" fontId="102" fillId="0" borderId="0" xfId="96" applyFont="1"/>
    <xf numFmtId="0" fontId="106" fillId="0" borderId="0" xfId="0" applyFont="1"/>
    <xf numFmtId="0" fontId="107" fillId="0" borderId="0" xfId="0" applyFont="1"/>
    <xf numFmtId="198" fontId="11" fillId="0" borderId="0" xfId="187" applyNumberFormat="1"/>
    <xf numFmtId="0" fontId="93" fillId="0" borderId="0" xfId="177" applyFont="1" applyAlignment="1">
      <alignment horizontal="right"/>
    </xf>
    <xf numFmtId="0" fontId="108" fillId="0" borderId="0" xfId="0" applyFont="1"/>
    <xf numFmtId="0" fontId="95" fillId="0" borderId="0" xfId="0" applyFont="1"/>
    <xf numFmtId="0" fontId="92" fillId="0" borderId="0" xfId="0" applyFont="1" applyAlignment="1">
      <alignment horizontal="right"/>
    </xf>
    <xf numFmtId="0" fontId="102" fillId="0" borderId="0" xfId="0" applyFont="1"/>
    <xf numFmtId="0" fontId="94" fillId="0" borderId="0" xfId="0" applyFont="1"/>
    <xf numFmtId="49" fontId="85" fillId="0" borderId="0" xfId="0" applyNumberFormat="1" applyFont="1" applyAlignment="1">
      <alignment horizontal="center"/>
    </xf>
    <xf numFmtId="3" fontId="103" fillId="0" borderId="0" xfId="96" applyNumberFormat="1" applyFont="1" applyProtection="1">
      <protection locked="0"/>
    </xf>
    <xf numFmtId="3" fontId="100" fillId="0" borderId="0" xfId="96" applyNumberFormat="1" applyFont="1" applyProtection="1">
      <protection locked="0"/>
    </xf>
    <xf numFmtId="3" fontId="104" fillId="0" borderId="0" xfId="96" applyNumberFormat="1" applyFont="1" applyProtection="1">
      <protection locked="0"/>
    </xf>
    <xf numFmtId="0" fontId="45" fillId="0" borderId="0" xfId="0" applyFont="1"/>
    <xf numFmtId="0" fontId="32" fillId="0" borderId="0" xfId="96"/>
    <xf numFmtId="0" fontId="96" fillId="0" borderId="0" xfId="0" applyFont="1"/>
    <xf numFmtId="0" fontId="98" fillId="0" borderId="0" xfId="0" applyFont="1"/>
    <xf numFmtId="3" fontId="90" fillId="0" borderId="0" xfId="96" applyNumberFormat="1" applyFont="1" applyProtection="1">
      <protection locked="0"/>
    </xf>
    <xf numFmtId="3" fontId="105" fillId="0" borderId="0" xfId="96" applyNumberFormat="1" applyFont="1" applyProtection="1">
      <protection locked="0"/>
    </xf>
    <xf numFmtId="3" fontId="90" fillId="0" borderId="0" xfId="96" applyNumberFormat="1" applyFont="1" applyAlignment="1" applyProtection="1">
      <alignment horizontal="left" indent="1"/>
      <protection locked="0"/>
    </xf>
    <xf numFmtId="3" fontId="105" fillId="0" borderId="0" xfId="96" applyNumberFormat="1" applyFont="1" applyAlignment="1" applyProtection="1">
      <alignment horizontal="left" indent="1"/>
      <protection locked="0"/>
    </xf>
    <xf numFmtId="3" fontId="90" fillId="0" borderId="0" xfId="96" applyNumberFormat="1" applyFont="1" applyAlignment="1" applyProtection="1">
      <alignment horizontal="left" indent="2"/>
      <protection locked="0"/>
    </xf>
    <xf numFmtId="3" fontId="105" fillId="0" borderId="0" xfId="96" applyNumberFormat="1" applyFont="1" applyAlignment="1" applyProtection="1">
      <alignment horizontal="left" indent="2"/>
      <protection locked="0"/>
    </xf>
    <xf numFmtId="3" fontId="91" fillId="0" borderId="0" xfId="96" applyNumberFormat="1" applyFont="1" applyProtection="1">
      <protection locked="0"/>
    </xf>
    <xf numFmtId="0" fontId="101" fillId="0" borderId="0" xfId="0" applyFont="1"/>
    <xf numFmtId="0" fontId="109" fillId="0" borderId="0" xfId="0" applyFont="1"/>
    <xf numFmtId="0" fontId="98" fillId="0" borderId="0" xfId="177" applyFont="1"/>
    <xf numFmtId="0" fontId="69" fillId="0" borderId="0" xfId="0" applyFont="1"/>
    <xf numFmtId="169" fontId="28" fillId="0" borderId="0" xfId="16" applyNumberFormat="1" applyFont="1" applyAlignment="1">
      <alignment horizontal="right"/>
    </xf>
    <xf numFmtId="169" fontId="91" fillId="0" borderId="0" xfId="16" applyNumberFormat="1" applyFont="1"/>
    <xf numFmtId="169" fontId="90" fillId="0" borderId="0" xfId="16" applyNumberFormat="1" applyFont="1"/>
    <xf numFmtId="169" fontId="90" fillId="0" borderId="0" xfId="16" applyNumberFormat="1" applyFont="1" applyAlignment="1">
      <alignment horizontal="left" indent="1"/>
    </xf>
    <xf numFmtId="169" fontId="90" fillId="0" borderId="0" xfId="183" applyNumberFormat="1" applyFont="1" applyAlignment="1">
      <alignment horizontal="left" indent="1"/>
    </xf>
    <xf numFmtId="169" fontId="90" fillId="0" borderId="0" xfId="16" applyNumberFormat="1" applyFont="1" applyAlignment="1">
      <alignment horizontal="left" indent="2"/>
    </xf>
    <xf numFmtId="169" fontId="91" fillId="0" borderId="0" xfId="16" applyNumberFormat="1" applyFont="1" applyAlignment="1">
      <alignment vertical="center"/>
    </xf>
    <xf numFmtId="169" fontId="111" fillId="0" borderId="0" xfId="16" applyNumberFormat="1" applyFont="1"/>
    <xf numFmtId="169" fontId="94" fillId="0" borderId="0" xfId="16" applyNumberFormat="1" applyFont="1"/>
    <xf numFmtId="169" fontId="90" fillId="0" borderId="0" xfId="16" applyNumberFormat="1" applyFont="1" applyAlignment="1">
      <alignment horizontal="left"/>
    </xf>
    <xf numFmtId="169" fontId="80" fillId="0" borderId="0" xfId="16" applyNumberFormat="1" applyFont="1" applyAlignment="1">
      <alignment horizontal="left"/>
    </xf>
    <xf numFmtId="169" fontId="90" fillId="0" borderId="0" xfId="183" applyNumberFormat="1" applyFont="1" applyAlignment="1">
      <alignment horizontal="left"/>
    </xf>
    <xf numFmtId="0" fontId="90" fillId="0" borderId="0" xfId="16" applyFont="1" applyAlignment="1">
      <alignment horizontal="left" vertical="top"/>
    </xf>
    <xf numFmtId="169" fontId="111" fillId="0" borderId="0" xfId="16" applyNumberFormat="1" applyFont="1" applyAlignment="1">
      <alignment vertical="center"/>
    </xf>
    <xf numFmtId="169" fontId="90" fillId="0" borderId="0" xfId="16" applyNumberFormat="1" applyFont="1" applyAlignment="1">
      <alignment horizontal="left" indent="3"/>
    </xf>
    <xf numFmtId="0" fontId="90" fillId="0" borderId="0" xfId="16" applyFont="1" applyAlignment="1">
      <alignment horizontal="left" indent="1"/>
    </xf>
    <xf numFmtId="0" fontId="90" fillId="0" borderId="0" xfId="16" applyFont="1" applyAlignment="1">
      <alignment horizontal="left" vertical="top" indent="2"/>
    </xf>
    <xf numFmtId="169" fontId="90" fillId="0" borderId="0" xfId="16" applyNumberFormat="1" applyFont="1" applyAlignment="1">
      <alignment horizontal="left" vertical="top" indent="2"/>
    </xf>
    <xf numFmtId="0" fontId="1" fillId="0" borderId="0" xfId="0" applyFont="1"/>
    <xf numFmtId="0" fontId="91" fillId="0" borderId="0" xfId="183" applyFont="1"/>
    <xf numFmtId="0" fontId="90" fillId="0" borderId="0" xfId="183" applyFont="1"/>
    <xf numFmtId="0" fontId="12" fillId="0" borderId="0" xfId="16" applyFont="1"/>
    <xf numFmtId="0" fontId="90" fillId="0" borderId="0" xfId="183" applyFont="1" applyAlignment="1">
      <alignment vertical="top"/>
    </xf>
    <xf numFmtId="0" fontId="114" fillId="0" borderId="0" xfId="183" applyFont="1"/>
    <xf numFmtId="0" fontId="115" fillId="0" borderId="0" xfId="183" applyFont="1"/>
    <xf numFmtId="0" fontId="116" fillId="0" borderId="0" xfId="183" applyFont="1" applyAlignment="1">
      <alignment vertical="top"/>
    </xf>
    <xf numFmtId="0" fontId="90" fillId="0" borderId="0" xfId="183" applyFont="1" applyAlignment="1">
      <alignment horizontal="left" indent="1"/>
    </xf>
    <xf numFmtId="0" fontId="104" fillId="0" borderId="0" xfId="183" applyFont="1"/>
    <xf numFmtId="0" fontId="105" fillId="0" borderId="0" xfId="183" applyFont="1"/>
    <xf numFmtId="0" fontId="105" fillId="0" borderId="0" xfId="183" applyFont="1" applyAlignment="1">
      <alignment horizontal="left" vertical="top" indent="1"/>
    </xf>
    <xf numFmtId="0" fontId="105" fillId="0" borderId="0" xfId="196" applyFont="1"/>
    <xf numFmtId="0" fontId="118" fillId="0" borderId="0" xfId="177" applyFont="1"/>
    <xf numFmtId="0" fontId="0" fillId="0" borderId="0" xfId="0" applyAlignment="1">
      <alignment horizontal="right" vertical="top"/>
    </xf>
    <xf numFmtId="168" fontId="15" fillId="0" borderId="0" xfId="9" applyNumberFormat="1" applyBorder="1" applyAlignment="1">
      <alignment vertical="top"/>
    </xf>
    <xf numFmtId="0" fontId="27" fillId="0" borderId="6" xfId="0" applyFont="1" applyBorder="1" applyAlignment="1">
      <alignment horizontal="left" vertical="top"/>
    </xf>
    <xf numFmtId="168" fontId="0" fillId="0" borderId="31" xfId="9" applyNumberFormat="1" applyFont="1" applyBorder="1"/>
    <xf numFmtId="0" fontId="0" fillId="0" borderId="19" xfId="0" applyBorder="1" applyAlignment="1">
      <alignment vertical="center"/>
    </xf>
    <xf numFmtId="0" fontId="0" fillId="0" borderId="2" xfId="0" applyBorder="1" applyAlignment="1">
      <alignment vertical="center"/>
    </xf>
    <xf numFmtId="0" fontId="0" fillId="0" borderId="9" xfId="0" applyBorder="1" applyAlignment="1">
      <alignment vertical="center"/>
    </xf>
    <xf numFmtId="0" fontId="0" fillId="0" borderId="5" xfId="0" applyBorder="1" applyAlignment="1">
      <alignment vertical="center"/>
    </xf>
    <xf numFmtId="0" fontId="0" fillId="0" borderId="31" xfId="0" applyBorder="1" applyAlignment="1">
      <alignment vertical="center"/>
    </xf>
    <xf numFmtId="0" fontId="11" fillId="0" borderId="3" xfId="0" applyFont="1" applyBorder="1" applyAlignment="1">
      <alignment horizontal="centerContinuous" vertical="center"/>
    </xf>
    <xf numFmtId="0" fontId="0" fillId="0" borderId="6" xfId="0" applyBorder="1" applyAlignment="1">
      <alignment horizontal="centerContinuous" vertical="center"/>
    </xf>
    <xf numFmtId="0" fontId="0" fillId="0" borderId="4" xfId="0" applyBorder="1" applyAlignment="1">
      <alignment horizontal="centerContinuous" vertical="center"/>
    </xf>
    <xf numFmtId="0" fontId="0" fillId="0" borderId="10" xfId="0" applyBorder="1" applyAlignment="1">
      <alignment horizontal="left" indent="1"/>
    </xf>
    <xf numFmtId="0" fontId="0" fillId="0" borderId="10" xfId="0" applyBorder="1" applyAlignment="1">
      <alignment horizontal="left" indent="2"/>
    </xf>
    <xf numFmtId="0" fontId="0" fillId="0" borderId="10" xfId="0" applyBorder="1" applyAlignment="1">
      <alignment horizontal="left" indent="3"/>
    </xf>
    <xf numFmtId="0" fontId="0" fillId="0" borderId="5" xfId="0" applyBorder="1" applyAlignment="1">
      <alignment horizontal="left" vertical="top" indent="1"/>
    </xf>
    <xf numFmtId="0" fontId="0" fillId="0" borderId="8" xfId="0" applyBorder="1" applyAlignment="1">
      <alignment vertical="top"/>
    </xf>
    <xf numFmtId="0" fontId="0" fillId="0" borderId="19" xfId="0" applyBorder="1"/>
    <xf numFmtId="0" fontId="0" fillId="0" borderId="32" xfId="0" applyBorder="1" applyAlignment="1">
      <alignment horizontal="center"/>
    </xf>
    <xf numFmtId="0" fontId="0" fillId="0" borderId="33" xfId="0" applyBorder="1" applyAlignment="1">
      <alignment horizontal="center"/>
    </xf>
    <xf numFmtId="0" fontId="0" fillId="0" borderId="34" xfId="0" applyBorder="1" applyAlignment="1">
      <alignment horizontal="center" vertical="top"/>
    </xf>
    <xf numFmtId="3" fontId="0" fillId="0" borderId="31" xfId="0" applyNumberFormat="1" applyBorder="1" applyAlignment="1">
      <alignment vertical="top"/>
    </xf>
    <xf numFmtId="3" fontId="0" fillId="0" borderId="31" xfId="0" applyNumberFormat="1" applyBorder="1"/>
    <xf numFmtId="0" fontId="0" fillId="0" borderId="6" xfId="0" applyBorder="1" applyAlignment="1">
      <alignment horizontal="center" vertical="center"/>
    </xf>
    <xf numFmtId="3" fontId="11" fillId="0" borderId="3" xfId="0" applyNumberFormat="1" applyFont="1" applyBorder="1" applyAlignment="1">
      <alignment horizontal="center" vertical="top"/>
    </xf>
    <xf numFmtId="3" fontId="11" fillId="0" borderId="31" xfId="0" applyNumberFormat="1" applyFont="1" applyBorder="1" applyAlignment="1">
      <alignment horizontal="center" vertical="top"/>
    </xf>
    <xf numFmtId="3" fontId="11" fillId="0" borderId="4" xfId="0" applyNumberFormat="1" applyFont="1" applyBorder="1" applyAlignment="1">
      <alignment horizontal="center" vertical="top"/>
    </xf>
    <xf numFmtId="0" fontId="11" fillId="0" borderId="10" xfId="0" applyFont="1" applyBorder="1" applyAlignment="1">
      <alignment horizontal="left" indent="2"/>
    </xf>
    <xf numFmtId="173" fontId="0" fillId="0" borderId="31" xfId="1" applyNumberFormat="1" applyFont="1" applyBorder="1" applyAlignment="1">
      <alignment vertical="top"/>
    </xf>
    <xf numFmtId="169" fontId="0" fillId="0" borderId="31" xfId="0" applyNumberFormat="1" applyBorder="1" applyAlignment="1">
      <alignment vertical="top"/>
    </xf>
    <xf numFmtId="0" fontId="21" fillId="0" borderId="31" xfId="129" applyFont="1" applyBorder="1" applyAlignment="1">
      <alignment horizontal="right" vertical="center"/>
    </xf>
    <xf numFmtId="3" fontId="23" fillId="0" borderId="31" xfId="6" applyNumberFormat="1" applyFont="1" applyBorder="1"/>
    <xf numFmtId="169" fontId="23" fillId="0" borderId="31" xfId="6" applyNumberFormat="1" applyFont="1" applyBorder="1"/>
    <xf numFmtId="169" fontId="23" fillId="0" borderId="31" xfId="129" applyNumberFormat="1" applyFont="1" applyBorder="1"/>
    <xf numFmtId="0" fontId="23" fillId="0" borderId="31" xfId="129" applyFont="1" applyBorder="1" applyAlignment="1">
      <alignment horizontal="left"/>
    </xf>
    <xf numFmtId="169" fontId="21" fillId="0" borderId="31" xfId="6" applyNumberFormat="1" applyBorder="1" applyAlignment="1">
      <alignment horizontal="left" indent="1"/>
    </xf>
    <xf numFmtId="168" fontId="21" fillId="0" borderId="31" xfId="9" applyNumberFormat="1" applyFont="1" applyBorder="1"/>
    <xf numFmtId="3" fontId="21" fillId="0" borderId="31" xfId="129" applyNumberFormat="1" applyFont="1" applyBorder="1"/>
    <xf numFmtId="3" fontId="21" fillId="0" borderId="31" xfId="6" applyNumberFormat="1" applyBorder="1"/>
    <xf numFmtId="3" fontId="21" fillId="0" borderId="31" xfId="6" applyNumberFormat="1" applyBorder="1" applyAlignment="1">
      <alignment horizontal="left" indent="1"/>
    </xf>
    <xf numFmtId="169" fontId="21" fillId="0" borderId="31" xfId="129" applyNumberFormat="1" applyFont="1" applyBorder="1"/>
    <xf numFmtId="170" fontId="11" fillId="0" borderId="0" xfId="0" applyNumberFormat="1" applyFont="1"/>
    <xf numFmtId="170" fontId="28" fillId="0" borderId="31" xfId="0" applyNumberFormat="1" applyFont="1" applyBorder="1" applyAlignment="1">
      <alignment vertical="top"/>
    </xf>
    <xf numFmtId="175" fontId="11" fillId="0" borderId="0" xfId="0" applyNumberFormat="1" applyFont="1" applyAlignment="1">
      <alignment vertical="center"/>
    </xf>
    <xf numFmtId="168" fontId="23" fillId="0" borderId="31" xfId="9" applyNumberFormat="1" applyFont="1" applyBorder="1" applyAlignment="1">
      <alignment vertical="top"/>
    </xf>
    <xf numFmtId="9" fontId="23" fillId="0" borderId="31" xfId="9" applyFont="1" applyBorder="1" applyAlignment="1">
      <alignment horizontal="right" vertical="top"/>
    </xf>
    <xf numFmtId="173" fontId="23" fillId="0" borderId="31" xfId="1" applyNumberFormat="1" applyFont="1" applyBorder="1" applyAlignment="1">
      <alignment vertical="top"/>
    </xf>
    <xf numFmtId="49" fontId="36" fillId="0" borderId="31" xfId="0" applyNumberFormat="1" applyFont="1" applyBorder="1" applyAlignment="1">
      <alignment horizontal="center" vertical="center"/>
    </xf>
    <xf numFmtId="169" fontId="23" fillId="0" borderId="31" xfId="0" applyNumberFormat="1" applyFont="1" applyBorder="1" applyAlignment="1">
      <alignment vertical="center"/>
    </xf>
    <xf numFmtId="168" fontId="23" fillId="0" borderId="31" xfId="9" applyNumberFormat="1" applyFont="1" applyBorder="1" applyAlignment="1">
      <alignment vertical="center"/>
    </xf>
    <xf numFmtId="9" fontId="23" fillId="0" borderId="31" xfId="9" applyFont="1" applyBorder="1" applyAlignment="1">
      <alignment vertical="center"/>
    </xf>
    <xf numFmtId="0" fontId="23" fillId="0" borderId="0" xfId="0" applyFont="1" applyAlignment="1">
      <alignment horizontal="left" indent="2"/>
    </xf>
    <xf numFmtId="49" fontId="22" fillId="0" borderId="0" xfId="0" applyNumberFormat="1" applyFont="1" applyAlignment="1">
      <alignment horizontal="center" vertical="top"/>
    </xf>
    <xf numFmtId="0" fontId="24" fillId="0" borderId="0" xfId="0" applyFont="1" applyAlignment="1">
      <alignment horizontal="left" vertical="top" indent="3"/>
    </xf>
    <xf numFmtId="0" fontId="24" fillId="0" borderId="0" xfId="0" applyFont="1" applyAlignment="1">
      <alignment horizontal="left" indent="3"/>
    </xf>
    <xf numFmtId="168" fontId="24" fillId="0" borderId="0" xfId="9" applyNumberFormat="1" applyFont="1"/>
    <xf numFmtId="0" fontId="23" fillId="0" borderId="31" xfId="0" applyFont="1" applyBorder="1" applyAlignment="1">
      <alignment horizontal="left" vertical="center"/>
    </xf>
    <xf numFmtId="49" fontId="21" fillId="0" borderId="31" xfId="0" applyNumberFormat="1" applyFont="1" applyBorder="1" applyAlignment="1">
      <alignment horizontal="center" vertical="center"/>
    </xf>
    <xf numFmtId="169" fontId="24" fillId="0" borderId="0" xfId="0" applyNumberFormat="1" applyFont="1"/>
    <xf numFmtId="169" fontId="28" fillId="0" borderId="31" xfId="0" applyNumberFormat="1" applyFont="1" applyBorder="1" applyAlignment="1">
      <alignment vertical="top"/>
    </xf>
    <xf numFmtId="168" fontId="28" fillId="0" borderId="31" xfId="0" applyNumberFormat="1" applyFont="1" applyBorder="1" applyAlignment="1">
      <alignment vertical="top"/>
    </xf>
    <xf numFmtId="168" fontId="28" fillId="0" borderId="31" xfId="0" applyNumberFormat="1" applyFont="1" applyBorder="1" applyAlignment="1">
      <alignment horizontal="right" vertical="top"/>
    </xf>
    <xf numFmtId="169" fontId="28" fillId="0" borderId="31" xfId="136" applyNumberFormat="1" applyFont="1" applyBorder="1" applyAlignment="1">
      <alignment vertical="top"/>
    </xf>
    <xf numFmtId="0" fontId="28" fillId="0" borderId="31" xfId="136" applyFont="1" applyBorder="1" applyAlignment="1">
      <alignment vertical="top"/>
    </xf>
    <xf numFmtId="169" fontId="28" fillId="0" borderId="31" xfId="136" applyNumberFormat="1" applyFont="1" applyBorder="1" applyAlignment="1">
      <alignment horizontal="right" vertical="top"/>
    </xf>
    <xf numFmtId="0" fontId="11" fillId="0" borderId="31" xfId="136" applyBorder="1" applyAlignment="1">
      <alignment horizontal="left" vertical="top" indent="1"/>
    </xf>
    <xf numFmtId="169" fontId="11" fillId="0" borderId="31" xfId="136" applyNumberFormat="1" applyBorder="1" applyAlignment="1">
      <alignment horizontal="right" vertical="top"/>
    </xf>
    <xf numFmtId="0" fontId="28" fillId="0" borderId="31" xfId="0" applyFont="1" applyBorder="1" applyAlignment="1">
      <alignment horizontal="center" vertical="top"/>
    </xf>
    <xf numFmtId="3" fontId="23" fillId="0" borderId="31" xfId="0" applyNumberFormat="1" applyFont="1" applyBorder="1" applyAlignment="1">
      <alignment vertical="top"/>
    </xf>
    <xf numFmtId="3" fontId="28" fillId="0" borderId="31" xfId="0" applyNumberFormat="1" applyFont="1" applyBorder="1" applyAlignment="1">
      <alignment vertical="top"/>
    </xf>
    <xf numFmtId="0" fontId="28" fillId="0" borderId="31" xfId="0" applyFont="1" applyBorder="1" applyAlignment="1">
      <alignment horizontal="center" vertical="center"/>
    </xf>
    <xf numFmtId="3" fontId="28" fillId="0" borderId="31" xfId="0" applyNumberFormat="1" applyFont="1" applyBorder="1" applyAlignment="1">
      <alignment vertical="center"/>
    </xf>
    <xf numFmtId="0" fontId="11" fillId="0" borderId="31" xfId="0" applyFont="1" applyBorder="1" applyAlignment="1">
      <alignment horizontal="left" vertical="top" indent="2"/>
    </xf>
    <xf numFmtId="0" fontId="11" fillId="0" borderId="2" xfId="0" applyFont="1" applyBorder="1"/>
    <xf numFmtId="0" fontId="11" fillId="0" borderId="31" xfId="0" applyFont="1" applyBorder="1" applyAlignment="1">
      <alignment vertical="center"/>
    </xf>
    <xf numFmtId="0" fontId="11" fillId="0" borderId="31" xfId="0" applyFont="1" applyBorder="1"/>
    <xf numFmtId="0" fontId="25" fillId="0" borderId="31" xfId="0" applyFont="1" applyBorder="1"/>
    <xf numFmtId="0" fontId="11" fillId="0" borderId="31" xfId="0" applyFont="1" applyBorder="1" applyAlignment="1">
      <alignment horizontal="right" vertical="center"/>
    </xf>
    <xf numFmtId="1" fontId="11" fillId="0" borderId="0" xfId="0" applyNumberFormat="1" applyFont="1"/>
    <xf numFmtId="169" fontId="11" fillId="0" borderId="0" xfId="0" applyNumberFormat="1" applyFont="1" applyAlignment="1">
      <alignment horizontal="right"/>
    </xf>
    <xf numFmtId="0" fontId="28" fillId="0" borderId="31" xfId="0" applyFont="1" applyBorder="1" applyAlignment="1">
      <alignment horizontal="left" vertical="top"/>
    </xf>
    <xf numFmtId="0" fontId="28" fillId="0" borderId="31" xfId="0" applyFont="1" applyBorder="1"/>
    <xf numFmtId="1" fontId="28" fillId="0" borderId="31" xfId="0" applyNumberFormat="1" applyFont="1" applyBorder="1" applyAlignment="1">
      <alignment vertical="top"/>
    </xf>
    <xf numFmtId="169" fontId="28" fillId="0" borderId="31" xfId="0" applyNumberFormat="1" applyFont="1" applyBorder="1" applyAlignment="1">
      <alignment horizontal="right" vertical="top"/>
    </xf>
    <xf numFmtId="169" fontId="23" fillId="0" borderId="31" xfId="136" applyNumberFormat="1" applyFont="1" applyBorder="1" applyAlignment="1">
      <alignment horizontal="right" vertical="top"/>
    </xf>
    <xf numFmtId="49" fontId="11" fillId="0" borderId="31" xfId="136" applyNumberFormat="1" applyBorder="1" applyAlignment="1">
      <alignment horizontal="left" indent="2"/>
    </xf>
    <xf numFmtId="196" fontId="11" fillId="0" borderId="31" xfId="136" applyNumberFormat="1" applyBorder="1" applyAlignment="1">
      <alignment horizontal="right" vertical="top"/>
    </xf>
    <xf numFmtId="168" fontId="11" fillId="0" borderId="31" xfId="9" applyNumberFormat="1" applyFont="1" applyBorder="1" applyAlignment="1">
      <alignment horizontal="right" vertical="top"/>
    </xf>
    <xf numFmtId="169" fontId="11" fillId="0" borderId="31" xfId="136" applyNumberFormat="1" applyBorder="1"/>
    <xf numFmtId="49" fontId="11" fillId="0" borderId="31" xfId="136" applyNumberFormat="1" applyBorder="1" applyAlignment="1">
      <alignment vertical="top"/>
    </xf>
    <xf numFmtId="0" fontId="26" fillId="0" borderId="31" xfId="0" applyFont="1" applyBorder="1" applyAlignment="1">
      <alignment vertical="center"/>
    </xf>
    <xf numFmtId="168" fontId="11" fillId="0" borderId="31" xfId="9" applyNumberFormat="1" applyFont="1" applyBorder="1" applyAlignment="1">
      <alignment vertical="center"/>
    </xf>
    <xf numFmtId="0" fontId="28" fillId="0" borderId="31" xfId="0" applyFont="1" applyBorder="1" applyAlignment="1">
      <alignment horizontal="left" vertical="center" indent="1"/>
    </xf>
    <xf numFmtId="3" fontId="11" fillId="0" borderId="31" xfId="0" applyNumberFormat="1" applyFont="1" applyBorder="1" applyAlignment="1">
      <alignment horizontal="left" indent="2"/>
    </xf>
    <xf numFmtId="168" fontId="77" fillId="0" borderId="31" xfId="9" applyNumberFormat="1" applyFont="1" applyBorder="1"/>
    <xf numFmtId="168" fontId="12" fillId="0" borderId="31" xfId="9" applyNumberFormat="1" applyFont="1" applyBorder="1" applyAlignment="1">
      <alignment horizontal="right"/>
    </xf>
    <xf numFmtId="0" fontId="44" fillId="0" borderId="1" xfId="0" applyFont="1" applyBorder="1" applyAlignment="1">
      <alignment horizontal="center"/>
    </xf>
    <xf numFmtId="0" fontId="0" fillId="0" borderId="1" xfId="0" applyBorder="1" applyAlignment="1">
      <alignment horizontal="left"/>
    </xf>
    <xf numFmtId="0" fontId="11" fillId="0" borderId="1" xfId="0" applyFont="1" applyBorder="1" applyAlignment="1">
      <alignment horizontal="left" vertical="top"/>
    </xf>
    <xf numFmtId="0" fontId="12" fillId="0" borderId="1" xfId="182" applyFont="1" applyBorder="1" applyAlignment="1">
      <alignment horizontal="left" vertical="top" indent="2"/>
    </xf>
    <xf numFmtId="178" fontId="0" fillId="0" borderId="1" xfId="0" applyNumberFormat="1" applyBorder="1" applyAlignment="1">
      <alignment vertical="top"/>
    </xf>
    <xf numFmtId="0" fontId="75" fillId="0" borderId="1" xfId="0" applyFont="1" applyBorder="1" applyAlignment="1">
      <alignment horizontal="left" vertical="top" indent="1"/>
    </xf>
    <xf numFmtId="0" fontId="75" fillId="0" borderId="1" xfId="0" applyFont="1" applyBorder="1" applyAlignment="1">
      <alignment horizontal="left" vertical="top"/>
    </xf>
    <xf numFmtId="0" fontId="12" fillId="0" borderId="0" xfId="0" applyFont="1" applyAlignment="1">
      <alignment vertical="center"/>
    </xf>
    <xf numFmtId="0" fontId="11" fillId="0" borderId="6" xfId="7" applyFont="1" applyBorder="1" applyAlignment="1">
      <alignment horizontal="center" vertical="center"/>
    </xf>
    <xf numFmtId="168" fontId="11" fillId="0" borderId="0" xfId="0" applyNumberFormat="1" applyFont="1" applyAlignment="1">
      <alignment horizontal="right"/>
    </xf>
    <xf numFmtId="178" fontId="11" fillId="0" borderId="0" xfId="0" applyNumberFormat="1" applyFont="1"/>
    <xf numFmtId="178" fontId="11" fillId="0" borderId="1" xfId="0" applyNumberFormat="1" applyFont="1" applyBorder="1"/>
    <xf numFmtId="0" fontId="11" fillId="0" borderId="0" xfId="0" applyFont="1" applyAlignment="1">
      <alignment horizontal="right" vertical="top" wrapText="1"/>
    </xf>
    <xf numFmtId="0" fontId="11" fillId="0" borderId="2" xfId="0" applyFont="1" applyBorder="1" applyAlignment="1">
      <alignment horizontal="right" vertical="top" wrapText="1"/>
    </xf>
    <xf numFmtId="0" fontId="11" fillId="0" borderId="6" xfId="0" applyFont="1" applyBorder="1" applyAlignment="1">
      <alignment vertical="top"/>
    </xf>
    <xf numFmtId="168" fontId="0" fillId="0" borderId="1" xfId="9" applyNumberFormat="1" applyFont="1" applyBorder="1"/>
    <xf numFmtId="0" fontId="0" fillId="0" borderId="1" xfId="0" applyBorder="1"/>
    <xf numFmtId="0" fontId="11" fillId="0" borderId="0" xfId="0" applyFont="1" applyAlignment="1">
      <alignment horizontal="right" vertical="center" wrapText="1"/>
    </xf>
    <xf numFmtId="0" fontId="11" fillId="0" borderId="2" xfId="0" applyFont="1" applyBorder="1" applyAlignment="1">
      <alignment horizontal="right" vertical="center" wrapText="1"/>
    </xf>
    <xf numFmtId="169" fontId="11" fillId="0" borderId="6" xfId="16" applyNumberFormat="1" applyFont="1" applyBorder="1"/>
    <xf numFmtId="169" fontId="11" fillId="0" borderId="1" xfId="16" applyNumberFormat="1" applyFont="1" applyBorder="1" applyAlignment="1">
      <alignment horizontal="left" vertical="top" indent="1"/>
    </xf>
    <xf numFmtId="169" fontId="11" fillId="0" borderId="1" xfId="16" applyNumberFormat="1" applyFont="1" applyBorder="1"/>
    <xf numFmtId="169" fontId="11" fillId="0" borderId="0" xfId="16" applyNumberFormat="1" applyFont="1" applyAlignment="1">
      <alignment vertical="top"/>
    </xf>
    <xf numFmtId="175" fontId="11" fillId="0" borderId="0" xfId="16" applyNumberFormat="1" applyFont="1"/>
    <xf numFmtId="169" fontId="29" fillId="0" borderId="1" xfId="16" applyNumberFormat="1" applyFont="1" applyBorder="1" applyAlignment="1">
      <alignment vertical="center"/>
    </xf>
    <xf numFmtId="169" fontId="26" fillId="0" borderId="1" xfId="16" applyNumberFormat="1" applyFont="1" applyBorder="1"/>
    <xf numFmtId="169" fontId="29" fillId="0" borderId="1" xfId="17" applyNumberFormat="1" applyFont="1" applyBorder="1"/>
    <xf numFmtId="177" fontId="11" fillId="0" borderId="0" xfId="16" applyNumberFormat="1" applyFont="1"/>
    <xf numFmtId="169" fontId="11" fillId="0" borderId="1" xfId="16" applyNumberFormat="1" applyFont="1" applyBorder="1" applyAlignment="1">
      <alignment vertical="top"/>
    </xf>
    <xf numFmtId="169" fontId="29" fillId="0" borderId="1" xfId="16" applyNumberFormat="1" applyFont="1" applyBorder="1"/>
    <xf numFmtId="169" fontId="11" fillId="0" borderId="0" xfId="16" applyNumberFormat="1" applyFont="1" applyAlignment="1">
      <alignment horizontal="right"/>
    </xf>
    <xf numFmtId="169" fontId="11" fillId="0" borderId="1" xfId="16" applyNumberFormat="1" applyFont="1" applyBorder="1" applyAlignment="1">
      <alignment horizontal="left" vertical="top" indent="2"/>
    </xf>
    <xf numFmtId="169" fontId="11" fillId="0" borderId="1" xfId="16" applyNumberFormat="1" applyFont="1" applyBorder="1" applyAlignment="1">
      <alignment horizontal="right" vertical="top"/>
    </xf>
    <xf numFmtId="0" fontId="11" fillId="0" borderId="0" xfId="16" applyFont="1" applyAlignment="1">
      <alignment vertical="top" wrapText="1"/>
    </xf>
    <xf numFmtId="0" fontId="40" fillId="0" borderId="1" xfId="183" applyFont="1" applyBorder="1" applyAlignment="1">
      <alignment vertical="center"/>
    </xf>
    <xf numFmtId="0" fontId="12" fillId="0" borderId="1" xfId="183" applyFont="1" applyBorder="1" applyAlignment="1">
      <alignment horizontal="center" vertical="center"/>
    </xf>
    <xf numFmtId="0" fontId="12" fillId="0" borderId="1" xfId="183" applyFont="1" applyBorder="1" applyAlignment="1">
      <alignment vertical="top"/>
    </xf>
    <xf numFmtId="173" fontId="12" fillId="0" borderId="1" xfId="193" applyNumberFormat="1" applyFont="1" applyFill="1" applyBorder="1"/>
    <xf numFmtId="173" fontId="12" fillId="0" borderId="1" xfId="193" applyNumberFormat="1" applyFont="1" applyFill="1" applyBorder="1" applyAlignment="1">
      <alignment vertical="top"/>
    </xf>
    <xf numFmtId="0" fontId="12" fillId="0" borderId="1" xfId="183" applyFont="1" applyBorder="1"/>
    <xf numFmtId="173" fontId="12" fillId="0" borderId="1" xfId="193" applyNumberFormat="1" applyFont="1" applyFill="1" applyBorder="1" applyAlignment="1">
      <alignment horizontal="right"/>
    </xf>
    <xf numFmtId="174" fontId="12" fillId="0" borderId="1" xfId="183" applyNumberFormat="1" applyFont="1" applyBorder="1" applyAlignment="1">
      <alignment horizontal="right" vertical="top"/>
    </xf>
    <xf numFmtId="0" fontId="58" fillId="0" borderId="1" xfId="183" applyFont="1" applyBorder="1"/>
    <xf numFmtId="0" fontId="12" fillId="0" borderId="1" xfId="183" applyFont="1" applyBorder="1" applyAlignment="1">
      <alignment horizontal="left" vertical="top" indent="1"/>
    </xf>
    <xf numFmtId="168" fontId="11" fillId="0" borderId="0" xfId="131" applyNumberFormat="1" applyFont="1" applyAlignment="1">
      <alignment horizontal="right"/>
    </xf>
    <xf numFmtId="168" fontId="11" fillId="0" borderId="0" xfId="131" applyNumberFormat="1" applyFont="1" applyAlignment="1">
      <alignment horizontal="right" vertical="top"/>
    </xf>
    <xf numFmtId="0" fontId="44" fillId="0" borderId="1" xfId="190" applyFont="1" applyBorder="1" applyAlignment="1">
      <alignment vertical="top"/>
    </xf>
    <xf numFmtId="178" fontId="41" fillId="0" borderId="1" xfId="190" applyNumberFormat="1" applyFont="1" applyBorder="1" applyAlignment="1">
      <alignment vertical="top"/>
    </xf>
    <xf numFmtId="0" fontId="42" fillId="0" borderId="1" xfId="190" applyFont="1" applyBorder="1" applyAlignment="1">
      <alignment vertical="top"/>
    </xf>
    <xf numFmtId="168" fontId="41" fillId="0" borderId="1" xfId="191" applyNumberFormat="1" applyFont="1" applyBorder="1" applyAlignment="1">
      <alignment vertical="top"/>
    </xf>
    <xf numFmtId="177" fontId="41" fillId="0" borderId="1" xfId="190" applyNumberFormat="1" applyFont="1" applyBorder="1" applyAlignment="1">
      <alignment vertical="top"/>
    </xf>
    <xf numFmtId="178" fontId="81" fillId="0" borderId="1" xfId="190" applyNumberFormat="1" applyFont="1" applyBorder="1" applyAlignment="1">
      <alignment vertical="top"/>
    </xf>
    <xf numFmtId="0" fontId="41" fillId="0" borderId="1" xfId="190" applyFont="1" applyBorder="1" applyAlignment="1">
      <alignment horizontal="left" vertical="top"/>
    </xf>
    <xf numFmtId="0" fontId="41" fillId="0" borderId="1" xfId="190" applyFont="1" applyBorder="1" applyAlignment="1">
      <alignment horizontal="center" vertical="top"/>
    </xf>
    <xf numFmtId="0" fontId="45" fillId="0" borderId="1" xfId="190" applyFont="1" applyBorder="1" applyAlignment="1">
      <alignment horizontal="left" vertical="top" indent="2"/>
    </xf>
    <xf numFmtId="0" fontId="44" fillId="0" borderId="1" xfId="190" applyFont="1" applyBorder="1" applyAlignment="1">
      <alignment horizontal="left" vertical="top" indent="3"/>
    </xf>
    <xf numFmtId="0" fontId="41" fillId="0" borderId="1" xfId="190" applyFont="1" applyBorder="1" applyAlignment="1">
      <alignment horizontal="left" vertical="top" indent="3"/>
    </xf>
    <xf numFmtId="0" fontId="41" fillId="0" borderId="1" xfId="190" applyFont="1" applyBorder="1" applyAlignment="1">
      <alignment horizontal="center"/>
    </xf>
    <xf numFmtId="0" fontId="41" fillId="0" borderId="1" xfId="190" applyFont="1" applyBorder="1" applyAlignment="1">
      <alignment horizontal="left" vertical="top" indent="4"/>
    </xf>
    <xf numFmtId="178" fontId="41" fillId="0" borderId="1" xfId="190" applyNumberFormat="1" applyFont="1" applyBorder="1" applyAlignment="1">
      <alignment horizontal="left"/>
    </xf>
    <xf numFmtId="178" fontId="41" fillId="0" borderId="1" xfId="190" applyNumberFormat="1" applyFont="1" applyBorder="1"/>
    <xf numFmtId="178" fontId="41" fillId="0" borderId="1" xfId="190" applyNumberFormat="1" applyFont="1" applyBorder="1" applyAlignment="1">
      <alignment horizontal="left" vertical="top"/>
    </xf>
    <xf numFmtId="3" fontId="44" fillId="0" borderId="1" xfId="190" applyNumberFormat="1" applyFont="1" applyBorder="1" applyAlignment="1">
      <alignment horizontal="left" vertical="top" indent="1"/>
    </xf>
    <xf numFmtId="0" fontId="41" fillId="0" borderId="1" xfId="190" applyFont="1" applyBorder="1" applyAlignment="1">
      <alignment horizontal="left"/>
    </xf>
    <xf numFmtId="0" fontId="41" fillId="0" borderId="1" xfId="190" applyFont="1" applyBorder="1"/>
    <xf numFmtId="0" fontId="1" fillId="0" borderId="0" xfId="0" applyFont="1" applyAlignment="1">
      <alignment horizontal="left"/>
    </xf>
    <xf numFmtId="169" fontId="91" fillId="0" borderId="1" xfId="16" applyNumberFormat="1" applyFont="1" applyBorder="1" applyAlignment="1">
      <alignment vertical="center"/>
    </xf>
    <xf numFmtId="49" fontId="11" fillId="9" borderId="0" xfId="0" applyNumberFormat="1" applyFont="1" applyFill="1"/>
    <xf numFmtId="49" fontId="0" fillId="8" borderId="0" xfId="0" applyNumberFormat="1" applyFill="1"/>
    <xf numFmtId="0" fontId="120" fillId="8" borderId="0" xfId="0" applyFont="1" applyFill="1"/>
    <xf numFmtId="49" fontId="11" fillId="8" borderId="0" xfId="0" applyNumberFormat="1" applyFont="1" applyFill="1"/>
    <xf numFmtId="49" fontId="16" fillId="6" borderId="0" xfId="0" applyNumberFormat="1" applyFont="1" applyFill="1"/>
    <xf numFmtId="169" fontId="27" fillId="0" borderId="31" xfId="0" applyNumberFormat="1" applyFont="1" applyBorder="1" applyAlignment="1">
      <alignment vertical="center"/>
    </xf>
    <xf numFmtId="169" fontId="27" fillId="0" borderId="6" xfId="0" applyNumberFormat="1" applyFont="1" applyBorder="1" applyAlignment="1">
      <alignment vertical="center"/>
    </xf>
    <xf numFmtId="0" fontId="26" fillId="0" borderId="6" xfId="0" applyFont="1" applyBorder="1" applyAlignment="1">
      <alignment horizontal="left" indent="1"/>
    </xf>
    <xf numFmtId="168" fontId="26" fillId="0" borderId="6" xfId="9" applyNumberFormat="1" applyFont="1" applyBorder="1"/>
    <xf numFmtId="0" fontId="92" fillId="12" borderId="0" xfId="0" applyFont="1" applyFill="1" applyAlignment="1">
      <alignment vertical="center"/>
    </xf>
    <xf numFmtId="0" fontId="92" fillId="12" borderId="0" xfId="0" applyFont="1" applyFill="1" applyAlignment="1">
      <alignment horizontal="right"/>
    </xf>
    <xf numFmtId="0" fontId="97" fillId="12" borderId="0" xfId="0" applyFont="1" applyFill="1" applyAlignment="1">
      <alignment vertical="center"/>
    </xf>
    <xf numFmtId="0" fontId="97" fillId="12" borderId="0" xfId="0" applyFont="1" applyFill="1" applyAlignment="1">
      <alignment horizontal="right"/>
    </xf>
    <xf numFmtId="3" fontId="0" fillId="0" borderId="3" xfId="0" applyNumberFormat="1" applyBorder="1" applyAlignment="1">
      <alignment horizontal="center" vertical="center"/>
    </xf>
    <xf numFmtId="3" fontId="0" fillId="0" borderId="6" xfId="0" applyNumberFormat="1" applyBorder="1" applyAlignment="1">
      <alignment horizontal="center" vertical="center"/>
    </xf>
    <xf numFmtId="3" fontId="0" fillId="0" borderId="4" xfId="0" applyNumberFormat="1"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168" fontId="0" fillId="0" borderId="3" xfId="9" applyNumberFormat="1" applyFont="1" applyBorder="1" applyAlignment="1">
      <alignment horizontal="center" vertical="center"/>
    </xf>
    <xf numFmtId="168" fontId="0" fillId="0" borderId="6" xfId="9" applyNumberFormat="1" applyFont="1" applyBorder="1" applyAlignment="1">
      <alignment horizontal="center" vertical="center"/>
    </xf>
    <xf numFmtId="168" fontId="0" fillId="0" borderId="4" xfId="9" applyNumberFormat="1" applyFont="1" applyBorder="1" applyAlignment="1">
      <alignment horizontal="center" vertical="center"/>
    </xf>
    <xf numFmtId="0" fontId="24" fillId="0" borderId="2" xfId="0" applyFont="1" applyBorder="1" applyAlignment="1">
      <alignment horizontal="left" vertical="center" wrapText="1"/>
    </xf>
  </cellXfs>
  <cellStyles count="197">
    <cellStyle name="_LISC_WSM" xfId="18" xr:uid="{00000000-0005-0000-0000-000000000000}"/>
    <cellStyle name="1 indent" xfId="19" xr:uid="{00000000-0005-0000-0000-000001000000}"/>
    <cellStyle name="2 indents" xfId="20" xr:uid="{00000000-0005-0000-0000-000002000000}"/>
    <cellStyle name="3 indents" xfId="21" xr:uid="{00000000-0005-0000-0000-000003000000}"/>
    <cellStyle name="4 indents" xfId="22" xr:uid="{00000000-0005-0000-0000-000004000000}"/>
    <cellStyle name="5 indents" xfId="23" xr:uid="{00000000-0005-0000-0000-000005000000}"/>
    <cellStyle name="clsAltData" xfId="137" xr:uid="{00000000-0005-0000-0000-000006000000}"/>
    <cellStyle name="clsAltMRVData" xfId="138" xr:uid="{00000000-0005-0000-0000-000007000000}"/>
    <cellStyle name="clsBlank" xfId="139" xr:uid="{00000000-0005-0000-0000-000008000000}"/>
    <cellStyle name="clsColumnHeader" xfId="140" xr:uid="{00000000-0005-0000-0000-000009000000}"/>
    <cellStyle name="clsData" xfId="141" xr:uid="{00000000-0005-0000-0000-00000A000000}"/>
    <cellStyle name="clsDefault" xfId="142" xr:uid="{00000000-0005-0000-0000-00000B000000}"/>
    <cellStyle name="clsFooter" xfId="143" xr:uid="{00000000-0005-0000-0000-00000C000000}"/>
    <cellStyle name="clsIndexTableData" xfId="144" xr:uid="{00000000-0005-0000-0000-00000D000000}"/>
    <cellStyle name="clsIndexTableHdr" xfId="145" xr:uid="{00000000-0005-0000-0000-00000E000000}"/>
    <cellStyle name="clsIndexTableTitle" xfId="146" xr:uid="{00000000-0005-0000-0000-00000F000000}"/>
    <cellStyle name="clsMRVData" xfId="147" xr:uid="{00000000-0005-0000-0000-000010000000}"/>
    <cellStyle name="clsReportFooter" xfId="148" xr:uid="{00000000-0005-0000-0000-000011000000}"/>
    <cellStyle name="clsReportHeader" xfId="149" xr:uid="{00000000-0005-0000-0000-000012000000}"/>
    <cellStyle name="clsRowHeader" xfId="150" xr:uid="{00000000-0005-0000-0000-000013000000}"/>
    <cellStyle name="clsScale" xfId="151" xr:uid="{00000000-0005-0000-0000-000014000000}"/>
    <cellStyle name="clsSection" xfId="152" xr:uid="{00000000-0005-0000-0000-000015000000}"/>
    <cellStyle name="Comma" xfId="1" builtinId="3"/>
    <cellStyle name="Comma [0] 2" xfId="24" xr:uid="{00000000-0005-0000-0000-000017000000}"/>
    <cellStyle name="Comma 10" xfId="25" xr:uid="{00000000-0005-0000-0000-000018000000}"/>
    <cellStyle name="Comma 11" xfId="26" xr:uid="{00000000-0005-0000-0000-000019000000}"/>
    <cellStyle name="Comma 12" xfId="27" xr:uid="{00000000-0005-0000-0000-00001A000000}"/>
    <cellStyle name="Comma 13" xfId="28" xr:uid="{00000000-0005-0000-0000-00001B000000}"/>
    <cellStyle name="Comma 14" xfId="29" xr:uid="{00000000-0005-0000-0000-00001C000000}"/>
    <cellStyle name="Comma 15" xfId="30" xr:uid="{00000000-0005-0000-0000-00001D000000}"/>
    <cellStyle name="Comma 16" xfId="31" xr:uid="{00000000-0005-0000-0000-00001E000000}"/>
    <cellStyle name="Comma 17" xfId="32" xr:uid="{00000000-0005-0000-0000-00001F000000}"/>
    <cellStyle name="Comma 18" xfId="33" xr:uid="{00000000-0005-0000-0000-000020000000}"/>
    <cellStyle name="Comma 19" xfId="34" xr:uid="{00000000-0005-0000-0000-000021000000}"/>
    <cellStyle name="Comma 2" xfId="2" xr:uid="{00000000-0005-0000-0000-000022000000}"/>
    <cellStyle name="Comma 2 2" xfId="134" xr:uid="{00000000-0005-0000-0000-000023000000}"/>
    <cellStyle name="Comma 2 2 2" xfId="153" xr:uid="{00000000-0005-0000-0000-000024000000}"/>
    <cellStyle name="Comma 2 3" xfId="154" xr:uid="{00000000-0005-0000-0000-000025000000}"/>
    <cellStyle name="Comma 2 4" xfId="155" xr:uid="{00000000-0005-0000-0000-000026000000}"/>
    <cellStyle name="Comma 20" xfId="35" xr:uid="{00000000-0005-0000-0000-000027000000}"/>
    <cellStyle name="Comma 21" xfId="36" xr:uid="{00000000-0005-0000-0000-000028000000}"/>
    <cellStyle name="Comma 22" xfId="37" xr:uid="{00000000-0005-0000-0000-000029000000}"/>
    <cellStyle name="Comma 23" xfId="38" xr:uid="{00000000-0005-0000-0000-00002A000000}"/>
    <cellStyle name="Comma 24" xfId="39" xr:uid="{00000000-0005-0000-0000-00002B000000}"/>
    <cellStyle name="Comma 25" xfId="40" xr:uid="{00000000-0005-0000-0000-00002C000000}"/>
    <cellStyle name="Comma 26" xfId="41" xr:uid="{00000000-0005-0000-0000-00002D000000}"/>
    <cellStyle name="Comma 27" xfId="42" xr:uid="{00000000-0005-0000-0000-00002E000000}"/>
    <cellStyle name="Comma 28" xfId="43" xr:uid="{00000000-0005-0000-0000-00002F000000}"/>
    <cellStyle name="Comma 29" xfId="44" xr:uid="{00000000-0005-0000-0000-000030000000}"/>
    <cellStyle name="Comma 3" xfId="17" xr:uid="{00000000-0005-0000-0000-000031000000}"/>
    <cellStyle name="Comma 30" xfId="45" xr:uid="{00000000-0005-0000-0000-000032000000}"/>
    <cellStyle name="Comma 31" xfId="46" xr:uid="{00000000-0005-0000-0000-000033000000}"/>
    <cellStyle name="Comma 32" xfId="47" xr:uid="{00000000-0005-0000-0000-000034000000}"/>
    <cellStyle name="Comma 33" xfId="48" xr:uid="{00000000-0005-0000-0000-000035000000}"/>
    <cellStyle name="Comma 34" xfId="49" xr:uid="{00000000-0005-0000-0000-000036000000}"/>
    <cellStyle name="Comma 35" xfId="50" xr:uid="{00000000-0005-0000-0000-000037000000}"/>
    <cellStyle name="Comma 36" xfId="51" xr:uid="{00000000-0005-0000-0000-000038000000}"/>
    <cellStyle name="Comma 37" xfId="52" xr:uid="{00000000-0005-0000-0000-000039000000}"/>
    <cellStyle name="Comma 38" xfId="53" xr:uid="{00000000-0005-0000-0000-00003A000000}"/>
    <cellStyle name="Comma 38 2" xfId="193" xr:uid="{C42C2978-78AE-44AA-8C95-ECEDF2F0D967}"/>
    <cellStyle name="Comma 4" xfId="54" xr:uid="{00000000-0005-0000-0000-00003B000000}"/>
    <cellStyle name="Comma 5" xfId="55" xr:uid="{00000000-0005-0000-0000-00003C000000}"/>
    <cellStyle name="Comma 5 2" xfId="56" xr:uid="{00000000-0005-0000-0000-00003D000000}"/>
    <cellStyle name="Comma 5 3" xfId="57" xr:uid="{00000000-0005-0000-0000-00003E000000}"/>
    <cellStyle name="Comma 6" xfId="58" xr:uid="{00000000-0005-0000-0000-00003F000000}"/>
    <cellStyle name="Comma 7" xfId="59" xr:uid="{00000000-0005-0000-0000-000040000000}"/>
    <cellStyle name="Comma 8" xfId="60" xr:uid="{00000000-0005-0000-0000-000041000000}"/>
    <cellStyle name="Comma 9" xfId="61" xr:uid="{00000000-0005-0000-0000-000042000000}"/>
    <cellStyle name="Comma_FY ImportsTab" xfId="13" xr:uid="{00000000-0005-0000-0000-000043000000}"/>
    <cellStyle name="Comma0" xfId="62" xr:uid="{00000000-0005-0000-0000-000044000000}"/>
    <cellStyle name="Comma0 2" xfId="63" xr:uid="{00000000-0005-0000-0000-000045000000}"/>
    <cellStyle name="Currency" xfId="175" builtinId="4"/>
    <cellStyle name="Currency0" xfId="64" xr:uid="{00000000-0005-0000-0000-000047000000}"/>
    <cellStyle name="Currency0 2" xfId="65" xr:uid="{00000000-0005-0000-0000-000048000000}"/>
    <cellStyle name="Date" xfId="66" xr:uid="{00000000-0005-0000-0000-000049000000}"/>
    <cellStyle name="Date 2" xfId="67" xr:uid="{00000000-0005-0000-0000-00004A000000}"/>
    <cellStyle name="Euro" xfId="156" xr:uid="{00000000-0005-0000-0000-00004B000000}"/>
    <cellStyle name="Fixed" xfId="68" xr:uid="{00000000-0005-0000-0000-00004C000000}"/>
    <cellStyle name="Fixed 2" xfId="69" xr:uid="{00000000-0005-0000-0000-00004D000000}"/>
    <cellStyle name="General" xfId="70" xr:uid="{00000000-0005-0000-0000-00004E000000}"/>
    <cellStyle name="General 2" xfId="71" xr:uid="{00000000-0005-0000-0000-00004F000000}"/>
    <cellStyle name="Grey" xfId="157" xr:uid="{00000000-0005-0000-0000-000050000000}"/>
    <cellStyle name="Heading 1 2" xfId="72" xr:uid="{00000000-0005-0000-0000-000051000000}"/>
    <cellStyle name="Heading 2 2" xfId="73" xr:uid="{00000000-0005-0000-0000-000052000000}"/>
    <cellStyle name="helv" xfId="3" xr:uid="{00000000-0005-0000-0000-000053000000}"/>
    <cellStyle name="Hyperlink" xfId="4" builtinId="8"/>
    <cellStyle name="Hyperlink 2" xfId="74" xr:uid="{00000000-0005-0000-0000-000055000000}"/>
    <cellStyle name="Hyperlink 3" xfId="75" xr:uid="{00000000-0005-0000-0000-000056000000}"/>
    <cellStyle name="Hyperlink 4" xfId="180" xr:uid="{00000000-0005-0000-0000-000057000000}"/>
    <cellStyle name="Hyperlink 5" xfId="181" xr:uid="{00000000-0005-0000-0000-000058000000}"/>
    <cellStyle name="imf-one decimal" xfId="76" xr:uid="{00000000-0005-0000-0000-000059000000}"/>
    <cellStyle name="imf-zero decimal" xfId="77" xr:uid="{00000000-0005-0000-0000-00005A000000}"/>
    <cellStyle name="Input [yellow]" xfId="158" xr:uid="{00000000-0005-0000-0000-00005B000000}"/>
    <cellStyle name="Lien hypertexte visité_Condensé n° 39 du 29-03.11 Année 2001" xfId="159" xr:uid="{00000000-0005-0000-0000-00005C000000}"/>
    <cellStyle name="Lien hypertexte_Condensé n° 39 du 29-03.11 Année 2001" xfId="160" xr:uid="{00000000-0005-0000-0000-00005D000000}"/>
    <cellStyle name="Milliers [0]_Condensé n° 39 du 29-03.11 Année 2001" xfId="161" xr:uid="{00000000-0005-0000-0000-00005E000000}"/>
    <cellStyle name="Milliers_Condensé 39 Rel.Ext" xfId="162" xr:uid="{00000000-0005-0000-0000-00005F000000}"/>
    <cellStyle name="Monétaire [0]_Condensé n° 39 du 29-03.11 Année 2001" xfId="163" xr:uid="{00000000-0005-0000-0000-000060000000}"/>
    <cellStyle name="Monétaire_CONDENSE N° 39  PRIX  2001" xfId="164" xr:uid="{00000000-0005-0000-0000-000061000000}"/>
    <cellStyle name="Normal" xfId="0" builtinId="0"/>
    <cellStyle name="Normal - Style1" xfId="165" xr:uid="{00000000-0005-0000-0000-000063000000}"/>
    <cellStyle name="Normal 10" xfId="78" xr:uid="{00000000-0005-0000-0000-000064000000}"/>
    <cellStyle name="Normal 11" xfId="16" xr:uid="{00000000-0005-0000-0000-000065000000}"/>
    <cellStyle name="Normal 12" xfId="79" xr:uid="{00000000-0005-0000-0000-000066000000}"/>
    <cellStyle name="Normal 12 2" xfId="80" xr:uid="{00000000-0005-0000-0000-000067000000}"/>
    <cellStyle name="Normal 12 3" xfId="185" xr:uid="{00000000-0005-0000-0000-000068000000}"/>
    <cellStyle name="Normal 12 3 2" xfId="186" xr:uid="{00000000-0005-0000-0000-000069000000}"/>
    <cellStyle name="Normal 13" xfId="81" xr:uid="{00000000-0005-0000-0000-00006A000000}"/>
    <cellStyle name="Normal 14" xfId="82" xr:uid="{00000000-0005-0000-0000-00006B000000}"/>
    <cellStyle name="Normal 15" xfId="129" xr:uid="{00000000-0005-0000-0000-00006C000000}"/>
    <cellStyle name="Normal 15 2" xfId="183" xr:uid="{00000000-0005-0000-0000-00006D000000}"/>
    <cellStyle name="Normal 16" xfId="136" xr:uid="{00000000-0005-0000-0000-00006E000000}"/>
    <cellStyle name="Normal 17" xfId="173" xr:uid="{00000000-0005-0000-0000-00006F000000}"/>
    <cellStyle name="Normal 18" xfId="177" xr:uid="{00000000-0005-0000-0000-000070000000}"/>
    <cellStyle name="Normal 19" xfId="190" xr:uid="{7D892B1B-A560-4D26-B5E6-6B8B3C8AE8E1}"/>
    <cellStyle name="Normal 2" xfId="5" xr:uid="{00000000-0005-0000-0000-000071000000}"/>
    <cellStyle name="Normal 2 2" xfId="83" xr:uid="{00000000-0005-0000-0000-000072000000}"/>
    <cellStyle name="Normal 2 3" xfId="84" xr:uid="{00000000-0005-0000-0000-000073000000}"/>
    <cellStyle name="Normal 2 3 2" xfId="85" xr:uid="{00000000-0005-0000-0000-000074000000}"/>
    <cellStyle name="Normal 2 3 3" xfId="86" xr:uid="{00000000-0005-0000-0000-000075000000}"/>
    <cellStyle name="Normal 2 4" xfId="87" xr:uid="{00000000-0005-0000-0000-000076000000}"/>
    <cellStyle name="Normal 2 5" xfId="88" xr:uid="{00000000-0005-0000-0000-000077000000}"/>
    <cellStyle name="Normal 2 5 2" xfId="182" xr:uid="{00000000-0005-0000-0000-000078000000}"/>
    <cellStyle name="Normal 2 6" xfId="179" xr:uid="{00000000-0005-0000-0000-000079000000}"/>
    <cellStyle name="Normal 3" xfId="11" xr:uid="{00000000-0005-0000-0000-00007A000000}"/>
    <cellStyle name="Normal 3 2" xfId="89" xr:uid="{00000000-0005-0000-0000-00007B000000}"/>
    <cellStyle name="Normal 3 2 2" xfId="90" xr:uid="{00000000-0005-0000-0000-00007C000000}"/>
    <cellStyle name="Normal 3 2 3" xfId="187" xr:uid="{00000000-0005-0000-0000-00007D000000}"/>
    <cellStyle name="Normal 3 3" xfId="91" xr:uid="{00000000-0005-0000-0000-00007E000000}"/>
    <cellStyle name="Normal 3 4" xfId="178" xr:uid="{00000000-0005-0000-0000-00007F000000}"/>
    <cellStyle name="Normal 3 5" xfId="192" xr:uid="{6E1C4986-7FD5-43B8-B853-E194FDC5CD47}"/>
    <cellStyle name="Normal 4" xfId="12" xr:uid="{00000000-0005-0000-0000-000080000000}"/>
    <cellStyle name="Normal 4 2" xfId="92" xr:uid="{00000000-0005-0000-0000-000081000000}"/>
    <cellStyle name="Normal 4 2 2" xfId="93" xr:uid="{00000000-0005-0000-0000-000082000000}"/>
    <cellStyle name="Normal 4 3" xfId="94" xr:uid="{00000000-0005-0000-0000-000083000000}"/>
    <cellStyle name="Normal 4 3 2" xfId="166" xr:uid="{00000000-0005-0000-0000-000084000000}"/>
    <cellStyle name="Normal 4 4" xfId="95" xr:uid="{00000000-0005-0000-0000-000085000000}"/>
    <cellStyle name="Normal 4 5" xfId="167" xr:uid="{00000000-0005-0000-0000-000086000000}"/>
    <cellStyle name="Normal 4 6" xfId="168" xr:uid="{00000000-0005-0000-0000-000087000000}"/>
    <cellStyle name="Normal 4 7" xfId="188" xr:uid="{00000000-0005-0000-0000-000088000000}"/>
    <cellStyle name="Normal 5" xfId="96" xr:uid="{00000000-0005-0000-0000-000089000000}"/>
    <cellStyle name="Normal 5 2" xfId="97" xr:uid="{00000000-0005-0000-0000-00008A000000}"/>
    <cellStyle name="Normal 5 3" xfId="98" xr:uid="{00000000-0005-0000-0000-00008B000000}"/>
    <cellStyle name="Normal 6" xfId="99" xr:uid="{00000000-0005-0000-0000-00008C000000}"/>
    <cellStyle name="Normal 6 2" xfId="100" xr:uid="{00000000-0005-0000-0000-00008D000000}"/>
    <cellStyle name="Normal 6 2 2" xfId="101" xr:uid="{00000000-0005-0000-0000-00008E000000}"/>
    <cellStyle name="Normal 6 2 2 2" xfId="102" xr:uid="{00000000-0005-0000-0000-00008F000000}"/>
    <cellStyle name="Normal 6 2 2 3" xfId="103" xr:uid="{00000000-0005-0000-0000-000090000000}"/>
    <cellStyle name="Normal 6 2 2 4" xfId="104" xr:uid="{00000000-0005-0000-0000-000091000000}"/>
    <cellStyle name="Normal 6 2 2 5" xfId="105" xr:uid="{00000000-0005-0000-0000-000092000000}"/>
    <cellStyle name="Normal 6 2 3" xfId="106" xr:uid="{00000000-0005-0000-0000-000093000000}"/>
    <cellStyle name="Normal 6 2 3 2" xfId="107" xr:uid="{00000000-0005-0000-0000-000094000000}"/>
    <cellStyle name="Normal 6 2 3 3" xfId="108" xr:uid="{00000000-0005-0000-0000-000095000000}"/>
    <cellStyle name="Normal 6 2 3 4" xfId="109" xr:uid="{00000000-0005-0000-0000-000096000000}"/>
    <cellStyle name="Normal 6 2 4" xfId="110" xr:uid="{00000000-0005-0000-0000-000097000000}"/>
    <cellStyle name="Normal 6 2 5" xfId="111" xr:uid="{00000000-0005-0000-0000-000098000000}"/>
    <cellStyle name="Normal 6 2 6" xfId="112" xr:uid="{00000000-0005-0000-0000-000099000000}"/>
    <cellStyle name="Normal 6 2 7" xfId="113" xr:uid="{00000000-0005-0000-0000-00009A000000}"/>
    <cellStyle name="Normal 6 3" xfId="114" xr:uid="{00000000-0005-0000-0000-00009B000000}"/>
    <cellStyle name="Normal 6 4" xfId="115" xr:uid="{00000000-0005-0000-0000-00009C000000}"/>
    <cellStyle name="Normal 6 4 2" xfId="116" xr:uid="{00000000-0005-0000-0000-00009D000000}"/>
    <cellStyle name="Normal 6 4 3" xfId="117" xr:uid="{00000000-0005-0000-0000-00009E000000}"/>
    <cellStyle name="Normal 6 4 4" xfId="118" xr:uid="{00000000-0005-0000-0000-00009F000000}"/>
    <cellStyle name="Normal 7" xfId="119" xr:uid="{00000000-0005-0000-0000-0000A0000000}"/>
    <cellStyle name="Normal 7 2" xfId="120" xr:uid="{00000000-0005-0000-0000-0000A1000000}"/>
    <cellStyle name="Normal 8" xfId="121" xr:uid="{00000000-0005-0000-0000-0000A2000000}"/>
    <cellStyle name="Normal 9" xfId="122" xr:uid="{00000000-0005-0000-0000-0000A3000000}"/>
    <cellStyle name="Normal Table" xfId="169" xr:uid="{00000000-0005-0000-0000-0000A4000000}"/>
    <cellStyle name="Normal_Aggregates" xfId="6" xr:uid="{00000000-0005-0000-0000-0000A5000000}"/>
    <cellStyle name="Normal_Carrier_Nation_1" xfId="176" xr:uid="{00000000-0005-0000-0000-0000A6000000}"/>
    <cellStyle name="Normal_fsmred00_Gfs" xfId="7" xr:uid="{00000000-0005-0000-0000-0000A7000000}"/>
    <cellStyle name="Normal_Returns-newBSD3-RWN Sep03" xfId="189" xr:uid="{00000000-0005-0000-0000-0000A8000000}"/>
    <cellStyle name="Normal_RMI_2008 EconStat_tabs_draft4" xfId="8" xr:uid="{00000000-0005-0000-0000-0000A9000000}"/>
    <cellStyle name="Normal_statistical appendix tables 2" xfId="132" xr:uid="{00000000-0005-0000-0000-0000AA000000}"/>
    <cellStyle name="Normal_table 5" xfId="196" xr:uid="{F71E850B-3A37-4BA1-8BD2-1715F88777B6}"/>
    <cellStyle name="Normal_Tables for authorities 2" xfId="15" xr:uid="{00000000-0005-0000-0000-0000AB000000}"/>
    <cellStyle name="Percent" xfId="9" builtinId="5"/>
    <cellStyle name="Percent [2]" xfId="170" xr:uid="{00000000-0005-0000-0000-0000AD000000}"/>
    <cellStyle name="Percent 10" xfId="195" xr:uid="{A2A92C63-6146-4AB6-80DB-B2E69BAAC6DC}"/>
    <cellStyle name="Percent 2" xfId="10" xr:uid="{00000000-0005-0000-0000-0000AE000000}"/>
    <cellStyle name="Percent 2 2" xfId="135" xr:uid="{00000000-0005-0000-0000-0000AF000000}"/>
    <cellStyle name="Percent 3" xfId="123" xr:uid="{00000000-0005-0000-0000-0000B0000000}"/>
    <cellStyle name="Percent 4" xfId="130" xr:uid="{00000000-0005-0000-0000-0000B1000000}"/>
    <cellStyle name="Percent 4 2" xfId="194" xr:uid="{71CA02DB-1A7B-4DAB-B59A-64D42C3E0DE0}"/>
    <cellStyle name="Percent 5" xfId="131" xr:uid="{00000000-0005-0000-0000-0000B2000000}"/>
    <cellStyle name="Percent 6" xfId="133" xr:uid="{00000000-0005-0000-0000-0000B3000000}"/>
    <cellStyle name="Percent 7" xfId="174" xr:uid="{00000000-0005-0000-0000-0000B4000000}"/>
    <cellStyle name="Percent 8" xfId="184" xr:uid="{00000000-0005-0000-0000-0000B5000000}"/>
    <cellStyle name="Percent 9" xfId="191" xr:uid="{2B24B22C-11B5-4FFF-9E28-7B0C62949363}"/>
    <cellStyle name="percentage difference" xfId="171" xr:uid="{00000000-0005-0000-0000-0000B6000000}"/>
    <cellStyle name="percentage difference one decimal" xfId="124" xr:uid="{00000000-0005-0000-0000-0000B7000000}"/>
    <cellStyle name="percentage difference zero decimal" xfId="125" xr:uid="{00000000-0005-0000-0000-0000B8000000}"/>
    <cellStyle name="Presentation" xfId="126" xr:uid="{00000000-0005-0000-0000-0000B9000000}"/>
    <cellStyle name="Publication" xfId="172" xr:uid="{00000000-0005-0000-0000-0000BA000000}"/>
    <cellStyle name="Style 1" xfId="127" xr:uid="{00000000-0005-0000-0000-0000BB000000}"/>
    <cellStyle name="Total 2" xfId="128" xr:uid="{00000000-0005-0000-0000-0000BC000000}"/>
    <cellStyle name="標準_POPRC95 (2)" xfId="14" xr:uid="{00000000-0005-0000-0000-0000BD000000}"/>
  </cellStyles>
  <dxfs count="0"/>
  <tableStyles count="0" defaultTableStyle="TableStyleMedium9" defaultPivotStyle="PivotStyleLight16"/>
  <colors>
    <mruColors>
      <color rgb="FF0033CC"/>
      <color rgb="FFFFFF99"/>
      <color rgb="FFFFFF66"/>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1.xml"/><Relationship Id="rId18" Type="http://schemas.openxmlformats.org/officeDocument/2006/relationships/worksheet" Target="worksheets/sheet16.xml"/><Relationship Id="rId26" Type="http://schemas.openxmlformats.org/officeDocument/2006/relationships/worksheet" Target="worksheets/sheet24.xml"/><Relationship Id="rId21" Type="http://schemas.openxmlformats.org/officeDocument/2006/relationships/worksheet" Target="worksheets/sheet19.xml"/><Relationship Id="rId34" Type="http://schemas.openxmlformats.org/officeDocument/2006/relationships/theme" Target="theme/theme1.xml"/><Relationship Id="rId7" Type="http://schemas.openxmlformats.org/officeDocument/2006/relationships/worksheet" Target="worksheets/sheet5.xml"/><Relationship Id="rId12" Type="http://schemas.openxmlformats.org/officeDocument/2006/relationships/worksheet" Target="worksheets/sheet10.xml"/><Relationship Id="rId17" Type="http://schemas.openxmlformats.org/officeDocument/2006/relationships/worksheet" Target="worksheets/sheet15.xml"/><Relationship Id="rId25" Type="http://schemas.openxmlformats.org/officeDocument/2006/relationships/worksheet" Target="worksheets/sheet23.xml"/><Relationship Id="rId33" Type="http://schemas.openxmlformats.org/officeDocument/2006/relationships/worksheet" Target="worksheets/sheet31.xml"/><Relationship Id="rId2" Type="http://schemas.openxmlformats.org/officeDocument/2006/relationships/chartsheet" Target="chartsheets/sheet2.xml"/><Relationship Id="rId16" Type="http://schemas.openxmlformats.org/officeDocument/2006/relationships/worksheet" Target="worksheets/sheet14.xml"/><Relationship Id="rId20" Type="http://schemas.openxmlformats.org/officeDocument/2006/relationships/worksheet" Target="worksheets/sheet18.xml"/><Relationship Id="rId29" Type="http://schemas.openxmlformats.org/officeDocument/2006/relationships/worksheet" Target="worksheets/sheet27.xml"/><Relationship Id="rId1" Type="http://schemas.openxmlformats.org/officeDocument/2006/relationships/chartsheet" Target="chartsheets/sheet1.xml"/><Relationship Id="rId6" Type="http://schemas.openxmlformats.org/officeDocument/2006/relationships/worksheet" Target="worksheets/sheet4.xml"/><Relationship Id="rId11" Type="http://schemas.openxmlformats.org/officeDocument/2006/relationships/worksheet" Target="worksheets/sheet9.xml"/><Relationship Id="rId24" Type="http://schemas.openxmlformats.org/officeDocument/2006/relationships/worksheet" Target="worksheets/sheet22.xml"/><Relationship Id="rId32" Type="http://schemas.openxmlformats.org/officeDocument/2006/relationships/worksheet" Target="worksheets/sheet30.xml"/><Relationship Id="rId37" Type="http://schemas.openxmlformats.org/officeDocument/2006/relationships/calcChain" Target="calcChain.xml"/><Relationship Id="rId5" Type="http://schemas.openxmlformats.org/officeDocument/2006/relationships/worksheet" Target="worksheets/sheet3.xml"/><Relationship Id="rId15" Type="http://schemas.openxmlformats.org/officeDocument/2006/relationships/worksheet" Target="worksheets/sheet13.xml"/><Relationship Id="rId23" Type="http://schemas.openxmlformats.org/officeDocument/2006/relationships/worksheet" Target="worksheets/sheet21.xml"/><Relationship Id="rId28" Type="http://schemas.openxmlformats.org/officeDocument/2006/relationships/worksheet" Target="worksheets/sheet26.xml"/><Relationship Id="rId36" Type="http://schemas.openxmlformats.org/officeDocument/2006/relationships/sharedStrings" Target="sharedStrings.xml"/><Relationship Id="rId10" Type="http://schemas.openxmlformats.org/officeDocument/2006/relationships/worksheet" Target="worksheets/sheet8.xml"/><Relationship Id="rId19" Type="http://schemas.openxmlformats.org/officeDocument/2006/relationships/worksheet" Target="worksheets/sheet17.xml"/><Relationship Id="rId31" Type="http://schemas.openxmlformats.org/officeDocument/2006/relationships/worksheet" Target="worksheets/sheet29.xml"/><Relationship Id="rId4" Type="http://schemas.openxmlformats.org/officeDocument/2006/relationships/worksheet" Target="worksheets/sheet2.xml"/><Relationship Id="rId9" Type="http://schemas.openxmlformats.org/officeDocument/2006/relationships/worksheet" Target="worksheets/sheet7.xml"/><Relationship Id="rId14" Type="http://schemas.openxmlformats.org/officeDocument/2006/relationships/worksheet" Target="worksheets/sheet12.xml"/><Relationship Id="rId22" Type="http://schemas.openxmlformats.org/officeDocument/2006/relationships/worksheet" Target="worksheets/sheet20.xml"/><Relationship Id="rId27" Type="http://schemas.openxmlformats.org/officeDocument/2006/relationships/worksheet" Target="worksheets/sheet25.xml"/><Relationship Id="rId30" Type="http://schemas.openxmlformats.org/officeDocument/2006/relationships/worksheet" Target="worksheets/sheet28.xml"/><Relationship Id="rId35" Type="http://schemas.openxmlformats.org/officeDocument/2006/relationships/styles" Target="styles.xml"/><Relationship Id="rId8" Type="http://schemas.openxmlformats.org/officeDocument/2006/relationships/worksheet" Target="worksheets/sheet6.xml"/><Relationship Id="rId3"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490531832"/>
        <c:axId val="490538104"/>
      </c:barChart>
      <c:catAx>
        <c:axId val="490531832"/>
        <c:scaling>
          <c:orientation val="minMax"/>
        </c:scaling>
        <c:delete val="0"/>
        <c:axPos val="b"/>
        <c:majorTickMark val="out"/>
        <c:minorTickMark val="none"/>
        <c:tickLblPos val="nextTo"/>
        <c:crossAx val="490538104"/>
        <c:crosses val="autoZero"/>
        <c:auto val="1"/>
        <c:lblAlgn val="ctr"/>
        <c:lblOffset val="100"/>
        <c:noMultiLvlLbl val="0"/>
      </c:catAx>
      <c:valAx>
        <c:axId val="490538104"/>
        <c:scaling>
          <c:orientation val="minMax"/>
        </c:scaling>
        <c:delete val="0"/>
        <c:axPos val="l"/>
        <c:majorGridlines/>
        <c:majorTickMark val="out"/>
        <c:minorTickMark val="none"/>
        <c:tickLblPos val="nextTo"/>
        <c:crossAx val="490531832"/>
        <c:crosses val="autoZero"/>
        <c:crossBetween val="between"/>
      </c:valAx>
    </c:plotArea>
    <c:legend>
      <c:legendPos val="r"/>
      <c:overlay val="0"/>
    </c:legend>
    <c:plotVisOnly val="1"/>
    <c:dispBlanksAs val="gap"/>
    <c:showDLblsOverMax val="0"/>
  </c:chart>
  <c:spPr>
    <a:ln>
      <a:noFill/>
    </a:ln>
  </c:spPr>
  <c:txPr>
    <a:bodyPr/>
    <a:lstStyle/>
    <a:p>
      <a:pPr>
        <a:defRPr>
          <a:solidFill>
            <a:schemeClr val="tx1"/>
          </a:solidFil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490538888"/>
        <c:axId val="490533008"/>
      </c:barChart>
      <c:catAx>
        <c:axId val="490538888"/>
        <c:scaling>
          <c:orientation val="minMax"/>
        </c:scaling>
        <c:delete val="0"/>
        <c:axPos val="b"/>
        <c:majorTickMark val="out"/>
        <c:minorTickMark val="none"/>
        <c:tickLblPos val="nextTo"/>
        <c:crossAx val="490533008"/>
        <c:crosses val="autoZero"/>
        <c:auto val="1"/>
        <c:lblAlgn val="ctr"/>
        <c:lblOffset val="100"/>
        <c:noMultiLvlLbl val="0"/>
      </c:catAx>
      <c:valAx>
        <c:axId val="490533008"/>
        <c:scaling>
          <c:orientation val="minMax"/>
        </c:scaling>
        <c:delete val="0"/>
        <c:axPos val="l"/>
        <c:majorGridlines/>
        <c:majorTickMark val="out"/>
        <c:minorTickMark val="none"/>
        <c:tickLblPos val="nextTo"/>
        <c:crossAx val="490538888"/>
        <c:crosses val="autoZero"/>
        <c:crossBetween val="between"/>
      </c:valAx>
    </c:plotArea>
    <c:legend>
      <c:legendPos val="r"/>
      <c:overlay val="0"/>
    </c:legend>
    <c:plotVisOnly val="1"/>
    <c:dispBlanksAs val="gap"/>
    <c:showDLblsOverMax val="0"/>
  </c:chart>
  <c:spPr>
    <a:ln>
      <a:noFill/>
    </a:ln>
  </c:sp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B53098D-EF7A-4663-B4B5-84617FF68C43}">
  <sheetPr codeName="Chart1">
    <tabColor theme="1" tint="0.14999847407452621"/>
  </sheetPr>
  <sheetViews>
    <sheetView workbookViewId="0"/>
  </sheetViews>
  <pageMargins left="0" right="0" top="0" bottom="0" header="0" footer="0"/>
  <pageSetup orientation="portrait"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codeName="Chart2">
    <tabColor theme="1" tint="0.14999847407452621"/>
  </sheetPr>
  <sheetViews>
    <sheetView zoomScale="60" workbookViewId="0" zoomToFit="1"/>
  </sheetViews>
  <pageMargins left="0.7" right="0.7" top="0.75" bottom="0.75" header="0.3" footer="0.3"/>
  <pageSetup orientation="portrait"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7340600" cy="9639300"/>
    <xdr:graphicFrame macro="">
      <xdr:nvGraphicFramePr>
        <xdr:cNvPr id="2" name="Chart 1">
          <a:extLst>
            <a:ext uri="{FF2B5EF4-FFF2-40B4-BE49-F238E27FC236}">
              <a16:creationId xmlns:a16="http://schemas.microsoft.com/office/drawing/2014/main" id="{E7ED7FCB-618F-4C92-8B0C-46B5C94D5F6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6" name="Picture 5">
          <a:extLst xmlns:a="http://schemas.openxmlformats.org/drawingml/2006/main">
            <a:ext uri="{FF2B5EF4-FFF2-40B4-BE49-F238E27FC236}">
              <a16:creationId xmlns:a16="http://schemas.microsoft.com/office/drawing/2014/main" id="{CDE3BD60-4875-4060-AB5F-4982E1A4F36A}"/>
            </a:ext>
            <a:ext uri="{C183D7F6-B498-43B3-948B-1728B52AA6E4}">
              <adec:decorative xmlns:adec="http://schemas.microsoft.com/office/drawing/2017/decorative" val="1"/>
            </a:ext>
          </a:extLst>
        </cdr:cNvPr>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772400" cy="10058400"/>
        </a:xfrm>
        <a:prstGeom xmlns:a="http://schemas.openxmlformats.org/drawingml/2006/main" prst="rect">
          <a:avLst/>
        </a:prstGeom>
      </cdr:spPr>
    </cdr:pic>
  </cdr:relSizeAnchor>
  <cdr:relSizeAnchor xmlns:cdr="http://schemas.openxmlformats.org/drawingml/2006/chartDrawing">
    <cdr:from>
      <cdr:x>0</cdr:x>
      <cdr:y>0.38855</cdr:y>
    </cdr:from>
    <cdr:to>
      <cdr:x>0.96651</cdr:x>
      <cdr:y>0.743</cdr:y>
    </cdr:to>
    <cdr:sp macro="" textlink="">
      <cdr:nvSpPr>
        <cdr:cNvPr id="7" name="TextBox 6">
          <a:extLst xmlns:a="http://schemas.openxmlformats.org/drawingml/2006/main">
            <a:ext uri="{FF2B5EF4-FFF2-40B4-BE49-F238E27FC236}">
              <a16:creationId xmlns:a16="http://schemas.microsoft.com/office/drawing/2014/main" id="{B4217E49-E13A-4F33-BF92-7B52FAC7CB10}"/>
            </a:ext>
          </a:extLst>
        </cdr:cNvPr>
        <cdr:cNvSpPr txBox="1"/>
      </cdr:nvSpPr>
      <cdr:spPr>
        <a:xfrm xmlns:a="http://schemas.openxmlformats.org/drawingml/2006/main">
          <a:off x="0" y="3751203"/>
          <a:ext cx="7126110" cy="34219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sz="54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Fiscal Year 2023</a:t>
          </a:r>
          <a:endParaRPr lang="en-US" sz="5400">
            <a:solidFill>
              <a:schemeClr val="bg1"/>
            </a:solidFill>
            <a:effectLst/>
            <a:latin typeface="Corbel" panose="020B0503020204020204" pitchFamily="34" charset="0"/>
            <a:ea typeface="+mn-ea"/>
            <a:cs typeface="+mn-cs"/>
          </a:endParaRPr>
        </a:p>
        <a:p xmlns:a="http://schemas.openxmlformats.org/drawingml/2006/main">
          <a:pPr algn="r"/>
          <a:r>
            <a:rPr lang="en-US" sz="54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Statistical Appendices</a:t>
          </a:r>
        </a:p>
        <a:p xmlns:a="http://schemas.openxmlformats.org/drawingml/2006/main">
          <a:pPr algn="r"/>
          <a:r>
            <a:rPr lang="en-US" sz="36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(Preliminary)</a:t>
          </a:r>
        </a:p>
        <a:p xmlns:a="http://schemas.openxmlformats.org/drawingml/2006/main">
          <a:r>
            <a:rPr lang="en-US" sz="1100" b="1" i="1">
              <a:effectLst>
                <a:outerShdw blurRad="50800" dist="38100" dir="2700000" algn="tl">
                  <a:srgbClr val="000000">
                    <a:alpha val="40000"/>
                  </a:srgbClr>
                </a:outerShdw>
              </a:effectLst>
              <a:latin typeface="+mn-lt"/>
              <a:ea typeface="+mn-ea"/>
              <a:cs typeface="+mn-cs"/>
            </a:rPr>
            <a:t> </a:t>
          </a:r>
          <a:endParaRPr lang="en-US" sz="1100">
            <a:effectLst/>
            <a:latin typeface="+mn-lt"/>
            <a:ea typeface="+mn-ea"/>
            <a:cs typeface="+mn-cs"/>
          </a:endParaRPr>
        </a:p>
        <a:p xmlns:a="http://schemas.openxmlformats.org/drawingml/2006/main">
          <a:pPr algn="r"/>
          <a:endParaRPr lang="en-US" sz="2000" i="1">
            <a:solidFill>
              <a:schemeClr val="bg1"/>
            </a:solidFill>
            <a:effectLst/>
            <a:latin typeface="Corbel" panose="020B0503020204020204" pitchFamily="34" charset="0"/>
            <a:ea typeface="+mn-ea"/>
            <a:cs typeface="+mn-cs"/>
          </a:endParaRPr>
        </a:p>
        <a:p xmlns:a="http://schemas.openxmlformats.org/drawingml/2006/main">
          <a:pPr algn="r"/>
          <a:r>
            <a:rPr lang="en-US" sz="3600" i="1">
              <a:solidFill>
                <a:schemeClr val="bg1"/>
              </a:solidFill>
              <a:effectLst/>
              <a:latin typeface="Corbel" panose="020B0503020204020204" pitchFamily="34" charset="0"/>
              <a:ea typeface="+mn-ea"/>
              <a:cs typeface="+mn-cs"/>
            </a:rPr>
            <a:t>November, 2024</a:t>
          </a:r>
          <a:endParaRPr lang="en-US" sz="3600">
            <a:solidFill>
              <a:schemeClr val="bg1"/>
            </a:solidFill>
            <a:effectLst/>
            <a:latin typeface="Corbel" panose="020B0503020204020204" pitchFamily="34" charset="0"/>
            <a:ea typeface="+mn-ea"/>
            <a:cs typeface="+mn-cs"/>
          </a:endParaRPr>
        </a:p>
        <a:p xmlns:a="http://schemas.openxmlformats.org/drawingml/2006/main">
          <a:endParaRPr lang="en-US" sz="1100"/>
        </a:p>
      </cdr:txBody>
    </cdr:sp>
  </cdr:relSizeAnchor>
  <cdr:relSizeAnchor xmlns:cdr="http://schemas.openxmlformats.org/drawingml/2006/chartDrawing">
    <cdr:from>
      <cdr:x>0.45681</cdr:x>
      <cdr:y>0.24662</cdr:y>
    </cdr:from>
    <cdr:to>
      <cdr:x>0.9634</cdr:x>
      <cdr:y>0.35811</cdr:y>
    </cdr:to>
    <cdr:sp macro="" textlink="">
      <cdr:nvSpPr>
        <cdr:cNvPr id="2" name="TextBox 1" descr="Republic of Palau">
          <a:extLst xmlns:a="http://schemas.openxmlformats.org/drawingml/2006/main">
            <a:ext uri="{FF2B5EF4-FFF2-40B4-BE49-F238E27FC236}">
              <a16:creationId xmlns:a16="http://schemas.microsoft.com/office/drawing/2014/main" id="{6F5FBF94-0A60-4F12-B873-6B8C4CEF78E3}"/>
            </a:ext>
          </a:extLst>
        </cdr:cNvPr>
        <cdr:cNvSpPr txBox="1"/>
      </cdr:nvSpPr>
      <cdr:spPr>
        <a:xfrm xmlns:a="http://schemas.openxmlformats.org/drawingml/2006/main">
          <a:off x="3496235" y="2454088"/>
          <a:ext cx="3877236" cy="11093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0.13324</cdr:x>
      <cdr:y>0.75901</cdr:y>
    </cdr:from>
    <cdr:to>
      <cdr:x>0.85212</cdr:x>
      <cdr:y>0.80631</cdr:y>
    </cdr:to>
    <cdr:sp macro="" textlink="">
      <cdr:nvSpPr>
        <cdr:cNvPr id="4" name="TextBox 3" descr="A digital version of this report is available online at http://www.econmap.org">
          <a:extLst xmlns:a="http://schemas.openxmlformats.org/drawingml/2006/main">
            <a:ext uri="{FF2B5EF4-FFF2-40B4-BE49-F238E27FC236}">
              <a16:creationId xmlns:a16="http://schemas.microsoft.com/office/drawing/2014/main" id="{86AC8AC7-4B0E-4780-A697-E9B56F108149}"/>
            </a:ext>
          </a:extLst>
        </cdr:cNvPr>
        <cdr:cNvSpPr txBox="1"/>
      </cdr:nvSpPr>
      <cdr:spPr>
        <a:xfrm xmlns:a="http://schemas.openxmlformats.org/drawingml/2006/main">
          <a:off x="1019735" y="7552765"/>
          <a:ext cx="5502089" cy="4706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 </a:t>
          </a:r>
        </a:p>
      </cdr:txBody>
    </cdr:sp>
  </cdr:relSizeAnchor>
  <cdr:relSizeAnchor xmlns:cdr="http://schemas.openxmlformats.org/drawingml/2006/chartDrawing">
    <cdr:from>
      <cdr:x>0.02782</cdr:x>
      <cdr:y>0.81306</cdr:y>
    </cdr:from>
    <cdr:to>
      <cdr:x>0.43192</cdr:x>
      <cdr:y>0.97185</cdr:y>
    </cdr:to>
    <cdr:sp macro="" textlink="">
      <cdr:nvSpPr>
        <cdr:cNvPr id="5" name="TextBox 4" descr="EconMap&#10;&#10;Economic Monitoring &amp; Analysis Program&#10;&#10;www.econmap.org">
          <a:extLst xmlns:a="http://schemas.openxmlformats.org/drawingml/2006/main">
            <a:ext uri="{FF2B5EF4-FFF2-40B4-BE49-F238E27FC236}">
              <a16:creationId xmlns:a16="http://schemas.microsoft.com/office/drawing/2014/main" id="{B2C3BF18-8204-4B34-BE55-6860A78A8217}"/>
            </a:ext>
          </a:extLst>
        </cdr:cNvPr>
        <cdr:cNvSpPr txBox="1"/>
      </cdr:nvSpPr>
      <cdr:spPr>
        <a:xfrm xmlns:a="http://schemas.openxmlformats.org/drawingml/2006/main">
          <a:off x="212912" y="8090647"/>
          <a:ext cx="3092823" cy="15800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0.44802</cdr:x>
      <cdr:y>0.80968</cdr:y>
    </cdr:from>
    <cdr:to>
      <cdr:x>0.63836</cdr:x>
      <cdr:y>0.97523</cdr:y>
    </cdr:to>
    <cdr:sp macro="" textlink="">
      <cdr:nvSpPr>
        <cdr:cNvPr id="8" name="TextBox 7" descr="Department of the Interior Office of Insular Affairs seal">
          <a:extLst xmlns:a="http://schemas.openxmlformats.org/drawingml/2006/main">
            <a:ext uri="{FF2B5EF4-FFF2-40B4-BE49-F238E27FC236}">
              <a16:creationId xmlns:a16="http://schemas.microsoft.com/office/drawing/2014/main" id="{5B516015-DFCD-4317-BDAE-174601246FB8}"/>
            </a:ext>
          </a:extLst>
        </cdr:cNvPr>
        <cdr:cNvSpPr txBox="1"/>
      </cdr:nvSpPr>
      <cdr:spPr>
        <a:xfrm xmlns:a="http://schemas.openxmlformats.org/drawingml/2006/main">
          <a:off x="3429000" y="8057029"/>
          <a:ext cx="1456765" cy="1647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0.62599</cdr:x>
      <cdr:y>0.80693</cdr:y>
    </cdr:from>
    <cdr:to>
      <cdr:x>0.98814</cdr:x>
      <cdr:y>0.94572</cdr:y>
    </cdr:to>
    <cdr:sp macro="" textlink="">
      <cdr:nvSpPr>
        <cdr:cNvPr id="9" name="TextBox 8" descr="Graduate School USA&#10;Pacific Islands Training Initiative&#10;&#10;www.pitiviti.org">
          <a:extLst xmlns:a="http://schemas.openxmlformats.org/drawingml/2006/main">
            <a:ext uri="{FF2B5EF4-FFF2-40B4-BE49-F238E27FC236}">
              <a16:creationId xmlns:a16="http://schemas.microsoft.com/office/drawing/2014/main" id="{48BAB866-A770-4EBC-B098-4752A99BF6BF}"/>
            </a:ext>
          </a:extLst>
        </cdr:cNvPr>
        <cdr:cNvSpPr txBox="1"/>
      </cdr:nvSpPr>
      <cdr:spPr>
        <a:xfrm xmlns:a="http://schemas.openxmlformats.org/drawingml/2006/main">
          <a:off x="4791075" y="8029575"/>
          <a:ext cx="2771775" cy="1381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 </a:t>
          </a: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6375400" cy="8572500"/>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0.02463</cdr:x>
      <cdr:y>0.03541</cdr:y>
    </cdr:from>
    <cdr:to>
      <cdr:x>0.98522</cdr:x>
      <cdr:y>0.97892</cdr:y>
    </cdr:to>
    <cdr:sp macro="" textlink="">
      <cdr:nvSpPr>
        <cdr:cNvPr id="3" name="TextBox 2">
          <a:extLst xmlns:a="http://schemas.openxmlformats.org/drawingml/2006/main">
            <a:ext uri="{FF2B5EF4-FFF2-40B4-BE49-F238E27FC236}">
              <a16:creationId xmlns:a16="http://schemas.microsoft.com/office/drawing/2014/main" id="{DF4C4B99-F878-4A1C-BA3F-FB21C348E4D4}"/>
            </a:ext>
          </a:extLst>
        </cdr:cNvPr>
        <cdr:cNvSpPr txBox="1"/>
      </cdr:nvSpPr>
      <cdr:spPr>
        <a:xfrm xmlns:a="http://schemas.openxmlformats.org/drawingml/2006/main">
          <a:off x="157036" y="303460"/>
          <a:ext cx="6124542" cy="80857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algn="ctr">
            <a:lnSpc>
              <a:spcPct val="115000"/>
            </a:lnSpc>
            <a:spcBef>
              <a:spcPts val="0"/>
            </a:spcBef>
            <a:spcAft>
              <a:spcPts val="1200"/>
            </a:spcAft>
          </a:pPr>
          <a:r>
            <a:rPr lang="en-GB" sz="1200" b="1" kern="0">
              <a:solidFill>
                <a:srgbClr val="365F91"/>
              </a:solidFill>
              <a:effectLst/>
              <a:latin typeface="Cambria" panose="02040503050406030204" pitchFamily="18" charset="0"/>
              <a:ea typeface="Times New Roman" panose="02020603050405020304" pitchFamily="18" charset="0"/>
              <a:cs typeface="Times New Roman" panose="02020603050405020304" pitchFamily="18" charset="0"/>
            </a:rPr>
            <a:t>Acknowledgements</a:t>
          </a:r>
          <a:endParaRPr lang="en-US" sz="1100" b="1" kern="0">
            <a:solidFill>
              <a:srgbClr val="365F91"/>
            </a:solidFill>
            <a:effectLst/>
            <a:latin typeface="Cambria" panose="02040503050406030204" pitchFamily="18" charset="0"/>
            <a:ea typeface="Times New Roman" panose="02020603050405020304" pitchFamily="18" charset="0"/>
            <a:cs typeface="Times New Roman" panose="02020603050405020304" pitchFamily="18" charset="0"/>
          </a:endParaRPr>
        </a:p>
        <a:p xmlns:a="http://schemas.openxmlformats.org/drawingml/2006/main">
          <a:pPr marL="0" marR="0" indent="0" defTabSz="914400" eaLnBrk="1" fontAlgn="auto" latinLnBrk="0" hangingPunct="1">
            <a:lnSpc>
              <a:spcPct val="115000"/>
            </a:lnSpc>
            <a:spcBef>
              <a:spcPts val="0"/>
            </a:spcBef>
            <a:spcAft>
              <a:spcPts val="1000"/>
            </a:spcAft>
            <a:buClrTx/>
            <a:buSzTx/>
            <a:buFontTx/>
            <a:buNone/>
            <a:tabLst/>
            <a:defRPr/>
          </a:pPr>
          <a:r>
            <a:rPr lang="en-GB" sz="1100">
              <a:effectLst/>
              <a:latin typeface="Calibri" panose="020F0502020204030204" pitchFamily="34" charset="0"/>
              <a:ea typeface="Calibri" panose="020F0502020204030204" pitchFamily="34" charset="0"/>
              <a:cs typeface="Times New Roman" panose="02020603050405020304" pitchFamily="18" charset="0"/>
            </a:rPr>
            <a:t>This</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preliminary </a:t>
          </a:r>
          <a:r>
            <a:rPr lang="en-GB" sz="1100">
              <a:effectLst/>
              <a:latin typeface="Calibri" panose="020F0502020204030204" pitchFamily="34" charset="0"/>
              <a:ea typeface="Calibri" panose="020F0502020204030204" pitchFamily="34" charset="0"/>
              <a:cs typeface="Times New Roman" panose="02020603050405020304" pitchFamily="18" charset="0"/>
            </a:rPr>
            <a:t>FY2023 Statistical Compendium was prepared by the Graduate School USA, Pacific Islands Training Initiative, Honolulu, Hawaii in collaboration with the Office of Planning and Statistics, Ministry of Finance, Republic of Palau.  It was prepared under a contract with the United States Department of the Interior, Office of Insular Affairs.  It is available both in PDF and Excel format online at </a:t>
          </a:r>
          <a:r>
            <a:rPr lang="en-GB" sz="11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http://econmap.org</a:t>
          </a:r>
          <a:r>
            <a:rPr lang="en-GB" sz="1100">
              <a:effectLst/>
              <a:latin typeface="Calibri" panose="020F0502020204030204" pitchFamily="34" charset="0"/>
              <a:ea typeface="Calibri" panose="020F0502020204030204" pitchFamily="34" charset="0"/>
              <a:cs typeface="Times New Roman" panose="02020603050405020304" pitchFamily="18" charset="0"/>
            </a:rPr>
            <a:t>.</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600"/>
            </a:spcAft>
          </a:pPr>
          <a:r>
            <a:rPr lang="en-GB" sz="1100" b="1" i="1">
              <a:effectLst/>
              <a:latin typeface="Calibri" panose="020F0502020204030204" pitchFamily="34" charset="0"/>
              <a:ea typeface="Calibri" panose="020F0502020204030204" pitchFamily="34" charset="0"/>
              <a:cs typeface="Times New Roman" panose="02020603050405020304" pitchFamily="18" charset="0"/>
            </a:rPr>
            <a:t>Data for </a:t>
          </a:r>
          <a:r>
            <a:rPr lang="en-GB" sz="1100" b="1" i="1" baseline="0">
              <a:effectLst/>
              <a:latin typeface="Calibri" panose="020F0502020204030204" pitchFamily="34" charset="0"/>
              <a:ea typeface="Calibri" panose="020F0502020204030204" pitchFamily="34" charset="0"/>
              <a:cs typeface="Times New Roman" panose="02020603050405020304" pitchFamily="18" charset="0"/>
            </a:rPr>
            <a:t>FY21, </a:t>
          </a:r>
          <a:r>
            <a:rPr lang="en-GB" sz="1100" b="1" i="1">
              <a:effectLst/>
              <a:latin typeface="Calibri" panose="020F0502020204030204" pitchFamily="34" charset="0"/>
              <a:ea typeface="Calibri" panose="020F0502020204030204" pitchFamily="34" charset="0"/>
              <a:cs typeface="Times New Roman" panose="02020603050405020304" pitchFamily="18" charset="0"/>
            </a:rPr>
            <a:t>FY22 and FY23 are preliminary pending publication of government audits</a:t>
          </a:r>
          <a:r>
            <a:rPr lang="en-GB" sz="1100" b="1" i="1" baseline="0">
              <a:effectLst/>
              <a:latin typeface="Calibri" panose="020F0502020204030204" pitchFamily="34" charset="0"/>
              <a:ea typeface="Calibri" panose="020F0502020204030204" pitchFamily="34" charset="0"/>
              <a:cs typeface="Times New Roman" panose="02020603050405020304" pitchFamily="18" charset="0"/>
            </a:rPr>
            <a:t>.</a:t>
          </a:r>
          <a:endParaRPr lang="en-GB" sz="1100" b="1" i="1">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300"/>
            </a:spcAft>
          </a:pPr>
          <a:r>
            <a:rPr lang="en-GB" sz="1100">
              <a:effectLst/>
              <a:latin typeface="Calibri" panose="020F0502020204030204" pitchFamily="34" charset="0"/>
              <a:ea typeface="Calibri" panose="020F0502020204030204" pitchFamily="34" charset="0"/>
              <a:cs typeface="Times New Roman" panose="02020603050405020304" pitchFamily="18" charset="0"/>
            </a:rPr>
            <a:t>The Graduate School team for the RoP comprised:</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Mark Sturton</a:t>
          </a: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Michael Barsabal</a:t>
          </a: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US" sz="1100">
              <a:effectLst/>
              <a:latin typeface="Calibri" panose="020F0502020204030204" pitchFamily="34" charset="0"/>
              <a:ea typeface="Calibri" panose="020F0502020204030204" pitchFamily="34" charset="0"/>
              <a:cs typeface="Times New Roman" panose="02020603050405020304" pitchFamily="18" charset="0"/>
            </a:rPr>
            <a:t>Glenn McKinlay</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pPr>
          <a:r>
            <a:rPr lang="en-US" sz="1100">
              <a:effectLst/>
              <a:latin typeface="Calibri" panose="020F0502020204030204" pitchFamily="34" charset="0"/>
              <a:ea typeface="Calibri" panose="020F0502020204030204" pitchFamily="34" charset="0"/>
              <a:cs typeface="Times New Roman" panose="02020603050405020304" pitchFamily="18" charset="0"/>
            </a:rPr>
            <a:t>Sander Tromp</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300"/>
            </a:spcAft>
          </a:pPr>
          <a:r>
            <a:rPr lang="en-GB" sz="1100">
              <a:effectLst/>
              <a:latin typeface="Calibri" panose="020F0502020204030204" pitchFamily="34" charset="0"/>
              <a:ea typeface="Calibri" panose="020F0502020204030204" pitchFamily="34" charset="0"/>
              <a:cs typeface="Times New Roman" panose="02020603050405020304" pitchFamily="18" charset="0"/>
            </a:rPr>
            <a:t>Office of Planning and Statistics:</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Casmir Remengesau</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Muriell Sinsak</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Limei Tesei</a:t>
          </a: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Chandler Keriik</a:t>
          </a: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Mel Petrus</a:t>
          </a:r>
        </a:p>
        <a:p xmlns:a="http://schemas.openxmlformats.org/drawingml/2006/main">
          <a:pPr marL="0" marR="0">
            <a:lnSpc>
              <a:spcPct val="115000"/>
            </a:lnSpc>
            <a:spcBef>
              <a:spcPts val="0"/>
            </a:spcBef>
            <a:spcAft>
              <a:spcPts val="300"/>
            </a:spcAft>
          </a:pPr>
          <a:r>
            <a:rPr lang="en-GB" sz="1100">
              <a:effectLst/>
              <a:latin typeface="Calibri" panose="020F0502020204030204" pitchFamily="34" charset="0"/>
              <a:ea typeface="Calibri" panose="020F0502020204030204" pitchFamily="34" charset="0"/>
              <a:cs typeface="Times New Roman" panose="02020603050405020304" pitchFamily="18" charset="0"/>
            </a:rPr>
            <a:t>The Graduate School would like to thank the following agencies for the assistance provided:</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Ministry of Finance</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Office of the Public Auditor</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Palau Social Security Administration</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Financial Institutions Commission</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Palau Visitors Authority</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The Foreign Investment Board</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The many respondents to data requests, in both the public and private sector</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1200"/>
            </a:spcAft>
          </a:pPr>
          <a:r>
            <a:rPr lang="en-GB" sz="1100">
              <a:effectLst/>
              <a:latin typeface="Calibri" panose="020F0502020204030204" pitchFamily="34" charset="0"/>
              <a:ea typeface="Calibri" panose="020F0502020204030204" pitchFamily="34" charset="0"/>
              <a:cs typeface="Times New Roman" panose="02020603050405020304" pitchFamily="18" charset="0"/>
            </a:rPr>
            <a:t>Additional inquiries may be directed to:</a:t>
          </a: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The Office of Planning and Statistics, Ministry of Finance</a:t>
          </a:r>
          <a:br>
            <a:rPr lang="en-GB" sz="1100">
              <a:effectLst/>
              <a:latin typeface="Calibri" panose="020F0502020204030204" pitchFamily="34" charset="0"/>
              <a:ea typeface="Calibri" panose="020F0502020204030204" pitchFamily="34" charset="0"/>
              <a:cs typeface="Times New Roman" panose="02020603050405020304" pitchFamily="18" charset="0"/>
            </a:rPr>
          </a:br>
          <a:r>
            <a:rPr lang="en-GB" sz="1100">
              <a:effectLst/>
              <a:latin typeface="Calibri" panose="020F0502020204030204" pitchFamily="34" charset="0"/>
              <a:ea typeface="Calibri" panose="020F0502020204030204" pitchFamily="34" charset="0"/>
              <a:cs typeface="Times New Roman" panose="02020603050405020304" pitchFamily="18" charset="0"/>
            </a:rPr>
            <a:t>         Post Office Box 6011, Koror, PW 96940</a:t>
          </a:r>
          <a:br>
            <a:rPr lang="en-GB" sz="1100">
              <a:effectLst/>
              <a:latin typeface="Calibri" panose="020F0502020204030204" pitchFamily="34" charset="0"/>
              <a:ea typeface="Calibri" panose="020F0502020204030204" pitchFamily="34" charset="0"/>
              <a:cs typeface="Times New Roman" panose="02020603050405020304" pitchFamily="18" charset="0"/>
            </a:rPr>
          </a:br>
          <a:r>
            <a:rPr lang="en-GB" sz="1100">
              <a:effectLst/>
              <a:latin typeface="Calibri" panose="020F0502020204030204" pitchFamily="34" charset="0"/>
              <a:ea typeface="Calibri" panose="020F0502020204030204" pitchFamily="34" charset="0"/>
              <a:cs typeface="Times New Roman" panose="02020603050405020304" pitchFamily="18" charset="0"/>
            </a:rPr>
            <a:t>         Muriell Sinsak, </a:t>
          </a:r>
          <a:r>
            <a:rPr lang="en-GB" sz="1100">
              <a:effectLst/>
              <a:latin typeface="+mn-lt"/>
              <a:ea typeface="+mn-ea"/>
              <a:cs typeface="+mn-cs"/>
            </a:rPr>
            <a:t>Email: </a:t>
          </a:r>
          <a:r>
            <a:rPr lang="en-GB" sz="1100" u="sng">
              <a:solidFill>
                <a:srgbClr val="0033CC"/>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extLst>
                  <a:ext uri="{A12FA001-AC4F-418D-AE19-62706E023703}">
                    <ahyp:hlinkClr xmlns:ahyp="http://schemas.microsoft.com/office/drawing/2018/hyperlinkcolor" val="tx"/>
                  </a:ext>
                </a:extLst>
              </a:hlinkClick>
            </a:rPr>
            <a:t>murielsinsak@gmail.com</a:t>
          </a:r>
          <a:r>
            <a:rPr lang="en-GB" sz="1100">
              <a:solidFill>
                <a:srgbClr val="0033CC"/>
              </a:solidFill>
              <a:effectLst/>
              <a:latin typeface="Calibri" panose="020F0502020204030204" pitchFamily="34" charset="0"/>
              <a:ea typeface="Calibri" panose="020F0502020204030204" pitchFamily="34" charset="0"/>
              <a:cs typeface="Times New Roman" panose="02020603050405020304" pitchFamily="18" charset="0"/>
            </a:rPr>
            <a:t> </a:t>
          </a:r>
          <a:endParaRPr lang="en-US" sz="1000">
            <a:solidFill>
              <a:srgbClr val="0033CC"/>
            </a:solidFill>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Graduate School</a:t>
          </a:r>
        </a:p>
        <a:p xmlns:a="http://schemas.openxmlformats.org/drawingml/2006/main">
          <a:r>
            <a:rPr lang="en-GB" sz="1100">
              <a:effectLst/>
              <a:latin typeface="+mn-lt"/>
              <a:ea typeface="+mn-ea"/>
              <a:cs typeface="+mn-cs"/>
            </a:rPr>
            <a:t>                M</a:t>
          </a:r>
          <a:r>
            <a:rPr lang="en-GB" sz="1100">
              <a:effectLst/>
              <a:latin typeface="Calibri" panose="020F0502020204030204" pitchFamily="34" charset="0"/>
              <a:ea typeface="Calibri" panose="020F0502020204030204" pitchFamily="34" charset="0"/>
              <a:cs typeface="Times New Roman" panose="02020603050405020304" pitchFamily="18" charset="0"/>
            </a:rPr>
            <a:t>ark Sturton,</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E</a:t>
          </a:r>
          <a:r>
            <a:rPr lang="en-GB" sz="1100">
              <a:effectLst/>
              <a:latin typeface="Calibri" panose="020F0502020204030204" pitchFamily="34" charset="0"/>
              <a:ea typeface="Calibri" panose="020F0502020204030204" pitchFamily="34" charset="0"/>
              <a:cs typeface="Times New Roman" panose="02020603050405020304" pitchFamily="18" charset="0"/>
            </a:rPr>
            <a:t>mail: </a:t>
          </a:r>
          <a:r>
            <a:rPr lang="en-GB" sz="1100" u="sng">
              <a:solidFill>
                <a:srgbClr val="0033CC"/>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extLst>
                  <a:ext uri="{A12FA001-AC4F-418D-AE19-62706E023703}">
                    <ahyp:hlinkClr xmlns:ahyp="http://schemas.microsoft.com/office/drawing/2018/hyperlinkcolor" val="tx"/>
                  </a:ext>
                </a:extLst>
              </a:hlinkClick>
            </a:rPr>
            <a:t>mark@sturt.biz</a:t>
          </a:r>
          <a:r>
            <a:rPr lang="en-GB" sz="1100">
              <a:solidFill>
                <a:srgbClr val="0033CC"/>
              </a:solidFill>
              <a:effectLst/>
              <a:latin typeface="Calibri" panose="020F0502020204030204" pitchFamily="34" charset="0"/>
              <a:ea typeface="Calibri" panose="020F0502020204030204" pitchFamily="34" charset="0"/>
              <a:cs typeface="Times New Roman" panose="02020603050405020304" pitchFamily="18" charset="0"/>
            </a:rPr>
            <a:t>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100" u="none" baseline="0">
              <a:effectLst/>
              <a:latin typeface="+mn-lt"/>
              <a:ea typeface="+mn-ea"/>
              <a:cs typeface="+mn-cs"/>
            </a:rPr>
            <a:t>                Michael Barsabal, Email: </a:t>
          </a:r>
          <a:r>
            <a:rPr lang="en-US" sz="1100" u="sng" baseline="0">
              <a:solidFill>
                <a:srgbClr val="0033CC"/>
              </a:solidFill>
              <a:effectLst/>
              <a:latin typeface="+mn-lt"/>
              <a:ea typeface="+mn-ea"/>
              <a:cs typeface="+mn-cs"/>
            </a:rPr>
            <a:t>michael@econmap.org</a:t>
          </a:r>
          <a:endParaRPr lang="en-GB" sz="1100" u="sng">
            <a:solidFill>
              <a:srgbClr val="0033CC"/>
            </a:solidFill>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GB" sz="1100" baseline="0">
              <a:effectLst/>
              <a:latin typeface="+mn-lt"/>
              <a:ea typeface="+mn-ea"/>
              <a:cs typeface="+mn-cs"/>
            </a:rPr>
            <a:t>                </a:t>
          </a:r>
          <a:r>
            <a:rPr lang="en-GB" sz="1100">
              <a:effectLst/>
              <a:latin typeface="+mn-lt"/>
              <a:ea typeface="+mn-ea"/>
              <a:cs typeface="+mn-cs"/>
            </a:rPr>
            <a:t>Glenn McKinlay,    Email: </a:t>
          </a:r>
          <a:r>
            <a:rPr lang="en-GB" sz="1100" u="sng">
              <a:solidFill>
                <a:srgbClr val="0033CC"/>
              </a:solidFill>
              <a:effectLst/>
              <a:latin typeface="+mn-lt"/>
              <a:ea typeface="+mn-ea"/>
              <a:cs typeface="+mn-cs"/>
            </a:rPr>
            <a:t>gmckinlay@hotmail.com</a:t>
          </a:r>
          <a:r>
            <a:rPr lang="en-US" sz="1100" u="sng" baseline="0">
              <a:solidFill>
                <a:srgbClr val="0033CC"/>
              </a:solidFill>
              <a:effectLst/>
              <a:latin typeface="+mn-lt"/>
              <a:ea typeface="+mn-ea"/>
              <a:cs typeface="+mn-cs"/>
            </a:rPr>
            <a:t> </a:t>
          </a:r>
          <a:endParaRPr lang="en-GB" sz="1100">
            <a:solidFill>
              <a:srgbClr val="0033CC"/>
            </a:solidFill>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r>
            <a:rPr lang="en-GB" sz="1100">
              <a:effectLst/>
              <a:latin typeface="Calibri" panose="020F0502020204030204" pitchFamily="34" charset="0"/>
              <a:ea typeface="Calibri" panose="020F0502020204030204" pitchFamily="34" charset="0"/>
              <a:cs typeface="Times New Roman" panose="02020603050405020304" pitchFamily="18" charset="0"/>
            </a:rPr>
            <a:t>                Sander Tromp,      Email: </a:t>
          </a:r>
          <a:r>
            <a:rPr lang="en-US" sz="1100" u="sng">
              <a:solidFill>
                <a:srgbClr val="0033CC"/>
              </a:solidFill>
              <a:effectLst/>
              <a:latin typeface="Calibri" panose="020F0502020204030204" pitchFamily="34" charset="0"/>
              <a:ea typeface="Calibri" panose="020F0502020204030204" pitchFamily="34" charset="0"/>
              <a:cs typeface="Times New Roman" panose="02020603050405020304" pitchFamily="18" charset="0"/>
            </a:rPr>
            <a:t>sander@econmap.org</a:t>
          </a:r>
          <a:endParaRPr lang="en-US" sz="1000" u="sng">
            <a:solidFill>
              <a:srgbClr val="0033CC"/>
            </a:solidFill>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endParaRPr lang="en-US" sz="1100"/>
        </a:p>
      </cdr:txBody>
    </cdr:sp>
  </cdr:relSizeAnchor>
</c:userShapes>
</file>

<file path=xl/theme/theme1.xml><?xml version="1.0" encoding="utf-8"?>
<a:theme xmlns:a="http://schemas.openxmlformats.org/drawingml/2006/main" name="Office Theme">
  <a:themeElements>
    <a:clrScheme name="Aspec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1" tint="0.14999847407452621"/>
  </sheetPr>
  <dimension ref="A1:M105"/>
  <sheetViews>
    <sheetView tabSelected="1" view="pageBreakPreview" zoomScale="90" zoomScaleNormal="80" zoomScaleSheetLayoutView="90" workbookViewId="0">
      <pane ySplit="1" topLeftCell="A2" activePane="bottomLeft" state="frozen"/>
      <selection activeCell="A42" sqref="A42"/>
      <selection pane="bottomLeft"/>
    </sheetView>
  </sheetViews>
  <sheetFormatPr defaultColWidth="8.77734375" defaultRowHeight="13.2" x14ac:dyDescent="0.25"/>
  <cols>
    <col min="2" max="2" width="103.44140625" customWidth="1"/>
    <col min="3" max="3" width="9.21875" style="1"/>
    <col min="4" max="4" width="28" style="415" bestFit="1" customWidth="1"/>
    <col min="5" max="5" width="10.44140625" style="420" customWidth="1"/>
  </cols>
  <sheetData>
    <row r="1" spans="1:6" ht="33.75" customHeight="1" thickBot="1" x14ac:dyDescent="0.3">
      <c r="A1" s="65"/>
      <c r="B1" s="65" t="s">
        <v>5245</v>
      </c>
      <c r="C1" s="65" t="s">
        <v>0</v>
      </c>
      <c r="D1" s="413" t="s">
        <v>1</v>
      </c>
    </row>
    <row r="2" spans="1:6" ht="20.25" customHeight="1" x14ac:dyDescent="0.3">
      <c r="A2" s="466" t="s">
        <v>2</v>
      </c>
      <c r="B2" s="465"/>
      <c r="C2" s="465"/>
      <c r="D2" s="413"/>
    </row>
    <row r="3" spans="1:6" ht="12.75" customHeight="1" x14ac:dyDescent="0.25">
      <c r="A3" s="228" t="s">
        <v>5246</v>
      </c>
      <c r="C3" s="1">
        <v>5</v>
      </c>
      <c r="D3" s="414" t="s">
        <v>3</v>
      </c>
    </row>
    <row r="4" spans="1:6" ht="20.25" customHeight="1" x14ac:dyDescent="0.3">
      <c r="A4" s="466" t="s">
        <v>4</v>
      </c>
      <c r="B4" s="465"/>
      <c r="C4" s="465"/>
      <c r="D4" s="413"/>
    </row>
    <row r="5" spans="1:6" ht="20.25" customHeight="1" x14ac:dyDescent="0.25">
      <c r="A5" s="228" t="s">
        <v>5</v>
      </c>
      <c r="C5" s="1">
        <f>C3+3</f>
        <v>8</v>
      </c>
      <c r="D5" s="414" t="s">
        <v>6</v>
      </c>
      <c r="F5" s="153"/>
    </row>
    <row r="6" spans="1:6" x14ac:dyDescent="0.25">
      <c r="A6" s="228" t="s">
        <v>7</v>
      </c>
      <c r="C6" s="1">
        <f>C5</f>
        <v>8</v>
      </c>
      <c r="D6" s="414"/>
    </row>
    <row r="7" spans="1:6" ht="20.25" customHeight="1" x14ac:dyDescent="0.3">
      <c r="A7" s="466" t="s">
        <v>8</v>
      </c>
      <c r="B7" s="465"/>
      <c r="C7" s="465"/>
      <c r="D7" s="413"/>
    </row>
    <row r="8" spans="1:6" x14ac:dyDescent="0.25">
      <c r="A8" s="228" t="s">
        <v>5247</v>
      </c>
      <c r="C8" s="1">
        <f t="shared" ref="C8" si="0">C5+1</f>
        <v>9</v>
      </c>
      <c r="D8" s="414" t="s">
        <v>9</v>
      </c>
      <c r="F8" s="153"/>
    </row>
    <row r="9" spans="1:6" x14ac:dyDescent="0.25">
      <c r="A9" s="228" t="s">
        <v>5248</v>
      </c>
      <c r="C9" s="1">
        <f>C8+1</f>
        <v>10</v>
      </c>
      <c r="D9" s="414" t="s">
        <v>10</v>
      </c>
      <c r="F9" s="153"/>
    </row>
    <row r="10" spans="1:6" x14ac:dyDescent="0.25">
      <c r="A10" s="228" t="s">
        <v>5249</v>
      </c>
      <c r="C10" s="1">
        <f>C9+1</f>
        <v>11</v>
      </c>
      <c r="D10" s="414" t="s">
        <v>11</v>
      </c>
      <c r="F10" s="153"/>
    </row>
    <row r="11" spans="1:6" x14ac:dyDescent="0.25">
      <c r="A11" s="228" t="s">
        <v>5250</v>
      </c>
      <c r="C11" s="1">
        <f t="shared" ref="C11:C31" si="1">C10+1</f>
        <v>12</v>
      </c>
      <c r="D11" s="414"/>
      <c r="F11" s="153"/>
    </row>
    <row r="12" spans="1:6" x14ac:dyDescent="0.25">
      <c r="A12" s="228" t="s">
        <v>5251</v>
      </c>
      <c r="C12" s="1">
        <f t="shared" si="1"/>
        <v>13</v>
      </c>
      <c r="D12" s="414"/>
      <c r="F12" s="153"/>
    </row>
    <row r="13" spans="1:6" x14ac:dyDescent="0.25">
      <c r="A13" s="228" t="s">
        <v>5252</v>
      </c>
      <c r="C13" s="1">
        <f t="shared" si="1"/>
        <v>14</v>
      </c>
      <c r="D13" s="414"/>
      <c r="F13" s="153"/>
    </row>
    <row r="14" spans="1:6" x14ac:dyDescent="0.25">
      <c r="A14" s="228" t="s">
        <v>5253</v>
      </c>
      <c r="C14" s="1">
        <f t="shared" si="1"/>
        <v>15</v>
      </c>
      <c r="D14" s="414"/>
      <c r="F14" s="153"/>
    </row>
    <row r="15" spans="1:6" x14ac:dyDescent="0.25">
      <c r="A15" s="228" t="s">
        <v>5254</v>
      </c>
      <c r="C15" s="1">
        <f t="shared" si="1"/>
        <v>16</v>
      </c>
      <c r="D15" s="414"/>
      <c r="F15" s="153"/>
    </row>
    <row r="16" spans="1:6" x14ac:dyDescent="0.25">
      <c r="A16" s="228" t="s">
        <v>5255</v>
      </c>
      <c r="C16" s="1">
        <f t="shared" si="1"/>
        <v>17</v>
      </c>
      <c r="D16" s="414" t="s">
        <v>12</v>
      </c>
      <c r="F16" s="153"/>
    </row>
    <row r="17" spans="1:13" x14ac:dyDescent="0.25">
      <c r="A17" s="228" t="s">
        <v>5256</v>
      </c>
      <c r="C17" s="1">
        <f>C16</f>
        <v>17</v>
      </c>
      <c r="D17" s="414"/>
      <c r="F17" s="153"/>
    </row>
    <row r="18" spans="1:13" x14ac:dyDescent="0.25">
      <c r="A18" s="228" t="s">
        <v>5257</v>
      </c>
      <c r="C18" s="1">
        <f t="shared" si="1"/>
        <v>18</v>
      </c>
      <c r="D18" s="414"/>
      <c r="F18" s="153"/>
      <c r="M18" t="s">
        <v>13</v>
      </c>
    </row>
    <row r="19" spans="1:13" x14ac:dyDescent="0.25">
      <c r="A19" s="228" t="s">
        <v>5258</v>
      </c>
      <c r="C19" s="1">
        <f t="shared" ref="C19" si="2">C18</f>
        <v>18</v>
      </c>
      <c r="D19" s="414"/>
      <c r="F19" s="153"/>
    </row>
    <row r="20" spans="1:13" x14ac:dyDescent="0.25">
      <c r="A20" s="228" t="s">
        <v>5259</v>
      </c>
      <c r="C20" s="1">
        <f t="shared" si="1"/>
        <v>19</v>
      </c>
      <c r="D20" s="414"/>
      <c r="F20" s="153"/>
    </row>
    <row r="21" spans="1:13" x14ac:dyDescent="0.25">
      <c r="A21" s="228" t="s">
        <v>5260</v>
      </c>
      <c r="C21" s="1">
        <f t="shared" ref="C21:C23" si="3">C20</f>
        <v>19</v>
      </c>
      <c r="D21" s="414"/>
      <c r="F21" s="153"/>
    </row>
    <row r="22" spans="1:13" x14ac:dyDescent="0.25">
      <c r="A22" s="228" t="s">
        <v>5261</v>
      </c>
      <c r="C22" s="1">
        <f t="shared" si="1"/>
        <v>20</v>
      </c>
      <c r="D22" s="414" t="s">
        <v>14</v>
      </c>
      <c r="F22" s="153"/>
    </row>
    <row r="23" spans="1:13" x14ac:dyDescent="0.25">
      <c r="A23" s="228" t="s">
        <v>5262</v>
      </c>
      <c r="C23" s="1">
        <f t="shared" si="3"/>
        <v>20</v>
      </c>
      <c r="D23" s="414"/>
      <c r="F23" s="153"/>
    </row>
    <row r="24" spans="1:13" x14ac:dyDescent="0.25">
      <c r="A24" s="228" t="s">
        <v>5263</v>
      </c>
      <c r="C24" s="1">
        <f t="shared" si="1"/>
        <v>21</v>
      </c>
      <c r="F24" s="153"/>
      <c r="G24" s="153"/>
    </row>
    <row r="25" spans="1:13" x14ac:dyDescent="0.25">
      <c r="A25" s="228" t="s">
        <v>5264</v>
      </c>
      <c r="C25" s="1">
        <f t="shared" si="1"/>
        <v>22</v>
      </c>
      <c r="D25" s="414" t="s">
        <v>15</v>
      </c>
      <c r="F25" s="153"/>
    </row>
    <row r="26" spans="1:13" x14ac:dyDescent="0.25">
      <c r="A26" s="228" t="s">
        <v>5265</v>
      </c>
      <c r="C26" s="1">
        <f>C25+1</f>
        <v>23</v>
      </c>
      <c r="D26" s="414"/>
      <c r="F26" s="153"/>
    </row>
    <row r="27" spans="1:13" x14ac:dyDescent="0.25">
      <c r="A27" s="228" t="s">
        <v>5266</v>
      </c>
      <c r="C27" s="1">
        <f t="shared" si="1"/>
        <v>24</v>
      </c>
      <c r="D27" s="414"/>
      <c r="F27" s="153"/>
    </row>
    <row r="28" spans="1:13" x14ac:dyDescent="0.25">
      <c r="A28" s="228" t="s">
        <v>5267</v>
      </c>
      <c r="C28" s="1">
        <f t="shared" si="1"/>
        <v>25</v>
      </c>
      <c r="D28" s="414"/>
      <c r="F28" s="153"/>
    </row>
    <row r="29" spans="1:13" x14ac:dyDescent="0.25">
      <c r="A29" s="228" t="s">
        <v>5268</v>
      </c>
      <c r="C29" s="1">
        <f t="shared" si="1"/>
        <v>26</v>
      </c>
      <c r="D29" s="414"/>
      <c r="F29" s="153"/>
    </row>
    <row r="30" spans="1:13" x14ac:dyDescent="0.25">
      <c r="A30" s="228" t="s">
        <v>5269</v>
      </c>
      <c r="C30" s="1">
        <f t="shared" si="1"/>
        <v>27</v>
      </c>
      <c r="D30" s="414" t="s">
        <v>16</v>
      </c>
      <c r="F30" s="153"/>
    </row>
    <row r="31" spans="1:13" x14ac:dyDescent="0.25">
      <c r="A31" s="228" t="s">
        <v>5270</v>
      </c>
      <c r="C31" s="1">
        <f t="shared" si="1"/>
        <v>28</v>
      </c>
      <c r="D31" s="414"/>
      <c r="F31" s="153"/>
    </row>
    <row r="32" spans="1:13" x14ac:dyDescent="0.25">
      <c r="A32" s="228" t="s">
        <v>5271</v>
      </c>
      <c r="C32" s="1">
        <f>C31</f>
        <v>28</v>
      </c>
      <c r="D32" s="414"/>
      <c r="F32" s="153"/>
    </row>
    <row r="33" spans="1:6" ht="20.25" customHeight="1" x14ac:dyDescent="0.3">
      <c r="A33" s="466" t="s">
        <v>17</v>
      </c>
      <c r="B33" s="465"/>
      <c r="C33" s="465"/>
      <c r="D33" s="413"/>
    </row>
    <row r="34" spans="1:6" x14ac:dyDescent="0.25">
      <c r="A34" s="228" t="s">
        <v>5272</v>
      </c>
      <c r="C34" s="1">
        <f>C32+1</f>
        <v>29</v>
      </c>
      <c r="D34" s="414" t="s">
        <v>18</v>
      </c>
      <c r="F34" s="153"/>
    </row>
    <row r="35" spans="1:6" x14ac:dyDescent="0.25">
      <c r="A35" s="228" t="s">
        <v>5273</v>
      </c>
      <c r="C35" s="1">
        <f>C34</f>
        <v>29</v>
      </c>
      <c r="D35" s="414"/>
      <c r="F35" s="153"/>
    </row>
    <row r="36" spans="1:6" x14ac:dyDescent="0.25">
      <c r="A36" s="228" t="s">
        <v>5274</v>
      </c>
      <c r="C36" s="1">
        <f t="shared" ref="C36:C46" si="4">C35+1</f>
        <v>30</v>
      </c>
      <c r="D36" s="414"/>
      <c r="F36" s="153"/>
    </row>
    <row r="37" spans="1:6" x14ac:dyDescent="0.25">
      <c r="A37" s="228" t="s">
        <v>5275</v>
      </c>
      <c r="C37" s="1">
        <f>C36</f>
        <v>30</v>
      </c>
      <c r="D37" s="414"/>
      <c r="F37" s="153"/>
    </row>
    <row r="38" spans="1:6" x14ac:dyDescent="0.25">
      <c r="A38" s="228" t="s">
        <v>5276</v>
      </c>
      <c r="C38" s="1">
        <f t="shared" si="4"/>
        <v>31</v>
      </c>
      <c r="D38" s="414"/>
      <c r="F38" s="153"/>
    </row>
    <row r="39" spans="1:6" x14ac:dyDescent="0.25">
      <c r="A39" s="228" t="s">
        <v>5277</v>
      </c>
      <c r="C39" s="1">
        <f t="shared" ref="C39" si="5">C38</f>
        <v>31</v>
      </c>
      <c r="D39" s="414"/>
      <c r="F39" s="153"/>
    </row>
    <row r="40" spans="1:6" x14ac:dyDescent="0.25">
      <c r="A40" s="228" t="s">
        <v>5278</v>
      </c>
      <c r="C40" s="1">
        <f t="shared" si="4"/>
        <v>32</v>
      </c>
      <c r="D40" s="414"/>
      <c r="F40" s="153"/>
    </row>
    <row r="41" spans="1:6" x14ac:dyDescent="0.25">
      <c r="A41" s="228" t="s">
        <v>5279</v>
      </c>
      <c r="C41" s="1">
        <f t="shared" ref="C41" si="6">C40</f>
        <v>32</v>
      </c>
      <c r="D41" s="414"/>
      <c r="F41" s="153"/>
    </row>
    <row r="42" spans="1:6" x14ac:dyDescent="0.25">
      <c r="A42" s="228" t="s">
        <v>5280</v>
      </c>
      <c r="C42" s="1">
        <f t="shared" si="4"/>
        <v>33</v>
      </c>
      <c r="D42" s="414"/>
      <c r="F42" s="153"/>
    </row>
    <row r="43" spans="1:6" x14ac:dyDescent="0.25">
      <c r="A43" s="228" t="s">
        <v>5281</v>
      </c>
      <c r="C43" s="1">
        <f t="shared" ref="C43" si="7">C42</f>
        <v>33</v>
      </c>
      <c r="D43" s="414"/>
      <c r="F43" s="153"/>
    </row>
    <row r="44" spans="1:6" x14ac:dyDescent="0.25">
      <c r="A44" s="228" t="s">
        <v>5282</v>
      </c>
      <c r="C44" s="1">
        <f t="shared" si="4"/>
        <v>34</v>
      </c>
      <c r="D44" s="414"/>
      <c r="F44" s="153"/>
    </row>
    <row r="45" spans="1:6" x14ac:dyDescent="0.25">
      <c r="A45" s="228" t="s">
        <v>5283</v>
      </c>
      <c r="C45" s="1">
        <f t="shared" ref="C45" si="8">C44</f>
        <v>34</v>
      </c>
      <c r="D45" s="414"/>
      <c r="F45" s="153"/>
    </row>
    <row r="46" spans="1:6" x14ac:dyDescent="0.25">
      <c r="A46" s="228" t="s">
        <v>5284</v>
      </c>
      <c r="C46" s="1">
        <f t="shared" si="4"/>
        <v>35</v>
      </c>
      <c r="D46" s="414" t="s">
        <v>19</v>
      </c>
      <c r="F46" s="153"/>
    </row>
    <row r="47" spans="1:6" x14ac:dyDescent="0.25">
      <c r="A47" s="228" t="s">
        <v>5285</v>
      </c>
      <c r="C47" s="1">
        <f>C46+1</f>
        <v>36</v>
      </c>
      <c r="D47" s="414"/>
      <c r="F47" s="153"/>
    </row>
    <row r="48" spans="1:6" x14ac:dyDescent="0.25">
      <c r="A48" s="228" t="s">
        <v>5286</v>
      </c>
      <c r="C48" s="1">
        <f t="shared" ref="C48:C57" si="9">C47+1</f>
        <v>37</v>
      </c>
      <c r="D48" s="414"/>
      <c r="F48" s="153"/>
    </row>
    <row r="49" spans="1:6" x14ac:dyDescent="0.25">
      <c r="A49" s="228" t="s">
        <v>5287</v>
      </c>
      <c r="C49" s="1">
        <f t="shared" si="9"/>
        <v>38</v>
      </c>
      <c r="D49" s="414"/>
      <c r="F49" s="153"/>
    </row>
    <row r="50" spans="1:6" x14ac:dyDescent="0.25">
      <c r="A50" s="228" t="s">
        <v>5288</v>
      </c>
      <c r="C50" s="1">
        <f t="shared" si="9"/>
        <v>39</v>
      </c>
      <c r="D50" s="414"/>
      <c r="F50" s="153"/>
    </row>
    <row r="51" spans="1:6" x14ac:dyDescent="0.25">
      <c r="A51" s="228" t="s">
        <v>5289</v>
      </c>
      <c r="C51" s="1">
        <f t="shared" si="9"/>
        <v>40</v>
      </c>
      <c r="D51" s="414"/>
      <c r="F51" s="153"/>
    </row>
    <row r="52" spans="1:6" x14ac:dyDescent="0.25">
      <c r="A52" s="228" t="s">
        <v>5290</v>
      </c>
      <c r="C52" s="1">
        <f t="shared" si="9"/>
        <v>41</v>
      </c>
      <c r="D52" s="414"/>
      <c r="F52" s="153"/>
    </row>
    <row r="53" spans="1:6" x14ac:dyDescent="0.25">
      <c r="A53" s="228" t="s">
        <v>5291</v>
      </c>
      <c r="C53" s="1">
        <f t="shared" si="9"/>
        <v>42</v>
      </c>
      <c r="D53" s="414"/>
      <c r="F53" s="153"/>
    </row>
    <row r="54" spans="1:6" x14ac:dyDescent="0.25">
      <c r="A54" s="228" t="s">
        <v>5292</v>
      </c>
      <c r="C54" s="1">
        <f t="shared" si="9"/>
        <v>43</v>
      </c>
      <c r="D54" s="414"/>
      <c r="F54" s="153"/>
    </row>
    <row r="55" spans="1:6" x14ac:dyDescent="0.25">
      <c r="A55" s="228" t="s">
        <v>5293</v>
      </c>
      <c r="C55" s="1">
        <f t="shared" si="9"/>
        <v>44</v>
      </c>
      <c r="D55" s="414"/>
      <c r="F55" s="153"/>
    </row>
    <row r="56" spans="1:6" x14ac:dyDescent="0.25">
      <c r="A56" s="228" t="s">
        <v>5294</v>
      </c>
      <c r="C56" s="1">
        <f t="shared" si="9"/>
        <v>45</v>
      </c>
      <c r="D56" s="414"/>
      <c r="F56" s="153"/>
    </row>
    <row r="57" spans="1:6" x14ac:dyDescent="0.25">
      <c r="A57" s="228" t="s">
        <v>5295</v>
      </c>
      <c r="C57" s="1">
        <f t="shared" si="9"/>
        <v>46</v>
      </c>
      <c r="D57" s="414"/>
      <c r="F57" s="153"/>
    </row>
    <row r="58" spans="1:6" ht="20.25" customHeight="1" x14ac:dyDescent="0.3">
      <c r="A58" s="466" t="s">
        <v>20</v>
      </c>
      <c r="B58" s="465"/>
      <c r="C58" s="465"/>
      <c r="D58" s="413"/>
    </row>
    <row r="59" spans="1:6" x14ac:dyDescent="0.25">
      <c r="A59" s="228" t="s">
        <v>5296</v>
      </c>
      <c r="C59" s="1">
        <f>C57+1</f>
        <v>47</v>
      </c>
      <c r="D59" s="414" t="s">
        <v>21</v>
      </c>
      <c r="F59" s="153"/>
    </row>
    <row r="60" spans="1:6" x14ac:dyDescent="0.25">
      <c r="A60" s="228" t="s">
        <v>5297</v>
      </c>
      <c r="C60" s="1">
        <f>C59</f>
        <v>47</v>
      </c>
      <c r="D60" s="414"/>
      <c r="F60" s="153"/>
    </row>
    <row r="61" spans="1:6" x14ac:dyDescent="0.25">
      <c r="A61" s="228" t="s">
        <v>5298</v>
      </c>
      <c r="C61" s="1">
        <f>C60</f>
        <v>47</v>
      </c>
      <c r="D61" s="414"/>
      <c r="F61" s="153"/>
    </row>
    <row r="62" spans="1:6" x14ac:dyDescent="0.25">
      <c r="A62" s="228" t="s">
        <v>5299</v>
      </c>
      <c r="C62" s="1">
        <f t="shared" ref="C62" si="10">C61+1</f>
        <v>48</v>
      </c>
      <c r="D62" s="414" t="s">
        <v>22</v>
      </c>
      <c r="F62" s="153"/>
    </row>
    <row r="63" spans="1:6" x14ac:dyDescent="0.25">
      <c r="A63" s="228" t="s">
        <v>5300</v>
      </c>
      <c r="C63" s="1">
        <f>C62</f>
        <v>48</v>
      </c>
      <c r="D63" s="414"/>
      <c r="F63" s="153"/>
    </row>
    <row r="64" spans="1:6" ht="13.8" thickBot="1" x14ac:dyDescent="0.3">
      <c r="A64" s="228" t="s">
        <v>5301</v>
      </c>
      <c r="C64" s="1">
        <f>C63</f>
        <v>48</v>
      </c>
      <c r="D64" s="414"/>
      <c r="F64" s="153"/>
    </row>
    <row r="65" spans="1:6" ht="33.75" customHeight="1" thickBot="1" x14ac:dyDescent="0.3">
      <c r="A65" s="65"/>
      <c r="B65" s="65" t="str">
        <f>CONCATENATE(B$1," (continued)")</f>
        <v>List of Statistical Tables, Palau FY2023 (continued)</v>
      </c>
      <c r="C65" s="65"/>
      <c r="D65" s="413"/>
    </row>
    <row r="66" spans="1:6" ht="20.25" customHeight="1" x14ac:dyDescent="0.3">
      <c r="A66" s="466" t="s">
        <v>23</v>
      </c>
      <c r="B66" s="465"/>
      <c r="C66" s="465"/>
      <c r="D66" s="413"/>
    </row>
    <row r="67" spans="1:6" x14ac:dyDescent="0.25">
      <c r="A67" s="228" t="s">
        <v>5302</v>
      </c>
      <c r="C67" s="1">
        <f>C64+1</f>
        <v>49</v>
      </c>
      <c r="D67" s="414" t="s">
        <v>24</v>
      </c>
      <c r="E67" s="616"/>
      <c r="F67" s="153"/>
    </row>
    <row r="68" spans="1:6" x14ac:dyDescent="0.25">
      <c r="A68" s="228" t="s">
        <v>5303</v>
      </c>
      <c r="C68" s="1">
        <f>C67</f>
        <v>49</v>
      </c>
      <c r="D68" s="414"/>
      <c r="E68" s="616"/>
      <c r="F68" s="153"/>
    </row>
    <row r="69" spans="1:6" x14ac:dyDescent="0.25">
      <c r="A69" s="228" t="s">
        <v>5304</v>
      </c>
      <c r="C69" s="1">
        <f>C68</f>
        <v>49</v>
      </c>
      <c r="D69" s="414"/>
      <c r="E69" s="616"/>
      <c r="F69" s="153"/>
    </row>
    <row r="70" spans="1:6" x14ac:dyDescent="0.25">
      <c r="A70" s="228" t="s">
        <v>5305</v>
      </c>
      <c r="C70" s="1">
        <f t="shared" ref="C70:C85" si="11">C69+1</f>
        <v>50</v>
      </c>
      <c r="D70" s="414"/>
      <c r="E70" s="616"/>
      <c r="F70" s="153"/>
    </row>
    <row r="71" spans="1:6" x14ac:dyDescent="0.25">
      <c r="A71" s="228" t="s">
        <v>5306</v>
      </c>
      <c r="C71" s="1">
        <f>C70+1</f>
        <v>51</v>
      </c>
      <c r="D71" s="414"/>
      <c r="E71" s="616"/>
      <c r="F71" s="153"/>
    </row>
    <row r="72" spans="1:6" x14ac:dyDescent="0.25">
      <c r="A72" s="228" t="s">
        <v>5307</v>
      </c>
      <c r="C72" s="1">
        <f>C71+1</f>
        <v>52</v>
      </c>
      <c r="D72" s="414"/>
      <c r="E72" s="616"/>
      <c r="F72" s="153"/>
    </row>
    <row r="73" spans="1:6" x14ac:dyDescent="0.25">
      <c r="A73" s="228" t="s">
        <v>5308</v>
      </c>
      <c r="C73" s="1">
        <f>C72+1</f>
        <v>53</v>
      </c>
      <c r="D73" s="414"/>
      <c r="E73" s="616"/>
      <c r="F73" s="153"/>
    </row>
    <row r="74" spans="1:6" x14ac:dyDescent="0.25">
      <c r="A74" s="228" t="s">
        <v>5309</v>
      </c>
      <c r="C74" s="1">
        <f>C73+1</f>
        <v>54</v>
      </c>
      <c r="D74" s="414"/>
      <c r="E74" s="616"/>
      <c r="F74" s="153"/>
    </row>
    <row r="75" spans="1:6" x14ac:dyDescent="0.25">
      <c r="A75" s="228" t="s">
        <v>5310</v>
      </c>
      <c r="C75" s="1">
        <f t="shared" ref="C75:C78" si="12">C74</f>
        <v>54</v>
      </c>
      <c r="D75" s="414"/>
      <c r="E75" s="616"/>
      <c r="F75" s="153"/>
    </row>
    <row r="76" spans="1:6" x14ac:dyDescent="0.25">
      <c r="A76" s="228" t="s">
        <v>5311</v>
      </c>
      <c r="C76" s="1">
        <f t="shared" si="12"/>
        <v>54</v>
      </c>
      <c r="D76" s="414"/>
      <c r="E76" s="616"/>
      <c r="F76" s="153"/>
    </row>
    <row r="77" spans="1:6" x14ac:dyDescent="0.25">
      <c r="A77" s="228" t="s">
        <v>5312</v>
      </c>
      <c r="C77" s="1">
        <f t="shared" si="12"/>
        <v>54</v>
      </c>
      <c r="D77" s="414"/>
      <c r="E77" s="616"/>
      <c r="F77" s="153"/>
    </row>
    <row r="78" spans="1:6" x14ac:dyDescent="0.25">
      <c r="A78" s="228" t="s">
        <v>5313</v>
      </c>
      <c r="C78" s="1">
        <f t="shared" si="12"/>
        <v>54</v>
      </c>
      <c r="D78" s="414"/>
      <c r="E78" s="616"/>
      <c r="F78" s="153"/>
    </row>
    <row r="79" spans="1:6" x14ac:dyDescent="0.25">
      <c r="A79" s="228" t="s">
        <v>28</v>
      </c>
      <c r="C79" s="1">
        <f>C77+1</f>
        <v>55</v>
      </c>
      <c r="D79" s="414"/>
      <c r="E79" s="616"/>
      <c r="F79" s="153"/>
    </row>
    <row r="80" spans="1:6" ht="20.25" customHeight="1" x14ac:dyDescent="0.3">
      <c r="A80" s="466" t="s">
        <v>29</v>
      </c>
      <c r="B80" s="465"/>
      <c r="C80" s="465"/>
      <c r="D80" s="413"/>
      <c r="E80" s="616"/>
    </row>
    <row r="81" spans="1:6" x14ac:dyDescent="0.25">
      <c r="A81" s="228" t="s">
        <v>5314</v>
      </c>
      <c r="C81" s="1">
        <f>C79+1</f>
        <v>56</v>
      </c>
      <c r="D81" s="414" t="s">
        <v>30</v>
      </c>
      <c r="F81" s="153"/>
    </row>
    <row r="82" spans="1:6" x14ac:dyDescent="0.25">
      <c r="A82" s="228" t="s">
        <v>5315</v>
      </c>
      <c r="C82" s="1">
        <f>C81+1</f>
        <v>57</v>
      </c>
      <c r="D82" s="414"/>
      <c r="F82" s="153"/>
    </row>
    <row r="83" spans="1:6" x14ac:dyDescent="0.25">
      <c r="A83" s="228" t="s">
        <v>5316</v>
      </c>
      <c r="C83" s="1">
        <f t="shared" ref="C83" si="13">C82+1</f>
        <v>58</v>
      </c>
      <c r="D83" s="414"/>
      <c r="F83" s="153"/>
    </row>
    <row r="84" spans="1:6" x14ac:dyDescent="0.25">
      <c r="A84" s="228" t="s">
        <v>5317</v>
      </c>
      <c r="C84" s="1">
        <f>C83</f>
        <v>58</v>
      </c>
      <c r="D84" s="414"/>
      <c r="F84" s="153"/>
    </row>
    <row r="85" spans="1:6" x14ac:dyDescent="0.25">
      <c r="A85" s="228" t="s">
        <v>5318</v>
      </c>
      <c r="C85" s="1">
        <f t="shared" si="11"/>
        <v>59</v>
      </c>
      <c r="D85" s="414" t="s">
        <v>31</v>
      </c>
      <c r="F85" s="153"/>
    </row>
    <row r="86" spans="1:6" x14ac:dyDescent="0.25">
      <c r="A86" s="228" t="s">
        <v>5319</v>
      </c>
      <c r="C86" s="1">
        <f>C85+1</f>
        <v>60</v>
      </c>
      <c r="D86" s="414" t="s">
        <v>32</v>
      </c>
      <c r="F86" s="153"/>
    </row>
    <row r="87" spans="1:6" ht="20.25" customHeight="1" x14ac:dyDescent="0.3">
      <c r="A87" s="466" t="s">
        <v>33</v>
      </c>
      <c r="B87" s="465"/>
      <c r="C87" s="465"/>
      <c r="D87" s="413"/>
    </row>
    <row r="88" spans="1:6" x14ac:dyDescent="0.25">
      <c r="A88" s="228" t="s">
        <v>5330</v>
      </c>
      <c r="C88" s="1">
        <f>C86+1</f>
        <v>61</v>
      </c>
      <c r="D88" s="414" t="s">
        <v>34</v>
      </c>
      <c r="F88" s="153"/>
    </row>
    <row r="89" spans="1:6" x14ac:dyDescent="0.25">
      <c r="A89" s="228" t="s">
        <v>5331</v>
      </c>
      <c r="C89" s="1">
        <f t="shared" ref="C89:C102" si="14">C88+1</f>
        <v>62</v>
      </c>
      <c r="D89" s="414"/>
      <c r="F89" s="153"/>
    </row>
    <row r="90" spans="1:6" x14ac:dyDescent="0.25">
      <c r="A90" s="228" t="s">
        <v>5332</v>
      </c>
      <c r="C90" s="1">
        <f t="shared" si="14"/>
        <v>63</v>
      </c>
      <c r="D90" s="414"/>
      <c r="F90" s="153"/>
    </row>
    <row r="91" spans="1:6" x14ac:dyDescent="0.25">
      <c r="A91" s="228" t="s">
        <v>35</v>
      </c>
      <c r="C91" s="1">
        <f t="shared" si="14"/>
        <v>64</v>
      </c>
      <c r="D91" s="414" t="s">
        <v>36</v>
      </c>
      <c r="F91" s="153"/>
    </row>
    <row r="92" spans="1:6" x14ac:dyDescent="0.25">
      <c r="A92" s="228" t="s">
        <v>37</v>
      </c>
      <c r="C92" s="1">
        <f t="shared" si="14"/>
        <v>65</v>
      </c>
      <c r="D92" s="414"/>
      <c r="F92" s="153"/>
    </row>
    <row r="93" spans="1:6" x14ac:dyDescent="0.25">
      <c r="A93" s="228" t="s">
        <v>38</v>
      </c>
      <c r="C93" s="1">
        <f t="shared" si="14"/>
        <v>66</v>
      </c>
      <c r="D93" s="414"/>
      <c r="F93" s="153"/>
    </row>
    <row r="94" spans="1:6" ht="20.25" customHeight="1" x14ac:dyDescent="0.3">
      <c r="A94" s="466" t="s">
        <v>39</v>
      </c>
      <c r="B94" s="465"/>
      <c r="C94" s="465"/>
      <c r="D94" s="413"/>
    </row>
    <row r="95" spans="1:6" x14ac:dyDescent="0.25">
      <c r="A95" s="228" t="s">
        <v>5320</v>
      </c>
      <c r="C95" s="1">
        <f>C93+1</f>
        <v>67</v>
      </c>
      <c r="D95" s="414" t="s">
        <v>40</v>
      </c>
      <c r="F95" s="153"/>
    </row>
    <row r="96" spans="1:6" x14ac:dyDescent="0.25">
      <c r="A96" s="228" t="s">
        <v>5321</v>
      </c>
      <c r="C96" s="1">
        <f t="shared" si="14"/>
        <v>68</v>
      </c>
      <c r="D96" s="414"/>
      <c r="F96" s="153"/>
    </row>
    <row r="97" spans="1:6" x14ac:dyDescent="0.25">
      <c r="A97" s="228" t="s">
        <v>5322</v>
      </c>
      <c r="C97" s="1">
        <f t="shared" si="14"/>
        <v>69</v>
      </c>
      <c r="D97" s="414"/>
      <c r="F97" s="153"/>
    </row>
    <row r="98" spans="1:6" x14ac:dyDescent="0.25">
      <c r="A98" s="228" t="s">
        <v>5323</v>
      </c>
      <c r="C98" s="1">
        <f t="shared" si="14"/>
        <v>70</v>
      </c>
      <c r="D98" s="414" t="s">
        <v>41</v>
      </c>
      <c r="F98" s="153"/>
    </row>
    <row r="99" spans="1:6" x14ac:dyDescent="0.25">
      <c r="A99" s="228" t="s">
        <v>5324</v>
      </c>
      <c r="C99" s="1">
        <f>C98+2</f>
        <v>72</v>
      </c>
      <c r="D99" s="414" t="s">
        <v>42</v>
      </c>
      <c r="F99" s="153"/>
    </row>
    <row r="100" spans="1:6" x14ac:dyDescent="0.25">
      <c r="A100" s="228" t="s">
        <v>5325</v>
      </c>
      <c r="C100" s="1">
        <f>C99+2</f>
        <v>74</v>
      </c>
      <c r="D100" s="414" t="s">
        <v>43</v>
      </c>
      <c r="F100" s="153"/>
    </row>
    <row r="101" spans="1:6" x14ac:dyDescent="0.25">
      <c r="A101" s="228" t="s">
        <v>5326</v>
      </c>
      <c r="C101" s="1">
        <f t="shared" si="14"/>
        <v>75</v>
      </c>
      <c r="D101" s="414" t="s">
        <v>44</v>
      </c>
      <c r="F101" s="153"/>
    </row>
    <row r="102" spans="1:6" x14ac:dyDescent="0.25">
      <c r="A102" s="15" t="s">
        <v>45</v>
      </c>
      <c r="C102" s="1">
        <f t="shared" si="14"/>
        <v>76</v>
      </c>
      <c r="D102" s="414" t="s">
        <v>46</v>
      </c>
      <c r="F102" s="153"/>
    </row>
    <row r="103" spans="1:6" ht="20.25" customHeight="1" x14ac:dyDescent="0.3">
      <c r="A103" s="466" t="s">
        <v>47</v>
      </c>
      <c r="B103" s="465"/>
      <c r="C103" s="465"/>
      <c r="D103" s="413"/>
    </row>
    <row r="104" spans="1:6" x14ac:dyDescent="0.25">
      <c r="A104" s="228" t="s">
        <v>5327</v>
      </c>
      <c r="C104" s="1">
        <f>C102+1</f>
        <v>77</v>
      </c>
      <c r="D104" s="414" t="s">
        <v>48</v>
      </c>
      <c r="F104" s="153"/>
    </row>
    <row r="105" spans="1:6" s="4" customFormat="1" ht="20.25" customHeight="1" thickBot="1" x14ac:dyDescent="0.3">
      <c r="A105" s="597" t="s">
        <v>5328</v>
      </c>
      <c r="B105" s="417"/>
      <c r="C105" s="75">
        <f>C104+1</f>
        <v>78</v>
      </c>
      <c r="D105" s="414" t="s">
        <v>49</v>
      </c>
      <c r="E105" s="420"/>
      <c r="F105" s="418"/>
    </row>
  </sheetData>
  <phoneticPr fontId="16" type="noConversion"/>
  <hyperlinks>
    <hyperlink ref="D34" location="EmpInst!A1" display="EmpInst!A1" xr:uid="{00000000-0004-0000-0200-000000000000}"/>
    <hyperlink ref="D46" location="EmpInd!A1" display="EmpInd!A1" xr:uid="{00000000-0004-0000-0200-000001000000}"/>
    <hyperlink ref="D59" location="Pb_Dept!A1" display="Pb_Dept!A1" xr:uid="{00000000-0004-0000-0200-000002000000}"/>
    <hyperlink ref="D62" location="Pb_Cofog!A1" display="[Pb_Cofog]" xr:uid="{00000000-0004-0000-0200-000003000000}"/>
    <hyperlink ref="D16" location="NAInst!A1" display="[NAInst]" xr:uid="{00000000-0004-0000-0200-000004000000}"/>
    <hyperlink ref="D68:D69" location="'Real_Cp&amp;Fsh'!A28" display="'Real_Cp&amp;Fsh'!A28" xr:uid="{00000000-0004-0000-0200-000005000000}"/>
    <hyperlink ref="D67" location="Trsm!A1" display="[Trsm]" xr:uid="{00000000-0004-0000-0200-000006000000}"/>
    <hyperlink ref="D81" location="'M&amp;B'!A1" display="[M&amp;Ba]" xr:uid="{00000000-0004-0000-0200-000007000000}"/>
    <hyperlink ref="D85" location="'M&amp;Bbc'!A1" display="'M&amp;Bbc'!A1" xr:uid="{00000000-0004-0000-0200-000008000000}"/>
    <hyperlink ref="D101" location="ExtD!A1" display="[ExtD_out]" xr:uid="{00000000-0004-0000-0200-000009000000}"/>
    <hyperlink ref="D102" location="ExtDLoan!A1" display="[ExtD_Hist]" xr:uid="{00000000-0004-0000-0200-00000A000000}"/>
    <hyperlink ref="D104" location="GFSsum!A1" display="[GFSsum]" xr:uid="{00000000-0004-0000-0200-00000B000000}"/>
    <hyperlink ref="D99" location="BOPdet!A1" display="[BOPdet]" xr:uid="{00000000-0004-0000-0200-00000C000000}"/>
    <hyperlink ref="D22" location="NAdet!A1" display="NAdet!A1" xr:uid="{00000000-0004-0000-0200-00000D000000}"/>
    <hyperlink ref="D98" location="BOPsum!A1" display="[BOPsum]" xr:uid="{00000000-0004-0000-0200-00000E000000}"/>
    <hyperlink ref="D100" location="IIP!A1" display="[IIP]" xr:uid="{00000000-0004-0000-0200-00000F000000}"/>
    <hyperlink ref="D10" location="NAInd!A1" display="[NAInd]" xr:uid="{00000000-0004-0000-0200-000010000000}"/>
    <hyperlink ref="D95" location="Imports!A1" display="Imports!A1" xr:uid="{00000000-0004-0000-0200-000011000000}"/>
    <hyperlink ref="D86" location="'M&amp;BInt'!A1" display="'M&amp;BInt'!A1" xr:uid="{00000000-0004-0000-0200-000012000000}"/>
    <hyperlink ref="D25" location="NAexp!A1" display="[NAExp]" xr:uid="{00000000-0004-0000-0200-000013000000}"/>
    <hyperlink ref="D30" location="NAExpOth!A1" display="[NAExp]" xr:uid="{00000000-0004-0000-0200-000014000000}"/>
    <hyperlink ref="D9" location="NAgni!A1" display="[NAgni]" xr:uid="{00000000-0004-0000-0200-000015000000}"/>
    <hyperlink ref="D8" location="NApc!A1" display="NApc!A1" xr:uid="{00000000-0004-0000-0200-000016000000}"/>
    <hyperlink ref="D88" location="Cpi!A1" display="[Cpi]" xr:uid="{00000000-0004-0000-0200-000017000000}"/>
    <hyperlink ref="D3" location="SumInd!A1" display="[NApc]" xr:uid="{00000000-0004-0000-0200-000018000000}"/>
    <hyperlink ref="D5" location="Census!A1" display="[Census]" xr:uid="{00000000-0004-0000-0200-000019000000}"/>
    <hyperlink ref="D105" location="GFSdet!A1" display="[GFSdet]" xr:uid="{00000000-0004-0000-0200-00001A000000}"/>
    <hyperlink ref="D91" location="CpiOld!A1" display="[CpiOld]" xr:uid="{00000000-0004-0000-0200-00001B000000}"/>
  </hyperlinks>
  <pageMargins left="0.74803149606299213" right="0.74803149606299213" top="0.98425196850393704" bottom="0.98425196850393704" header="0.51181102362204722" footer="0.51181102362204722"/>
  <pageSetup scale="69" fitToHeight="2" orientation="portrait" r:id="rId1"/>
  <headerFooter alignWithMargins="0"/>
  <rowBreaks count="1" manualBreakCount="1">
    <brk id="64" max="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tabColor theme="6" tint="0.79998168889431442"/>
  </sheetPr>
  <dimension ref="A1:T193"/>
  <sheetViews>
    <sheetView view="pageBreakPreview" zoomScale="90" zoomScaleNormal="90" zoomScaleSheetLayoutView="90" workbookViewId="0">
      <pane xSplit="1" topLeftCell="B1" activePane="topRight" state="frozen"/>
      <selection activeCell="D107" sqref="D107"/>
      <selection pane="topRight" activeCell="A2" sqref="A2"/>
    </sheetView>
  </sheetViews>
  <sheetFormatPr defaultColWidth="8.77734375" defaultRowHeight="13.2" x14ac:dyDescent="0.25"/>
  <cols>
    <col min="1" max="1" width="40.77734375" customWidth="1"/>
  </cols>
  <sheetData>
    <row r="1" spans="1:20" s="14" customFormat="1" ht="25.35" customHeight="1" x14ac:dyDescent="0.25">
      <c r="A1" s="39" t="str">
        <f>Index!A25</f>
        <v>Table 2r     Palau constant price GDP(E) expenditure, FY2005-FY2023</v>
      </c>
    </row>
    <row r="2" spans="1:20" ht="20.25" customHeight="1" x14ac:dyDescent="0.25">
      <c r="A2" s="52" t="s">
        <v>418</v>
      </c>
      <c r="B2" s="24" t="str">
        <f>NAgni!H2</f>
        <v>FY05</v>
      </c>
      <c r="C2" s="24" t="str">
        <f>NAgni!I2</f>
        <v>FY06</v>
      </c>
      <c r="D2" s="24" t="str">
        <f>NAgni!J2</f>
        <v>FY07</v>
      </c>
      <c r="E2" s="24" t="str">
        <f>NAgni!K2</f>
        <v>FY08</v>
      </c>
      <c r="F2" s="24" t="str">
        <f>NAgni!L2</f>
        <v>FY09</v>
      </c>
      <c r="G2" s="24" t="str">
        <f>NAgni!M2</f>
        <v>FY10</v>
      </c>
      <c r="H2" s="24" t="str">
        <f>NAgni!N2</f>
        <v>FY11</v>
      </c>
      <c r="I2" s="24" t="str">
        <f>NAgni!O2</f>
        <v>FY12</v>
      </c>
      <c r="J2" s="24" t="str">
        <f>NAgni!P2</f>
        <v>FY13</v>
      </c>
      <c r="K2" s="24" t="str">
        <f>NAgni!Q2</f>
        <v>FY14</v>
      </c>
      <c r="L2" s="24" t="str">
        <f>NAgni!R2</f>
        <v>FY15</v>
      </c>
      <c r="M2" s="24" t="str">
        <f>NAgni!S2</f>
        <v>FY16</v>
      </c>
      <c r="N2" s="24" t="str">
        <f>NAgni!T2</f>
        <v>FY17</v>
      </c>
      <c r="O2" s="24" t="str">
        <f>NAgni!U2</f>
        <v>FY18</v>
      </c>
      <c r="P2" s="24" t="str">
        <f>NAgni!V2</f>
        <v>FY19</v>
      </c>
      <c r="Q2" s="24" t="str">
        <f>NAgni!W2</f>
        <v>FY20</v>
      </c>
      <c r="R2" s="24" t="str">
        <f>NAgni!X2</f>
        <v>FY21</v>
      </c>
      <c r="S2" s="24" t="str">
        <f>NAgni!Y2</f>
        <v>FY22</v>
      </c>
      <c r="T2" s="24" t="str">
        <f>NAgni!Z2</f>
        <v>FY23</v>
      </c>
    </row>
    <row r="3" spans="1:20" ht="20.25" customHeight="1" x14ac:dyDescent="0.25">
      <c r="A3" t="s">
        <v>67</v>
      </c>
      <c r="B3" s="162">
        <v>91.019157409667969</v>
      </c>
      <c r="C3" s="162">
        <v>95.741828918457031</v>
      </c>
      <c r="D3" s="162">
        <v>95.738410949707031</v>
      </c>
      <c r="E3" s="162">
        <v>95.722755432128906</v>
      </c>
      <c r="F3" s="162">
        <v>96.042411804199219</v>
      </c>
      <c r="G3" s="162">
        <v>90.863121032714844</v>
      </c>
      <c r="H3" s="162">
        <v>88.705497741699219</v>
      </c>
      <c r="I3" s="162">
        <v>86.786460876464844</v>
      </c>
      <c r="J3" s="162">
        <v>87.265861511230469</v>
      </c>
      <c r="K3" s="162">
        <v>87.719764709472656</v>
      </c>
      <c r="L3" s="162">
        <v>87.461921691894531</v>
      </c>
      <c r="M3" s="162">
        <v>90.942794799804688</v>
      </c>
      <c r="N3" s="162">
        <v>90.489967346191406</v>
      </c>
      <c r="O3" s="162">
        <v>94.584808349609375</v>
      </c>
      <c r="P3" s="162">
        <v>95.244537353515625</v>
      </c>
      <c r="Q3" s="162">
        <v>105.24509429931641</v>
      </c>
      <c r="R3" s="162">
        <v>99.970466613769531</v>
      </c>
      <c r="S3" s="162">
        <v>93.275177001953125</v>
      </c>
      <c r="T3" s="162">
        <v>94.452507019042969</v>
      </c>
    </row>
    <row r="4" spans="1:20" x14ac:dyDescent="0.25">
      <c r="A4" s="15" t="s">
        <v>419</v>
      </c>
      <c r="B4" s="162">
        <v>68.393913269042969</v>
      </c>
      <c r="C4" s="162">
        <v>69.822715759277344</v>
      </c>
      <c r="D4" s="162">
        <v>70.43206787109375</v>
      </c>
      <c r="E4" s="162">
        <v>70.268150329589844</v>
      </c>
      <c r="F4" s="162">
        <v>69.339248657226563</v>
      </c>
      <c r="G4" s="162">
        <v>64.721725463867188</v>
      </c>
      <c r="H4" s="162">
        <v>62.905681610107422</v>
      </c>
      <c r="I4" s="162">
        <v>61.922534942626953</v>
      </c>
      <c r="J4" s="162">
        <v>61.564453125</v>
      </c>
      <c r="K4" s="162">
        <v>61.310131072998047</v>
      </c>
      <c r="L4" s="162">
        <v>59.705745697021484</v>
      </c>
      <c r="M4" s="162">
        <v>61.765113830566406</v>
      </c>
      <c r="N4" s="162">
        <v>62.440689086914063</v>
      </c>
      <c r="O4" s="162">
        <v>63.83355712890625</v>
      </c>
      <c r="P4" s="162">
        <v>63.874183654785156</v>
      </c>
      <c r="Q4" s="162">
        <v>65.434135437011719</v>
      </c>
      <c r="R4" s="162">
        <v>63.868412017822266</v>
      </c>
      <c r="S4" s="162">
        <v>60.73095703125</v>
      </c>
      <c r="T4" s="162">
        <v>61.637500762939453</v>
      </c>
    </row>
    <row r="5" spans="1:20" x14ac:dyDescent="0.25">
      <c r="A5" s="15" t="s">
        <v>420</v>
      </c>
      <c r="B5" s="162">
        <v>31.849708557128906</v>
      </c>
      <c r="C5" s="162">
        <v>35.14874267578125</v>
      </c>
      <c r="D5" s="162">
        <v>34.2763671875</v>
      </c>
      <c r="E5" s="162">
        <v>34.118026733398438</v>
      </c>
      <c r="F5" s="162">
        <v>33.729911804199219</v>
      </c>
      <c r="G5" s="162">
        <v>33.647350311279297</v>
      </c>
      <c r="H5" s="162">
        <v>33.44903564453125</v>
      </c>
      <c r="I5" s="162">
        <v>34.659347534179688</v>
      </c>
      <c r="J5" s="162">
        <v>35.269294738769531</v>
      </c>
      <c r="K5" s="162">
        <v>36.503787994384766</v>
      </c>
      <c r="L5" s="162">
        <v>37.827362060546875</v>
      </c>
      <c r="M5" s="162">
        <v>39.715816497802734</v>
      </c>
      <c r="N5" s="162">
        <v>39.994796752929688</v>
      </c>
      <c r="O5" s="162">
        <v>40.661762237548828</v>
      </c>
      <c r="P5" s="162">
        <v>40.498329162597656</v>
      </c>
      <c r="Q5" s="162">
        <v>47.595073699951172</v>
      </c>
      <c r="R5" s="162">
        <v>43.835483551025391</v>
      </c>
      <c r="S5" s="162">
        <v>39.601825714111328</v>
      </c>
      <c r="T5" s="162">
        <v>40.404918670654297</v>
      </c>
    </row>
    <row r="6" spans="1:20" x14ac:dyDescent="0.25">
      <c r="A6" s="16" t="s">
        <v>421</v>
      </c>
      <c r="B6" s="162">
        <v>-9.2244644165039063</v>
      </c>
      <c r="C6" s="162">
        <v>-9.2296314239501953</v>
      </c>
      <c r="D6" s="162">
        <v>-8.9700212478637695</v>
      </c>
      <c r="E6" s="162">
        <v>-8.6634225845336914</v>
      </c>
      <c r="F6" s="162">
        <v>-7.0267491340637207</v>
      </c>
      <c r="G6" s="162">
        <v>-7.5059585571289063</v>
      </c>
      <c r="H6" s="162">
        <v>-7.6492147445678711</v>
      </c>
      <c r="I6" s="162">
        <v>-9.7954196929931641</v>
      </c>
      <c r="J6" s="162">
        <v>-9.5678825378417969</v>
      </c>
      <c r="K6" s="162">
        <v>-10.094156265258789</v>
      </c>
      <c r="L6" s="162">
        <v>-10.071184158325195</v>
      </c>
      <c r="M6" s="162">
        <v>-10.538135528564453</v>
      </c>
      <c r="N6" s="162">
        <v>-11.94551944732666</v>
      </c>
      <c r="O6" s="162">
        <v>-9.9105119705200195</v>
      </c>
      <c r="P6" s="162">
        <v>-9.1279764175415039</v>
      </c>
      <c r="Q6" s="162">
        <v>-7.7033815383911133</v>
      </c>
      <c r="R6" s="162">
        <v>-7.733431339263916</v>
      </c>
      <c r="S6" s="162">
        <v>-7.0576071739196777</v>
      </c>
      <c r="T6" s="162">
        <v>-7.5899128913879395</v>
      </c>
    </row>
    <row r="7" spans="1:20" x14ac:dyDescent="0.25">
      <c r="A7" t="s">
        <v>422</v>
      </c>
      <c r="B7" s="162">
        <v>173.78759765625</v>
      </c>
      <c r="C7" s="162">
        <v>176.63778686523438</v>
      </c>
      <c r="D7" s="162">
        <v>180.7147216796875</v>
      </c>
      <c r="E7" s="162">
        <v>180.00018310546875</v>
      </c>
      <c r="F7" s="162">
        <v>168.73741149902344</v>
      </c>
      <c r="G7" s="162">
        <v>162.98704528808594</v>
      </c>
      <c r="H7" s="162">
        <v>165.15852355957031</v>
      </c>
      <c r="I7" s="162">
        <v>175.79826354980469</v>
      </c>
      <c r="J7" s="162">
        <v>182.14765930175781</v>
      </c>
      <c r="K7" s="162">
        <v>188.33319091796875</v>
      </c>
      <c r="L7" s="162">
        <v>194.25546264648438</v>
      </c>
      <c r="M7" s="162">
        <v>204.54946899414063</v>
      </c>
      <c r="N7" s="162">
        <v>204.00445556640625</v>
      </c>
      <c r="O7" s="162">
        <v>200.976806640625</v>
      </c>
      <c r="P7" s="162">
        <v>198.81141662597656</v>
      </c>
      <c r="Q7" s="162">
        <v>200.71726989746094</v>
      </c>
      <c r="R7" s="162">
        <v>190.95930480957031</v>
      </c>
      <c r="S7" s="162">
        <v>189.62165832519531</v>
      </c>
      <c r="T7" s="162">
        <v>176.29779052734375</v>
      </c>
    </row>
    <row r="8" spans="1:20" x14ac:dyDescent="0.25">
      <c r="A8" s="15" t="s">
        <v>423</v>
      </c>
      <c r="B8" s="162">
        <v>146.36982727050781</v>
      </c>
      <c r="C8" s="162">
        <v>149.39659118652344</v>
      </c>
      <c r="D8" s="162">
        <v>153.21089172363281</v>
      </c>
      <c r="E8" s="162">
        <v>152.74125671386719</v>
      </c>
      <c r="F8" s="162">
        <v>141.75607299804688</v>
      </c>
      <c r="G8" s="162">
        <v>136.63055419921875</v>
      </c>
      <c r="H8" s="162">
        <v>139.11647033691406</v>
      </c>
      <c r="I8" s="162">
        <v>149.77926635742188</v>
      </c>
      <c r="J8" s="162">
        <v>156.22645568847656</v>
      </c>
      <c r="K8" s="162">
        <v>162.36334228515625</v>
      </c>
      <c r="L8" s="162">
        <v>168.16447448730469</v>
      </c>
      <c r="M8" s="162">
        <v>177.51812744140625</v>
      </c>
      <c r="N8" s="162">
        <v>176.16033935546875</v>
      </c>
      <c r="O8" s="162">
        <v>172.27505493164063</v>
      </c>
      <c r="P8" s="162">
        <v>169.29534912109375</v>
      </c>
      <c r="Q8" s="162">
        <v>170.14610290527344</v>
      </c>
      <c r="R8" s="162">
        <v>160.13984680175781</v>
      </c>
      <c r="S8" s="162">
        <v>158.63496398925781</v>
      </c>
      <c r="T8" s="162">
        <v>145.07969665527344</v>
      </c>
    </row>
    <row r="9" spans="1:20" x14ac:dyDescent="0.25">
      <c r="A9" s="15" t="s">
        <v>424</v>
      </c>
      <c r="B9" s="162">
        <v>22.062345504760742</v>
      </c>
      <c r="C9" s="162">
        <v>21.846416473388672</v>
      </c>
      <c r="D9" s="162">
        <v>21.632987976074219</v>
      </c>
      <c r="E9" s="162">
        <v>21.422027587890625</v>
      </c>
      <c r="F9" s="162">
        <v>21.2135009765625</v>
      </c>
      <c r="G9" s="162">
        <v>21.007375717163086</v>
      </c>
      <c r="H9" s="162">
        <v>20.803621292114258</v>
      </c>
      <c r="I9" s="162">
        <v>20.602203369140625</v>
      </c>
      <c r="J9" s="162">
        <v>20.491243362426758</v>
      </c>
      <c r="K9" s="162">
        <v>20.381252288818359</v>
      </c>
      <c r="L9" s="162">
        <v>20.272226333618164</v>
      </c>
      <c r="M9" s="162">
        <v>20.539237976074219</v>
      </c>
      <c r="N9" s="162">
        <v>20.811368942260742</v>
      </c>
      <c r="O9" s="162">
        <v>21.088712692260742</v>
      </c>
      <c r="P9" s="162">
        <v>21.371360778808594</v>
      </c>
      <c r="Q9" s="162">
        <v>21.659402847290039</v>
      </c>
      <c r="R9" s="162">
        <v>21.952934265136719</v>
      </c>
      <c r="S9" s="162">
        <v>22.252050399780273</v>
      </c>
      <c r="T9" s="162">
        <v>22.551162719726563</v>
      </c>
    </row>
    <row r="10" spans="1:20" x14ac:dyDescent="0.25">
      <c r="A10" s="16" t="s">
        <v>425</v>
      </c>
      <c r="B10" s="162">
        <v>17.18086051940918</v>
      </c>
      <c r="C10" s="162">
        <v>17.051000595092773</v>
      </c>
      <c r="D10" s="162">
        <v>16.922121047973633</v>
      </c>
      <c r="E10" s="162">
        <v>16.794214248657227</v>
      </c>
      <c r="F10" s="162">
        <v>16.667274475097656</v>
      </c>
      <c r="G10" s="162">
        <v>16.541294097900391</v>
      </c>
      <c r="H10" s="162">
        <v>16.416267395019531</v>
      </c>
      <c r="I10" s="162">
        <v>16.292186737060547</v>
      </c>
      <c r="J10" s="162">
        <v>16.169042587280273</v>
      </c>
      <c r="K10" s="162">
        <v>16.04682731628418</v>
      </c>
      <c r="L10" s="162">
        <v>15.925538063049316</v>
      </c>
      <c r="M10" s="162">
        <v>16.208627700805664</v>
      </c>
      <c r="N10" s="162">
        <v>16.496746063232422</v>
      </c>
      <c r="O10" s="162">
        <v>16.789987564086914</v>
      </c>
      <c r="P10" s="162">
        <v>17.088441848754883</v>
      </c>
      <c r="Q10" s="162">
        <v>17.392200469970703</v>
      </c>
      <c r="R10" s="162">
        <v>17.701360702514648</v>
      </c>
      <c r="S10" s="162">
        <v>18.016016006469727</v>
      </c>
      <c r="T10" s="162">
        <v>18.330667495727539</v>
      </c>
    </row>
    <row r="11" spans="1:20" x14ac:dyDescent="0.25">
      <c r="A11" s="16" t="s">
        <v>94</v>
      </c>
      <c r="B11" s="162">
        <v>4.8814849853515625</v>
      </c>
      <c r="C11" s="162">
        <v>4.7954158782958984</v>
      </c>
      <c r="D11" s="162">
        <v>4.7108669281005859</v>
      </c>
      <c r="E11" s="162">
        <v>4.6278133392333984</v>
      </c>
      <c r="F11" s="162">
        <v>4.5462265014648438</v>
      </c>
      <c r="G11" s="162">
        <v>4.4660816192626953</v>
      </c>
      <c r="H11" s="162">
        <v>4.3873538970947266</v>
      </c>
      <c r="I11" s="162">
        <v>4.3100166320800781</v>
      </c>
      <c r="J11" s="162">
        <v>4.3222007751464844</v>
      </c>
      <c r="K11" s="162">
        <v>4.3344249725341797</v>
      </c>
      <c r="L11" s="162">
        <v>4.3466882705688477</v>
      </c>
      <c r="M11" s="162">
        <v>4.3306102752685547</v>
      </c>
      <c r="N11" s="162">
        <v>4.3146228790283203</v>
      </c>
      <c r="O11" s="162">
        <v>4.2987251281738281</v>
      </c>
      <c r="P11" s="162">
        <v>4.2829189300537109</v>
      </c>
      <c r="Q11" s="162">
        <v>4.2672023773193359</v>
      </c>
      <c r="R11" s="162">
        <v>4.2515735626220703</v>
      </c>
      <c r="S11" s="162">
        <v>4.2360343933105469</v>
      </c>
      <c r="T11" s="162">
        <v>4.2204952239990234</v>
      </c>
    </row>
    <row r="12" spans="1:20" x14ac:dyDescent="0.25">
      <c r="A12" s="37" t="s">
        <v>426</v>
      </c>
      <c r="B12" s="162">
        <v>5.3554315567016602</v>
      </c>
      <c r="C12" s="162">
        <v>5.394773006439209</v>
      </c>
      <c r="D12" s="162">
        <v>5.870842456817627</v>
      </c>
      <c r="E12" s="162">
        <v>5.8369021415710449</v>
      </c>
      <c r="F12" s="162">
        <v>5.7678322792053223</v>
      </c>
      <c r="G12" s="162">
        <v>5.3491091728210449</v>
      </c>
      <c r="H12" s="162">
        <v>5.2384247779846191</v>
      </c>
      <c r="I12" s="162">
        <v>5.4167966842651367</v>
      </c>
      <c r="J12" s="162">
        <v>5.4299535751342773</v>
      </c>
      <c r="K12" s="162">
        <v>5.5885887145996094</v>
      </c>
      <c r="L12" s="162">
        <v>5.8187637329101563</v>
      </c>
      <c r="M12" s="162">
        <v>6.4921026229858398</v>
      </c>
      <c r="N12" s="162">
        <v>7.0327420234680176</v>
      </c>
      <c r="O12" s="162">
        <v>7.6130342483520508</v>
      </c>
      <c r="P12" s="162">
        <v>8.1447067260742188</v>
      </c>
      <c r="Q12" s="162">
        <v>8.9117660522460938</v>
      </c>
      <c r="R12" s="162">
        <v>8.8665237426757813</v>
      </c>
      <c r="S12" s="162">
        <v>8.7346420288085938</v>
      </c>
      <c r="T12" s="162">
        <v>8.6669321060180664</v>
      </c>
    </row>
    <row r="13" spans="1:20" x14ac:dyDescent="0.25">
      <c r="A13" t="s">
        <v>69</v>
      </c>
      <c r="B13" s="162">
        <v>109.33396911621094</v>
      </c>
      <c r="C13" s="162">
        <v>94.421676635742188</v>
      </c>
      <c r="D13" s="162">
        <v>88.160675048828125</v>
      </c>
      <c r="E13" s="162">
        <v>76.318153381347656</v>
      </c>
      <c r="F13" s="162">
        <v>56.110099792480469</v>
      </c>
      <c r="G13" s="162">
        <v>53.940319061279297</v>
      </c>
      <c r="H13" s="162">
        <v>65.650787353515625</v>
      </c>
      <c r="I13" s="162">
        <v>65.699302673339844</v>
      </c>
      <c r="J13" s="162">
        <v>58.283729553222656</v>
      </c>
      <c r="K13" s="162">
        <v>82.059921264648438</v>
      </c>
      <c r="L13" s="162">
        <v>88.372886657714844</v>
      </c>
      <c r="M13" s="162">
        <v>91.836097717285156</v>
      </c>
      <c r="N13" s="162">
        <v>95.528579711914063</v>
      </c>
      <c r="O13" s="162">
        <v>83.094795227050781</v>
      </c>
      <c r="P13" s="162">
        <v>97.914627075195313</v>
      </c>
      <c r="Q13" s="162">
        <v>112.18037414550781</v>
      </c>
      <c r="R13" s="162">
        <v>86.340194702148438</v>
      </c>
      <c r="S13" s="162">
        <v>94.555442810058594</v>
      </c>
      <c r="T13" s="162">
        <v>79.935638427734375</v>
      </c>
    </row>
    <row r="14" spans="1:20" x14ac:dyDescent="0.25">
      <c r="A14" s="15" t="s">
        <v>334</v>
      </c>
      <c r="B14" s="162">
        <v>81.209945678710938</v>
      </c>
      <c r="C14" s="162">
        <v>68.699569702148438</v>
      </c>
      <c r="D14" s="162">
        <v>58.147075653076172</v>
      </c>
      <c r="E14" s="162">
        <v>41.106124877929688</v>
      </c>
      <c r="F14" s="162">
        <v>27.697786331176758</v>
      </c>
      <c r="G14" s="162">
        <v>27.838106155395508</v>
      </c>
      <c r="H14" s="162">
        <v>29.237682342529297</v>
      </c>
      <c r="I14" s="162">
        <v>26.364368438720703</v>
      </c>
      <c r="J14" s="162">
        <v>20.031465530395508</v>
      </c>
      <c r="K14" s="162">
        <v>27.16889762878418</v>
      </c>
      <c r="L14" s="162">
        <v>32.889335632324219</v>
      </c>
      <c r="M14" s="162">
        <v>37.792011260986328</v>
      </c>
      <c r="N14" s="162">
        <v>38.262386322021484</v>
      </c>
      <c r="O14" s="162">
        <v>36.056716918945313</v>
      </c>
      <c r="P14" s="162">
        <v>50.009407043457031</v>
      </c>
      <c r="Q14" s="162">
        <v>57.671360015869141</v>
      </c>
      <c r="R14" s="162">
        <v>42.842021942138672</v>
      </c>
      <c r="S14" s="162">
        <v>42.156883239746094</v>
      </c>
      <c r="T14" s="162">
        <v>27.742931365966797</v>
      </c>
    </row>
    <row r="15" spans="1:20" x14ac:dyDescent="0.25">
      <c r="A15" s="15" t="s">
        <v>94</v>
      </c>
      <c r="B15" s="162">
        <v>28.124021530151367</v>
      </c>
      <c r="C15" s="162">
        <v>25.722103118896484</v>
      </c>
      <c r="D15" s="162">
        <v>30.013601303100586</v>
      </c>
      <c r="E15" s="162">
        <v>35.212028503417969</v>
      </c>
      <c r="F15" s="162">
        <v>28.412313461303711</v>
      </c>
      <c r="G15" s="162">
        <v>26.102212905883789</v>
      </c>
      <c r="H15" s="162">
        <v>36.413105010986328</v>
      </c>
      <c r="I15" s="162">
        <v>39.334934234619141</v>
      </c>
      <c r="J15" s="162">
        <v>38.252262115478516</v>
      </c>
      <c r="K15" s="162">
        <v>54.891021728515625</v>
      </c>
      <c r="L15" s="162">
        <v>55.483551025390625</v>
      </c>
      <c r="M15" s="162">
        <v>54.044086456298828</v>
      </c>
      <c r="N15" s="162">
        <v>57.266193389892578</v>
      </c>
      <c r="O15" s="162">
        <v>47.038078308105469</v>
      </c>
      <c r="P15" s="162">
        <v>47.905220031738281</v>
      </c>
      <c r="Q15" s="162">
        <v>54.509014129638672</v>
      </c>
      <c r="R15" s="162">
        <v>43.498172760009766</v>
      </c>
      <c r="S15" s="162">
        <v>52.3985595703125</v>
      </c>
      <c r="T15" s="162">
        <v>52.192707061767578</v>
      </c>
    </row>
    <row r="16" spans="1:20" x14ac:dyDescent="0.25">
      <c r="A16" t="s">
        <v>427</v>
      </c>
      <c r="B16" s="162">
        <v>0.94282209873199463</v>
      </c>
      <c r="C16" s="162">
        <v>2.9285609722137451E-2</v>
      </c>
      <c r="D16" s="162">
        <v>0.56120163202285767</v>
      </c>
      <c r="E16" s="162">
        <v>-0.46937236189842224</v>
      </c>
      <c r="F16" s="162">
        <v>-0.36719855666160583</v>
      </c>
      <c r="G16" s="162">
        <v>1.5351228713989258</v>
      </c>
      <c r="H16" s="162">
        <v>0.5491219162940979</v>
      </c>
      <c r="I16" s="162">
        <v>0.5924493670463562</v>
      </c>
      <c r="J16" s="162">
        <v>0.91105884313583374</v>
      </c>
      <c r="K16" s="162">
        <v>-1.4973928928375244</v>
      </c>
      <c r="L16" s="162">
        <v>-5.3648133277893066</v>
      </c>
      <c r="M16" s="162">
        <v>-2.6384267807006836</v>
      </c>
      <c r="N16" s="162">
        <v>1.0380467176437378</v>
      </c>
      <c r="O16" s="162">
        <v>8.3672396838665009E-2</v>
      </c>
      <c r="P16" s="162">
        <v>-0.19359332323074341</v>
      </c>
      <c r="Q16" s="162">
        <v>-2.7488846778869629</v>
      </c>
      <c r="R16" s="162">
        <v>2.7126340866088867</v>
      </c>
      <c r="S16" s="162">
        <v>3.0272371768951416</v>
      </c>
      <c r="T16" s="162">
        <v>-3.8644843101501465</v>
      </c>
    </row>
    <row r="17" spans="1:20" s="161" customFormat="1" ht="20.25" customHeight="1" x14ac:dyDescent="0.25">
      <c r="A17" s="161" t="s">
        <v>70</v>
      </c>
      <c r="B17" s="191">
        <v>375.08355712890625</v>
      </c>
      <c r="C17" s="191">
        <v>366.83056640625</v>
      </c>
      <c r="D17" s="191">
        <v>365.17501831054688</v>
      </c>
      <c r="E17" s="191">
        <v>351.57171630859375</v>
      </c>
      <c r="F17" s="191">
        <v>320.522705078125</v>
      </c>
      <c r="G17" s="191">
        <v>309.32559204101563</v>
      </c>
      <c r="H17" s="191">
        <v>320.06393432617188</v>
      </c>
      <c r="I17" s="191">
        <v>328.87646484375</v>
      </c>
      <c r="J17" s="191">
        <v>328.60830688476563</v>
      </c>
      <c r="K17" s="191">
        <v>356.615478515625</v>
      </c>
      <c r="L17" s="191">
        <v>364.7254638671875</v>
      </c>
      <c r="M17" s="191">
        <v>384.68994140625</v>
      </c>
      <c r="N17" s="191">
        <v>391.06103515625</v>
      </c>
      <c r="O17" s="191">
        <v>378.74008178710938</v>
      </c>
      <c r="P17" s="191">
        <v>391.7769775390625</v>
      </c>
      <c r="Q17" s="191">
        <v>415.39385986328125</v>
      </c>
      <c r="R17" s="191">
        <v>379.98260498046875</v>
      </c>
      <c r="S17" s="191">
        <v>380.47952270507813</v>
      </c>
      <c r="T17" s="191">
        <v>346.82144165039063</v>
      </c>
    </row>
    <row r="18" spans="1:20" x14ac:dyDescent="0.25">
      <c r="A18" t="s">
        <v>71</v>
      </c>
      <c r="B18" s="162">
        <v>115.15492248535156</v>
      </c>
      <c r="C18" s="162">
        <v>115.47105407714844</v>
      </c>
      <c r="D18" s="162">
        <v>112.53773498535156</v>
      </c>
      <c r="E18" s="162">
        <v>106.01319885253906</v>
      </c>
      <c r="F18" s="162">
        <v>96.307426452636719</v>
      </c>
      <c r="G18" s="162">
        <v>101.9019775390625</v>
      </c>
      <c r="H18" s="162">
        <v>116.73899841308594</v>
      </c>
      <c r="I18" s="162">
        <v>126.88163757324219</v>
      </c>
      <c r="J18" s="162">
        <v>121.91485595703125</v>
      </c>
      <c r="K18" s="162">
        <v>130.83013916015625</v>
      </c>
      <c r="L18" s="162">
        <v>148.17073059082031</v>
      </c>
      <c r="M18" s="162">
        <v>146.77397155761719</v>
      </c>
      <c r="N18" s="162">
        <v>132.38153076171875</v>
      </c>
      <c r="O18" s="162">
        <v>122.17229461669922</v>
      </c>
      <c r="P18" s="162">
        <v>108.05095672607422</v>
      </c>
      <c r="Q18" s="162">
        <v>61.628452301025391</v>
      </c>
      <c r="R18" s="162">
        <v>16.346534729003906</v>
      </c>
      <c r="S18" s="162">
        <v>35.835121154785156</v>
      </c>
      <c r="T18" s="162">
        <v>63.291019439697266</v>
      </c>
    </row>
    <row r="19" spans="1:20" x14ac:dyDescent="0.25">
      <c r="A19" s="15" t="s">
        <v>428</v>
      </c>
      <c r="B19" s="162">
        <v>19.769510269165039</v>
      </c>
      <c r="C19" s="162">
        <v>20.786891937255859</v>
      </c>
      <c r="D19" s="162">
        <v>13.894164085388184</v>
      </c>
      <c r="E19" s="162">
        <v>11.972227096557617</v>
      </c>
      <c r="F19" s="162">
        <v>10.782895088195801</v>
      </c>
      <c r="G19" s="162">
        <v>12.541135787963867</v>
      </c>
      <c r="H19" s="162">
        <v>9.3363189697265625</v>
      </c>
      <c r="I19" s="162">
        <v>10.154451370239258</v>
      </c>
      <c r="J19" s="162">
        <v>9.7374296188354492</v>
      </c>
      <c r="K19" s="162">
        <v>9.3198671340942383</v>
      </c>
      <c r="L19" s="162">
        <v>11.891190528869629</v>
      </c>
      <c r="M19" s="162">
        <v>16.277681350708008</v>
      </c>
      <c r="N19" s="162">
        <v>13.568931579589844</v>
      </c>
      <c r="O19" s="162">
        <v>11.07672119140625</v>
      </c>
      <c r="P19" s="162">
        <v>8.9976205825805664</v>
      </c>
      <c r="Q19" s="162">
        <v>4.7058210372924805</v>
      </c>
      <c r="R19" s="162">
        <v>0.95602405071258545</v>
      </c>
      <c r="S19" s="162">
        <v>1.4459841251373291</v>
      </c>
      <c r="T19" s="162">
        <v>1.3592648506164551</v>
      </c>
    </row>
    <row r="20" spans="1:20" x14ac:dyDescent="0.25">
      <c r="A20" s="15" t="s">
        <v>429</v>
      </c>
      <c r="B20" s="162">
        <v>7.6871337890625</v>
      </c>
      <c r="C20" s="162">
        <v>8.506561279296875</v>
      </c>
      <c r="D20" s="162">
        <v>4.7212591171264648</v>
      </c>
      <c r="E20" s="162">
        <v>3.9992413520812988</v>
      </c>
      <c r="F20" s="162">
        <v>3.2123379707336426</v>
      </c>
      <c r="G20" s="162">
        <v>2.8055920600891113</v>
      </c>
      <c r="H20" s="162">
        <v>2.8652081489562988</v>
      </c>
      <c r="I20" s="162">
        <v>3.4104585647583008</v>
      </c>
      <c r="J20" s="162">
        <v>2.8767721652984619</v>
      </c>
      <c r="K20" s="162">
        <v>1.986723780632019</v>
      </c>
      <c r="L20" s="162">
        <v>1.1016027927398682</v>
      </c>
      <c r="M20" s="162">
        <v>1.5984534025192261</v>
      </c>
      <c r="N20" s="162">
        <v>2.7391440868377686</v>
      </c>
      <c r="O20" s="162">
        <v>2.757171630859375</v>
      </c>
      <c r="P20" s="162">
        <v>2.1547722816467285</v>
      </c>
      <c r="Q20" s="162">
        <v>0.85921895503997803</v>
      </c>
      <c r="R20" s="162">
        <v>0.35285770893096924</v>
      </c>
      <c r="S20" s="162">
        <v>0.38450491428375244</v>
      </c>
      <c r="T20" s="162">
        <v>0.33618956804275513</v>
      </c>
    </row>
    <row r="21" spans="1:20" x14ac:dyDescent="0.25">
      <c r="A21" s="15" t="s">
        <v>430</v>
      </c>
      <c r="B21" s="162">
        <v>11.052962303161621</v>
      </c>
      <c r="C21" s="162">
        <v>12.981513977050781</v>
      </c>
      <c r="D21" s="162">
        <v>11.903559684753418</v>
      </c>
      <c r="E21" s="162">
        <v>11.530379295349121</v>
      </c>
      <c r="F21" s="162">
        <v>9.2035017013549805</v>
      </c>
      <c r="G21" s="162">
        <v>8.7518796920776367</v>
      </c>
      <c r="H21" s="162">
        <v>9.2110509872436523</v>
      </c>
      <c r="I21" s="162">
        <v>9.1308307647705078</v>
      </c>
      <c r="J21" s="162">
        <v>8.8180599212646484</v>
      </c>
      <c r="K21" s="162">
        <v>9.0973024368286133</v>
      </c>
      <c r="L21" s="162">
        <v>9.583531379699707</v>
      </c>
      <c r="M21" s="162">
        <v>10.345127105712891</v>
      </c>
      <c r="N21" s="162">
        <v>10.539807319641113</v>
      </c>
      <c r="O21" s="162">
        <v>10.154657363891602</v>
      </c>
      <c r="P21" s="162">
        <v>9.3311471939086914</v>
      </c>
      <c r="Q21" s="162">
        <v>5.555088996887207</v>
      </c>
      <c r="R21" s="162">
        <v>4.1046228408813477</v>
      </c>
      <c r="S21" s="162">
        <v>5.1057424545288086</v>
      </c>
      <c r="T21" s="162">
        <v>5.5776476860046387</v>
      </c>
    </row>
    <row r="22" spans="1:20" x14ac:dyDescent="0.25">
      <c r="A22" s="15" t="s">
        <v>157</v>
      </c>
      <c r="B22" s="162">
        <v>74.003318786621094</v>
      </c>
      <c r="C22" s="162">
        <v>70.671684265136719</v>
      </c>
      <c r="D22" s="162">
        <v>79.178390502929688</v>
      </c>
      <c r="E22" s="162">
        <v>75.791908264160156</v>
      </c>
      <c r="F22" s="162">
        <v>70.628150939941406</v>
      </c>
      <c r="G22" s="162">
        <v>75.332496643066406</v>
      </c>
      <c r="H22" s="162">
        <v>92.84210205078125</v>
      </c>
      <c r="I22" s="162">
        <v>101.47019195556641</v>
      </c>
      <c r="J22" s="162">
        <v>97.778778076171875</v>
      </c>
      <c r="K22" s="162">
        <v>107.96965789794922</v>
      </c>
      <c r="L22" s="162">
        <v>122.95123291015625</v>
      </c>
      <c r="M22" s="162">
        <v>115.63116455078125</v>
      </c>
      <c r="N22" s="162">
        <v>102.38320159912109</v>
      </c>
      <c r="O22" s="162">
        <v>94.913932800292969</v>
      </c>
      <c r="P22" s="162">
        <v>84.040672302246094</v>
      </c>
      <c r="Q22" s="162">
        <v>46.052619934082031</v>
      </c>
      <c r="R22" s="162">
        <v>5.8902626037597656</v>
      </c>
      <c r="S22" s="162">
        <v>24.175689697265625</v>
      </c>
      <c r="T22" s="162">
        <v>50.718544006347656</v>
      </c>
    </row>
    <row r="23" spans="1:20" x14ac:dyDescent="0.25">
      <c r="A23" s="15" t="s">
        <v>431</v>
      </c>
      <c r="B23" s="162">
        <v>2.642000675201416</v>
      </c>
      <c r="C23" s="162">
        <v>2.5244040489196777</v>
      </c>
      <c r="D23" s="162">
        <v>2.8403642177581787</v>
      </c>
      <c r="E23" s="162">
        <v>2.7194454669952393</v>
      </c>
      <c r="F23" s="162">
        <v>2.4805431365966797</v>
      </c>
      <c r="G23" s="162">
        <v>2.4708757400512695</v>
      </c>
      <c r="H23" s="162">
        <v>2.4843177795410156</v>
      </c>
      <c r="I23" s="162">
        <v>2.715703010559082</v>
      </c>
      <c r="J23" s="162">
        <v>2.7038142681121826</v>
      </c>
      <c r="K23" s="162">
        <v>2.4565920829772949</v>
      </c>
      <c r="L23" s="162">
        <v>2.6431682109832764</v>
      </c>
      <c r="M23" s="162">
        <v>2.9215476512908936</v>
      </c>
      <c r="N23" s="162">
        <v>3.1504459381103516</v>
      </c>
      <c r="O23" s="162">
        <v>3.2698125839233398</v>
      </c>
      <c r="P23" s="162">
        <v>3.5267448425292969</v>
      </c>
      <c r="Q23" s="162">
        <v>4.4557023048400879</v>
      </c>
      <c r="R23" s="162">
        <v>5.0427665710449219</v>
      </c>
      <c r="S23" s="162">
        <v>4.7232017517089844</v>
      </c>
      <c r="T23" s="162">
        <v>5.2993745803833008</v>
      </c>
    </row>
    <row r="24" spans="1:20" x14ac:dyDescent="0.25">
      <c r="A24" t="s">
        <v>72</v>
      </c>
      <c r="B24" s="162">
        <v>193.02784729003906</v>
      </c>
      <c r="C24" s="162">
        <v>197.05513000488281</v>
      </c>
      <c r="D24" s="162">
        <v>186.94068908691406</v>
      </c>
      <c r="E24" s="162">
        <v>180.93162536621094</v>
      </c>
      <c r="F24" s="162">
        <v>159.15310668945313</v>
      </c>
      <c r="G24" s="162">
        <v>159.41230773925781</v>
      </c>
      <c r="H24" s="162">
        <v>170.84310913085938</v>
      </c>
      <c r="I24" s="162">
        <v>186.45817565917969</v>
      </c>
      <c r="J24" s="162">
        <v>191.08528137207031</v>
      </c>
      <c r="K24" s="162">
        <v>212.1783447265625</v>
      </c>
      <c r="L24" s="162">
        <v>217.5455322265625</v>
      </c>
      <c r="M24" s="162">
        <v>233.17103576660156</v>
      </c>
      <c r="N24" s="162">
        <v>232.81715393066406</v>
      </c>
      <c r="O24" s="162">
        <v>216.22525024414063</v>
      </c>
      <c r="P24" s="162">
        <v>217.59820556640625</v>
      </c>
      <c r="Q24" s="162">
        <v>216.829345703125</v>
      </c>
      <c r="R24" s="162">
        <v>174.12239074707031</v>
      </c>
      <c r="S24" s="162">
        <v>187.12564086914063</v>
      </c>
      <c r="T24" s="162">
        <v>177.39311218261719</v>
      </c>
    </row>
    <row r="25" spans="1:20" x14ac:dyDescent="0.25">
      <c r="A25" s="15" t="s">
        <v>432</v>
      </c>
      <c r="B25" s="162">
        <v>40.560600280761719</v>
      </c>
      <c r="C25" s="162">
        <v>41.194629669189453</v>
      </c>
      <c r="D25" s="162">
        <v>43.397750854492188</v>
      </c>
      <c r="E25" s="162">
        <v>43.022891998291016</v>
      </c>
      <c r="F25" s="162">
        <v>37.446197509765625</v>
      </c>
      <c r="G25" s="162">
        <v>35.955776214599609</v>
      </c>
      <c r="H25" s="162">
        <v>37.494960784912109</v>
      </c>
      <c r="I25" s="162">
        <v>40.687820434570313</v>
      </c>
      <c r="J25" s="162">
        <v>40.164154052734375</v>
      </c>
      <c r="K25" s="162">
        <v>43.532562255859375</v>
      </c>
      <c r="L25" s="162">
        <v>43.184803009033203</v>
      </c>
      <c r="M25" s="162">
        <v>44.339973449707031</v>
      </c>
      <c r="N25" s="162">
        <v>43.114768981933594</v>
      </c>
      <c r="O25" s="162">
        <v>42.343181610107422</v>
      </c>
      <c r="P25" s="162">
        <v>40.860263824462891</v>
      </c>
      <c r="Q25" s="162">
        <v>40.738521575927734</v>
      </c>
      <c r="R25" s="162">
        <v>37.510715484619141</v>
      </c>
      <c r="S25" s="162">
        <v>36.502941131591797</v>
      </c>
      <c r="T25" s="162">
        <v>31.95469856262207</v>
      </c>
    </row>
    <row r="26" spans="1:20" x14ac:dyDescent="0.25">
      <c r="A26" s="15" t="s">
        <v>433</v>
      </c>
      <c r="B26" s="162">
        <v>53.513965606689453</v>
      </c>
      <c r="C26" s="162">
        <v>62.052207946777344</v>
      </c>
      <c r="D26" s="162">
        <v>41.161228179931641</v>
      </c>
      <c r="E26" s="162">
        <v>30.318206787109375</v>
      </c>
      <c r="F26" s="162">
        <v>29.224449157714844</v>
      </c>
      <c r="G26" s="162">
        <v>37.382156372070313</v>
      </c>
      <c r="H26" s="162">
        <v>32.835075378417969</v>
      </c>
      <c r="I26" s="162">
        <v>33.509098052978516</v>
      </c>
      <c r="J26" s="162">
        <v>34.534839630126953</v>
      </c>
      <c r="K26" s="162">
        <v>35.413475036621094</v>
      </c>
      <c r="L26" s="162">
        <v>35.384632110595703</v>
      </c>
      <c r="M26" s="162">
        <v>45.882999420166016</v>
      </c>
      <c r="N26" s="162">
        <v>37.382740020751953</v>
      </c>
      <c r="O26" s="162">
        <v>38.500072479248047</v>
      </c>
      <c r="P26" s="162">
        <v>38.344402313232422</v>
      </c>
      <c r="Q26" s="162">
        <v>30.653055191040039</v>
      </c>
      <c r="R26" s="162">
        <v>29.203897476196289</v>
      </c>
      <c r="S26" s="162">
        <v>25.555164337158203</v>
      </c>
      <c r="T26" s="162">
        <v>30.142745971679688</v>
      </c>
    </row>
    <row r="27" spans="1:20" x14ac:dyDescent="0.25">
      <c r="A27" s="15" t="s">
        <v>434</v>
      </c>
      <c r="B27" s="162">
        <v>61.834583282470703</v>
      </c>
      <c r="C27" s="162">
        <v>55.144580841064453</v>
      </c>
      <c r="D27" s="162">
        <v>63.428394317626953</v>
      </c>
      <c r="E27" s="162">
        <v>67.156471252441406</v>
      </c>
      <c r="F27" s="162">
        <v>55.798885345458984</v>
      </c>
      <c r="G27" s="162">
        <v>53.260055541992188</v>
      </c>
      <c r="H27" s="162">
        <v>62.569820404052734</v>
      </c>
      <c r="I27" s="162">
        <v>69.137596130371094</v>
      </c>
      <c r="J27" s="162">
        <v>73.84710693359375</v>
      </c>
      <c r="K27" s="162">
        <v>92.975059509277344</v>
      </c>
      <c r="L27" s="162">
        <v>95.983375549316406</v>
      </c>
      <c r="M27" s="162">
        <v>96.853103637695313</v>
      </c>
      <c r="N27" s="162">
        <v>102.07341766357422</v>
      </c>
      <c r="O27" s="162">
        <v>89.975624084472656</v>
      </c>
      <c r="P27" s="162">
        <v>91.466026306152344</v>
      </c>
      <c r="Q27" s="162">
        <v>109.40170288085938</v>
      </c>
      <c r="R27" s="162">
        <v>81.265655517578125</v>
      </c>
      <c r="S27" s="162">
        <v>88.633865356445313</v>
      </c>
      <c r="T27" s="162">
        <v>84.149078369140625</v>
      </c>
    </row>
    <row r="28" spans="1:20" x14ac:dyDescent="0.25">
      <c r="A28" s="15" t="s">
        <v>430</v>
      </c>
      <c r="B28" s="162">
        <v>37.118698120117188</v>
      </c>
      <c r="C28" s="162">
        <v>38.663711547851563</v>
      </c>
      <c r="D28" s="162">
        <v>38.953311920166016</v>
      </c>
      <c r="E28" s="162">
        <v>40.434059143066406</v>
      </c>
      <c r="F28" s="162">
        <v>36.683574676513672</v>
      </c>
      <c r="G28" s="162">
        <v>32.814315795898438</v>
      </c>
      <c r="H28" s="162">
        <v>37.943252563476563</v>
      </c>
      <c r="I28" s="162">
        <v>43.1236572265625</v>
      </c>
      <c r="J28" s="162">
        <v>42.539180755615234</v>
      </c>
      <c r="K28" s="162">
        <v>40.257244110107422</v>
      </c>
      <c r="L28" s="162">
        <v>42.992721557617188</v>
      </c>
      <c r="M28" s="162">
        <v>46.094959259033203</v>
      </c>
      <c r="N28" s="162">
        <v>50.246227264404297</v>
      </c>
      <c r="O28" s="162">
        <v>45.4063720703125</v>
      </c>
      <c r="P28" s="162">
        <v>46.927513122558594</v>
      </c>
      <c r="Q28" s="162">
        <v>36.036064147949219</v>
      </c>
      <c r="R28" s="162">
        <v>26.142124176025391</v>
      </c>
      <c r="S28" s="162">
        <v>36.433670043945313</v>
      </c>
      <c r="T28" s="162">
        <v>31.146591186523438</v>
      </c>
    </row>
    <row r="29" spans="1:20" s="161" customFormat="1" ht="20.25" customHeight="1" x14ac:dyDescent="0.25">
      <c r="A29" s="161" t="s">
        <v>435</v>
      </c>
      <c r="B29" s="191">
        <v>297.21063232421875</v>
      </c>
      <c r="C29" s="191">
        <v>285.24649047851563</v>
      </c>
      <c r="D29" s="191">
        <v>290.77206420898438</v>
      </c>
      <c r="E29" s="191">
        <v>276.65328979492188</v>
      </c>
      <c r="F29" s="191">
        <v>257.67703247070313</v>
      </c>
      <c r="G29" s="191">
        <v>251.81527709960938</v>
      </c>
      <c r="H29" s="191">
        <v>265.95980834960938</v>
      </c>
      <c r="I29" s="191">
        <v>269.2999267578125</v>
      </c>
      <c r="J29" s="191">
        <v>259.4378662109375</v>
      </c>
      <c r="K29" s="191">
        <v>275.26727294921875</v>
      </c>
      <c r="L29" s="191">
        <v>295.35064697265625</v>
      </c>
      <c r="M29" s="191">
        <v>298.29287719726563</v>
      </c>
      <c r="N29" s="191">
        <v>290.62542724609375</v>
      </c>
      <c r="O29" s="191">
        <v>284.6871337890625</v>
      </c>
      <c r="P29" s="191">
        <v>282.229736328125</v>
      </c>
      <c r="Q29" s="191">
        <v>260.19296264648438</v>
      </c>
      <c r="R29" s="191">
        <v>222.20674133300781</v>
      </c>
      <c r="S29" s="191">
        <v>229.18899536132813</v>
      </c>
      <c r="T29" s="191">
        <v>232.7193603515625</v>
      </c>
    </row>
    <row r="30" spans="1:20" x14ac:dyDescent="0.25">
      <c r="A30" s="15" t="s">
        <v>436</v>
      </c>
      <c r="B30" s="162">
        <v>-18.663162231445313</v>
      </c>
      <c r="C30" s="162">
        <v>-6.0597162246704102</v>
      </c>
      <c r="D30" s="162">
        <v>-9.6704959869384766</v>
      </c>
      <c r="E30" s="162">
        <v>-11.162142753601074</v>
      </c>
      <c r="F30" s="162">
        <v>-8.633479118347168</v>
      </c>
      <c r="G30" s="162">
        <v>-10.309289932250977</v>
      </c>
      <c r="H30" s="162">
        <v>-13.476702690124512</v>
      </c>
      <c r="I30" s="162">
        <v>-11.612298965454102</v>
      </c>
      <c r="J30" s="162">
        <v>-5.3374218940734863</v>
      </c>
      <c r="K30" s="162">
        <v>-10.463306427001953</v>
      </c>
      <c r="L30" s="162">
        <v>-7.8522157669067383</v>
      </c>
      <c r="M30" s="162">
        <v>-6.0045909881591797</v>
      </c>
      <c r="N30" s="162">
        <v>-8.3358268737792969</v>
      </c>
      <c r="O30" s="162">
        <v>-3.5777168273925781</v>
      </c>
      <c r="P30" s="162">
        <v>-0.27545812726020813</v>
      </c>
      <c r="Q30" s="162">
        <v>4.8556952476501465</v>
      </c>
      <c r="R30" s="162">
        <v>11.235897064208984</v>
      </c>
      <c r="S30" s="162">
        <v>2.4269576072692871</v>
      </c>
      <c r="T30" s="162">
        <v>2.062920093536377</v>
      </c>
    </row>
    <row r="31" spans="1:20" s="161" customFormat="1" ht="20.25" customHeight="1" x14ac:dyDescent="0.25">
      <c r="A31" s="435" t="s">
        <v>437</v>
      </c>
      <c r="B31" s="833">
        <v>278.54745483398438</v>
      </c>
      <c r="C31" s="833">
        <v>279.186767578125</v>
      </c>
      <c r="D31" s="833">
        <v>281.1015625</v>
      </c>
      <c r="E31" s="833">
        <v>265.49114990234375</v>
      </c>
      <c r="F31" s="833">
        <v>249.04356384277344</v>
      </c>
      <c r="G31" s="833">
        <v>241.5059814453125</v>
      </c>
      <c r="H31" s="833">
        <v>252.48310852050781</v>
      </c>
      <c r="I31" s="833">
        <v>257.68765258789063</v>
      </c>
      <c r="J31" s="833">
        <v>254.10044860839844</v>
      </c>
      <c r="K31" s="833">
        <v>264.803955078125</v>
      </c>
      <c r="L31" s="833">
        <v>287.49844360351563</v>
      </c>
      <c r="M31" s="833">
        <v>292.28826904296875</v>
      </c>
      <c r="N31" s="833">
        <v>282.28958129882813</v>
      </c>
      <c r="O31" s="833">
        <v>281.10940551757813</v>
      </c>
      <c r="P31" s="833">
        <v>281.95428466796875</v>
      </c>
      <c r="Q31" s="833">
        <v>265.04864501953125</v>
      </c>
      <c r="R31" s="833">
        <v>233.44264221191406</v>
      </c>
      <c r="S31" s="833">
        <v>231.61595153808594</v>
      </c>
      <c r="T31" s="833">
        <v>234.78228759765625</v>
      </c>
    </row>
    <row r="32" spans="1:20" s="180" customFormat="1" x14ac:dyDescent="0.25">
      <c r="A32" s="944" t="s">
        <v>438</v>
      </c>
      <c r="B32" s="945">
        <f t="shared" ref="B32:M32" si="0">B30/B31</f>
        <v>-6.7001733125038418E-2</v>
      </c>
      <c r="C32" s="945">
        <f t="shared" si="0"/>
        <v>-2.1704883355457439E-2</v>
      </c>
      <c r="D32" s="945">
        <f t="shared" si="0"/>
        <v>-3.4402142417612767E-2</v>
      </c>
      <c r="E32" s="945">
        <f t="shared" si="0"/>
        <v>-4.2043370401261479E-2</v>
      </c>
      <c r="F32" s="945">
        <f t="shared" si="0"/>
        <v>-3.4666541809519197E-2</v>
      </c>
      <c r="G32" s="945">
        <f t="shared" si="0"/>
        <v>-4.2687513868410958E-2</v>
      </c>
      <c r="H32" s="945">
        <f t="shared" si="0"/>
        <v>-5.3376650695941004E-2</v>
      </c>
      <c r="I32" s="945">
        <f t="shared" si="0"/>
        <v>-4.5063466754556449E-2</v>
      </c>
      <c r="J32" s="945">
        <f t="shared" si="0"/>
        <v>-2.1005165175049106E-2</v>
      </c>
      <c r="K32" s="945">
        <f t="shared" si="0"/>
        <v>-3.9513406904798563E-2</v>
      </c>
      <c r="L32" s="945">
        <f t="shared" si="0"/>
        <v>-2.7312202697471293E-2</v>
      </c>
      <c r="M32" s="945">
        <f t="shared" si="0"/>
        <v>-2.0543386868791699E-2</v>
      </c>
      <c r="N32" s="945">
        <f t="shared" ref="N32:S32" si="1">N30/N31</f>
        <v>-2.9529346550537752E-2</v>
      </c>
      <c r="O32" s="945">
        <f t="shared" si="1"/>
        <v>-1.2727133127421662E-2</v>
      </c>
      <c r="P32" s="945">
        <f t="shared" si="1"/>
        <v>-9.769602458235009E-4</v>
      </c>
      <c r="Q32" s="945">
        <f t="shared" si="1"/>
        <v>1.8320015359038464E-2</v>
      </c>
      <c r="R32" s="945">
        <f t="shared" si="1"/>
        <v>4.8131296654915709E-2</v>
      </c>
      <c r="S32" s="945">
        <f t="shared" si="1"/>
        <v>1.0478369866810354E-2</v>
      </c>
      <c r="T32" s="945">
        <f>T30/T31</f>
        <v>8.7865235263044194E-3</v>
      </c>
    </row>
    <row r="33" spans="1:20" s="224" customFormat="1" ht="20.25" customHeight="1" x14ac:dyDescent="0.25">
      <c r="A33" s="942" t="s">
        <v>5384</v>
      </c>
      <c r="B33" s="942"/>
      <c r="C33" s="942">
        <v>270.86648559570313</v>
      </c>
      <c r="D33" s="942">
        <v>277.94638061523438</v>
      </c>
      <c r="E33" s="942">
        <v>261.83404541015625</v>
      </c>
      <c r="F33" s="942">
        <v>241.91024780273438</v>
      </c>
      <c r="G33" s="942">
        <v>240.27645874023438</v>
      </c>
      <c r="H33" s="942">
        <v>254.86322021484375</v>
      </c>
      <c r="I33" s="942">
        <v>256.482177734375</v>
      </c>
      <c r="J33" s="942">
        <v>244.94631958007813</v>
      </c>
      <c r="K33" s="942">
        <v>260.0426025390625</v>
      </c>
      <c r="L33" s="942">
        <v>286.78713989257813</v>
      </c>
      <c r="M33" s="942">
        <v>287.50460815429688</v>
      </c>
      <c r="N33" s="942">
        <v>276.90667724609375</v>
      </c>
      <c r="O33" s="942">
        <v>273.396240234375</v>
      </c>
      <c r="P33" s="942">
        <v>275.2747802734375</v>
      </c>
      <c r="Q33" s="942">
        <v>252.23529052734375</v>
      </c>
      <c r="R33" s="942">
        <v>214.89356994628906</v>
      </c>
      <c r="S33" s="942">
        <v>218.53628540039063</v>
      </c>
      <c r="T33" s="942">
        <v>220.47508239746094</v>
      </c>
    </row>
    <row r="34" spans="1:20" x14ac:dyDescent="0.25">
      <c r="A34" s="91" t="s">
        <v>368</v>
      </c>
    </row>
    <row r="35" spans="1:20" s="14" customFormat="1" ht="25.35" customHeight="1" x14ac:dyDescent="0.25">
      <c r="A35" s="39" t="str">
        <f>Index!A26</f>
        <v>Table 2s    Palau constant price GDP(E) expenditure, contribution to change, FY2006-FY2023</v>
      </c>
    </row>
    <row r="36" spans="1:20" ht="20.25" customHeight="1" x14ac:dyDescent="0.25">
      <c r="A36" s="52"/>
      <c r="B36" s="24"/>
      <c r="C36" s="24" t="str">
        <f>C2</f>
        <v>FY06</v>
      </c>
      <c r="D36" s="24" t="str">
        <f t="shared" ref="D36:N36" si="2">D2</f>
        <v>FY07</v>
      </c>
      <c r="E36" s="24" t="str">
        <f t="shared" si="2"/>
        <v>FY08</v>
      </c>
      <c r="F36" s="24" t="str">
        <f t="shared" si="2"/>
        <v>FY09</v>
      </c>
      <c r="G36" s="24" t="str">
        <f t="shared" si="2"/>
        <v>FY10</v>
      </c>
      <c r="H36" s="24" t="str">
        <f t="shared" si="2"/>
        <v>FY11</v>
      </c>
      <c r="I36" s="24" t="str">
        <f t="shared" si="2"/>
        <v>FY12</v>
      </c>
      <c r="J36" s="24" t="str">
        <f t="shared" si="2"/>
        <v>FY13</v>
      </c>
      <c r="K36" s="24" t="str">
        <f t="shared" si="2"/>
        <v>FY14</v>
      </c>
      <c r="L36" s="24" t="str">
        <f t="shared" si="2"/>
        <v>FY15</v>
      </c>
      <c r="M36" s="24" t="str">
        <f t="shared" si="2"/>
        <v>FY16</v>
      </c>
      <c r="N36" s="24" t="str">
        <f t="shared" si="2"/>
        <v>FY17</v>
      </c>
      <c r="O36" s="24" t="str">
        <f t="shared" ref="O36:P36" si="3">O2</f>
        <v>FY18</v>
      </c>
      <c r="P36" s="24" t="str">
        <f t="shared" si="3"/>
        <v>FY19</v>
      </c>
      <c r="Q36" s="24" t="str">
        <f t="shared" ref="Q36:R36" si="4">Q2</f>
        <v>FY20</v>
      </c>
      <c r="R36" s="24" t="str">
        <f t="shared" si="4"/>
        <v>FY21</v>
      </c>
      <c r="S36" s="24" t="str">
        <f t="shared" ref="S36:T36" si="5">S2</f>
        <v>FY22</v>
      </c>
      <c r="T36" s="24" t="str">
        <f t="shared" si="5"/>
        <v>FY23</v>
      </c>
    </row>
    <row r="37" spans="1:20" ht="20.25" customHeight="1" x14ac:dyDescent="0.25">
      <c r="A37" t="s">
        <v>67</v>
      </c>
      <c r="B37" s="61"/>
      <c r="C37" s="61">
        <f t="shared" ref="C37:T37" si="6">(C3-B3)/(C$29-B$29)*C$63</f>
        <v>1.5889981700376164E-2</v>
      </c>
      <c r="D37" s="61">
        <f t="shared" si="6"/>
        <v>-1.1982509387814601E-5</v>
      </c>
      <c r="E37" s="61">
        <f t="shared" si="6"/>
        <v>-5.3841202457719658E-5</v>
      </c>
      <c r="F37" s="61">
        <f t="shared" si="6"/>
        <v>1.1554403430635803E-3</v>
      </c>
      <c r="G37" s="61">
        <f t="shared" si="6"/>
        <v>-2.0099931770493538E-2</v>
      </c>
      <c r="H37" s="61">
        <f t="shared" si="6"/>
        <v>-8.5682779689420559E-3</v>
      </c>
      <c r="I37" s="61">
        <f t="shared" si="6"/>
        <v>-7.2155145438808259E-3</v>
      </c>
      <c r="J37" s="61">
        <f t="shared" si="6"/>
        <v>1.7801736544724753E-3</v>
      </c>
      <c r="K37" s="61">
        <f t="shared" si="6"/>
        <v>1.7495641822506301E-3</v>
      </c>
      <c r="L37" s="61">
        <f t="shared" si="6"/>
        <v>-9.3670059217570512E-4</v>
      </c>
      <c r="M37" s="61">
        <f t="shared" si="6"/>
        <v>1.1785561140932415E-2</v>
      </c>
      <c r="N37" s="61">
        <f t="shared" si="6"/>
        <v>-1.518063246658818E-3</v>
      </c>
      <c r="O37" s="61">
        <f t="shared" si="6"/>
        <v>1.4089754782366563E-2</v>
      </c>
      <c r="P37" s="61">
        <f t="shared" si="6"/>
        <v>2.3173825775880418E-3</v>
      </c>
      <c r="Q37" s="61">
        <f t="shared" si="6"/>
        <v>3.5434100870837953E-2</v>
      </c>
      <c r="R37" s="61">
        <f t="shared" si="6"/>
        <v>-2.0271984422243344E-2</v>
      </c>
      <c r="S37" s="61">
        <f t="shared" si="6"/>
        <v>-3.0130902292395203E-2</v>
      </c>
      <c r="T37" s="61">
        <f t="shared" si="6"/>
        <v>5.1369395604432553E-3</v>
      </c>
    </row>
    <row r="38" spans="1:20" x14ac:dyDescent="0.25">
      <c r="A38" s="15" t="s">
        <v>419</v>
      </c>
      <c r="B38" s="61"/>
      <c r="C38" s="61">
        <f t="shared" ref="C38:T38" si="7">(C4-B4)/(C$29-B$29)*C$63</f>
        <v>4.8073734074080329E-3</v>
      </c>
      <c r="D38" s="61">
        <f t="shared" si="7"/>
        <v>2.1362300051235811E-3</v>
      </c>
      <c r="E38" s="61">
        <f t="shared" si="7"/>
        <v>-5.637320832378688E-4</v>
      </c>
      <c r="F38" s="61">
        <f t="shared" si="7"/>
        <v>-3.3576382664809801E-3</v>
      </c>
      <c r="G38" s="61">
        <f t="shared" si="7"/>
        <v>-1.7919808952644525E-2</v>
      </c>
      <c r="H38" s="61">
        <f t="shared" si="7"/>
        <v>-7.2118096831805768E-3</v>
      </c>
      <c r="I38" s="61">
        <f t="shared" si="7"/>
        <v>-3.6965986461687376E-3</v>
      </c>
      <c r="J38" s="61">
        <f t="shared" si="7"/>
        <v>-1.3296766246393532E-3</v>
      </c>
      <c r="K38" s="61">
        <f t="shared" si="7"/>
        <v>-9.8028115832241264E-4</v>
      </c>
      <c r="L38" s="61">
        <f t="shared" si="7"/>
        <v>-5.828463946284443E-3</v>
      </c>
      <c r="M38" s="61">
        <f t="shared" si="7"/>
        <v>6.9726210341959959E-3</v>
      </c>
      <c r="N38" s="61">
        <f t="shared" si="7"/>
        <v>2.2648051897695429E-3</v>
      </c>
      <c r="O38" s="61">
        <f t="shared" si="7"/>
        <v>4.792657184853776E-3</v>
      </c>
      <c r="P38" s="61">
        <f t="shared" si="7"/>
        <v>1.4270587271783146E-4</v>
      </c>
      <c r="Q38" s="61">
        <f t="shared" si="7"/>
        <v>5.5272410431370577E-3</v>
      </c>
      <c r="R38" s="61">
        <f t="shared" si="7"/>
        <v>-6.0175471437202178E-3</v>
      </c>
      <c r="S38" s="61">
        <f t="shared" si="7"/>
        <v>-1.4119531062607797E-2</v>
      </c>
      <c r="T38" s="61">
        <f t="shared" si="7"/>
        <v>3.9554417971083096E-3</v>
      </c>
    </row>
    <row r="39" spans="1:20" x14ac:dyDescent="0.25">
      <c r="A39" s="15" t="s">
        <v>420</v>
      </c>
      <c r="B39" s="61"/>
      <c r="C39" s="61">
        <f t="shared" ref="C39:T39" si="8">(C5-B5)/(C$29-B$29)*C$63</f>
        <v>1.1099986877500134E-2</v>
      </c>
      <c r="D39" s="61">
        <f t="shared" si="8"/>
        <v>-3.0583215478577515E-3</v>
      </c>
      <c r="E39" s="61">
        <f t="shared" si="8"/>
        <v>-5.4455181082237506E-4</v>
      </c>
      <c r="F39" s="61">
        <f t="shared" si="8"/>
        <v>-1.4028928753636784E-3</v>
      </c>
      <c r="G39" s="61">
        <f t="shared" si="8"/>
        <v>-3.2040687572459096E-4</v>
      </c>
      <c r="H39" s="61">
        <f t="shared" si="8"/>
        <v>-7.8754025185533204E-4</v>
      </c>
      <c r="I39" s="61">
        <f t="shared" si="8"/>
        <v>4.5507322973306237E-3</v>
      </c>
      <c r="J39" s="61">
        <f t="shared" si="8"/>
        <v>2.2649363924201254E-3</v>
      </c>
      <c r="K39" s="61">
        <f t="shared" si="8"/>
        <v>4.7583387639008783E-3</v>
      </c>
      <c r="L39" s="61">
        <f t="shared" si="8"/>
        <v>4.8083233868716395E-3</v>
      </c>
      <c r="M39" s="61">
        <f t="shared" si="8"/>
        <v>6.3939404115499017E-3</v>
      </c>
      <c r="N39" s="61">
        <f t="shared" si="8"/>
        <v>9.3525617422791885E-4</v>
      </c>
      <c r="O39" s="61">
        <f t="shared" si="8"/>
        <v>2.2949316270746444E-3</v>
      </c>
      <c r="P39" s="61">
        <f t="shared" si="8"/>
        <v>-5.740795966995355E-4</v>
      </c>
      <c r="Q39" s="61">
        <f t="shared" si="8"/>
        <v>2.5145275723542897E-2</v>
      </c>
      <c r="R39" s="61">
        <f t="shared" si="8"/>
        <v>-1.4449238406320055E-2</v>
      </c>
      <c r="S39" s="61">
        <f t="shared" si="8"/>
        <v>-1.9052787559533702E-2</v>
      </c>
      <c r="T39" s="61">
        <f t="shared" si="8"/>
        <v>3.5040642124935257E-3</v>
      </c>
    </row>
    <row r="40" spans="1:20" x14ac:dyDescent="0.25">
      <c r="A40" s="16" t="s">
        <v>421</v>
      </c>
      <c r="B40" s="61"/>
      <c r="C40" s="61">
        <f t="shared" ref="C40:T40" si="9">(C6-B6)/(C$29-B$29)*C$63</f>
        <v>-1.738500202998297E-5</v>
      </c>
      <c r="D40" s="61">
        <f t="shared" si="9"/>
        <v>9.1012575001681874E-4</v>
      </c>
      <c r="E40" s="61">
        <f t="shared" si="9"/>
        <v>1.0544295724011455E-3</v>
      </c>
      <c r="F40" s="61">
        <f t="shared" si="9"/>
        <v>5.9159732084993755E-3</v>
      </c>
      <c r="G40" s="61">
        <f t="shared" si="9"/>
        <v>-1.8597288957822435E-3</v>
      </c>
      <c r="H40" s="61">
        <f t="shared" si="9"/>
        <v>-5.6889394912405366E-4</v>
      </c>
      <c r="I40" s="61">
        <f t="shared" si="9"/>
        <v>-8.0696589523934839E-3</v>
      </c>
      <c r="J40" s="61">
        <f t="shared" si="9"/>
        <v>8.4492096931016434E-4</v>
      </c>
      <c r="K40" s="61">
        <f t="shared" si="9"/>
        <v>-2.0285154788819526E-3</v>
      </c>
      <c r="L40" s="61">
        <f t="shared" si="9"/>
        <v>8.3453825394752277E-5</v>
      </c>
      <c r="M40" s="61">
        <f t="shared" si="9"/>
        <v>-1.5810067627259757E-3</v>
      </c>
      <c r="N40" s="61">
        <f t="shared" si="9"/>
        <v>-4.7181278077635166E-3</v>
      </c>
      <c r="O40" s="61">
        <f t="shared" si="9"/>
        <v>7.0021659704381416E-3</v>
      </c>
      <c r="P40" s="61">
        <f t="shared" si="9"/>
        <v>2.7487563015697455E-3</v>
      </c>
      <c r="Q40" s="61">
        <f t="shared" si="9"/>
        <v>5.0476427384467124E-3</v>
      </c>
      <c r="R40" s="61">
        <f t="shared" si="9"/>
        <v>-1.1549044435006651E-4</v>
      </c>
      <c r="S40" s="61">
        <f t="shared" si="9"/>
        <v>3.041420621579703E-3</v>
      </c>
      <c r="T40" s="61">
        <f t="shared" si="9"/>
        <v>-2.3225622880760854E-3</v>
      </c>
    </row>
    <row r="41" spans="1:20" x14ac:dyDescent="0.25">
      <c r="A41" t="s">
        <v>422</v>
      </c>
      <c r="B41" s="163"/>
      <c r="C41" s="61">
        <f t="shared" ref="C41:T41" si="10">(C7-B7)/(C$29-B$29)*C$63</f>
        <v>9.5897955826667221E-3</v>
      </c>
      <c r="D41" s="61">
        <f t="shared" si="10"/>
        <v>1.4292673005770678E-2</v>
      </c>
      <c r="E41" s="61">
        <f t="shared" si="10"/>
        <v>-2.4573838486258246E-3</v>
      </c>
      <c r="F41" s="61">
        <f t="shared" si="10"/>
        <v>-4.0710781407277706E-2</v>
      </c>
      <c r="G41" s="61">
        <f t="shared" si="10"/>
        <v>-2.2316176788442721E-2</v>
      </c>
      <c r="H41" s="61">
        <f t="shared" si="10"/>
        <v>8.6232983816363559E-3</v>
      </c>
      <c r="I41" s="61">
        <f t="shared" si="10"/>
        <v>4.0005067142506609E-2</v>
      </c>
      <c r="J41" s="61">
        <f t="shared" si="10"/>
        <v>2.3577413586388683E-2</v>
      </c>
      <c r="K41" s="61">
        <f t="shared" si="10"/>
        <v>2.3842054001406834E-2</v>
      </c>
      <c r="L41" s="61">
        <f t="shared" si="10"/>
        <v>2.1514623460552669E-2</v>
      </c>
      <c r="M41" s="61">
        <f t="shared" si="10"/>
        <v>3.4853508713015825E-2</v>
      </c>
      <c r="N41" s="61">
        <f t="shared" si="10"/>
        <v>-1.8271084206075399E-3</v>
      </c>
      <c r="O41" s="61">
        <f t="shared" si="10"/>
        <v>-1.0417701418869735E-2</v>
      </c>
      <c r="P41" s="61">
        <f t="shared" si="10"/>
        <v>-7.6062096162479546E-3</v>
      </c>
      <c r="Q41" s="61">
        <f t="shared" si="10"/>
        <v>6.7528436098901988E-3</v>
      </c>
      <c r="R41" s="61">
        <f t="shared" si="10"/>
        <v>-3.750280172315211E-2</v>
      </c>
      <c r="S41" s="61">
        <f t="shared" si="10"/>
        <v>-6.0198285450320677E-3</v>
      </c>
      <c r="T41" s="61">
        <f t="shared" si="10"/>
        <v>-5.813484969837187E-2</v>
      </c>
    </row>
    <row r="42" spans="1:20" x14ac:dyDescent="0.25">
      <c r="A42" s="15" t="s">
        <v>423</v>
      </c>
      <c r="B42" s="163"/>
      <c r="C42" s="61">
        <f t="shared" ref="C42:T42" si="11">(C8-B8)/(C$29-B$29)*C$63</f>
        <v>1.0183901875737117E-2</v>
      </c>
      <c r="D42" s="61">
        <f t="shared" si="11"/>
        <v>1.3371945543346281E-2</v>
      </c>
      <c r="E42" s="61">
        <f t="shared" si="11"/>
        <v>-1.6151311201205608E-3</v>
      </c>
      <c r="F42" s="61">
        <f t="shared" si="11"/>
        <v>-3.9707403168649964E-2</v>
      </c>
      <c r="G42" s="61">
        <f t="shared" si="11"/>
        <v>-1.9891252044013204E-2</v>
      </c>
      <c r="H42" s="61">
        <f t="shared" si="11"/>
        <v>9.8719830120234005E-3</v>
      </c>
      <c r="I42" s="61">
        <f t="shared" si="11"/>
        <v>4.0091757046580877E-2</v>
      </c>
      <c r="J42" s="61">
        <f t="shared" si="11"/>
        <v>2.3940553600123295E-2</v>
      </c>
      <c r="K42" s="61">
        <f t="shared" si="11"/>
        <v>2.3654552383999532E-2</v>
      </c>
      <c r="L42" s="61">
        <f t="shared" si="11"/>
        <v>2.107454380607978E-2</v>
      </c>
      <c r="M42" s="61">
        <f t="shared" si="11"/>
        <v>3.1669654527513552E-2</v>
      </c>
      <c r="N42" s="61">
        <f t="shared" si="11"/>
        <v>-4.5518622459079826E-3</v>
      </c>
      <c r="O42" s="61">
        <f t="shared" si="11"/>
        <v>-1.3368700944870101E-2</v>
      </c>
      <c r="P42" s="61">
        <f t="shared" si="11"/>
        <v>-1.0466598089236692E-2</v>
      </c>
      <c r="Q42" s="61">
        <f t="shared" si="11"/>
        <v>3.0144016546526718E-3</v>
      </c>
      <c r="R42" s="61">
        <f t="shared" si="11"/>
        <v>-3.8457058952477502E-2</v>
      </c>
      <c r="S42" s="61">
        <f t="shared" si="11"/>
        <v>-6.772444451830199E-3</v>
      </c>
      <c r="T42" s="61">
        <f t="shared" si="11"/>
        <v>-5.9144494754706275E-2</v>
      </c>
    </row>
    <row r="43" spans="1:20" x14ac:dyDescent="0.25">
      <c r="A43" s="15" t="s">
        <v>424</v>
      </c>
      <c r="B43" s="163"/>
      <c r="C43" s="61">
        <f t="shared" ref="C43:T43" si="12">(C9-B9)/(C$29-B$29)*C$63</f>
        <v>-7.265185289082103E-4</v>
      </c>
      <c r="D43" s="61">
        <f t="shared" si="12"/>
        <v>-7.4822479658352573E-4</v>
      </c>
      <c r="E43" s="61">
        <f t="shared" si="12"/>
        <v>-7.2551807463859953E-4</v>
      </c>
      <c r="F43" s="61">
        <f t="shared" si="12"/>
        <v>-7.5374708713097955E-4</v>
      </c>
      <c r="G43" s="61">
        <f t="shared" si="12"/>
        <v>-7.9993648414454607E-4</v>
      </c>
      <c r="H43" s="61">
        <f t="shared" si="12"/>
        <v>-8.0914242930634297E-4</v>
      </c>
      <c r="I43" s="61">
        <f t="shared" si="12"/>
        <v>-7.573246657963591E-4</v>
      </c>
      <c r="J43" s="61">
        <f t="shared" si="12"/>
        <v>-4.1203132897119586E-4</v>
      </c>
      <c r="K43" s="61">
        <f t="shared" si="12"/>
        <v>-4.2395921310488065E-4</v>
      </c>
      <c r="L43" s="61">
        <f t="shared" si="12"/>
        <v>-3.960730748413679E-4</v>
      </c>
      <c r="M43" s="61">
        <f t="shared" si="12"/>
        <v>9.0404962776593155E-4</v>
      </c>
      <c r="N43" s="61">
        <f t="shared" si="12"/>
        <v>9.1229455005242723E-4</v>
      </c>
      <c r="O43" s="61">
        <f t="shared" si="12"/>
        <v>9.5429967235851395E-4</v>
      </c>
      <c r="P43" s="61">
        <f t="shared" si="12"/>
        <v>9.928375855484848E-4</v>
      </c>
      <c r="Q43" s="61">
        <f t="shared" si="12"/>
        <v>1.0205943293890292E-3</v>
      </c>
      <c r="R43" s="61">
        <f t="shared" si="12"/>
        <v>1.1281297344136521E-3</v>
      </c>
      <c r="S43" s="61">
        <f t="shared" si="12"/>
        <v>1.3461163817495836E-3</v>
      </c>
      <c r="T43" s="61">
        <f t="shared" si="12"/>
        <v>1.3050902355705404E-3</v>
      </c>
    </row>
    <row r="44" spans="1:20" x14ac:dyDescent="0.25">
      <c r="A44" s="16" t="s">
        <v>425</v>
      </c>
      <c r="B44" s="163"/>
      <c r="C44" s="61">
        <f t="shared" ref="C44:T44" si="13">(C10-B10)/(C$29-B$29)*C$63</f>
        <v>-4.369289325246809E-4</v>
      </c>
      <c r="D44" s="61">
        <f t="shared" si="13"/>
        <v>-4.5181816927155835E-4</v>
      </c>
      <c r="E44" s="61">
        <f t="shared" si="13"/>
        <v>-4.3988682222401067E-4</v>
      </c>
      <c r="F44" s="61">
        <f t="shared" si="13"/>
        <v>-4.5884064365787431E-4</v>
      </c>
      <c r="G44" s="61">
        <f t="shared" si="13"/>
        <v>-4.8890805668366755E-4</v>
      </c>
      <c r="H44" s="61">
        <f t="shared" si="13"/>
        <v>-4.9650165915629887E-4</v>
      </c>
      <c r="I44" s="61">
        <f t="shared" si="13"/>
        <v>-4.6653913134076701E-4</v>
      </c>
      <c r="J44" s="61">
        <f t="shared" si="13"/>
        <v>-4.5727509570034065E-4</v>
      </c>
      <c r="K44" s="61">
        <f t="shared" si="13"/>
        <v>-4.7107722855200255E-4</v>
      </c>
      <c r="L44" s="61">
        <f t="shared" si="13"/>
        <v>-4.4062358716082659E-4</v>
      </c>
      <c r="M44" s="61">
        <f t="shared" si="13"/>
        <v>9.584866011231681E-4</v>
      </c>
      <c r="N44" s="61">
        <f t="shared" si="13"/>
        <v>9.6589085577199587E-4</v>
      </c>
      <c r="O44" s="61">
        <f t="shared" si="13"/>
        <v>1.0090015303656952E-3</v>
      </c>
      <c r="P44" s="61">
        <f t="shared" si="13"/>
        <v>1.0483588797838214E-3</v>
      </c>
      <c r="Q44" s="61">
        <f t="shared" si="13"/>
        <v>1.0762814194131033E-3</v>
      </c>
      <c r="R44" s="61">
        <f t="shared" si="13"/>
        <v>1.188195981164914E-3</v>
      </c>
      <c r="S44" s="61">
        <f t="shared" si="13"/>
        <v>1.4160475153340312E-3</v>
      </c>
      <c r="T44" s="61">
        <f t="shared" si="13"/>
        <v>1.3728909137271214E-3</v>
      </c>
    </row>
    <row r="45" spans="1:20" x14ac:dyDescent="0.25">
      <c r="A45" s="16" t="s">
        <v>94</v>
      </c>
      <c r="B45" s="163"/>
      <c r="C45" s="61">
        <f t="shared" ref="C45:T45" si="14">(C11-B11)/(C$29-B$29)*C$63</f>
        <v>-2.8958959638352956E-4</v>
      </c>
      <c r="D45" s="61">
        <f t="shared" si="14"/>
        <v>-2.9640662731196743E-4</v>
      </c>
      <c r="E45" s="61">
        <f t="shared" si="14"/>
        <v>-2.856312524145888E-4</v>
      </c>
      <c r="F45" s="61">
        <f t="shared" si="14"/>
        <v>-2.9490644347310524E-4</v>
      </c>
      <c r="G45" s="61">
        <f t="shared" si="14"/>
        <v>-3.1102842746087852E-4</v>
      </c>
      <c r="H45" s="61">
        <f t="shared" si="14"/>
        <v>-3.126407701500441E-4</v>
      </c>
      <c r="I45" s="61">
        <f t="shared" si="14"/>
        <v>-2.9078553445559198E-4</v>
      </c>
      <c r="J45" s="61">
        <f t="shared" si="14"/>
        <v>4.5243766729144808E-5</v>
      </c>
      <c r="K45" s="61">
        <f t="shared" si="14"/>
        <v>4.7118015447121926E-5</v>
      </c>
      <c r="L45" s="61">
        <f t="shared" si="14"/>
        <v>4.4550512319458638E-5</v>
      </c>
      <c r="M45" s="61">
        <f t="shared" si="14"/>
        <v>-5.4436973357236674E-5</v>
      </c>
      <c r="N45" s="61">
        <f t="shared" si="14"/>
        <v>-5.3596305719568571E-5</v>
      </c>
      <c r="O45" s="61">
        <f t="shared" si="14"/>
        <v>-5.4701858007181265E-5</v>
      </c>
      <c r="P45" s="61">
        <f t="shared" si="14"/>
        <v>-5.5521294235336581E-5</v>
      </c>
      <c r="Q45" s="61">
        <f t="shared" si="14"/>
        <v>-5.5687090024074116E-5</v>
      </c>
      <c r="R45" s="61">
        <f t="shared" si="14"/>
        <v>-6.0066246751261998E-5</v>
      </c>
      <c r="S45" s="61">
        <f t="shared" si="14"/>
        <v>-6.9931133584447789E-5</v>
      </c>
      <c r="T45" s="61">
        <f t="shared" si="14"/>
        <v>-6.7800678156581016E-5</v>
      </c>
    </row>
    <row r="46" spans="1:20" x14ac:dyDescent="0.25">
      <c r="A46" s="37" t="s">
        <v>426</v>
      </c>
      <c r="B46" s="163"/>
      <c r="C46" s="61">
        <f t="shared" ref="C46:T46" si="15">(C12-B12)/(C$29-B$29)*C$63</f>
        <v>1.3236891772644378E-4</v>
      </c>
      <c r="D46" s="61">
        <f t="shared" si="15"/>
        <v>1.6689756623465709E-3</v>
      </c>
      <c r="E46" s="61">
        <f t="shared" si="15"/>
        <v>-1.1672481446563018E-4</v>
      </c>
      <c r="F46" s="61">
        <f t="shared" si="15"/>
        <v>-2.4966217613722551E-4</v>
      </c>
      <c r="G46" s="61">
        <f t="shared" si="15"/>
        <v>-1.6249919613300612E-3</v>
      </c>
      <c r="H46" s="61">
        <f t="shared" si="15"/>
        <v>-4.3954598827871245E-4</v>
      </c>
      <c r="I46" s="61">
        <f t="shared" si="15"/>
        <v>6.7067241244979077E-4</v>
      </c>
      <c r="J46" s="61">
        <f t="shared" si="15"/>
        <v>4.8855902144276904E-5</v>
      </c>
      <c r="K46" s="61">
        <f t="shared" si="15"/>
        <v>6.114571545864962E-4</v>
      </c>
      <c r="L46" s="61">
        <f t="shared" si="15"/>
        <v>8.3618737470839556E-4</v>
      </c>
      <c r="M46" s="61">
        <f t="shared" si="15"/>
        <v>2.279794870867601E-3</v>
      </c>
      <c r="N46" s="61">
        <f t="shared" si="15"/>
        <v>1.8124448882654496E-3</v>
      </c>
      <c r="O46" s="61">
        <f t="shared" si="15"/>
        <v>1.9967014943694456E-3</v>
      </c>
      <c r="P46" s="61">
        <f t="shared" si="15"/>
        <v>1.8675676369558291E-3</v>
      </c>
      <c r="Q46" s="61">
        <f t="shared" si="15"/>
        <v>2.7178543839904913E-3</v>
      </c>
      <c r="R46" s="61">
        <f t="shared" si="15"/>
        <v>-1.7387983560409259E-4</v>
      </c>
      <c r="S46" s="61">
        <f t="shared" si="15"/>
        <v>-5.9350905861827157E-4</v>
      </c>
      <c r="T46" s="61">
        <f t="shared" si="15"/>
        <v>-2.9543269598865201E-4</v>
      </c>
    </row>
    <row r="47" spans="1:20" x14ac:dyDescent="0.25">
      <c r="A47" t="s">
        <v>69</v>
      </c>
      <c r="B47" s="163"/>
      <c r="C47" s="61">
        <f t="shared" ref="C47:T47" si="16">(C13-B13)/(C$29-B$29)*C$63</f>
        <v>-5.017415549320374E-2</v>
      </c>
      <c r="D47" s="61">
        <f t="shared" si="16"/>
        <v>-2.1949443011238728E-2</v>
      </c>
      <c r="E47" s="61">
        <f t="shared" si="16"/>
        <v>-4.0727852242947844E-2</v>
      </c>
      <c r="F47" s="61">
        <f t="shared" si="16"/>
        <v>-7.3044689270989935E-2</v>
      </c>
      <c r="G47" s="61">
        <f t="shared" si="16"/>
        <v>-8.4205437729413073E-3</v>
      </c>
      <c r="H47" s="61">
        <f t="shared" si="16"/>
        <v>4.6504201123604025E-2</v>
      </c>
      <c r="I47" s="61">
        <f t="shared" si="16"/>
        <v>1.8241598279558136E-4</v>
      </c>
      <c r="J47" s="61">
        <f t="shared" si="16"/>
        <v>-2.7536483984216528E-2</v>
      </c>
      <c r="K47" s="61">
        <f t="shared" si="16"/>
        <v>9.1645032618694111E-2</v>
      </c>
      <c r="L47" s="61">
        <f t="shared" si="16"/>
        <v>2.2933948251200254E-2</v>
      </c>
      <c r="M47" s="61">
        <f t="shared" si="16"/>
        <v>1.1725760871249987E-2</v>
      </c>
      <c r="N47" s="61">
        <f t="shared" si="16"/>
        <v>1.2378713261017664E-2</v>
      </c>
      <c r="O47" s="61">
        <f t="shared" si="16"/>
        <v>-4.2782851461701965E-2</v>
      </c>
      <c r="P47" s="61">
        <f t="shared" si="16"/>
        <v>5.2056556441097183E-2</v>
      </c>
      <c r="Q47" s="61">
        <f t="shared" si="16"/>
        <v>5.054657689835667E-2</v>
      </c>
      <c r="R47" s="61">
        <f t="shared" si="16"/>
        <v>-9.9311600054562507E-2</v>
      </c>
      <c r="S47" s="61">
        <f t="shared" si="16"/>
        <v>3.6971192046772537E-2</v>
      </c>
      <c r="T47" s="61">
        <f t="shared" si="16"/>
        <v>-6.3789294766423907E-2</v>
      </c>
    </row>
    <row r="48" spans="1:20" x14ac:dyDescent="0.25">
      <c r="A48" s="15" t="s">
        <v>334</v>
      </c>
      <c r="B48" s="163"/>
      <c r="C48" s="61">
        <f t="shared" ref="C48:T48" si="17">(C14-B14)/(C$29-B$29)*C$63</f>
        <v>-4.2092625955976189E-2</v>
      </c>
      <c r="D48" s="61">
        <f t="shared" si="17"/>
        <v>-3.6994299321158552E-2</v>
      </c>
      <c r="E48" s="61">
        <f t="shared" si="17"/>
        <v>-5.8605873371998893E-2</v>
      </c>
      <c r="F48" s="61">
        <f t="shared" si="17"/>
        <v>-4.8466217613722565E-2</v>
      </c>
      <c r="G48" s="61">
        <f t="shared" si="17"/>
        <v>5.4455697069044748E-4</v>
      </c>
      <c r="H48" s="61">
        <f t="shared" si="17"/>
        <v>5.5579478864587056E-3</v>
      </c>
      <c r="I48" s="61">
        <f t="shared" si="17"/>
        <v>-1.0803564349210048E-2</v>
      </c>
      <c r="J48" s="61">
        <f t="shared" si="17"/>
        <v>-2.351617018455604E-2</v>
      </c>
      <c r="K48" s="61">
        <f t="shared" si="17"/>
        <v>2.7511142465940327E-2</v>
      </c>
      <c r="L48" s="61">
        <f t="shared" si="17"/>
        <v>2.0781395268137583E-2</v>
      </c>
      <c r="M48" s="61">
        <f t="shared" si="17"/>
        <v>1.6599508682017695E-2</v>
      </c>
      <c r="N48" s="61">
        <f t="shared" si="17"/>
        <v>1.5768900198179724E-3</v>
      </c>
      <c r="O48" s="61">
        <f t="shared" si="17"/>
        <v>-7.5893889394903977E-3</v>
      </c>
      <c r="P48" s="61">
        <f t="shared" si="17"/>
        <v>4.9010610134737877E-2</v>
      </c>
      <c r="Q48" s="61">
        <f t="shared" si="17"/>
        <v>2.7147929456675657E-2</v>
      </c>
      <c r="R48" s="61">
        <f t="shared" si="17"/>
        <v>-5.6993617055963987E-2</v>
      </c>
      <c r="S48" s="61">
        <f t="shared" si="17"/>
        <v>-3.0833389584963167E-3</v>
      </c>
      <c r="T48" s="61">
        <f t="shared" si="17"/>
        <v>-6.2891116787937698E-2</v>
      </c>
    </row>
    <row r="49" spans="1:20" x14ac:dyDescent="0.25">
      <c r="A49" s="15" t="s">
        <v>94</v>
      </c>
      <c r="B49" s="163"/>
      <c r="C49" s="61">
        <f t="shared" ref="C49:T49" si="18">(C15-B15)/(C$29-B$29)*C$63</f>
        <v>-8.0815359547255303E-3</v>
      </c>
      <c r="D49" s="61">
        <f t="shared" si="18"/>
        <v>1.5044876369924376E-2</v>
      </c>
      <c r="E49" s="61">
        <f t="shared" si="18"/>
        <v>1.7878014569450363E-2</v>
      </c>
      <c r="F49" s="61">
        <f t="shared" si="18"/>
        <v>-2.457847165726736E-2</v>
      </c>
      <c r="G49" s="61">
        <f t="shared" si="18"/>
        <v>-8.9651007436317553E-3</v>
      </c>
      <c r="H49" s="61">
        <f t="shared" si="18"/>
        <v>4.0946253237145319E-2</v>
      </c>
      <c r="I49" s="61">
        <f t="shared" si="18"/>
        <v>1.0985980332005629E-2</v>
      </c>
      <c r="J49" s="61">
        <f t="shared" si="18"/>
        <v>-4.0203208822789487E-3</v>
      </c>
      <c r="K49" s="61">
        <f t="shared" si="18"/>
        <v>6.4133890152753781E-2</v>
      </c>
      <c r="L49" s="61">
        <f t="shared" si="18"/>
        <v>2.1525599121414948E-3</v>
      </c>
      <c r="M49" s="61">
        <f t="shared" si="18"/>
        <v>-4.8737478107677059E-3</v>
      </c>
      <c r="N49" s="61">
        <f t="shared" si="18"/>
        <v>1.0801823241199692E-2</v>
      </c>
      <c r="O49" s="61">
        <f t="shared" si="18"/>
        <v>-3.5193462522211567E-2</v>
      </c>
      <c r="P49" s="61">
        <f t="shared" si="18"/>
        <v>3.0459463063593028E-3</v>
      </c>
      <c r="Q49" s="61">
        <f t="shared" si="18"/>
        <v>2.3398647441681016E-2</v>
      </c>
      <c r="R49" s="61">
        <f t="shared" si="18"/>
        <v>-4.2317982998598527E-2</v>
      </c>
      <c r="S49" s="61">
        <f t="shared" si="18"/>
        <v>4.0054531005268852E-2</v>
      </c>
      <c r="T49" s="61">
        <f t="shared" si="18"/>
        <v>-8.9817797848621122E-4</v>
      </c>
    </row>
    <row r="50" spans="1:20" x14ac:dyDescent="0.25">
      <c r="A50" t="s">
        <v>427</v>
      </c>
      <c r="B50" s="163"/>
      <c r="C50" s="61">
        <f t="shared" ref="C50:T50" si="19">(C16-B16)/(C$29-B$29)*C$63</f>
        <v>-3.0737005667189799E-3</v>
      </c>
      <c r="D50" s="61">
        <f t="shared" si="19"/>
        <v>1.8647592172243764E-3</v>
      </c>
      <c r="E50" s="61">
        <f t="shared" si="19"/>
        <v>-3.5442675579060528E-3</v>
      </c>
      <c r="F50" s="61">
        <f t="shared" si="19"/>
        <v>3.6932076720488688E-4</v>
      </c>
      <c r="G50" s="61">
        <f t="shared" si="19"/>
        <v>7.3825804722305625E-3</v>
      </c>
      <c r="H50" s="61">
        <f t="shared" si="19"/>
        <v>-3.9155724246023359E-3</v>
      </c>
      <c r="I50" s="61">
        <f t="shared" si="19"/>
        <v>1.6290976828838461E-4</v>
      </c>
      <c r="J50" s="61">
        <f t="shared" si="19"/>
        <v>1.183102720915369E-3</v>
      </c>
      <c r="K50" s="61">
        <f t="shared" si="19"/>
        <v>-9.283346996136449E-3</v>
      </c>
      <c r="L50" s="61">
        <f t="shared" si="19"/>
        <v>-1.4049692117468822E-2</v>
      </c>
      <c r="M50" s="61">
        <f t="shared" si="19"/>
        <v>9.2310159975409044E-3</v>
      </c>
      <c r="N50" s="61">
        <f t="shared" si="19"/>
        <v>1.2325046219300478E-2</v>
      </c>
      <c r="O50" s="61">
        <f t="shared" si="19"/>
        <v>-3.2838638031383806E-3</v>
      </c>
      <c r="P50" s="61">
        <f t="shared" si="19"/>
        <v>-9.739313343006459E-4</v>
      </c>
      <c r="Q50" s="61">
        <f t="shared" si="19"/>
        <v>-9.0539409060900466E-3</v>
      </c>
      <c r="R50" s="61">
        <f t="shared" si="19"/>
        <v>2.0990263183698152E-2</v>
      </c>
      <c r="S50" s="61">
        <f t="shared" si="19"/>
        <v>1.4158125374548274E-3</v>
      </c>
      <c r="T50" s="61">
        <f t="shared" si="19"/>
        <v>-3.0070036635834924E-2</v>
      </c>
    </row>
    <row r="51" spans="1:20" s="161" customFormat="1" ht="20.25" customHeight="1" x14ac:dyDescent="0.25">
      <c r="A51" s="161" t="s">
        <v>70</v>
      </c>
      <c r="B51" s="192"/>
      <c r="C51" s="61">
        <f t="shared" ref="C51:T51" si="20">(C17-B17)/(C$29-B$29)*C$63</f>
        <v>-2.7768154383027918E-2</v>
      </c>
      <c r="D51" s="61">
        <f t="shared" si="20"/>
        <v>-5.8039209980317351E-3</v>
      </c>
      <c r="E51" s="61">
        <f t="shared" si="20"/>
        <v>-4.6783386976873113E-2</v>
      </c>
      <c r="F51" s="61">
        <f t="shared" si="20"/>
        <v>-0.11223076817009782</v>
      </c>
      <c r="G51" s="61">
        <f t="shared" si="20"/>
        <v>-4.3454059252962154E-2</v>
      </c>
      <c r="H51" s="61">
        <f t="shared" si="20"/>
        <v>4.2643728406154331E-2</v>
      </c>
      <c r="I51" s="61">
        <f t="shared" si="20"/>
        <v>3.3134820528949359E-2</v>
      </c>
      <c r="J51" s="61">
        <f t="shared" si="20"/>
        <v>-9.9575949467500422E-4</v>
      </c>
      <c r="K51" s="61">
        <f t="shared" si="20"/>
        <v>0.10795329162971129</v>
      </c>
      <c r="L51" s="61">
        <f t="shared" si="20"/>
        <v>2.9462221442716211E-2</v>
      </c>
      <c r="M51" s="61">
        <f t="shared" si="20"/>
        <v>6.7595848337217254E-2</v>
      </c>
      <c r="N51" s="61">
        <f t="shared" si="20"/>
        <v>2.1358517876330977E-2</v>
      </c>
      <c r="O51" s="61">
        <f t="shared" si="20"/>
        <v>-4.2394615935334501E-2</v>
      </c>
      <c r="P51" s="61">
        <f t="shared" si="20"/>
        <v>4.5793765171041181E-2</v>
      </c>
      <c r="Q51" s="61">
        <f t="shared" si="20"/>
        <v>8.3679638550777535E-2</v>
      </c>
      <c r="R51" s="61">
        <f t="shared" si="20"/>
        <v>-0.13609612851414668</v>
      </c>
      <c r="S51" s="61">
        <f t="shared" si="20"/>
        <v>2.2362855493419679E-3</v>
      </c>
      <c r="T51" s="61">
        <f t="shared" si="20"/>
        <v>-0.14685731747994296</v>
      </c>
    </row>
    <row r="52" spans="1:20" x14ac:dyDescent="0.25">
      <c r="A52" t="s">
        <v>71</v>
      </c>
      <c r="B52" s="163"/>
      <c r="C52" s="61">
        <f t="shared" ref="C52:T52" si="21">(C18-B18)/(C$29-B$29)*C$63</f>
        <v>1.0636617853294564E-3</v>
      </c>
      <c r="D52" s="61">
        <f t="shared" si="21"/>
        <v>-1.0283453748637069E-2</v>
      </c>
      <c r="E52" s="61">
        <f t="shared" si="21"/>
        <v>-2.2438662223490509E-2</v>
      </c>
      <c r="F52" s="61">
        <f t="shared" si="21"/>
        <v>-3.508280131820251E-2</v>
      </c>
      <c r="G52" s="61">
        <f t="shared" si="21"/>
        <v>2.1711485237093712E-2</v>
      </c>
      <c r="H52" s="61">
        <f t="shared" si="21"/>
        <v>5.8920257122265098E-2</v>
      </c>
      <c r="I52" s="61">
        <f t="shared" si="21"/>
        <v>3.8135984617734014E-2</v>
      </c>
      <c r="J52" s="61">
        <f t="shared" si="21"/>
        <v>-1.84433084553999E-2</v>
      </c>
      <c r="K52" s="61">
        <f t="shared" si="21"/>
        <v>3.436384724146771E-2</v>
      </c>
      <c r="L52" s="61">
        <f t="shared" si="21"/>
        <v>6.2995470710617424E-2</v>
      </c>
      <c r="M52" s="61">
        <f t="shared" si="21"/>
        <v>-4.7291551500560948E-3</v>
      </c>
      <c r="N52" s="61">
        <f t="shared" si="21"/>
        <v>-4.8249361269127773E-2</v>
      </c>
      <c r="O52" s="61">
        <f t="shared" si="21"/>
        <v>-3.5128502835282342E-2</v>
      </c>
      <c r="P52" s="61">
        <f t="shared" si="21"/>
        <v>-4.9603007001672646E-2</v>
      </c>
      <c r="Q52" s="61">
        <f t="shared" si="21"/>
        <v>-0.16448480953501385</v>
      </c>
      <c r="R52" s="61">
        <f t="shared" si="21"/>
        <v>-0.17403206109592034</v>
      </c>
      <c r="S52" s="61">
        <f t="shared" si="21"/>
        <v>8.770474877976292E-2</v>
      </c>
      <c r="T52" s="61">
        <f t="shared" si="21"/>
        <v>0.11979588392377515</v>
      </c>
    </row>
    <row r="53" spans="1:20" x14ac:dyDescent="0.25">
      <c r="A53" s="15" t="s">
        <v>428</v>
      </c>
      <c r="B53" s="163"/>
      <c r="C53" s="61">
        <f t="shared" ref="C53:T53" si="22">(C19-B19)/(C$29-B$29)*C$63</f>
        <v>3.4230998404558674E-3</v>
      </c>
      <c r="D53" s="61">
        <f t="shared" si="22"/>
        <v>-2.4164110977508379E-2</v>
      </c>
      <c r="E53" s="61">
        <f t="shared" si="22"/>
        <v>-6.6097717951653905E-3</v>
      </c>
      <c r="F53" s="61">
        <f t="shared" si="22"/>
        <v>-4.2989982488314078E-3</v>
      </c>
      <c r="G53" s="61">
        <f t="shared" si="22"/>
        <v>6.823428083245927E-3</v>
      </c>
      <c r="H53" s="61">
        <f t="shared" si="22"/>
        <v>-1.2726856190578088E-2</v>
      </c>
      <c r="I53" s="61">
        <f t="shared" si="22"/>
        <v>3.0761505115736868E-3</v>
      </c>
      <c r="J53" s="61">
        <f t="shared" si="22"/>
        <v>-1.5485401590132836E-3</v>
      </c>
      <c r="K53" s="61">
        <f t="shared" si="22"/>
        <v>-1.6094893580481E-3</v>
      </c>
      <c r="L53" s="61">
        <f t="shared" si="22"/>
        <v>9.3411881740469178E-3</v>
      </c>
      <c r="M53" s="61">
        <f t="shared" si="22"/>
        <v>1.4851807053073833E-2</v>
      </c>
      <c r="N53" s="61">
        <f t="shared" si="22"/>
        <v>-9.080839598214159E-3</v>
      </c>
      <c r="O53" s="61">
        <f t="shared" si="22"/>
        <v>-8.5753349656954182E-3</v>
      </c>
      <c r="P53" s="61">
        <f t="shared" si="22"/>
        <v>-7.3031070324596423E-3</v>
      </c>
      <c r="Q53" s="61">
        <f t="shared" si="22"/>
        <v>-1.5206758866466033E-2</v>
      </c>
      <c r="R53" s="61">
        <f t="shared" si="22"/>
        <v>-1.4411600330922944E-2</v>
      </c>
      <c r="S53" s="61">
        <f t="shared" si="22"/>
        <v>2.2049739422192829E-3</v>
      </c>
      <c r="T53" s="61">
        <f t="shared" si="22"/>
        <v>-3.783745130701293E-4</v>
      </c>
    </row>
    <row r="54" spans="1:20" x14ac:dyDescent="0.25">
      <c r="A54" s="15" t="s">
        <v>429</v>
      </c>
      <c r="B54" s="163"/>
      <c r="C54" s="61">
        <f t="shared" ref="C54:T54" si="23">(C20-B20)/(C$29-B$29)*C$63</f>
        <v>2.7570598125187021E-3</v>
      </c>
      <c r="D54" s="61">
        <f t="shared" si="23"/>
        <v>-1.3270284783593135E-2</v>
      </c>
      <c r="E54" s="61">
        <f t="shared" si="23"/>
        <v>-2.4831056828287161E-3</v>
      </c>
      <c r="F54" s="61">
        <f t="shared" si="23"/>
        <v>-2.8443666147291214E-3</v>
      </c>
      <c r="G54" s="61">
        <f t="shared" si="23"/>
        <v>-1.5785105360167368E-3</v>
      </c>
      <c r="H54" s="61">
        <f t="shared" si="23"/>
        <v>2.367453220227197E-4</v>
      </c>
      <c r="I54" s="61">
        <f t="shared" si="23"/>
        <v>2.0501233595613677E-3</v>
      </c>
      <c r="J54" s="61">
        <f t="shared" si="23"/>
        <v>-1.9817547144741522E-3</v>
      </c>
      <c r="K54" s="61">
        <f t="shared" si="23"/>
        <v>-3.4306803307686132E-3</v>
      </c>
      <c r="L54" s="61">
        <f t="shared" si="23"/>
        <v>-3.2154966277281958E-3</v>
      </c>
      <c r="M54" s="61">
        <f t="shared" si="23"/>
        <v>1.6822397881029892E-3</v>
      </c>
      <c r="N54" s="61">
        <f t="shared" si="23"/>
        <v>3.8240627635375488E-3</v>
      </c>
      <c r="O54" s="61">
        <f t="shared" si="23"/>
        <v>6.2030167808893179E-5</v>
      </c>
      <c r="P54" s="61">
        <f t="shared" si="23"/>
        <v>-2.1160048267548004E-3</v>
      </c>
      <c r="Q54" s="61">
        <f t="shared" si="23"/>
        <v>-4.5904210642797689E-3</v>
      </c>
      <c r="R54" s="61">
        <f t="shared" si="23"/>
        <v>-1.9460989296508577E-3</v>
      </c>
      <c r="S54" s="61">
        <f t="shared" si="23"/>
        <v>1.4242234579803044E-4</v>
      </c>
      <c r="T54" s="61">
        <f t="shared" si="23"/>
        <v>-2.1081006164727086E-4</v>
      </c>
    </row>
    <row r="55" spans="1:20" x14ac:dyDescent="0.25">
      <c r="A55" s="15" t="s">
        <v>430</v>
      </c>
      <c r="B55" s="163"/>
      <c r="C55" s="61">
        <f t="shared" ref="C55:T55" si="24">(C21-B21)/(C$29-B$29)*C$63</f>
        <v>6.4888380971019847E-3</v>
      </c>
      <c r="D55" s="61">
        <f t="shared" si="24"/>
        <v>-3.7790273615252337E-3</v>
      </c>
      <c r="E55" s="61">
        <f t="shared" si="24"/>
        <v>-1.2834121132629973E-3</v>
      </c>
      <c r="F55" s="61">
        <f t="shared" si="24"/>
        <v>-8.410807605862972E-3</v>
      </c>
      <c r="G55" s="61">
        <f t="shared" si="24"/>
        <v>-1.7526669138767418E-3</v>
      </c>
      <c r="H55" s="61">
        <f t="shared" si="24"/>
        <v>1.8234449492291241E-3</v>
      </c>
      <c r="I55" s="61">
        <f t="shared" si="24"/>
        <v>-3.0162535824846515E-4</v>
      </c>
      <c r="J55" s="61">
        <f t="shared" si="24"/>
        <v>-1.1614219404788078E-3</v>
      </c>
      <c r="K55" s="61">
        <f t="shared" si="24"/>
        <v>1.0763367724313801E-3</v>
      </c>
      <c r="L55" s="61">
        <f t="shared" si="24"/>
        <v>1.7663884909441905E-3</v>
      </c>
      <c r="M55" s="61">
        <f t="shared" si="24"/>
        <v>2.578615397729936E-3</v>
      </c>
      <c r="N55" s="61">
        <f t="shared" si="24"/>
        <v>6.5264788002121021E-4</v>
      </c>
      <c r="O55" s="61">
        <f t="shared" si="24"/>
        <v>-1.3252452113330666E-3</v>
      </c>
      <c r="P55" s="61">
        <f t="shared" si="24"/>
        <v>-2.8926848889247138E-3</v>
      </c>
      <c r="Q55" s="61">
        <f t="shared" si="24"/>
        <v>-1.3379377545927249E-2</v>
      </c>
      <c r="R55" s="61">
        <f t="shared" si="24"/>
        <v>-5.5745787328482059E-3</v>
      </c>
      <c r="S55" s="61">
        <f t="shared" si="24"/>
        <v>4.5053521222704106E-3</v>
      </c>
      <c r="T55" s="61">
        <f t="shared" si="24"/>
        <v>2.0590222088623881E-3</v>
      </c>
    </row>
    <row r="56" spans="1:20" x14ac:dyDescent="0.25">
      <c r="A56" s="15" t="s">
        <v>157</v>
      </c>
      <c r="B56" s="163"/>
      <c r="C56" s="61">
        <f t="shared" ref="C56:T56" si="25">(C22-B22)/(C$29-B$29)*C$63</f>
        <v>-1.120967475298794E-2</v>
      </c>
      <c r="D56" s="61">
        <f t="shared" si="25"/>
        <v>2.9822299385778551E-2</v>
      </c>
      <c r="E56" s="61">
        <f t="shared" si="25"/>
        <v>-1.1646518547034794E-2</v>
      </c>
      <c r="F56" s="61">
        <f t="shared" si="25"/>
        <v>-1.8665085559064029E-2</v>
      </c>
      <c r="G56" s="61">
        <f t="shared" si="25"/>
        <v>1.8256752097841202E-2</v>
      </c>
      <c r="H56" s="61">
        <f t="shared" si="25"/>
        <v>6.9533531124041481E-2</v>
      </c>
      <c r="I56" s="61">
        <f t="shared" si="25"/>
        <v>3.2441329982623966E-2</v>
      </c>
      <c r="J56" s="61">
        <f t="shared" si="25"/>
        <v>-1.3707444795238668E-2</v>
      </c>
      <c r="K56" s="61">
        <f t="shared" si="25"/>
        <v>3.9280618402448557E-2</v>
      </c>
      <c r="L56" s="61">
        <f t="shared" si="25"/>
        <v>5.4425558300825717E-2</v>
      </c>
      <c r="M56" s="61">
        <f t="shared" si="25"/>
        <v>-2.4784331554393912E-2</v>
      </c>
      <c r="N56" s="61">
        <f t="shared" si="25"/>
        <v>-4.4412602393114044E-2</v>
      </c>
      <c r="O56" s="61">
        <f t="shared" si="25"/>
        <v>-2.5700672063024135E-2</v>
      </c>
      <c r="P56" s="61">
        <f t="shared" si="25"/>
        <v>-3.8193719376525638E-2</v>
      </c>
      <c r="Q56" s="61">
        <f t="shared" si="25"/>
        <v>-0.13459975147338307</v>
      </c>
      <c r="R56" s="61">
        <f t="shared" si="25"/>
        <v>-0.15435604761105529</v>
      </c>
      <c r="S56" s="61">
        <f t="shared" si="25"/>
        <v>8.2290154582225564E-2</v>
      </c>
      <c r="T56" s="61">
        <f t="shared" si="25"/>
        <v>0.11581208018838801</v>
      </c>
    </row>
    <row r="57" spans="1:20" x14ac:dyDescent="0.25">
      <c r="A57" s="15" t="s">
        <v>431</v>
      </c>
      <c r="B57" s="163"/>
      <c r="C57" s="61">
        <f t="shared" ref="C57:T57" si="26">(C23-B23)/(C$29-B$29)*C$63</f>
        <v>-3.9566762925713733E-4</v>
      </c>
      <c r="D57" s="61">
        <f t="shared" si="26"/>
        <v>1.1076741673787464E-3</v>
      </c>
      <c r="E57" s="61">
        <f t="shared" si="26"/>
        <v>-4.1585408519861228E-4</v>
      </c>
      <c r="F57" s="61">
        <f t="shared" si="26"/>
        <v>-8.6354415151055556E-4</v>
      </c>
      <c r="G57" s="61">
        <f t="shared" si="26"/>
        <v>-3.7517494099941998E-5</v>
      </c>
      <c r="H57" s="61">
        <f t="shared" si="26"/>
        <v>5.3380555955820233E-5</v>
      </c>
      <c r="I57" s="61">
        <f t="shared" si="26"/>
        <v>8.700007435480801E-4</v>
      </c>
      <c r="J57" s="61">
        <f t="shared" si="26"/>
        <v>-4.4146846194990726E-5</v>
      </c>
      <c r="K57" s="61">
        <f t="shared" si="26"/>
        <v>-9.5291481056925616E-4</v>
      </c>
      <c r="L57" s="61">
        <f t="shared" si="26"/>
        <v>6.7779989247178222E-4</v>
      </c>
      <c r="M57" s="61">
        <f t="shared" si="26"/>
        <v>9.4253878622243908E-4</v>
      </c>
      <c r="N57" s="61">
        <f t="shared" si="26"/>
        <v>7.6736088695837027E-4</v>
      </c>
      <c r="O57" s="61">
        <f t="shared" si="26"/>
        <v>4.1072333878037457E-4</v>
      </c>
      <c r="P57" s="61">
        <f t="shared" si="26"/>
        <v>9.0250744804058975E-4</v>
      </c>
      <c r="Q57" s="61">
        <f t="shared" si="26"/>
        <v>3.2914939240518918E-3</v>
      </c>
      <c r="R57" s="61">
        <f t="shared" si="26"/>
        <v>2.2562649667141805E-3</v>
      </c>
      <c r="S57" s="61">
        <f t="shared" si="26"/>
        <v>-1.4381418737293141E-3</v>
      </c>
      <c r="T57" s="61">
        <f t="shared" si="26"/>
        <v>2.5139637606332484E-3</v>
      </c>
    </row>
    <row r="58" spans="1:20" x14ac:dyDescent="0.25">
      <c r="A58" t="s">
        <v>72</v>
      </c>
      <c r="B58" s="163"/>
      <c r="C58" s="61">
        <f t="shared" ref="C58:T58" si="27">(C24-B24)/(C$29-B$29)*C$63</f>
        <v>1.3550264616544749E-2</v>
      </c>
      <c r="D58" s="61">
        <f t="shared" si="27"/>
        <v>-3.5458598985744584E-2</v>
      </c>
      <c r="E58" s="61">
        <f t="shared" si="27"/>
        <v>-2.0665890779604852E-2</v>
      </c>
      <c r="F58" s="61">
        <f t="shared" si="27"/>
        <v>-7.8721343573762842E-2</v>
      </c>
      <c r="G58" s="61">
        <f t="shared" si="27"/>
        <v>1.0059144477075502E-3</v>
      </c>
      <c r="H58" s="61">
        <f t="shared" si="27"/>
        <v>4.5393597732674179E-2</v>
      </c>
      <c r="I58" s="61">
        <f t="shared" si="27"/>
        <v>5.8712128818328477E-2</v>
      </c>
      <c r="J58" s="61">
        <f t="shared" si="27"/>
        <v>1.7181979098909617E-2</v>
      </c>
      <c r="K58" s="61">
        <f t="shared" si="27"/>
        <v>8.1302948033585565E-2</v>
      </c>
      <c r="L58" s="61">
        <f t="shared" si="27"/>
        <v>1.9498095223946695E-2</v>
      </c>
      <c r="M58" s="61">
        <f t="shared" si="27"/>
        <v>5.2904924029117881E-2</v>
      </c>
      <c r="N58" s="61">
        <f t="shared" si="27"/>
        <v>-1.186356976614874E-3</v>
      </c>
      <c r="O58" s="61">
        <f t="shared" si="27"/>
        <v>-5.709033735879513E-2</v>
      </c>
      <c r="P58" s="61">
        <f t="shared" si="27"/>
        <v>4.8226813203399201E-3</v>
      </c>
      <c r="Q58" s="61">
        <f t="shared" si="27"/>
        <v>-2.7242340700320837E-3</v>
      </c>
      <c r="R58" s="61">
        <f t="shared" si="27"/>
        <v>-0.16413570344744191</v>
      </c>
      <c r="S58" s="61">
        <f t="shared" si="27"/>
        <v>5.851870219627181E-2</v>
      </c>
      <c r="T58" s="61">
        <f t="shared" si="27"/>
        <v>-4.246507853127799E-2</v>
      </c>
    </row>
    <row r="59" spans="1:20" x14ac:dyDescent="0.25">
      <c r="A59" s="15" t="s">
        <v>432</v>
      </c>
      <c r="B59" s="163"/>
      <c r="C59" s="61">
        <f t="shared" ref="C59:T59" si="28">(C25-B25)/(C$29-B$29)*C$63</f>
        <v>2.1332661737891319E-3</v>
      </c>
      <c r="D59" s="61">
        <f t="shared" si="28"/>
        <v>7.7235698206378411E-3</v>
      </c>
      <c r="E59" s="61">
        <f t="shared" si="28"/>
        <v>-1.2891845618695752E-3</v>
      </c>
      <c r="F59" s="61">
        <f t="shared" si="28"/>
        <v>-2.0157701694634815E-2</v>
      </c>
      <c r="G59" s="61">
        <f t="shared" si="28"/>
        <v>-5.7840672910398887E-3</v>
      </c>
      <c r="H59" s="61">
        <f t="shared" si="28"/>
        <v>6.112355803193188E-3</v>
      </c>
      <c r="I59" s="61">
        <f t="shared" si="28"/>
        <v>1.2005045685177768E-2</v>
      </c>
      <c r="J59" s="61">
        <f t="shared" si="28"/>
        <v>-1.944547063716369E-3</v>
      </c>
      <c r="K59" s="61">
        <f t="shared" si="28"/>
        <v>1.2983487153668977E-2</v>
      </c>
      <c r="L59" s="61">
        <f t="shared" si="28"/>
        <v>-1.2633512262473932E-3</v>
      </c>
      <c r="M59" s="61">
        <f t="shared" si="28"/>
        <v>3.9111830379053953E-3</v>
      </c>
      <c r="N59" s="61">
        <f t="shared" si="28"/>
        <v>-4.1073876094037303E-3</v>
      </c>
      <c r="O59" s="61">
        <f t="shared" si="28"/>
        <v>-2.6549203871718136E-3</v>
      </c>
      <c r="P59" s="61">
        <f t="shared" si="28"/>
        <v>-5.2089385491628512E-3</v>
      </c>
      <c r="Q59" s="61">
        <f t="shared" si="28"/>
        <v>-4.3135868714279157E-4</v>
      </c>
      <c r="R59" s="61">
        <f t="shared" si="28"/>
        <v>-1.2405431947420146E-2</v>
      </c>
      <c r="S59" s="61">
        <f t="shared" si="28"/>
        <v>-4.5353005358062084E-3</v>
      </c>
      <c r="T59" s="61">
        <f t="shared" si="28"/>
        <v>-1.9844943086378224E-2</v>
      </c>
    </row>
    <row r="60" spans="1:20" x14ac:dyDescent="0.25">
      <c r="A60" s="15" t="s">
        <v>433</v>
      </c>
      <c r="B60" s="163"/>
      <c r="C60" s="61">
        <f t="shared" ref="C60:T60" si="29">(C26-B26)/(C$29-B$29)*C$63</f>
        <v>2.872791687604825E-2</v>
      </c>
      <c r="D60" s="61">
        <f t="shared" si="29"/>
        <v>-7.3238341098605289E-2</v>
      </c>
      <c r="E60" s="61">
        <f t="shared" si="29"/>
        <v>-3.7290450932140215E-2</v>
      </c>
      <c r="F60" s="61">
        <f t="shared" si="29"/>
        <v>-3.9535319829571329E-3</v>
      </c>
      <c r="G60" s="61">
        <f t="shared" si="29"/>
        <v>3.1658650893858678E-2</v>
      </c>
      <c r="H60" s="61">
        <f t="shared" si="29"/>
        <v>-1.8057208625407068E-2</v>
      </c>
      <c r="I60" s="61">
        <f t="shared" si="29"/>
        <v>2.5343027532736331E-3</v>
      </c>
      <c r="J60" s="61">
        <f t="shared" si="29"/>
        <v>3.8089188864537274E-3</v>
      </c>
      <c r="K60" s="61">
        <f t="shared" si="29"/>
        <v>3.3866891496084086E-3</v>
      </c>
      <c r="L60" s="61">
        <f t="shared" si="29"/>
        <v>-1.047815300248625E-4</v>
      </c>
      <c r="M60" s="61">
        <f t="shared" si="29"/>
        <v>3.5545435289133953E-2</v>
      </c>
      <c r="N60" s="61">
        <f t="shared" si="29"/>
        <v>-2.849635391659959E-2</v>
      </c>
      <c r="O60" s="61">
        <f t="shared" si="29"/>
        <v>3.8445791515343509E-3</v>
      </c>
      <c r="P60" s="61">
        <f t="shared" si="29"/>
        <v>-5.4681138533983721E-4</v>
      </c>
      <c r="Q60" s="61">
        <f t="shared" si="29"/>
        <v>-2.7252079182933063E-2</v>
      </c>
      <c r="R60" s="61">
        <f t="shared" si="29"/>
        <v>-5.5695499989854578E-3</v>
      </c>
      <c r="S60" s="61">
        <f t="shared" si="29"/>
        <v>-1.6420443039439306E-2</v>
      </c>
      <c r="T60" s="61">
        <f t="shared" si="29"/>
        <v>2.0016587739254063E-2</v>
      </c>
    </row>
    <row r="61" spans="1:20" x14ac:dyDescent="0.25">
      <c r="A61" s="15" t="s">
        <v>434</v>
      </c>
      <c r="B61" s="163"/>
      <c r="C61" s="61">
        <f t="shared" ref="C61:T61" si="30">(C27-B27)/(C$29-B$29)*C$63</f>
        <v>-2.2509297157674753E-2</v>
      </c>
      <c r="D61" s="61">
        <f t="shared" si="30"/>
        <v>2.9040895341660235E-2</v>
      </c>
      <c r="E61" s="61">
        <f t="shared" si="30"/>
        <v>1.2821303672883092E-2</v>
      </c>
      <c r="F61" s="61">
        <f t="shared" si="30"/>
        <v>-4.1053500268880237E-2</v>
      </c>
      <c r="G61" s="61">
        <f t="shared" si="30"/>
        <v>-9.8527593985523517E-3</v>
      </c>
      <c r="H61" s="61">
        <f t="shared" si="30"/>
        <v>3.6970611828201008E-2</v>
      </c>
      <c r="I61" s="61">
        <f t="shared" si="30"/>
        <v>2.4694617457705681E-2</v>
      </c>
      <c r="J61" s="61">
        <f t="shared" si="30"/>
        <v>1.7487976546900534E-2</v>
      </c>
      <c r="K61" s="61">
        <f t="shared" si="30"/>
        <v>7.3728453193997068E-2</v>
      </c>
      <c r="L61" s="61">
        <f t="shared" si="30"/>
        <v>1.0928709424145863E-2</v>
      </c>
      <c r="M61" s="61">
        <f t="shared" si="30"/>
        <v>2.9447306017224787E-3</v>
      </c>
      <c r="N61" s="61">
        <f t="shared" si="30"/>
        <v>1.7500632515695749E-2</v>
      </c>
      <c r="O61" s="61">
        <f t="shared" si="30"/>
        <v>-4.1626755421016536E-2</v>
      </c>
      <c r="P61" s="61">
        <f t="shared" si="30"/>
        <v>5.2352285888128403E-3</v>
      </c>
      <c r="Q61" s="61">
        <f t="shared" si="30"/>
        <v>6.3549917907497575E-2</v>
      </c>
      <c r="R61" s="61">
        <f t="shared" si="30"/>
        <v>-0.10813531264298172</v>
      </c>
      <c r="S61" s="61">
        <f t="shared" si="30"/>
        <v>3.3159254281241106E-2</v>
      </c>
      <c r="T61" s="61">
        <f t="shared" si="30"/>
        <v>-1.9568072979395123E-2</v>
      </c>
    </row>
    <row r="62" spans="1:20" x14ac:dyDescent="0.25">
      <c r="A62" s="15" t="s">
        <v>430</v>
      </c>
      <c r="B62" s="163"/>
      <c r="C62" s="61">
        <f t="shared" ref="C62:T62" si="31">(C28-B28)/(C$29-B$29)*C$63</f>
        <v>5.1983787243821203E-3</v>
      </c>
      <c r="D62" s="61">
        <f t="shared" si="31"/>
        <v>1.0152635772262511E-3</v>
      </c>
      <c r="E62" s="61">
        <f t="shared" si="31"/>
        <v>5.0924672799246059E-3</v>
      </c>
      <c r="F62" s="61">
        <f t="shared" si="31"/>
        <v>-1.355662341601975E-2</v>
      </c>
      <c r="G62" s="61">
        <f t="shared" si="31"/>
        <v>-1.5015924560739259E-2</v>
      </c>
      <c r="H62" s="61">
        <f t="shared" si="31"/>
        <v>2.0367853875479083E-2</v>
      </c>
      <c r="I62" s="61">
        <f t="shared" si="31"/>
        <v>1.9478148579037038E-2</v>
      </c>
      <c r="J62" s="61">
        <f t="shared" si="31"/>
        <v>-2.1703551054913523E-3</v>
      </c>
      <c r="K62" s="61">
        <f t="shared" si="31"/>
        <v>-8.7956961673916513E-3</v>
      </c>
      <c r="L62" s="61">
        <f t="shared" si="31"/>
        <v>9.9375324142307406E-3</v>
      </c>
      <c r="M62" s="61">
        <f t="shared" si="31"/>
        <v>1.0503575100356047E-2</v>
      </c>
      <c r="N62" s="61">
        <f t="shared" si="31"/>
        <v>1.3916752033692699E-2</v>
      </c>
      <c r="O62" s="61">
        <f t="shared" si="31"/>
        <v>-1.665324070214113E-2</v>
      </c>
      <c r="P62" s="61">
        <f t="shared" si="31"/>
        <v>5.3432026660297678E-3</v>
      </c>
      <c r="Q62" s="61">
        <f t="shared" si="31"/>
        <v>-3.8590720865595798E-2</v>
      </c>
      <c r="R62" s="61">
        <f t="shared" si="31"/>
        <v>-3.8025394197022923E-2</v>
      </c>
      <c r="S62" s="61">
        <f t="shared" si="31"/>
        <v>4.6315182906609409E-2</v>
      </c>
      <c r="T62" s="61">
        <f t="shared" si="31"/>
        <v>-2.3068641882593721E-2</v>
      </c>
    </row>
    <row r="63" spans="1:20" s="161" customFormat="1" ht="20.25" customHeight="1" x14ac:dyDescent="0.25">
      <c r="A63" s="435" t="s">
        <v>435</v>
      </c>
      <c r="B63" s="834"/>
      <c r="C63" s="834">
        <f t="shared" ref="C63:T63" si="32">C29/B29-1</f>
        <v>-4.0254757214243209E-2</v>
      </c>
      <c r="D63" s="834">
        <f t="shared" si="32"/>
        <v>1.9371224239075779E-2</v>
      </c>
      <c r="E63" s="834">
        <f t="shared" si="32"/>
        <v>-4.8556158420758777E-2</v>
      </c>
      <c r="F63" s="834">
        <f t="shared" si="32"/>
        <v>-6.8592198337079302E-2</v>
      </c>
      <c r="G63" s="834">
        <f t="shared" si="32"/>
        <v>-2.2748458855215259E-2</v>
      </c>
      <c r="H63" s="834">
        <f t="shared" si="32"/>
        <v>5.6170266605408914E-2</v>
      </c>
      <c r="I63" s="834">
        <f t="shared" si="32"/>
        <v>1.2558733700892333E-2</v>
      </c>
      <c r="J63" s="834">
        <f t="shared" si="32"/>
        <v>-3.6621103709932212E-2</v>
      </c>
      <c r="K63" s="834">
        <f t="shared" si="32"/>
        <v>6.1014249652404429E-2</v>
      </c>
      <c r="L63" s="834">
        <f t="shared" si="32"/>
        <v>7.2959541496756319E-2</v>
      </c>
      <c r="M63" s="834">
        <f t="shared" si="32"/>
        <v>9.9618208213432258E-3</v>
      </c>
      <c r="N63" s="834">
        <f t="shared" si="32"/>
        <v>-2.570443526246613E-2</v>
      </c>
      <c r="O63" s="834">
        <f t="shared" si="32"/>
        <v>-2.0432807663463226E-2</v>
      </c>
      <c r="P63" s="834">
        <f t="shared" si="32"/>
        <v>-8.6319231509713878E-3</v>
      </c>
      <c r="Q63" s="834">
        <f t="shared" si="32"/>
        <v>-7.80809774630562E-2</v>
      </c>
      <c r="R63" s="834">
        <f t="shared" si="32"/>
        <v>-0.14599250082365678</v>
      </c>
      <c r="S63" s="834">
        <f t="shared" si="32"/>
        <v>3.1422332132833075E-2</v>
      </c>
      <c r="T63" s="834">
        <f t="shared" si="32"/>
        <v>1.5403728196760058E-2</v>
      </c>
    </row>
    <row r="64" spans="1:20" x14ac:dyDescent="0.25">
      <c r="A64" s="91" t="s">
        <v>368</v>
      </c>
    </row>
    <row r="65" spans="1:20" s="14" customFormat="1" ht="25.35" customHeight="1" x14ac:dyDescent="0.25">
      <c r="A65" s="39" t="str">
        <f>Index!A27</f>
        <v>Table 2t     Palau current price GDP(E) expenditure, FY2007-FY2023</v>
      </c>
    </row>
    <row r="66" spans="1:20" ht="20.25" customHeight="1" x14ac:dyDescent="0.25">
      <c r="A66" s="52" t="s">
        <v>369</v>
      </c>
      <c r="B66" s="24" t="str">
        <f t="shared" ref="B66:T66" si="33">B2</f>
        <v>FY05</v>
      </c>
      <c r="C66" s="24" t="str">
        <f t="shared" si="33"/>
        <v>FY06</v>
      </c>
      <c r="D66" s="24" t="str">
        <f t="shared" si="33"/>
        <v>FY07</v>
      </c>
      <c r="E66" s="24" t="str">
        <f t="shared" si="33"/>
        <v>FY08</v>
      </c>
      <c r="F66" s="24" t="str">
        <f t="shared" si="33"/>
        <v>FY09</v>
      </c>
      <c r="G66" s="24" t="str">
        <f t="shared" si="33"/>
        <v>FY10</v>
      </c>
      <c r="H66" s="24" t="str">
        <f t="shared" si="33"/>
        <v>FY11</v>
      </c>
      <c r="I66" s="24" t="str">
        <f t="shared" si="33"/>
        <v>FY12</v>
      </c>
      <c r="J66" s="24" t="str">
        <f t="shared" si="33"/>
        <v>FY13</v>
      </c>
      <c r="K66" s="24" t="str">
        <f t="shared" si="33"/>
        <v>FY14</v>
      </c>
      <c r="L66" s="24" t="str">
        <f t="shared" si="33"/>
        <v>FY15</v>
      </c>
      <c r="M66" s="24" t="str">
        <f t="shared" si="33"/>
        <v>FY16</v>
      </c>
      <c r="N66" s="24" t="str">
        <f t="shared" si="33"/>
        <v>FY17</v>
      </c>
      <c r="O66" s="24" t="str">
        <f t="shared" si="33"/>
        <v>FY18</v>
      </c>
      <c r="P66" s="24" t="str">
        <f t="shared" si="33"/>
        <v>FY19</v>
      </c>
      <c r="Q66" s="24" t="str">
        <f t="shared" si="33"/>
        <v>FY20</v>
      </c>
      <c r="R66" s="24" t="str">
        <f t="shared" si="33"/>
        <v>FY21</v>
      </c>
      <c r="S66" s="24" t="str">
        <f t="shared" si="33"/>
        <v>FY22</v>
      </c>
      <c r="T66" s="24" t="str">
        <f t="shared" si="33"/>
        <v>FY23</v>
      </c>
    </row>
    <row r="67" spans="1:20" ht="20.25" customHeight="1" x14ac:dyDescent="0.25">
      <c r="A67" t="s">
        <v>67</v>
      </c>
      <c r="B67" s="162">
        <v>57.760684967041016</v>
      </c>
      <c r="C67" s="162">
        <v>63.731315612792969</v>
      </c>
      <c r="D67" s="162">
        <v>64.428421020507813</v>
      </c>
      <c r="E67" s="162">
        <v>68.566131591796875</v>
      </c>
      <c r="F67" s="162">
        <v>69.4561767578125</v>
      </c>
      <c r="G67" s="162">
        <v>68.738380432128906</v>
      </c>
      <c r="H67" s="162">
        <v>69.404594421386719</v>
      </c>
      <c r="I67" s="162">
        <v>70.347442626953125</v>
      </c>
      <c r="J67" s="162">
        <v>73.705612182617188</v>
      </c>
      <c r="K67" s="162">
        <v>77.276145935058594</v>
      </c>
      <c r="L67" s="162">
        <v>80.031478881835938</v>
      </c>
      <c r="M67" s="162">
        <v>86.1602783203125</v>
      </c>
      <c r="N67" s="162">
        <v>87.332084655761719</v>
      </c>
      <c r="O67" s="162">
        <v>92.925521850585938</v>
      </c>
      <c r="P67" s="162">
        <v>95.244537353515625</v>
      </c>
      <c r="Q67" s="162">
        <v>108.75154113769531</v>
      </c>
      <c r="R67" s="162">
        <v>106.74982452392578</v>
      </c>
      <c r="S67" s="162">
        <v>104.56094360351563</v>
      </c>
      <c r="T67" s="162">
        <v>115.10086822509766</v>
      </c>
    </row>
    <row r="68" spans="1:20" x14ac:dyDescent="0.25">
      <c r="A68" s="15" t="s">
        <v>419</v>
      </c>
      <c r="B68" s="162">
        <v>40.744544982910156</v>
      </c>
      <c r="C68" s="162">
        <v>42.5833740234375</v>
      </c>
      <c r="D68" s="162">
        <v>43.900588989257813</v>
      </c>
      <c r="E68" s="162">
        <v>45.839076995849609</v>
      </c>
      <c r="F68" s="162">
        <v>45.933761596679688</v>
      </c>
      <c r="G68" s="162">
        <v>45.625846862792969</v>
      </c>
      <c r="H68" s="162">
        <v>46.525955200195313</v>
      </c>
      <c r="I68" s="162">
        <v>47.254508972167969</v>
      </c>
      <c r="J68" s="162">
        <v>48.89178466796875</v>
      </c>
      <c r="K68" s="162">
        <v>50.655487060546875</v>
      </c>
      <c r="L68" s="162">
        <v>52.895858764648438</v>
      </c>
      <c r="M68" s="162">
        <v>58.136867523193359</v>
      </c>
      <c r="N68" s="162">
        <v>60.15411376953125</v>
      </c>
      <c r="O68" s="162">
        <v>62.285205841064453</v>
      </c>
      <c r="P68" s="162">
        <v>63.874183654785156</v>
      </c>
      <c r="Q68" s="162">
        <v>68.780075073242188</v>
      </c>
      <c r="R68" s="162">
        <v>71.165275573730469</v>
      </c>
      <c r="S68" s="162">
        <v>66.749160766601563</v>
      </c>
      <c r="T68" s="162">
        <v>72.467414855957031</v>
      </c>
    </row>
    <row r="69" spans="1:20" x14ac:dyDescent="0.25">
      <c r="A69" s="15" t="s">
        <v>420</v>
      </c>
      <c r="B69" s="162">
        <v>23.307994842529297</v>
      </c>
      <c r="C69" s="162">
        <v>27.702291488647461</v>
      </c>
      <c r="D69" s="162">
        <v>26.861167907714844</v>
      </c>
      <c r="E69" s="162">
        <v>29.165431976318359</v>
      </c>
      <c r="F69" s="162">
        <v>29.161550521850586</v>
      </c>
      <c r="G69" s="162">
        <v>29.400503158569336</v>
      </c>
      <c r="H69" s="162">
        <v>29.957208633422852</v>
      </c>
      <c r="I69" s="162">
        <v>32.292221069335938</v>
      </c>
      <c r="J69" s="162">
        <v>34.013225555419922</v>
      </c>
      <c r="K69" s="162">
        <v>36.552688598632813</v>
      </c>
      <c r="L69" s="162">
        <v>37.033126831054688</v>
      </c>
      <c r="M69" s="162">
        <v>38.274635314941406</v>
      </c>
      <c r="N69" s="162">
        <v>38.869464874267578</v>
      </c>
      <c r="O69" s="162">
        <v>40.522098541259766</v>
      </c>
      <c r="P69" s="162">
        <v>40.498329162597656</v>
      </c>
      <c r="Q69" s="162">
        <v>47.677150726318359</v>
      </c>
      <c r="R69" s="162">
        <v>43.263835906982422</v>
      </c>
      <c r="S69" s="162">
        <v>45.436756134033203</v>
      </c>
      <c r="T69" s="162">
        <v>51.35113525390625</v>
      </c>
    </row>
    <row r="70" spans="1:20" x14ac:dyDescent="0.25">
      <c r="A70" s="16" t="s">
        <v>421</v>
      </c>
      <c r="B70" s="162">
        <v>-6.2918562889099121</v>
      </c>
      <c r="C70" s="162">
        <v>-6.5543503761291504</v>
      </c>
      <c r="D70" s="162">
        <v>-6.3333382606506348</v>
      </c>
      <c r="E70" s="162">
        <v>-6.4383788108825684</v>
      </c>
      <c r="F70" s="162">
        <v>-5.6391382217407227</v>
      </c>
      <c r="G70" s="162">
        <v>-6.2879691123962402</v>
      </c>
      <c r="H70" s="162">
        <v>-7.0785670280456543</v>
      </c>
      <c r="I70" s="162">
        <v>-9.1992826461791992</v>
      </c>
      <c r="J70" s="162">
        <v>-9.1993951797485352</v>
      </c>
      <c r="K70" s="162">
        <v>-9.9320278167724609</v>
      </c>
      <c r="L70" s="162">
        <v>-9.8975057601928711</v>
      </c>
      <c r="M70" s="162">
        <v>-10.251224517822266</v>
      </c>
      <c r="N70" s="162">
        <v>-11.691494941711426</v>
      </c>
      <c r="O70" s="162">
        <v>-9.8817815780639648</v>
      </c>
      <c r="P70" s="162">
        <v>-9.1279764175415039</v>
      </c>
      <c r="Q70" s="162">
        <v>-7.7056870460510254</v>
      </c>
      <c r="R70" s="162">
        <v>-7.679286003112793</v>
      </c>
      <c r="S70" s="162">
        <v>-7.6249723434448242</v>
      </c>
      <c r="T70" s="162">
        <v>-8.7176790237426758</v>
      </c>
    </row>
    <row r="71" spans="1:20" x14ac:dyDescent="0.25">
      <c r="A71" t="s">
        <v>422</v>
      </c>
      <c r="B71" s="162">
        <v>120.34199523925781</v>
      </c>
      <c r="C71" s="162">
        <v>126.72075653076172</v>
      </c>
      <c r="D71" s="162">
        <v>130.77449035644531</v>
      </c>
      <c r="E71" s="162">
        <v>138.54681396484375</v>
      </c>
      <c r="F71" s="162">
        <v>132.12593078613281</v>
      </c>
      <c r="G71" s="162">
        <v>130.93142700195313</v>
      </c>
      <c r="H71" s="162">
        <v>139.54884338378906</v>
      </c>
      <c r="I71" s="162">
        <v>155.01518249511719</v>
      </c>
      <c r="J71" s="162">
        <v>164.97813415527344</v>
      </c>
      <c r="K71" s="162">
        <v>177.79914855957031</v>
      </c>
      <c r="L71" s="162">
        <v>189.6468505859375</v>
      </c>
      <c r="M71" s="162">
        <v>201.04522705078125</v>
      </c>
      <c r="N71" s="162">
        <v>202.97152709960938</v>
      </c>
      <c r="O71" s="162">
        <v>204.7103271484375</v>
      </c>
      <c r="P71" s="162">
        <v>198.81141662597656</v>
      </c>
      <c r="Q71" s="162">
        <v>196.03079223632813</v>
      </c>
      <c r="R71" s="162">
        <v>187.14387512207031</v>
      </c>
      <c r="S71" s="162">
        <v>206.46429443359375</v>
      </c>
      <c r="T71" s="162">
        <v>213.56910705566406</v>
      </c>
    </row>
    <row r="72" spans="1:20" x14ac:dyDescent="0.25">
      <c r="A72" s="15" t="s">
        <v>423</v>
      </c>
      <c r="B72" s="162">
        <v>99.004920959472656</v>
      </c>
      <c r="C72" s="162">
        <v>103.44243621826172</v>
      </c>
      <c r="D72" s="162">
        <v>108.17082977294922</v>
      </c>
      <c r="E72" s="162">
        <v>116.54328918457031</v>
      </c>
      <c r="F72" s="162">
        <v>110.81584167480469</v>
      </c>
      <c r="G72" s="162">
        <v>111.12441253662109</v>
      </c>
      <c r="H72" s="162">
        <v>119.63160705566406</v>
      </c>
      <c r="I72" s="162">
        <v>134.54647827148438</v>
      </c>
      <c r="J72" s="162">
        <v>143.81681823730469</v>
      </c>
      <c r="K72" s="162">
        <v>156.05461120605469</v>
      </c>
      <c r="L72" s="162">
        <v>166.76553344726563</v>
      </c>
      <c r="M72" s="162">
        <v>175.23416137695313</v>
      </c>
      <c r="N72" s="162">
        <v>175.55685424804688</v>
      </c>
      <c r="O72" s="162">
        <v>175.88142395019531</v>
      </c>
      <c r="P72" s="162">
        <v>169.29534912109375</v>
      </c>
      <c r="Q72" s="162">
        <v>164.54768371582031</v>
      </c>
      <c r="R72" s="162">
        <v>154.9881591796875</v>
      </c>
      <c r="S72" s="162">
        <v>172.9833984375</v>
      </c>
      <c r="T72" s="162">
        <v>177.34950256347656</v>
      </c>
    </row>
    <row r="73" spans="1:20" x14ac:dyDescent="0.25">
      <c r="A73" s="15" t="s">
        <v>424</v>
      </c>
      <c r="B73" s="162">
        <v>17.757341384887695</v>
      </c>
      <c r="C73" s="162">
        <v>19.441017150878906</v>
      </c>
      <c r="D73" s="162">
        <v>18.408405303955078</v>
      </c>
      <c r="E73" s="162">
        <v>17.572090148925781</v>
      </c>
      <c r="F73" s="162">
        <v>16.844207763671875</v>
      </c>
      <c r="G73" s="162">
        <v>15.677409172058105</v>
      </c>
      <c r="H73" s="162">
        <v>15.725058555603027</v>
      </c>
      <c r="I73" s="162">
        <v>15.939298629760742</v>
      </c>
      <c r="J73" s="162">
        <v>16.47868537902832</v>
      </c>
      <c r="K73" s="162">
        <v>16.765312194824219</v>
      </c>
      <c r="L73" s="162">
        <v>17.600030899047852</v>
      </c>
      <c r="M73" s="162">
        <v>19.661262512207031</v>
      </c>
      <c r="N73" s="162">
        <v>20.509258270263672</v>
      </c>
      <c r="O73" s="162">
        <v>21.058673858642578</v>
      </c>
      <c r="P73" s="162">
        <v>21.371360778808594</v>
      </c>
      <c r="Q73" s="162">
        <v>22.466224670410156</v>
      </c>
      <c r="R73" s="162">
        <v>23.13908576965332</v>
      </c>
      <c r="S73" s="162">
        <v>23.625694274902344</v>
      </c>
      <c r="T73" s="162">
        <v>25.573249816894531</v>
      </c>
    </row>
    <row r="74" spans="1:20" x14ac:dyDescent="0.25">
      <c r="A74" s="16" t="s">
        <v>425</v>
      </c>
      <c r="B74" s="162">
        <v>14.431480407714844</v>
      </c>
      <c r="C74" s="162">
        <v>16.007389068603516</v>
      </c>
      <c r="D74" s="162">
        <v>15.050270080566406</v>
      </c>
      <c r="E74" s="162">
        <v>14.242239952087402</v>
      </c>
      <c r="F74" s="162">
        <v>13.549885749816895</v>
      </c>
      <c r="G74" s="162">
        <v>12.425016403198242</v>
      </c>
      <c r="H74" s="162">
        <v>12.33110237121582</v>
      </c>
      <c r="I74" s="162">
        <v>12.400477409362793</v>
      </c>
      <c r="J74" s="162">
        <v>12.772378921508789</v>
      </c>
      <c r="K74" s="162">
        <v>12.977814674377441</v>
      </c>
      <c r="L74" s="162">
        <v>13.523708343505859</v>
      </c>
      <c r="M74" s="162">
        <v>15.495781898498535</v>
      </c>
      <c r="N74" s="162">
        <v>16.3343505859375</v>
      </c>
      <c r="O74" s="162">
        <v>16.83586311340332</v>
      </c>
      <c r="P74" s="162">
        <v>17.088441848754883</v>
      </c>
      <c r="Q74" s="162">
        <v>18.111476898193359</v>
      </c>
      <c r="R74" s="162">
        <v>18.757646560668945</v>
      </c>
      <c r="S74" s="162">
        <v>19.132152557373047</v>
      </c>
      <c r="T74" s="162">
        <v>20.800956726074219</v>
      </c>
    </row>
    <row r="75" spans="1:20" x14ac:dyDescent="0.25">
      <c r="A75" s="16" t="s">
        <v>94</v>
      </c>
      <c r="B75" s="162">
        <v>3.3258609771728516</v>
      </c>
      <c r="C75" s="162">
        <v>3.4336280822753906</v>
      </c>
      <c r="D75" s="162">
        <v>3.3581352233886719</v>
      </c>
      <c r="E75" s="162">
        <v>3.3298501968383789</v>
      </c>
      <c r="F75" s="162">
        <v>3.2943220138549805</v>
      </c>
      <c r="G75" s="162">
        <v>3.2523927688598633</v>
      </c>
      <c r="H75" s="162">
        <v>3.393956184387207</v>
      </c>
      <c r="I75" s="162">
        <v>3.5388212203979492</v>
      </c>
      <c r="J75" s="162">
        <v>3.7063064575195313</v>
      </c>
      <c r="K75" s="162">
        <v>3.7874975204467773</v>
      </c>
      <c r="L75" s="162">
        <v>4.0763225555419922</v>
      </c>
      <c r="M75" s="162">
        <v>4.1654806137084961</v>
      </c>
      <c r="N75" s="162">
        <v>4.1749076843261719</v>
      </c>
      <c r="O75" s="162">
        <v>4.2228107452392578</v>
      </c>
      <c r="P75" s="162">
        <v>4.2829189300537109</v>
      </c>
      <c r="Q75" s="162">
        <v>4.3547477722167969</v>
      </c>
      <c r="R75" s="162">
        <v>4.381439208984375</v>
      </c>
      <c r="S75" s="162">
        <v>4.4935417175292969</v>
      </c>
      <c r="T75" s="162">
        <v>4.7722930908203125</v>
      </c>
    </row>
    <row r="76" spans="1:20" x14ac:dyDescent="0.25">
      <c r="A76" s="37" t="s">
        <v>426</v>
      </c>
      <c r="B76" s="162">
        <v>3.5797359943389893</v>
      </c>
      <c r="C76" s="162">
        <v>3.8373064994812012</v>
      </c>
      <c r="D76" s="162">
        <v>4.1952486038208008</v>
      </c>
      <c r="E76" s="162">
        <v>4.4314312934875488</v>
      </c>
      <c r="F76" s="162">
        <v>4.4658875465393066</v>
      </c>
      <c r="G76" s="162">
        <v>4.1296086311340332</v>
      </c>
      <c r="H76" s="162">
        <v>4.192173957824707</v>
      </c>
      <c r="I76" s="162">
        <v>4.5294094085693359</v>
      </c>
      <c r="J76" s="162">
        <v>4.6826276779174805</v>
      </c>
      <c r="K76" s="162">
        <v>4.9792242050170898</v>
      </c>
      <c r="L76" s="162">
        <v>5.2812933921813965</v>
      </c>
      <c r="M76" s="162">
        <v>6.1498055458068848</v>
      </c>
      <c r="N76" s="162">
        <v>6.9054217338562012</v>
      </c>
      <c r="O76" s="162">
        <v>7.7702288627624512</v>
      </c>
      <c r="P76" s="162">
        <v>8.1447067260742188</v>
      </c>
      <c r="Q76" s="162">
        <v>9.0168905258178711</v>
      </c>
      <c r="R76" s="162">
        <v>9.0166349411010742</v>
      </c>
      <c r="S76" s="162">
        <v>9.8551959991455078</v>
      </c>
      <c r="T76" s="162">
        <v>10.646352767944336</v>
      </c>
    </row>
    <row r="77" spans="1:20" x14ac:dyDescent="0.25">
      <c r="A77" t="s">
        <v>69</v>
      </c>
      <c r="B77" s="162">
        <v>80.537635803222656</v>
      </c>
      <c r="C77" s="162">
        <v>74.521812438964844</v>
      </c>
      <c r="D77" s="162">
        <v>69.329345703125</v>
      </c>
      <c r="E77" s="162">
        <v>64.364067077636719</v>
      </c>
      <c r="F77" s="162">
        <v>48.051849365234375</v>
      </c>
      <c r="G77" s="162">
        <v>46.776947021484375</v>
      </c>
      <c r="H77" s="162">
        <v>58.052036285400391</v>
      </c>
      <c r="I77" s="162">
        <v>60.095046997070313</v>
      </c>
      <c r="J77" s="162">
        <v>54.683879852294922</v>
      </c>
      <c r="K77" s="162">
        <v>79.205039978027344</v>
      </c>
      <c r="L77" s="162">
        <v>85.759025573730469</v>
      </c>
      <c r="M77" s="162">
        <v>89.781326293945313</v>
      </c>
      <c r="N77" s="162">
        <v>94.107673645019531</v>
      </c>
      <c r="O77" s="162">
        <v>82.917984008789063</v>
      </c>
      <c r="P77" s="162">
        <v>97.914627075195313</v>
      </c>
      <c r="Q77" s="162">
        <v>111.55926513671875</v>
      </c>
      <c r="R77" s="162">
        <v>87.227447509765625</v>
      </c>
      <c r="S77" s="162">
        <v>104.93362426757813</v>
      </c>
      <c r="T77" s="162">
        <v>97.343254089355469</v>
      </c>
    </row>
    <row r="78" spans="1:20" x14ac:dyDescent="0.25">
      <c r="A78" s="15" t="s">
        <v>334</v>
      </c>
      <c r="B78" s="162">
        <v>57.381515502929688</v>
      </c>
      <c r="C78" s="162">
        <v>52.569484710693359</v>
      </c>
      <c r="D78" s="162">
        <v>44.516502380371094</v>
      </c>
      <c r="E78" s="162">
        <v>34.446250915527344</v>
      </c>
      <c r="F78" s="162">
        <v>23.138759613037109</v>
      </c>
      <c r="G78" s="162">
        <v>23.792020797729492</v>
      </c>
      <c r="H78" s="162">
        <v>25.752532958984375</v>
      </c>
      <c r="I78" s="162">
        <v>24.26805305480957</v>
      </c>
      <c r="J78" s="162">
        <v>18.996610641479492</v>
      </c>
      <c r="K78" s="162">
        <v>26.62664794921875</v>
      </c>
      <c r="L78" s="162">
        <v>31.788135528564453</v>
      </c>
      <c r="M78" s="162">
        <v>36.332485198974609</v>
      </c>
      <c r="N78" s="162">
        <v>37.266242980957031</v>
      </c>
      <c r="O78" s="162">
        <v>35.875747680664063</v>
      </c>
      <c r="P78" s="162">
        <v>50.009407043457031</v>
      </c>
      <c r="Q78" s="162">
        <v>57.306442260742188</v>
      </c>
      <c r="R78" s="162">
        <v>42.981460571289063</v>
      </c>
      <c r="S78" s="162">
        <v>48.246097564697266</v>
      </c>
      <c r="T78" s="162">
        <v>34.453975677490234</v>
      </c>
    </row>
    <row r="79" spans="1:20" x14ac:dyDescent="0.25">
      <c r="A79" s="15" t="s">
        <v>94</v>
      </c>
      <c r="B79" s="162">
        <v>23.156120300292969</v>
      </c>
      <c r="C79" s="162">
        <v>21.952327728271484</v>
      </c>
      <c r="D79" s="162">
        <v>24.812841415405273</v>
      </c>
      <c r="E79" s="162">
        <v>29.917818069458008</v>
      </c>
      <c r="F79" s="162">
        <v>24.913089752197266</v>
      </c>
      <c r="G79" s="162">
        <v>22.984926223754883</v>
      </c>
      <c r="H79" s="162">
        <v>32.299503326416016</v>
      </c>
      <c r="I79" s="162">
        <v>35.826995849609375</v>
      </c>
      <c r="J79" s="162">
        <v>35.687271118164063</v>
      </c>
      <c r="K79" s="162">
        <v>52.578392028808594</v>
      </c>
      <c r="L79" s="162">
        <v>53.970890045166016</v>
      </c>
      <c r="M79" s="162">
        <v>53.448841094970703</v>
      </c>
      <c r="N79" s="162">
        <v>56.8414306640625</v>
      </c>
      <c r="O79" s="162">
        <v>47.042236328125</v>
      </c>
      <c r="P79" s="162">
        <v>47.905220031738281</v>
      </c>
      <c r="Q79" s="162">
        <v>54.252822875976563</v>
      </c>
      <c r="R79" s="162">
        <v>44.245986938476563</v>
      </c>
      <c r="S79" s="162">
        <v>56.687526702880859</v>
      </c>
      <c r="T79" s="162">
        <v>62.889278411865234</v>
      </c>
    </row>
    <row r="80" spans="1:20" x14ac:dyDescent="0.25">
      <c r="A80" t="s">
        <v>427</v>
      </c>
      <c r="B80" s="162">
        <v>0.75732600688934326</v>
      </c>
      <c r="C80" s="162">
        <v>2.4214999750256538E-2</v>
      </c>
      <c r="D80" s="162">
        <v>0.45800000429153442</v>
      </c>
      <c r="E80" s="162">
        <v>-0.39800000190734863</v>
      </c>
      <c r="F80" s="162">
        <v>-0.31692579388618469</v>
      </c>
      <c r="G80" s="162">
        <v>1.3422428369522095</v>
      </c>
      <c r="H80" s="162">
        <v>0.55712252855300903</v>
      </c>
      <c r="I80" s="162">
        <v>0.54543721675872803</v>
      </c>
      <c r="J80" s="162">
        <v>0.84190374612808228</v>
      </c>
      <c r="K80" s="162">
        <v>-2.1836628913879395</v>
      </c>
      <c r="L80" s="162">
        <v>-5.2767629623413086</v>
      </c>
      <c r="M80" s="162">
        <v>-2.0654902458190918</v>
      </c>
      <c r="N80" s="162">
        <v>0.94694870710372925</v>
      </c>
      <c r="O80" s="162">
        <v>8.4042355418205261E-2</v>
      </c>
      <c r="P80" s="162">
        <v>-0.19359332323074341</v>
      </c>
      <c r="Q80" s="162">
        <v>-2.2756445407867432</v>
      </c>
      <c r="R80" s="162">
        <v>2.4041247367858887</v>
      </c>
      <c r="S80" s="162">
        <v>4.5837140083312988</v>
      </c>
      <c r="T80" s="162">
        <v>-5.1009087562561035</v>
      </c>
    </row>
    <row r="81" spans="1:20" s="161" customFormat="1" ht="20.25" customHeight="1" x14ac:dyDescent="0.25">
      <c r="A81" s="161" t="s">
        <v>70</v>
      </c>
      <c r="B81" s="162">
        <v>259.39764404296875</v>
      </c>
      <c r="C81" s="162">
        <v>264.99810791015625</v>
      </c>
      <c r="D81" s="162">
        <v>264.99026489257813</v>
      </c>
      <c r="E81" s="162">
        <v>271.07901000976563</v>
      </c>
      <c r="F81" s="162">
        <v>249.31703186035156</v>
      </c>
      <c r="G81" s="162">
        <v>247.78900146484375</v>
      </c>
      <c r="H81" s="162">
        <v>267.56259155273438</v>
      </c>
      <c r="I81" s="162">
        <v>286.00311279296875</v>
      </c>
      <c r="J81" s="162">
        <v>294.20953369140625</v>
      </c>
      <c r="K81" s="162">
        <v>332.0966796875</v>
      </c>
      <c r="L81" s="162">
        <v>350.16061401367188</v>
      </c>
      <c r="M81" s="162">
        <v>374.92135620117188</v>
      </c>
      <c r="N81" s="162">
        <v>385.35824584960938</v>
      </c>
      <c r="O81" s="162">
        <v>380.63787841796875</v>
      </c>
      <c r="P81" s="162">
        <v>391.7769775390625</v>
      </c>
      <c r="Q81" s="162">
        <v>414.06594848632813</v>
      </c>
      <c r="R81" s="162">
        <v>383.5252685546875</v>
      </c>
      <c r="S81" s="162">
        <v>420.54257202148438</v>
      </c>
      <c r="T81" s="162">
        <v>420.91232299804688</v>
      </c>
    </row>
    <row r="82" spans="1:20" x14ac:dyDescent="0.25">
      <c r="A82" t="s">
        <v>71</v>
      </c>
      <c r="B82" s="162">
        <v>81.754508972167969</v>
      </c>
      <c r="C82" s="162">
        <v>87.959861755371094</v>
      </c>
      <c r="D82" s="162">
        <v>85.528022766113281</v>
      </c>
      <c r="E82" s="162">
        <v>92.962371826171875</v>
      </c>
      <c r="F82" s="162">
        <v>79.241249084472656</v>
      </c>
      <c r="G82" s="162">
        <v>85.446258544921875</v>
      </c>
      <c r="H82" s="162">
        <v>102.12644958496094</v>
      </c>
      <c r="I82" s="162">
        <v>120.00853729248047</v>
      </c>
      <c r="J82" s="162">
        <v>123.21356201171875</v>
      </c>
      <c r="K82" s="162">
        <v>135.743408203125</v>
      </c>
      <c r="L82" s="162">
        <v>151.92259216308594</v>
      </c>
      <c r="M82" s="162">
        <v>146.21661376953125</v>
      </c>
      <c r="N82" s="162">
        <v>132.30990600585938</v>
      </c>
      <c r="O82" s="162">
        <v>123.28980255126953</v>
      </c>
      <c r="P82" s="162">
        <v>108.05095672607422</v>
      </c>
      <c r="Q82" s="162">
        <v>60.400169372558594</v>
      </c>
      <c r="R82" s="162">
        <v>15.532910346984863</v>
      </c>
      <c r="S82" s="162">
        <v>37.896774291992188</v>
      </c>
      <c r="T82" s="162">
        <v>71.581634521484375</v>
      </c>
    </row>
    <row r="83" spans="1:20" x14ac:dyDescent="0.25">
      <c r="A83" s="15" t="s">
        <v>428</v>
      </c>
      <c r="B83" s="162">
        <v>14.573997497558594</v>
      </c>
      <c r="C83" s="162">
        <v>17.347244262695313</v>
      </c>
      <c r="D83" s="162">
        <v>12.194385528564453</v>
      </c>
      <c r="E83" s="162">
        <v>15.223211288452148</v>
      </c>
      <c r="F83" s="162">
        <v>8.6736021041870117</v>
      </c>
      <c r="G83" s="162">
        <v>11.983819961547852</v>
      </c>
      <c r="H83" s="162">
        <v>12.751638412475586</v>
      </c>
      <c r="I83" s="162">
        <v>14.757260322570801</v>
      </c>
      <c r="J83" s="162">
        <v>13.877375602722168</v>
      </c>
      <c r="K83" s="162">
        <v>13.843648910522461</v>
      </c>
      <c r="L83" s="162">
        <v>11.64079475402832</v>
      </c>
      <c r="M83" s="162">
        <v>11.657828330993652</v>
      </c>
      <c r="N83" s="162">
        <v>11.331644058227539</v>
      </c>
      <c r="O83" s="162">
        <v>11.043818473815918</v>
      </c>
      <c r="P83" s="162">
        <v>8.9976205825805664</v>
      </c>
      <c r="Q83" s="162">
        <v>3.7931866645812988</v>
      </c>
      <c r="R83" s="162">
        <v>0.91984373331069946</v>
      </c>
      <c r="S83" s="162">
        <v>1.7416623830795288</v>
      </c>
      <c r="T83" s="162">
        <v>1.7740068435668945</v>
      </c>
    </row>
    <row r="84" spans="1:20" x14ac:dyDescent="0.25">
      <c r="A84" s="15" t="s">
        <v>429</v>
      </c>
      <c r="B84" s="162">
        <v>5.4531641006469727</v>
      </c>
      <c r="C84" s="162">
        <v>6.5639729499816895</v>
      </c>
      <c r="D84" s="162">
        <v>3.5852770805358887</v>
      </c>
      <c r="E84" s="162">
        <v>3.1177053451538086</v>
      </c>
      <c r="F84" s="162">
        <v>2.5084471702575684</v>
      </c>
      <c r="G84" s="162">
        <v>2.1980998516082764</v>
      </c>
      <c r="H84" s="162">
        <v>2.3669722080230713</v>
      </c>
      <c r="I84" s="162">
        <v>3.0130577087402344</v>
      </c>
      <c r="J84" s="162">
        <v>2.6494626998901367</v>
      </c>
      <c r="K84" s="162">
        <v>1.8529970645904541</v>
      </c>
      <c r="L84" s="162">
        <v>1.0713694095611572</v>
      </c>
      <c r="M84" s="162">
        <v>1.5485398769378662</v>
      </c>
      <c r="N84" s="162">
        <v>2.6596419811248779</v>
      </c>
      <c r="O84" s="162">
        <v>2.6940829753875732</v>
      </c>
      <c r="P84" s="162">
        <v>2.1547722816467285</v>
      </c>
      <c r="Q84" s="162">
        <v>0.86633354425430298</v>
      </c>
      <c r="R84" s="162">
        <v>0.35610339045524597</v>
      </c>
      <c r="S84" s="162">
        <v>0.39635941386222839</v>
      </c>
      <c r="T84" s="162">
        <v>0.38216981291770935</v>
      </c>
    </row>
    <row r="85" spans="1:20" x14ac:dyDescent="0.25">
      <c r="A85" s="15" t="s">
        <v>430</v>
      </c>
      <c r="B85" s="162">
        <v>9.1244897842407227</v>
      </c>
      <c r="C85" s="162">
        <v>10.816013336181641</v>
      </c>
      <c r="D85" s="162">
        <v>9.5929546356201172</v>
      </c>
      <c r="E85" s="162">
        <v>9.8940286636352539</v>
      </c>
      <c r="F85" s="162">
        <v>7.4111499786376953</v>
      </c>
      <c r="G85" s="162">
        <v>7.2219386100769043</v>
      </c>
      <c r="H85" s="162">
        <v>7.3283429145812988</v>
      </c>
      <c r="I85" s="162">
        <v>8.3281068801879883</v>
      </c>
      <c r="J85" s="162">
        <v>8.1114225387573242</v>
      </c>
      <c r="K85" s="162">
        <v>9.1699800491333008</v>
      </c>
      <c r="L85" s="162">
        <v>10.162242889404297</v>
      </c>
      <c r="M85" s="162">
        <v>10.627337455749512</v>
      </c>
      <c r="N85" s="162">
        <v>10.82786750793457</v>
      </c>
      <c r="O85" s="162">
        <v>10.081208229064941</v>
      </c>
      <c r="P85" s="162">
        <v>9.3311471939086914</v>
      </c>
      <c r="Q85" s="162">
        <v>5.5304365158081055</v>
      </c>
      <c r="R85" s="162">
        <v>4.0201940536499023</v>
      </c>
      <c r="S85" s="162">
        <v>5.6089439392089844</v>
      </c>
      <c r="T85" s="162">
        <v>6.6020298004150391</v>
      </c>
    </row>
    <row r="86" spans="1:20" x14ac:dyDescent="0.25">
      <c r="A86" s="15" t="s">
        <v>157</v>
      </c>
      <c r="B86" s="162">
        <v>50.617477416992188</v>
      </c>
      <c r="C86" s="162">
        <v>51.13116455078125</v>
      </c>
      <c r="D86" s="162">
        <v>57.77813720703125</v>
      </c>
      <c r="E86" s="162">
        <v>62.2926025390625</v>
      </c>
      <c r="F86" s="162">
        <v>58.485233306884766</v>
      </c>
      <c r="G86" s="162">
        <v>61.93597412109375</v>
      </c>
      <c r="H86" s="162">
        <v>77.48492431640625</v>
      </c>
      <c r="I86" s="162">
        <v>91.451271057128906</v>
      </c>
      <c r="J86" s="162">
        <v>96.048553466796875</v>
      </c>
      <c r="K86" s="162">
        <v>108.52693176269531</v>
      </c>
      <c r="L86" s="162">
        <v>126.60139465332031</v>
      </c>
      <c r="M86" s="162">
        <v>119.60492706298828</v>
      </c>
      <c r="N86" s="162">
        <v>104.49553680419922</v>
      </c>
      <c r="O86" s="162">
        <v>96.195709228515625</v>
      </c>
      <c r="P86" s="162">
        <v>84.040672302246094</v>
      </c>
      <c r="Q86" s="162">
        <v>45.759281158447266</v>
      </c>
      <c r="R86" s="162">
        <v>5.4844660758972168</v>
      </c>
      <c r="S86" s="162">
        <v>24.779228210449219</v>
      </c>
      <c r="T86" s="162">
        <v>56.314144134521484</v>
      </c>
    </row>
    <row r="87" spans="1:20" x14ac:dyDescent="0.25">
      <c r="A87" s="15" t="s">
        <v>431</v>
      </c>
      <c r="B87" s="162">
        <v>1.9853795766830444</v>
      </c>
      <c r="C87" s="162">
        <v>2.1014642715454102</v>
      </c>
      <c r="D87" s="162">
        <v>2.3772671222686768</v>
      </c>
      <c r="E87" s="162">
        <v>2.4348211288452148</v>
      </c>
      <c r="F87" s="162">
        <v>2.1628172397613525</v>
      </c>
      <c r="G87" s="162">
        <v>2.1064229011535645</v>
      </c>
      <c r="H87" s="162">
        <v>2.194575309753418</v>
      </c>
      <c r="I87" s="162">
        <v>2.4588418006896973</v>
      </c>
      <c r="J87" s="162">
        <v>2.5267443656921387</v>
      </c>
      <c r="K87" s="162">
        <v>2.349851131439209</v>
      </c>
      <c r="L87" s="162">
        <v>2.4467959403991699</v>
      </c>
      <c r="M87" s="162">
        <v>2.7779748439788818</v>
      </c>
      <c r="N87" s="162">
        <v>2.9952130317687988</v>
      </c>
      <c r="O87" s="162">
        <v>3.27498459815979</v>
      </c>
      <c r="P87" s="162">
        <v>3.5267448425292969</v>
      </c>
      <c r="Q87" s="162">
        <v>4.4509296417236328</v>
      </c>
      <c r="R87" s="162">
        <v>4.7523031234741211</v>
      </c>
      <c r="S87" s="162">
        <v>5.3705816268920898</v>
      </c>
      <c r="T87" s="162">
        <v>6.5092816352844238</v>
      </c>
    </row>
    <row r="88" spans="1:20" x14ac:dyDescent="0.25">
      <c r="A88" t="s">
        <v>72</v>
      </c>
      <c r="B88" s="162">
        <v>144.88690185546875</v>
      </c>
      <c r="C88" s="162">
        <v>156.50511169433594</v>
      </c>
      <c r="D88" s="162">
        <v>144.9515380859375</v>
      </c>
      <c r="E88" s="162">
        <v>160.9521484375</v>
      </c>
      <c r="F88" s="162">
        <v>132.89822387695313</v>
      </c>
      <c r="G88" s="162">
        <v>141.44306945800781</v>
      </c>
      <c r="H88" s="162">
        <v>167.36799621582031</v>
      </c>
      <c r="I88" s="162">
        <v>189.70614624023438</v>
      </c>
      <c r="J88" s="162">
        <v>195.45970153808594</v>
      </c>
      <c r="K88" s="162">
        <v>222.08798217773438</v>
      </c>
      <c r="L88" s="162">
        <v>211.19247436523438</v>
      </c>
      <c r="M88" s="162">
        <v>214.01312255859375</v>
      </c>
      <c r="N88" s="162">
        <v>223.35690307617188</v>
      </c>
      <c r="O88" s="162">
        <v>216.16249084472656</v>
      </c>
      <c r="P88" s="162">
        <v>217.59820556640625</v>
      </c>
      <c r="Q88" s="162">
        <v>210.05990600585938</v>
      </c>
      <c r="R88" s="162">
        <v>172.17913818359375</v>
      </c>
      <c r="S88" s="162">
        <v>218.30735778808594</v>
      </c>
      <c r="T88" s="162">
        <v>221.584228515625</v>
      </c>
    </row>
    <row r="89" spans="1:20" x14ac:dyDescent="0.25">
      <c r="A89" s="15" t="s">
        <v>432</v>
      </c>
      <c r="B89" s="162">
        <v>25.334995269775391</v>
      </c>
      <c r="C89" s="162">
        <v>25.232919692993164</v>
      </c>
      <c r="D89" s="162">
        <v>27.767410278320313</v>
      </c>
      <c r="E89" s="162">
        <v>30.368593215942383</v>
      </c>
      <c r="F89" s="162">
        <v>29.791351318359375</v>
      </c>
      <c r="G89" s="162">
        <v>29.784786224365234</v>
      </c>
      <c r="H89" s="162">
        <v>31.745851516723633</v>
      </c>
      <c r="I89" s="162">
        <v>37.263816833496094</v>
      </c>
      <c r="J89" s="162">
        <v>37.086780548095703</v>
      </c>
      <c r="K89" s="162">
        <v>40.842334747314453</v>
      </c>
      <c r="L89" s="162">
        <v>42.537479400634766</v>
      </c>
      <c r="M89" s="162">
        <v>42.041389465332031</v>
      </c>
      <c r="N89" s="162">
        <v>41.648159027099609</v>
      </c>
      <c r="O89" s="162">
        <v>42.287487030029297</v>
      </c>
      <c r="P89" s="162">
        <v>40.860263824462891</v>
      </c>
      <c r="Q89" s="162">
        <v>41.747898101806641</v>
      </c>
      <c r="R89" s="162">
        <v>38.607204437255859</v>
      </c>
      <c r="S89" s="162">
        <v>42.517066955566406</v>
      </c>
      <c r="T89" s="162">
        <v>42.611179351806641</v>
      </c>
    </row>
    <row r="90" spans="1:20" x14ac:dyDescent="0.25">
      <c r="A90" s="15" t="s">
        <v>433</v>
      </c>
      <c r="B90" s="162">
        <v>40.039470672607422</v>
      </c>
      <c r="C90" s="162">
        <v>54.064239501953125</v>
      </c>
      <c r="D90" s="162">
        <v>36.926204681396484</v>
      </c>
      <c r="E90" s="162">
        <v>40.668842315673828</v>
      </c>
      <c r="F90" s="162">
        <v>23.344982147216797</v>
      </c>
      <c r="G90" s="162">
        <v>36.078666687011719</v>
      </c>
      <c r="H90" s="162">
        <v>47.060016632080078</v>
      </c>
      <c r="I90" s="162">
        <v>51.483139038085938</v>
      </c>
      <c r="J90" s="162">
        <v>51.521877288818359</v>
      </c>
      <c r="K90" s="162">
        <v>55.231357574462891</v>
      </c>
      <c r="L90" s="162">
        <v>34.713054656982422</v>
      </c>
      <c r="M90" s="162">
        <v>32.001861572265625</v>
      </c>
      <c r="N90" s="162">
        <v>30.640956878662109</v>
      </c>
      <c r="O90" s="162">
        <v>38.407066345214844</v>
      </c>
      <c r="P90" s="162">
        <v>38.344402313232422</v>
      </c>
      <c r="Q90" s="162">
        <v>23.527353286743164</v>
      </c>
      <c r="R90" s="162">
        <v>23.877994537353516</v>
      </c>
      <c r="S90" s="162">
        <v>37.915046691894531</v>
      </c>
      <c r="T90" s="162">
        <v>40.182796478271484</v>
      </c>
    </row>
    <row r="91" spans="1:20" x14ac:dyDescent="0.25">
      <c r="A91" s="15" t="s">
        <v>434</v>
      </c>
      <c r="B91" s="162">
        <v>50.873504638671875</v>
      </c>
      <c r="C91" s="162">
        <v>46.594898223876953</v>
      </c>
      <c r="D91" s="162">
        <v>51.656124114990234</v>
      </c>
      <c r="E91" s="162">
        <v>56.833396911621094</v>
      </c>
      <c r="F91" s="162">
        <v>48.648632049560547</v>
      </c>
      <c r="G91" s="162">
        <v>46.647560119628906</v>
      </c>
      <c r="H91" s="162">
        <v>55.446235656738281</v>
      </c>
      <c r="I91" s="162">
        <v>62.488811492919922</v>
      </c>
      <c r="J91" s="162">
        <v>68.474472045898438</v>
      </c>
      <c r="K91" s="162">
        <v>88.259315490722656</v>
      </c>
      <c r="L91" s="162">
        <v>92.580726623535156</v>
      </c>
      <c r="M91" s="162">
        <v>95.449607849121094</v>
      </c>
      <c r="N91" s="162">
        <v>101.72634887695313</v>
      </c>
      <c r="O91" s="162">
        <v>89.943672180175781</v>
      </c>
      <c r="P91" s="162">
        <v>91.466026306152344</v>
      </c>
      <c r="Q91" s="162">
        <v>108.79189300537109</v>
      </c>
      <c r="R91" s="162">
        <v>83.133781433105469</v>
      </c>
      <c r="S91" s="162">
        <v>96.950958251953125</v>
      </c>
      <c r="T91" s="162">
        <v>101.54052734375</v>
      </c>
    </row>
    <row r="92" spans="1:20" x14ac:dyDescent="0.25">
      <c r="A92" s="15" t="s">
        <v>430</v>
      </c>
      <c r="B92" s="162">
        <v>28.638931274414063</v>
      </c>
      <c r="C92" s="162">
        <v>30.613054275512695</v>
      </c>
      <c r="D92" s="162">
        <v>28.601799011230469</v>
      </c>
      <c r="E92" s="162">
        <v>33.081314086914063</v>
      </c>
      <c r="F92" s="162">
        <v>31.113258361816406</v>
      </c>
      <c r="G92" s="162">
        <v>28.932058334350586</v>
      </c>
      <c r="H92" s="162">
        <v>33.115890502929688</v>
      </c>
      <c r="I92" s="162">
        <v>38.470378875732422</v>
      </c>
      <c r="J92" s="162">
        <v>38.376571655273438</v>
      </c>
      <c r="K92" s="162">
        <v>37.754978179931641</v>
      </c>
      <c r="L92" s="162">
        <v>41.361217498779297</v>
      </c>
      <c r="M92" s="162">
        <v>44.520263671875</v>
      </c>
      <c r="N92" s="162">
        <v>49.341438293457031</v>
      </c>
      <c r="O92" s="162">
        <v>45.524261474609375</v>
      </c>
      <c r="P92" s="162">
        <v>46.927513122558594</v>
      </c>
      <c r="Q92" s="162">
        <v>35.992767333984375</v>
      </c>
      <c r="R92" s="162">
        <v>26.560153961181641</v>
      </c>
      <c r="S92" s="162">
        <v>40.924282073974609</v>
      </c>
      <c r="T92" s="162">
        <v>37.249721527099609</v>
      </c>
    </row>
    <row r="93" spans="1:20" s="161" customFormat="1" ht="20.25" customHeight="1" x14ac:dyDescent="0.25">
      <c r="A93" s="161" t="s">
        <v>435</v>
      </c>
      <c r="B93" s="191">
        <v>196.2652587890625</v>
      </c>
      <c r="C93" s="191">
        <v>196.45285034179688</v>
      </c>
      <c r="D93" s="191">
        <v>205.56672668457031</v>
      </c>
      <c r="E93" s="191">
        <v>203.0892333984375</v>
      </c>
      <c r="F93" s="191">
        <v>195.66006469726563</v>
      </c>
      <c r="G93" s="191">
        <v>191.79219055175781</v>
      </c>
      <c r="H93" s="191">
        <v>202.321044921875</v>
      </c>
      <c r="I93" s="191">
        <v>216.30551147460938</v>
      </c>
      <c r="J93" s="191">
        <v>221.96337890625</v>
      </c>
      <c r="K93" s="191">
        <v>245.75209045410156</v>
      </c>
      <c r="L93" s="191">
        <v>290.89071655273438</v>
      </c>
      <c r="M93" s="191">
        <v>307.12481689453125</v>
      </c>
      <c r="N93" s="191">
        <v>294.31124877929688</v>
      </c>
      <c r="O93" s="191">
        <v>287.76519775390625</v>
      </c>
      <c r="P93" s="191">
        <v>282.229736328125</v>
      </c>
      <c r="Q93" s="191">
        <v>264.40621948242188</v>
      </c>
      <c r="R93" s="191">
        <v>226.87904357910156</v>
      </c>
      <c r="S93" s="191">
        <v>240.13198852539063</v>
      </c>
      <c r="T93" s="191">
        <v>270.90972900390625</v>
      </c>
    </row>
    <row r="94" spans="1:20" x14ac:dyDescent="0.25">
      <c r="A94" s="15" t="s">
        <v>436</v>
      </c>
      <c r="B94" s="162">
        <v>-10.60707950592041</v>
      </c>
      <c r="C94" s="162">
        <v>-5.6725225448608398</v>
      </c>
      <c r="D94" s="162">
        <v>-9.553593635559082</v>
      </c>
      <c r="E94" s="162">
        <v>-4.0422453880310059</v>
      </c>
      <c r="F94" s="162">
        <v>-11.609532356262207</v>
      </c>
      <c r="G94" s="162">
        <v>-7.4994368553161621</v>
      </c>
      <c r="H94" s="162">
        <v>-7.1571121215820313</v>
      </c>
      <c r="I94" s="162">
        <v>-1.3768796920776367</v>
      </c>
      <c r="J94" s="162">
        <v>4.2955532073974609</v>
      </c>
      <c r="K94" s="162">
        <v>-0.30890986323356628</v>
      </c>
      <c r="L94" s="162">
        <v>-7.666409969329834</v>
      </c>
      <c r="M94" s="162">
        <v>-3.7999536991119385</v>
      </c>
      <c r="N94" s="162">
        <v>-4.3278665542602539</v>
      </c>
      <c r="O94" s="162">
        <v>0.4637812077999115</v>
      </c>
      <c r="P94" s="162">
        <v>-0.27545812726020813</v>
      </c>
      <c r="Q94" s="162">
        <v>-5.4046130180358887</v>
      </c>
      <c r="R94" s="162">
        <v>9.0581541061401367</v>
      </c>
      <c r="S94" s="162">
        <v>7.6480741500854492</v>
      </c>
      <c r="T94" s="162">
        <v>4.030402660369873</v>
      </c>
    </row>
    <row r="95" spans="1:20" s="161" customFormat="1" ht="20.25" customHeight="1" x14ac:dyDescent="0.25">
      <c r="A95" s="435" t="s">
        <v>437</v>
      </c>
      <c r="B95" s="833">
        <v>185.65817260742188</v>
      </c>
      <c r="C95" s="833">
        <v>190.78033447265625</v>
      </c>
      <c r="D95" s="833">
        <v>196.01313781738281</v>
      </c>
      <c r="E95" s="833">
        <v>199.04698181152344</v>
      </c>
      <c r="F95" s="833">
        <v>184.050537109375</v>
      </c>
      <c r="G95" s="833">
        <v>184.29275512695313</v>
      </c>
      <c r="H95" s="833">
        <v>195.1639404296875</v>
      </c>
      <c r="I95" s="833">
        <v>214.92861938476563</v>
      </c>
      <c r="J95" s="833">
        <v>226.25894165039063</v>
      </c>
      <c r="K95" s="833">
        <v>245.44319152832031</v>
      </c>
      <c r="L95" s="833">
        <v>283.22430419921875</v>
      </c>
      <c r="M95" s="833">
        <v>303.32489013671875</v>
      </c>
      <c r="N95" s="833">
        <v>289.98336791992188</v>
      </c>
      <c r="O95" s="833">
        <v>288.22897338867188</v>
      </c>
      <c r="P95" s="833">
        <v>281.95428466796875</v>
      </c>
      <c r="Q95" s="833">
        <v>259.00161743164063</v>
      </c>
      <c r="R95" s="833">
        <v>235.93721008300781</v>
      </c>
      <c r="S95" s="833">
        <v>247.78005981445313</v>
      </c>
      <c r="T95" s="833">
        <v>274.94012451171875</v>
      </c>
    </row>
    <row r="96" spans="1:20" x14ac:dyDescent="0.25">
      <c r="A96" s="178" t="s">
        <v>438</v>
      </c>
      <c r="B96" s="179">
        <f t="shared" ref="B96" si="34">B94/B95</f>
        <v>-5.7132305876721641E-2</v>
      </c>
      <c r="C96" s="179">
        <f t="shared" ref="C96:N96" si="35">C94/C95</f>
        <v>-2.9733266589245123E-2</v>
      </c>
      <c r="D96" s="179">
        <f t="shared" si="35"/>
        <v>-4.8739557674239993E-2</v>
      </c>
      <c r="E96" s="179">
        <f t="shared" si="35"/>
        <v>-2.0307996389810058E-2</v>
      </c>
      <c r="F96" s="179">
        <f t="shared" si="35"/>
        <v>-6.3077959665844688E-2</v>
      </c>
      <c r="G96" s="179">
        <f t="shared" si="35"/>
        <v>-4.0693063870850761E-2</v>
      </c>
      <c r="H96" s="179">
        <f t="shared" si="35"/>
        <v>-3.6672307936724373E-2</v>
      </c>
      <c r="I96" s="179">
        <f t="shared" si="35"/>
        <v>-6.4062184739238663E-3</v>
      </c>
      <c r="J96" s="179">
        <f t="shared" si="35"/>
        <v>1.8985120216971744E-2</v>
      </c>
      <c r="K96" s="179">
        <f t="shared" si="35"/>
        <v>-1.2585798828236101E-3</v>
      </c>
      <c r="L96" s="179">
        <f t="shared" si="35"/>
        <v>-2.7068333669335504E-2</v>
      </c>
      <c r="M96" s="179">
        <f t="shared" si="35"/>
        <v>-1.2527668591255968E-2</v>
      </c>
      <c r="N96" s="179">
        <f t="shared" si="35"/>
        <v>-1.4924533725173448E-2</v>
      </c>
      <c r="O96" s="179">
        <f t="shared" ref="O96:Q96" si="36">O94/O95</f>
        <v>1.6090721288262385E-3</v>
      </c>
      <c r="P96" s="179">
        <f t="shared" si="36"/>
        <v>-9.769602458235009E-4</v>
      </c>
      <c r="Q96" s="179">
        <f t="shared" si="36"/>
        <v>-2.0867101416701967E-2</v>
      </c>
      <c r="R96" s="179">
        <f t="shared" ref="R96:T96" si="37">R94/R95</f>
        <v>3.8392223519780042E-2</v>
      </c>
      <c r="S96" s="179">
        <f t="shared" si="37"/>
        <v>3.08663826936381E-2</v>
      </c>
      <c r="T96" s="179">
        <f t="shared" si="37"/>
        <v>1.4659201408043609E-2</v>
      </c>
    </row>
    <row r="97" spans="1:20" x14ac:dyDescent="0.25">
      <c r="A97" s="91" t="s">
        <v>368</v>
      </c>
    </row>
    <row r="98" spans="1:20" x14ac:dyDescent="0.25">
      <c r="A98" s="91"/>
    </row>
    <row r="99" spans="1:20" s="14" customFormat="1" ht="25.35" customHeight="1" x14ac:dyDescent="0.25">
      <c r="A99" s="39" t="str">
        <f>Index!A28</f>
        <v>Table 2u    Palau share of GDP(E) expenditure, current prices, FY2005-FY2023</v>
      </c>
    </row>
    <row r="100" spans="1:20" ht="20.25" customHeight="1" x14ac:dyDescent="0.25">
      <c r="A100" s="52"/>
      <c r="B100" s="24"/>
      <c r="C100" s="24" t="str">
        <f t="shared" ref="C100:N100" si="38">C131</f>
        <v>FY06</v>
      </c>
      <c r="D100" s="24" t="str">
        <f t="shared" si="38"/>
        <v>FY07</v>
      </c>
      <c r="E100" s="24" t="str">
        <f t="shared" si="38"/>
        <v>FY08</v>
      </c>
      <c r="F100" s="24" t="str">
        <f t="shared" si="38"/>
        <v>FY09</v>
      </c>
      <c r="G100" s="24" t="str">
        <f t="shared" si="38"/>
        <v>FY10</v>
      </c>
      <c r="H100" s="24" t="str">
        <f t="shared" si="38"/>
        <v>FY11</v>
      </c>
      <c r="I100" s="24" t="str">
        <f t="shared" si="38"/>
        <v>FY12</v>
      </c>
      <c r="J100" s="24" t="str">
        <f t="shared" si="38"/>
        <v>FY13</v>
      </c>
      <c r="K100" s="24" t="str">
        <f t="shared" si="38"/>
        <v>FY14</v>
      </c>
      <c r="L100" s="24" t="str">
        <f t="shared" si="38"/>
        <v>FY15</v>
      </c>
      <c r="M100" s="24" t="str">
        <f t="shared" si="38"/>
        <v>FY16</v>
      </c>
      <c r="N100" s="24" t="str">
        <f t="shared" si="38"/>
        <v>FY17</v>
      </c>
      <c r="O100" s="24" t="str">
        <f t="shared" ref="O100:P100" si="39">O131</f>
        <v>FY18</v>
      </c>
      <c r="P100" s="24" t="str">
        <f t="shared" si="39"/>
        <v>FY19</v>
      </c>
      <c r="Q100" s="24" t="str">
        <f t="shared" ref="Q100:R100" si="40">Q131</f>
        <v>FY20</v>
      </c>
      <c r="R100" s="24" t="str">
        <f t="shared" si="40"/>
        <v>FY21</v>
      </c>
      <c r="S100" s="24" t="str">
        <f t="shared" ref="S100:T100" si="41">S131</f>
        <v>FY22</v>
      </c>
      <c r="T100" s="24" t="str">
        <f t="shared" si="41"/>
        <v>FY23</v>
      </c>
    </row>
    <row r="101" spans="1:20" ht="20.25" customHeight="1" x14ac:dyDescent="0.25">
      <c r="A101" t="s">
        <v>67</v>
      </c>
      <c r="B101" s="61"/>
      <c r="C101" s="61">
        <f t="shared" ref="C101:N101" si="42">C67/C$93</f>
        <v>0.32441023635905797</v>
      </c>
      <c r="D101" s="61">
        <f t="shared" si="42"/>
        <v>0.31341852866767356</v>
      </c>
      <c r="E101" s="61">
        <f t="shared" si="42"/>
        <v>0.33761578811653736</v>
      </c>
      <c r="F101" s="61">
        <f t="shared" si="42"/>
        <v>0.35498392002107498</v>
      </c>
      <c r="G101" s="61">
        <f t="shared" si="42"/>
        <v>0.35840030938892109</v>
      </c>
      <c r="H101" s="61">
        <f t="shared" si="42"/>
        <v>0.34304189387805339</v>
      </c>
      <c r="I101" s="61">
        <f t="shared" si="42"/>
        <v>0.32522260827926586</v>
      </c>
      <c r="J101" s="61">
        <f t="shared" si="42"/>
        <v>0.3320620389985503</v>
      </c>
      <c r="K101" s="61">
        <f t="shared" si="42"/>
        <v>0.31444756295772486</v>
      </c>
      <c r="L101" s="61">
        <f t="shared" si="42"/>
        <v>0.27512558609730453</v>
      </c>
      <c r="M101" s="61">
        <f t="shared" si="42"/>
        <v>0.28053831400378343</v>
      </c>
      <c r="N101" s="61">
        <f t="shared" si="42"/>
        <v>0.29673376406095775</v>
      </c>
      <c r="O101" s="61">
        <f t="shared" ref="O101:P101" si="43">O67/O$93</f>
        <v>0.32292133508811188</v>
      </c>
      <c r="P101" s="61">
        <f t="shared" si="43"/>
        <v>0.33747165905573728</v>
      </c>
      <c r="Q101" s="61">
        <f t="shared" ref="Q101:R101" si="44">Q67/Q$93</f>
        <v>0.41130477698511658</v>
      </c>
      <c r="R101" s="61">
        <f t="shared" si="44"/>
        <v>0.47051425658318841</v>
      </c>
      <c r="S101" s="61">
        <f t="shared" ref="S101:T101" si="45">S67/S$93</f>
        <v>0.43543113204370004</v>
      </c>
      <c r="T101" s="61">
        <f t="shared" si="45"/>
        <v>0.42486797594278358</v>
      </c>
    </row>
    <row r="102" spans="1:20" x14ac:dyDescent="0.25">
      <c r="A102" s="15" t="s">
        <v>419</v>
      </c>
      <c r="B102" s="163"/>
      <c r="C102" s="163">
        <f t="shared" ref="C102:N102" si="46">C68/C$93</f>
        <v>0.21676129386440141</v>
      </c>
      <c r="D102" s="163">
        <f t="shared" si="46"/>
        <v>0.21355882684565292</v>
      </c>
      <c r="E102" s="163">
        <f t="shared" si="46"/>
        <v>0.22570904537277298</v>
      </c>
      <c r="F102" s="163">
        <f t="shared" si="46"/>
        <v>0.23476309111800892</v>
      </c>
      <c r="G102" s="163">
        <f t="shared" si="46"/>
        <v>0.23789209942038902</v>
      </c>
      <c r="H102" s="163">
        <f t="shared" si="46"/>
        <v>0.22996102663546947</v>
      </c>
      <c r="I102" s="163">
        <f t="shared" si="46"/>
        <v>0.21846188129938082</v>
      </c>
      <c r="J102" s="163">
        <f t="shared" si="46"/>
        <v>0.22026959991728648</v>
      </c>
      <c r="K102" s="163">
        <f t="shared" si="46"/>
        <v>0.20612433842147787</v>
      </c>
      <c r="L102" s="163">
        <f t="shared" si="46"/>
        <v>0.18184099991743519</v>
      </c>
      <c r="M102" s="163">
        <f t="shared" si="46"/>
        <v>0.18929394280488235</v>
      </c>
      <c r="N102" s="163">
        <f t="shared" si="46"/>
        <v>0.20438944831035202</v>
      </c>
      <c r="O102" s="163">
        <f t="shared" ref="O102:P102" si="47">O68/O$93</f>
        <v>0.21644453994860804</v>
      </c>
      <c r="P102" s="163">
        <f t="shared" si="47"/>
        <v>0.22631982187916572</v>
      </c>
      <c r="Q102" s="163">
        <f t="shared" ref="Q102:R102" si="48">Q68/Q$93</f>
        <v>0.26013032222872801</v>
      </c>
      <c r="R102" s="163">
        <f t="shared" si="48"/>
        <v>0.31367055524861043</v>
      </c>
      <c r="S102" s="163">
        <f t="shared" ref="S102:T102" si="49">S68/S$93</f>
        <v>0.27796863373554148</v>
      </c>
      <c r="T102" s="163">
        <f t="shared" si="49"/>
        <v>0.26749653887443858</v>
      </c>
    </row>
    <row r="103" spans="1:20" x14ac:dyDescent="0.25">
      <c r="A103" s="15" t="s">
        <v>420</v>
      </c>
      <c r="B103" s="163"/>
      <c r="C103" s="163">
        <f t="shared" ref="C103:N103" si="50">C69/C$93</f>
        <v>0.14101241819830995</v>
      </c>
      <c r="D103" s="163">
        <f t="shared" si="50"/>
        <v>0.13066885064980227</v>
      </c>
      <c r="E103" s="163">
        <f t="shared" si="50"/>
        <v>0.14360895202700957</v>
      </c>
      <c r="F103" s="163">
        <f t="shared" si="50"/>
        <v>0.14904191392847946</v>
      </c>
      <c r="G103" s="163">
        <f t="shared" si="50"/>
        <v>0.15329353647814559</v>
      </c>
      <c r="H103" s="163">
        <f t="shared" si="50"/>
        <v>0.14806768443189208</v>
      </c>
      <c r="I103" s="163">
        <f t="shared" si="50"/>
        <v>0.14928986713834383</v>
      </c>
      <c r="J103" s="163">
        <f t="shared" si="50"/>
        <v>0.1532380058504425</v>
      </c>
      <c r="K103" s="163">
        <f t="shared" si="50"/>
        <v>0.14873805765432402</v>
      </c>
      <c r="L103" s="163">
        <f t="shared" si="50"/>
        <v>0.12730941457989467</v>
      </c>
      <c r="M103" s="163">
        <f t="shared" si="50"/>
        <v>0.12462241150667148</v>
      </c>
      <c r="N103" s="163">
        <f t="shared" si="50"/>
        <v>0.13206924653911437</v>
      </c>
      <c r="O103" s="163">
        <f t="shared" ref="O103:P103" si="51">O69/O$93</f>
        <v>0.14081653673740574</v>
      </c>
      <c r="P103" s="163">
        <f t="shared" si="51"/>
        <v>0.14349419621578649</v>
      </c>
      <c r="Q103" s="163">
        <f t="shared" ref="Q103:R103" si="52">Q69/Q$93</f>
        <v>0.18031781105469802</v>
      </c>
      <c r="R103" s="163">
        <f t="shared" si="52"/>
        <v>0.19069119485202013</v>
      </c>
      <c r="S103" s="163">
        <f t="shared" ref="S103:T103" si="53">S69/S$93</f>
        <v>0.18921575760502601</v>
      </c>
      <c r="T103" s="163">
        <f t="shared" si="53"/>
        <v>0.18955072393566869</v>
      </c>
    </row>
    <row r="104" spans="1:20" x14ac:dyDescent="0.25">
      <c r="A104" s="16" t="s">
        <v>421</v>
      </c>
      <c r="B104" s="163"/>
      <c r="C104" s="163">
        <f t="shared" ref="C104:N104" si="54">C70/C$93</f>
        <v>-3.3363478130887983E-2</v>
      </c>
      <c r="D104" s="163">
        <f t="shared" si="54"/>
        <v>-3.0809160425893042E-2</v>
      </c>
      <c r="E104" s="163">
        <f t="shared" si="54"/>
        <v>-3.1702216327003492E-2</v>
      </c>
      <c r="F104" s="163">
        <f t="shared" si="54"/>
        <v>-2.8821099647829824E-2</v>
      </c>
      <c r="G104" s="163">
        <f t="shared" si="54"/>
        <v>-3.2785324023395748E-2</v>
      </c>
      <c r="H104" s="163">
        <f t="shared" si="54"/>
        <v>-3.4986805405137163E-2</v>
      </c>
      <c r="I104" s="163">
        <f t="shared" si="54"/>
        <v>-4.2529118113844452E-2</v>
      </c>
      <c r="J104" s="163">
        <f t="shared" si="54"/>
        <v>-4.1445553879561621E-2</v>
      </c>
      <c r="K104" s="163">
        <f t="shared" si="54"/>
        <v>-4.0414825356805816E-2</v>
      </c>
      <c r="L104" s="163">
        <f t="shared" si="54"/>
        <v>-3.4024825121562768E-2</v>
      </c>
      <c r="M104" s="163">
        <f t="shared" si="54"/>
        <v>-3.337804030777039E-2</v>
      </c>
      <c r="N104" s="163">
        <f t="shared" si="54"/>
        <v>-3.9724934028868342E-2</v>
      </c>
      <c r="O104" s="163">
        <f t="shared" ref="O104:P104" si="55">O70/O$93</f>
        <v>-3.4339738283830835E-2</v>
      </c>
      <c r="P104" s="163">
        <f t="shared" si="55"/>
        <v>-3.2342362418285954E-2</v>
      </c>
      <c r="Q104" s="163">
        <f t="shared" ref="Q104:R104" si="56">Q70/Q$93</f>
        <v>-2.9143365315441497E-2</v>
      </c>
      <c r="R104" s="163">
        <f t="shared" si="56"/>
        <v>-3.3847489313993888E-2</v>
      </c>
      <c r="S104" s="163">
        <f t="shared" ref="S104:T104" si="57">S70/S$93</f>
        <v>-3.1753255325408632E-2</v>
      </c>
      <c r="T104" s="163">
        <f t="shared" si="57"/>
        <v>-3.2179276306525617E-2</v>
      </c>
    </row>
    <row r="105" spans="1:20" x14ac:dyDescent="0.25">
      <c r="A105" t="s">
        <v>422</v>
      </c>
      <c r="B105" s="163"/>
      <c r="C105" s="163">
        <f t="shared" ref="C105:N105" si="58">C71/C$93</f>
        <v>0.64504412285333435</v>
      </c>
      <c r="D105" s="163">
        <f t="shared" si="58"/>
        <v>0.63616565027622807</v>
      </c>
      <c r="E105" s="163">
        <f t="shared" si="58"/>
        <v>0.68219674497973504</v>
      </c>
      <c r="F105" s="163">
        <f t="shared" si="58"/>
        <v>0.67528307828459633</v>
      </c>
      <c r="G105" s="163">
        <f t="shared" si="58"/>
        <v>0.68267340096217022</v>
      </c>
      <c r="H105" s="163">
        <f t="shared" si="58"/>
        <v>0.68973963354961398</v>
      </c>
      <c r="I105" s="163">
        <f t="shared" si="58"/>
        <v>0.71664924965776178</v>
      </c>
      <c r="J105" s="163">
        <f t="shared" si="58"/>
        <v>0.74326735774262453</v>
      </c>
      <c r="K105" s="163">
        <f t="shared" si="58"/>
        <v>0.72348987237924378</v>
      </c>
      <c r="L105" s="163">
        <f t="shared" si="58"/>
        <v>0.65195222739793834</v>
      </c>
      <c r="M105" s="163">
        <f t="shared" si="58"/>
        <v>0.65460430415110848</v>
      </c>
      <c r="N105" s="163">
        <f t="shared" si="58"/>
        <v>0.68964923339310458</v>
      </c>
      <c r="O105" s="163">
        <f t="shared" ref="O105:P105" si="59">O71/O$93</f>
        <v>0.71137972467227817</v>
      </c>
      <c r="P105" s="163">
        <f t="shared" si="59"/>
        <v>0.70443114610302826</v>
      </c>
      <c r="Q105" s="163">
        <f t="shared" ref="Q105:R105" si="60">Q71/Q$93</f>
        <v>0.7414000798470648</v>
      </c>
      <c r="R105" s="163">
        <f t="shared" si="60"/>
        <v>0.8248618830977329</v>
      </c>
      <c r="S105" s="163">
        <f t="shared" ref="S105:T105" si="61">S71/S$93</f>
        <v>0.85979504730484091</v>
      </c>
      <c r="T105" s="163">
        <f t="shared" si="61"/>
        <v>0.78834048463643258</v>
      </c>
    </row>
    <row r="106" spans="1:20" x14ac:dyDescent="0.25">
      <c r="A106" s="15" t="s">
        <v>423</v>
      </c>
      <c r="B106" s="163"/>
      <c r="C106" s="163">
        <f t="shared" ref="C106:N106" si="62">C72/C$93</f>
        <v>0.52655095631490323</v>
      </c>
      <c r="D106" s="163">
        <f t="shared" si="62"/>
        <v>0.5262078718553066</v>
      </c>
      <c r="E106" s="163">
        <f t="shared" si="62"/>
        <v>0.57385262248701241</v>
      </c>
      <c r="F106" s="163">
        <f t="shared" si="62"/>
        <v>0.56636923761762081</v>
      </c>
      <c r="G106" s="163">
        <f t="shared" si="62"/>
        <v>0.57940009036307771</v>
      </c>
      <c r="H106" s="163">
        <f t="shared" si="62"/>
        <v>0.59129591339279142</v>
      </c>
      <c r="I106" s="163">
        <f t="shared" si="62"/>
        <v>0.62202057337442307</v>
      </c>
      <c r="J106" s="163">
        <f t="shared" si="62"/>
        <v>0.64793038809365111</v>
      </c>
      <c r="K106" s="163">
        <f t="shared" si="62"/>
        <v>0.63500827568830209</v>
      </c>
      <c r="L106" s="163">
        <f t="shared" si="62"/>
        <v>0.57329273145447179</v>
      </c>
      <c r="M106" s="163">
        <f t="shared" si="62"/>
        <v>0.57056334017165966</v>
      </c>
      <c r="N106" s="163">
        <f t="shared" si="62"/>
        <v>0.59650066035938853</v>
      </c>
      <c r="O106" s="163">
        <f t="shared" ref="O106:P106" si="63">O72/O$93</f>
        <v>0.61119768937662589</v>
      </c>
      <c r="P106" s="163">
        <f t="shared" si="63"/>
        <v>0.59984943940941837</v>
      </c>
      <c r="Q106" s="163">
        <f t="shared" ref="Q106:R106" si="64">Q72/Q$93</f>
        <v>0.62232909663745517</v>
      </c>
      <c r="R106" s="163">
        <f t="shared" si="64"/>
        <v>0.68313122593736053</v>
      </c>
      <c r="S106" s="163">
        <f t="shared" ref="S106:T106" si="65">S72/S$93</f>
        <v>0.72036799220196113</v>
      </c>
      <c r="T106" s="163">
        <f t="shared" si="65"/>
        <v>0.65464427289327565</v>
      </c>
    </row>
    <row r="107" spans="1:20" x14ac:dyDescent="0.25">
      <c r="A107" s="15" t="s">
        <v>424</v>
      </c>
      <c r="B107" s="163"/>
      <c r="C107" s="163">
        <f t="shared" ref="C107:N107" si="66">C73/C$93</f>
        <v>9.8960219294627755E-2</v>
      </c>
      <c r="D107" s="163">
        <f t="shared" si="66"/>
        <v>8.9549537519277911E-2</v>
      </c>
      <c r="E107" s="163">
        <f t="shared" si="66"/>
        <v>8.6523986795751892E-2</v>
      </c>
      <c r="F107" s="163">
        <f t="shared" si="66"/>
        <v>8.6089145425429656E-2</v>
      </c>
      <c r="G107" s="163">
        <f t="shared" si="66"/>
        <v>8.174164509491505E-2</v>
      </c>
      <c r="H107" s="163">
        <f t="shared" si="66"/>
        <v>7.7723296465155967E-2</v>
      </c>
      <c r="I107" s="163">
        <f t="shared" si="66"/>
        <v>7.3688823373470755E-2</v>
      </c>
      <c r="J107" s="163">
        <f t="shared" si="66"/>
        <v>7.4240559232018055E-2</v>
      </c>
      <c r="K107" s="163">
        <f t="shared" si="66"/>
        <v>6.8220425567266665E-2</v>
      </c>
      <c r="L107" s="163">
        <f t="shared" si="66"/>
        <v>6.0503927755484813E-2</v>
      </c>
      <c r="M107" s="163">
        <f t="shared" si="66"/>
        <v>6.4017172923407362E-2</v>
      </c>
      <c r="N107" s="163">
        <f t="shared" si="66"/>
        <v>6.9685607856747281E-2</v>
      </c>
      <c r="O107" s="163">
        <f t="shared" ref="O107:P107" si="67">O73/O$93</f>
        <v>7.3180057988289929E-2</v>
      </c>
      <c r="P107" s="163">
        <f t="shared" si="67"/>
        <v>7.5723277982168019E-2</v>
      </c>
      <c r="Q107" s="163">
        <f t="shared" ref="Q107:R107" si="68">Q73/Q$93</f>
        <v>8.4968593834093775E-2</v>
      </c>
      <c r="R107" s="163">
        <f t="shared" si="68"/>
        <v>0.10198864295540747</v>
      </c>
      <c r="S107" s="163">
        <f t="shared" ref="S107:T107" si="69">S73/S$93</f>
        <v>9.8386285059244641E-2</v>
      </c>
      <c r="T107" s="163">
        <f t="shared" si="69"/>
        <v>9.4397679665929574E-2</v>
      </c>
    </row>
    <row r="108" spans="1:20" x14ac:dyDescent="0.25">
      <c r="A108" s="16" t="s">
        <v>425</v>
      </c>
      <c r="B108" s="163"/>
      <c r="C108" s="163">
        <f t="shared" ref="C108:N108" si="70">C74/C$93</f>
        <v>8.1482091202816312E-2</v>
      </c>
      <c r="D108" s="163">
        <f t="shared" si="70"/>
        <v>7.3213551255598544E-2</v>
      </c>
      <c r="E108" s="163">
        <f t="shared" si="70"/>
        <v>7.0127991099093775E-2</v>
      </c>
      <c r="F108" s="163">
        <f t="shared" si="70"/>
        <v>6.9252178623072161E-2</v>
      </c>
      <c r="G108" s="163">
        <f t="shared" si="70"/>
        <v>6.4783745195533274E-2</v>
      </c>
      <c r="H108" s="163">
        <f t="shared" si="70"/>
        <v>6.0948194370869319E-2</v>
      </c>
      <c r="I108" s="163">
        <f t="shared" si="70"/>
        <v>5.7328531875242582E-2</v>
      </c>
      <c r="J108" s="163">
        <f t="shared" si="70"/>
        <v>5.7542730627214954E-2</v>
      </c>
      <c r="K108" s="163">
        <f t="shared" si="70"/>
        <v>5.2808562687694703E-2</v>
      </c>
      <c r="L108" s="163">
        <f t="shared" si="70"/>
        <v>4.6490683868401148E-2</v>
      </c>
      <c r="M108" s="163">
        <f t="shared" si="70"/>
        <v>5.0454346396305354E-2</v>
      </c>
      <c r="N108" s="163">
        <f t="shared" si="70"/>
        <v>5.5500259176932042E-2</v>
      </c>
      <c r="O108" s="163">
        <f t="shared" ref="O108:P108" si="71">O74/O$93</f>
        <v>5.8505556769242024E-2</v>
      </c>
      <c r="P108" s="163">
        <f t="shared" si="71"/>
        <v>6.0547985024822386E-2</v>
      </c>
      <c r="Q108" s="163">
        <f t="shared" ref="Q108:R108" si="72">Q74/Q$93</f>
        <v>6.8498679545612728E-2</v>
      </c>
      <c r="R108" s="163">
        <f t="shared" si="72"/>
        <v>8.2676858403315137E-2</v>
      </c>
      <c r="S108" s="163">
        <f t="shared" ref="S108:T108" si="73">S74/S$93</f>
        <v>7.9673485714503584E-2</v>
      </c>
      <c r="T108" s="163">
        <f t="shared" si="73"/>
        <v>7.6781874178369902E-2</v>
      </c>
    </row>
    <row r="109" spans="1:20" x14ac:dyDescent="0.25">
      <c r="A109" s="16" t="s">
        <v>94</v>
      </c>
      <c r="B109" s="163"/>
      <c r="C109" s="163">
        <f t="shared" ref="C109:N109" si="74">C75/C$93</f>
        <v>1.747812809181145E-2</v>
      </c>
      <c r="D109" s="163">
        <f t="shared" si="74"/>
        <v>1.633598626367937E-2</v>
      </c>
      <c r="E109" s="163">
        <f t="shared" si="74"/>
        <v>1.6395995696658127E-2</v>
      </c>
      <c r="F109" s="163">
        <f t="shared" si="74"/>
        <v>1.6836966802357491E-2</v>
      </c>
      <c r="G109" s="163">
        <f t="shared" si="74"/>
        <v>1.6957899899381772E-2</v>
      </c>
      <c r="H109" s="163">
        <f t="shared" si="74"/>
        <v>1.6775102094286641E-2</v>
      </c>
      <c r="I109" s="163">
        <f t="shared" si="74"/>
        <v>1.6360291498228176E-2</v>
      </c>
      <c r="J109" s="163">
        <f t="shared" si="74"/>
        <v>1.6697828604803105E-2</v>
      </c>
      <c r="K109" s="163">
        <f t="shared" si="74"/>
        <v>1.5411862879571955E-2</v>
      </c>
      <c r="L109" s="163">
        <f t="shared" si="74"/>
        <v>1.4013243887083665E-2</v>
      </c>
      <c r="M109" s="163">
        <f t="shared" si="74"/>
        <v>1.356282652710201E-2</v>
      </c>
      <c r="N109" s="163">
        <f t="shared" si="74"/>
        <v>1.4185348679815234E-2</v>
      </c>
      <c r="O109" s="163">
        <f t="shared" ref="O109:P109" si="75">O75/O$93</f>
        <v>1.4674501219047903E-2</v>
      </c>
      <c r="P109" s="163">
        <f t="shared" si="75"/>
        <v>1.5175292957345635E-2</v>
      </c>
      <c r="Q109" s="163">
        <f t="shared" ref="Q109:R109" si="76">Q75/Q$93</f>
        <v>1.646991428848105E-2</v>
      </c>
      <c r="R109" s="163">
        <f t="shared" si="76"/>
        <v>1.9311784552092325E-2</v>
      </c>
      <c r="S109" s="163">
        <f t="shared" ref="S109:T109" si="77">S75/S$93</f>
        <v>1.8712799344741057E-2</v>
      </c>
      <c r="T109" s="163">
        <f t="shared" si="77"/>
        <v>1.7615805487559661E-2</v>
      </c>
    </row>
    <row r="110" spans="1:20" x14ac:dyDescent="0.25">
      <c r="A110" s="37" t="s">
        <v>426</v>
      </c>
      <c r="B110" s="163"/>
      <c r="C110" s="163">
        <f t="shared" ref="C110:N110" si="78">C76/C$93</f>
        <v>1.9532964234445543E-2</v>
      </c>
      <c r="D110" s="163">
        <f t="shared" si="78"/>
        <v>2.040820842693164E-2</v>
      </c>
      <c r="E110" s="163">
        <f t="shared" si="78"/>
        <v>2.1820119261534633E-2</v>
      </c>
      <c r="F110" s="163">
        <f t="shared" si="78"/>
        <v>2.2824726923448259E-2</v>
      </c>
      <c r="G110" s="163">
        <f t="shared" si="78"/>
        <v>2.1531682907702129E-2</v>
      </c>
      <c r="H110" s="163">
        <f t="shared" si="78"/>
        <v>2.0720404836993049E-2</v>
      </c>
      <c r="I110" s="163">
        <f t="shared" si="78"/>
        <v>2.0939870545559409E-2</v>
      </c>
      <c r="J110" s="163">
        <f t="shared" si="78"/>
        <v>2.1096397527338363E-2</v>
      </c>
      <c r="K110" s="163">
        <f t="shared" si="78"/>
        <v>2.0261167243039366E-2</v>
      </c>
      <c r="L110" s="163">
        <f t="shared" si="78"/>
        <v>1.8155592776450714E-2</v>
      </c>
      <c r="M110" s="163">
        <f t="shared" si="78"/>
        <v>2.0023798818962813E-2</v>
      </c>
      <c r="N110" s="163">
        <f t="shared" si="78"/>
        <v>2.3462989479666664E-2</v>
      </c>
      <c r="O110" s="163">
        <f t="shared" ref="O110:P110" si="79">O76/O$93</f>
        <v>2.7001975650326793E-2</v>
      </c>
      <c r="P110" s="163">
        <f t="shared" si="79"/>
        <v>2.8858428711441828E-2</v>
      </c>
      <c r="Q110" s="163">
        <f t="shared" ref="Q110:R110" si="80">Q76/Q$93</f>
        <v>3.4102414623485539E-2</v>
      </c>
      <c r="R110" s="163">
        <f t="shared" si="80"/>
        <v>3.974203522220604E-2</v>
      </c>
      <c r="S110" s="163">
        <f t="shared" ref="S110:T110" si="81">S76/S$93</f>
        <v>4.1040746214881976E-2</v>
      </c>
      <c r="T110" s="163">
        <f t="shared" si="81"/>
        <v>3.9298525036695252E-2</v>
      </c>
    </row>
    <row r="111" spans="1:20" x14ac:dyDescent="0.25">
      <c r="A111" t="s">
        <v>69</v>
      </c>
      <c r="B111" s="163"/>
      <c r="C111" s="163">
        <f t="shared" ref="C111:N111" si="82">C77/C$93</f>
        <v>0.37933688571740587</v>
      </c>
      <c r="D111" s="163">
        <f t="shared" si="82"/>
        <v>0.3372595692955051</v>
      </c>
      <c r="E111" s="163">
        <f t="shared" si="82"/>
        <v>0.31692505801802839</v>
      </c>
      <c r="F111" s="163">
        <f t="shared" si="82"/>
        <v>0.24558843645269379</v>
      </c>
      <c r="G111" s="163">
        <f t="shared" si="82"/>
        <v>0.24389390875047626</v>
      </c>
      <c r="H111" s="163">
        <f t="shared" si="82"/>
        <v>0.28693029095325612</v>
      </c>
      <c r="I111" s="163">
        <f t="shared" si="82"/>
        <v>0.27782485331689971</v>
      </c>
      <c r="J111" s="163">
        <f t="shared" si="82"/>
        <v>0.24636442336459288</v>
      </c>
      <c r="K111" s="163">
        <f t="shared" si="82"/>
        <v>0.32229650552177197</v>
      </c>
      <c r="L111" s="163">
        <f t="shared" si="82"/>
        <v>0.29481527148764669</v>
      </c>
      <c r="M111" s="163">
        <f t="shared" si="82"/>
        <v>0.2923284650252696</v>
      </c>
      <c r="N111" s="163">
        <f t="shared" si="82"/>
        <v>0.31975561258819091</v>
      </c>
      <c r="O111" s="163">
        <f t="shared" ref="O111:P111" si="83">O77/O$93</f>
        <v>0.28814458682282923</v>
      </c>
      <c r="P111" s="163">
        <f t="shared" si="83"/>
        <v>0.34693235499946801</v>
      </c>
      <c r="Q111" s="163">
        <f t="shared" ref="Q111:R111" si="84">Q77/Q$93</f>
        <v>0.42192375563289419</v>
      </c>
      <c r="R111" s="163">
        <f t="shared" si="84"/>
        <v>0.38446674551214644</v>
      </c>
      <c r="S111" s="163">
        <f t="shared" ref="S111:T111" si="85">S77/S$93</f>
        <v>0.43698311462774087</v>
      </c>
      <c r="T111" s="163">
        <f t="shared" si="85"/>
        <v>0.35931989023528893</v>
      </c>
    </row>
    <row r="112" spans="1:20" x14ac:dyDescent="0.25">
      <c r="A112" s="15" t="s">
        <v>334</v>
      </c>
      <c r="B112" s="163"/>
      <c r="C112" s="163">
        <f t="shared" ref="C112:N112" si="86">C78/C$93</f>
        <v>0.26759339260912107</v>
      </c>
      <c r="D112" s="163">
        <f t="shared" si="86"/>
        <v>0.21655499943178533</v>
      </c>
      <c r="E112" s="163">
        <f t="shared" si="86"/>
        <v>0.16961140843910616</v>
      </c>
      <c r="F112" s="163">
        <f t="shared" si="86"/>
        <v>0.11826000184983317</v>
      </c>
      <c r="G112" s="163">
        <f t="shared" si="86"/>
        <v>0.12405104050005041</v>
      </c>
      <c r="H112" s="163">
        <f t="shared" si="86"/>
        <v>0.1272854881158238</v>
      </c>
      <c r="I112" s="163">
        <f t="shared" si="86"/>
        <v>0.11219341055791003</v>
      </c>
      <c r="J112" s="163">
        <f t="shared" si="86"/>
        <v>8.5584436203338901E-2</v>
      </c>
      <c r="K112" s="163">
        <f t="shared" si="86"/>
        <v>0.10834759492795336</v>
      </c>
      <c r="L112" s="163">
        <f t="shared" si="86"/>
        <v>0.10927861811912348</v>
      </c>
      <c r="M112" s="163">
        <f t="shared" si="86"/>
        <v>0.11829876063532642</v>
      </c>
      <c r="N112" s="163">
        <f t="shared" si="86"/>
        <v>0.12662187780971593</v>
      </c>
      <c r="O112" s="163">
        <f t="shared" ref="O112:P112" si="87">O78/O$93</f>
        <v>0.12467021015982836</v>
      </c>
      <c r="P112" s="163">
        <f t="shared" si="87"/>
        <v>0.17719396862319023</v>
      </c>
      <c r="Q112" s="163">
        <f t="shared" ref="Q112:R112" si="88">Q78/Q$93</f>
        <v>0.2167363626049349</v>
      </c>
      <c r="R112" s="163">
        <f t="shared" si="88"/>
        <v>0.18944658745576712</v>
      </c>
      <c r="S112" s="163">
        <f t="shared" ref="S112:T112" si="89">S78/S$93</f>
        <v>0.20091491292338134</v>
      </c>
      <c r="T112" s="163">
        <f t="shared" si="89"/>
        <v>0.1271788052949307</v>
      </c>
    </row>
    <row r="113" spans="1:20" x14ac:dyDescent="0.25">
      <c r="A113" s="15" t="s">
        <v>94</v>
      </c>
      <c r="B113" s="163"/>
      <c r="C113" s="163">
        <f t="shared" ref="C113:N113" si="90">C79/C$93</f>
        <v>0.1117434931082848</v>
      </c>
      <c r="D113" s="163">
        <f t="shared" si="90"/>
        <v>0.12070456058523069</v>
      </c>
      <c r="E113" s="163">
        <f t="shared" si="90"/>
        <v>0.1473136589706</v>
      </c>
      <c r="F113" s="163">
        <f t="shared" si="90"/>
        <v>0.12732843460286064</v>
      </c>
      <c r="G113" s="163">
        <f t="shared" si="90"/>
        <v>0.11984286825042587</v>
      </c>
      <c r="H113" s="163">
        <f t="shared" si="90"/>
        <v>0.15964480283743229</v>
      </c>
      <c r="I113" s="163">
        <f t="shared" si="90"/>
        <v>0.1656314515768354</v>
      </c>
      <c r="J113" s="163">
        <f t="shared" si="90"/>
        <v>0.16077999575433202</v>
      </c>
      <c r="K113" s="163">
        <f t="shared" si="90"/>
        <v>0.2139489105938186</v>
      </c>
      <c r="L113" s="163">
        <f t="shared" si="90"/>
        <v>0.18553665336852321</v>
      </c>
      <c r="M113" s="163">
        <f t="shared" si="90"/>
        <v>0.1740297043899432</v>
      </c>
      <c r="N113" s="163">
        <f t="shared" si="90"/>
        <v>0.19313373477847501</v>
      </c>
      <c r="O113" s="163">
        <f t="shared" ref="O113:P113" si="91">O79/O$93</f>
        <v>0.16347437666300085</v>
      </c>
      <c r="P113" s="163">
        <f t="shared" si="91"/>
        <v>0.16973838637627778</v>
      </c>
      <c r="Q113" s="163">
        <f t="shared" ref="Q113:R113" si="92">Q79/Q$93</f>
        <v>0.2051873930279593</v>
      </c>
      <c r="R113" s="163">
        <f t="shared" si="92"/>
        <v>0.19502015805637934</v>
      </c>
      <c r="S113" s="163">
        <f t="shared" ref="S113:T113" si="93">S79/S$93</f>
        <v>0.23606820170435952</v>
      </c>
      <c r="T113" s="163">
        <f t="shared" si="93"/>
        <v>0.23214108494035823</v>
      </c>
    </row>
    <row r="114" spans="1:20" x14ac:dyDescent="0.25">
      <c r="A114" t="s">
        <v>427</v>
      </c>
      <c r="B114" s="163"/>
      <c r="C114" s="163">
        <f t="shared" ref="C114:N114" si="94">C80/C$93</f>
        <v>1.2326112707515451E-4</v>
      </c>
      <c r="D114" s="163">
        <f t="shared" si="94"/>
        <v>2.2279870467281785E-3</v>
      </c>
      <c r="E114" s="163">
        <f t="shared" si="94"/>
        <v>-1.9597296973715927E-3</v>
      </c>
      <c r="F114" s="163">
        <f t="shared" si="94"/>
        <v>-1.6197776198047724E-3</v>
      </c>
      <c r="G114" s="163">
        <f t="shared" si="94"/>
        <v>6.9984227881790964E-3</v>
      </c>
      <c r="H114" s="163">
        <f t="shared" si="94"/>
        <v>2.7536558481503414E-3</v>
      </c>
      <c r="I114" s="163">
        <f t="shared" si="94"/>
        <v>2.5216057281219726E-3</v>
      </c>
      <c r="J114" s="163">
        <f t="shared" si="94"/>
        <v>3.7929849071349497E-3</v>
      </c>
      <c r="K114" s="163">
        <f t="shared" si="94"/>
        <v>-8.8856330269783644E-3</v>
      </c>
      <c r="L114" s="163">
        <f t="shared" si="94"/>
        <v>-1.8140018440171522E-2</v>
      </c>
      <c r="M114" s="163">
        <f t="shared" si="94"/>
        <v>-6.7252469751683894E-3</v>
      </c>
      <c r="N114" s="163">
        <f t="shared" si="94"/>
        <v>3.2175076930676316E-3</v>
      </c>
      <c r="O114" s="163">
        <f t="shared" ref="O114:P114" si="95">O80/O$93</f>
        <v>2.9205183974358634E-4</v>
      </c>
      <c r="P114" s="163">
        <f t="shared" si="95"/>
        <v>-6.8594233105780382E-4</v>
      </c>
      <c r="Q114" s="163">
        <f t="shared" ref="Q114:R114" si="96">Q80/Q$93</f>
        <v>-8.6066225871741699E-3</v>
      </c>
      <c r="R114" s="163">
        <f t="shared" si="96"/>
        <v>1.0596504193864377E-2</v>
      </c>
      <c r="S114" s="163">
        <f t="shared" ref="S114:T114" si="97">S80/S$93</f>
        <v>1.9088310709785485E-2</v>
      </c>
      <c r="T114" s="163">
        <f t="shared" si="97"/>
        <v>-1.8828813476028959E-2</v>
      </c>
    </row>
    <row r="115" spans="1:20" s="161" customFormat="1" ht="20.25" customHeight="1" x14ac:dyDescent="0.25">
      <c r="A115" s="161" t="s">
        <v>70</v>
      </c>
      <c r="B115" s="192"/>
      <c r="C115" s="192">
        <f t="shared" ref="C115:N115" si="98">C81/C$93</f>
        <v>1.3489145484481466</v>
      </c>
      <c r="D115" s="192">
        <f t="shared" si="98"/>
        <v>1.2890717732699497</v>
      </c>
      <c r="E115" s="192">
        <f t="shared" si="98"/>
        <v>1.3347778485033723</v>
      </c>
      <c r="F115" s="192">
        <f t="shared" si="98"/>
        <v>1.2742356609464813</v>
      </c>
      <c r="G115" s="192">
        <f t="shared" si="98"/>
        <v>1.2919660636441526</v>
      </c>
      <c r="H115" s="192">
        <f t="shared" si="98"/>
        <v>1.3224654491877106</v>
      </c>
      <c r="I115" s="192">
        <f t="shared" si="98"/>
        <v>1.3222183329643946</v>
      </c>
      <c r="J115" s="192">
        <f t="shared" si="98"/>
        <v>1.3254868219305251</v>
      </c>
      <c r="K115" s="192">
        <f t="shared" si="98"/>
        <v>1.3513483408171649</v>
      </c>
      <c r="L115" s="192">
        <f t="shared" si="98"/>
        <v>1.2037531419473564</v>
      </c>
      <c r="M115" s="192">
        <f t="shared" si="98"/>
        <v>1.2207458843351053</v>
      </c>
      <c r="N115" s="192">
        <f t="shared" si="98"/>
        <v>1.3093561576322499</v>
      </c>
      <c r="O115" s="192">
        <f t="shared" ref="O115:P115" si="99">O81/O$93</f>
        <v>1.3227377090383468</v>
      </c>
      <c r="P115" s="192">
        <f t="shared" si="99"/>
        <v>1.3881491817133544</v>
      </c>
      <c r="Q115" s="192">
        <f t="shared" ref="Q115:R115" si="100">Q81/Q$93</f>
        <v>1.5660219691384978</v>
      </c>
      <c r="R115" s="192">
        <f t="shared" si="100"/>
        <v>1.6904393746748634</v>
      </c>
      <c r="S115" s="192">
        <f t="shared" ref="S115:T115" si="101">S81/S$93</f>
        <v>1.7512975868145024</v>
      </c>
      <c r="T115" s="192">
        <f t="shared" si="101"/>
        <v>1.5536995461391412</v>
      </c>
    </row>
    <row r="116" spans="1:20" x14ac:dyDescent="0.25">
      <c r="A116" t="s">
        <v>71</v>
      </c>
      <c r="B116" s="163"/>
      <c r="C116" s="163">
        <f t="shared" ref="C116:N116" si="102">C82/C$93</f>
        <v>0.44774031836308231</v>
      </c>
      <c r="D116" s="163">
        <f t="shared" si="102"/>
        <v>0.41605966172410214</v>
      </c>
      <c r="E116" s="163">
        <f t="shared" si="102"/>
        <v>0.45774150736878549</v>
      </c>
      <c r="F116" s="163">
        <f t="shared" si="102"/>
        <v>0.40499449495265377</v>
      </c>
      <c r="G116" s="163">
        <f t="shared" si="102"/>
        <v>0.44551479546224276</v>
      </c>
      <c r="H116" s="163">
        <f t="shared" si="102"/>
        <v>0.50477422961312024</v>
      </c>
      <c r="I116" s="163">
        <f t="shared" si="102"/>
        <v>0.55481035353353647</v>
      </c>
      <c r="J116" s="163">
        <f t="shared" si="102"/>
        <v>0.55510761558446131</v>
      </c>
      <c r="K116" s="163">
        <f t="shared" si="102"/>
        <v>0.5523591191118572</v>
      </c>
      <c r="L116" s="163">
        <f t="shared" si="102"/>
        <v>0.52226689790406056</v>
      </c>
      <c r="M116" s="163">
        <f t="shared" si="102"/>
        <v>0.47608205435167755</v>
      </c>
      <c r="N116" s="163">
        <f t="shared" si="102"/>
        <v>0.4495577608896566</v>
      </c>
      <c r="O116" s="163">
        <f t="shared" ref="O116:P116" si="103">O82/O$93</f>
        <v>0.42843889224125586</v>
      </c>
      <c r="P116" s="163">
        <f t="shared" si="103"/>
        <v>0.38284752744995082</v>
      </c>
      <c r="Q116" s="163">
        <f t="shared" ref="Q116:R116" si="104">Q82/Q$93</f>
        <v>0.22843702198379676</v>
      </c>
      <c r="R116" s="163">
        <f t="shared" si="104"/>
        <v>6.8463398390381972E-2</v>
      </c>
      <c r="S116" s="163">
        <f t="shared" ref="S116:T116" si="105">S82/S$93</f>
        <v>0.15781643472287796</v>
      </c>
      <c r="T116" s="163">
        <f t="shared" si="105"/>
        <v>0.26422688762296992</v>
      </c>
    </row>
    <row r="117" spans="1:20" x14ac:dyDescent="0.25">
      <c r="A117" s="15" t="s">
        <v>428</v>
      </c>
      <c r="B117" s="163"/>
      <c r="C117" s="163">
        <f t="shared" ref="C117:N117" si="106">C83/C$93</f>
        <v>8.830232919763624E-2</v>
      </c>
      <c r="D117" s="163">
        <f t="shared" si="106"/>
        <v>5.9320813855619735E-2</v>
      </c>
      <c r="E117" s="163">
        <f t="shared" si="106"/>
        <v>7.4958238965755389E-2</v>
      </c>
      <c r="F117" s="163">
        <f t="shared" si="106"/>
        <v>4.4329956231013282E-2</v>
      </c>
      <c r="G117" s="163">
        <f t="shared" si="106"/>
        <v>6.248335725804148E-2</v>
      </c>
      <c r="H117" s="163">
        <f t="shared" si="106"/>
        <v>6.3026752443867379E-2</v>
      </c>
      <c r="I117" s="163">
        <f t="shared" si="106"/>
        <v>6.8224153060025258E-2</v>
      </c>
      <c r="J117" s="163">
        <f t="shared" si="106"/>
        <v>6.2521014372301092E-2</v>
      </c>
      <c r="K117" s="163">
        <f t="shared" si="106"/>
        <v>5.6331764604492761E-2</v>
      </c>
      <c r="L117" s="163">
        <f t="shared" si="106"/>
        <v>4.0017759562698207E-2</v>
      </c>
      <c r="M117" s="163">
        <f t="shared" si="106"/>
        <v>3.7957949633868338E-2</v>
      </c>
      <c r="N117" s="163">
        <f t="shared" si="106"/>
        <v>3.8502245854439308E-2</v>
      </c>
      <c r="O117" s="163">
        <f t="shared" ref="O117:P117" si="107">O83/O$93</f>
        <v>3.8377880855698453E-2</v>
      </c>
      <c r="P117" s="163">
        <f t="shared" si="107"/>
        <v>3.1880483961901809E-2</v>
      </c>
      <c r="Q117" s="163">
        <f t="shared" ref="Q117:R117" si="108">Q83/Q$93</f>
        <v>1.4346056881742434E-2</v>
      </c>
      <c r="R117" s="163">
        <f t="shared" si="108"/>
        <v>4.0543353797680972E-3</v>
      </c>
      <c r="S117" s="163">
        <f t="shared" ref="S117:T117" si="109">S83/S$93</f>
        <v>7.2529378271290676E-3</v>
      </c>
      <c r="T117" s="163">
        <f t="shared" si="109"/>
        <v>6.5483319853061276E-3</v>
      </c>
    </row>
    <row r="118" spans="1:20" x14ac:dyDescent="0.25">
      <c r="A118" s="15" t="s">
        <v>429</v>
      </c>
      <c r="B118" s="163"/>
      <c r="C118" s="163">
        <f t="shared" ref="C118:N118" si="110">C84/C$93</f>
        <v>3.341245972538151E-2</v>
      </c>
      <c r="D118" s="163">
        <f t="shared" si="110"/>
        <v>1.7440940653967212E-2</v>
      </c>
      <c r="E118" s="163">
        <f t="shared" si="110"/>
        <v>1.5351406339878356E-2</v>
      </c>
      <c r="F118" s="163">
        <f t="shared" si="110"/>
        <v>1.2820435146736534E-2</v>
      </c>
      <c r="G118" s="163">
        <f t="shared" si="110"/>
        <v>1.1460841264102921E-2</v>
      </c>
      <c r="H118" s="163">
        <f t="shared" si="110"/>
        <v>1.1699090467514453E-2</v>
      </c>
      <c r="I118" s="163">
        <f t="shared" si="110"/>
        <v>1.3929639093333581E-2</v>
      </c>
      <c r="J118" s="163">
        <f t="shared" si="110"/>
        <v>1.1936485707442678E-2</v>
      </c>
      <c r="K118" s="163">
        <f t="shared" si="110"/>
        <v>7.5401070288618087E-3</v>
      </c>
      <c r="L118" s="163">
        <f t="shared" si="110"/>
        <v>3.6830649745638517E-3</v>
      </c>
      <c r="M118" s="163">
        <f t="shared" si="110"/>
        <v>5.0420538873927776E-3</v>
      </c>
      <c r="N118" s="163">
        <f t="shared" si="110"/>
        <v>9.0368342771680321E-3</v>
      </c>
      <c r="O118" s="163">
        <f t="shared" ref="O118:P118" si="111">O84/O$93</f>
        <v>9.3620875505992379E-3</v>
      </c>
      <c r="P118" s="163">
        <f t="shared" si="111"/>
        <v>7.6348166202499452E-3</v>
      </c>
      <c r="Q118" s="163">
        <f t="shared" ref="Q118:R118" si="112">Q84/Q$93</f>
        <v>3.2765248334557357E-3</v>
      </c>
      <c r="R118" s="163">
        <f t="shared" si="112"/>
        <v>1.56957374659899E-3</v>
      </c>
      <c r="S118" s="163">
        <f t="shared" ref="S118:T118" si="113">S84/S$93</f>
        <v>1.6505898122786706E-3</v>
      </c>
      <c r="T118" s="163">
        <f t="shared" si="113"/>
        <v>1.4106906175827994E-3</v>
      </c>
    </row>
    <row r="119" spans="1:20" x14ac:dyDescent="0.25">
      <c r="A119" s="15" t="s">
        <v>430</v>
      </c>
      <c r="B119" s="163"/>
      <c r="C119" s="163">
        <f t="shared" ref="C119:N119" si="114">C85/C$93</f>
        <v>5.505653553696721E-2</v>
      </c>
      <c r="D119" s="163">
        <f t="shared" si="114"/>
        <v>4.6665891850970247E-2</v>
      </c>
      <c r="E119" s="163">
        <f t="shared" si="114"/>
        <v>4.8717642477010673E-2</v>
      </c>
      <c r="F119" s="163">
        <f t="shared" si="114"/>
        <v>3.7877683369391561E-2</v>
      </c>
      <c r="G119" s="163">
        <f t="shared" si="114"/>
        <v>3.7655019160584446E-2</v>
      </c>
      <c r="H119" s="163">
        <f t="shared" si="114"/>
        <v>3.6221357582505033E-2</v>
      </c>
      <c r="I119" s="163">
        <f t="shared" si="114"/>
        <v>3.850159352581068E-2</v>
      </c>
      <c r="J119" s="163">
        <f t="shared" si="114"/>
        <v>3.6543967652354584E-2</v>
      </c>
      <c r="K119" s="163">
        <f t="shared" si="114"/>
        <v>3.7313945253482805E-2</v>
      </c>
      <c r="L119" s="163">
        <f t="shared" si="114"/>
        <v>3.4934916486281289E-2</v>
      </c>
      <c r="M119" s="163">
        <f t="shared" si="114"/>
        <v>3.4602665988398493E-2</v>
      </c>
      <c r="N119" s="163">
        <f t="shared" si="114"/>
        <v>3.6790532311778389E-2</v>
      </c>
      <c r="O119" s="163">
        <f t="shared" ref="O119:P119" si="115">O85/O$93</f>
        <v>3.5032756941255572E-2</v>
      </c>
      <c r="P119" s="163">
        <f t="shared" si="115"/>
        <v>3.3062239703402989E-2</v>
      </c>
      <c r="Q119" s="163">
        <f t="shared" ref="Q119:R119" si="116">Q85/Q$93</f>
        <v>2.09164388289882E-2</v>
      </c>
      <c r="R119" s="163">
        <f t="shared" si="116"/>
        <v>1.7719547782950075E-2</v>
      </c>
      <c r="S119" s="163">
        <f t="shared" ref="S119:T119" si="117">S85/S$93</f>
        <v>2.3357754098704414E-2</v>
      </c>
      <c r="T119" s="163">
        <f t="shared" si="117"/>
        <v>2.4369851258903456E-2</v>
      </c>
    </row>
    <row r="120" spans="1:20" x14ac:dyDescent="0.25">
      <c r="A120" s="15" t="s">
        <v>157</v>
      </c>
      <c r="B120" s="163"/>
      <c r="C120" s="163">
        <f t="shared" ref="C120:N120" si="118">C86/C$93</f>
        <v>0.26027194037562251</v>
      </c>
      <c r="D120" s="163">
        <f t="shared" si="118"/>
        <v>0.28106755474920947</v>
      </c>
      <c r="E120" s="163">
        <f t="shared" si="118"/>
        <v>0.30672528275712008</v>
      </c>
      <c r="F120" s="163">
        <f t="shared" si="118"/>
        <v>0.29891247044907115</v>
      </c>
      <c r="G120" s="163">
        <f t="shared" si="118"/>
        <v>0.32293272183248495</v>
      </c>
      <c r="H120" s="163">
        <f t="shared" si="118"/>
        <v>0.38298005205699964</v>
      </c>
      <c r="I120" s="163">
        <f t="shared" si="118"/>
        <v>0.42278752137974879</v>
      </c>
      <c r="J120" s="163">
        <f t="shared" si="118"/>
        <v>0.4327225235986546</v>
      </c>
      <c r="K120" s="163">
        <f t="shared" si="118"/>
        <v>0.44161142866438641</v>
      </c>
      <c r="L120" s="163">
        <f t="shared" si="118"/>
        <v>0.43521978340745454</v>
      </c>
      <c r="M120" s="163">
        <f t="shared" si="118"/>
        <v>0.38943426412871557</v>
      </c>
      <c r="N120" s="163">
        <f t="shared" si="118"/>
        <v>0.35505111421194813</v>
      </c>
      <c r="O120" s="163">
        <f t="shared" ref="O120:P120" si="119">O86/O$93</f>
        <v>0.33428541734494654</v>
      </c>
      <c r="P120" s="163">
        <f t="shared" si="119"/>
        <v>0.29777398156422119</v>
      </c>
      <c r="Q120" s="163">
        <f t="shared" ref="Q120:R120" si="120">Q86/Q$93</f>
        <v>0.17306431462929114</v>
      </c>
      <c r="R120" s="163">
        <f t="shared" si="120"/>
        <v>2.4173524312240204E-2</v>
      </c>
      <c r="S120" s="163">
        <f t="shared" ref="S120:T120" si="121">S86/S$93</f>
        <v>0.10319003462476703</v>
      </c>
      <c r="T120" s="163">
        <f t="shared" si="121"/>
        <v>0.20787051222405339</v>
      </c>
    </row>
    <row r="121" spans="1:20" x14ac:dyDescent="0.25">
      <c r="A121" s="15" t="s">
        <v>431</v>
      </c>
      <c r="B121" s="163"/>
      <c r="C121" s="163">
        <f t="shared" ref="C121:N121" si="122">C87/C$93</f>
        <v>1.0697041391301754E-2</v>
      </c>
      <c r="D121" s="163">
        <f t="shared" si="122"/>
        <v>1.1564454815279757E-2</v>
      </c>
      <c r="E121" s="163">
        <f t="shared" si="122"/>
        <v>1.1988922741504364E-2</v>
      </c>
      <c r="F121" s="163">
        <f t="shared" si="122"/>
        <v>1.1053953412045346E-2</v>
      </c>
      <c r="G121" s="163">
        <f t="shared" si="122"/>
        <v>1.0982839786613297E-2</v>
      </c>
      <c r="H121" s="163">
        <f t="shared" si="122"/>
        <v>1.0846994738490202E-2</v>
      </c>
      <c r="I121" s="163">
        <f t="shared" si="122"/>
        <v>1.1367448679079654E-2</v>
      </c>
      <c r="J121" s="163">
        <f t="shared" si="122"/>
        <v>1.1383609215821823E-2</v>
      </c>
      <c r="K121" s="163">
        <f t="shared" si="122"/>
        <v>9.5618764711101582E-3</v>
      </c>
      <c r="L121" s="163">
        <f t="shared" si="122"/>
        <v>8.4113923242222152E-3</v>
      </c>
      <c r="M121" s="163">
        <f t="shared" si="122"/>
        <v>9.0451005297069731E-3</v>
      </c>
      <c r="N121" s="163">
        <f t="shared" si="122"/>
        <v>1.0177025323333462E-2</v>
      </c>
      <c r="O121" s="163">
        <f t="shared" ref="O121:P121" si="123">O87/O$93</f>
        <v>1.1380752862827153E-2</v>
      </c>
      <c r="P121" s="163">
        <f t="shared" si="123"/>
        <v>1.249600728971041E-2</v>
      </c>
      <c r="Q121" s="163">
        <f t="shared" ref="Q121:R121" si="124">Q87/Q$93</f>
        <v>1.6833679822041921E-2</v>
      </c>
      <c r="R121" s="163">
        <f t="shared" si="124"/>
        <v>2.0946417300182364E-2</v>
      </c>
      <c r="S121" s="163">
        <f t="shared" ref="S121:T121" si="125">S87/S$93</f>
        <v>2.2365123696646626E-2</v>
      </c>
      <c r="T121" s="163">
        <f t="shared" si="125"/>
        <v>2.4027493066484027E-2</v>
      </c>
    </row>
    <row r="122" spans="1:20" x14ac:dyDescent="0.25">
      <c r="A122" t="s">
        <v>72</v>
      </c>
      <c r="B122" s="163"/>
      <c r="C122" s="163">
        <f t="shared" ref="C122:N122" si="126">C88/C$93</f>
        <v>0.79665482797547504</v>
      </c>
      <c r="D122" s="163">
        <f t="shared" si="126"/>
        <v>0.70513132365218256</v>
      </c>
      <c r="E122" s="163">
        <f t="shared" si="126"/>
        <v>0.79251935587215783</v>
      </c>
      <c r="F122" s="163">
        <f t="shared" si="126"/>
        <v>0.67923019489224568</v>
      </c>
      <c r="G122" s="163">
        <f t="shared" si="126"/>
        <v>0.73748085910639527</v>
      </c>
      <c r="H122" s="163">
        <f t="shared" si="126"/>
        <v>0.82723967880083071</v>
      </c>
      <c r="I122" s="163">
        <f t="shared" si="126"/>
        <v>0.87702872176931412</v>
      </c>
      <c r="J122" s="163">
        <f t="shared" si="126"/>
        <v>0.88059436877036212</v>
      </c>
      <c r="K122" s="163">
        <f t="shared" si="126"/>
        <v>0.90370739783885234</v>
      </c>
      <c r="L122" s="163">
        <f t="shared" si="126"/>
        <v>0.72601998739601636</v>
      </c>
      <c r="M122" s="163">
        <f t="shared" si="126"/>
        <v>0.69682783932139003</v>
      </c>
      <c r="N122" s="163">
        <f t="shared" si="126"/>
        <v>0.75891391852190659</v>
      </c>
      <c r="O122" s="163">
        <f t="shared" ref="O122:P122" si="127">O88/O$93</f>
        <v>0.7511766277921712</v>
      </c>
      <c r="P122" s="163">
        <f t="shared" si="127"/>
        <v>0.77099673619587328</v>
      </c>
      <c r="Q122" s="163">
        <f t="shared" ref="Q122:R122" si="128">Q88/Q$93</f>
        <v>0.79445901997711699</v>
      </c>
      <c r="R122" s="163">
        <f t="shared" si="128"/>
        <v>0.75890278567559</v>
      </c>
      <c r="S122" s="163">
        <f t="shared" ref="S122:T122" si="129">S88/S$93</f>
        <v>0.9091140215373803</v>
      </c>
      <c r="T122" s="163">
        <f t="shared" si="129"/>
        <v>0.81792643376211116</v>
      </c>
    </row>
    <row r="123" spans="1:20" x14ac:dyDescent="0.25">
      <c r="A123" s="15" t="s">
        <v>432</v>
      </c>
      <c r="B123" s="163"/>
      <c r="C123" s="163">
        <f t="shared" ref="C123:N123" si="130">C89/C$93</f>
        <v>0.12844262452334937</v>
      </c>
      <c r="D123" s="163">
        <f t="shared" si="130"/>
        <v>0.13507735773274107</v>
      </c>
      <c r="E123" s="163">
        <f t="shared" si="130"/>
        <v>0.14953325052127567</v>
      </c>
      <c r="F123" s="163">
        <f t="shared" si="130"/>
        <v>0.15226076595882734</v>
      </c>
      <c r="G123" s="163">
        <f t="shared" si="130"/>
        <v>0.15529717940380577</v>
      </c>
      <c r="H123" s="163">
        <f t="shared" si="130"/>
        <v>0.15690830150161639</v>
      </c>
      <c r="I123" s="163">
        <f t="shared" si="130"/>
        <v>0.17227400531525633</v>
      </c>
      <c r="J123" s="163">
        <f t="shared" si="130"/>
        <v>0.16708513238014788</v>
      </c>
      <c r="K123" s="163">
        <f t="shared" si="130"/>
        <v>0.16619323429495897</v>
      </c>
      <c r="L123" s="163">
        <f t="shared" si="130"/>
        <v>0.14623182171206664</v>
      </c>
      <c r="M123" s="163">
        <f t="shared" si="130"/>
        <v>0.13688698259694634</v>
      </c>
      <c r="N123" s="163">
        <f t="shared" si="130"/>
        <v>0.14151059193232346</v>
      </c>
      <c r="O123" s="163">
        <f t="shared" ref="O123:P123" si="131">O89/O$93</f>
        <v>0.14695135951149002</v>
      </c>
      <c r="P123" s="163">
        <f t="shared" si="131"/>
        <v>0.14477660772413459</v>
      </c>
      <c r="Q123" s="163">
        <f t="shared" ref="Q123:R123" si="132">Q89/Q$93</f>
        <v>0.15789302605486594</v>
      </c>
      <c r="R123" s="163">
        <f t="shared" si="132"/>
        <v>0.17016646327581783</v>
      </c>
      <c r="S123" s="163">
        <f t="shared" ref="S123:T123" si="133">S89/S$93</f>
        <v>0.17705707272344856</v>
      </c>
      <c r="T123" s="163">
        <f t="shared" si="133"/>
        <v>0.15728921773493129</v>
      </c>
    </row>
    <row r="124" spans="1:20" x14ac:dyDescent="0.25">
      <c r="A124" s="15" t="s">
        <v>433</v>
      </c>
      <c r="B124" s="163"/>
      <c r="C124" s="163">
        <f t="shared" ref="C124:N124" si="134">C90/C$93</f>
        <v>0.27520211291355612</v>
      </c>
      <c r="D124" s="163">
        <f t="shared" si="134"/>
        <v>0.17963123350238244</v>
      </c>
      <c r="E124" s="163">
        <f t="shared" si="134"/>
        <v>0.20025109965276339</v>
      </c>
      <c r="F124" s="163">
        <f t="shared" si="134"/>
        <v>0.11931398562776334</v>
      </c>
      <c r="G124" s="163">
        <f t="shared" si="134"/>
        <v>0.18811332506927797</v>
      </c>
      <c r="H124" s="163">
        <f t="shared" si="134"/>
        <v>0.23260069979498182</v>
      </c>
      <c r="I124" s="163">
        <f t="shared" si="134"/>
        <v>0.238011221661031</v>
      </c>
      <c r="J124" s="163">
        <f t="shared" si="134"/>
        <v>0.23211881862088385</v>
      </c>
      <c r="K124" s="163">
        <f t="shared" si="134"/>
        <v>0.22474420247008356</v>
      </c>
      <c r="L124" s="163">
        <f t="shared" si="134"/>
        <v>0.11933366271827872</v>
      </c>
      <c r="M124" s="163">
        <f t="shared" si="134"/>
        <v>0.10419822759961232</v>
      </c>
      <c r="N124" s="163">
        <f t="shared" si="134"/>
        <v>0.1041107229361786</v>
      </c>
      <c r="O124" s="163">
        <f t="shared" ref="O124:P124" si="135">O90/O$93</f>
        <v>0.13346668271560816</v>
      </c>
      <c r="P124" s="163">
        <f t="shared" si="135"/>
        <v>0.13586237514197505</v>
      </c>
      <c r="Q124" s="163">
        <f t="shared" ref="Q124:R124" si="136">Q90/Q$93</f>
        <v>8.8981845180488642E-2</v>
      </c>
      <c r="R124" s="163">
        <f t="shared" si="136"/>
        <v>0.10524548305859036</v>
      </c>
      <c r="S124" s="163">
        <f t="shared" ref="S124:T124" si="137">S90/S$93</f>
        <v>0.15789252787487554</v>
      </c>
      <c r="T124" s="163">
        <f t="shared" si="137"/>
        <v>0.14832540944918257</v>
      </c>
    </row>
    <row r="125" spans="1:20" x14ac:dyDescent="0.25">
      <c r="A125" s="15" t="s">
        <v>434</v>
      </c>
      <c r="B125" s="163"/>
      <c r="C125" s="163">
        <f t="shared" ref="C125:N125" si="138">C91/C$93</f>
        <v>0.2371810749643449</v>
      </c>
      <c r="D125" s="163">
        <f t="shared" si="138"/>
        <v>0.25128640684274467</v>
      </c>
      <c r="E125" s="163">
        <f t="shared" si="138"/>
        <v>0.27984446029258758</v>
      </c>
      <c r="F125" s="163">
        <f t="shared" si="138"/>
        <v>0.24863853604889674</v>
      </c>
      <c r="G125" s="163">
        <f t="shared" si="138"/>
        <v>0.24321928846753751</v>
      </c>
      <c r="H125" s="163">
        <f t="shared" si="138"/>
        <v>0.27405075768637166</v>
      </c>
      <c r="I125" s="163">
        <f t="shared" si="138"/>
        <v>0.28889144371272785</v>
      </c>
      <c r="J125" s="163">
        <f t="shared" si="138"/>
        <v>0.30849445698346389</v>
      </c>
      <c r="K125" s="163">
        <f t="shared" si="138"/>
        <v>0.35913963265841109</v>
      </c>
      <c r="L125" s="163">
        <f t="shared" si="138"/>
        <v>0.31826635005985687</v>
      </c>
      <c r="M125" s="163">
        <f t="shared" si="138"/>
        <v>0.31078441922815747</v>
      </c>
      <c r="N125" s="163">
        <f t="shared" si="138"/>
        <v>0.34564206872445236</v>
      </c>
      <c r="O125" s="163">
        <f t="shared" ref="O125:P125" si="139">O91/O$93</f>
        <v>0.31255924233442106</v>
      </c>
      <c r="P125" s="163">
        <f t="shared" si="139"/>
        <v>0.32408359053920671</v>
      </c>
      <c r="Q125" s="163">
        <f t="shared" ref="Q125:R125" si="140">Q91/Q$93</f>
        <v>0.41145739014132282</v>
      </c>
      <c r="R125" s="163">
        <f t="shared" si="140"/>
        <v>0.36642335987334507</v>
      </c>
      <c r="S125" s="163">
        <f t="shared" ref="S125:T125" si="141">S91/S$93</f>
        <v>0.40374028819447311</v>
      </c>
      <c r="T125" s="163">
        <f t="shared" si="141"/>
        <v>0.37481314427908896</v>
      </c>
    </row>
    <row r="126" spans="1:20" x14ac:dyDescent="0.25">
      <c r="A126" s="15" t="s">
        <v>430</v>
      </c>
      <c r="B126" s="163"/>
      <c r="C126" s="163">
        <f t="shared" ref="C126:N126" si="142">C92/C$93</f>
        <v>0.15582901557422468</v>
      </c>
      <c r="D126" s="163">
        <f t="shared" si="142"/>
        <v>0.13913632557431435</v>
      </c>
      <c r="E126" s="163">
        <f t="shared" si="142"/>
        <v>0.16289053601385339</v>
      </c>
      <c r="F126" s="163">
        <f t="shared" si="142"/>
        <v>0.15901690725675824</v>
      </c>
      <c r="G126" s="163">
        <f t="shared" si="142"/>
        <v>0.15085107611064522</v>
      </c>
      <c r="H126" s="163">
        <f t="shared" si="142"/>
        <v>0.16367991039052404</v>
      </c>
      <c r="I126" s="163">
        <f t="shared" si="142"/>
        <v>0.17785205108029897</v>
      </c>
      <c r="J126" s="163">
        <f t="shared" si="142"/>
        <v>0.17289596078586655</v>
      </c>
      <c r="K126" s="163">
        <f t="shared" si="142"/>
        <v>0.15363034393794112</v>
      </c>
      <c r="L126" s="163">
        <f t="shared" si="142"/>
        <v>0.14218816601966427</v>
      </c>
      <c r="M126" s="163">
        <f t="shared" si="142"/>
        <v>0.14495820989667391</v>
      </c>
      <c r="N126" s="163">
        <f t="shared" si="142"/>
        <v>0.16765053492895213</v>
      </c>
      <c r="O126" s="163">
        <f t="shared" ref="O126:P126" si="143">O92/O$93</f>
        <v>0.15819932997436764</v>
      </c>
      <c r="P126" s="163">
        <f t="shared" si="143"/>
        <v>0.16627416279055685</v>
      </c>
      <c r="Q126" s="163">
        <f t="shared" ref="Q126:R126" si="144">Q92/Q$93</f>
        <v>0.13612678024155642</v>
      </c>
      <c r="R126" s="163">
        <f t="shared" si="144"/>
        <v>0.11706746265404376</v>
      </c>
      <c r="S126" s="163">
        <f t="shared" ref="S126:T126" si="145">S92/S$93</f>
        <v>0.17042411685874759</v>
      </c>
      <c r="T126" s="163">
        <f t="shared" si="145"/>
        <v>0.13749864821784419</v>
      </c>
    </row>
    <row r="127" spans="1:20" s="161" customFormat="1" ht="20.25" customHeight="1" x14ac:dyDescent="0.25">
      <c r="A127" s="435" t="s">
        <v>435</v>
      </c>
      <c r="B127" s="834"/>
      <c r="C127" s="834">
        <f t="shared" ref="C127:N127" si="146">C93/C$93</f>
        <v>1</v>
      </c>
      <c r="D127" s="834">
        <f t="shared" si="146"/>
        <v>1</v>
      </c>
      <c r="E127" s="834">
        <f t="shared" si="146"/>
        <v>1</v>
      </c>
      <c r="F127" s="834">
        <f t="shared" si="146"/>
        <v>1</v>
      </c>
      <c r="G127" s="834">
        <f t="shared" si="146"/>
        <v>1</v>
      </c>
      <c r="H127" s="834">
        <f t="shared" si="146"/>
        <v>1</v>
      </c>
      <c r="I127" s="834">
        <f t="shared" si="146"/>
        <v>1</v>
      </c>
      <c r="J127" s="834">
        <f t="shared" si="146"/>
        <v>1</v>
      </c>
      <c r="K127" s="834">
        <f t="shared" si="146"/>
        <v>1</v>
      </c>
      <c r="L127" s="834">
        <f t="shared" si="146"/>
        <v>1</v>
      </c>
      <c r="M127" s="834">
        <f t="shared" si="146"/>
        <v>1</v>
      </c>
      <c r="N127" s="834">
        <f t="shared" si="146"/>
        <v>1</v>
      </c>
      <c r="O127" s="834">
        <f t="shared" ref="O127:P127" si="147">O93/O$93</f>
        <v>1</v>
      </c>
      <c r="P127" s="834">
        <f t="shared" si="147"/>
        <v>1</v>
      </c>
      <c r="Q127" s="834">
        <f t="shared" ref="Q127:R127" si="148">Q93/Q$93</f>
        <v>1</v>
      </c>
      <c r="R127" s="834">
        <f t="shared" si="148"/>
        <v>1</v>
      </c>
      <c r="S127" s="834">
        <f t="shared" ref="S127:T127" si="149">S93/S$93</f>
        <v>1</v>
      </c>
      <c r="T127" s="834">
        <f t="shared" si="149"/>
        <v>1</v>
      </c>
    </row>
    <row r="128" spans="1:20" x14ac:dyDescent="0.25">
      <c r="A128" s="91" t="s">
        <v>368</v>
      </c>
    </row>
    <row r="129" spans="1:20" x14ac:dyDescent="0.25">
      <c r="A129" s="91"/>
    </row>
    <row r="130" spans="1:20" s="14" customFormat="1" ht="25.35" customHeight="1" x14ac:dyDescent="0.25">
      <c r="A130" s="39" t="str">
        <f>Index!A29</f>
        <v>Table 2v    Palau implicit GDP(E) expenditure, price deflators, FY2006-FY2023</v>
      </c>
    </row>
    <row r="131" spans="1:20" ht="20.25" customHeight="1" x14ac:dyDescent="0.25">
      <c r="A131" s="52" t="s">
        <v>439</v>
      </c>
      <c r="B131" s="24"/>
      <c r="C131" s="24" t="str">
        <f t="shared" ref="C131:J131" si="150">C66</f>
        <v>FY06</v>
      </c>
      <c r="D131" s="24" t="str">
        <f>D66</f>
        <v>FY07</v>
      </c>
      <c r="E131" s="24" t="str">
        <f t="shared" si="150"/>
        <v>FY08</v>
      </c>
      <c r="F131" s="24" t="str">
        <f t="shared" si="150"/>
        <v>FY09</v>
      </c>
      <c r="G131" s="24" t="str">
        <f t="shared" si="150"/>
        <v>FY10</v>
      </c>
      <c r="H131" s="24" t="str">
        <f t="shared" si="150"/>
        <v>FY11</v>
      </c>
      <c r="I131" s="24" t="str">
        <f t="shared" si="150"/>
        <v>FY12</v>
      </c>
      <c r="J131" s="24" t="str">
        <f t="shared" si="150"/>
        <v>FY13</v>
      </c>
      <c r="K131" s="24" t="str">
        <f t="shared" ref="K131:L131" si="151">K66</f>
        <v>FY14</v>
      </c>
      <c r="L131" s="24" t="str">
        <f t="shared" si="151"/>
        <v>FY15</v>
      </c>
      <c r="M131" s="24" t="str">
        <f t="shared" ref="M131:N131" si="152">M66</f>
        <v>FY16</v>
      </c>
      <c r="N131" s="24" t="str">
        <f t="shared" si="152"/>
        <v>FY17</v>
      </c>
      <c r="O131" s="24" t="str">
        <f t="shared" ref="O131:Q131" si="153">O66</f>
        <v>FY18</v>
      </c>
      <c r="P131" s="24" t="str">
        <f t="shared" si="153"/>
        <v>FY19</v>
      </c>
      <c r="Q131" s="24" t="str">
        <f t="shared" si="153"/>
        <v>FY20</v>
      </c>
      <c r="R131" s="24" t="str">
        <f t="shared" ref="R131:S131" si="154">R66</f>
        <v>FY21</v>
      </c>
      <c r="S131" s="24" t="str">
        <f t="shared" si="154"/>
        <v>FY22</v>
      </c>
      <c r="T131" s="24" t="str">
        <f t="shared" ref="T131" si="155">T66</f>
        <v>FY23</v>
      </c>
    </row>
    <row r="132" spans="1:20" ht="20.25" customHeight="1" x14ac:dyDescent="0.25">
      <c r="A132" t="s">
        <v>67</v>
      </c>
      <c r="B132" s="61"/>
      <c r="C132" s="81">
        <f t="shared" ref="C132:T132" si="156">IF(ABS(B3)&lt;1,"n.a.",IF(ABS(C3)&lt;1,"n.a.",(C67/C3)/(B67/B3)-1))</f>
        <v>4.8942399386102231E-2</v>
      </c>
      <c r="D132" s="81">
        <f t="shared" si="156"/>
        <v>1.0974284273747914E-2</v>
      </c>
      <c r="E132" s="81">
        <f t="shared" si="156"/>
        <v>6.4395875919920353E-2</v>
      </c>
      <c r="F132" s="81">
        <f t="shared" si="156"/>
        <v>9.609340725608595E-3</v>
      </c>
      <c r="G132" s="81">
        <f t="shared" si="156"/>
        <v>4.6077422727754502E-2</v>
      </c>
      <c r="H132" s="81">
        <f t="shared" si="156"/>
        <v>3.425121171156742E-2</v>
      </c>
      <c r="I132" s="81">
        <f t="shared" si="156"/>
        <v>3.599736799209885E-2</v>
      </c>
      <c r="J132" s="81">
        <f t="shared" si="156"/>
        <v>4.198110001305877E-2</v>
      </c>
      <c r="K132" s="81">
        <f t="shared" si="156"/>
        <v>4.3018036772450197E-2</v>
      </c>
      <c r="L132" s="81">
        <f t="shared" si="156"/>
        <v>3.8708847792939372E-2</v>
      </c>
      <c r="M132" s="81">
        <f t="shared" si="156"/>
        <v>3.5373320193889723E-2</v>
      </c>
      <c r="N132" s="81">
        <f t="shared" si="156"/>
        <v>1.8672539470060423E-2</v>
      </c>
      <c r="O132" s="81">
        <f t="shared" si="156"/>
        <v>1.7982295428445205E-2</v>
      </c>
      <c r="P132" s="81">
        <f t="shared" si="156"/>
        <v>1.7856090188994367E-2</v>
      </c>
      <c r="Q132" s="81">
        <f t="shared" si="156"/>
        <v>3.3316962293810981E-2</v>
      </c>
      <c r="R132" s="81">
        <f t="shared" si="156"/>
        <v>3.338437838625441E-2</v>
      </c>
      <c r="S132" s="81">
        <f t="shared" si="156"/>
        <v>4.9803367152984057E-2</v>
      </c>
      <c r="T132" s="81">
        <f t="shared" si="156"/>
        <v>8.7080480971685637E-2</v>
      </c>
    </row>
    <row r="133" spans="1:20" x14ac:dyDescent="0.25">
      <c r="A133" s="15" t="s">
        <v>419</v>
      </c>
      <c r="B133" s="61"/>
      <c r="C133" s="81">
        <f t="shared" ref="C133:T133" si="157">IF(ABS(B4)&lt;1,"n.a.",IF(ABS(C4)&lt;1,"n.a.",(C68/C4)/(B68/B4)-1))</f>
        <v>2.3743868132155566E-2</v>
      </c>
      <c r="D133" s="81">
        <f t="shared" si="157"/>
        <v>2.2013365173091604E-2</v>
      </c>
      <c r="E133" s="81">
        <f t="shared" si="157"/>
        <v>4.6592058179423024E-2</v>
      </c>
      <c r="F133" s="81">
        <f t="shared" si="157"/>
        <v>1.5489735898748691E-2</v>
      </c>
      <c r="G133" s="81">
        <f t="shared" si="157"/>
        <v>6.4162549546506131E-2</v>
      </c>
      <c r="H133" s="81">
        <f t="shared" si="157"/>
        <v>4.9166884253596166E-2</v>
      </c>
      <c r="I133" s="81">
        <f t="shared" si="157"/>
        <v>3.1784744097520301E-2</v>
      </c>
      <c r="J133" s="81">
        <f t="shared" si="157"/>
        <v>4.066592986918649E-2</v>
      </c>
      <c r="K133" s="81">
        <f t="shared" si="157"/>
        <v>4.0371356229926825E-2</v>
      </c>
      <c r="L133" s="81">
        <f t="shared" si="157"/>
        <v>7.2287626447728348E-2</v>
      </c>
      <c r="M133" s="81">
        <f t="shared" si="157"/>
        <v>6.2436142231163005E-2</v>
      </c>
      <c r="N133" s="81">
        <f t="shared" si="157"/>
        <v>2.3503339355810171E-2</v>
      </c>
      <c r="O133" s="81">
        <f t="shared" si="157"/>
        <v>1.2833861013841874E-2</v>
      </c>
      <c r="P133" s="81">
        <f t="shared" si="157"/>
        <v>2.4859053878585335E-2</v>
      </c>
      <c r="Q133" s="81">
        <f t="shared" si="157"/>
        <v>5.1134466954963376E-2</v>
      </c>
      <c r="R133" s="81">
        <f t="shared" si="157"/>
        <v>6.0043628954056461E-2</v>
      </c>
      <c r="S133" s="81">
        <f t="shared" si="157"/>
        <v>-1.3598628233864263E-2</v>
      </c>
      <c r="T133" s="81">
        <f t="shared" si="157"/>
        <v>6.9700166300685762E-2</v>
      </c>
    </row>
    <row r="134" spans="1:20" x14ac:dyDescent="0.25">
      <c r="A134" s="15" t="s">
        <v>420</v>
      </c>
      <c r="B134" s="61"/>
      <c r="C134" s="81">
        <f t="shared" ref="C134:T134" si="158">IF(ABS(B5)&lt;1,"n.a.",IF(ABS(C5)&lt;1,"n.a.",(C69/C5)/(B69/B5)-1))</f>
        <v>7.6977052538874657E-2</v>
      </c>
      <c r="D134" s="81">
        <f t="shared" si="158"/>
        <v>-5.6845112697356814E-3</v>
      </c>
      <c r="E134" s="81">
        <f t="shared" si="158"/>
        <v>9.0823292891977436E-2</v>
      </c>
      <c r="F134" s="81">
        <f t="shared" si="158"/>
        <v>1.1371934960211716E-2</v>
      </c>
      <c r="G134" s="81">
        <f t="shared" si="158"/>
        <v>1.0667934671743762E-2</v>
      </c>
      <c r="H134" s="81">
        <f t="shared" si="158"/>
        <v>2.4976361198461472E-2</v>
      </c>
      <c r="I134" s="81">
        <f t="shared" si="158"/>
        <v>4.0302857573463857E-2</v>
      </c>
      <c r="J134" s="81">
        <f t="shared" si="158"/>
        <v>3.5079028484293007E-2</v>
      </c>
      <c r="K134" s="81">
        <f t="shared" si="158"/>
        <v>3.8317920007837403E-2</v>
      </c>
      <c r="L134" s="81">
        <f t="shared" si="158"/>
        <v>-2.2306037839586512E-2</v>
      </c>
      <c r="M134" s="81">
        <f t="shared" si="158"/>
        <v>-1.561896123652784E-2</v>
      </c>
      <c r="N134" s="81">
        <f t="shared" si="158"/>
        <v>8.4572709052190831E-3</v>
      </c>
      <c r="O134" s="81">
        <f t="shared" si="158"/>
        <v>2.5417356706287642E-2</v>
      </c>
      <c r="P134" s="81">
        <f t="shared" si="158"/>
        <v>3.4466057118649474E-3</v>
      </c>
      <c r="Q134" s="81">
        <f t="shared" si="158"/>
        <v>1.7244857500298139E-3</v>
      </c>
      <c r="R134" s="81">
        <f t="shared" si="158"/>
        <v>-1.4739818555639439E-2</v>
      </c>
      <c r="S134" s="81">
        <f t="shared" si="158"/>
        <v>0.1624998058163305</v>
      </c>
      <c r="T134" s="81">
        <f t="shared" si="158"/>
        <v>0.10770394456830013</v>
      </c>
    </row>
    <row r="135" spans="1:20" x14ac:dyDescent="0.25">
      <c r="A135" s="16" t="s">
        <v>421</v>
      </c>
      <c r="B135" s="61"/>
      <c r="C135" s="81">
        <f t="shared" ref="C135:T135" si="159">IF(ABS(B6)&lt;1,"n.a.",IF(ABS(C6)&lt;1,"n.a.",(C70/C6)/(B70/B6)-1))</f>
        <v>4.113647316732183E-2</v>
      </c>
      <c r="D135" s="81">
        <f t="shared" si="159"/>
        <v>-5.7538525813081165E-3</v>
      </c>
      <c r="E135" s="81">
        <f t="shared" si="159"/>
        <v>5.2562308415088133E-2</v>
      </c>
      <c r="F135" s="81">
        <f t="shared" si="159"/>
        <v>7.9869473664362811E-2</v>
      </c>
      <c r="G135" s="81">
        <f t="shared" si="159"/>
        <v>4.3868870473624089E-2</v>
      </c>
      <c r="H135" s="81">
        <f t="shared" si="159"/>
        <v>0.10464888316675314</v>
      </c>
      <c r="I135" s="81">
        <f t="shared" si="159"/>
        <v>1.4851315292940592E-2</v>
      </c>
      <c r="J135" s="81">
        <f t="shared" si="159"/>
        <v>2.3793872916337389E-2</v>
      </c>
      <c r="K135" s="81">
        <f t="shared" si="159"/>
        <v>2.3350634605584952E-2</v>
      </c>
      <c r="L135" s="81">
        <f t="shared" si="159"/>
        <v>-1.2027861517858174E-3</v>
      </c>
      <c r="M135" s="81">
        <f t="shared" si="159"/>
        <v>-1.0156034144074066E-2</v>
      </c>
      <c r="N135" s="81">
        <f t="shared" si="159"/>
        <v>6.1275491111876246E-3</v>
      </c>
      <c r="O135" s="81">
        <f t="shared" si="159"/>
        <v>1.8765321705840998E-2</v>
      </c>
      <c r="P135" s="81">
        <f t="shared" si="159"/>
        <v>2.9074101900645744E-3</v>
      </c>
      <c r="Q135" s="81">
        <f t="shared" si="159"/>
        <v>2.9928514489663272E-4</v>
      </c>
      <c r="R135" s="81">
        <f t="shared" si="159"/>
        <v>-7.2985641507643528E-3</v>
      </c>
      <c r="S135" s="81">
        <f t="shared" si="159"/>
        <v>8.8008234804948238E-2</v>
      </c>
      <c r="T135" s="81">
        <f t="shared" si="159"/>
        <v>6.3122457213007799E-2</v>
      </c>
    </row>
    <row r="136" spans="1:20" x14ac:dyDescent="0.25">
      <c r="A136" t="s">
        <v>422</v>
      </c>
      <c r="B136" s="163"/>
      <c r="C136" s="312">
        <f t="shared" ref="C136:T136" si="160">IF(ABS(B7)&lt;1,"n.a.",IF(ABS(C7)&lt;1,"n.a.",(C71/C7)/(B71/B7)-1))</f>
        <v>3.6014215177986753E-2</v>
      </c>
      <c r="D136" s="312">
        <f t="shared" si="160"/>
        <v>8.7077572387135316E-3</v>
      </c>
      <c r="E136" s="312">
        <f t="shared" si="160"/>
        <v>6.3638608707110578E-2</v>
      </c>
      <c r="F136" s="312">
        <f t="shared" si="160"/>
        <v>1.7309455136599317E-2</v>
      </c>
      <c r="G136" s="312">
        <f t="shared" si="160"/>
        <v>2.5921514056844286E-2</v>
      </c>
      <c r="H136" s="312">
        <f t="shared" si="160"/>
        <v>5.1803072108787651E-2</v>
      </c>
      <c r="I136" s="312">
        <f t="shared" si="160"/>
        <v>4.360080503257624E-2</v>
      </c>
      <c r="J136" s="312">
        <f t="shared" si="160"/>
        <v>2.7171918780680926E-2</v>
      </c>
      <c r="K136" s="312">
        <f t="shared" si="160"/>
        <v>4.2317475761903589E-2</v>
      </c>
      <c r="L136" s="312">
        <f t="shared" si="160"/>
        <v>3.4116772953736385E-2</v>
      </c>
      <c r="M136" s="312">
        <f t="shared" si="160"/>
        <v>6.7531942640910447E-3</v>
      </c>
      <c r="N136" s="312">
        <f t="shared" si="160"/>
        <v>1.2278600023338582E-2</v>
      </c>
      <c r="O136" s="312">
        <f t="shared" si="160"/>
        <v>2.3760442124683756E-2</v>
      </c>
      <c r="P136" s="312">
        <f t="shared" si="160"/>
        <v>-1.8238066246190399E-2</v>
      </c>
      <c r="Q136" s="312">
        <f t="shared" si="160"/>
        <v>-2.3348651879965043E-2</v>
      </c>
      <c r="R136" s="312">
        <f t="shared" si="160"/>
        <v>3.4488491096567042E-3</v>
      </c>
      <c r="S136" s="312">
        <f t="shared" si="160"/>
        <v>0.11102088513402264</v>
      </c>
      <c r="T136" s="312">
        <f t="shared" si="160"/>
        <v>0.11258844798251988</v>
      </c>
    </row>
    <row r="137" spans="1:20" x14ac:dyDescent="0.25">
      <c r="A137" s="15" t="s">
        <v>423</v>
      </c>
      <c r="B137" s="163"/>
      <c r="C137" s="312">
        <f t="shared" ref="C137:T137" si="161">IF(ABS(B8)&lt;1,"n.a.",IF(ABS(C8)&lt;1,"n.a.",(C72/C8)/(B72/B8)-1))</f>
        <v>2.3653158949711761E-2</v>
      </c>
      <c r="D137" s="312">
        <f t="shared" si="161"/>
        <v>1.9676637125475294E-2</v>
      </c>
      <c r="E137" s="312">
        <f t="shared" si="161"/>
        <v>8.0713036972265284E-2</v>
      </c>
      <c r="F137" s="312">
        <f t="shared" si="161"/>
        <v>2.4540815197651389E-2</v>
      </c>
      <c r="G137" s="312">
        <f t="shared" si="161"/>
        <v>4.0402704402412004E-2</v>
      </c>
      <c r="H137" s="312">
        <f t="shared" si="161"/>
        <v>5.7318274272251113E-2</v>
      </c>
      <c r="I137" s="312">
        <f t="shared" si="161"/>
        <v>4.4607763219447483E-2</v>
      </c>
      <c r="J137" s="312">
        <f t="shared" si="161"/>
        <v>2.4789013077118893E-2</v>
      </c>
      <c r="K137" s="312">
        <f t="shared" si="161"/>
        <v>4.4079399664587182E-2</v>
      </c>
      <c r="L137" s="312">
        <f t="shared" si="161"/>
        <v>3.1771243133382532E-2</v>
      </c>
      <c r="M137" s="312">
        <f t="shared" si="161"/>
        <v>-4.5853598753691216E-3</v>
      </c>
      <c r="N137" s="312">
        <f t="shared" si="161"/>
        <v>9.5633720722410054E-3</v>
      </c>
      <c r="O137" s="312">
        <f t="shared" si="161"/>
        <v>2.4443294193505105E-2</v>
      </c>
      <c r="P137" s="312">
        <f t="shared" si="161"/>
        <v>-2.0504547538664042E-2</v>
      </c>
      <c r="Q137" s="312">
        <f t="shared" si="161"/>
        <v>-3.2903599282376517E-2</v>
      </c>
      <c r="R137" s="312">
        <f t="shared" si="161"/>
        <v>7.5863122856345555E-4</v>
      </c>
      <c r="S137" s="312">
        <f t="shared" si="161"/>
        <v>0.12669508364082449</v>
      </c>
      <c r="T137" s="312">
        <f t="shared" si="161"/>
        <v>0.1210315234872319</v>
      </c>
    </row>
    <row r="138" spans="1:20" x14ac:dyDescent="0.25">
      <c r="A138" s="15" t="s">
        <v>424</v>
      </c>
      <c r="B138" s="163"/>
      <c r="C138" s="312">
        <f t="shared" ref="C138:T138" si="162">IF(ABS(B9)&lt;1,"n.a.",IF(ABS(C9)&lt;1,"n.a.",(C73/C9)/(B73/B9)-1))</f>
        <v>0.10563686839693487</v>
      </c>
      <c r="D138" s="312">
        <f t="shared" si="162"/>
        <v>-4.3773260100094746E-2</v>
      </c>
      <c r="E138" s="312">
        <f t="shared" si="162"/>
        <v>-3.6030729861426858E-2</v>
      </c>
      <c r="F138" s="312">
        <f t="shared" si="162"/>
        <v>-3.1999920796966674E-2</v>
      </c>
      <c r="G138" s="312">
        <f t="shared" si="162"/>
        <v>-6.0137657032513281E-2</v>
      </c>
      <c r="H138" s="312">
        <f t="shared" si="162"/>
        <v>1.2863314691317296E-2</v>
      </c>
      <c r="I138" s="312">
        <f t="shared" si="162"/>
        <v>2.353383922908292E-2</v>
      </c>
      <c r="J138" s="312">
        <f t="shared" si="162"/>
        <v>3.9438295498658515E-2</v>
      </c>
      <c r="K138" s="312">
        <f t="shared" si="162"/>
        <v>2.2884338964149098E-2</v>
      </c>
      <c r="L138" s="312">
        <f t="shared" si="162"/>
        <v>5.54342995961008E-2</v>
      </c>
      <c r="M138" s="312">
        <f t="shared" si="162"/>
        <v>0.1025926447683152</v>
      </c>
      <c r="N138" s="312">
        <f t="shared" si="162"/>
        <v>2.9490233016201239E-2</v>
      </c>
      <c r="O138" s="312">
        <f t="shared" si="162"/>
        <v>1.3285067853897381E-2</v>
      </c>
      <c r="P138" s="312">
        <f t="shared" si="162"/>
        <v>1.4264351981421175E-3</v>
      </c>
      <c r="Q138" s="312">
        <f t="shared" si="162"/>
        <v>3.7250418619969583E-2</v>
      </c>
      <c r="R138" s="312">
        <f t="shared" si="162"/>
        <v>1.6178495647457769E-2</v>
      </c>
      <c r="S138" s="312">
        <f t="shared" si="162"/>
        <v>7.3048520532497108E-3</v>
      </c>
      <c r="T138" s="312">
        <f t="shared" si="162"/>
        <v>6.8076691616195228E-2</v>
      </c>
    </row>
    <row r="139" spans="1:20" x14ac:dyDescent="0.25">
      <c r="A139" s="16" t="s">
        <v>425</v>
      </c>
      <c r="B139" s="163"/>
      <c r="C139" s="312">
        <f t="shared" ref="C139:T139" si="163">IF(ABS(B10)&lt;1,"n.a.",IF(ABS(C10)&lt;1,"n.a.",(C74/C10)/(B74/B10)-1))</f>
        <v>0.11764700655954496</v>
      </c>
      <c r="D139" s="312">
        <f t="shared" si="163"/>
        <v>-5.263166458586277E-2</v>
      </c>
      <c r="E139" s="312">
        <f t="shared" si="163"/>
        <v>-4.6481523270726521E-2</v>
      </c>
      <c r="F139" s="312">
        <f t="shared" si="163"/>
        <v>-4.1366863778252827E-2</v>
      </c>
      <c r="G139" s="312">
        <f t="shared" si="163"/>
        <v>-7.6033040243816741E-2</v>
      </c>
      <c r="H139" s="312">
        <f t="shared" si="163"/>
        <v>-3.8672310909149132E-9</v>
      </c>
      <c r="I139" s="312">
        <f t="shared" si="163"/>
        <v>1.3284829280532762E-2</v>
      </c>
      <c r="J139" s="312">
        <f t="shared" si="163"/>
        <v>3.7835359430603566E-2</v>
      </c>
      <c r="K139" s="312">
        <f t="shared" si="163"/>
        <v>2.3823042023913166E-2</v>
      </c>
      <c r="L139" s="312">
        <f t="shared" si="163"/>
        <v>4.9999984582020263E-2</v>
      </c>
      <c r="M139" s="312">
        <f t="shared" si="163"/>
        <v>0.12581120413516866</v>
      </c>
      <c r="N139" s="312">
        <f t="shared" si="163"/>
        <v>3.5705625708459809E-2</v>
      </c>
      <c r="O139" s="312">
        <f t="shared" si="163"/>
        <v>1.2701441487746878E-2</v>
      </c>
      <c r="P139" s="312">
        <f t="shared" si="163"/>
        <v>-2.7248706530456079E-3</v>
      </c>
      <c r="Q139" s="312">
        <f t="shared" si="163"/>
        <v>4.1356263657641001E-2</v>
      </c>
      <c r="R139" s="312">
        <f t="shared" si="163"/>
        <v>1.7588904708940811E-2</v>
      </c>
      <c r="S139" s="312">
        <f t="shared" si="163"/>
        <v>2.1514970862419602E-3</v>
      </c>
      <c r="T139" s="312">
        <f t="shared" si="163"/>
        <v>6.856256287247442E-2</v>
      </c>
    </row>
    <row r="140" spans="1:20" x14ac:dyDescent="0.25">
      <c r="A140" s="16" t="s">
        <v>94</v>
      </c>
      <c r="B140" s="163"/>
      <c r="C140" s="312">
        <f t="shared" ref="C140:T140" si="164">IF(ABS(B11)&lt;1,"n.a.",IF(ABS(C11)&lt;1,"n.a.",(C75/C11)/(B75/B11)-1))</f>
        <v>5.0932545540788077E-2</v>
      </c>
      <c r="D140" s="312">
        <f t="shared" si="164"/>
        <v>-4.4332850968962223E-3</v>
      </c>
      <c r="E140" s="312">
        <f t="shared" si="164"/>
        <v>9.3726172827910403E-3</v>
      </c>
      <c r="F140" s="312">
        <f t="shared" si="164"/>
        <v>7.0849752068757876E-3</v>
      </c>
      <c r="G140" s="312">
        <f t="shared" si="164"/>
        <v>4.9891012596536832E-3</v>
      </c>
      <c r="H140" s="312">
        <f t="shared" si="164"/>
        <v>6.2251206166728634E-2</v>
      </c>
      <c r="I140" s="312">
        <f t="shared" si="164"/>
        <v>6.1392740114136979E-2</v>
      </c>
      <c r="J140" s="312">
        <f t="shared" si="164"/>
        <v>4.4375590140328436E-2</v>
      </c>
      <c r="K140" s="312">
        <f t="shared" si="164"/>
        <v>1.9024153279314948E-2</v>
      </c>
      <c r="L140" s="312">
        <f t="shared" si="164"/>
        <v>7.3221043052924539E-2</v>
      </c>
      <c r="M140" s="312">
        <f t="shared" si="164"/>
        <v>2.5666022528098242E-2</v>
      </c>
      <c r="N140" s="312">
        <f t="shared" si="164"/>
        <v>5.976925287412227E-3</v>
      </c>
      <c r="O140" s="312">
        <f t="shared" si="164"/>
        <v>1.5214722424760518E-2</v>
      </c>
      <c r="P140" s="312">
        <f t="shared" si="164"/>
        <v>1.7977216483157754E-2</v>
      </c>
      <c r="Q140" s="312">
        <f t="shared" si="164"/>
        <v>2.0515876013468271E-2</v>
      </c>
      <c r="R140" s="312">
        <f t="shared" si="164"/>
        <v>9.8278111028300419E-3</v>
      </c>
      <c r="S140" s="312">
        <f t="shared" si="164"/>
        <v>2.9347959289083514E-2</v>
      </c>
      <c r="T140" s="312">
        <f t="shared" si="164"/>
        <v>6.5944012591107715E-2</v>
      </c>
    </row>
    <row r="141" spans="1:20" x14ac:dyDescent="0.25">
      <c r="A141" s="37" t="s">
        <v>426</v>
      </c>
      <c r="B141" s="163"/>
      <c r="C141" s="312">
        <f t="shared" ref="C141:T141" si="165">IF(ABS(B12)&lt;1,"n.a.",IF(ABS(C12)&lt;1,"n.a.",(C76/C12)/(B76/B12)-1))</f>
        <v>6.4135148452944657E-2</v>
      </c>
      <c r="D141" s="312">
        <f t="shared" si="165"/>
        <v>4.6249547168770722E-3</v>
      </c>
      <c r="E141" s="312">
        <f t="shared" si="165"/>
        <v>6.2439803368816271E-2</v>
      </c>
      <c r="F141" s="312">
        <f t="shared" si="165"/>
        <v>1.9843546121695477E-2</v>
      </c>
      <c r="G141" s="312">
        <f t="shared" si="165"/>
        <v>-2.9147924075815235E-3</v>
      </c>
      <c r="H141" s="312">
        <f t="shared" si="165"/>
        <v>3.6599871411111762E-2</v>
      </c>
      <c r="I141" s="312">
        <f t="shared" si="165"/>
        <v>4.4865667245372665E-2</v>
      </c>
      <c r="J141" s="312">
        <f t="shared" si="165"/>
        <v>3.1322442272682105E-2</v>
      </c>
      <c r="K141" s="312">
        <f t="shared" si="165"/>
        <v>3.3156283683190013E-2</v>
      </c>
      <c r="L141" s="312">
        <f t="shared" si="165"/>
        <v>1.8708754772285952E-2</v>
      </c>
      <c r="M141" s="312">
        <f t="shared" si="165"/>
        <v>4.3677777322580491E-2</v>
      </c>
      <c r="N141" s="312">
        <f t="shared" si="165"/>
        <v>3.6548226657890703E-2</v>
      </c>
      <c r="O141" s="312">
        <f t="shared" si="165"/>
        <v>3.9466521899288898E-2</v>
      </c>
      <c r="P141" s="312">
        <f t="shared" si="165"/>
        <v>-2.0230371226738209E-2</v>
      </c>
      <c r="Q141" s="312">
        <f t="shared" si="165"/>
        <v>1.1796143767180967E-2</v>
      </c>
      <c r="R141" s="312">
        <f t="shared" si="165"/>
        <v>5.074108627410423E-3</v>
      </c>
      <c r="S141" s="312">
        <f t="shared" si="165"/>
        <v>0.10950445296853761</v>
      </c>
      <c r="T141" s="312">
        <f t="shared" si="165"/>
        <v>8.8717748990593481E-2</v>
      </c>
    </row>
    <row r="142" spans="1:20" x14ac:dyDescent="0.25">
      <c r="A142" t="s">
        <v>69</v>
      </c>
      <c r="B142" s="163"/>
      <c r="C142" s="312">
        <f t="shared" ref="C142:T142" si="166">IF(ABS(B13)&lt;1,"n.a.",IF(ABS(C13)&lt;1,"n.a.",(C77/C13)/(B77/B13)-1))</f>
        <v>7.1440204423538045E-2</v>
      </c>
      <c r="D142" s="312">
        <f t="shared" si="166"/>
        <v>-3.6073994029072187E-3</v>
      </c>
      <c r="E142" s="312">
        <f t="shared" si="166"/>
        <v>7.2441053596103533E-2</v>
      </c>
      <c r="F142" s="312">
        <f t="shared" si="166"/>
        <v>1.5438067624544027E-2</v>
      </c>
      <c r="G142" s="312">
        <f t="shared" si="166"/>
        <v>1.2626518762378636E-2</v>
      </c>
      <c r="H142" s="312">
        <f t="shared" si="166"/>
        <v>1.9668860519828302E-2</v>
      </c>
      <c r="I142" s="312">
        <f t="shared" si="166"/>
        <v>3.4428315596965797E-2</v>
      </c>
      <c r="J142" s="312">
        <f t="shared" si="166"/>
        <v>2.5732383712900653E-2</v>
      </c>
      <c r="K142" s="312">
        <f t="shared" si="166"/>
        <v>2.8749732926600657E-2</v>
      </c>
      <c r="L142" s="312">
        <f t="shared" si="166"/>
        <v>5.4004492133001847E-3</v>
      </c>
      <c r="M142" s="312">
        <f t="shared" si="166"/>
        <v>7.4228536712594995E-3</v>
      </c>
      <c r="N142" s="312">
        <f t="shared" si="166"/>
        <v>7.6718389239469609E-3</v>
      </c>
      <c r="O142" s="312">
        <f t="shared" si="166"/>
        <v>1.2938774051797219E-2</v>
      </c>
      <c r="P142" s="312">
        <f t="shared" si="166"/>
        <v>2.1323627241465193E-3</v>
      </c>
      <c r="Q142" s="312">
        <f t="shared" si="166"/>
        <v>-5.5366993872156822E-3</v>
      </c>
      <c r="R142" s="312">
        <f t="shared" si="166"/>
        <v>1.5900981180029472E-2</v>
      </c>
      <c r="S142" s="312">
        <f t="shared" si="166"/>
        <v>9.8469492342162734E-2</v>
      </c>
      <c r="T142" s="312">
        <f t="shared" si="166"/>
        <v>9.7330049067235525E-2</v>
      </c>
    </row>
    <row r="143" spans="1:20" x14ac:dyDescent="0.25">
      <c r="A143" s="15" t="s">
        <v>334</v>
      </c>
      <c r="B143" s="163"/>
      <c r="C143" s="312">
        <f t="shared" ref="C143:T143" si="167">IF(ABS(B14)&lt;1,"n.a.",IF(ABS(C14)&lt;1,"n.a.",(C78/C14)/(B78/B14)-1))</f>
        <v>8.2971203977745489E-2</v>
      </c>
      <c r="D143" s="312">
        <f t="shared" si="167"/>
        <v>4.9161621230120467E-4</v>
      </c>
      <c r="E143" s="312">
        <f t="shared" si="167"/>
        <v>9.4566788512249644E-2</v>
      </c>
      <c r="F143" s="312">
        <f t="shared" si="167"/>
        <v>-3.0816498629794298E-3</v>
      </c>
      <c r="G143" s="312">
        <f t="shared" si="167"/>
        <v>2.304946036625366E-2</v>
      </c>
      <c r="H143" s="312">
        <f t="shared" si="167"/>
        <v>3.058867116082209E-2</v>
      </c>
      <c r="I143" s="312">
        <f t="shared" si="167"/>
        <v>4.505838743317292E-2</v>
      </c>
      <c r="J143" s="312">
        <f t="shared" si="167"/>
        <v>3.0257616496592643E-2</v>
      </c>
      <c r="K143" s="312">
        <f t="shared" si="167"/>
        <v>3.3430039664846367E-2</v>
      </c>
      <c r="L143" s="312">
        <f t="shared" si="167"/>
        <v>-1.3798914139085072E-2</v>
      </c>
      <c r="M143" s="312">
        <f t="shared" si="167"/>
        <v>-5.3159710676335958E-3</v>
      </c>
      <c r="N143" s="312">
        <f t="shared" si="167"/>
        <v>1.3091004184450306E-2</v>
      </c>
      <c r="O143" s="312">
        <f t="shared" si="167"/>
        <v>2.1577270701017115E-2</v>
      </c>
      <c r="P143" s="312">
        <f t="shared" si="167"/>
        <v>5.0443335674028589E-3</v>
      </c>
      <c r="Q143" s="312">
        <f t="shared" si="167"/>
        <v>-6.3275385741994317E-3</v>
      </c>
      <c r="R143" s="312">
        <f t="shared" si="167"/>
        <v>9.6432731036693031E-3</v>
      </c>
      <c r="S143" s="312">
        <f t="shared" si="167"/>
        <v>0.14072900860088944</v>
      </c>
      <c r="T143" s="312">
        <f t="shared" si="167"/>
        <v>8.5158807251329849E-2</v>
      </c>
    </row>
    <row r="144" spans="1:20" x14ac:dyDescent="0.25">
      <c r="A144" s="15" t="s">
        <v>94</v>
      </c>
      <c r="B144" s="163"/>
      <c r="C144" s="312">
        <f t="shared" ref="C144:T144" si="168">IF(ABS(B15)&lt;1,"n.a.",IF(ABS(C15)&lt;1,"n.a.",(C79/C15)/(B79/B15)-1))</f>
        <v>3.6539191329506782E-2</v>
      </c>
      <c r="D144" s="312">
        <f t="shared" si="168"/>
        <v>-3.1311178639376158E-2</v>
      </c>
      <c r="E144" s="312">
        <f t="shared" si="168"/>
        <v>2.7733425205553663E-2</v>
      </c>
      <c r="F144" s="312">
        <f t="shared" si="168"/>
        <v>3.2005764228568045E-2</v>
      </c>
      <c r="G144" s="312">
        <f t="shared" si="168"/>
        <v>4.2568233194482108E-3</v>
      </c>
      <c r="H144" s="312">
        <f t="shared" si="168"/>
        <v>7.3313361135518562E-3</v>
      </c>
      <c r="I144" s="312">
        <f t="shared" si="168"/>
        <v>2.6818854055161268E-2</v>
      </c>
      <c r="J144" s="312">
        <f t="shared" si="168"/>
        <v>2.429311184976779E-2</v>
      </c>
      <c r="K144" s="312">
        <f t="shared" si="168"/>
        <v>2.6714672154683594E-2</v>
      </c>
      <c r="L144" s="312">
        <f t="shared" si="168"/>
        <v>1.5522022494058874E-2</v>
      </c>
      <c r="M144" s="312">
        <f t="shared" si="168"/>
        <v>1.6704583792278127E-2</v>
      </c>
      <c r="N144" s="312">
        <f t="shared" si="168"/>
        <v>3.6367877857248487E-3</v>
      </c>
      <c r="O144" s="312">
        <f t="shared" si="168"/>
        <v>7.5618237337136129E-3</v>
      </c>
      <c r="P144" s="312">
        <f t="shared" si="168"/>
        <v>-8.8389080623807459E-5</v>
      </c>
      <c r="Q144" s="312">
        <f t="shared" si="168"/>
        <v>-4.6999795859967719E-3</v>
      </c>
      <c r="R144" s="312">
        <f t="shared" si="168"/>
        <v>2.1995209312884345E-2</v>
      </c>
      <c r="S144" s="312">
        <f t="shared" si="168"/>
        <v>6.3568062400509939E-2</v>
      </c>
      <c r="T144" s="312">
        <f t="shared" si="168"/>
        <v>0.11377798232804315</v>
      </c>
    </row>
    <row r="145" spans="1:20" x14ac:dyDescent="0.25">
      <c r="A145" t="s">
        <v>427</v>
      </c>
      <c r="B145" s="163"/>
      <c r="C145" s="312" t="str">
        <f t="shared" ref="C145:T145" si="169">IF(ABS(B16)&lt;1,"n.a.",IF(ABS(C16)&lt;1,"n.a.",(C80/C16)/(B80/B16)-1))</f>
        <v>n.a.</v>
      </c>
      <c r="D145" s="312" t="str">
        <f t="shared" si="169"/>
        <v>n.a.</v>
      </c>
      <c r="E145" s="312" t="str">
        <f t="shared" si="169"/>
        <v>n.a.</v>
      </c>
      <c r="F145" s="312" t="str">
        <f t="shared" si="169"/>
        <v>n.a.</v>
      </c>
      <c r="G145" s="312" t="str">
        <f t="shared" si="169"/>
        <v>n.a.</v>
      </c>
      <c r="H145" s="312" t="str">
        <f t="shared" si="169"/>
        <v>n.a.</v>
      </c>
      <c r="I145" s="312" t="str">
        <f t="shared" si="169"/>
        <v>n.a.</v>
      </c>
      <c r="J145" s="312" t="str">
        <f t="shared" si="169"/>
        <v>n.a.</v>
      </c>
      <c r="K145" s="312" t="str">
        <f t="shared" si="169"/>
        <v>n.a.</v>
      </c>
      <c r="L145" s="312">
        <f t="shared" si="169"/>
        <v>-0.32552921266380463</v>
      </c>
      <c r="M145" s="312">
        <f t="shared" si="169"/>
        <v>-0.20408785599500057</v>
      </c>
      <c r="N145" s="312">
        <f t="shared" si="169"/>
        <v>0.16528311631838166</v>
      </c>
      <c r="O145" s="312" t="str">
        <f t="shared" si="169"/>
        <v>n.a.</v>
      </c>
      <c r="P145" s="312" t="str">
        <f t="shared" si="169"/>
        <v>n.a.</v>
      </c>
      <c r="Q145" s="312" t="str">
        <f t="shared" si="169"/>
        <v>n.a.</v>
      </c>
      <c r="R145" s="312">
        <f t="shared" si="169"/>
        <v>7.0576922247385543E-2</v>
      </c>
      <c r="S145" s="312">
        <f t="shared" si="169"/>
        <v>0.70846183769821325</v>
      </c>
      <c r="T145" s="312">
        <f t="shared" si="169"/>
        <v>-0.12826407898442038</v>
      </c>
    </row>
    <row r="146" spans="1:20" s="161" customFormat="1" ht="20.25" customHeight="1" x14ac:dyDescent="0.25">
      <c r="A146" s="161" t="s">
        <v>70</v>
      </c>
      <c r="B146" s="192"/>
      <c r="C146" s="313">
        <f t="shared" ref="C146:T146" si="170">IF(ABS(B17)&lt;1,"n.a.",IF(ABS(C17)&lt;1,"n.a.",(C81/C17)/(B81/B17)-1))</f>
        <v>4.457410478827506E-2</v>
      </c>
      <c r="D146" s="313">
        <f t="shared" si="170"/>
        <v>4.5038436664208703E-3</v>
      </c>
      <c r="E146" s="313">
        <f t="shared" si="170"/>
        <v>6.2559117526512997E-2</v>
      </c>
      <c r="F146" s="313">
        <f t="shared" si="170"/>
        <v>8.8142002314259837E-3</v>
      </c>
      <c r="G146" s="313">
        <f t="shared" si="170"/>
        <v>2.9847749202651208E-2</v>
      </c>
      <c r="H146" s="313">
        <f t="shared" si="170"/>
        <v>4.3572152722540558E-2</v>
      </c>
      <c r="I146" s="313">
        <f t="shared" si="170"/>
        <v>4.0277750957268044E-2</v>
      </c>
      <c r="J146" s="313">
        <f t="shared" si="170"/>
        <v>2.953292345106151E-2</v>
      </c>
      <c r="K146" s="313">
        <f t="shared" si="170"/>
        <v>4.0126449566918687E-2</v>
      </c>
      <c r="L146" s="313">
        <f t="shared" si="170"/>
        <v>3.0948249727824395E-2</v>
      </c>
      <c r="M146" s="313">
        <f t="shared" si="170"/>
        <v>1.5145137350740523E-2</v>
      </c>
      <c r="N146" s="313">
        <f t="shared" si="170"/>
        <v>1.1092205375377473E-2</v>
      </c>
      <c r="O146" s="313">
        <f t="shared" si="170"/>
        <v>1.9883638258150427E-2</v>
      </c>
      <c r="P146" s="313">
        <f t="shared" si="170"/>
        <v>-4.9858323053583176E-3</v>
      </c>
      <c r="Q146" s="313">
        <f t="shared" si="170"/>
        <v>-3.1967525408059805E-3</v>
      </c>
      <c r="R146" s="313">
        <f t="shared" si="170"/>
        <v>1.2560129830679445E-2</v>
      </c>
      <c r="S146" s="313">
        <f t="shared" si="170"/>
        <v>9.508646543597421E-2</v>
      </c>
      <c r="T146" s="313">
        <f t="shared" si="170"/>
        <v>9.8011840008817686E-2</v>
      </c>
    </row>
    <row r="147" spans="1:20" x14ac:dyDescent="0.25">
      <c r="A147" t="s">
        <v>71</v>
      </c>
      <c r="B147" s="163"/>
      <c r="C147" s="312">
        <f t="shared" ref="C147:T147" si="171">IF(ABS(B18)&lt;1,"n.a.",IF(ABS(C18)&lt;1,"n.a.",(C82/C18)/(B82/B18)-1))</f>
        <v>7.2956711540004937E-2</v>
      </c>
      <c r="D147" s="312">
        <f t="shared" si="171"/>
        <v>-2.3025681214661198E-3</v>
      </c>
      <c r="E147" s="312">
        <f t="shared" si="171"/>
        <v>0.15381716195907313</v>
      </c>
      <c r="F147" s="312">
        <f t="shared" si="171"/>
        <v>-6.1694464427858198E-2</v>
      </c>
      <c r="G147" s="312">
        <f t="shared" si="171"/>
        <v>1.9104932901878424E-2</v>
      </c>
      <c r="H147" s="312">
        <f t="shared" si="171"/>
        <v>4.3306305853952454E-2</v>
      </c>
      <c r="I147" s="312">
        <f t="shared" si="171"/>
        <v>8.116280461213865E-2</v>
      </c>
      <c r="J147" s="312">
        <f t="shared" si="171"/>
        <v>6.853441838551344E-2</v>
      </c>
      <c r="K147" s="312">
        <f t="shared" si="171"/>
        <v>2.661844481141129E-2</v>
      </c>
      <c r="L147" s="312">
        <f t="shared" si="171"/>
        <v>-1.179056999749406E-2</v>
      </c>
      <c r="M147" s="312">
        <f t="shared" si="171"/>
        <v>-2.8399485129740554E-2</v>
      </c>
      <c r="N147" s="312">
        <f t="shared" si="171"/>
        <v>3.2687532511819217E-3</v>
      </c>
      <c r="O147" s="312">
        <f t="shared" si="171"/>
        <v>9.693275744311336E-3</v>
      </c>
      <c r="P147" s="312">
        <f t="shared" si="171"/>
        <v>-9.0640743309292615E-3</v>
      </c>
      <c r="Q147" s="312">
        <f t="shared" si="171"/>
        <v>-1.9930452292834189E-2</v>
      </c>
      <c r="R147" s="312">
        <f t="shared" si="171"/>
        <v>-3.044993702489418E-2</v>
      </c>
      <c r="S147" s="312">
        <f t="shared" si="171"/>
        <v>0.11292586029155127</v>
      </c>
      <c r="T147" s="312">
        <f t="shared" si="171"/>
        <v>6.9463955508472175E-2</v>
      </c>
    </row>
    <row r="148" spans="1:20" x14ac:dyDescent="0.25">
      <c r="A148" s="15" t="s">
        <v>428</v>
      </c>
      <c r="B148" s="163"/>
      <c r="C148" s="312">
        <f t="shared" ref="C148:T148" si="172">IF(ABS(B19)&lt;1,"n.a.",IF(ABS(C19)&lt;1,"n.a.",(C83/C19)/(B83/B19)-1))</f>
        <v>0.13203057241542449</v>
      </c>
      <c r="D148" s="312">
        <f t="shared" si="172"/>
        <v>5.1687137535428196E-2</v>
      </c>
      <c r="E148" s="312">
        <f t="shared" si="172"/>
        <v>0.44878463400624535</v>
      </c>
      <c r="F148" s="312">
        <f t="shared" si="172"/>
        <v>-0.36739475762268992</v>
      </c>
      <c r="G148" s="312">
        <f t="shared" si="172"/>
        <v>0.18793940943633158</v>
      </c>
      <c r="H148" s="312">
        <f t="shared" si="172"/>
        <v>0.42932800493163437</v>
      </c>
      <c r="I148" s="312">
        <f t="shared" si="172"/>
        <v>6.4042477545146692E-2</v>
      </c>
      <c r="J148" s="312">
        <f t="shared" si="172"/>
        <v>-1.9350667635657959E-2</v>
      </c>
      <c r="K148" s="312">
        <f t="shared" si="172"/>
        <v>4.2264256413923285E-2</v>
      </c>
      <c r="L148" s="312">
        <f t="shared" si="172"/>
        <v>-0.34095292227916962</v>
      </c>
      <c r="M148" s="312">
        <f t="shared" si="172"/>
        <v>-0.26840990158015987</v>
      </c>
      <c r="N148" s="312">
        <f t="shared" si="172"/>
        <v>0.16606338506971752</v>
      </c>
      <c r="O148" s="312">
        <f t="shared" si="172"/>
        <v>0.19388023795408427</v>
      </c>
      <c r="P148" s="312">
        <f t="shared" si="172"/>
        <v>2.9792881572929808E-3</v>
      </c>
      <c r="Q148" s="312">
        <f t="shared" si="172"/>
        <v>-0.19393733112219469</v>
      </c>
      <c r="R148" s="312" t="str">
        <f t="shared" si="172"/>
        <v>n.a.</v>
      </c>
      <c r="S148" s="312" t="str">
        <f t="shared" si="172"/>
        <v>n.a.</v>
      </c>
      <c r="T148" s="312">
        <f t="shared" si="172"/>
        <v>8.3554493310567413E-2</v>
      </c>
    </row>
    <row r="149" spans="1:20" x14ac:dyDescent="0.25">
      <c r="A149" s="15" t="s">
        <v>429</v>
      </c>
      <c r="B149" s="163"/>
      <c r="C149" s="312">
        <f t="shared" ref="C149:T149" si="173">IF(ABS(B20)&lt;1,"n.a.",IF(ABS(C20)&lt;1,"n.a.",(C84/C20)/(B84/B20)-1))</f>
        <v>8.7748819103669495E-2</v>
      </c>
      <c r="D149" s="312">
        <f t="shared" si="173"/>
        <v>-1.587074862038107E-2</v>
      </c>
      <c r="E149" s="312">
        <f t="shared" si="173"/>
        <v>2.6579446491957537E-2</v>
      </c>
      <c r="F149" s="312">
        <f t="shared" si="173"/>
        <v>1.6737079085695772E-3</v>
      </c>
      <c r="G149" s="312">
        <f t="shared" si="173"/>
        <v>3.3192976288591858E-3</v>
      </c>
      <c r="H149" s="312">
        <f t="shared" si="173"/>
        <v>5.4421099670206363E-2</v>
      </c>
      <c r="I149" s="312">
        <f t="shared" si="173"/>
        <v>6.9443121001433239E-2</v>
      </c>
      <c r="J149" s="312">
        <f t="shared" si="173"/>
        <v>4.2455846712265322E-2</v>
      </c>
      <c r="K149" s="312">
        <f t="shared" si="173"/>
        <v>1.2709535789426685E-2</v>
      </c>
      <c r="L149" s="312">
        <f t="shared" si="173"/>
        <v>4.2742254483609132E-2</v>
      </c>
      <c r="M149" s="312">
        <f t="shared" si="173"/>
        <v>-3.887937209256731E-3</v>
      </c>
      <c r="N149" s="312">
        <f t="shared" si="173"/>
        <v>2.2726705099400668E-3</v>
      </c>
      <c r="O149" s="312">
        <f t="shared" si="173"/>
        <v>6.3263967251458997E-3</v>
      </c>
      <c r="P149" s="312">
        <f t="shared" si="173"/>
        <v>2.3417487897797962E-2</v>
      </c>
      <c r="Q149" s="312" t="str">
        <f t="shared" si="173"/>
        <v>n.a.</v>
      </c>
      <c r="R149" s="312" t="str">
        <f t="shared" si="173"/>
        <v>n.a.</v>
      </c>
      <c r="S149" s="312" t="str">
        <f t="shared" si="173"/>
        <v>n.a.</v>
      </c>
      <c r="T149" s="312" t="str">
        <f t="shared" si="173"/>
        <v>n.a.</v>
      </c>
    </row>
    <row r="150" spans="1:20" x14ac:dyDescent="0.25">
      <c r="A150" s="15" t="s">
        <v>430</v>
      </c>
      <c r="B150" s="163"/>
      <c r="C150" s="312">
        <f t="shared" ref="C150:T150" si="174">IF(ABS(B21)&lt;1,"n.a.",IF(ABS(C21)&lt;1,"n.a.",(C85/C21)/(B85/B21)-1))</f>
        <v>9.2806996139436215E-3</v>
      </c>
      <c r="D150" s="312">
        <f t="shared" si="174"/>
        <v>-3.276129243224668E-2</v>
      </c>
      <c r="E150" s="312">
        <f t="shared" si="174"/>
        <v>6.4765653604831774E-2</v>
      </c>
      <c r="F150" s="312">
        <f t="shared" si="174"/>
        <v>-6.1567727294930208E-2</v>
      </c>
      <c r="G150" s="312">
        <f t="shared" si="174"/>
        <v>2.4754769245242558E-2</v>
      </c>
      <c r="H150" s="312">
        <f t="shared" si="174"/>
        <v>-3.5851026262382013E-2</v>
      </c>
      <c r="I150" s="312">
        <f t="shared" si="174"/>
        <v>0.1464085066484373</v>
      </c>
      <c r="J150" s="312">
        <f t="shared" si="174"/>
        <v>8.5280526856934546E-3</v>
      </c>
      <c r="K150" s="312">
        <f t="shared" si="174"/>
        <v>9.5801216773044873E-2</v>
      </c>
      <c r="L150" s="312">
        <f t="shared" si="174"/>
        <v>5.1981842319035243E-2</v>
      </c>
      <c r="M150" s="312">
        <f t="shared" si="174"/>
        <v>-3.1221173045825723E-2</v>
      </c>
      <c r="N150" s="312">
        <f t="shared" si="174"/>
        <v>4.9786131245399545E-5</v>
      </c>
      <c r="O150" s="312">
        <f t="shared" si="174"/>
        <v>-3.3644217698060697E-2</v>
      </c>
      <c r="P150" s="312">
        <f t="shared" si="174"/>
        <v>7.2857472197529471E-3</v>
      </c>
      <c r="Q150" s="312">
        <f t="shared" si="174"/>
        <v>-4.4378192847883691E-3</v>
      </c>
      <c r="R150" s="312">
        <f t="shared" si="174"/>
        <v>-1.6203282862800372E-2</v>
      </c>
      <c r="S150" s="312">
        <f t="shared" si="174"/>
        <v>0.12162694989545475</v>
      </c>
      <c r="T150" s="312">
        <f t="shared" si="174"/>
        <v>7.746756827759893E-2</v>
      </c>
    </row>
    <row r="151" spans="1:20" x14ac:dyDescent="0.25">
      <c r="A151" s="15" t="s">
        <v>157</v>
      </c>
      <c r="B151" s="163"/>
      <c r="C151" s="312">
        <f t="shared" ref="C151:T151" si="175">IF(ABS(B22)&lt;1,"n.a.",IF(ABS(C22)&lt;1,"n.a.",(C86/C22)/(B86/B22)-1))</f>
        <v>5.776925943803346E-2</v>
      </c>
      <c r="D151" s="312">
        <f t="shared" si="175"/>
        <v>8.5945658548840509E-3</v>
      </c>
      <c r="E151" s="312">
        <f t="shared" si="175"/>
        <v>0.12630695921308188</v>
      </c>
      <c r="F151" s="312">
        <f t="shared" si="175"/>
        <v>7.5225060842698532E-3</v>
      </c>
      <c r="G151" s="312">
        <f t="shared" si="175"/>
        <v>-7.1303820855295186E-3</v>
      </c>
      <c r="H151" s="312">
        <f t="shared" si="175"/>
        <v>1.5106565598204558E-2</v>
      </c>
      <c r="I151" s="312">
        <f t="shared" si="175"/>
        <v>7.9888747165755225E-2</v>
      </c>
      <c r="J151" s="312">
        <f t="shared" si="175"/>
        <v>8.9920845556573648E-2</v>
      </c>
      <c r="K151" s="312">
        <f t="shared" si="175"/>
        <v>2.3268433047775261E-2</v>
      </c>
      <c r="L151" s="312">
        <f t="shared" si="175"/>
        <v>2.4400548309325032E-2</v>
      </c>
      <c r="M151" s="312">
        <f t="shared" si="175"/>
        <v>4.5430865492623873E-3</v>
      </c>
      <c r="N151" s="312">
        <f t="shared" si="175"/>
        <v>-1.3277879972820039E-2</v>
      </c>
      <c r="O151" s="312">
        <f t="shared" si="175"/>
        <v>-6.9829695650535095E-3</v>
      </c>
      <c r="P151" s="312">
        <f t="shared" si="175"/>
        <v>-1.3324673610729976E-2</v>
      </c>
      <c r="Q151" s="312">
        <f t="shared" si="175"/>
        <v>-6.3696435958396913E-3</v>
      </c>
      <c r="R151" s="312">
        <f t="shared" si="175"/>
        <v>-6.2923933006815536E-2</v>
      </c>
      <c r="S151" s="312">
        <f t="shared" si="175"/>
        <v>0.10080198861047918</v>
      </c>
      <c r="T151" s="312">
        <f t="shared" si="175"/>
        <v>8.328270050093578E-2</v>
      </c>
    </row>
    <row r="152" spans="1:20" x14ac:dyDescent="0.25">
      <c r="A152" s="15" t="s">
        <v>431</v>
      </c>
      <c r="B152" s="163"/>
      <c r="C152" s="312">
        <f t="shared" ref="C152:T152" si="176">IF(ABS(B23)&lt;1,"n.a.",IF(ABS(C23)&lt;1,"n.a.",(C87/C23)/(B87/B23)-1))</f>
        <v>0.10777744093639074</v>
      </c>
      <c r="D152" s="312">
        <f t="shared" si="176"/>
        <v>5.4044627551790292E-3</v>
      </c>
      <c r="E152" s="312">
        <f t="shared" si="176"/>
        <v>6.9751135778190143E-2</v>
      </c>
      <c r="F152" s="312">
        <f t="shared" si="176"/>
        <v>-2.6162864876681957E-2</v>
      </c>
      <c r="G152" s="312">
        <f t="shared" si="176"/>
        <v>-2.2263960612624256E-2</v>
      </c>
      <c r="H152" s="312">
        <f t="shared" si="176"/>
        <v>3.6212146728417549E-2</v>
      </c>
      <c r="I152" s="312">
        <f t="shared" si="176"/>
        <v>2.4955410954227375E-2</v>
      </c>
      <c r="J152" s="312">
        <f t="shared" si="176"/>
        <v>3.2134123638746681E-2</v>
      </c>
      <c r="K152" s="312">
        <f t="shared" si="176"/>
        <v>2.3582497661781332E-2</v>
      </c>
      <c r="L152" s="312">
        <f t="shared" si="176"/>
        <v>-3.2244502446053258E-2</v>
      </c>
      <c r="M152" s="312">
        <f t="shared" si="176"/>
        <v>2.717013950041447E-2</v>
      </c>
      <c r="N152" s="312">
        <f t="shared" si="176"/>
        <v>-1.3733827620177053E-4</v>
      </c>
      <c r="O152" s="312">
        <f t="shared" si="176"/>
        <v>5.3490723737537937E-2</v>
      </c>
      <c r="P152" s="312">
        <f t="shared" si="176"/>
        <v>-1.5792484152005182E-3</v>
      </c>
      <c r="Q152" s="312">
        <f t="shared" si="176"/>
        <v>-1.0711359938186948E-3</v>
      </c>
      <c r="R152" s="312">
        <f t="shared" si="176"/>
        <v>-5.6589497511685072E-2</v>
      </c>
      <c r="S152" s="312">
        <f t="shared" si="176"/>
        <v>0.20656175724155279</v>
      </c>
      <c r="T152" s="312">
        <f t="shared" si="176"/>
        <v>8.0248369168109956E-2</v>
      </c>
    </row>
    <row r="153" spans="1:20" x14ac:dyDescent="0.25">
      <c r="A153" t="s">
        <v>72</v>
      </c>
      <c r="B153" s="163"/>
      <c r="C153" s="312">
        <f t="shared" ref="C153:T153" si="177">IF(ABS(B24)&lt;1,"n.a.",IF(ABS(C24)&lt;1,"n.a.",(C88/C24)/(B88/B24)-1))</f>
        <v>5.8111958585594481E-2</v>
      </c>
      <c r="D153" s="312">
        <f t="shared" si="177"/>
        <v>-2.3711423989461244E-2</v>
      </c>
      <c r="E153" s="312">
        <f t="shared" si="177"/>
        <v>0.14726383795999731</v>
      </c>
      <c r="F153" s="312">
        <f t="shared" si="177"/>
        <v>-6.131092619987355E-2</v>
      </c>
      <c r="G153" s="312">
        <f t="shared" si="177"/>
        <v>6.2565637757190151E-2</v>
      </c>
      <c r="H153" s="312">
        <f t="shared" si="177"/>
        <v>0.10411707622669342</v>
      </c>
      <c r="I153" s="312">
        <f t="shared" si="177"/>
        <v>3.8544286483819024E-2</v>
      </c>
      <c r="J153" s="312">
        <f t="shared" si="177"/>
        <v>5.3794965470725931E-3</v>
      </c>
      <c r="K153" s="312">
        <f t="shared" si="177"/>
        <v>2.3278869505288124E-2</v>
      </c>
      <c r="L153" s="312">
        <f t="shared" si="177"/>
        <v>-7.2520607872481824E-2</v>
      </c>
      <c r="M153" s="312">
        <f t="shared" si="177"/>
        <v>-5.4552251835405463E-2</v>
      </c>
      <c r="N153" s="312">
        <f t="shared" si="177"/>
        <v>4.5246210447857038E-2</v>
      </c>
      <c r="O153" s="312">
        <f t="shared" si="177"/>
        <v>4.205231861696479E-2</v>
      </c>
      <c r="P153" s="312">
        <f t="shared" si="177"/>
        <v>2.9033436452730044E-4</v>
      </c>
      <c r="Q153" s="312">
        <f t="shared" si="177"/>
        <v>-3.1220126940446957E-2</v>
      </c>
      <c r="R153" s="312">
        <f t="shared" si="177"/>
        <v>2.0706312543500971E-2</v>
      </c>
      <c r="S153" s="312">
        <f t="shared" si="177"/>
        <v>0.1798020987936706</v>
      </c>
      <c r="T153" s="312">
        <f t="shared" si="177"/>
        <v>7.0698070796377799E-2</v>
      </c>
    </row>
    <row r="154" spans="1:20" x14ac:dyDescent="0.25">
      <c r="A154" s="15" t="s">
        <v>432</v>
      </c>
      <c r="B154" s="163"/>
      <c r="C154" s="312">
        <f t="shared" ref="C154:T154" si="178">IF(ABS(B25)&lt;1,"n.a.",IF(ABS(C25)&lt;1,"n.a.",(C89/C25)/(B89/B25)-1))</f>
        <v>-1.9358092633987023E-2</v>
      </c>
      <c r="D154" s="312">
        <f t="shared" si="178"/>
        <v>4.4578908404747652E-2</v>
      </c>
      <c r="E154" s="312">
        <f t="shared" si="178"/>
        <v>0.10320677163191871</v>
      </c>
      <c r="F154" s="312">
        <f t="shared" si="178"/>
        <v>0.12708690861048466</v>
      </c>
      <c r="G154" s="312">
        <f t="shared" si="178"/>
        <v>4.1222008407654664E-2</v>
      </c>
      <c r="H154" s="312">
        <f t="shared" si="178"/>
        <v>2.2087926761612309E-2</v>
      </c>
      <c r="I154" s="312">
        <f t="shared" si="178"/>
        <v>8.1704990571023428E-2</v>
      </c>
      <c r="J154" s="312">
        <f t="shared" si="178"/>
        <v>8.2253203289961441E-3</v>
      </c>
      <c r="K154" s="312">
        <f t="shared" si="178"/>
        <v>1.6051731902665622E-2</v>
      </c>
      <c r="L154" s="312">
        <f t="shared" si="178"/>
        <v>4.9891641484975047E-2</v>
      </c>
      <c r="M154" s="312">
        <f t="shared" si="178"/>
        <v>-3.7411157618840174E-2</v>
      </c>
      <c r="N154" s="312">
        <f t="shared" si="178"/>
        <v>1.8798069561165143E-2</v>
      </c>
      <c r="O154" s="312">
        <f t="shared" si="178"/>
        <v>3.3852648664660867E-2</v>
      </c>
      <c r="P154" s="312">
        <f t="shared" si="178"/>
        <v>1.3170463413580968E-3</v>
      </c>
      <c r="Q154" s="312">
        <f t="shared" si="178"/>
        <v>2.4776955246096799E-2</v>
      </c>
      <c r="R154" s="312">
        <f t="shared" si="178"/>
        <v>4.3466994306928797E-3</v>
      </c>
      <c r="S154" s="312">
        <f t="shared" si="178"/>
        <v>0.13167684947305447</v>
      </c>
      <c r="T154" s="312">
        <f t="shared" si="178"/>
        <v>0.14486265817125688</v>
      </c>
    </row>
    <row r="155" spans="1:20" x14ac:dyDescent="0.25">
      <c r="A155" s="15" t="s">
        <v>433</v>
      </c>
      <c r="B155" s="163"/>
      <c r="C155" s="312">
        <f t="shared" ref="C155:T155" si="179">IF(ABS(B26)&lt;1,"n.a.",IF(ABS(C26)&lt;1,"n.a.",(C90/C26)/(B90/B26)-1))</f>
        <v>0.16447901595087289</v>
      </c>
      <c r="D155" s="312">
        <f t="shared" si="179"/>
        <v>2.9659162952071494E-2</v>
      </c>
      <c r="E155" s="312">
        <f t="shared" si="179"/>
        <v>0.49524359712430299</v>
      </c>
      <c r="F155" s="312">
        <f t="shared" si="179"/>
        <v>-0.40449019981368273</v>
      </c>
      <c r="G155" s="312">
        <f t="shared" si="179"/>
        <v>0.20820023969281198</v>
      </c>
      <c r="H155" s="312">
        <f t="shared" si="179"/>
        <v>0.48500504487078833</v>
      </c>
      <c r="I155" s="312">
        <f t="shared" si="179"/>
        <v>7.1983799047992569E-2</v>
      </c>
      <c r="J155" s="312">
        <f t="shared" si="179"/>
        <v>-2.8971549352648118E-2</v>
      </c>
      <c r="K155" s="312">
        <f t="shared" si="179"/>
        <v>4.5401064092799537E-2</v>
      </c>
      <c r="L155" s="312">
        <f t="shared" si="179"/>
        <v>-0.37098504022700352</v>
      </c>
      <c r="M155" s="312">
        <f t="shared" si="179"/>
        <v>-0.28903979172429484</v>
      </c>
      <c r="N155" s="312">
        <f t="shared" si="179"/>
        <v>0.17518909104005265</v>
      </c>
      <c r="O155" s="312">
        <f t="shared" si="179"/>
        <v>0.21707795282661579</v>
      </c>
      <c r="P155" s="312">
        <f t="shared" si="179"/>
        <v>2.4215891210548346E-3</v>
      </c>
      <c r="Q155" s="312">
        <f t="shared" si="179"/>
        <v>-0.23246302399180541</v>
      </c>
      <c r="R155" s="312">
        <f t="shared" si="179"/>
        <v>6.5265167824108739E-2</v>
      </c>
      <c r="S155" s="312">
        <f t="shared" si="179"/>
        <v>0.8145790131710644</v>
      </c>
      <c r="T155" s="312">
        <f t="shared" si="179"/>
        <v>-0.10148687147302082</v>
      </c>
    </row>
    <row r="156" spans="1:20" x14ac:dyDescent="0.25">
      <c r="A156" s="15" t="s">
        <v>434</v>
      </c>
      <c r="B156" s="163"/>
      <c r="C156" s="312">
        <f t="shared" ref="C156:T156" si="180">IF(ABS(B27)&lt;1,"n.a.",IF(ABS(C27)&lt;1,"n.a.",(C91/C27)/(B91/B27)-1))</f>
        <v>2.7011505368297772E-2</v>
      </c>
      <c r="D156" s="312">
        <f t="shared" si="180"/>
        <v>-3.6165268389815708E-2</v>
      </c>
      <c r="E156" s="312">
        <f t="shared" si="180"/>
        <v>3.914857643045111E-2</v>
      </c>
      <c r="F156" s="312">
        <f t="shared" si="180"/>
        <v>3.0218544057587504E-2</v>
      </c>
      <c r="G156" s="312">
        <f t="shared" si="180"/>
        <v>4.5746359720806318E-3</v>
      </c>
      <c r="H156" s="312">
        <f t="shared" si="180"/>
        <v>1.176543841508515E-2</v>
      </c>
      <c r="I156" s="312">
        <f t="shared" si="180"/>
        <v>1.9954577272767171E-2</v>
      </c>
      <c r="J156" s="312">
        <f t="shared" si="180"/>
        <v>2.5905167127022066E-2</v>
      </c>
      <c r="K156" s="312">
        <f t="shared" si="180"/>
        <v>2.3761712300766957E-2</v>
      </c>
      <c r="L156" s="312">
        <f t="shared" si="180"/>
        <v>1.6086019789822492E-2</v>
      </c>
      <c r="M156" s="312">
        <f t="shared" si="180"/>
        <v>2.172975323839399E-2</v>
      </c>
      <c r="N156" s="312">
        <f t="shared" si="180"/>
        <v>1.1253865511628991E-2</v>
      </c>
      <c r="O156" s="312">
        <f t="shared" si="180"/>
        <v>3.0554595685285957E-3</v>
      </c>
      <c r="P156" s="312">
        <f t="shared" si="180"/>
        <v>3.5524349320392723E-4</v>
      </c>
      <c r="Q156" s="312">
        <f t="shared" si="180"/>
        <v>-5.5740437253739561E-3</v>
      </c>
      <c r="R156" s="312">
        <f t="shared" si="180"/>
        <v>2.872203116101435E-2</v>
      </c>
      <c r="S156" s="312">
        <f t="shared" si="180"/>
        <v>6.9256561644882142E-2</v>
      </c>
      <c r="T156" s="312">
        <f t="shared" si="180"/>
        <v>0.10315778530190034</v>
      </c>
    </row>
    <row r="157" spans="1:20" x14ac:dyDescent="0.25">
      <c r="A157" s="15" t="s">
        <v>430</v>
      </c>
      <c r="B157" s="163"/>
      <c r="C157" s="312">
        <f t="shared" ref="C157:T157" si="181">IF(ABS(B28)&lt;1,"n.a.",IF(ABS(C28)&lt;1,"n.a.",(C92/C28)/(B92/B28)-1))</f>
        <v>2.6216628976343692E-2</v>
      </c>
      <c r="D157" s="312">
        <f t="shared" si="181"/>
        <v>-7.2645374390363116E-2</v>
      </c>
      <c r="E157" s="312">
        <f t="shared" si="181"/>
        <v>0.11425976482269906</v>
      </c>
      <c r="F157" s="312">
        <f t="shared" si="181"/>
        <v>3.6664997986279646E-2</v>
      </c>
      <c r="G157" s="312">
        <f t="shared" si="181"/>
        <v>3.9542220897031077E-2</v>
      </c>
      <c r="H157" s="312">
        <f t="shared" si="181"/>
        <v>-1.0112357826916218E-2</v>
      </c>
      <c r="I157" s="312">
        <f t="shared" si="181"/>
        <v>2.2136734977864947E-2</v>
      </c>
      <c r="J157" s="312">
        <f t="shared" si="181"/>
        <v>1.126779033367642E-2</v>
      </c>
      <c r="K157" s="312">
        <f t="shared" si="181"/>
        <v>3.9568543311754079E-2</v>
      </c>
      <c r="L157" s="312">
        <f t="shared" si="181"/>
        <v>2.5812988144586102E-2</v>
      </c>
      <c r="M157" s="312">
        <f t="shared" si="181"/>
        <v>3.935742181096602E-3</v>
      </c>
      <c r="N157" s="312">
        <f t="shared" si="181"/>
        <v>1.6726291890414302E-2</v>
      </c>
      <c r="O157" s="312">
        <f t="shared" si="181"/>
        <v>2.0981232340962386E-2</v>
      </c>
      <c r="P157" s="312">
        <f t="shared" si="181"/>
        <v>-2.5895950967292913E-3</v>
      </c>
      <c r="Q157" s="312">
        <f t="shared" si="181"/>
        <v>-1.2014856502386984E-3</v>
      </c>
      <c r="R157" s="312">
        <f t="shared" si="181"/>
        <v>1.7212825303829504E-2</v>
      </c>
      <c r="S157" s="312">
        <f t="shared" si="181"/>
        <v>0.10557557024578523</v>
      </c>
      <c r="T157" s="312">
        <f t="shared" si="181"/>
        <v>6.471741897849248E-2</v>
      </c>
    </row>
    <row r="158" spans="1:20" s="161" customFormat="1" ht="20.25" customHeight="1" x14ac:dyDescent="0.25">
      <c r="A158" s="161" t="s">
        <v>435</v>
      </c>
      <c r="B158" s="192"/>
      <c r="C158" s="313">
        <f t="shared" ref="C158:T158" si="182">IF(ABS(B29)&lt;1,"n.a.",IF(ABS(C29)&lt;1,"n.a.",(C93/C29)/(B93/B29)-1))</f>
        <v>4.2939065061127879E-2</v>
      </c>
      <c r="D158" s="313">
        <f t="shared" si="182"/>
        <v>2.6507475285609372E-2</v>
      </c>
      <c r="E158" s="313">
        <f t="shared" si="182"/>
        <v>3.8367102464745173E-2</v>
      </c>
      <c r="F158" s="313">
        <f t="shared" si="182"/>
        <v>3.436882112987294E-2</v>
      </c>
      <c r="G158" s="313">
        <f t="shared" si="182"/>
        <v>3.0494928671314092E-3</v>
      </c>
      <c r="H158" s="313">
        <f t="shared" si="182"/>
        <v>-1.2053605215930352E-3</v>
      </c>
      <c r="I158" s="313">
        <f t="shared" si="182"/>
        <v>5.5859914091321183E-2</v>
      </c>
      <c r="J158" s="313">
        <f t="shared" si="182"/>
        <v>6.5164327656644483E-2</v>
      </c>
      <c r="K158" s="313">
        <f t="shared" si="182"/>
        <v>4.3505342273175485E-2</v>
      </c>
      <c r="L158" s="313">
        <f t="shared" si="182"/>
        <v>0.10318740402215498</v>
      </c>
      <c r="M158" s="313">
        <f t="shared" si="182"/>
        <v>4.5394215019226802E-2</v>
      </c>
      <c r="N158" s="313">
        <f t="shared" si="182"/>
        <v>-1.6439168662154668E-2</v>
      </c>
      <c r="O158" s="313">
        <f t="shared" si="182"/>
        <v>-1.8468617334758131E-3</v>
      </c>
      <c r="P158" s="313">
        <f t="shared" si="182"/>
        <v>-1.0696442755652735E-2</v>
      </c>
      <c r="Q158" s="313">
        <f t="shared" si="182"/>
        <v>1.6192816258685294E-2</v>
      </c>
      <c r="R158" s="313">
        <f t="shared" si="182"/>
        <v>4.7569797622619703E-3</v>
      </c>
      <c r="S158" s="313">
        <f t="shared" si="182"/>
        <v>2.6169504237849806E-2</v>
      </c>
      <c r="T158" s="313">
        <f t="shared" si="182"/>
        <v>0.11105569791902092</v>
      </c>
    </row>
    <row r="159" spans="1:20" s="161" customFormat="1" ht="20.25" customHeight="1" x14ac:dyDescent="0.25">
      <c r="A159" s="435" t="s">
        <v>437</v>
      </c>
      <c r="B159" s="834"/>
      <c r="C159" s="835">
        <f t="shared" ref="C159:T159" si="183">IF(ABS(B31)&lt;1,"n.a.",(C95/C31)/(B95/B31)-1)</f>
        <v>2.5236120152260177E-2</v>
      </c>
      <c r="D159" s="835">
        <f t="shared" si="183"/>
        <v>2.0429830570122487E-2</v>
      </c>
      <c r="E159" s="835">
        <f t="shared" si="183"/>
        <v>7.5186064321364876E-2</v>
      </c>
      <c r="F159" s="835">
        <f t="shared" si="183"/>
        <v>-1.4273984946123641E-2</v>
      </c>
      <c r="G159" s="835">
        <f t="shared" si="183"/>
        <v>3.2567863716615575E-2</v>
      </c>
      <c r="H159" s="835">
        <f t="shared" si="183"/>
        <v>1.2947363560261049E-2</v>
      </c>
      <c r="I159" s="835">
        <f t="shared" si="183"/>
        <v>7.9029678600237796E-2</v>
      </c>
      <c r="J159" s="835">
        <f t="shared" si="183"/>
        <v>6.7578158218972506E-2</v>
      </c>
      <c r="K159" s="835">
        <f t="shared" si="183"/>
        <v>4.0941210775361281E-2</v>
      </c>
      <c r="L159" s="835">
        <f t="shared" si="183"/>
        <v>6.2841487351955161E-2</v>
      </c>
      <c r="M159" s="835">
        <f t="shared" si="183"/>
        <v>5.3420202572672215E-2</v>
      </c>
      <c r="N159" s="835">
        <f t="shared" si="183"/>
        <v>-1.0122218458870069E-2</v>
      </c>
      <c r="O159" s="835">
        <f t="shared" si="183"/>
        <v>-1.8771035729262531E-3</v>
      </c>
      <c r="P159" s="835">
        <f t="shared" si="183"/>
        <v>-2.4701083265120327E-2</v>
      </c>
      <c r="Q159" s="835">
        <f t="shared" si="183"/>
        <v>-2.2814784008592159E-2</v>
      </c>
      <c r="R159" s="835">
        <f t="shared" si="183"/>
        <v>3.4282941031311687E-2</v>
      </c>
      <c r="S159" s="835">
        <f t="shared" si="183"/>
        <v>5.8477517100805843E-2</v>
      </c>
      <c r="T159" s="835">
        <f t="shared" si="183"/>
        <v>9.4649058684974863E-2</v>
      </c>
    </row>
    <row r="160" spans="1:20" x14ac:dyDescent="0.25">
      <c r="A160" s="91" t="s">
        <v>368</v>
      </c>
    </row>
    <row r="189" spans="1:11" x14ac:dyDescent="0.25">
      <c r="A189" s="91"/>
    </row>
    <row r="190" spans="1:11" x14ac:dyDescent="0.25">
      <c r="A190" s="15"/>
      <c r="B190" s="163"/>
      <c r="C190" s="163"/>
      <c r="D190" s="163"/>
      <c r="E190" s="163"/>
      <c r="F190" s="163"/>
      <c r="G190" s="163"/>
      <c r="H190" s="163"/>
      <c r="I190" s="163"/>
      <c r="J190" s="163"/>
      <c r="K190" s="163"/>
    </row>
    <row r="191" spans="1:11" x14ac:dyDescent="0.25">
      <c r="A191" s="16"/>
      <c r="B191" s="163"/>
      <c r="C191" s="163"/>
      <c r="D191" s="163"/>
      <c r="E191" s="163"/>
      <c r="F191" s="163"/>
      <c r="G191" s="163"/>
      <c r="H191" s="163"/>
      <c r="I191" s="163"/>
      <c r="J191" s="163"/>
      <c r="K191" s="163"/>
    </row>
    <row r="192" spans="1:11" x14ac:dyDescent="0.25">
      <c r="A192" s="16"/>
      <c r="B192" s="163"/>
      <c r="C192" s="163"/>
      <c r="D192" s="163"/>
      <c r="E192" s="163"/>
      <c r="F192" s="163"/>
      <c r="G192" s="163"/>
      <c r="H192" s="163"/>
      <c r="I192" s="163"/>
      <c r="J192" s="163"/>
      <c r="K192" s="163"/>
    </row>
    <row r="193" spans="1:11" x14ac:dyDescent="0.25">
      <c r="A193" s="37"/>
      <c r="B193" s="163"/>
      <c r="C193" s="163"/>
      <c r="D193" s="163"/>
      <c r="E193" s="163"/>
      <c r="F193" s="163"/>
      <c r="G193" s="163"/>
      <c r="H193" s="163"/>
      <c r="I193" s="163"/>
      <c r="J193" s="163"/>
      <c r="K193" s="163"/>
    </row>
  </sheetData>
  <pageMargins left="0.70866141732283472" right="0.70866141732283472" top="0.74803149606299213" bottom="0.74803149606299213" header="0.31496062992125984" footer="0.31496062992125984"/>
  <pageSetup scale="59" orientation="landscape" r:id="rId1"/>
  <rowBreaks count="4" manualBreakCount="4">
    <brk id="34" max="16383" man="1"/>
    <brk id="64" max="16383" man="1"/>
    <brk id="97" max="19" man="1"/>
    <brk id="129" max="1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7">
    <tabColor theme="6" tint="0.79998168889431442"/>
  </sheetPr>
  <dimension ref="A1:T70"/>
  <sheetViews>
    <sheetView view="pageBreakPreview" zoomScale="90" zoomScaleNormal="90" zoomScaleSheetLayoutView="90" workbookViewId="0">
      <pane xSplit="1" topLeftCell="B1" activePane="topRight" state="frozen"/>
      <selection activeCell="D107" sqref="D107"/>
      <selection pane="topRight" activeCell="A2" sqref="A2"/>
    </sheetView>
  </sheetViews>
  <sheetFormatPr defaultColWidth="9.21875" defaultRowHeight="13.2" x14ac:dyDescent="0.25"/>
  <cols>
    <col min="1" max="1" width="40.77734375" style="167" customWidth="1"/>
    <col min="2" max="16384" width="9.21875" style="167"/>
  </cols>
  <sheetData>
    <row r="1" spans="1:20" s="166" customFormat="1" ht="25.35" customHeight="1" x14ac:dyDescent="0.25">
      <c r="A1" s="165" t="str">
        <f>Index!A30</f>
        <v>Table 2w   Palau summary of Household Consumption Expenditure, FY2005-FY2023</v>
      </c>
    </row>
    <row r="2" spans="1:20" ht="20.25" customHeight="1" x14ac:dyDescent="0.25">
      <c r="A2" s="52" t="s">
        <v>440</v>
      </c>
      <c r="B2" s="168" t="str">
        <f>NAgni!H2</f>
        <v>FY05</v>
      </c>
      <c r="C2" s="168" t="str">
        <f>NAgni!I2</f>
        <v>FY06</v>
      </c>
      <c r="D2" s="168" t="str">
        <f>NAgni!J2</f>
        <v>FY07</v>
      </c>
      <c r="E2" s="168" t="str">
        <f>NAgni!K2</f>
        <v>FY08</v>
      </c>
      <c r="F2" s="168" t="str">
        <f>NAgni!L2</f>
        <v>FY09</v>
      </c>
      <c r="G2" s="168" t="str">
        <f>NAgni!M2</f>
        <v>FY10</v>
      </c>
      <c r="H2" s="168" t="str">
        <f>NAgni!N2</f>
        <v>FY11</v>
      </c>
      <c r="I2" s="168" t="str">
        <f>NAgni!O2</f>
        <v>FY12</v>
      </c>
      <c r="J2" s="168" t="str">
        <f>NAgni!P2</f>
        <v>FY13</v>
      </c>
      <c r="K2" s="168" t="str">
        <f>NAgni!Q2</f>
        <v>FY14</v>
      </c>
      <c r="L2" s="168" t="str">
        <f>NAgni!R2</f>
        <v>FY15</v>
      </c>
      <c r="M2" s="168" t="str">
        <f>NAgni!S2</f>
        <v>FY16</v>
      </c>
      <c r="N2" s="168" t="str">
        <f>NAgni!T2</f>
        <v>FY17</v>
      </c>
      <c r="O2" s="168" t="str">
        <f>NAgni!U2</f>
        <v>FY18</v>
      </c>
      <c r="P2" s="168" t="str">
        <f>NAgni!V2</f>
        <v>FY19</v>
      </c>
      <c r="Q2" s="168" t="str">
        <f>NAgni!W2</f>
        <v>FY20</v>
      </c>
      <c r="R2" s="168" t="str">
        <f>NAgni!X2</f>
        <v>FY21</v>
      </c>
      <c r="S2" s="168" t="str">
        <f>NAgni!Y2</f>
        <v>FY22</v>
      </c>
      <c r="T2" s="168" t="str">
        <f>NAgni!Z2</f>
        <v>FY23</v>
      </c>
    </row>
    <row r="3" spans="1:20" ht="20.25" customHeight="1" x14ac:dyDescent="0.25">
      <c r="A3" s="169" t="s">
        <v>441</v>
      </c>
      <c r="B3" s="170">
        <v>31.343706130981445</v>
      </c>
      <c r="C3" s="170">
        <v>31.959733963012695</v>
      </c>
      <c r="D3" s="170">
        <v>35.777072906494141</v>
      </c>
      <c r="E3" s="170">
        <v>38.383617401123047</v>
      </c>
      <c r="F3" s="170">
        <v>39.359115600585938</v>
      </c>
      <c r="G3" s="170">
        <v>38.772441864013672</v>
      </c>
      <c r="H3" s="170">
        <v>40.628467559814453</v>
      </c>
      <c r="I3" s="170">
        <v>45.735607147216797</v>
      </c>
      <c r="J3" s="170">
        <v>48.325511932373047</v>
      </c>
      <c r="K3" s="170">
        <v>52.364200592041016</v>
      </c>
      <c r="L3" s="170">
        <v>54.7366943359375</v>
      </c>
      <c r="M3" s="170">
        <v>56.104301452636719</v>
      </c>
      <c r="N3" s="170">
        <v>55.810291290283203</v>
      </c>
      <c r="O3" s="170">
        <v>56.732353210449219</v>
      </c>
      <c r="P3" s="170">
        <v>55.965118408203125</v>
      </c>
      <c r="Q3" s="170">
        <v>56.14764404296875</v>
      </c>
      <c r="R3" s="170">
        <v>54.505420684814453</v>
      </c>
      <c r="S3" s="170">
        <v>58.279220581054688</v>
      </c>
      <c r="T3" s="170">
        <v>62.587730407714844</v>
      </c>
    </row>
    <row r="4" spans="1:20" x14ac:dyDescent="0.25">
      <c r="A4" s="169" t="s">
        <v>442</v>
      </c>
      <c r="B4" s="170">
        <v>11.128511428833008</v>
      </c>
      <c r="C4" s="170">
        <v>9.809147834777832</v>
      </c>
      <c r="D4" s="170">
        <v>9.8569755554199219</v>
      </c>
      <c r="E4" s="170">
        <v>11.546054840087891</v>
      </c>
      <c r="F4" s="170">
        <v>10.320277214050293</v>
      </c>
      <c r="G4" s="170">
        <v>10.937624931335449</v>
      </c>
      <c r="H4" s="170">
        <v>11.46696949005127</v>
      </c>
      <c r="I4" s="170">
        <v>14.023966789245605</v>
      </c>
      <c r="J4" s="170">
        <v>13.003808975219727</v>
      </c>
      <c r="K4" s="170">
        <v>16.205953598022461</v>
      </c>
      <c r="L4" s="170">
        <v>19.415203094482422</v>
      </c>
      <c r="M4" s="170">
        <v>21.7572021484375</v>
      </c>
      <c r="N4" s="170">
        <v>21.749067306518555</v>
      </c>
      <c r="O4" s="170">
        <v>21.316255569458008</v>
      </c>
      <c r="P4" s="170">
        <v>19.056211471557617</v>
      </c>
      <c r="Q4" s="170">
        <v>21.329639434814453</v>
      </c>
      <c r="R4" s="170">
        <v>20.052803039550781</v>
      </c>
      <c r="S4" s="170">
        <v>21.327178955078125</v>
      </c>
      <c r="T4" s="170">
        <v>21.011053085327148</v>
      </c>
    </row>
    <row r="5" spans="1:20" x14ac:dyDescent="0.25">
      <c r="A5" s="169" t="s">
        <v>443</v>
      </c>
      <c r="B5" s="170">
        <v>1.9254288673400879</v>
      </c>
      <c r="C5" s="170">
        <v>1.780670166015625</v>
      </c>
      <c r="D5" s="170">
        <v>1.9401818513870239</v>
      </c>
      <c r="E5" s="170">
        <v>1.8684278726577759</v>
      </c>
      <c r="F5" s="170">
        <v>1.4843699932098389</v>
      </c>
      <c r="G5" s="170">
        <v>1.7570216655731201</v>
      </c>
      <c r="H5" s="170">
        <v>1.9660091400146484</v>
      </c>
      <c r="I5" s="170">
        <v>2.4042675495147705</v>
      </c>
      <c r="J5" s="170">
        <v>2.3296561241149902</v>
      </c>
      <c r="K5" s="170">
        <v>2.8410193920135498</v>
      </c>
      <c r="L5" s="170">
        <v>2.7395367622375488</v>
      </c>
      <c r="M5" s="170">
        <v>3.4214372634887695</v>
      </c>
      <c r="N5" s="170">
        <v>3.1968612670898438</v>
      </c>
      <c r="O5" s="170">
        <v>3.1323087215423584</v>
      </c>
      <c r="P5" s="170">
        <v>2.4423215389251709</v>
      </c>
      <c r="Q5" s="170">
        <v>2.9330461025238037</v>
      </c>
      <c r="R5" s="170">
        <v>3.1902246475219727</v>
      </c>
      <c r="S5" s="170">
        <v>4.7824935913085938</v>
      </c>
      <c r="T5" s="170">
        <v>3.7146458625793457</v>
      </c>
    </row>
    <row r="6" spans="1:20" x14ac:dyDescent="0.25">
      <c r="A6" s="169" t="s">
        <v>444</v>
      </c>
      <c r="B6" s="170">
        <v>4.367286205291748</v>
      </c>
      <c r="C6" s="170">
        <v>5.3706703186035156</v>
      </c>
      <c r="D6" s="170">
        <v>4.1441426277160645</v>
      </c>
      <c r="E6" s="170">
        <v>4.8388700485229492</v>
      </c>
      <c r="F6" s="170">
        <v>3.9548401832580566</v>
      </c>
      <c r="G6" s="170">
        <v>4.2802839279174805</v>
      </c>
      <c r="H6" s="170">
        <v>5.089390754699707</v>
      </c>
      <c r="I6" s="170">
        <v>6.6541061401367188</v>
      </c>
      <c r="J6" s="170">
        <v>6.5789566040039063</v>
      </c>
      <c r="K6" s="170">
        <v>6.7863063812255859</v>
      </c>
      <c r="L6" s="170">
        <v>5.8808255195617676</v>
      </c>
      <c r="M6" s="170">
        <v>5.9036259651184082</v>
      </c>
      <c r="N6" s="170">
        <v>5.8936023712158203</v>
      </c>
      <c r="O6" s="170">
        <v>6.5425539016723633</v>
      </c>
      <c r="P6" s="170">
        <v>6.5362491607666016</v>
      </c>
      <c r="Q6" s="170">
        <v>4.9521498680114746</v>
      </c>
      <c r="R6" s="170">
        <v>5.9292974472045898</v>
      </c>
      <c r="S6" s="170">
        <v>6.8100743293762207</v>
      </c>
      <c r="T6" s="170">
        <v>7.0164556503295898</v>
      </c>
    </row>
    <row r="7" spans="1:20" x14ac:dyDescent="0.25">
      <c r="A7" s="169" t="s">
        <v>445</v>
      </c>
      <c r="B7" s="170">
        <v>0.80147248506546021</v>
      </c>
      <c r="C7" s="170">
        <v>0.72777897119522095</v>
      </c>
      <c r="D7" s="170">
        <v>0.88456618785858154</v>
      </c>
      <c r="E7" s="170">
        <v>0.91506499052047729</v>
      </c>
      <c r="F7" s="170">
        <v>0.97974741458892822</v>
      </c>
      <c r="G7" s="170">
        <v>1.3687269687652588</v>
      </c>
      <c r="H7" s="170">
        <v>1.2412337064743042</v>
      </c>
      <c r="I7" s="170">
        <v>1.1598621606826782</v>
      </c>
      <c r="J7" s="170">
        <v>3.5083267688751221</v>
      </c>
      <c r="K7" s="170">
        <v>1.900240421295166</v>
      </c>
      <c r="L7" s="170">
        <v>3.2869906425476074</v>
      </c>
      <c r="M7" s="170">
        <v>4.3721508979797363</v>
      </c>
      <c r="N7" s="170">
        <v>3.4091293811798096</v>
      </c>
      <c r="O7" s="170">
        <v>2.5752632617950439</v>
      </c>
      <c r="P7" s="170">
        <v>3.6732666492462158</v>
      </c>
      <c r="Q7" s="170">
        <v>5.3947901725769043</v>
      </c>
      <c r="R7" s="170">
        <v>4.3044404983520508</v>
      </c>
      <c r="S7" s="170">
        <v>4.2285680770874023</v>
      </c>
      <c r="T7" s="170">
        <v>3.9371154308319092</v>
      </c>
    </row>
    <row r="8" spans="1:20" x14ac:dyDescent="0.25">
      <c r="A8" s="169" t="s">
        <v>446</v>
      </c>
      <c r="B8" s="170">
        <v>3.6447021961212158</v>
      </c>
      <c r="C8" s="170">
        <v>3.4107022285461426</v>
      </c>
      <c r="D8" s="170">
        <v>3.7654438018798828</v>
      </c>
      <c r="E8" s="170">
        <v>3.4711878299713135</v>
      </c>
      <c r="F8" s="170">
        <v>3.2796733379364014</v>
      </c>
      <c r="G8" s="170">
        <v>3.0285995006561279</v>
      </c>
      <c r="H8" s="170">
        <v>3.2049663066864014</v>
      </c>
      <c r="I8" s="170">
        <v>4.1219139099121094</v>
      </c>
      <c r="J8" s="170">
        <v>4.5330233573913574</v>
      </c>
      <c r="K8" s="170">
        <v>5.1820979118347168</v>
      </c>
      <c r="L8" s="170">
        <v>5.3012094497680664</v>
      </c>
      <c r="M8" s="170">
        <v>5.6320047378540039</v>
      </c>
      <c r="N8" s="170">
        <v>5.7850146293640137</v>
      </c>
      <c r="O8" s="170">
        <v>5.9294052124023438</v>
      </c>
      <c r="P8" s="170">
        <v>5.3452863693237305</v>
      </c>
      <c r="Q8" s="170">
        <v>5.278907299041748</v>
      </c>
      <c r="R8" s="170">
        <v>5.6999120712280273</v>
      </c>
      <c r="S8" s="170">
        <v>5.6071209907531738</v>
      </c>
      <c r="T8" s="170">
        <v>5.4895071983337402</v>
      </c>
    </row>
    <row r="9" spans="1:20" x14ac:dyDescent="0.25">
      <c r="A9" s="169" t="s">
        <v>447</v>
      </c>
      <c r="B9" s="170">
        <v>14.431480407714844</v>
      </c>
      <c r="C9" s="170">
        <v>16.007389068603516</v>
      </c>
      <c r="D9" s="170">
        <v>15.050270080566406</v>
      </c>
      <c r="E9" s="170">
        <v>14.242239952087402</v>
      </c>
      <c r="F9" s="170">
        <v>13.549885749816895</v>
      </c>
      <c r="G9" s="170">
        <v>12.425016403198242</v>
      </c>
      <c r="H9" s="170">
        <v>12.33110237121582</v>
      </c>
      <c r="I9" s="170">
        <v>12.400477409362793</v>
      </c>
      <c r="J9" s="170">
        <v>12.772378921508789</v>
      </c>
      <c r="K9" s="170">
        <v>12.977814674377441</v>
      </c>
      <c r="L9" s="170">
        <v>13.523708343505859</v>
      </c>
      <c r="M9" s="170">
        <v>15.495781898498535</v>
      </c>
      <c r="N9" s="170">
        <v>16.3343505859375</v>
      </c>
      <c r="O9" s="170">
        <v>16.83586311340332</v>
      </c>
      <c r="P9" s="170">
        <v>17.088441848754883</v>
      </c>
      <c r="Q9" s="170">
        <v>18.111476898193359</v>
      </c>
      <c r="R9" s="170">
        <v>18.757646560668945</v>
      </c>
      <c r="S9" s="170">
        <v>19.132152557373047</v>
      </c>
      <c r="T9" s="170">
        <v>20.800956726074219</v>
      </c>
    </row>
    <row r="10" spans="1:20" x14ac:dyDescent="0.25">
      <c r="A10" s="169" t="s">
        <v>448</v>
      </c>
      <c r="B10" s="170">
        <v>1.3146532773971558</v>
      </c>
      <c r="C10" s="170">
        <v>1.385291576385498</v>
      </c>
      <c r="D10" s="170">
        <v>1.3867709636688232</v>
      </c>
      <c r="E10" s="170">
        <v>1.6166336536407471</v>
      </c>
      <c r="F10" s="170">
        <v>1.5714831352233887</v>
      </c>
      <c r="G10" s="170">
        <v>1.2937912940979004</v>
      </c>
      <c r="H10" s="170">
        <v>1.4864970445632935</v>
      </c>
      <c r="I10" s="170">
        <v>1.3862471580505371</v>
      </c>
      <c r="J10" s="170">
        <v>1.5720205307006836</v>
      </c>
      <c r="K10" s="170">
        <v>1.7574076652526855</v>
      </c>
      <c r="L10" s="170">
        <v>2.4857230186462402</v>
      </c>
      <c r="M10" s="170">
        <v>2.4618892669677734</v>
      </c>
      <c r="N10" s="170">
        <v>2.6573343276977539</v>
      </c>
      <c r="O10" s="170">
        <v>2.5154943466186523</v>
      </c>
      <c r="P10" s="170">
        <v>2.9164669513702393</v>
      </c>
      <c r="Q10" s="170">
        <v>2.8353238105773926</v>
      </c>
      <c r="R10" s="170">
        <v>2.4529919624328613</v>
      </c>
      <c r="S10" s="170">
        <v>2.464094877243042</v>
      </c>
      <c r="T10" s="170">
        <v>2.3559396266937256</v>
      </c>
    </row>
    <row r="11" spans="1:20" x14ac:dyDescent="0.25">
      <c r="A11" s="169" t="s">
        <v>449</v>
      </c>
      <c r="B11" s="170">
        <v>5.1386494636535645</v>
      </c>
      <c r="C11" s="170">
        <v>5.9192342758178711</v>
      </c>
      <c r="D11" s="170">
        <v>6.6537084579467773</v>
      </c>
      <c r="E11" s="170">
        <v>8.1561079025268555</v>
      </c>
      <c r="F11" s="170">
        <v>6.8237032890319824</v>
      </c>
      <c r="G11" s="170">
        <v>7.8542141914367676</v>
      </c>
      <c r="H11" s="170">
        <v>8.7686958312988281</v>
      </c>
      <c r="I11" s="170">
        <v>8.6334953308105469</v>
      </c>
      <c r="J11" s="170">
        <v>9.0225028991699219</v>
      </c>
      <c r="K11" s="170">
        <v>9.354792594909668</v>
      </c>
      <c r="L11" s="170">
        <v>7.2662386894226074</v>
      </c>
      <c r="M11" s="170">
        <v>6.8641209602355957</v>
      </c>
      <c r="N11" s="170">
        <v>6.6264982223510742</v>
      </c>
      <c r="O11" s="170">
        <v>7.6699428558349609</v>
      </c>
      <c r="P11" s="170">
        <v>7.5782580375671387</v>
      </c>
      <c r="Q11" s="170">
        <v>8.0944461822509766</v>
      </c>
      <c r="R11" s="170">
        <v>5.8613448143005371</v>
      </c>
      <c r="S11" s="170">
        <v>10.709092140197754</v>
      </c>
      <c r="T11" s="170">
        <v>11.108400344848633</v>
      </c>
    </row>
    <row r="12" spans="1:20" x14ac:dyDescent="0.25">
      <c r="A12" s="169" t="s">
        <v>450</v>
      </c>
      <c r="B12" s="170">
        <v>0.33779788017272949</v>
      </c>
      <c r="C12" s="170">
        <v>0.35981631278991699</v>
      </c>
      <c r="D12" s="170">
        <v>0.34796267747879028</v>
      </c>
      <c r="E12" s="170">
        <v>0.3315865695476532</v>
      </c>
      <c r="F12" s="170">
        <v>0.32484343647956848</v>
      </c>
      <c r="G12" s="170">
        <v>0.33458209037780762</v>
      </c>
      <c r="H12" s="170">
        <v>0.48383495211601257</v>
      </c>
      <c r="I12" s="170">
        <v>0.9045453667640686</v>
      </c>
      <c r="J12" s="170">
        <v>1.7076764106750488</v>
      </c>
      <c r="K12" s="170">
        <v>2.9678306579589844</v>
      </c>
      <c r="L12" s="170">
        <v>1.7539756298065186</v>
      </c>
      <c r="M12" s="170">
        <v>2.4607253074645996</v>
      </c>
      <c r="N12" s="170">
        <v>3.0594511032104492</v>
      </c>
      <c r="O12" s="170">
        <v>3.2757358551025391</v>
      </c>
      <c r="P12" s="170">
        <v>2.8116090297698975</v>
      </c>
      <c r="Q12" s="170">
        <v>2.5355396270751953</v>
      </c>
      <c r="R12" s="170">
        <v>2.3460791110992432</v>
      </c>
      <c r="S12" s="170">
        <v>2.1813709735870361</v>
      </c>
      <c r="T12" s="170">
        <v>3.185192346572876</v>
      </c>
    </row>
    <row r="13" spans="1:20" x14ac:dyDescent="0.25">
      <c r="A13" s="169" t="s">
        <v>342</v>
      </c>
      <c r="B13" s="170">
        <v>4.7892417907714844</v>
      </c>
      <c r="C13" s="170">
        <v>4.6073131561279297</v>
      </c>
      <c r="D13" s="170">
        <v>4.9722156524658203</v>
      </c>
      <c r="E13" s="170">
        <v>5.3417501449584961</v>
      </c>
      <c r="F13" s="170">
        <v>5.3123970031738281</v>
      </c>
      <c r="G13" s="170">
        <v>5.457465648651123</v>
      </c>
      <c r="H13" s="170">
        <v>5.9352636337280273</v>
      </c>
      <c r="I13" s="170">
        <v>6.5250682830810547</v>
      </c>
      <c r="J13" s="170">
        <v>6.9438610076904297</v>
      </c>
      <c r="K13" s="170">
        <v>7.4466567039489746</v>
      </c>
      <c r="L13" s="170">
        <v>8.935511589050293</v>
      </c>
      <c r="M13" s="170">
        <v>10.242116928100586</v>
      </c>
      <c r="N13" s="170">
        <v>10.434152603149414</v>
      </c>
      <c r="O13" s="170">
        <v>11.208394050598145</v>
      </c>
      <c r="P13" s="170">
        <v>9.6755580902099609</v>
      </c>
      <c r="Q13" s="170">
        <v>8.6185741424560547</v>
      </c>
      <c r="R13" s="170">
        <v>7.9624757766723633</v>
      </c>
      <c r="S13" s="170">
        <v>7.8689455986022949</v>
      </c>
      <c r="T13" s="170">
        <v>7.835242748260498</v>
      </c>
    </row>
    <row r="14" spans="1:20" x14ac:dyDescent="0.25">
      <c r="A14" s="169" t="s">
        <v>354</v>
      </c>
      <c r="B14" s="170">
        <v>7.9281983375549316</v>
      </c>
      <c r="C14" s="170">
        <v>9.1458005905151367</v>
      </c>
      <c r="D14" s="170">
        <v>8.2086353302001953</v>
      </c>
      <c r="E14" s="170">
        <v>10.049529075622559</v>
      </c>
      <c r="F14" s="170">
        <v>11.109468460083008</v>
      </c>
      <c r="G14" s="170">
        <v>10.22651195526123</v>
      </c>
      <c r="H14" s="170">
        <v>11.486242294311523</v>
      </c>
      <c r="I14" s="170">
        <v>12.813366889953613</v>
      </c>
      <c r="J14" s="170">
        <v>13.326616287231445</v>
      </c>
      <c r="K14" s="170">
        <v>11.812972068786621</v>
      </c>
      <c r="L14" s="170">
        <v>13.348538398742676</v>
      </c>
      <c r="M14" s="170">
        <v>12.644871711730957</v>
      </c>
      <c r="N14" s="170">
        <v>12.039861679077148</v>
      </c>
      <c r="O14" s="170">
        <v>12.156877517700195</v>
      </c>
      <c r="P14" s="170">
        <v>11.928616523742676</v>
      </c>
      <c r="Q14" s="170">
        <v>12.579726219177246</v>
      </c>
      <c r="R14" s="170">
        <v>12.809811592102051</v>
      </c>
      <c r="S14" s="170">
        <v>14.125083923339844</v>
      </c>
      <c r="T14" s="170">
        <v>14.466353416442871</v>
      </c>
    </row>
    <row r="15" spans="1:20" x14ac:dyDescent="0.25">
      <c r="A15" s="169" t="s">
        <v>451</v>
      </c>
      <c r="B15" s="170">
        <v>2.4268479347229004</v>
      </c>
      <c r="C15" s="170">
        <v>2.6305737495422363</v>
      </c>
      <c r="D15" s="170">
        <v>2.352647066116333</v>
      </c>
      <c r="E15" s="170">
        <v>2.4906871318817139</v>
      </c>
      <c r="F15" s="170">
        <v>2.2715370655059814</v>
      </c>
      <c r="G15" s="170">
        <v>2.5079517364501953</v>
      </c>
      <c r="H15" s="170">
        <v>2.9683067798614502</v>
      </c>
      <c r="I15" s="170">
        <v>4.2856612205505371</v>
      </c>
      <c r="J15" s="170">
        <v>4.8713283538818359</v>
      </c>
      <c r="K15" s="170">
        <v>6.9112453460693359</v>
      </c>
      <c r="L15" s="170">
        <v>6.5671200752258301</v>
      </c>
      <c r="M15" s="170">
        <v>7.4839324951171875</v>
      </c>
      <c r="N15" s="170">
        <v>9.4441366195678711</v>
      </c>
      <c r="O15" s="170">
        <v>7.7656235694885254</v>
      </c>
      <c r="P15" s="170">
        <v>7.5078535079956055</v>
      </c>
      <c r="Q15" s="170">
        <v>6.2517337799072266</v>
      </c>
      <c r="R15" s="170">
        <v>6.8881559371948242</v>
      </c>
      <c r="S15" s="170">
        <v>6.6673564910888672</v>
      </c>
      <c r="T15" s="170">
        <v>6.605781078338623</v>
      </c>
    </row>
    <row r="16" spans="1:20" x14ac:dyDescent="0.25">
      <c r="A16" s="169" t="s">
        <v>452</v>
      </c>
      <c r="B16" s="170">
        <v>7.8840503692626953</v>
      </c>
      <c r="C16" s="170">
        <v>9.8843221664428711</v>
      </c>
      <c r="D16" s="170">
        <v>10.373720169067383</v>
      </c>
      <c r="E16" s="170">
        <v>9.3792905807495117</v>
      </c>
      <c r="F16" s="170">
        <v>7.6144886016845703</v>
      </c>
      <c r="G16" s="170">
        <v>6.9850521087646484</v>
      </c>
      <c r="H16" s="170">
        <v>5.5113735198974609</v>
      </c>
      <c r="I16" s="170">
        <v>3.3588159084320068</v>
      </c>
      <c r="J16" s="170">
        <v>4.7786660194396973</v>
      </c>
      <c r="K16" s="170">
        <v>5.3574786186218262</v>
      </c>
      <c r="L16" s="170">
        <v>5.4161772727966309</v>
      </c>
      <c r="M16" s="170">
        <v>5.612083911895752</v>
      </c>
      <c r="N16" s="170">
        <v>5.6336984634399414</v>
      </c>
      <c r="O16" s="170">
        <v>5.4432411193847656</v>
      </c>
      <c r="P16" s="170">
        <v>5.7413992881774902</v>
      </c>
      <c r="Q16" s="170">
        <v>5.6351027488708496</v>
      </c>
      <c r="R16" s="170">
        <v>5.3483710289001465</v>
      </c>
      <c r="S16" s="170">
        <v>4.9178571701049805</v>
      </c>
      <c r="T16" s="170">
        <v>5.4590063095092773</v>
      </c>
    </row>
    <row r="17" spans="1:20" x14ac:dyDescent="0.25">
      <c r="A17" s="169" t="s">
        <v>64</v>
      </c>
      <c r="B17" s="170">
        <v>9.0169305801391602</v>
      </c>
      <c r="C17" s="170">
        <v>9.2616395950317383</v>
      </c>
      <c r="D17" s="170">
        <v>10.061307907104492</v>
      </c>
      <c r="E17" s="170">
        <v>10.535874366760254</v>
      </c>
      <c r="F17" s="170">
        <v>9.8323812484741211</v>
      </c>
      <c r="G17" s="170">
        <v>9.9334831237792969</v>
      </c>
      <c r="H17" s="170">
        <v>11.598079681396484</v>
      </c>
      <c r="I17" s="170">
        <v>12.994532585144043</v>
      </c>
      <c r="J17" s="170">
        <v>14.05003833770752</v>
      </c>
      <c r="K17" s="170">
        <v>16.000391006469727</v>
      </c>
      <c r="L17" s="170">
        <v>18.546825408935547</v>
      </c>
      <c r="M17" s="170">
        <v>18.625970840454102</v>
      </c>
      <c r="N17" s="170">
        <v>17.618183135986328</v>
      </c>
      <c r="O17" s="170">
        <v>17.716310501098633</v>
      </c>
      <c r="P17" s="170">
        <v>15.963432312011719</v>
      </c>
      <c r="Q17" s="170">
        <v>15.64959716796875</v>
      </c>
      <c r="R17" s="170">
        <v>15.445865631103516</v>
      </c>
      <c r="S17" s="170">
        <v>16.390771865844727</v>
      </c>
      <c r="T17" s="170">
        <v>14.253719329833984</v>
      </c>
    </row>
    <row r="18" spans="1:20" x14ac:dyDescent="0.25">
      <c r="A18" s="169" t="s">
        <v>453</v>
      </c>
      <c r="B18" s="170">
        <v>3.512779712677002</v>
      </c>
      <c r="C18" s="170">
        <v>3.8870158195495605</v>
      </c>
      <c r="D18" s="170">
        <v>4.0034875869750977</v>
      </c>
      <c r="E18" s="170">
        <v>3.9198768138885498</v>
      </c>
      <c r="F18" s="170">
        <v>3.8379826545715332</v>
      </c>
      <c r="G18" s="170">
        <v>3.7168974876403809</v>
      </c>
      <c r="H18" s="170">
        <v>3.5439279079437256</v>
      </c>
      <c r="I18" s="170">
        <v>3.2278404235839844</v>
      </c>
      <c r="J18" s="170">
        <v>2.9117627143859863</v>
      </c>
      <c r="K18" s="170">
        <v>3.0859861373901367</v>
      </c>
      <c r="L18" s="170">
        <v>4.2825479507446289</v>
      </c>
      <c r="M18" s="170">
        <v>4.0220117568969727</v>
      </c>
      <c r="N18" s="170">
        <v>4.3721809387207031</v>
      </c>
      <c r="O18" s="170">
        <v>4.3135223388671875</v>
      </c>
      <c r="P18" s="170">
        <v>4.0730934143066406</v>
      </c>
      <c r="Q18" s="170">
        <v>3.87497878074646</v>
      </c>
      <c r="R18" s="170">
        <v>3.6305487155914307</v>
      </c>
      <c r="S18" s="170">
        <v>3.555678129196167</v>
      </c>
      <c r="T18" s="170">
        <v>3.6757872104644775</v>
      </c>
    </row>
    <row r="19" spans="1:20" x14ac:dyDescent="0.25">
      <c r="A19" s="169" t="s">
        <v>454</v>
      </c>
      <c r="B19" s="170">
        <v>6.7705254554748535</v>
      </c>
      <c r="C19" s="170">
        <v>6.7363529205322266</v>
      </c>
      <c r="D19" s="170">
        <v>6.8001275062561035</v>
      </c>
      <c r="E19" s="170">
        <v>7.0285825729370117</v>
      </c>
      <c r="F19" s="170">
        <v>6.0338516235351563</v>
      </c>
      <c r="G19" s="170">
        <v>5.9221539497375488</v>
      </c>
      <c r="H19" s="170">
        <v>7.6463069915771484</v>
      </c>
      <c r="I19" s="170">
        <v>9.8559999465942383</v>
      </c>
      <c r="J19" s="170">
        <v>10.059366226196289</v>
      </c>
      <c r="K19" s="170">
        <v>9.8675308227539063</v>
      </c>
      <c r="L19" s="170">
        <v>10.878740310668945</v>
      </c>
      <c r="M19" s="170">
        <v>11.791201591491699</v>
      </c>
      <c r="N19" s="170">
        <v>12.002304077148438</v>
      </c>
      <c r="O19" s="170">
        <v>11.810955047607422</v>
      </c>
      <c r="P19" s="170">
        <v>12.363526344299316</v>
      </c>
      <c r="Q19" s="170">
        <v>6.7912359237670898</v>
      </c>
      <c r="R19" s="170">
        <v>2.9418594837188721</v>
      </c>
      <c r="S19" s="170">
        <v>7.5620312690734863</v>
      </c>
      <c r="T19" s="170">
        <v>9.4198684692382813</v>
      </c>
    </row>
    <row r="20" spans="1:20" s="177" customFormat="1" ht="20.25" customHeight="1" x14ac:dyDescent="0.25">
      <c r="A20" s="435" t="s">
        <v>455</v>
      </c>
      <c r="B20" s="836">
        <v>116.76226043701172</v>
      </c>
      <c r="C20" s="836">
        <v>122.88345336914063</v>
      </c>
      <c r="D20" s="836">
        <v>126.57923889160156</v>
      </c>
      <c r="E20" s="836">
        <v>134.11538696289063</v>
      </c>
      <c r="F20" s="836">
        <v>127.66004180908203</v>
      </c>
      <c r="G20" s="836">
        <v>126.80181884765625</v>
      </c>
      <c r="H20" s="836">
        <v>135.35667419433594</v>
      </c>
      <c r="I20" s="836">
        <v>150.48577880859375</v>
      </c>
      <c r="J20" s="836">
        <v>160.29550170898438</v>
      </c>
      <c r="K20" s="836">
        <v>172.81991577148438</v>
      </c>
      <c r="L20" s="836">
        <v>184.36557006835938</v>
      </c>
      <c r="M20" s="836">
        <v>194.89543151855469</v>
      </c>
      <c r="N20" s="836">
        <v>196.06611633300781</v>
      </c>
      <c r="O20" s="836">
        <v>196.94010925292969</v>
      </c>
      <c r="P20" s="836">
        <v>190.66670227050781</v>
      </c>
      <c r="Q20" s="836">
        <v>187.013916015625</v>
      </c>
      <c r="R20" s="836">
        <v>178.12724304199219</v>
      </c>
      <c r="S20" s="836">
        <v>196.60908508300781</v>
      </c>
      <c r="T20" s="836">
        <v>202.92276000976563</v>
      </c>
    </row>
    <row r="21" spans="1:20" s="177" customFormat="1" x14ac:dyDescent="0.25">
      <c r="A21" s="188" t="s">
        <v>456</v>
      </c>
      <c r="B21" s="193">
        <v>99.004920959472656</v>
      </c>
      <c r="C21" s="193">
        <v>103.44243621826172</v>
      </c>
      <c r="D21" s="193">
        <v>108.17082977294922</v>
      </c>
      <c r="E21" s="193">
        <v>116.54328918457031</v>
      </c>
      <c r="F21" s="193">
        <v>110.81584167480469</v>
      </c>
      <c r="G21" s="193">
        <v>111.12441253662109</v>
      </c>
      <c r="H21" s="193">
        <v>119.63160705566406</v>
      </c>
      <c r="I21" s="193">
        <v>134.54647827148438</v>
      </c>
      <c r="J21" s="193">
        <v>143.81681823730469</v>
      </c>
      <c r="K21" s="193">
        <v>156.05461120605469</v>
      </c>
      <c r="L21" s="193">
        <v>166.76553344726563</v>
      </c>
      <c r="M21" s="193">
        <v>175.23416137695313</v>
      </c>
      <c r="N21" s="193">
        <v>175.55685424804688</v>
      </c>
      <c r="O21" s="193">
        <v>175.88142395019531</v>
      </c>
      <c r="P21" s="193">
        <v>169.29534912109375</v>
      </c>
      <c r="Q21" s="193">
        <v>164.54768371582031</v>
      </c>
      <c r="R21" s="193">
        <v>154.9881591796875</v>
      </c>
      <c r="S21" s="193">
        <v>172.9833984375</v>
      </c>
      <c r="T21" s="193">
        <v>177.34950256347656</v>
      </c>
    </row>
    <row r="22" spans="1:20" s="177" customFormat="1" x14ac:dyDescent="0.25">
      <c r="A22" s="188" t="s">
        <v>457</v>
      </c>
      <c r="B22" s="193">
        <v>17.757341384887695</v>
      </c>
      <c r="C22" s="193">
        <v>19.441017150878906</v>
      </c>
      <c r="D22" s="193">
        <v>18.408405303955078</v>
      </c>
      <c r="E22" s="193">
        <v>17.572090148925781</v>
      </c>
      <c r="F22" s="193">
        <v>16.844207763671875</v>
      </c>
      <c r="G22" s="193">
        <v>15.677409172058105</v>
      </c>
      <c r="H22" s="193">
        <v>15.725058555603027</v>
      </c>
      <c r="I22" s="193">
        <v>15.939298629760742</v>
      </c>
      <c r="J22" s="193">
        <v>16.47868537902832</v>
      </c>
      <c r="K22" s="193">
        <v>16.765312194824219</v>
      </c>
      <c r="L22" s="193">
        <v>17.600030899047852</v>
      </c>
      <c r="M22" s="193">
        <v>19.661262512207031</v>
      </c>
      <c r="N22" s="193">
        <v>20.509258270263672</v>
      </c>
      <c r="O22" s="193">
        <v>21.058673858642578</v>
      </c>
      <c r="P22" s="193">
        <v>21.371360778808594</v>
      </c>
      <c r="Q22" s="193">
        <v>22.466224670410156</v>
      </c>
      <c r="R22" s="193">
        <v>23.13908576965332</v>
      </c>
      <c r="S22" s="193">
        <v>23.625694274902344</v>
      </c>
      <c r="T22" s="193">
        <v>25.573249816894531</v>
      </c>
    </row>
    <row r="23" spans="1:20" s="177" customFormat="1" x14ac:dyDescent="0.25">
      <c r="A23" s="419" t="s">
        <v>458</v>
      </c>
      <c r="B23" s="193">
        <v>3.3258600234985352</v>
      </c>
      <c r="C23" s="193">
        <v>3.4336276054382324</v>
      </c>
      <c r="D23" s="193">
        <v>3.3581345081329346</v>
      </c>
      <c r="E23" s="193">
        <v>3.3298509120941162</v>
      </c>
      <c r="F23" s="193">
        <v>3.2943212985992432</v>
      </c>
      <c r="G23" s="193">
        <v>3.2523927688598633</v>
      </c>
      <c r="H23" s="193">
        <v>3.3939564228057861</v>
      </c>
      <c r="I23" s="193">
        <v>3.5388212203979492</v>
      </c>
      <c r="J23" s="193">
        <v>3.7063064575195313</v>
      </c>
      <c r="K23" s="193">
        <v>3.7874979972839355</v>
      </c>
      <c r="L23" s="193">
        <v>4.0763225555419922</v>
      </c>
      <c r="M23" s="193">
        <v>4.1654806137084961</v>
      </c>
      <c r="N23" s="193">
        <v>4.1749072074890137</v>
      </c>
      <c r="O23" s="193">
        <v>4.2228116989135742</v>
      </c>
      <c r="P23" s="193">
        <v>4.2829189300537109</v>
      </c>
      <c r="Q23" s="193">
        <v>4.3547482490539551</v>
      </c>
      <c r="R23" s="193">
        <v>4.3814401626586914</v>
      </c>
      <c r="S23" s="193">
        <v>4.4935417175292969</v>
      </c>
      <c r="T23" s="193">
        <v>4.7722926139831543</v>
      </c>
    </row>
    <row r="24" spans="1:20" s="177" customFormat="1" ht="20.25" customHeight="1" x14ac:dyDescent="0.25">
      <c r="A24" s="189" t="s">
        <v>459</v>
      </c>
      <c r="B24" s="193"/>
      <c r="C24" s="193"/>
      <c r="D24" s="193"/>
      <c r="E24" s="193"/>
      <c r="F24" s="193"/>
      <c r="G24" s="193"/>
      <c r="H24" s="193"/>
      <c r="I24" s="193"/>
      <c r="J24" s="193"/>
      <c r="K24" s="193"/>
      <c r="L24" s="193"/>
      <c r="M24" s="193"/>
      <c r="N24" s="193"/>
      <c r="O24" s="193"/>
      <c r="P24" s="193"/>
      <c r="Q24" s="193"/>
      <c r="R24" s="193"/>
      <c r="S24" s="193"/>
      <c r="T24" s="193"/>
    </row>
    <row r="25" spans="1:20" s="177" customFormat="1" x14ac:dyDescent="0.25">
      <c r="A25" s="190" t="s">
        <v>460</v>
      </c>
      <c r="B25" s="193">
        <v>10.614164352416992</v>
      </c>
      <c r="C25" s="193">
        <v>10.900146484375</v>
      </c>
      <c r="D25" s="193">
        <v>10.699104309082031</v>
      </c>
      <c r="E25" s="193">
        <v>11.226667404174805</v>
      </c>
      <c r="F25" s="193">
        <v>12.858983993530273</v>
      </c>
      <c r="G25" s="193">
        <v>14.822908401489258</v>
      </c>
      <c r="H25" s="193">
        <v>14.325063705444336</v>
      </c>
      <c r="I25" s="193">
        <v>13.166773796081543</v>
      </c>
      <c r="J25" s="193">
        <v>12.680065155029297</v>
      </c>
      <c r="K25" s="193">
        <v>13.335283279418945</v>
      </c>
      <c r="L25" s="193">
        <v>13.324581146240234</v>
      </c>
      <c r="M25" s="193">
        <v>13.223305702209473</v>
      </c>
      <c r="N25" s="193">
        <v>13.737403869628906</v>
      </c>
      <c r="O25" s="193">
        <v>13.079195022583008</v>
      </c>
      <c r="P25" s="193">
        <v>14.195116996765137</v>
      </c>
      <c r="Q25" s="193">
        <v>14.756708145141602</v>
      </c>
      <c r="R25" s="193">
        <v>14.60369873046875</v>
      </c>
      <c r="S25" s="193">
        <v>16.708059310913086</v>
      </c>
      <c r="T25" s="193">
        <v>18.594476699829102</v>
      </c>
    </row>
    <row r="26" spans="1:20" s="177" customFormat="1" x14ac:dyDescent="0.25">
      <c r="A26" s="190" t="s">
        <v>461</v>
      </c>
      <c r="B26" s="193">
        <v>5.3709545135498047</v>
      </c>
      <c r="C26" s="193">
        <v>6.0871677398681641</v>
      </c>
      <c r="D26" s="193">
        <v>6.294487476348877</v>
      </c>
      <c r="E26" s="193">
        <v>6.4266047477722168</v>
      </c>
      <c r="F26" s="193">
        <v>6.3209400177001953</v>
      </c>
      <c r="G26" s="193">
        <v>8.3614330291748047</v>
      </c>
      <c r="H26" s="193">
        <v>8.3599281311035156</v>
      </c>
      <c r="I26" s="193">
        <v>5.7772006988525391</v>
      </c>
      <c r="J26" s="193">
        <v>6.6054234504699707</v>
      </c>
      <c r="K26" s="193">
        <v>4.8713970184326172</v>
      </c>
      <c r="L26" s="193">
        <v>5.3654494285583496</v>
      </c>
      <c r="M26" s="193">
        <v>5.8906464576721191</v>
      </c>
      <c r="N26" s="193">
        <v>3.433671236038208</v>
      </c>
      <c r="O26" s="193">
        <v>6.4070796966552734</v>
      </c>
      <c r="P26" s="193">
        <v>6.7751011848449707</v>
      </c>
      <c r="Q26" s="193">
        <v>15.307467460632324</v>
      </c>
      <c r="R26" s="193">
        <v>9.1200675964355469</v>
      </c>
      <c r="S26" s="193">
        <v>11.692633628845215</v>
      </c>
      <c r="T26" s="193">
        <v>18.849971771240234</v>
      </c>
    </row>
    <row r="27" spans="1:20" s="177" customFormat="1" x14ac:dyDescent="0.25">
      <c r="A27" s="190" t="s">
        <v>462</v>
      </c>
      <c r="B27" s="193">
        <v>0.37514001131057739</v>
      </c>
      <c r="C27" s="193">
        <v>0.40914669632911682</v>
      </c>
      <c r="D27" s="193">
        <v>0.42212969064712524</v>
      </c>
      <c r="E27" s="193">
        <v>0.42356112599372864</v>
      </c>
      <c r="F27" s="193">
        <v>0.43746897578239441</v>
      </c>
      <c r="G27" s="193">
        <v>0.42994660139083862</v>
      </c>
      <c r="H27" s="193">
        <v>0.42721393704414368</v>
      </c>
      <c r="I27" s="193">
        <v>0.42475348711013794</v>
      </c>
      <c r="J27" s="193">
        <v>0.43771901726722717</v>
      </c>
      <c r="K27" s="193">
        <v>0.41961538791656494</v>
      </c>
      <c r="L27" s="193">
        <v>0.46289053559303284</v>
      </c>
      <c r="M27" s="193">
        <v>0.47009918093681335</v>
      </c>
      <c r="N27" s="193">
        <v>0.46024724841117859</v>
      </c>
      <c r="O27" s="193">
        <v>0.49166584014892578</v>
      </c>
      <c r="P27" s="193">
        <v>0.50036674737930298</v>
      </c>
      <c r="Q27" s="193">
        <v>0.47860100865364075</v>
      </c>
      <c r="R27" s="193">
        <v>0.44460436701774597</v>
      </c>
      <c r="S27" s="193">
        <v>0.49612703919410706</v>
      </c>
      <c r="T27" s="193">
        <v>0.48580485582351685</v>
      </c>
    </row>
    <row r="28" spans="1:20" s="177" customFormat="1" ht="20.25" customHeight="1" x14ac:dyDescent="0.25">
      <c r="A28" s="435" t="s">
        <v>463</v>
      </c>
      <c r="B28" s="836">
        <v>133.12252807617188</v>
      </c>
      <c r="C28" s="836">
        <v>140.2799072265625</v>
      </c>
      <c r="D28" s="836">
        <v>143.99496459960938</v>
      </c>
      <c r="E28" s="836">
        <v>152.19221496582031</v>
      </c>
      <c r="F28" s="836">
        <v>147.27743530273438</v>
      </c>
      <c r="G28" s="836">
        <v>150.41610717773438</v>
      </c>
      <c r="H28" s="836">
        <v>158.4688720703125</v>
      </c>
      <c r="I28" s="836">
        <v>169.85450744628906</v>
      </c>
      <c r="J28" s="836">
        <v>180.01870727539063</v>
      </c>
      <c r="K28" s="836">
        <v>191.44621276855469</v>
      </c>
      <c r="L28" s="836">
        <v>203.51849365234375</v>
      </c>
      <c r="M28" s="836">
        <v>214.47947692871094</v>
      </c>
      <c r="N28" s="836">
        <v>213.69743347167969</v>
      </c>
      <c r="O28" s="836">
        <v>216.91804504394531</v>
      </c>
      <c r="P28" s="836">
        <v>212.13729858398438</v>
      </c>
      <c r="Q28" s="836">
        <v>217.55668640136719</v>
      </c>
      <c r="R28" s="836">
        <v>202.29562377929688</v>
      </c>
      <c r="S28" s="836">
        <v>225.50590515136719</v>
      </c>
      <c r="T28" s="836">
        <v>240.85301208496094</v>
      </c>
    </row>
    <row r="29" spans="1:20" s="171" customFormat="1" ht="20.25" customHeight="1" x14ac:dyDescent="0.25">
      <c r="A29" s="172" t="s">
        <v>368</v>
      </c>
      <c r="B29" s="173"/>
      <c r="C29" s="173"/>
      <c r="D29" s="173"/>
      <c r="E29" s="173"/>
      <c r="F29" s="173"/>
      <c r="G29" s="173"/>
      <c r="H29" s="173"/>
      <c r="I29" s="173"/>
      <c r="J29" s="173"/>
      <c r="K29" s="173"/>
      <c r="L29" s="173"/>
      <c r="M29" s="173"/>
      <c r="N29" s="173"/>
      <c r="O29" s="173"/>
      <c r="P29" s="173"/>
      <c r="Q29" s="173"/>
      <c r="R29" s="173"/>
      <c r="S29" s="173"/>
      <c r="T29" s="173"/>
    </row>
    <row r="30" spans="1:20" s="166" customFormat="1" ht="25.35" customHeight="1" x14ac:dyDescent="0.25">
      <c r="A30" s="165" t="str">
        <f>Index!A31</f>
        <v>Table 2x    Palau summary of Government Final Consumption Expenditure, by Product, FY2005-FY2023</v>
      </c>
    </row>
    <row r="31" spans="1:20" ht="20.25" customHeight="1" x14ac:dyDescent="0.25">
      <c r="A31" s="52" t="s">
        <v>440</v>
      </c>
      <c r="B31" s="174" t="str">
        <f t="shared" ref="B31:M31" si="0">B2</f>
        <v>FY05</v>
      </c>
      <c r="C31" s="174" t="str">
        <f t="shared" si="0"/>
        <v>FY06</v>
      </c>
      <c r="D31" s="174" t="str">
        <f t="shared" si="0"/>
        <v>FY07</v>
      </c>
      <c r="E31" s="174" t="str">
        <f t="shared" si="0"/>
        <v>FY08</v>
      </c>
      <c r="F31" s="174" t="str">
        <f t="shared" si="0"/>
        <v>FY09</v>
      </c>
      <c r="G31" s="174" t="str">
        <f t="shared" si="0"/>
        <v>FY10</v>
      </c>
      <c r="H31" s="174" t="str">
        <f t="shared" si="0"/>
        <v>FY11</v>
      </c>
      <c r="I31" s="174" t="str">
        <f t="shared" si="0"/>
        <v>FY12</v>
      </c>
      <c r="J31" s="174" t="str">
        <f t="shared" si="0"/>
        <v>FY13</v>
      </c>
      <c r="K31" s="174" t="str">
        <f t="shared" si="0"/>
        <v>FY14</v>
      </c>
      <c r="L31" s="174" t="str">
        <f t="shared" si="0"/>
        <v>FY15</v>
      </c>
      <c r="M31" s="174" t="str">
        <f t="shared" si="0"/>
        <v>FY16</v>
      </c>
      <c r="N31" s="174" t="str">
        <f t="shared" ref="N31:T31" si="1">N2</f>
        <v>FY17</v>
      </c>
      <c r="O31" s="174" t="str">
        <f t="shared" si="1"/>
        <v>FY18</v>
      </c>
      <c r="P31" s="174" t="str">
        <f t="shared" si="1"/>
        <v>FY19</v>
      </c>
      <c r="Q31" s="174" t="str">
        <f t="shared" si="1"/>
        <v>FY20</v>
      </c>
      <c r="R31" s="174" t="str">
        <f t="shared" si="1"/>
        <v>FY21</v>
      </c>
      <c r="S31" s="174" t="str">
        <f t="shared" si="1"/>
        <v>FY22</v>
      </c>
      <c r="T31" s="174" t="str">
        <f t="shared" si="1"/>
        <v>FY23</v>
      </c>
    </row>
    <row r="32" spans="1:20" ht="20.25" customHeight="1" x14ac:dyDescent="0.25">
      <c r="A32" s="169" t="s">
        <v>352</v>
      </c>
      <c r="B32" s="170">
        <v>37.848781585693359</v>
      </c>
      <c r="C32" s="170">
        <v>42.198081970214844</v>
      </c>
      <c r="D32" s="170">
        <v>43.100673675537109</v>
      </c>
      <c r="E32" s="170">
        <v>46.188034057617188</v>
      </c>
      <c r="F32" s="170">
        <v>45.796169281005859</v>
      </c>
      <c r="G32" s="170">
        <v>41.090969085693359</v>
      </c>
      <c r="H32" s="170">
        <v>42.569988250732422</v>
      </c>
      <c r="I32" s="170">
        <v>47.863792419433594</v>
      </c>
      <c r="J32" s="170">
        <v>50.633090972900391</v>
      </c>
      <c r="K32" s="170">
        <v>56.753952026367188</v>
      </c>
      <c r="L32" s="170">
        <v>58.598598480224609</v>
      </c>
      <c r="M32" s="170">
        <v>64.232872009277344</v>
      </c>
      <c r="N32" s="170">
        <v>67.485626220703125</v>
      </c>
      <c r="O32" s="170">
        <v>70.988143920898438</v>
      </c>
      <c r="P32" s="170">
        <v>71.840583801269531</v>
      </c>
      <c r="Q32" s="170">
        <v>76.277854919433594</v>
      </c>
      <c r="R32" s="170">
        <v>80.564704895019531</v>
      </c>
      <c r="S32" s="170">
        <v>73.228218078613281</v>
      </c>
      <c r="T32" s="170">
        <v>74.235824584960938</v>
      </c>
    </row>
    <row r="33" spans="1:20" x14ac:dyDescent="0.25">
      <c r="A33" s="169" t="s">
        <v>354</v>
      </c>
      <c r="B33" s="170">
        <v>10.614164352416992</v>
      </c>
      <c r="C33" s="170">
        <v>10.900146484375</v>
      </c>
      <c r="D33" s="170">
        <v>10.699104309082031</v>
      </c>
      <c r="E33" s="170">
        <v>11.226667404174805</v>
      </c>
      <c r="F33" s="170">
        <v>12.858983993530273</v>
      </c>
      <c r="G33" s="170">
        <v>14.822908401489258</v>
      </c>
      <c r="H33" s="170">
        <v>14.325063705444336</v>
      </c>
      <c r="I33" s="170">
        <v>13.166773796081543</v>
      </c>
      <c r="J33" s="170">
        <v>12.680065155029297</v>
      </c>
      <c r="K33" s="170">
        <v>13.335283279418945</v>
      </c>
      <c r="L33" s="170">
        <v>13.324581146240234</v>
      </c>
      <c r="M33" s="170">
        <v>13.223305702209473</v>
      </c>
      <c r="N33" s="170">
        <v>13.737403869628906</v>
      </c>
      <c r="O33" s="170">
        <v>13.079195022583008</v>
      </c>
      <c r="P33" s="170">
        <v>14.195116996765137</v>
      </c>
      <c r="Q33" s="170">
        <v>14.756708145141602</v>
      </c>
      <c r="R33" s="170">
        <v>14.60369873046875</v>
      </c>
      <c r="S33" s="170">
        <v>16.708059310913086</v>
      </c>
      <c r="T33" s="170">
        <v>18.594476699829102</v>
      </c>
    </row>
    <row r="34" spans="1:20" x14ac:dyDescent="0.25">
      <c r="A34" s="169" t="s">
        <v>464</v>
      </c>
      <c r="B34" s="170">
        <v>5.3709545135498047</v>
      </c>
      <c r="C34" s="170">
        <v>6.0871677398681641</v>
      </c>
      <c r="D34" s="170">
        <v>6.294487476348877</v>
      </c>
      <c r="E34" s="170">
        <v>6.4266047477722168</v>
      </c>
      <c r="F34" s="170">
        <v>6.3209400177001953</v>
      </c>
      <c r="G34" s="170">
        <v>8.3614330291748047</v>
      </c>
      <c r="H34" s="170">
        <v>8.3599281311035156</v>
      </c>
      <c r="I34" s="170">
        <v>5.7772006988525391</v>
      </c>
      <c r="J34" s="170">
        <v>6.6054234504699707</v>
      </c>
      <c r="K34" s="170">
        <v>4.8713970184326172</v>
      </c>
      <c r="L34" s="170">
        <v>5.3654494285583496</v>
      </c>
      <c r="M34" s="170">
        <v>5.8906464576721191</v>
      </c>
      <c r="N34" s="170">
        <v>3.433671236038208</v>
      </c>
      <c r="O34" s="170">
        <v>6.4070796966552734</v>
      </c>
      <c r="P34" s="170">
        <v>6.7751011848449707</v>
      </c>
      <c r="Q34" s="170">
        <v>15.307467460632324</v>
      </c>
      <c r="R34" s="170">
        <v>9.1200675964355469</v>
      </c>
      <c r="S34" s="170">
        <v>11.692633628845215</v>
      </c>
      <c r="T34" s="170">
        <v>18.849971771240234</v>
      </c>
    </row>
    <row r="35" spans="1:20" x14ac:dyDescent="0.25">
      <c r="A35" s="169" t="s">
        <v>465</v>
      </c>
      <c r="B35" s="485">
        <v>1.9788162708282471</v>
      </c>
      <c r="C35" s="485">
        <v>2.4470083713531494</v>
      </c>
      <c r="D35" s="485">
        <v>2.4241821765899658</v>
      </c>
      <c r="E35" s="485">
        <v>2.7725768089294434</v>
      </c>
      <c r="F35" s="485">
        <v>2.5830786228179932</v>
      </c>
      <c r="G35" s="485">
        <v>2.5002152919769287</v>
      </c>
      <c r="H35" s="485">
        <v>2.3323018550872803</v>
      </c>
      <c r="I35" s="485">
        <v>1.9811716079711914</v>
      </c>
      <c r="J35" s="485">
        <v>2.1443977355957031</v>
      </c>
      <c r="K35" s="485">
        <v>0.71081113815307617</v>
      </c>
      <c r="L35" s="485">
        <v>4.9902986735105515E-2</v>
      </c>
      <c r="M35" s="485">
        <v>-1.9999999494757503E-5</v>
      </c>
      <c r="N35" s="485">
        <v>-9.9999997473787516E-5</v>
      </c>
      <c r="O35" s="485">
        <v>-9.9999997473787516E-5</v>
      </c>
      <c r="P35" s="485">
        <v>0</v>
      </c>
      <c r="Q35" s="485">
        <v>0</v>
      </c>
      <c r="R35" s="485">
        <v>0</v>
      </c>
      <c r="S35" s="485">
        <v>0</v>
      </c>
      <c r="T35" s="485">
        <v>0</v>
      </c>
    </row>
    <row r="36" spans="1:20" x14ac:dyDescent="0.25">
      <c r="A36" s="169" t="s">
        <v>94</v>
      </c>
      <c r="B36" s="170">
        <v>1.9479697942733765</v>
      </c>
      <c r="C36" s="170">
        <v>2.0989127159118652</v>
      </c>
      <c r="D36" s="170">
        <v>1.9099727869033813</v>
      </c>
      <c r="E36" s="170">
        <v>1.9522504806518555</v>
      </c>
      <c r="F36" s="170">
        <v>1.897006630897522</v>
      </c>
      <c r="G36" s="170">
        <v>1.9628555774688721</v>
      </c>
      <c r="H36" s="170">
        <v>1.8173110485076904</v>
      </c>
      <c r="I36" s="170">
        <v>1.5585030317306519</v>
      </c>
      <c r="J36" s="170">
        <v>1.6426342725753784</v>
      </c>
      <c r="K36" s="170">
        <v>1.6047035455703735</v>
      </c>
      <c r="L36" s="170">
        <v>2.6929464340209961</v>
      </c>
      <c r="M36" s="170">
        <v>2.8134706020355225</v>
      </c>
      <c r="N36" s="170">
        <v>2.6754820346832275</v>
      </c>
      <c r="O36" s="170">
        <v>2.4512019157409668</v>
      </c>
      <c r="P36" s="170">
        <v>2.4337368011474609</v>
      </c>
      <c r="Q36" s="170">
        <v>2.409510612487793</v>
      </c>
      <c r="R36" s="170">
        <v>2.4613528251647949</v>
      </c>
      <c r="S36" s="170">
        <v>2.9320311546325684</v>
      </c>
      <c r="T36" s="170">
        <v>3.4205946922302246</v>
      </c>
    </row>
    <row r="37" spans="1:20" s="177" customFormat="1" ht="20.25" customHeight="1" x14ac:dyDescent="0.25">
      <c r="A37" s="837" t="s">
        <v>466</v>
      </c>
      <c r="B37" s="838">
        <v>57.760684967041016</v>
      </c>
      <c r="C37" s="838">
        <v>63.731315612792969</v>
      </c>
      <c r="D37" s="838">
        <v>64.428421020507813</v>
      </c>
      <c r="E37" s="838">
        <v>68.566131591796875</v>
      </c>
      <c r="F37" s="838">
        <v>69.4561767578125</v>
      </c>
      <c r="G37" s="838">
        <v>68.738380432128906</v>
      </c>
      <c r="H37" s="838">
        <v>69.404594421386719</v>
      </c>
      <c r="I37" s="838">
        <v>70.347442626953125</v>
      </c>
      <c r="J37" s="838">
        <v>73.705612182617188</v>
      </c>
      <c r="K37" s="838">
        <v>77.276145935058594</v>
      </c>
      <c r="L37" s="838">
        <v>80.031478881835938</v>
      </c>
      <c r="M37" s="838">
        <v>86.1602783203125</v>
      </c>
      <c r="N37" s="838">
        <v>87.332084655761719</v>
      </c>
      <c r="O37" s="838">
        <v>92.925521850585938</v>
      </c>
      <c r="P37" s="838">
        <v>95.244537353515625</v>
      </c>
      <c r="Q37" s="838">
        <v>108.75154113769531</v>
      </c>
      <c r="R37" s="838">
        <v>106.74982452392578</v>
      </c>
      <c r="S37" s="838">
        <v>104.56094360351563</v>
      </c>
      <c r="T37" s="838">
        <v>115.10086822509766</v>
      </c>
    </row>
    <row r="38" spans="1:20" x14ac:dyDescent="0.25">
      <c r="A38" s="169" t="s">
        <v>467</v>
      </c>
      <c r="B38" s="170">
        <v>2.5536684989929199</v>
      </c>
      <c r="C38" s="170">
        <v>2.7130768299102783</v>
      </c>
      <c r="D38" s="170">
        <v>2.6214561462402344</v>
      </c>
      <c r="E38" s="170">
        <v>2.6751554012298584</v>
      </c>
      <c r="F38" s="170">
        <v>2.5227901935577393</v>
      </c>
      <c r="G38" s="170">
        <v>2.5678451061248779</v>
      </c>
      <c r="H38" s="170">
        <v>2.6705818176269531</v>
      </c>
      <c r="I38" s="170">
        <v>3.161402702331543</v>
      </c>
      <c r="J38" s="170">
        <v>2.7432034015655518</v>
      </c>
      <c r="K38" s="170">
        <v>2.7203230857849121</v>
      </c>
      <c r="L38" s="170">
        <v>3.0403265953063965</v>
      </c>
      <c r="M38" s="170">
        <v>2.9334878921508789</v>
      </c>
      <c r="N38" s="170">
        <v>3.0910243988037109</v>
      </c>
      <c r="O38" s="170">
        <v>3.3539566993713379</v>
      </c>
      <c r="P38" s="170">
        <v>3.4673910140991211</v>
      </c>
      <c r="Q38" s="170">
        <v>2.1853370666503906</v>
      </c>
      <c r="R38" s="170">
        <v>2.1671242713928223</v>
      </c>
      <c r="S38" s="170">
        <v>2.1301405429840088</v>
      </c>
      <c r="T38" s="170">
        <v>2.3537487983703613</v>
      </c>
    </row>
    <row r="39" spans="1:20" x14ac:dyDescent="0.25">
      <c r="A39" s="169" t="s">
        <v>468</v>
      </c>
      <c r="B39" s="170">
        <v>6.2918562889099121</v>
      </c>
      <c r="C39" s="170">
        <v>6.5543503761291504</v>
      </c>
      <c r="D39" s="170">
        <v>6.3333382606506348</v>
      </c>
      <c r="E39" s="170">
        <v>6.4383788108825684</v>
      </c>
      <c r="F39" s="170">
        <v>5.6391382217407227</v>
      </c>
      <c r="G39" s="170">
        <v>6.2879691123962402</v>
      </c>
      <c r="H39" s="170">
        <v>7.0785670280456543</v>
      </c>
      <c r="I39" s="170">
        <v>9.1992826461791992</v>
      </c>
      <c r="J39" s="170">
        <v>9.1993951797485352</v>
      </c>
      <c r="K39" s="170">
        <v>9.9320278167724609</v>
      </c>
      <c r="L39" s="170">
        <v>9.8975057601928711</v>
      </c>
      <c r="M39" s="170">
        <v>10.251224517822266</v>
      </c>
      <c r="N39" s="170">
        <v>11.691494941711426</v>
      </c>
      <c r="O39" s="170">
        <v>9.8817815780639648</v>
      </c>
      <c r="P39" s="170">
        <v>9.1279764175415039</v>
      </c>
      <c r="Q39" s="170">
        <v>7.7056870460510254</v>
      </c>
      <c r="R39" s="170">
        <v>7.679286003112793</v>
      </c>
      <c r="S39" s="170">
        <v>7.6249723434448242</v>
      </c>
      <c r="T39" s="170">
        <v>8.7176790237426758</v>
      </c>
    </row>
    <row r="40" spans="1:20" s="177" customFormat="1" ht="20.25" customHeight="1" x14ac:dyDescent="0.25">
      <c r="A40" s="837" t="s">
        <v>469</v>
      </c>
      <c r="B40" s="838">
        <v>66.606208801269531</v>
      </c>
      <c r="C40" s="838">
        <v>72.998741149902344</v>
      </c>
      <c r="D40" s="838">
        <v>73.383216857910156</v>
      </c>
      <c r="E40" s="838">
        <v>77.679664611816406</v>
      </c>
      <c r="F40" s="838">
        <v>77.61810302734375</v>
      </c>
      <c r="G40" s="838">
        <v>77.594192504882813</v>
      </c>
      <c r="H40" s="838">
        <v>79.153739929199219</v>
      </c>
      <c r="I40" s="838">
        <v>82.7081298828125</v>
      </c>
      <c r="J40" s="838">
        <v>85.648208618164063</v>
      </c>
      <c r="K40" s="838">
        <v>89.928497314453125</v>
      </c>
      <c r="L40" s="838">
        <v>92.969314575195313</v>
      </c>
      <c r="M40" s="838">
        <v>99.344993591308594</v>
      </c>
      <c r="N40" s="838">
        <v>102.11460113525391</v>
      </c>
      <c r="O40" s="838">
        <v>106.16126251220703</v>
      </c>
      <c r="P40" s="838">
        <v>107.83990478515625</v>
      </c>
      <c r="Q40" s="838">
        <v>118.64256286621094</v>
      </c>
      <c r="R40" s="838">
        <v>116.59623718261719</v>
      </c>
      <c r="S40" s="838">
        <v>114.31605529785156</v>
      </c>
      <c r="T40" s="838">
        <v>126.17229461669922</v>
      </c>
    </row>
    <row r="41" spans="1:20" s="171" customFormat="1" ht="20.25" customHeight="1" x14ac:dyDescent="0.25">
      <c r="A41" s="172" t="s">
        <v>368</v>
      </c>
      <c r="B41" s="173"/>
      <c r="C41" s="173"/>
      <c r="D41" s="173"/>
      <c r="E41" s="173"/>
      <c r="F41" s="173"/>
      <c r="G41" s="173"/>
      <c r="H41" s="173"/>
      <c r="I41" s="173"/>
      <c r="J41" s="173"/>
      <c r="K41" s="173"/>
      <c r="L41" s="173"/>
      <c r="M41" s="173"/>
      <c r="N41" s="173"/>
      <c r="O41" s="173"/>
      <c r="P41" s="173"/>
      <c r="Q41" s="173"/>
      <c r="R41" s="173"/>
      <c r="S41" s="173"/>
      <c r="T41" s="173"/>
    </row>
    <row r="42" spans="1:20" s="171" customFormat="1" ht="20.25" customHeight="1" x14ac:dyDescent="0.25">
      <c r="A42" s="172"/>
      <c r="B42" s="173"/>
      <c r="C42" s="173"/>
      <c r="D42" s="173"/>
      <c r="E42" s="173"/>
      <c r="F42" s="173"/>
      <c r="G42" s="173"/>
      <c r="H42" s="173"/>
      <c r="I42" s="173"/>
      <c r="J42" s="173"/>
      <c r="K42" s="173"/>
      <c r="L42" s="173"/>
      <c r="M42" s="173"/>
      <c r="N42" s="173"/>
      <c r="O42" s="173"/>
      <c r="P42" s="173"/>
      <c r="Q42" s="173"/>
      <c r="R42" s="173"/>
      <c r="S42" s="173"/>
      <c r="T42" s="173"/>
    </row>
    <row r="43" spans="1:20" s="166" customFormat="1" ht="25.35" customHeight="1" x14ac:dyDescent="0.25">
      <c r="A43" s="165" t="str">
        <f>Index!A32</f>
        <v>Table 2y    Palau summary of Government Final Consumption Expenditure, by Institution and component, FY2005-FY2023</v>
      </c>
    </row>
    <row r="44" spans="1:20" ht="20.25" customHeight="1" x14ac:dyDescent="0.25">
      <c r="A44" s="52" t="s">
        <v>440</v>
      </c>
      <c r="B44" s="174" t="str">
        <f t="shared" ref="B44:M44" si="2">B2</f>
        <v>FY05</v>
      </c>
      <c r="C44" s="174" t="str">
        <f t="shared" si="2"/>
        <v>FY06</v>
      </c>
      <c r="D44" s="174" t="str">
        <f t="shared" si="2"/>
        <v>FY07</v>
      </c>
      <c r="E44" s="174" t="str">
        <f t="shared" si="2"/>
        <v>FY08</v>
      </c>
      <c r="F44" s="174" t="str">
        <f t="shared" si="2"/>
        <v>FY09</v>
      </c>
      <c r="G44" s="174" t="str">
        <f t="shared" si="2"/>
        <v>FY10</v>
      </c>
      <c r="H44" s="174" t="str">
        <f t="shared" si="2"/>
        <v>FY11</v>
      </c>
      <c r="I44" s="174" t="str">
        <f t="shared" si="2"/>
        <v>FY12</v>
      </c>
      <c r="J44" s="174" t="str">
        <f t="shared" si="2"/>
        <v>FY13</v>
      </c>
      <c r="K44" s="174" t="str">
        <f t="shared" si="2"/>
        <v>FY14</v>
      </c>
      <c r="L44" s="174" t="str">
        <f t="shared" si="2"/>
        <v>FY15</v>
      </c>
      <c r="M44" s="174" t="str">
        <f t="shared" si="2"/>
        <v>FY16</v>
      </c>
      <c r="N44" s="174" t="str">
        <f t="shared" ref="N44:T44" si="3">N2</f>
        <v>FY17</v>
      </c>
      <c r="O44" s="174" t="str">
        <f t="shared" si="3"/>
        <v>FY18</v>
      </c>
      <c r="P44" s="174" t="str">
        <f t="shared" si="3"/>
        <v>FY19</v>
      </c>
      <c r="Q44" s="174" t="str">
        <f t="shared" si="3"/>
        <v>FY20</v>
      </c>
      <c r="R44" s="174" t="str">
        <f t="shared" si="3"/>
        <v>FY21</v>
      </c>
      <c r="S44" s="174" t="str">
        <f t="shared" si="3"/>
        <v>FY22</v>
      </c>
      <c r="T44" s="174" t="str">
        <f t="shared" si="3"/>
        <v>FY23</v>
      </c>
    </row>
    <row r="45" spans="1:20" ht="20.25" customHeight="1" x14ac:dyDescent="0.25">
      <c r="A45" s="175" t="s">
        <v>152</v>
      </c>
      <c r="B45" s="170"/>
      <c r="C45" s="170"/>
      <c r="D45" s="170"/>
      <c r="E45" s="170"/>
      <c r="F45" s="170"/>
      <c r="G45" s="170"/>
      <c r="H45" s="170"/>
      <c r="I45" s="170"/>
      <c r="J45" s="170"/>
      <c r="K45" s="170"/>
      <c r="L45" s="170"/>
      <c r="M45" s="170"/>
      <c r="N45" s="170"/>
      <c r="O45" s="170"/>
      <c r="P45" s="170"/>
      <c r="Q45" s="170"/>
      <c r="R45" s="170"/>
      <c r="S45" s="170"/>
      <c r="T45" s="170"/>
    </row>
    <row r="46" spans="1:20" x14ac:dyDescent="0.25">
      <c r="A46" s="176" t="s">
        <v>470</v>
      </c>
      <c r="B46" s="170">
        <v>43.072223663330078</v>
      </c>
      <c r="C46" s="170">
        <v>48.242904663085938</v>
      </c>
      <c r="D46" s="170">
        <v>48.888740539550781</v>
      </c>
      <c r="E46" s="170">
        <v>51.880577087402344</v>
      </c>
      <c r="F46" s="170">
        <v>50.072868347167969</v>
      </c>
      <c r="G46" s="170">
        <v>49.361656188964844</v>
      </c>
      <c r="H46" s="170">
        <v>50.887882232666016</v>
      </c>
      <c r="I46" s="170">
        <v>51.2041015625</v>
      </c>
      <c r="J46" s="170">
        <v>53.153953552246094</v>
      </c>
      <c r="K46" s="170">
        <v>55.118301391601563</v>
      </c>
      <c r="L46" s="170">
        <v>56.682781219482422</v>
      </c>
      <c r="M46" s="170">
        <v>60.737083435058594</v>
      </c>
      <c r="N46" s="170">
        <v>60.231475830078125</v>
      </c>
      <c r="O46" s="170">
        <v>65.420211791992188</v>
      </c>
      <c r="P46" s="170">
        <v>67.41943359375</v>
      </c>
      <c r="Q46" s="170">
        <v>77.553749084472656</v>
      </c>
      <c r="R46" s="170">
        <v>73.895988464355469</v>
      </c>
      <c r="S46" s="170">
        <v>72.771995544433594</v>
      </c>
      <c r="T46" s="170">
        <v>80.512001037597656</v>
      </c>
    </row>
    <row r="47" spans="1:20" x14ac:dyDescent="0.25">
      <c r="A47" s="176" t="s">
        <v>419</v>
      </c>
      <c r="B47" s="170">
        <v>31.625574111938477</v>
      </c>
      <c r="C47" s="170">
        <v>32.655269622802734</v>
      </c>
      <c r="D47" s="170">
        <v>33.786006927490234</v>
      </c>
      <c r="E47" s="170">
        <v>34.819297790527344</v>
      </c>
      <c r="F47" s="170">
        <v>34.217464447021484</v>
      </c>
      <c r="G47" s="170">
        <v>33.386486053466797</v>
      </c>
      <c r="H47" s="170">
        <v>34.338253021240234</v>
      </c>
      <c r="I47" s="170">
        <v>34.772171020507813</v>
      </c>
      <c r="J47" s="170">
        <v>35.919692993164063</v>
      </c>
      <c r="K47" s="170">
        <v>36.148105621337891</v>
      </c>
      <c r="L47" s="170">
        <v>37.582847595214844</v>
      </c>
      <c r="M47" s="170">
        <v>40.967243194580078</v>
      </c>
      <c r="N47" s="170">
        <v>42.857566833496094</v>
      </c>
      <c r="O47" s="170">
        <v>44.574729919433594</v>
      </c>
      <c r="P47" s="170">
        <v>45.540962219238281</v>
      </c>
      <c r="Q47" s="170">
        <v>48.404029846191406</v>
      </c>
      <c r="R47" s="170">
        <v>48.717681884765625</v>
      </c>
      <c r="S47" s="170">
        <v>47.272998809814453</v>
      </c>
      <c r="T47" s="170">
        <v>50.469001770019531</v>
      </c>
    </row>
    <row r="48" spans="1:20" x14ac:dyDescent="0.25">
      <c r="A48" s="176" t="s">
        <v>420</v>
      </c>
      <c r="B48" s="170">
        <v>14.617353439331055</v>
      </c>
      <c r="C48" s="170">
        <v>18.934820175170898</v>
      </c>
      <c r="D48" s="170">
        <v>18.254705429077148</v>
      </c>
      <c r="E48" s="170">
        <v>20.393379211425781</v>
      </c>
      <c r="F48" s="170">
        <v>19.041826248168945</v>
      </c>
      <c r="G48" s="170">
        <v>19.043954849243164</v>
      </c>
      <c r="H48" s="170">
        <v>20.158468246459961</v>
      </c>
      <c r="I48" s="170">
        <v>21.938774108886719</v>
      </c>
      <c r="J48" s="170">
        <v>22.573873519897461</v>
      </c>
      <c r="K48" s="170">
        <v>24.636985778808594</v>
      </c>
      <c r="L48" s="170">
        <v>24.44639778137207</v>
      </c>
      <c r="M48" s="170">
        <v>25.865066528320313</v>
      </c>
      <c r="N48" s="170">
        <v>25.096368789672852</v>
      </c>
      <c r="O48" s="170">
        <v>26.582307815551758</v>
      </c>
      <c r="P48" s="170">
        <v>27.132867813110352</v>
      </c>
      <c r="Q48" s="170">
        <v>32.834026336669922</v>
      </c>
      <c r="R48" s="170">
        <v>29.189821243286133</v>
      </c>
      <c r="S48" s="170">
        <v>28.934000015258789</v>
      </c>
      <c r="T48" s="170">
        <v>34.655998229980469</v>
      </c>
    </row>
    <row r="49" spans="1:20" s="171" customFormat="1" ht="20.25" customHeight="1" x14ac:dyDescent="0.25">
      <c r="A49" s="839" t="s">
        <v>421</v>
      </c>
      <c r="B49" s="840">
        <v>-3.1707043647766113</v>
      </c>
      <c r="C49" s="840">
        <v>-3.3471860885620117</v>
      </c>
      <c r="D49" s="840">
        <v>-3.151972770690918</v>
      </c>
      <c r="E49" s="840">
        <v>-3.3320987224578857</v>
      </c>
      <c r="F49" s="840">
        <v>-3.1864242553710938</v>
      </c>
      <c r="G49" s="840">
        <v>-3.0687861442565918</v>
      </c>
      <c r="H49" s="840">
        <v>-3.6088395118713379</v>
      </c>
      <c r="I49" s="840">
        <v>-5.5068449974060059</v>
      </c>
      <c r="J49" s="840">
        <v>-5.3396148681640625</v>
      </c>
      <c r="K49" s="840">
        <v>-5.6667890548706055</v>
      </c>
      <c r="L49" s="840">
        <v>-5.3464651107788086</v>
      </c>
      <c r="M49" s="840">
        <v>-6.0952258110046387</v>
      </c>
      <c r="N49" s="840">
        <v>-7.7224578857421875</v>
      </c>
      <c r="O49" s="840">
        <v>-5.7368249893188477</v>
      </c>
      <c r="P49" s="840">
        <v>-5.2543931007385254</v>
      </c>
      <c r="Q49" s="840">
        <v>-3.6843070983886719</v>
      </c>
      <c r="R49" s="840">
        <v>-4.0115189552307129</v>
      </c>
      <c r="S49" s="840">
        <v>-3.434999942779541</v>
      </c>
      <c r="T49" s="840">
        <v>-4.6129999160766602</v>
      </c>
    </row>
    <row r="50" spans="1:20" ht="20.25" customHeight="1" x14ac:dyDescent="0.25">
      <c r="A50" s="175" t="s">
        <v>471</v>
      </c>
      <c r="B50" s="170"/>
      <c r="C50" s="170"/>
      <c r="D50" s="170"/>
      <c r="E50" s="170"/>
      <c r="F50" s="170"/>
      <c r="G50" s="170"/>
      <c r="H50" s="170"/>
      <c r="I50" s="170"/>
      <c r="J50" s="170"/>
      <c r="K50" s="170"/>
      <c r="L50" s="170"/>
      <c r="M50" s="170"/>
      <c r="N50" s="170"/>
      <c r="O50" s="170"/>
      <c r="P50" s="170"/>
      <c r="Q50" s="170"/>
      <c r="R50" s="170"/>
      <c r="S50" s="170"/>
      <c r="T50" s="170"/>
    </row>
    <row r="51" spans="1:20" x14ac:dyDescent="0.25">
      <c r="A51" s="176" t="s">
        <v>472</v>
      </c>
      <c r="B51" s="170">
        <v>9.9351024627685547</v>
      </c>
      <c r="C51" s="170">
        <v>9.8389348983764648</v>
      </c>
      <c r="D51" s="170">
        <v>9.3219137191772461</v>
      </c>
      <c r="E51" s="170">
        <v>9.4475488662719727</v>
      </c>
      <c r="F51" s="170">
        <v>11.456920623779297</v>
      </c>
      <c r="G51" s="170">
        <v>11.236832618713379</v>
      </c>
      <c r="H51" s="170">
        <v>10.132571220397949</v>
      </c>
      <c r="I51" s="170">
        <v>10.431863784790039</v>
      </c>
      <c r="J51" s="170">
        <v>10.505380630493164</v>
      </c>
      <c r="K51" s="170">
        <v>10.351057052612305</v>
      </c>
      <c r="L51" s="170">
        <v>10.051668167114258</v>
      </c>
      <c r="M51" s="170">
        <v>11.196691513061523</v>
      </c>
      <c r="N51" s="170">
        <v>12.130404472351074</v>
      </c>
      <c r="O51" s="170">
        <v>12.291708946228027</v>
      </c>
      <c r="P51" s="170">
        <v>13.050768852233887</v>
      </c>
      <c r="Q51" s="170">
        <v>13.895890235900879</v>
      </c>
      <c r="R51" s="170">
        <v>16.557119369506836</v>
      </c>
      <c r="S51" s="170">
        <v>15.697360992431641</v>
      </c>
      <c r="T51" s="170">
        <v>15.163307189941406</v>
      </c>
    </row>
    <row r="52" spans="1:20" x14ac:dyDescent="0.25">
      <c r="A52" s="176" t="s">
        <v>419</v>
      </c>
      <c r="B52" s="170">
        <v>5.8955316543579102</v>
      </c>
      <c r="C52" s="170">
        <v>6.1287870407104492</v>
      </c>
      <c r="D52" s="170">
        <v>6.1077752113342285</v>
      </c>
      <c r="E52" s="170">
        <v>6.2712831497192383</v>
      </c>
      <c r="F52" s="170">
        <v>6.3940415382385254</v>
      </c>
      <c r="G52" s="170">
        <v>6.7028651237487793</v>
      </c>
      <c r="H52" s="170">
        <v>6.4792451858520508</v>
      </c>
      <c r="I52" s="170">
        <v>6.5734267234802246</v>
      </c>
      <c r="J52" s="170">
        <v>6.2982082366943359</v>
      </c>
      <c r="K52" s="170">
        <v>6.5520496368408203</v>
      </c>
      <c r="L52" s="170">
        <v>6.5153207778930664</v>
      </c>
      <c r="M52" s="170">
        <v>7.3118906021118164</v>
      </c>
      <c r="N52" s="170">
        <v>6.8923821449279785</v>
      </c>
      <c r="O52" s="170">
        <v>7.0010695457458496</v>
      </c>
      <c r="P52" s="170">
        <v>7.3502044677734375</v>
      </c>
      <c r="Q52" s="170">
        <v>8.1108932495117188</v>
      </c>
      <c r="R52" s="170">
        <v>10.606745719909668</v>
      </c>
      <c r="S52" s="170">
        <v>7.9879755973815918</v>
      </c>
      <c r="T52" s="170">
        <v>8.4962863922119141</v>
      </c>
    </row>
    <row r="53" spans="1:20" x14ac:dyDescent="0.25">
      <c r="A53" s="176" t="s">
        <v>420</v>
      </c>
      <c r="B53" s="170">
        <v>6.7575678825378418</v>
      </c>
      <c r="C53" s="170">
        <v>6.5939006805419922</v>
      </c>
      <c r="D53" s="170">
        <v>6.079411506652832</v>
      </c>
      <c r="E53" s="170">
        <v>5.9328813552856445</v>
      </c>
      <c r="F53" s="170">
        <v>7.0996437072753906</v>
      </c>
      <c r="G53" s="170">
        <v>7.3936529159545898</v>
      </c>
      <c r="H53" s="170">
        <v>6.7716255187988281</v>
      </c>
      <c r="I53" s="170">
        <v>7.170539379119873</v>
      </c>
      <c r="J53" s="170">
        <v>7.5913934707641602</v>
      </c>
      <c r="K53" s="170">
        <v>7.5801563262939453</v>
      </c>
      <c r="L53" s="170">
        <v>7.5400204658508301</v>
      </c>
      <c r="M53" s="170">
        <v>7.4007778167724609</v>
      </c>
      <c r="N53" s="170">
        <v>8.6108913421630859</v>
      </c>
      <c r="O53" s="170">
        <v>8.5815620422363281</v>
      </c>
      <c r="P53" s="170">
        <v>8.5492210388183594</v>
      </c>
      <c r="Q53" s="170">
        <v>9.0179853439331055</v>
      </c>
      <c r="R53" s="170">
        <v>8.897608757019043</v>
      </c>
      <c r="S53" s="170">
        <v>11.15301513671875</v>
      </c>
      <c r="T53" s="170">
        <v>9.8414077758789063</v>
      </c>
    </row>
    <row r="54" spans="1:20" s="171" customFormat="1" ht="20.25" customHeight="1" x14ac:dyDescent="0.25">
      <c r="A54" s="839" t="s">
        <v>421</v>
      </c>
      <c r="B54" s="840">
        <v>-2.7179975509643555</v>
      </c>
      <c r="C54" s="840">
        <v>-2.8837530612945557</v>
      </c>
      <c r="D54" s="840">
        <v>-2.8652729988098145</v>
      </c>
      <c r="E54" s="840">
        <v>-2.7566161155700684</v>
      </c>
      <c r="F54" s="840">
        <v>-2.0367641448974609</v>
      </c>
      <c r="G54" s="840">
        <v>-2.8596851825714111</v>
      </c>
      <c r="H54" s="840">
        <v>-3.1182990074157715</v>
      </c>
      <c r="I54" s="840">
        <v>-3.3121018409729004</v>
      </c>
      <c r="J54" s="840">
        <v>-3.3842208385467529</v>
      </c>
      <c r="K54" s="840">
        <v>-3.7811489105224609</v>
      </c>
      <c r="L54" s="840">
        <v>-4.0036730766296387</v>
      </c>
      <c r="M54" s="840">
        <v>-3.5159769058227539</v>
      </c>
      <c r="N54" s="840">
        <v>-3.3728680610656738</v>
      </c>
      <c r="O54" s="840">
        <v>-3.2909231185913086</v>
      </c>
      <c r="P54" s="840">
        <v>-2.8486568927764893</v>
      </c>
      <c r="Q54" s="840">
        <v>-3.2329881191253662</v>
      </c>
      <c r="R54" s="840">
        <v>-2.9472348690032959</v>
      </c>
      <c r="S54" s="840">
        <v>-3.4436302185058594</v>
      </c>
      <c r="T54" s="840">
        <v>-3.1743872165679932</v>
      </c>
    </row>
    <row r="55" spans="1:20" ht="20.25" customHeight="1" x14ac:dyDescent="0.25">
      <c r="A55" s="175" t="s">
        <v>382</v>
      </c>
      <c r="B55" s="170"/>
      <c r="C55" s="170"/>
      <c r="D55" s="170"/>
      <c r="E55" s="170"/>
      <c r="F55" s="170"/>
      <c r="G55" s="170"/>
      <c r="H55" s="170"/>
      <c r="I55" s="170"/>
      <c r="J55" s="170"/>
      <c r="K55" s="170"/>
      <c r="L55" s="170"/>
      <c r="M55" s="170"/>
      <c r="N55" s="170"/>
      <c r="O55" s="170"/>
      <c r="P55" s="170"/>
      <c r="Q55" s="170"/>
      <c r="R55" s="170"/>
      <c r="S55" s="170"/>
      <c r="T55" s="170"/>
    </row>
    <row r="56" spans="1:20" x14ac:dyDescent="0.25">
      <c r="A56" s="176" t="s">
        <v>472</v>
      </c>
      <c r="B56" s="170">
        <v>6.4680271148681641</v>
      </c>
      <c r="C56" s="170">
        <v>7.5287604331970215</v>
      </c>
      <c r="D56" s="170">
        <v>7.7591323852539063</v>
      </c>
      <c r="E56" s="170">
        <v>8.7620124816894531</v>
      </c>
      <c r="F56" s="170">
        <v>9.2818698883056641</v>
      </c>
      <c r="G56" s="170">
        <v>9.3771200180053711</v>
      </c>
      <c r="H56" s="170">
        <v>9.6617631912231445</v>
      </c>
      <c r="I56" s="170">
        <v>10.273550033569336</v>
      </c>
      <c r="J56" s="170">
        <v>11.221086502075195</v>
      </c>
      <c r="K56" s="170">
        <v>12.958724975585938</v>
      </c>
      <c r="L56" s="170">
        <v>14.738210678100586</v>
      </c>
      <c r="M56" s="170">
        <v>15.313342094421387</v>
      </c>
      <c r="N56" s="170">
        <v>16.480436325073242</v>
      </c>
      <c r="O56" s="170">
        <v>16.784055709838867</v>
      </c>
      <c r="P56" s="170">
        <v>16.290630340576172</v>
      </c>
      <c r="Q56" s="170">
        <v>17.710786819458008</v>
      </c>
      <c r="R56" s="170">
        <v>16.724338531494141</v>
      </c>
      <c r="S56" s="170">
        <v>16.346334457397461</v>
      </c>
      <c r="T56" s="170">
        <v>18.020008087158203</v>
      </c>
    </row>
    <row r="57" spans="1:20" x14ac:dyDescent="0.25">
      <c r="A57" s="176" t="s">
        <v>419</v>
      </c>
      <c r="B57" s="170">
        <v>4.2776808738708496</v>
      </c>
      <c r="C57" s="170">
        <v>4.8912353515625</v>
      </c>
      <c r="D57" s="170">
        <v>5.0153703689575195</v>
      </c>
      <c r="E57" s="170">
        <v>5.7169671058654785</v>
      </c>
      <c r="F57" s="170">
        <v>6.1154217720031738</v>
      </c>
      <c r="G57" s="170">
        <v>6.2943735122680664</v>
      </c>
      <c r="H57" s="170">
        <v>6.4233736991882324</v>
      </c>
      <c r="I57" s="170">
        <v>6.8110008239746094</v>
      </c>
      <c r="J57" s="170">
        <v>7.3433294296264648</v>
      </c>
      <c r="K57" s="170">
        <v>8.5727214813232422</v>
      </c>
      <c r="L57" s="170">
        <v>9.5906906127929688</v>
      </c>
      <c r="M57" s="170">
        <v>10.549338340759277</v>
      </c>
      <c r="N57" s="170">
        <v>11.245174407958984</v>
      </c>
      <c r="O57" s="170">
        <v>11.695870399475098</v>
      </c>
      <c r="P57" s="170">
        <v>12.049456596374512</v>
      </c>
      <c r="Q57" s="170">
        <v>12.495987892150879</v>
      </c>
      <c r="R57" s="170">
        <v>12.158617973327637</v>
      </c>
      <c r="S57" s="170">
        <v>11.69066333770752</v>
      </c>
      <c r="T57" s="170">
        <v>12.75246524810791</v>
      </c>
    </row>
    <row r="58" spans="1:20" x14ac:dyDescent="0.25">
      <c r="A58" s="176" t="s">
        <v>420</v>
      </c>
      <c r="B58" s="170">
        <v>2.5935001373291016</v>
      </c>
      <c r="C58" s="170">
        <v>2.9609363079071045</v>
      </c>
      <c r="D58" s="170">
        <v>3.0598540306091309</v>
      </c>
      <c r="E58" s="170">
        <v>3.3947098255157471</v>
      </c>
      <c r="F58" s="170">
        <v>3.5823979377746582</v>
      </c>
      <c r="G58" s="170">
        <v>3.4422440528869629</v>
      </c>
      <c r="H58" s="170">
        <v>3.5898177623748779</v>
      </c>
      <c r="I58" s="170">
        <v>3.8428843021392822</v>
      </c>
      <c r="J58" s="170">
        <v>4.3533158302307129</v>
      </c>
      <c r="K58" s="170">
        <v>4.8700933456420898</v>
      </c>
      <c r="L58" s="170">
        <v>5.6948881149291992</v>
      </c>
      <c r="M58" s="170">
        <v>5.4040260314941406</v>
      </c>
      <c r="N58" s="170">
        <v>5.8314299583435059</v>
      </c>
      <c r="O58" s="170">
        <v>5.9422183036804199</v>
      </c>
      <c r="P58" s="170">
        <v>5.2660994529724121</v>
      </c>
      <c r="Q58" s="170">
        <v>6.0031900405883789</v>
      </c>
      <c r="R58" s="170">
        <v>5.2862515449523926</v>
      </c>
      <c r="S58" s="170">
        <v>5.4020118713378906</v>
      </c>
      <c r="T58" s="170">
        <v>6.1978359222412109</v>
      </c>
    </row>
    <row r="59" spans="1:20" s="171" customFormat="1" ht="20.25" customHeight="1" x14ac:dyDescent="0.25">
      <c r="A59" s="839" t="s">
        <v>421</v>
      </c>
      <c r="B59" s="840">
        <v>-0.40315422415733337</v>
      </c>
      <c r="C59" s="840">
        <v>-0.32341101765632629</v>
      </c>
      <c r="D59" s="840">
        <v>-0.31609228253364563</v>
      </c>
      <c r="E59" s="840">
        <v>-0.34966421127319336</v>
      </c>
      <c r="F59" s="840">
        <v>-0.41595000028610229</v>
      </c>
      <c r="G59" s="840">
        <v>-0.3594977855682373</v>
      </c>
      <c r="H59" s="840">
        <v>-0.35142830014228821</v>
      </c>
      <c r="I59" s="840">
        <v>-0.3803354799747467</v>
      </c>
      <c r="J59" s="840">
        <v>-0.47555893659591675</v>
      </c>
      <c r="K59" s="840">
        <v>-0.48408985137939453</v>
      </c>
      <c r="L59" s="840">
        <v>-0.5473673939704895</v>
      </c>
      <c r="M59" s="840">
        <v>-0.64002144336700439</v>
      </c>
      <c r="N59" s="840">
        <v>-0.59616893529891968</v>
      </c>
      <c r="O59" s="840">
        <v>-0.85403311252593994</v>
      </c>
      <c r="P59" s="840">
        <v>-1.0249260663986206</v>
      </c>
      <c r="Q59" s="840">
        <v>-0.78839188814163208</v>
      </c>
      <c r="R59" s="840">
        <v>-0.72053194046020508</v>
      </c>
      <c r="S59" s="840">
        <v>-0.74634206295013428</v>
      </c>
      <c r="T59" s="840">
        <v>-0.93029230833053589</v>
      </c>
    </row>
    <row r="60" spans="1:20" ht="20.25" customHeight="1" x14ac:dyDescent="0.25">
      <c r="A60" s="175" t="s">
        <v>473</v>
      </c>
      <c r="B60" s="170"/>
      <c r="C60" s="170"/>
      <c r="D60" s="170"/>
      <c r="E60" s="170"/>
      <c r="F60" s="170"/>
      <c r="G60" s="170"/>
      <c r="H60" s="170"/>
      <c r="I60" s="170"/>
      <c r="J60" s="170"/>
      <c r="K60" s="170"/>
      <c r="L60" s="170"/>
      <c r="M60" s="170"/>
      <c r="N60" s="170"/>
      <c r="O60" s="170"/>
      <c r="P60" s="170"/>
      <c r="Q60" s="170"/>
      <c r="R60" s="170"/>
      <c r="S60" s="170"/>
      <c r="T60" s="170"/>
    </row>
    <row r="61" spans="1:20" x14ac:dyDescent="0.25">
      <c r="A61" s="176" t="s">
        <v>472</v>
      </c>
      <c r="B61" s="170">
        <v>0.83900296688079834</v>
      </c>
      <c r="C61" s="170">
        <v>0.83379203081130981</v>
      </c>
      <c r="D61" s="170">
        <v>1.0800939798355103</v>
      </c>
      <c r="E61" s="170">
        <v>1.1511440277099609</v>
      </c>
      <c r="F61" s="170">
        <v>1.1673070192337036</v>
      </c>
      <c r="G61" s="170">
        <v>1.3306150436401367</v>
      </c>
      <c r="H61" s="170">
        <v>1.3929610252380371</v>
      </c>
      <c r="I61" s="170">
        <v>1.5993319749832153</v>
      </c>
      <c r="J61" s="170">
        <v>1.5684020519256592</v>
      </c>
      <c r="K61" s="170">
        <v>1.5683850049972534</v>
      </c>
      <c r="L61" s="170">
        <v>1.5991519689559937</v>
      </c>
      <c r="M61" s="170">
        <v>1.8466449975967407</v>
      </c>
      <c r="N61" s="170">
        <v>1.5807889699935913</v>
      </c>
      <c r="O61" s="170">
        <v>1.7835019826889038</v>
      </c>
      <c r="P61" s="170">
        <v>1.9510940313339233</v>
      </c>
      <c r="Q61" s="170">
        <v>1.7764509916305542</v>
      </c>
      <c r="R61" s="170">
        <v>1.7395023107528687</v>
      </c>
      <c r="S61" s="170">
        <v>1.8753904104232788</v>
      </c>
      <c r="T61" s="170">
        <v>1.9265531301498413</v>
      </c>
    </row>
    <row r="62" spans="1:20" x14ac:dyDescent="0.25">
      <c r="A62" s="176" t="s">
        <v>419</v>
      </c>
      <c r="B62" s="170">
        <v>0.57017797231674194</v>
      </c>
      <c r="C62" s="170">
        <v>0.551829993724823</v>
      </c>
      <c r="D62" s="170">
        <v>0.61779099702835083</v>
      </c>
      <c r="E62" s="170">
        <v>0.66645097732543945</v>
      </c>
      <c r="F62" s="170">
        <v>0.74995696544647217</v>
      </c>
      <c r="G62" s="170">
        <v>0.80370599031448364</v>
      </c>
      <c r="H62" s="170">
        <v>0.90964096784591675</v>
      </c>
      <c r="I62" s="170">
        <v>0.97592997550964355</v>
      </c>
      <c r="J62" s="170">
        <v>0.94831198453903198</v>
      </c>
      <c r="K62" s="170">
        <v>0.96272897720336914</v>
      </c>
      <c r="L62" s="170">
        <v>0.99531096220016479</v>
      </c>
      <c r="M62" s="170">
        <v>1.0773090124130249</v>
      </c>
      <c r="N62" s="170">
        <v>1.0367029905319214</v>
      </c>
      <c r="O62" s="170">
        <v>1.0455119609832764</v>
      </c>
      <c r="P62" s="170">
        <v>1.0555460453033447</v>
      </c>
      <c r="Q62" s="170">
        <v>1.0598349571228027</v>
      </c>
      <c r="R62" s="170">
        <v>1.0299941301345825</v>
      </c>
      <c r="S62" s="170">
        <v>1.0649255514144897</v>
      </c>
      <c r="T62" s="170">
        <v>1.0545871257781982</v>
      </c>
    </row>
    <row r="63" spans="1:20" x14ac:dyDescent="0.25">
      <c r="A63" s="176" t="s">
        <v>420</v>
      </c>
      <c r="B63" s="170">
        <v>0.26882502436637878</v>
      </c>
      <c r="C63" s="170">
        <v>0.28196200728416443</v>
      </c>
      <c r="D63" s="170">
        <v>0.46230301260948181</v>
      </c>
      <c r="E63" s="170">
        <v>0.48469299077987671</v>
      </c>
      <c r="F63" s="170">
        <v>0.41734999418258667</v>
      </c>
      <c r="G63" s="170">
        <v>0.5269089937210083</v>
      </c>
      <c r="H63" s="170">
        <v>0.48331999778747559</v>
      </c>
      <c r="I63" s="170">
        <v>0.62340199947357178</v>
      </c>
      <c r="J63" s="170">
        <v>0.62009000778198242</v>
      </c>
      <c r="K63" s="170">
        <v>0.60565602779388428</v>
      </c>
      <c r="L63" s="170">
        <v>0.60384100675582886</v>
      </c>
      <c r="M63" s="170">
        <v>0.76933598518371582</v>
      </c>
      <c r="N63" s="170">
        <v>0.54408597946166992</v>
      </c>
      <c r="O63" s="170">
        <v>0.73798996210098267</v>
      </c>
      <c r="P63" s="170">
        <v>0.89554798603057861</v>
      </c>
      <c r="Q63" s="170">
        <v>0.71661603450775146</v>
      </c>
      <c r="R63" s="170">
        <v>0.70950812101364136</v>
      </c>
      <c r="S63" s="170">
        <v>0.81046485900878906</v>
      </c>
      <c r="T63" s="170">
        <v>0.87196600437164307</v>
      </c>
    </row>
    <row r="64" spans="1:20" s="171" customFormat="1" ht="20.25" customHeight="1" x14ac:dyDescent="0.25">
      <c r="A64" s="839" t="s">
        <v>421</v>
      </c>
      <c r="B64" s="486">
        <v>0</v>
      </c>
      <c r="C64" s="486">
        <v>0</v>
      </c>
      <c r="D64" s="486">
        <v>0</v>
      </c>
      <c r="E64" s="486">
        <v>0</v>
      </c>
      <c r="F64" s="486">
        <v>0</v>
      </c>
      <c r="G64" s="486">
        <v>0</v>
      </c>
      <c r="H64" s="486">
        <v>0</v>
      </c>
      <c r="I64" s="486">
        <v>0</v>
      </c>
      <c r="J64" s="486">
        <v>0</v>
      </c>
      <c r="K64" s="486">
        <v>0</v>
      </c>
      <c r="L64" s="486">
        <v>0</v>
      </c>
      <c r="M64" s="486">
        <v>0</v>
      </c>
      <c r="N64" s="486">
        <v>0</v>
      </c>
      <c r="O64" s="486">
        <v>0</v>
      </c>
      <c r="P64" s="486">
        <v>0</v>
      </c>
      <c r="Q64" s="486">
        <v>0</v>
      </c>
      <c r="R64" s="486">
        <v>0</v>
      </c>
      <c r="S64" s="486">
        <v>0</v>
      </c>
      <c r="T64" s="486">
        <v>0</v>
      </c>
    </row>
    <row r="65" spans="1:20" ht="20.25" customHeight="1" x14ac:dyDescent="0.25">
      <c r="A65" s="175" t="s">
        <v>474</v>
      </c>
      <c r="B65" s="170"/>
      <c r="C65" s="170"/>
      <c r="D65" s="170"/>
      <c r="E65" s="170"/>
      <c r="F65" s="170"/>
      <c r="G65" s="170"/>
      <c r="H65" s="170"/>
      <c r="I65" s="170"/>
      <c r="J65" s="170"/>
      <c r="K65" s="170"/>
      <c r="L65" s="170"/>
      <c r="M65" s="170"/>
      <c r="N65" s="170"/>
      <c r="O65" s="170"/>
      <c r="P65" s="170"/>
      <c r="Q65" s="170"/>
      <c r="R65" s="170"/>
      <c r="S65" s="170"/>
      <c r="T65" s="170"/>
    </row>
    <row r="66" spans="1:20" x14ac:dyDescent="0.25">
      <c r="A66" s="176" t="s">
        <v>472</v>
      </c>
      <c r="B66" s="170">
        <v>60.314353942871094</v>
      </c>
      <c r="C66" s="170">
        <v>66.444389343261719</v>
      </c>
      <c r="D66" s="170">
        <v>67.049880981445313</v>
      </c>
      <c r="E66" s="170">
        <v>71.241287231445313</v>
      </c>
      <c r="F66" s="170">
        <v>71.978965759277344</v>
      </c>
      <c r="G66" s="170">
        <v>71.306221008300781</v>
      </c>
      <c r="H66" s="170">
        <v>72.075180053710938</v>
      </c>
      <c r="I66" s="170">
        <v>73.50885009765625</v>
      </c>
      <c r="J66" s="170">
        <v>76.448822021484375</v>
      </c>
      <c r="K66" s="170">
        <v>79.996467590332031</v>
      </c>
      <c r="L66" s="170">
        <v>83.071807861328125</v>
      </c>
      <c r="M66" s="170">
        <v>89.093765258789063</v>
      </c>
      <c r="N66" s="170">
        <v>90.423103332519531</v>
      </c>
      <c r="O66" s="170">
        <v>96.27947998046875</v>
      </c>
      <c r="P66" s="170">
        <v>98.711929321289063</v>
      </c>
      <c r="Q66" s="170">
        <v>110.93687438964844</v>
      </c>
      <c r="R66" s="170">
        <v>108.91694641113281</v>
      </c>
      <c r="S66" s="170">
        <v>106.69108581542969</v>
      </c>
      <c r="T66" s="170">
        <v>115.62187194824219</v>
      </c>
    </row>
    <row r="67" spans="1:20" x14ac:dyDescent="0.25">
      <c r="A67" s="176" t="s">
        <v>419</v>
      </c>
      <c r="B67" s="170">
        <v>42.368965148925781</v>
      </c>
      <c r="C67" s="170">
        <v>44.227123260498047</v>
      </c>
      <c r="D67" s="170">
        <v>45.526943206787109</v>
      </c>
      <c r="E67" s="170">
        <v>47.4739990234375</v>
      </c>
      <c r="F67" s="170">
        <v>47.476882934570313</v>
      </c>
      <c r="G67" s="170">
        <v>47.187431335449219</v>
      </c>
      <c r="H67" s="170">
        <v>48.1505126953125</v>
      </c>
      <c r="I67" s="170">
        <v>49.132530212402344</v>
      </c>
      <c r="J67" s="170">
        <v>50.509544372558594</v>
      </c>
      <c r="K67" s="170">
        <v>52.235607147216797</v>
      </c>
      <c r="L67" s="170">
        <v>54.684169769287109</v>
      </c>
      <c r="M67" s="170">
        <v>59.905780792236328</v>
      </c>
      <c r="N67" s="170">
        <v>62.031826019287109</v>
      </c>
      <c r="O67" s="170">
        <v>64.317184448242188</v>
      </c>
      <c r="P67" s="170">
        <v>65.996170043945313</v>
      </c>
      <c r="Q67" s="170">
        <v>70.070747375488281</v>
      </c>
      <c r="R67" s="170">
        <v>72.513038635253906</v>
      </c>
      <c r="S67" s="170">
        <v>68.016563415527344</v>
      </c>
      <c r="T67" s="170">
        <v>72.7723388671875</v>
      </c>
    </row>
    <row r="68" spans="1:20" x14ac:dyDescent="0.25">
      <c r="A68" s="176" t="s">
        <v>420</v>
      </c>
      <c r="B68" s="170">
        <v>24.237245559692383</v>
      </c>
      <c r="C68" s="170">
        <v>28.77161979675293</v>
      </c>
      <c r="D68" s="170">
        <v>27.856273651123047</v>
      </c>
      <c r="E68" s="170">
        <v>30.205663681030273</v>
      </c>
      <c r="F68" s="170">
        <v>30.141218185424805</v>
      </c>
      <c r="G68" s="170">
        <v>30.406761169433594</v>
      </c>
      <c r="H68" s="170">
        <v>31.003231048583984</v>
      </c>
      <c r="I68" s="170">
        <v>33.575599670410156</v>
      </c>
      <c r="J68" s="170">
        <v>35.138671875</v>
      </c>
      <c r="K68" s="170">
        <v>37.692890167236328</v>
      </c>
      <c r="L68" s="170">
        <v>38.285144805908203</v>
      </c>
      <c r="M68" s="170">
        <v>39.439205169677734</v>
      </c>
      <c r="N68" s="170">
        <v>40.082775115966797</v>
      </c>
      <c r="O68" s="170">
        <v>41.844078063964844</v>
      </c>
      <c r="P68" s="170">
        <v>41.843734741210938</v>
      </c>
      <c r="Q68" s="170">
        <v>48.571819305419922</v>
      </c>
      <c r="R68" s="170">
        <v>44.08319091796875</v>
      </c>
      <c r="S68" s="170">
        <v>46.299491882324219</v>
      </c>
      <c r="T68" s="170">
        <v>51.567207336425781</v>
      </c>
    </row>
    <row r="69" spans="1:20" s="171" customFormat="1" ht="20.25" customHeight="1" x14ac:dyDescent="0.25">
      <c r="A69" s="839" t="s">
        <v>421</v>
      </c>
      <c r="B69" s="840">
        <v>-6.2918562889099121</v>
      </c>
      <c r="C69" s="840">
        <v>-6.5543503761291504</v>
      </c>
      <c r="D69" s="840">
        <v>-6.3333382606506348</v>
      </c>
      <c r="E69" s="840">
        <v>-6.4383788108825684</v>
      </c>
      <c r="F69" s="840">
        <v>-5.6391382217407227</v>
      </c>
      <c r="G69" s="840">
        <v>-6.2879691123962402</v>
      </c>
      <c r="H69" s="840">
        <v>-7.0785670280456543</v>
      </c>
      <c r="I69" s="840">
        <v>-9.1992826461791992</v>
      </c>
      <c r="J69" s="840">
        <v>-9.1993951797485352</v>
      </c>
      <c r="K69" s="840">
        <v>-9.9320278167724609</v>
      </c>
      <c r="L69" s="840">
        <v>-9.8975057601928711</v>
      </c>
      <c r="M69" s="840">
        <v>-10.251224517822266</v>
      </c>
      <c r="N69" s="840">
        <v>-11.691494941711426</v>
      </c>
      <c r="O69" s="840">
        <v>-9.8817815780639648</v>
      </c>
      <c r="P69" s="840">
        <v>-9.1279764175415039</v>
      </c>
      <c r="Q69" s="840">
        <v>-7.7056870460510254</v>
      </c>
      <c r="R69" s="840">
        <v>-7.679286003112793</v>
      </c>
      <c r="S69" s="840">
        <v>-7.6249723434448242</v>
      </c>
      <c r="T69" s="840">
        <v>-8.7176790237426758</v>
      </c>
    </row>
    <row r="70" spans="1:20" s="171" customFormat="1" ht="20.25" customHeight="1" x14ac:dyDescent="0.25">
      <c r="A70" s="172" t="s">
        <v>368</v>
      </c>
      <c r="B70" s="173"/>
      <c r="C70" s="173"/>
      <c r="D70" s="173"/>
      <c r="E70" s="173"/>
      <c r="F70" s="173"/>
      <c r="G70" s="173"/>
      <c r="H70" s="173"/>
      <c r="I70" s="173"/>
      <c r="J70" s="173"/>
      <c r="K70" s="173"/>
      <c r="L70" s="173"/>
      <c r="M70" s="173"/>
      <c r="N70" s="173"/>
      <c r="O70" s="173"/>
      <c r="P70" s="173"/>
      <c r="Q70" s="173"/>
      <c r="R70" s="173"/>
      <c r="S70" s="173"/>
      <c r="T70" s="173"/>
    </row>
  </sheetData>
  <pageMargins left="0.7" right="0.7" top="0.75" bottom="0.75" header="0.3" footer="0.3"/>
  <pageSetup scale="57" orientation="landscape" r:id="rId1"/>
  <rowBreaks count="1" manualBreakCount="1">
    <brk id="29" max="1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6" tint="0.39997558519241921"/>
  </sheetPr>
  <dimension ref="A1:Z207"/>
  <sheetViews>
    <sheetView view="pageBreakPreview" zoomScale="90" zoomScaleNormal="80" zoomScaleSheetLayoutView="90" workbookViewId="0">
      <pane xSplit="2" topLeftCell="G1" activePane="topRight" state="frozen"/>
      <selection activeCell="D107" sqref="D107"/>
      <selection pane="topRight" activeCell="B2" sqref="B2"/>
    </sheetView>
  </sheetViews>
  <sheetFormatPr defaultColWidth="8.77734375" defaultRowHeight="13.2" x14ac:dyDescent="0.25"/>
  <cols>
    <col min="1" max="1" width="5.44140625" style="1" customWidth="1"/>
    <col min="2" max="2" width="32.44140625" customWidth="1"/>
    <col min="3" max="6" width="9.44140625" customWidth="1"/>
    <col min="7" max="8" width="9.77734375" bestFit="1" customWidth="1"/>
    <col min="9" max="18" width="9.44140625" bestFit="1" customWidth="1"/>
    <col min="19" max="20" width="9.44140625" customWidth="1"/>
  </cols>
  <sheetData>
    <row r="1" spans="1:26" ht="20.25" customHeight="1" x14ac:dyDescent="0.25">
      <c r="A1" s="22" t="str">
        <f>Index!A34</f>
        <v>Table 3a    Employment by institutional sector, numbers, FY2000-FY2023</v>
      </c>
    </row>
    <row r="2" spans="1:26" s="14" customFormat="1" ht="20.25" customHeight="1" x14ac:dyDescent="0.25">
      <c r="A2" s="797"/>
      <c r="B2" s="797" t="s">
        <v>475</v>
      </c>
      <c r="C2" s="24" t="str">
        <f>NAgni!C2</f>
        <v>FY00</v>
      </c>
      <c r="D2" s="24" t="str">
        <f>NAgni!D2</f>
        <v>FY01</v>
      </c>
      <c r="E2" s="24" t="str">
        <f>NAgni!E2</f>
        <v>FY02</v>
      </c>
      <c r="F2" s="24" t="str">
        <f>NAgni!F2</f>
        <v>FY03</v>
      </c>
      <c r="G2" s="24" t="str">
        <f>NAgni!G2</f>
        <v>FY04</v>
      </c>
      <c r="H2" s="24" t="str">
        <f>NAgni!H2</f>
        <v>FY05</v>
      </c>
      <c r="I2" s="24" t="str">
        <f>NAgni!I2</f>
        <v>FY06</v>
      </c>
      <c r="J2" s="24" t="str">
        <f>NAgni!J2</f>
        <v>FY07</v>
      </c>
      <c r="K2" s="24" t="str">
        <f>NAgni!K2</f>
        <v>FY08</v>
      </c>
      <c r="L2" s="24" t="str">
        <f>NAgni!L2</f>
        <v>FY09</v>
      </c>
      <c r="M2" s="24" t="str">
        <f>NAgni!M2</f>
        <v>FY10</v>
      </c>
      <c r="N2" s="24" t="str">
        <f>NAgni!N2</f>
        <v>FY11</v>
      </c>
      <c r="O2" s="24" t="str">
        <f>NAgni!O2</f>
        <v>FY12</v>
      </c>
      <c r="P2" s="24" t="str">
        <f>NAgni!P2</f>
        <v>FY13</v>
      </c>
      <c r="Q2" s="24" t="str">
        <f>NAgni!Q2</f>
        <v>FY14</v>
      </c>
      <c r="R2" s="24" t="str">
        <f>NAgni!R2</f>
        <v>FY15</v>
      </c>
      <c r="S2" s="24" t="str">
        <f>NAgni!S2</f>
        <v>FY16</v>
      </c>
      <c r="T2" s="24" t="str">
        <f>NAgni!T2</f>
        <v>FY17</v>
      </c>
      <c r="U2" s="24" t="str">
        <f>NAgni!U2</f>
        <v>FY18</v>
      </c>
      <c r="V2" s="24" t="str">
        <f>NAgni!V2</f>
        <v>FY19</v>
      </c>
      <c r="W2" s="24" t="str">
        <f>NAgni!W2</f>
        <v>FY20</v>
      </c>
      <c r="X2" s="24" t="str">
        <f>NAgni!X2</f>
        <v>FY21</v>
      </c>
      <c r="Y2" s="24" t="str">
        <f>NAgni!Y2</f>
        <v>FY22</v>
      </c>
      <c r="Z2" s="24" t="str">
        <f>NAgni!Z2</f>
        <v>FY23</v>
      </c>
    </row>
    <row r="3" spans="1:26" ht="20.25" customHeight="1" x14ac:dyDescent="0.25">
      <c r="A3" s="1">
        <v>1.1000000000000001</v>
      </c>
      <c r="B3" s="153" t="s">
        <v>476</v>
      </c>
      <c r="C3" s="69">
        <v>3354.376953125</v>
      </c>
      <c r="D3" s="69">
        <v>3561.376953125</v>
      </c>
      <c r="E3" s="69">
        <v>3748.251953125</v>
      </c>
      <c r="F3" s="69">
        <v>3434.376953125</v>
      </c>
      <c r="G3" s="69">
        <v>3322.126953125</v>
      </c>
      <c r="H3" s="69">
        <v>3748.876953125</v>
      </c>
      <c r="I3" s="69">
        <v>3402.001953125</v>
      </c>
      <c r="J3" s="69">
        <v>3115.626953125</v>
      </c>
      <c r="K3" s="69">
        <v>2800.251953125</v>
      </c>
      <c r="L3" s="69">
        <v>2572.376953125</v>
      </c>
      <c r="M3" s="69">
        <v>2548.751953125</v>
      </c>
      <c r="N3" s="69">
        <v>2625.126953125</v>
      </c>
      <c r="O3" s="69">
        <v>2727.251953125</v>
      </c>
      <c r="P3" s="69">
        <v>2839.21044921875</v>
      </c>
      <c r="Q3" s="69">
        <v>2857.668701171875</v>
      </c>
      <c r="R3" s="69">
        <v>3014.21044921875</v>
      </c>
      <c r="S3" s="69">
        <v>3155.751953125</v>
      </c>
      <c r="T3" s="69">
        <v>3113.08544921875</v>
      </c>
      <c r="U3" s="69">
        <v>3082.126953125</v>
      </c>
      <c r="V3" s="69">
        <v>2939.043701171875</v>
      </c>
      <c r="W3" s="69">
        <v>2672.168701171875</v>
      </c>
      <c r="X3" s="69">
        <v>2030.9603271484375</v>
      </c>
      <c r="Y3" s="69">
        <v>2057.043701171875</v>
      </c>
      <c r="Z3" s="69">
        <v>2177.58544921875</v>
      </c>
    </row>
    <row r="4" spans="1:26" x14ac:dyDescent="0.25">
      <c r="A4" s="1">
        <v>1.2</v>
      </c>
      <c r="B4" s="153" t="s">
        <v>477</v>
      </c>
      <c r="C4" s="69">
        <v>2481.2939453125</v>
      </c>
      <c r="D4" s="69">
        <v>2754.4189453125</v>
      </c>
      <c r="E4" s="69">
        <v>2628.6689453125</v>
      </c>
      <c r="F4" s="69">
        <v>2814.6689453125</v>
      </c>
      <c r="G4" s="69">
        <v>2938.1689453125</v>
      </c>
      <c r="H4" s="69">
        <v>3090.9189453125</v>
      </c>
      <c r="I4" s="69">
        <v>3141.7939453125</v>
      </c>
      <c r="J4" s="69">
        <v>3094.9189453125</v>
      </c>
      <c r="K4" s="69">
        <v>3038.6689453125</v>
      </c>
      <c r="L4" s="69">
        <v>2834.6689453125</v>
      </c>
      <c r="M4" s="69">
        <v>2576.7939453125</v>
      </c>
      <c r="N4" s="69">
        <v>2507.1689453125</v>
      </c>
      <c r="O4" s="69">
        <v>2577.2939453125</v>
      </c>
      <c r="P4" s="69">
        <v>2643.7939453125</v>
      </c>
      <c r="Q4" s="69">
        <v>2791.085693359375</v>
      </c>
      <c r="R4" s="69">
        <v>3054.75244140625</v>
      </c>
      <c r="S4" s="69">
        <v>3348.835693359375</v>
      </c>
      <c r="T4" s="69">
        <v>3625.085693359375</v>
      </c>
      <c r="U4" s="69">
        <v>3700.00244140625</v>
      </c>
      <c r="V4" s="69">
        <v>3519.960693359375</v>
      </c>
      <c r="W4" s="69">
        <v>3318.79345703125</v>
      </c>
      <c r="X4" s="69">
        <v>2898.501220703125</v>
      </c>
      <c r="Y4" s="69">
        <v>2920.501220703125</v>
      </c>
      <c r="Z4" s="69">
        <v>3700.376220703125</v>
      </c>
    </row>
    <row r="5" spans="1:26" x14ac:dyDescent="0.25">
      <c r="A5" s="1">
        <v>1.3</v>
      </c>
      <c r="B5" t="s">
        <v>372</v>
      </c>
      <c r="C5" s="69">
        <v>180.25</v>
      </c>
      <c r="D5" s="69">
        <v>184</v>
      </c>
      <c r="E5" s="69">
        <v>192.5</v>
      </c>
      <c r="F5" s="69">
        <v>195.25</v>
      </c>
      <c r="G5" s="69">
        <v>219.75</v>
      </c>
      <c r="H5" s="69">
        <v>234</v>
      </c>
      <c r="I5" s="69">
        <v>227.5</v>
      </c>
      <c r="J5" s="69">
        <v>223.75</v>
      </c>
      <c r="K5" s="69">
        <v>222.25</v>
      </c>
      <c r="L5" s="69">
        <v>218.25</v>
      </c>
      <c r="M5" s="69">
        <v>234.75</v>
      </c>
      <c r="N5" s="69">
        <v>247.16667175292969</v>
      </c>
      <c r="O5" s="69">
        <v>236.66667175292969</v>
      </c>
      <c r="P5" s="69">
        <v>229.91667175292969</v>
      </c>
      <c r="Q5" s="69">
        <v>333</v>
      </c>
      <c r="R5" s="69">
        <v>332.25</v>
      </c>
      <c r="S5" s="69">
        <v>334.33334350585938</v>
      </c>
      <c r="T5" s="69">
        <v>347.66665649414063</v>
      </c>
      <c r="U5" s="69">
        <v>397.16665649414063</v>
      </c>
      <c r="V5" s="69">
        <v>399.58334350585938</v>
      </c>
      <c r="W5" s="69">
        <v>417.08334350585938</v>
      </c>
      <c r="X5" s="69">
        <v>419.16665649414063</v>
      </c>
      <c r="Y5" s="69">
        <v>430</v>
      </c>
      <c r="Z5" s="69">
        <v>427.33334350585938</v>
      </c>
    </row>
    <row r="6" spans="1:26" x14ac:dyDescent="0.25">
      <c r="A6" s="1">
        <v>1.4</v>
      </c>
      <c r="B6" t="s">
        <v>478</v>
      </c>
      <c r="C6" s="69">
        <v>0.25</v>
      </c>
      <c r="D6" s="69">
        <v>7.25</v>
      </c>
      <c r="E6" s="69">
        <v>13.75</v>
      </c>
      <c r="F6" s="69">
        <v>13.25</v>
      </c>
      <c r="G6" s="69">
        <v>16.25</v>
      </c>
      <c r="H6" s="69">
        <v>20.5</v>
      </c>
      <c r="I6" s="69">
        <v>20</v>
      </c>
      <c r="J6" s="69">
        <v>18.75</v>
      </c>
      <c r="K6" s="69">
        <v>21</v>
      </c>
      <c r="L6" s="69">
        <v>22.25</v>
      </c>
      <c r="M6" s="69">
        <v>22</v>
      </c>
      <c r="N6" s="69">
        <v>23</v>
      </c>
      <c r="O6" s="69">
        <v>23.5</v>
      </c>
      <c r="P6" s="69">
        <v>25</v>
      </c>
      <c r="Q6" s="69">
        <v>27.75</v>
      </c>
      <c r="R6" s="69">
        <v>27.75</v>
      </c>
      <c r="S6" s="69">
        <v>24.5</v>
      </c>
      <c r="T6" s="69">
        <v>23.25</v>
      </c>
      <c r="U6" s="69">
        <v>20.5</v>
      </c>
      <c r="V6" s="69">
        <v>17.75</v>
      </c>
      <c r="W6" s="69">
        <v>13</v>
      </c>
      <c r="X6" s="69">
        <v>0</v>
      </c>
      <c r="Y6" s="69">
        <v>0</v>
      </c>
      <c r="Z6" s="69">
        <v>0</v>
      </c>
    </row>
    <row r="7" spans="1:26" x14ac:dyDescent="0.25">
      <c r="A7" s="34" t="s">
        <v>373</v>
      </c>
      <c r="B7" s="153" t="s">
        <v>374</v>
      </c>
      <c r="C7" s="69">
        <v>88.75</v>
      </c>
      <c r="D7" s="69">
        <v>92.25</v>
      </c>
      <c r="E7" s="69">
        <v>94</v>
      </c>
      <c r="F7" s="69">
        <v>96.25</v>
      </c>
      <c r="G7" s="69">
        <v>100.5</v>
      </c>
      <c r="H7" s="69">
        <v>100.75</v>
      </c>
      <c r="I7" s="69">
        <v>101.75</v>
      </c>
      <c r="J7" s="69">
        <v>98.25</v>
      </c>
      <c r="K7" s="69">
        <v>67.25</v>
      </c>
      <c r="L7" s="69">
        <v>60</v>
      </c>
      <c r="M7" s="69">
        <v>53.25</v>
      </c>
      <c r="N7" s="69">
        <v>50</v>
      </c>
      <c r="O7" s="69">
        <v>45.25</v>
      </c>
      <c r="P7" s="69">
        <v>41.5</v>
      </c>
      <c r="Q7" s="69">
        <v>41</v>
      </c>
      <c r="R7" s="69">
        <v>40</v>
      </c>
      <c r="S7" s="69">
        <v>45</v>
      </c>
      <c r="T7" s="69">
        <v>47.25</v>
      </c>
      <c r="U7" s="69">
        <v>49.25</v>
      </c>
      <c r="V7" s="69">
        <v>48.5</v>
      </c>
      <c r="W7" s="69">
        <v>46.25</v>
      </c>
      <c r="X7" s="69">
        <v>46</v>
      </c>
      <c r="Y7" s="69">
        <v>46.5</v>
      </c>
      <c r="Z7" s="69">
        <v>48</v>
      </c>
    </row>
    <row r="8" spans="1:26" x14ac:dyDescent="0.25">
      <c r="A8" s="34" t="s">
        <v>375</v>
      </c>
      <c r="B8" s="153" t="s">
        <v>376</v>
      </c>
      <c r="C8" s="69">
        <v>51.252998352050781</v>
      </c>
      <c r="D8" s="69">
        <v>70.127998352050781</v>
      </c>
      <c r="E8" s="69">
        <v>79.377998352050781</v>
      </c>
      <c r="F8" s="69">
        <v>60.502998352050781</v>
      </c>
      <c r="G8" s="69">
        <v>45.002998352050781</v>
      </c>
      <c r="H8" s="69">
        <v>46.252998352050781</v>
      </c>
      <c r="I8" s="69">
        <v>49.002998352050781</v>
      </c>
      <c r="J8" s="69">
        <v>49.252998352050781</v>
      </c>
      <c r="K8" s="69">
        <v>50.752998352050781</v>
      </c>
      <c r="L8" s="69">
        <v>51.002998352050781</v>
      </c>
      <c r="M8" s="69">
        <v>49.502998352050781</v>
      </c>
      <c r="N8" s="69">
        <v>50.002998352050781</v>
      </c>
      <c r="O8" s="69">
        <v>49.502998352050781</v>
      </c>
      <c r="P8" s="69">
        <v>50.502998352050781</v>
      </c>
      <c r="Q8" s="69">
        <v>55.252998352050781</v>
      </c>
      <c r="R8" s="69">
        <v>50.752998352050781</v>
      </c>
      <c r="S8" s="69">
        <v>46.002998352050781</v>
      </c>
      <c r="T8" s="69">
        <v>42.169666290283203</v>
      </c>
      <c r="U8" s="69">
        <v>44.419666290283203</v>
      </c>
      <c r="V8" s="69">
        <v>73.169670104980469</v>
      </c>
      <c r="W8" s="69">
        <v>49.586334228515625</v>
      </c>
      <c r="X8" s="69">
        <v>39.044666290283203</v>
      </c>
      <c r="Y8" s="69">
        <v>39.002998352050781</v>
      </c>
      <c r="Z8" s="69">
        <v>40.002998352050781</v>
      </c>
    </row>
    <row r="9" spans="1:26" x14ac:dyDescent="0.25">
      <c r="A9" s="34" t="s">
        <v>377</v>
      </c>
      <c r="B9" s="153" t="s">
        <v>378</v>
      </c>
      <c r="C9" s="69">
        <v>2257.25</v>
      </c>
      <c r="D9" s="69">
        <v>2349</v>
      </c>
      <c r="E9" s="69">
        <v>2365.875</v>
      </c>
      <c r="F9" s="69">
        <v>2427.25</v>
      </c>
      <c r="G9" s="69">
        <v>2443.5</v>
      </c>
      <c r="H9" s="69">
        <v>2253.5</v>
      </c>
      <c r="I9" s="69">
        <v>2158</v>
      </c>
      <c r="J9" s="69">
        <v>2149.75</v>
      </c>
      <c r="K9" s="69">
        <v>2148.5</v>
      </c>
      <c r="L9" s="69">
        <v>2128</v>
      </c>
      <c r="M9" s="69">
        <v>2099.375</v>
      </c>
      <c r="N9" s="69">
        <v>2092.75</v>
      </c>
      <c r="O9" s="69">
        <v>2060.125</v>
      </c>
      <c r="P9" s="69">
        <v>2058.75</v>
      </c>
      <c r="Q9" s="69">
        <v>2003.5</v>
      </c>
      <c r="R9" s="69">
        <v>1972.75</v>
      </c>
      <c r="S9" s="69">
        <v>2003.75</v>
      </c>
      <c r="T9" s="69">
        <v>2052</v>
      </c>
      <c r="U9" s="69">
        <v>2055.25</v>
      </c>
      <c r="V9" s="69">
        <v>2033</v>
      </c>
      <c r="W9" s="69">
        <v>2059.75</v>
      </c>
      <c r="X9" s="69">
        <v>2017.5357666015625</v>
      </c>
      <c r="Y9" s="69">
        <v>1974.75</v>
      </c>
      <c r="Z9" s="69">
        <v>1960.25</v>
      </c>
    </row>
    <row r="10" spans="1:26" x14ac:dyDescent="0.25">
      <c r="A10" s="34" t="s">
        <v>379</v>
      </c>
      <c r="B10" s="153" t="s">
        <v>380</v>
      </c>
      <c r="C10" s="69">
        <v>469.25</v>
      </c>
      <c r="D10" s="69">
        <v>465.5</v>
      </c>
      <c r="E10" s="69">
        <v>522.5</v>
      </c>
      <c r="F10" s="69">
        <v>491.75</v>
      </c>
      <c r="G10" s="69">
        <v>503</v>
      </c>
      <c r="H10" s="69">
        <v>505.75</v>
      </c>
      <c r="I10" s="69">
        <v>560.5</v>
      </c>
      <c r="J10" s="69">
        <v>537.25</v>
      </c>
      <c r="K10" s="69">
        <v>521.25</v>
      </c>
      <c r="L10" s="69">
        <v>524.125</v>
      </c>
      <c r="M10" s="69">
        <v>544.75</v>
      </c>
      <c r="N10" s="69">
        <v>472.58334350585938</v>
      </c>
      <c r="O10" s="69">
        <v>464</v>
      </c>
      <c r="P10" s="69">
        <v>472.375</v>
      </c>
      <c r="Q10" s="69">
        <v>419.33334350585938</v>
      </c>
      <c r="R10" s="69">
        <v>377.83334350585938</v>
      </c>
      <c r="S10" s="69">
        <v>359.625</v>
      </c>
      <c r="T10" s="69">
        <v>362.83334350585938</v>
      </c>
      <c r="U10" s="69">
        <v>354.08334350585938</v>
      </c>
      <c r="V10" s="69">
        <v>354.08334350585938</v>
      </c>
      <c r="W10" s="69">
        <v>359.75</v>
      </c>
      <c r="X10" s="69">
        <v>364.83334350585938</v>
      </c>
      <c r="Y10" s="69">
        <v>408.20834350585938</v>
      </c>
      <c r="Z10" s="69">
        <v>431.83334350585938</v>
      </c>
    </row>
    <row r="11" spans="1:26" x14ac:dyDescent="0.25">
      <c r="A11" s="34" t="s">
        <v>381</v>
      </c>
      <c r="B11" s="153" t="s">
        <v>382</v>
      </c>
      <c r="C11" s="69">
        <v>522.75</v>
      </c>
      <c r="D11" s="69">
        <v>562.125</v>
      </c>
      <c r="E11" s="69">
        <v>496.125</v>
      </c>
      <c r="F11" s="69">
        <v>428.375</v>
      </c>
      <c r="G11" s="69">
        <v>431.125</v>
      </c>
      <c r="H11" s="69">
        <v>710.5</v>
      </c>
      <c r="I11" s="69">
        <v>775.875</v>
      </c>
      <c r="J11" s="69">
        <v>846</v>
      </c>
      <c r="K11" s="69">
        <v>854.625</v>
      </c>
      <c r="L11" s="69">
        <v>834.875</v>
      </c>
      <c r="M11" s="69">
        <v>847</v>
      </c>
      <c r="N11" s="69">
        <v>816.66668701171875</v>
      </c>
      <c r="O11" s="69">
        <v>824.58331298828125</v>
      </c>
      <c r="P11" s="69">
        <v>879.54168701171875</v>
      </c>
      <c r="Q11" s="69">
        <v>919.70831298828125</v>
      </c>
      <c r="R11" s="69">
        <v>954.41668701171875</v>
      </c>
      <c r="S11" s="69">
        <v>1033.0416259765625</v>
      </c>
      <c r="T11" s="69">
        <v>1075.9166259765625</v>
      </c>
      <c r="U11" s="69">
        <v>1056.0833740234375</v>
      </c>
      <c r="V11" s="69">
        <v>1067.1666259765625</v>
      </c>
      <c r="W11" s="69">
        <v>1078.75</v>
      </c>
      <c r="X11" s="69">
        <v>1029.5</v>
      </c>
      <c r="Y11" s="69">
        <v>1003.8333129882813</v>
      </c>
      <c r="Z11" s="69">
        <v>1009.2916870117188</v>
      </c>
    </row>
    <row r="12" spans="1:26" x14ac:dyDescent="0.25">
      <c r="A12" s="152" t="s">
        <v>383</v>
      </c>
      <c r="B12" s="153" t="s">
        <v>384</v>
      </c>
      <c r="C12" s="69">
        <v>0</v>
      </c>
      <c r="D12" s="69">
        <v>0</v>
      </c>
      <c r="E12" s="69">
        <v>0</v>
      </c>
      <c r="F12" s="69">
        <v>0</v>
      </c>
      <c r="G12" s="69">
        <v>0</v>
      </c>
      <c r="H12" s="69">
        <v>0</v>
      </c>
      <c r="I12" s="69">
        <v>0</v>
      </c>
      <c r="J12" s="69">
        <v>19.5</v>
      </c>
      <c r="K12" s="69">
        <v>21.25</v>
      </c>
      <c r="L12" s="69">
        <v>24.5</v>
      </c>
      <c r="M12" s="69">
        <v>30.25</v>
      </c>
      <c r="N12" s="69">
        <v>36.5</v>
      </c>
      <c r="O12" s="69">
        <v>39.75</v>
      </c>
      <c r="P12" s="69">
        <v>38.833332061767578</v>
      </c>
      <c r="Q12" s="69">
        <v>35.916667938232422</v>
      </c>
      <c r="R12" s="69">
        <v>37.666667938232422</v>
      </c>
      <c r="S12" s="69">
        <v>38.833332061767578</v>
      </c>
      <c r="T12" s="69">
        <v>38.666667938232422</v>
      </c>
      <c r="U12" s="69">
        <v>37.166667938232422</v>
      </c>
      <c r="V12" s="69">
        <v>38.583332061767578</v>
      </c>
      <c r="W12" s="69">
        <v>38.833332061767578</v>
      </c>
      <c r="X12" s="69">
        <v>38.416667938232422</v>
      </c>
      <c r="Y12" s="69">
        <v>40.833332061767578</v>
      </c>
      <c r="Z12" s="69">
        <v>40.5</v>
      </c>
    </row>
    <row r="13" spans="1:26" x14ac:dyDescent="0.25">
      <c r="A13" s="34" t="s">
        <v>385</v>
      </c>
      <c r="B13" s="153" t="s">
        <v>386</v>
      </c>
      <c r="C13" s="69">
        <v>235.00100708007813</v>
      </c>
      <c r="D13" s="69">
        <v>232.25100708007813</v>
      </c>
      <c r="E13" s="69">
        <v>238.50100708007813</v>
      </c>
      <c r="F13" s="69">
        <v>247.25100708007813</v>
      </c>
      <c r="G13" s="69">
        <v>227.12600708007813</v>
      </c>
      <c r="H13" s="69">
        <v>219.25100708007813</v>
      </c>
      <c r="I13" s="69">
        <v>225.25100708007813</v>
      </c>
      <c r="J13" s="69">
        <v>237.25100708007813</v>
      </c>
      <c r="K13" s="69">
        <v>239.75100708007813</v>
      </c>
      <c r="L13" s="69">
        <v>240.00100708007813</v>
      </c>
      <c r="M13" s="69">
        <v>228.25100708007813</v>
      </c>
      <c r="N13" s="69">
        <v>223.50100708007813</v>
      </c>
      <c r="O13" s="69">
        <v>224.50100708007813</v>
      </c>
      <c r="P13" s="69">
        <v>226.25100708007813</v>
      </c>
      <c r="Q13" s="69">
        <v>224.58433532714844</v>
      </c>
      <c r="R13" s="69">
        <v>224.00100708007813</v>
      </c>
      <c r="S13" s="69">
        <v>225.91766357421875</v>
      </c>
      <c r="T13" s="69">
        <v>227.41766357421875</v>
      </c>
      <c r="U13" s="69">
        <v>234.50100708007813</v>
      </c>
      <c r="V13" s="69">
        <v>247.91766357421875</v>
      </c>
      <c r="W13" s="69">
        <v>275.08432006835938</v>
      </c>
      <c r="X13" s="69">
        <v>250.50100708007813</v>
      </c>
      <c r="Y13" s="69">
        <v>261.83432006835938</v>
      </c>
      <c r="Z13" s="69">
        <v>267.50100708007813</v>
      </c>
    </row>
    <row r="14" spans="1:26" x14ac:dyDescent="0.25">
      <c r="A14" s="34" t="s">
        <v>387</v>
      </c>
      <c r="B14" s="153" t="s">
        <v>388</v>
      </c>
      <c r="C14" s="69">
        <v>353.00399780273438</v>
      </c>
      <c r="D14" s="69">
        <v>435.25399780273438</v>
      </c>
      <c r="E14" s="69">
        <v>479.25399780273438</v>
      </c>
      <c r="F14" s="69">
        <v>625.7540283203125</v>
      </c>
      <c r="G14" s="69">
        <v>798.2540283203125</v>
      </c>
      <c r="H14" s="69">
        <v>929.7540283203125</v>
      </c>
      <c r="I14" s="69">
        <v>1019.2540283203125</v>
      </c>
      <c r="J14" s="69">
        <v>1013.0040283203125</v>
      </c>
      <c r="K14" s="69">
        <v>937.7540283203125</v>
      </c>
      <c r="L14" s="69">
        <v>883.5040283203125</v>
      </c>
      <c r="M14" s="69">
        <v>853.2540283203125</v>
      </c>
      <c r="N14" s="69">
        <v>789.2540283203125</v>
      </c>
      <c r="O14" s="69">
        <v>685.0040283203125</v>
      </c>
      <c r="P14" s="69">
        <v>593.7540283203125</v>
      </c>
      <c r="Q14" s="69">
        <v>609.7540283203125</v>
      </c>
      <c r="R14" s="69">
        <v>773.2540283203125</v>
      </c>
      <c r="S14" s="69">
        <v>711.0040283203125</v>
      </c>
      <c r="T14" s="69">
        <v>753.5040283203125</v>
      </c>
      <c r="U14" s="69">
        <v>716.2540283203125</v>
      </c>
      <c r="V14" s="69">
        <v>678.2540283203125</v>
      </c>
      <c r="W14" s="69">
        <v>626.2540283203125</v>
      </c>
      <c r="X14" s="69">
        <v>584.7540283203125</v>
      </c>
      <c r="Y14" s="69">
        <v>528.0040283203125</v>
      </c>
      <c r="Z14" s="69">
        <v>510.25399780273438</v>
      </c>
    </row>
    <row r="15" spans="1:26" x14ac:dyDescent="0.25">
      <c r="A15" s="34">
        <v>6</v>
      </c>
      <c r="B15" s="153" t="s">
        <v>479</v>
      </c>
      <c r="C15" s="69">
        <v>5.75</v>
      </c>
      <c r="D15" s="69">
        <v>6.75</v>
      </c>
      <c r="E15" s="69">
        <v>8.25</v>
      </c>
      <c r="F15" s="69">
        <v>8</v>
      </c>
      <c r="G15" s="69">
        <v>8.75</v>
      </c>
      <c r="H15" s="69">
        <v>7.75</v>
      </c>
      <c r="I15" s="69">
        <v>8</v>
      </c>
      <c r="J15" s="69">
        <v>9.75</v>
      </c>
      <c r="K15" s="69">
        <v>10.5</v>
      </c>
      <c r="L15" s="69">
        <v>13.625</v>
      </c>
      <c r="M15" s="69">
        <v>17.5</v>
      </c>
      <c r="N15" s="69">
        <v>18.75</v>
      </c>
      <c r="O15" s="69">
        <v>20.75</v>
      </c>
      <c r="P15" s="69">
        <v>23.25</v>
      </c>
      <c r="Q15" s="69">
        <v>19.5</v>
      </c>
      <c r="R15" s="69">
        <v>20.75</v>
      </c>
      <c r="S15" s="69">
        <v>21.5</v>
      </c>
      <c r="T15" s="69">
        <v>24.25</v>
      </c>
      <c r="U15" s="69">
        <v>23</v>
      </c>
      <c r="V15" s="69">
        <v>23.75</v>
      </c>
      <c r="W15" s="69">
        <v>24.75</v>
      </c>
      <c r="X15" s="69">
        <v>28.25</v>
      </c>
      <c r="Y15" s="69">
        <v>35</v>
      </c>
      <c r="Z15" s="69">
        <v>48.25</v>
      </c>
    </row>
    <row r="16" spans="1:26" s="43" customFormat="1" ht="20.25" customHeight="1" x14ac:dyDescent="0.25">
      <c r="A16" s="841"/>
      <c r="B16" s="435" t="s">
        <v>202</v>
      </c>
      <c r="C16" s="842">
        <v>9999.1787109375</v>
      </c>
      <c r="D16" s="842">
        <v>10720.3037109375</v>
      </c>
      <c r="E16" s="842">
        <v>10867.0537109375</v>
      </c>
      <c r="F16" s="842">
        <v>10842.6787109375</v>
      </c>
      <c r="G16" s="842">
        <v>11053.5537109375</v>
      </c>
      <c r="H16" s="842">
        <v>11867.8037109375</v>
      </c>
      <c r="I16" s="842">
        <v>11688.9287109375</v>
      </c>
      <c r="J16" s="842">
        <v>11413.0537109375</v>
      </c>
      <c r="K16" s="842">
        <v>10933.8037109375</v>
      </c>
      <c r="L16" s="842">
        <v>10407.1787109375</v>
      </c>
      <c r="M16" s="842">
        <v>10105.4287109375</v>
      </c>
      <c r="N16" s="842">
        <v>9952.470703125</v>
      </c>
      <c r="O16" s="842">
        <v>9978.1787109375</v>
      </c>
      <c r="P16" s="842">
        <v>10122.6787109375</v>
      </c>
      <c r="Q16" s="842">
        <v>10338.0537109375</v>
      </c>
      <c r="R16" s="842">
        <v>10880.3876953125</v>
      </c>
      <c r="S16" s="842">
        <v>11348.095703125</v>
      </c>
      <c r="T16" s="842">
        <v>11733.095703125</v>
      </c>
      <c r="U16" s="842">
        <v>11769.8037109375</v>
      </c>
      <c r="V16" s="842">
        <v>11440.7626953125</v>
      </c>
      <c r="W16" s="842">
        <v>10980.0537109375</v>
      </c>
      <c r="X16" s="842">
        <v>9747.4638671875</v>
      </c>
      <c r="Y16" s="842">
        <v>9745.51171875</v>
      </c>
      <c r="Z16" s="842">
        <v>10661.177734375</v>
      </c>
    </row>
    <row r="18" spans="1:26" ht="20.25" customHeight="1" x14ac:dyDescent="0.25">
      <c r="A18" s="22" t="str">
        <f>Index!A35</f>
        <v>Table 3b    Employment by institutional sector, wage costs, FY2000-FY2023</v>
      </c>
    </row>
    <row r="19" spans="1:26" s="14" customFormat="1" ht="20.25" customHeight="1" x14ac:dyDescent="0.25">
      <c r="A19" s="797"/>
      <c r="B19" s="52" t="s">
        <v>480</v>
      </c>
      <c r="C19" s="24" t="str">
        <f t="shared" ref="C19:T19" si="0">C2</f>
        <v>FY00</v>
      </c>
      <c r="D19" s="24" t="str">
        <f t="shared" si="0"/>
        <v>FY01</v>
      </c>
      <c r="E19" s="24" t="str">
        <f t="shared" si="0"/>
        <v>FY02</v>
      </c>
      <c r="F19" s="24" t="str">
        <f t="shared" si="0"/>
        <v>FY03</v>
      </c>
      <c r="G19" s="24" t="str">
        <f t="shared" si="0"/>
        <v>FY04</v>
      </c>
      <c r="H19" s="24" t="str">
        <f t="shared" si="0"/>
        <v>FY05</v>
      </c>
      <c r="I19" s="24" t="str">
        <f t="shared" si="0"/>
        <v>FY06</v>
      </c>
      <c r="J19" s="24" t="str">
        <f t="shared" si="0"/>
        <v>FY07</v>
      </c>
      <c r="K19" s="24" t="str">
        <f t="shared" si="0"/>
        <v>FY08</v>
      </c>
      <c r="L19" s="24" t="str">
        <f t="shared" si="0"/>
        <v>FY09</v>
      </c>
      <c r="M19" s="24" t="str">
        <f t="shared" si="0"/>
        <v>FY10</v>
      </c>
      <c r="N19" s="24" t="str">
        <f t="shared" si="0"/>
        <v>FY11</v>
      </c>
      <c r="O19" s="24" t="str">
        <f t="shared" si="0"/>
        <v>FY12</v>
      </c>
      <c r="P19" s="24" t="str">
        <f t="shared" si="0"/>
        <v>FY13</v>
      </c>
      <c r="Q19" s="24" t="str">
        <f t="shared" si="0"/>
        <v>FY14</v>
      </c>
      <c r="R19" s="24" t="str">
        <f t="shared" si="0"/>
        <v>FY15</v>
      </c>
      <c r="S19" s="24" t="str">
        <f t="shared" si="0"/>
        <v>FY16</v>
      </c>
      <c r="T19" s="24" t="str">
        <f t="shared" si="0"/>
        <v>FY17</v>
      </c>
      <c r="U19" s="24" t="str">
        <f t="shared" ref="U19:Z19" si="1">U2</f>
        <v>FY18</v>
      </c>
      <c r="V19" s="24" t="str">
        <f t="shared" si="1"/>
        <v>FY19</v>
      </c>
      <c r="W19" s="24" t="str">
        <f t="shared" si="1"/>
        <v>FY20</v>
      </c>
      <c r="X19" s="24" t="str">
        <f t="shared" si="1"/>
        <v>FY21</v>
      </c>
      <c r="Y19" s="24" t="str">
        <f t="shared" si="1"/>
        <v>FY22</v>
      </c>
      <c r="Z19" s="24" t="str">
        <f t="shared" si="1"/>
        <v>FY23</v>
      </c>
    </row>
    <row r="20" spans="1:26" ht="20.25" customHeight="1" x14ac:dyDescent="0.25">
      <c r="A20" s="1">
        <v>1.1000000000000001</v>
      </c>
      <c r="B20" s="153" t="s">
        <v>476</v>
      </c>
      <c r="C20" s="69">
        <v>22326.05078125</v>
      </c>
      <c r="D20" s="69">
        <v>25388.029296875</v>
      </c>
      <c r="E20" s="69">
        <v>27690.7109375</v>
      </c>
      <c r="F20" s="69">
        <v>25681.5</v>
      </c>
      <c r="G20" s="69">
        <v>27542.140625</v>
      </c>
      <c r="H20" s="69">
        <v>28688.169921875</v>
      </c>
      <c r="I20" s="69">
        <v>26803.55078125</v>
      </c>
      <c r="J20" s="69">
        <v>25721.529296875</v>
      </c>
      <c r="K20" s="69">
        <v>24105.26953125</v>
      </c>
      <c r="L20" s="69">
        <v>21861.4609375</v>
      </c>
      <c r="M20" s="69">
        <v>21808.490234375</v>
      </c>
      <c r="N20" s="69">
        <v>23813.2890625</v>
      </c>
      <c r="O20" s="69">
        <v>25618.0703125</v>
      </c>
      <c r="P20" s="69">
        <v>26461.509765625</v>
      </c>
      <c r="Q20" s="69">
        <v>28037.060546875</v>
      </c>
      <c r="R20" s="69">
        <v>31813.66015625</v>
      </c>
      <c r="S20" s="69">
        <v>34991.2109375</v>
      </c>
      <c r="T20" s="69">
        <v>35214.80078125</v>
      </c>
      <c r="U20" s="69">
        <v>34686.26953125</v>
      </c>
      <c r="V20" s="69">
        <v>33195.46875</v>
      </c>
      <c r="W20" s="69">
        <v>28315.01953125</v>
      </c>
      <c r="X20" s="69">
        <v>19262.3203125</v>
      </c>
      <c r="Y20" s="69">
        <v>21208.19921875</v>
      </c>
      <c r="Z20" s="69">
        <v>25402.220703125</v>
      </c>
    </row>
    <row r="21" spans="1:26" x14ac:dyDescent="0.25">
      <c r="A21" s="1">
        <v>1.2</v>
      </c>
      <c r="B21" s="153" t="s">
        <v>477</v>
      </c>
      <c r="C21" s="69">
        <v>10523.009765625</v>
      </c>
      <c r="D21" s="69">
        <v>11445.1298828125</v>
      </c>
      <c r="E21" s="69">
        <v>11242.599609375</v>
      </c>
      <c r="F21" s="69">
        <v>11647.1201171875</v>
      </c>
      <c r="G21" s="69">
        <v>12088.3203125</v>
      </c>
      <c r="H21" s="69">
        <v>12563.41015625</v>
      </c>
      <c r="I21" s="69">
        <v>12838.0302734375</v>
      </c>
      <c r="J21" s="69">
        <v>12861.240234375</v>
      </c>
      <c r="K21" s="69">
        <v>13145.759765625</v>
      </c>
      <c r="L21" s="69">
        <v>12447.91015625</v>
      </c>
      <c r="M21" s="69">
        <v>11784.330078125</v>
      </c>
      <c r="N21" s="69">
        <v>11840.2001953125</v>
      </c>
      <c r="O21" s="69">
        <v>12415.6103515625</v>
      </c>
      <c r="P21" s="69">
        <v>13404.33984375</v>
      </c>
      <c r="Q21" s="69">
        <v>15843.76953125</v>
      </c>
      <c r="R21" s="69">
        <v>19900.609375</v>
      </c>
      <c r="S21" s="69">
        <v>23440.259765625</v>
      </c>
      <c r="T21" s="69">
        <v>26318.740234375</v>
      </c>
      <c r="U21" s="69">
        <v>27004.41015625</v>
      </c>
      <c r="V21" s="69">
        <v>25662.94921875</v>
      </c>
      <c r="W21" s="69">
        <v>23585.779296875</v>
      </c>
      <c r="X21" s="69">
        <v>20689.73046875</v>
      </c>
      <c r="Y21" s="69">
        <v>21628.369140625</v>
      </c>
      <c r="Z21" s="69">
        <v>26979.240234375</v>
      </c>
    </row>
    <row r="22" spans="1:26" x14ac:dyDescent="0.25">
      <c r="A22" s="1">
        <v>1.3</v>
      </c>
      <c r="B22" t="s">
        <v>372</v>
      </c>
      <c r="C22" s="69">
        <v>2324.7900390625</v>
      </c>
      <c r="D22" s="69">
        <v>2449.719970703125</v>
      </c>
      <c r="E22" s="69">
        <v>2615.489990234375</v>
      </c>
      <c r="F22" s="69">
        <v>2704.85009765625</v>
      </c>
      <c r="G22" s="69">
        <v>3140.580078125</v>
      </c>
      <c r="H22" s="69">
        <v>3428.360107421875</v>
      </c>
      <c r="I22" s="69">
        <v>3213.85009765625</v>
      </c>
      <c r="J22" s="69">
        <v>3282.60009765625</v>
      </c>
      <c r="K22" s="69">
        <v>3295.85009765625</v>
      </c>
      <c r="L22" s="69">
        <v>3355.27001953125</v>
      </c>
      <c r="M22" s="69">
        <v>3546.530029296875</v>
      </c>
      <c r="N22" s="69">
        <v>3596.18994140625</v>
      </c>
      <c r="O22" s="69">
        <v>3597.81005859375</v>
      </c>
      <c r="P22" s="69">
        <v>3513.39990234375</v>
      </c>
      <c r="Q22" s="69">
        <v>4919.580078125</v>
      </c>
      <c r="R22" s="69">
        <v>5033.31005859375</v>
      </c>
      <c r="S22" s="69">
        <v>5515.31005859375</v>
      </c>
      <c r="T22" s="69">
        <v>6236.93994140625</v>
      </c>
      <c r="U22" s="69">
        <v>7519.39990234375</v>
      </c>
      <c r="V22" s="69">
        <v>7719.85009765625</v>
      </c>
      <c r="W22" s="69">
        <v>8324.9296875</v>
      </c>
      <c r="X22" s="69">
        <v>8607.98046875</v>
      </c>
      <c r="Y22" s="69">
        <v>9148.919921875</v>
      </c>
      <c r="Z22" s="69">
        <v>8925.6796875</v>
      </c>
    </row>
    <row r="23" spans="1:26" x14ac:dyDescent="0.25">
      <c r="A23" s="1">
        <v>1.4</v>
      </c>
      <c r="B23" t="s">
        <v>478</v>
      </c>
      <c r="C23" s="69">
        <v>2</v>
      </c>
      <c r="D23" s="69">
        <v>136.08000183105469</v>
      </c>
      <c r="E23" s="69">
        <v>221.42999267578125</v>
      </c>
      <c r="F23" s="69">
        <v>144.97999572753906</v>
      </c>
      <c r="G23" s="69">
        <v>239.22999572753906</v>
      </c>
      <c r="H23" s="69">
        <v>307.07000732421875</v>
      </c>
      <c r="I23" s="69">
        <v>288.30999755859375</v>
      </c>
      <c r="J23" s="69">
        <v>275.989990234375</v>
      </c>
      <c r="K23" s="69">
        <v>281.57998657226563</v>
      </c>
      <c r="L23" s="69">
        <v>330.35000610351563</v>
      </c>
      <c r="M23" s="69">
        <v>303.82000732421875</v>
      </c>
      <c r="N23" s="69">
        <v>309.54998779296875</v>
      </c>
      <c r="O23" s="69">
        <v>327.32998657226563</v>
      </c>
      <c r="P23" s="69">
        <v>358.20999145507813</v>
      </c>
      <c r="Q23" s="69">
        <v>388.14999389648438</v>
      </c>
      <c r="R23" s="69">
        <v>387.3800048828125</v>
      </c>
      <c r="S23" s="69">
        <v>387.760009765625</v>
      </c>
      <c r="T23" s="69">
        <v>356.55999755859375</v>
      </c>
      <c r="U23" s="69">
        <v>318.32000732421875</v>
      </c>
      <c r="V23" s="69">
        <v>294.8800048828125</v>
      </c>
      <c r="W23" s="69">
        <v>161.58000183105469</v>
      </c>
      <c r="X23" s="69">
        <v>0</v>
      </c>
      <c r="Y23" s="69">
        <v>0</v>
      </c>
      <c r="Z23" s="69">
        <v>0</v>
      </c>
    </row>
    <row r="24" spans="1:26" x14ac:dyDescent="0.25">
      <c r="A24" s="34" t="s">
        <v>373</v>
      </c>
      <c r="B24" s="153" t="s">
        <v>374</v>
      </c>
      <c r="C24" s="69">
        <v>1524.31005859375</v>
      </c>
      <c r="D24" s="69">
        <v>1448.02001953125</v>
      </c>
      <c r="E24" s="69">
        <v>1430.8800048828125</v>
      </c>
      <c r="F24" s="69">
        <v>1516.699951171875</v>
      </c>
      <c r="G24" s="69">
        <v>1632.4000244140625</v>
      </c>
      <c r="H24" s="69">
        <v>1724.3399658203125</v>
      </c>
      <c r="I24" s="69">
        <v>1738.0799560546875</v>
      </c>
      <c r="J24" s="69">
        <v>1594.7099609375</v>
      </c>
      <c r="K24" s="69">
        <v>1263.530029296875</v>
      </c>
      <c r="L24" s="69">
        <v>1175.260009765625</v>
      </c>
      <c r="M24" s="69">
        <v>1149.489990234375</v>
      </c>
      <c r="N24" s="69">
        <v>1129.739990234375</v>
      </c>
      <c r="O24" s="69">
        <v>1159.6300048828125</v>
      </c>
      <c r="P24" s="69">
        <v>854.0999755859375</v>
      </c>
      <c r="Q24" s="69">
        <v>869.78997802734375</v>
      </c>
      <c r="R24" s="69">
        <v>896.8499755859375</v>
      </c>
      <c r="S24" s="69">
        <v>992.8499755859375</v>
      </c>
      <c r="T24" s="69">
        <v>1106.2900390625</v>
      </c>
      <c r="U24" s="69">
        <v>1216.3299560546875</v>
      </c>
      <c r="V24" s="69">
        <v>1252.4599609375</v>
      </c>
      <c r="W24" s="69">
        <v>1306.239990234375</v>
      </c>
      <c r="X24" s="69">
        <v>1332.1800537109375</v>
      </c>
      <c r="Y24" s="69">
        <v>1404.25</v>
      </c>
      <c r="Z24" s="69">
        <v>1526.2099609375</v>
      </c>
    </row>
    <row r="25" spans="1:26" x14ac:dyDescent="0.25">
      <c r="A25" s="34" t="s">
        <v>375</v>
      </c>
      <c r="B25" s="153" t="s">
        <v>376</v>
      </c>
      <c r="C25" s="69">
        <v>521.79998779296875</v>
      </c>
      <c r="D25" s="69">
        <v>612.1300048828125</v>
      </c>
      <c r="E25" s="69">
        <v>594.04998779296875</v>
      </c>
      <c r="F25" s="69">
        <v>584.83001708984375</v>
      </c>
      <c r="G25" s="69">
        <v>558.05999755859375</v>
      </c>
      <c r="H25" s="69">
        <v>598.3900146484375</v>
      </c>
      <c r="I25" s="69">
        <v>635.1300048828125</v>
      </c>
      <c r="J25" s="69">
        <v>696.97998046875</v>
      </c>
      <c r="K25" s="69">
        <v>709.739990234375</v>
      </c>
      <c r="L25" s="69">
        <v>708.969970703125</v>
      </c>
      <c r="M25" s="69">
        <v>727.07000732421875</v>
      </c>
      <c r="N25" s="69">
        <v>764.44000244140625</v>
      </c>
      <c r="O25" s="69">
        <v>672.44000244140625</v>
      </c>
      <c r="P25" s="69">
        <v>706.29998779296875</v>
      </c>
      <c r="Q25" s="69">
        <v>738.6400146484375</v>
      </c>
      <c r="R25" s="69">
        <v>786.77001953125</v>
      </c>
      <c r="S25" s="69">
        <v>759.27001953125</v>
      </c>
      <c r="T25" s="69">
        <v>788.6199951171875</v>
      </c>
      <c r="U25" s="69">
        <v>857.97998046875</v>
      </c>
      <c r="V25" s="69">
        <v>1123.93994140625</v>
      </c>
      <c r="W25" s="69">
        <v>904.3900146484375</v>
      </c>
      <c r="X25" s="69">
        <v>850.44000244140625</v>
      </c>
      <c r="Y25" s="69">
        <v>833.239990234375</v>
      </c>
      <c r="Z25" s="69">
        <v>865.6500244140625</v>
      </c>
    </row>
    <row r="26" spans="1:26" x14ac:dyDescent="0.25">
      <c r="A26" s="34" t="s">
        <v>377</v>
      </c>
      <c r="B26" s="153" t="s">
        <v>378</v>
      </c>
      <c r="C26" s="69">
        <v>27880.73046875</v>
      </c>
      <c r="D26" s="69">
        <v>28979.619140625</v>
      </c>
      <c r="E26" s="69">
        <v>29292.619140625</v>
      </c>
      <c r="F26" s="69">
        <v>31297.189453125</v>
      </c>
      <c r="G26" s="69">
        <v>31378.580078125</v>
      </c>
      <c r="H26" s="69">
        <v>30838.580078125</v>
      </c>
      <c r="I26" s="69">
        <v>30995.0703125</v>
      </c>
      <c r="J26" s="69">
        <v>31626.9609375</v>
      </c>
      <c r="K26" s="69">
        <v>32394.150390625</v>
      </c>
      <c r="L26" s="69">
        <v>31996.73046875</v>
      </c>
      <c r="M26" s="69">
        <v>30926.25</v>
      </c>
      <c r="N26" s="69">
        <v>31344.279296875</v>
      </c>
      <c r="O26" s="69">
        <v>31782.060546875</v>
      </c>
      <c r="P26" s="69">
        <v>31757.490234375</v>
      </c>
      <c r="Q26" s="69">
        <v>34540.87109375</v>
      </c>
      <c r="R26" s="69">
        <v>34508.62109375</v>
      </c>
      <c r="S26" s="69">
        <v>37099.8203125</v>
      </c>
      <c r="T26" s="69">
        <v>39226.53125</v>
      </c>
      <c r="U26" s="69">
        <v>40750.8203125</v>
      </c>
      <c r="V26" s="69">
        <v>41154.08984375</v>
      </c>
      <c r="W26" s="69">
        <v>42541.30078125</v>
      </c>
      <c r="X26" s="69">
        <v>41446.05078125</v>
      </c>
      <c r="Y26" s="69">
        <v>41042.51953125</v>
      </c>
      <c r="Z26" s="69">
        <v>46064.41015625</v>
      </c>
    </row>
    <row r="27" spans="1:26" x14ac:dyDescent="0.25">
      <c r="A27" s="34" t="s">
        <v>379</v>
      </c>
      <c r="B27" s="153" t="s">
        <v>380</v>
      </c>
      <c r="C27" s="69">
        <v>4259.72998046875</v>
      </c>
      <c r="D27" s="69">
        <v>4183.25</v>
      </c>
      <c r="E27" s="69">
        <v>4707.990234375</v>
      </c>
      <c r="F27" s="69">
        <v>4929.4599609375</v>
      </c>
      <c r="G27" s="69">
        <v>5173.1298828125</v>
      </c>
      <c r="H27" s="69">
        <v>5012.77978515625</v>
      </c>
      <c r="I27" s="69">
        <v>5298.259765625</v>
      </c>
      <c r="J27" s="69">
        <v>5334.06982421875</v>
      </c>
      <c r="K27" s="69">
        <v>5316.990234375</v>
      </c>
      <c r="L27" s="69">
        <v>5267.83984375</v>
      </c>
      <c r="M27" s="69">
        <v>5562.97998046875</v>
      </c>
      <c r="N27" s="69">
        <v>5320.6201171875</v>
      </c>
      <c r="O27" s="69">
        <v>5438.580078125</v>
      </c>
      <c r="P27" s="69">
        <v>5532.06005859375</v>
      </c>
      <c r="Q27" s="69">
        <v>5380.72998046875</v>
      </c>
      <c r="R27" s="69">
        <v>5846.18994140625</v>
      </c>
      <c r="S27" s="69">
        <v>5791.58984375</v>
      </c>
      <c r="T27" s="69">
        <v>5998.330078125</v>
      </c>
      <c r="U27" s="69">
        <v>5879.8701171875</v>
      </c>
      <c r="V27" s="69">
        <v>5992.2099609375</v>
      </c>
      <c r="W27" s="69">
        <v>6100.2998046875</v>
      </c>
      <c r="X27" s="69">
        <v>6041.5</v>
      </c>
      <c r="Y27" s="69">
        <v>6418.31982421875</v>
      </c>
      <c r="Z27" s="69">
        <v>6630.89013671875</v>
      </c>
    </row>
    <row r="28" spans="1:26" x14ac:dyDescent="0.25">
      <c r="A28" s="34" t="s">
        <v>381</v>
      </c>
      <c r="B28" s="153" t="s">
        <v>382</v>
      </c>
      <c r="C28" s="69">
        <v>2695.719970703125</v>
      </c>
      <c r="D28" s="69">
        <v>2671.6201171875</v>
      </c>
      <c r="E28" s="69">
        <v>2660.429931640625</v>
      </c>
      <c r="F28" s="69">
        <v>2412.64990234375</v>
      </c>
      <c r="G28" s="69">
        <v>2475.510009765625</v>
      </c>
      <c r="H28" s="69">
        <v>4003.2900390625</v>
      </c>
      <c r="I28" s="69">
        <v>4494.259765625</v>
      </c>
      <c r="J28" s="69">
        <v>5064.25</v>
      </c>
      <c r="K28" s="69">
        <v>5232.080078125</v>
      </c>
      <c r="L28" s="69">
        <v>5437.91015625</v>
      </c>
      <c r="M28" s="69">
        <v>5658.35009765625</v>
      </c>
      <c r="N28" s="69">
        <v>5732.64990234375</v>
      </c>
      <c r="O28" s="69">
        <v>6019.16015625</v>
      </c>
      <c r="P28" s="69">
        <v>6582.93994140625</v>
      </c>
      <c r="Q28" s="69">
        <v>7876.2900390625</v>
      </c>
      <c r="R28" s="69">
        <v>8603.5498046875</v>
      </c>
      <c r="S28" s="69">
        <v>9504.51953125</v>
      </c>
      <c r="T28" s="69">
        <v>10300.3798828125</v>
      </c>
      <c r="U28" s="69">
        <v>10522.5400390625</v>
      </c>
      <c r="V28" s="69">
        <v>10956.400390625</v>
      </c>
      <c r="W28" s="69">
        <v>11121.5703125</v>
      </c>
      <c r="X28" s="69">
        <v>10720.5703125</v>
      </c>
      <c r="Y28" s="69">
        <v>10453.400390625</v>
      </c>
      <c r="Z28" s="69">
        <v>11433.8896484375</v>
      </c>
    </row>
    <row r="29" spans="1:26" x14ac:dyDescent="0.25">
      <c r="A29" s="152" t="s">
        <v>383</v>
      </c>
      <c r="B29" s="153" t="s">
        <v>384</v>
      </c>
      <c r="C29" s="69">
        <v>0</v>
      </c>
      <c r="D29" s="69">
        <v>0</v>
      </c>
      <c r="E29" s="69">
        <v>0</v>
      </c>
      <c r="F29" s="69">
        <v>0</v>
      </c>
      <c r="G29" s="69">
        <v>0</v>
      </c>
      <c r="H29" s="69">
        <v>0</v>
      </c>
      <c r="I29" s="69">
        <v>0</v>
      </c>
      <c r="J29" s="69">
        <v>335.19000244140625</v>
      </c>
      <c r="K29" s="69">
        <v>348.67001342773438</v>
      </c>
      <c r="L29" s="69">
        <v>444.5</v>
      </c>
      <c r="M29" s="69">
        <v>569.8499755859375</v>
      </c>
      <c r="N29" s="69">
        <v>687.84002685546875</v>
      </c>
      <c r="O29" s="69">
        <v>747.97998046875</v>
      </c>
      <c r="P29" s="69">
        <v>727.54998779296875</v>
      </c>
      <c r="Q29" s="69">
        <v>718.83001708984375</v>
      </c>
      <c r="R29" s="69">
        <v>781.70001220703125</v>
      </c>
      <c r="S29" s="69">
        <v>818.94000244140625</v>
      </c>
      <c r="T29" s="69">
        <v>834.75</v>
      </c>
      <c r="U29" s="69">
        <v>841.47998046875</v>
      </c>
      <c r="V29" s="69">
        <v>888.739990234375</v>
      </c>
      <c r="W29" s="69">
        <v>875.69000244140625</v>
      </c>
      <c r="X29" s="69">
        <v>883.70001220703125</v>
      </c>
      <c r="Y29" s="69">
        <v>913.66998291015625</v>
      </c>
      <c r="Z29" s="69">
        <v>904.79998779296875</v>
      </c>
    </row>
    <row r="30" spans="1:26" x14ac:dyDescent="0.25">
      <c r="A30" s="34" t="s">
        <v>385</v>
      </c>
      <c r="B30" s="153" t="s">
        <v>386</v>
      </c>
      <c r="C30" s="69">
        <v>1764.9300537109375</v>
      </c>
      <c r="D30" s="69">
        <v>1850.18994140625</v>
      </c>
      <c r="E30" s="69">
        <v>1943.1600341796875</v>
      </c>
      <c r="F30" s="69">
        <v>2033.0999755859375</v>
      </c>
      <c r="G30" s="69">
        <v>1848.93994140625</v>
      </c>
      <c r="H30" s="69">
        <v>1763.2900390625</v>
      </c>
      <c r="I30" s="69">
        <v>1891.550048828125</v>
      </c>
      <c r="J30" s="69">
        <v>2028.27001953125</v>
      </c>
      <c r="K30" s="69">
        <v>2098.449951171875</v>
      </c>
      <c r="L30" s="69">
        <v>2136</v>
      </c>
      <c r="M30" s="69">
        <v>2007.3199462890625</v>
      </c>
      <c r="N30" s="69">
        <v>1987.1700439453125</v>
      </c>
      <c r="O30" s="69">
        <v>2104.56005859375</v>
      </c>
      <c r="P30" s="69">
        <v>2156.43994140625</v>
      </c>
      <c r="Q30" s="69">
        <v>2209.340087890625</v>
      </c>
      <c r="R30" s="69">
        <v>2375.159912109375</v>
      </c>
      <c r="S30" s="69">
        <v>2652.050048828125</v>
      </c>
      <c r="T30" s="69">
        <v>2903.72998046875</v>
      </c>
      <c r="U30" s="69">
        <v>3200.050048828125</v>
      </c>
      <c r="V30" s="69">
        <v>3298.030029296875</v>
      </c>
      <c r="W30" s="69">
        <v>3523.85009765625</v>
      </c>
      <c r="X30" s="69">
        <v>3493.280029296875</v>
      </c>
      <c r="Y30" s="69">
        <v>3808.3798828125</v>
      </c>
      <c r="Z30" s="69">
        <v>3978.489990234375</v>
      </c>
    </row>
    <row r="31" spans="1:26" x14ac:dyDescent="0.25">
      <c r="A31" s="34" t="s">
        <v>387</v>
      </c>
      <c r="B31" s="153" t="s">
        <v>388</v>
      </c>
      <c r="C31" s="69">
        <v>585.09002685546875</v>
      </c>
      <c r="D31" s="69">
        <v>759.04998779296875</v>
      </c>
      <c r="E31" s="69">
        <v>818.59002685546875</v>
      </c>
      <c r="F31" s="69">
        <v>1049.3800048828125</v>
      </c>
      <c r="G31" s="69">
        <v>1320.3599853515625</v>
      </c>
      <c r="H31" s="69">
        <v>1543.6800537109375</v>
      </c>
      <c r="I31" s="69">
        <v>1676.9599609375</v>
      </c>
      <c r="J31" s="69">
        <v>1703.8800048828125</v>
      </c>
      <c r="K31" s="69">
        <v>1607.1099853515625</v>
      </c>
      <c r="L31" s="69">
        <v>1534.9200439453125</v>
      </c>
      <c r="M31" s="69">
        <v>1502.56005859375</v>
      </c>
      <c r="N31" s="69">
        <v>1426.489990234375</v>
      </c>
      <c r="O31" s="69">
        <v>1275.8599853515625</v>
      </c>
      <c r="P31" s="69">
        <v>1156.3299560546875</v>
      </c>
      <c r="Q31" s="69">
        <v>1240.2900390625</v>
      </c>
      <c r="R31" s="69">
        <v>1720.43994140625</v>
      </c>
      <c r="S31" s="69">
        <v>1669.1500244140625</v>
      </c>
      <c r="T31" s="69">
        <v>1808.9200439453125</v>
      </c>
      <c r="U31" s="69">
        <v>1789.0799560546875</v>
      </c>
      <c r="V31" s="69">
        <v>1669.760009765625</v>
      </c>
      <c r="W31" s="69">
        <v>1600.25</v>
      </c>
      <c r="X31" s="69">
        <v>1521.8299560546875</v>
      </c>
      <c r="Y31" s="69">
        <v>1433</v>
      </c>
      <c r="Z31" s="69">
        <v>1400.550048828125</v>
      </c>
    </row>
    <row r="32" spans="1:26" x14ac:dyDescent="0.25">
      <c r="A32" s="34">
        <v>6</v>
      </c>
      <c r="B32" s="153" t="s">
        <v>479</v>
      </c>
      <c r="C32" s="69">
        <v>53.180000305175781</v>
      </c>
      <c r="D32" s="69">
        <v>62.380001068115234</v>
      </c>
      <c r="E32" s="69">
        <v>80.300003051757813</v>
      </c>
      <c r="F32" s="69">
        <v>104.69999694824219</v>
      </c>
      <c r="G32" s="69">
        <v>112.11000061035156</v>
      </c>
      <c r="H32" s="69">
        <v>109.34999847412109</v>
      </c>
      <c r="I32" s="69">
        <v>116.48999786376953</v>
      </c>
      <c r="J32" s="69">
        <v>129.33999633789063</v>
      </c>
      <c r="K32" s="69">
        <v>141.77999877929688</v>
      </c>
      <c r="L32" s="69">
        <v>205.30000305175781</v>
      </c>
      <c r="M32" s="69">
        <v>262.17999267578125</v>
      </c>
      <c r="N32" s="69">
        <v>265.989990234375</v>
      </c>
      <c r="O32" s="69">
        <v>298.01998901367188</v>
      </c>
      <c r="P32" s="69">
        <v>306.25</v>
      </c>
      <c r="Q32" s="69">
        <v>284.80999755859375</v>
      </c>
      <c r="R32" s="69">
        <v>296.55999755859375</v>
      </c>
      <c r="S32" s="69">
        <v>336.70001220703125</v>
      </c>
      <c r="T32" s="69">
        <v>363.02999877929688</v>
      </c>
      <c r="U32" s="69">
        <v>390.1199951171875</v>
      </c>
      <c r="V32" s="69">
        <v>420.1099853515625</v>
      </c>
      <c r="W32" s="69">
        <v>530.20001220703125</v>
      </c>
      <c r="X32" s="69">
        <v>566.0999755859375</v>
      </c>
      <c r="Y32" s="69">
        <v>639.75</v>
      </c>
      <c r="Z32" s="69">
        <v>726.6300048828125</v>
      </c>
    </row>
    <row r="33" spans="1:26" s="43" customFormat="1" ht="20.25" customHeight="1" x14ac:dyDescent="0.25">
      <c r="A33" s="841"/>
      <c r="B33" s="435" t="s">
        <v>202</v>
      </c>
      <c r="C33" s="842">
        <v>74461.34375</v>
      </c>
      <c r="D33" s="842">
        <v>79985.21875</v>
      </c>
      <c r="E33" s="842">
        <v>83298.25</v>
      </c>
      <c r="F33" s="842">
        <v>84106.4609375</v>
      </c>
      <c r="G33" s="842">
        <v>87509.359375</v>
      </c>
      <c r="H33" s="842">
        <v>90580.7109375</v>
      </c>
      <c r="I33" s="842">
        <v>89989.5390625</v>
      </c>
      <c r="J33" s="842">
        <v>90655.0078125</v>
      </c>
      <c r="K33" s="842">
        <v>89940.9609375</v>
      </c>
      <c r="L33" s="842">
        <v>86902.421875</v>
      </c>
      <c r="M33" s="842">
        <v>85809.21875</v>
      </c>
      <c r="N33" s="842">
        <v>88218.453125</v>
      </c>
      <c r="O33" s="842">
        <v>91457.109375</v>
      </c>
      <c r="P33" s="842">
        <v>93516.921875</v>
      </c>
      <c r="Q33" s="842">
        <v>103048.1484375</v>
      </c>
      <c r="R33" s="842">
        <v>112950.796875</v>
      </c>
      <c r="S33" s="842">
        <v>123959.4296875</v>
      </c>
      <c r="T33" s="842">
        <v>131457.625</v>
      </c>
      <c r="U33" s="842">
        <v>134976.671875</v>
      </c>
      <c r="V33" s="842">
        <v>133628.890625</v>
      </c>
      <c r="W33" s="842">
        <v>128891.1015625</v>
      </c>
      <c r="X33" s="842">
        <v>115415.6796875</v>
      </c>
      <c r="Y33" s="842">
        <v>118932.0234375</v>
      </c>
      <c r="Z33" s="842">
        <v>134838.65625</v>
      </c>
    </row>
    <row r="34" spans="1:26" s="4" customFormat="1" ht="18" customHeight="1" x14ac:dyDescent="0.25">
      <c r="A34" s="63" t="s">
        <v>481</v>
      </c>
      <c r="B34" s="418"/>
      <c r="C34" s="64"/>
      <c r="D34" s="64"/>
      <c r="E34" s="64"/>
      <c r="F34" s="64"/>
      <c r="G34" s="64"/>
      <c r="H34" s="64"/>
      <c r="I34" s="64"/>
      <c r="J34" s="64"/>
      <c r="K34" s="64"/>
      <c r="L34" s="64"/>
      <c r="M34" s="64"/>
      <c r="N34" s="64"/>
      <c r="O34" s="64"/>
      <c r="P34" s="64"/>
      <c r="Q34" s="64"/>
      <c r="R34" s="64"/>
      <c r="S34" s="64"/>
      <c r="T34" s="64"/>
      <c r="U34" s="64"/>
      <c r="V34" s="64"/>
      <c r="W34" s="64"/>
      <c r="X34" s="64"/>
      <c r="Y34" s="64"/>
      <c r="Z34" s="64"/>
    </row>
    <row r="35" spans="1:26" ht="20.25" customHeight="1" x14ac:dyDescent="0.25">
      <c r="A35" s="22" t="str">
        <f>Index!A36</f>
        <v>Table 3c    Employment by institutional sector, average wage and salary rates, FY2000-FY2023</v>
      </c>
    </row>
    <row r="36" spans="1:26" s="14" customFormat="1" ht="20.25" customHeight="1" x14ac:dyDescent="0.25">
      <c r="A36" s="797"/>
      <c r="B36" s="7"/>
      <c r="C36" s="24" t="str">
        <f t="shared" ref="C36:T36" si="2">C2</f>
        <v>FY00</v>
      </c>
      <c r="D36" s="24" t="str">
        <f t="shared" si="2"/>
        <v>FY01</v>
      </c>
      <c r="E36" s="24" t="str">
        <f t="shared" si="2"/>
        <v>FY02</v>
      </c>
      <c r="F36" s="24" t="str">
        <f t="shared" si="2"/>
        <v>FY03</v>
      </c>
      <c r="G36" s="24" t="str">
        <f t="shared" si="2"/>
        <v>FY04</v>
      </c>
      <c r="H36" s="24" t="str">
        <f t="shared" si="2"/>
        <v>FY05</v>
      </c>
      <c r="I36" s="24" t="str">
        <f t="shared" si="2"/>
        <v>FY06</v>
      </c>
      <c r="J36" s="24" t="str">
        <f t="shared" si="2"/>
        <v>FY07</v>
      </c>
      <c r="K36" s="24" t="str">
        <f t="shared" si="2"/>
        <v>FY08</v>
      </c>
      <c r="L36" s="24" t="str">
        <f t="shared" si="2"/>
        <v>FY09</v>
      </c>
      <c r="M36" s="24" t="str">
        <f t="shared" si="2"/>
        <v>FY10</v>
      </c>
      <c r="N36" s="24" t="str">
        <f t="shared" si="2"/>
        <v>FY11</v>
      </c>
      <c r="O36" s="24" t="str">
        <f t="shared" si="2"/>
        <v>FY12</v>
      </c>
      <c r="P36" s="24" t="str">
        <f t="shared" si="2"/>
        <v>FY13</v>
      </c>
      <c r="Q36" s="24" t="str">
        <f t="shared" si="2"/>
        <v>FY14</v>
      </c>
      <c r="R36" s="24" t="str">
        <f t="shared" si="2"/>
        <v>FY15</v>
      </c>
      <c r="S36" s="24" t="str">
        <f t="shared" si="2"/>
        <v>FY16</v>
      </c>
      <c r="T36" s="24" t="str">
        <f t="shared" si="2"/>
        <v>FY17</v>
      </c>
      <c r="U36" s="24" t="str">
        <f t="shared" ref="U36:V36" si="3">U2</f>
        <v>FY18</v>
      </c>
      <c r="V36" s="24" t="str">
        <f t="shared" si="3"/>
        <v>FY19</v>
      </c>
      <c r="W36" s="24" t="str">
        <f t="shared" ref="W36:X36" si="4">W2</f>
        <v>FY20</v>
      </c>
      <c r="X36" s="24" t="str">
        <f t="shared" si="4"/>
        <v>FY21</v>
      </c>
      <c r="Y36" s="24" t="str">
        <f t="shared" ref="Y36:Z36" si="5">Y2</f>
        <v>FY22</v>
      </c>
      <c r="Z36" s="24" t="str">
        <f t="shared" si="5"/>
        <v>FY23</v>
      </c>
    </row>
    <row r="37" spans="1:26" ht="20.25" customHeight="1" x14ac:dyDescent="0.25">
      <c r="A37" s="1">
        <v>1.1000000000000001</v>
      </c>
      <c r="B37" s="153" t="s">
        <v>476</v>
      </c>
      <c r="C37" s="69">
        <f t="shared" ref="C37:T50" si="6">IF(C3&gt;9,C20/C3*1000,"n.a.")</f>
        <v>6655.7966183408917</v>
      </c>
      <c r="D37" s="69">
        <f t="shared" si="6"/>
        <v>7128.7116278432068</v>
      </c>
      <c r="E37" s="69">
        <f t="shared" si="6"/>
        <v>7387.6332978133041</v>
      </c>
      <c r="F37" s="69">
        <f t="shared" si="6"/>
        <v>7477.7755472159088</v>
      </c>
      <c r="G37" s="69">
        <f t="shared" si="6"/>
        <v>8290.5141837196024</v>
      </c>
      <c r="H37" s="69">
        <f t="shared" si="6"/>
        <v>7652.4704012920538</v>
      </c>
      <c r="I37" s="69">
        <f t="shared" si="6"/>
        <v>7878.7581990154004</v>
      </c>
      <c r="J37" s="69">
        <f t="shared" si="6"/>
        <v>8255.6511687241928</v>
      </c>
      <c r="K37" s="69">
        <f t="shared" si="6"/>
        <v>8608.2502341795407</v>
      </c>
      <c r="L37" s="69">
        <f t="shared" si="6"/>
        <v>8498.5448617637649</v>
      </c>
      <c r="M37" s="69">
        <f t="shared" si="6"/>
        <v>8556.5369386518068</v>
      </c>
      <c r="N37" s="69">
        <f t="shared" si="6"/>
        <v>9071.2904509826531</v>
      </c>
      <c r="O37" s="69">
        <f t="shared" si="6"/>
        <v>9393.3639989315016</v>
      </c>
      <c r="P37" s="69">
        <f t="shared" si="6"/>
        <v>9320.0240837752153</v>
      </c>
      <c r="Q37" s="69">
        <f t="shared" si="6"/>
        <v>9811.1654914292703</v>
      </c>
      <c r="R37" s="69">
        <f t="shared" si="6"/>
        <v>10554.558380120985</v>
      </c>
      <c r="S37" s="69">
        <f t="shared" si="6"/>
        <v>11088.073922555848</v>
      </c>
      <c r="T37" s="69">
        <f t="shared" si="6"/>
        <v>11311.864500888465</v>
      </c>
      <c r="U37" s="69">
        <f t="shared" ref="U37:V37" si="7">IF(U3&gt;9,U20/U3*1000,"n.a.")</f>
        <v>11254.004153229715</v>
      </c>
      <c r="V37" s="69">
        <f t="shared" si="7"/>
        <v>11294.64959529662</v>
      </c>
      <c r="W37" s="69">
        <f t="shared" ref="W37:X37" si="8">IF(W3&gt;9,W20/W3*1000,"n.a.")</f>
        <v>10596.269434198708</v>
      </c>
      <c r="X37" s="69">
        <f t="shared" si="8"/>
        <v>9484.341006082177</v>
      </c>
      <c r="Y37" s="69">
        <f t="shared" ref="Y37:Z37" si="9">IF(Y3&gt;9,Y20/Y3*1000,"n.a.")</f>
        <v>10310.038239181757</v>
      </c>
      <c r="Z37" s="69">
        <f t="shared" si="9"/>
        <v>11665.31522895624</v>
      </c>
    </row>
    <row r="38" spans="1:26" x14ac:dyDescent="0.25">
      <c r="A38" s="1">
        <v>1.2</v>
      </c>
      <c r="B38" s="153" t="s">
        <v>477</v>
      </c>
      <c r="C38" s="69">
        <f t="shared" si="6"/>
        <v>4240.9363814006756</v>
      </c>
      <c r="D38" s="69">
        <f t="shared" si="6"/>
        <v>4155.1884844133629</v>
      </c>
      <c r="E38" s="69">
        <f t="shared" si="6"/>
        <v>4276.9172700210302</v>
      </c>
      <c r="F38" s="69">
        <f t="shared" si="6"/>
        <v>4138.0071132643889</v>
      </c>
      <c r="G38" s="69">
        <f t="shared" si="6"/>
        <v>4114.2359535810492</v>
      </c>
      <c r="H38" s="69">
        <f t="shared" si="6"/>
        <v>4064.6197388329792</v>
      </c>
      <c r="I38" s="69">
        <f t="shared" si="6"/>
        <v>4086.2101388258161</v>
      </c>
      <c r="J38" s="69">
        <f t="shared" si="6"/>
        <v>4155.5984055266999</v>
      </c>
      <c r="K38" s="69">
        <f t="shared" si="6"/>
        <v>4326.1572755083644</v>
      </c>
      <c r="L38" s="69">
        <f t="shared" si="6"/>
        <v>4391.3100246976865</v>
      </c>
      <c r="M38" s="69">
        <f t="shared" si="6"/>
        <v>4573.2527816444626</v>
      </c>
      <c r="N38" s="69">
        <f t="shared" si="6"/>
        <v>4722.5378319436331</v>
      </c>
      <c r="O38" s="69">
        <f t="shared" si="6"/>
        <v>4817.3047448249417</v>
      </c>
      <c r="P38" s="69">
        <f t="shared" si="6"/>
        <v>5070.1151909044065</v>
      </c>
      <c r="Q38" s="69">
        <f t="shared" si="6"/>
        <v>5676.5614789061892</v>
      </c>
      <c r="R38" s="69">
        <f t="shared" si="6"/>
        <v>6514.6389950469402</v>
      </c>
      <c r="S38" s="69">
        <f t="shared" si="6"/>
        <v>6999.5251818732768</v>
      </c>
      <c r="T38" s="69">
        <f t="shared" si="6"/>
        <v>7260.1705064757689</v>
      </c>
      <c r="U38" s="69">
        <f t="shared" ref="U38:V38" si="10">IF(U4&gt;9,U21/U4*1000,"n.a.")</f>
        <v>7298.4844155904138</v>
      </c>
      <c r="V38" s="69">
        <f t="shared" si="10"/>
        <v>7290.6919861817632</v>
      </c>
      <c r="W38" s="69">
        <f t="shared" ref="W38:X38" si="11">IF(W4&gt;9,W21/W4*1000,"n.a.")</f>
        <v>7106.733095096889</v>
      </c>
      <c r="X38" s="69">
        <f t="shared" si="11"/>
        <v>7138.0789219509234</v>
      </c>
      <c r="Y38" s="69">
        <f t="shared" ref="Y38:Z38" si="12">IF(Y4&gt;9,Y21/Y4*1000,"n.a.")</f>
        <v>7405.7045370513024</v>
      </c>
      <c r="Z38" s="69">
        <f t="shared" si="12"/>
        <v>7290.9451972557954</v>
      </c>
    </row>
    <row r="39" spans="1:26" x14ac:dyDescent="0.25">
      <c r="A39" s="1">
        <v>1.3</v>
      </c>
      <c r="B39" t="s">
        <v>372</v>
      </c>
      <c r="C39" s="69">
        <f t="shared" si="6"/>
        <v>12897.586901872399</v>
      </c>
      <c r="D39" s="69">
        <f t="shared" si="6"/>
        <v>13313.695492951765</v>
      </c>
      <c r="E39" s="69">
        <f t="shared" si="6"/>
        <v>13586.960988230519</v>
      </c>
      <c r="F39" s="69">
        <f t="shared" si="6"/>
        <v>13853.265544974391</v>
      </c>
      <c r="G39" s="69">
        <f t="shared" si="6"/>
        <v>14291.604451080773</v>
      </c>
      <c r="H39" s="69">
        <f t="shared" si="6"/>
        <v>14651.111570178953</v>
      </c>
      <c r="I39" s="69">
        <f t="shared" si="6"/>
        <v>14126.813616071429</v>
      </c>
      <c r="J39" s="69">
        <f t="shared" si="6"/>
        <v>14670.838425279329</v>
      </c>
      <c r="K39" s="69">
        <f t="shared" si="6"/>
        <v>14829.47175548369</v>
      </c>
      <c r="L39" s="69">
        <f t="shared" si="6"/>
        <v>15373.516698883161</v>
      </c>
      <c r="M39" s="69">
        <f t="shared" si="6"/>
        <v>15107.68915568424</v>
      </c>
      <c r="N39" s="69">
        <f t="shared" si="6"/>
        <v>14549.655566026466</v>
      </c>
      <c r="O39" s="69">
        <f t="shared" si="6"/>
        <v>15202.01400537595</v>
      </c>
      <c r="P39" s="69">
        <f t="shared" si="6"/>
        <v>15281.188073735157</v>
      </c>
      <c r="Q39" s="69">
        <f t="shared" si="6"/>
        <v>14773.513748123123</v>
      </c>
      <c r="R39" s="69">
        <f t="shared" si="6"/>
        <v>15149.164961907449</v>
      </c>
      <c r="S39" s="69">
        <f t="shared" si="6"/>
        <v>16496.440351295954</v>
      </c>
      <c r="T39" s="69">
        <f t="shared" si="6"/>
        <v>17939.42509270044</v>
      </c>
      <c r="U39" s="69">
        <f t="shared" ref="U39:V39" si="13">IF(U5&gt;9,U22/U5*1000,"n.a.")</f>
        <v>18932.606197908972</v>
      </c>
      <c r="V39" s="69">
        <f t="shared" si="13"/>
        <v>19319.749491868017</v>
      </c>
      <c r="W39" s="69">
        <f t="shared" ref="W39:X39" si="14">IF(W5&gt;9,W22/W5*1000,"n.a.")</f>
        <v>19959.870891806659</v>
      </c>
      <c r="X39" s="69">
        <f t="shared" si="14"/>
        <v>20535.937998375419</v>
      </c>
      <c r="Y39" s="69">
        <f t="shared" ref="Y39:Z39" si="15">IF(Y5&gt;9,Y22/Y5*1000,"n.a.")</f>
        <v>21276.557957848836</v>
      </c>
      <c r="Z39" s="69">
        <f t="shared" si="15"/>
        <v>20886.925448581605</v>
      </c>
    </row>
    <row r="40" spans="1:26" x14ac:dyDescent="0.25">
      <c r="A40" s="1">
        <v>1.4</v>
      </c>
      <c r="B40" t="s">
        <v>478</v>
      </c>
      <c r="C40" s="69" t="str">
        <f t="shared" si="6"/>
        <v>n.a.</v>
      </c>
      <c r="D40" s="69" t="str">
        <f t="shared" si="6"/>
        <v>n.a.</v>
      </c>
      <c r="E40" s="69">
        <f t="shared" si="6"/>
        <v>16103.999467329544</v>
      </c>
      <c r="F40" s="69">
        <f t="shared" si="6"/>
        <v>10941.886470002948</v>
      </c>
      <c r="G40" s="69">
        <f t="shared" si="6"/>
        <v>14721.84589092548</v>
      </c>
      <c r="H40" s="69">
        <f t="shared" si="6"/>
        <v>14979.024747522866</v>
      </c>
      <c r="I40" s="69">
        <f t="shared" si="6"/>
        <v>14415.499877929688</v>
      </c>
      <c r="J40" s="69">
        <f t="shared" si="6"/>
        <v>14719.466145833334</v>
      </c>
      <c r="K40" s="69">
        <f t="shared" si="6"/>
        <v>13408.570789155507</v>
      </c>
      <c r="L40" s="69">
        <f t="shared" si="6"/>
        <v>14847.191285551266</v>
      </c>
      <c r="M40" s="69">
        <f t="shared" si="6"/>
        <v>13810.000332919033</v>
      </c>
      <c r="N40" s="69">
        <f t="shared" si="6"/>
        <v>13458.695121433424</v>
      </c>
      <c r="O40" s="69">
        <f t="shared" si="6"/>
        <v>13928.935598819815</v>
      </c>
      <c r="P40" s="69">
        <f t="shared" si="6"/>
        <v>14328.399658203125</v>
      </c>
      <c r="Q40" s="69">
        <f t="shared" si="6"/>
        <v>13987.387167440878</v>
      </c>
      <c r="R40" s="69">
        <f t="shared" si="6"/>
        <v>13959.639815596845</v>
      </c>
      <c r="S40" s="69">
        <f t="shared" si="6"/>
        <v>15826.939174107143</v>
      </c>
      <c r="T40" s="69">
        <f t="shared" si="6"/>
        <v>15335.913873487903</v>
      </c>
      <c r="U40" s="69">
        <f t="shared" ref="U40:V40" si="16">IF(U6&gt;9,U23/U6*1000,"n.a.")</f>
        <v>15527.805235327744</v>
      </c>
      <c r="V40" s="69">
        <f t="shared" si="16"/>
        <v>16612.958021566901</v>
      </c>
      <c r="W40" s="69">
        <f t="shared" ref="W40:X40" si="17">IF(W6&gt;9,W23/W6*1000,"n.a.")</f>
        <v>12429.230910081129</v>
      </c>
      <c r="X40" s="69" t="str">
        <f t="shared" si="17"/>
        <v>n.a.</v>
      </c>
      <c r="Y40" s="69" t="str">
        <f t="shared" ref="Y40:Z40" si="18">IF(Y6&gt;9,Y23/Y6*1000,"n.a.")</f>
        <v>n.a.</v>
      </c>
      <c r="Z40" s="69" t="str">
        <f t="shared" si="18"/>
        <v>n.a.</v>
      </c>
    </row>
    <row r="41" spans="1:26" x14ac:dyDescent="0.25">
      <c r="A41" s="34" t="s">
        <v>373</v>
      </c>
      <c r="B41" s="153" t="s">
        <v>374</v>
      </c>
      <c r="C41" s="69">
        <f t="shared" si="6"/>
        <v>17175.32460387324</v>
      </c>
      <c r="D41" s="69">
        <f t="shared" si="6"/>
        <v>15696.693978658537</v>
      </c>
      <c r="E41" s="69">
        <f t="shared" si="6"/>
        <v>15222.127711519281</v>
      </c>
      <c r="F41" s="69">
        <f t="shared" si="6"/>
        <v>15757.921570616883</v>
      </c>
      <c r="G41" s="69">
        <f t="shared" si="6"/>
        <v>16242.786312577735</v>
      </c>
      <c r="H41" s="69">
        <f t="shared" si="6"/>
        <v>17115.03688159119</v>
      </c>
      <c r="I41" s="69">
        <f t="shared" si="6"/>
        <v>17081.86688997236</v>
      </c>
      <c r="J41" s="69">
        <f t="shared" si="6"/>
        <v>16231.144640585242</v>
      </c>
      <c r="K41" s="69">
        <f t="shared" si="6"/>
        <v>18788.550621514867</v>
      </c>
      <c r="L41" s="69">
        <f t="shared" si="6"/>
        <v>19587.666829427082</v>
      </c>
      <c r="M41" s="69">
        <f t="shared" si="6"/>
        <v>21586.666483274646</v>
      </c>
      <c r="N41" s="69">
        <f t="shared" si="6"/>
        <v>22594.7998046875</v>
      </c>
      <c r="O41" s="69">
        <f t="shared" si="6"/>
        <v>25627.182428349446</v>
      </c>
      <c r="P41" s="69">
        <f t="shared" si="6"/>
        <v>20580.722303275605</v>
      </c>
      <c r="Q41" s="69">
        <f t="shared" si="6"/>
        <v>21214.389707983995</v>
      </c>
      <c r="R41" s="69">
        <f t="shared" si="6"/>
        <v>22421.249389648438</v>
      </c>
      <c r="S41" s="69">
        <f t="shared" si="6"/>
        <v>22063.332790798613</v>
      </c>
      <c r="T41" s="69">
        <f t="shared" si="6"/>
        <v>23413.54580026455</v>
      </c>
      <c r="U41" s="69">
        <f t="shared" ref="U41:V41" si="19">IF(U7&gt;9,U24/U7*1000,"n.a.")</f>
        <v>24697.054945272841</v>
      </c>
      <c r="V41" s="69">
        <f t="shared" si="19"/>
        <v>25823.916720360823</v>
      </c>
      <c r="W41" s="69">
        <f t="shared" ref="W41:X41" si="20">IF(W7&gt;9,W24/W7*1000,"n.a.")</f>
        <v>28243.026815878377</v>
      </c>
      <c r="X41" s="69">
        <f t="shared" si="20"/>
        <v>28960.435950237774</v>
      </c>
      <c r="Y41" s="69">
        <f t="shared" ref="Y41:Z41" si="21">IF(Y7&gt;9,Y24/Y7*1000,"n.a.")</f>
        <v>30198.924731182797</v>
      </c>
      <c r="Z41" s="69">
        <f t="shared" si="21"/>
        <v>31796.040852864582</v>
      </c>
    </row>
    <row r="42" spans="1:26" x14ac:dyDescent="0.25">
      <c r="A42" s="34" t="s">
        <v>375</v>
      </c>
      <c r="B42" s="153" t="s">
        <v>376</v>
      </c>
      <c r="C42" s="69">
        <f t="shared" si="6"/>
        <v>10180.867550592578</v>
      </c>
      <c r="D42" s="69">
        <f t="shared" si="6"/>
        <v>8728.7534118662279</v>
      </c>
      <c r="E42" s="69">
        <f t="shared" si="6"/>
        <v>7483.8116370519574</v>
      </c>
      <c r="F42" s="69">
        <f t="shared" si="6"/>
        <v>9666.1328036484101</v>
      </c>
      <c r="G42" s="69">
        <f t="shared" si="6"/>
        <v>12400.507032731144</v>
      </c>
      <c r="H42" s="69">
        <f t="shared" si="6"/>
        <v>12937.323762101703</v>
      </c>
      <c r="I42" s="69">
        <f t="shared" si="6"/>
        <v>12961.04373695395</v>
      </c>
      <c r="J42" s="69">
        <f t="shared" si="6"/>
        <v>14151.016258682846</v>
      </c>
      <c r="K42" s="69">
        <f t="shared" si="6"/>
        <v>13984.198240096615</v>
      </c>
      <c r="L42" s="69">
        <f t="shared" si="6"/>
        <v>13900.554744045123</v>
      </c>
      <c r="M42" s="69">
        <f t="shared" si="6"/>
        <v>14687.393320168416</v>
      </c>
      <c r="N42" s="69">
        <f t="shared" si="6"/>
        <v>15287.883279704449</v>
      </c>
      <c r="O42" s="69">
        <f t="shared" si="6"/>
        <v>13583.823704156473</v>
      </c>
      <c r="P42" s="69">
        <f t="shared" si="6"/>
        <v>13985.30801813845</v>
      </c>
      <c r="Q42" s="69">
        <f t="shared" si="6"/>
        <v>13368.324555748241</v>
      </c>
      <c r="R42" s="69">
        <f t="shared" si="6"/>
        <v>15501.941660151373</v>
      </c>
      <c r="S42" s="69">
        <f t="shared" si="6"/>
        <v>16504.794181473222</v>
      </c>
      <c r="T42" s="69">
        <f t="shared" si="6"/>
        <v>18701.120129539715</v>
      </c>
      <c r="U42" s="69">
        <f t="shared" ref="U42:V42" si="22">IF(U8&gt;9,U25/U8*1000,"n.a.")</f>
        <v>19315.318013913875</v>
      </c>
      <c r="V42" s="69">
        <f t="shared" si="22"/>
        <v>15360.735394784106</v>
      </c>
      <c r="W42" s="69">
        <f t="shared" ref="W42:X42" si="23">IF(W8&gt;9,W25/W8*1000,"n.a.")</f>
        <v>18238.694767808622</v>
      </c>
      <c r="X42" s="69">
        <f t="shared" si="23"/>
        <v>21781.208119918032</v>
      </c>
      <c r="Y42" s="69">
        <f t="shared" ref="Y42:Z42" si="24">IF(Y8&gt;9,Y25/Y8*1000,"n.a.")</f>
        <v>21363.485512404543</v>
      </c>
      <c r="Z42" s="69">
        <f t="shared" si="24"/>
        <v>21639.628529737056</v>
      </c>
    </row>
    <row r="43" spans="1:26" x14ac:dyDescent="0.25">
      <c r="A43" s="34" t="s">
        <v>377</v>
      </c>
      <c r="B43" s="153" t="s">
        <v>378</v>
      </c>
      <c r="C43" s="69">
        <f t="shared" si="6"/>
        <v>12351.636047735075</v>
      </c>
      <c r="D43" s="69">
        <f t="shared" si="6"/>
        <v>12337.002614144316</v>
      </c>
      <c r="E43" s="69">
        <f t="shared" si="6"/>
        <v>12381.304650763459</v>
      </c>
      <c r="F43" s="69">
        <f t="shared" si="6"/>
        <v>12894.093914151817</v>
      </c>
      <c r="G43" s="69">
        <f t="shared" si="6"/>
        <v>12841.653398045835</v>
      </c>
      <c r="H43" s="69">
        <f t="shared" si="6"/>
        <v>13684.748204182384</v>
      </c>
      <c r="I43" s="69">
        <f t="shared" si="6"/>
        <v>14362.868541473586</v>
      </c>
      <c r="J43" s="69">
        <f t="shared" si="6"/>
        <v>14711.925078497499</v>
      </c>
      <c r="K43" s="69">
        <f t="shared" si="6"/>
        <v>15077.565925354898</v>
      </c>
      <c r="L43" s="69">
        <f t="shared" si="6"/>
        <v>15036.057551104323</v>
      </c>
      <c r="M43" s="69">
        <f t="shared" si="6"/>
        <v>14731.169991068769</v>
      </c>
      <c r="N43" s="69">
        <f t="shared" si="6"/>
        <v>14977.555511587625</v>
      </c>
      <c r="O43" s="69">
        <f t="shared" si="6"/>
        <v>15427.248612038104</v>
      </c>
      <c r="P43" s="69">
        <f t="shared" si="6"/>
        <v>15425.61760018215</v>
      </c>
      <c r="Q43" s="69">
        <f t="shared" si="6"/>
        <v>17240.265082979786</v>
      </c>
      <c r="R43" s="69">
        <f t="shared" si="6"/>
        <v>17492.647874160437</v>
      </c>
      <c r="S43" s="69">
        <f t="shared" si="6"/>
        <v>18515.194167186524</v>
      </c>
      <c r="T43" s="69">
        <f t="shared" si="6"/>
        <v>19116.243299220274</v>
      </c>
      <c r="U43" s="69">
        <f t="shared" ref="U43:V43" si="25">IF(U9&gt;9,U26/U9*1000,"n.a.")</f>
        <v>19827.670751733363</v>
      </c>
      <c r="V43" s="69">
        <f t="shared" si="25"/>
        <v>20243.034846901133</v>
      </c>
      <c r="W43" s="69">
        <f t="shared" ref="W43:X43" si="26">IF(W9&gt;9,W26/W9*1000,"n.a.")</f>
        <v>20653.623391795121</v>
      </c>
      <c r="X43" s="69">
        <f t="shared" si="26"/>
        <v>20542.907574354329</v>
      </c>
      <c r="Y43" s="69">
        <f t="shared" ref="Y43:Z43" si="27">IF(Y9&gt;9,Y26/Y9*1000,"n.a.")</f>
        <v>20783.653389669576</v>
      </c>
      <c r="Z43" s="69">
        <f t="shared" si="27"/>
        <v>23499.252726055351</v>
      </c>
    </row>
    <row r="44" spans="1:26" x14ac:dyDescent="0.25">
      <c r="A44" s="34" t="s">
        <v>379</v>
      </c>
      <c r="B44" s="153" t="s">
        <v>380</v>
      </c>
      <c r="C44" s="69">
        <f t="shared" si="6"/>
        <v>9077.7410345631324</v>
      </c>
      <c r="D44" s="69">
        <f t="shared" si="6"/>
        <v>8986.5735767991391</v>
      </c>
      <c r="E44" s="69">
        <f t="shared" si="6"/>
        <v>9010.5076255980857</v>
      </c>
      <c r="F44" s="69">
        <f t="shared" si="6"/>
        <v>10024.321222038638</v>
      </c>
      <c r="G44" s="69">
        <f t="shared" si="6"/>
        <v>10284.552450919482</v>
      </c>
      <c r="H44" s="69">
        <f t="shared" si="6"/>
        <v>9911.5764412382596</v>
      </c>
      <c r="I44" s="69">
        <f t="shared" si="6"/>
        <v>9452.7382080731477</v>
      </c>
      <c r="J44" s="69">
        <f t="shared" si="6"/>
        <v>9928.4687281875285</v>
      </c>
      <c r="K44" s="69">
        <f t="shared" si="6"/>
        <v>10200.460881294965</v>
      </c>
      <c r="L44" s="69">
        <f t="shared" si="6"/>
        <v>10050.731874552826</v>
      </c>
      <c r="M44" s="69">
        <f t="shared" si="6"/>
        <v>10211.987114215237</v>
      </c>
      <c r="N44" s="69">
        <f t="shared" si="6"/>
        <v>11258.585792966129</v>
      </c>
      <c r="O44" s="69">
        <f t="shared" si="6"/>
        <v>11721.077754579743</v>
      </c>
      <c r="P44" s="69">
        <f t="shared" si="6"/>
        <v>11711.161807025668</v>
      </c>
      <c r="Q44" s="69">
        <f t="shared" si="6"/>
        <v>12831.629212890304</v>
      </c>
      <c r="R44" s="69">
        <f t="shared" si="6"/>
        <v>15472.932820487264</v>
      </c>
      <c r="S44" s="69">
        <f t="shared" si="6"/>
        <v>16104.525112964893</v>
      </c>
      <c r="T44" s="69">
        <f t="shared" si="6"/>
        <v>16531.91523184289</v>
      </c>
      <c r="U44" s="69">
        <f t="shared" ref="U44:V44" si="28">IF(U10&gt;9,U27/U10*1000,"n.a.")</f>
        <v>16605.893005216156</v>
      </c>
      <c r="V44" s="69">
        <f t="shared" si="28"/>
        <v>16923.162500690578</v>
      </c>
      <c r="W44" s="69">
        <f t="shared" ref="W44:X44" si="29">IF(W10&gt;9,W27/W10*1000,"n.a.")</f>
        <v>16957.052966469771</v>
      </c>
      <c r="X44" s="69">
        <f t="shared" si="29"/>
        <v>16559.615801407614</v>
      </c>
      <c r="Y44" s="69">
        <f t="shared" ref="Y44:Z44" si="30">IF(Y10&gt;9,Y27/Y10*1000,"n.a.")</f>
        <v>15723.147079982753</v>
      </c>
      <c r="Z44" s="69">
        <f t="shared" si="30"/>
        <v>15355.206438867261</v>
      </c>
    </row>
    <row r="45" spans="1:26" x14ac:dyDescent="0.25">
      <c r="A45" s="34" t="s">
        <v>381</v>
      </c>
      <c r="B45" s="153" t="s">
        <v>382</v>
      </c>
      <c r="C45" s="69">
        <f t="shared" si="6"/>
        <v>5156.8053002450988</v>
      </c>
      <c r="D45" s="69">
        <f t="shared" si="6"/>
        <v>4752.7153519012672</v>
      </c>
      <c r="E45" s="69">
        <f t="shared" si="6"/>
        <v>5362.4186074892914</v>
      </c>
      <c r="F45" s="69">
        <f t="shared" si="6"/>
        <v>5632.097816968193</v>
      </c>
      <c r="G45" s="69">
        <f t="shared" si="6"/>
        <v>5741.9774074006955</v>
      </c>
      <c r="H45" s="69">
        <f t="shared" si="6"/>
        <v>5634.4687390042227</v>
      </c>
      <c r="I45" s="69">
        <f t="shared" si="6"/>
        <v>5792.5049339455454</v>
      </c>
      <c r="J45" s="69">
        <f t="shared" si="6"/>
        <v>5986.1111111111104</v>
      </c>
      <c r="K45" s="69">
        <f t="shared" si="6"/>
        <v>6122.0770257422846</v>
      </c>
      <c r="L45" s="69">
        <f t="shared" si="6"/>
        <v>6513.4423192094628</v>
      </c>
      <c r="M45" s="69">
        <f t="shared" si="6"/>
        <v>6680.4605639389019</v>
      </c>
      <c r="N45" s="69">
        <f t="shared" si="6"/>
        <v>7019.5711341186234</v>
      </c>
      <c r="O45" s="69">
        <f t="shared" si="6"/>
        <v>7299.6385707062482</v>
      </c>
      <c r="P45" s="69">
        <f t="shared" si="6"/>
        <v>7484.5115798570905</v>
      </c>
      <c r="Q45" s="69">
        <f t="shared" si="6"/>
        <v>8563.9000189866256</v>
      </c>
      <c r="R45" s="69">
        <f t="shared" si="6"/>
        <v>9014.4586968876647</v>
      </c>
      <c r="S45" s="69">
        <f t="shared" si="6"/>
        <v>9200.5194101110083</v>
      </c>
      <c r="T45" s="69">
        <f t="shared" si="6"/>
        <v>9573.5855679925899</v>
      </c>
      <c r="U45" s="69">
        <f t="shared" ref="U45:V45" si="31">IF(U11&gt;9,U28/U11*1000,"n.a.")</f>
        <v>9963.7398882381949</v>
      </c>
      <c r="V45" s="69">
        <f t="shared" si="31"/>
        <v>10266.813189176353</v>
      </c>
      <c r="W45" s="69">
        <f t="shared" ref="W45:X45" si="32">IF(W11&gt;9,W28/W11*1000,"n.a.")</f>
        <v>10309.68279258401</v>
      </c>
      <c r="X45" s="69">
        <f t="shared" si="32"/>
        <v>10413.375728508985</v>
      </c>
      <c r="Y45" s="69">
        <f t="shared" ref="Y45:Z45" si="33">IF(Y11&gt;9,Y28/Y11*1000,"n.a.")</f>
        <v>10413.482253848088</v>
      </c>
      <c r="Z45" s="69">
        <f t="shared" si="33"/>
        <v>11328.627586630209</v>
      </c>
    </row>
    <row r="46" spans="1:26" x14ac:dyDescent="0.25">
      <c r="A46" s="152" t="s">
        <v>383</v>
      </c>
      <c r="B46" s="153" t="s">
        <v>384</v>
      </c>
      <c r="C46" s="69" t="str">
        <f t="shared" si="6"/>
        <v>n.a.</v>
      </c>
      <c r="D46" s="69" t="str">
        <f t="shared" si="6"/>
        <v>n.a.</v>
      </c>
      <c r="E46" s="69" t="str">
        <f t="shared" si="6"/>
        <v>n.a.</v>
      </c>
      <c r="F46" s="69" t="str">
        <f t="shared" si="6"/>
        <v>n.a.</v>
      </c>
      <c r="G46" s="69" t="str">
        <f t="shared" si="6"/>
        <v>n.a.</v>
      </c>
      <c r="H46" s="69" t="str">
        <f t="shared" si="6"/>
        <v>n.a.</v>
      </c>
      <c r="I46" s="69" t="str">
        <f t="shared" si="6"/>
        <v>n.a.</v>
      </c>
      <c r="J46" s="69">
        <f t="shared" si="6"/>
        <v>17189.23089443109</v>
      </c>
      <c r="K46" s="69">
        <f t="shared" si="6"/>
        <v>16408.000631893385</v>
      </c>
      <c r="L46" s="69">
        <f t="shared" si="6"/>
        <v>18142.857142857141</v>
      </c>
      <c r="M46" s="69">
        <f t="shared" si="6"/>
        <v>18838.015721849173</v>
      </c>
      <c r="N46" s="69">
        <f t="shared" si="6"/>
        <v>18844.932242615581</v>
      </c>
      <c r="O46" s="69">
        <f t="shared" si="6"/>
        <v>18817.106426886792</v>
      </c>
      <c r="P46" s="69">
        <f t="shared" si="6"/>
        <v>18735.193432171651</v>
      </c>
      <c r="Q46" s="69">
        <f t="shared" si="6"/>
        <v>20013.828073529799</v>
      </c>
      <c r="R46" s="69">
        <f t="shared" si="6"/>
        <v>20753.096968622227</v>
      </c>
      <c r="S46" s="69">
        <f t="shared" si="6"/>
        <v>21088.584444384414</v>
      </c>
      <c r="T46" s="69">
        <f t="shared" si="6"/>
        <v>21588.361359025315</v>
      </c>
      <c r="U46" s="69">
        <f t="shared" ref="U46:V46" si="34">IF(U12&gt;9,U29/U12*1000,"n.a.")</f>
        <v>22640.716188688537</v>
      </c>
      <c r="V46" s="69">
        <f t="shared" si="34"/>
        <v>23034.298562177115</v>
      </c>
      <c r="W46" s="69">
        <f t="shared" ref="W46:X46" si="35">IF(W12&gt;9,W29/W12*1000,"n.a.")</f>
        <v>22549.957882793835</v>
      </c>
      <c r="X46" s="69">
        <f t="shared" si="35"/>
        <v>23003.036432724282</v>
      </c>
      <c r="Y46" s="69">
        <f t="shared" ref="Y46:Z46" si="36">IF(Y12&gt;9,Y29/Y12*1000,"n.a.")</f>
        <v>22375.59211499248</v>
      </c>
      <c r="Z46" s="69">
        <f t="shared" si="36"/>
        <v>22340.740439332563</v>
      </c>
    </row>
    <row r="47" spans="1:26" x14ac:dyDescent="0.25">
      <c r="A47" s="34" t="s">
        <v>385</v>
      </c>
      <c r="B47" s="153" t="s">
        <v>386</v>
      </c>
      <c r="C47" s="69">
        <f t="shared" si="6"/>
        <v>7510.3084690591395</v>
      </c>
      <c r="D47" s="69">
        <f t="shared" si="6"/>
        <v>7966.3376476482645</v>
      </c>
      <c r="E47" s="69">
        <f t="shared" si="6"/>
        <v>8147.387124144343</v>
      </c>
      <c r="F47" s="69">
        <f t="shared" si="6"/>
        <v>8222.8177737107035</v>
      </c>
      <c r="G47" s="69">
        <f t="shared" si="6"/>
        <v>8140.5910541735839</v>
      </c>
      <c r="H47" s="69">
        <f t="shared" si="6"/>
        <v>8042.3349591205524</v>
      </c>
      <c r="I47" s="69">
        <f t="shared" si="6"/>
        <v>8397.5209405197802</v>
      </c>
      <c r="J47" s="69">
        <f t="shared" si="6"/>
        <v>8549.047038804174</v>
      </c>
      <c r="K47" s="69">
        <f t="shared" si="6"/>
        <v>8752.6220503882232</v>
      </c>
      <c r="L47" s="69">
        <f t="shared" si="6"/>
        <v>8899.9626542704773</v>
      </c>
      <c r="M47" s="69">
        <f t="shared" si="6"/>
        <v>8794.3530763254312</v>
      </c>
      <c r="N47" s="69">
        <f t="shared" si="6"/>
        <v>8891.1010733536859</v>
      </c>
      <c r="O47" s="69">
        <f t="shared" si="6"/>
        <v>9374.3902798755225</v>
      </c>
      <c r="P47" s="69">
        <f t="shared" si="6"/>
        <v>9531.1838353188432</v>
      </c>
      <c r="Q47" s="69">
        <f t="shared" si="6"/>
        <v>9837.4629943460404</v>
      </c>
      <c r="R47" s="69">
        <f t="shared" si="6"/>
        <v>10603.344793268179</v>
      </c>
      <c r="S47" s="69">
        <f t="shared" si="6"/>
        <v>11739.011491489113</v>
      </c>
      <c r="T47" s="69">
        <f t="shared" si="6"/>
        <v>12768.269336832338</v>
      </c>
      <c r="U47" s="69">
        <f t="shared" ref="U47:V47" si="37">IF(U13&gt;9,U30/U13*1000,"n.a.")</f>
        <v>13646.210260134883</v>
      </c>
      <c r="V47" s="69">
        <f t="shared" si="37"/>
        <v>13302.92477651375</v>
      </c>
      <c r="W47" s="69">
        <f t="shared" ref="W47:X47" si="38">IF(W13&gt;9,W30/W13*1000,"n.a.")</f>
        <v>12810.072550774838</v>
      </c>
      <c r="X47" s="69">
        <f t="shared" si="38"/>
        <v>13945.173594372704</v>
      </c>
      <c r="Y47" s="69">
        <f t="shared" ref="Y47:Z47" si="39">IF(Y13&gt;9,Y30/Y13*1000,"n.a.")</f>
        <v>14544.998844376905</v>
      </c>
      <c r="Z47" s="69">
        <f t="shared" si="39"/>
        <v>14872.803783663472</v>
      </c>
    </row>
    <row r="48" spans="1:26" x14ac:dyDescent="0.25">
      <c r="A48" s="34" t="s">
        <v>387</v>
      </c>
      <c r="B48" s="153" t="s">
        <v>388</v>
      </c>
      <c r="C48" s="69">
        <f t="shared" si="6"/>
        <v>1657.4600585187384</v>
      </c>
      <c r="D48" s="69">
        <f t="shared" si="6"/>
        <v>1743.9242180998531</v>
      </c>
      <c r="E48" s="69">
        <f t="shared" si="6"/>
        <v>1708.050492241086</v>
      </c>
      <c r="F48" s="69">
        <f t="shared" si="6"/>
        <v>1676.984817340486</v>
      </c>
      <c r="G48" s="69">
        <f t="shared" si="6"/>
        <v>1654.0599088862305</v>
      </c>
      <c r="H48" s="69">
        <f t="shared" si="6"/>
        <v>1660.3101537508148</v>
      </c>
      <c r="I48" s="69">
        <f t="shared" si="6"/>
        <v>1645.2816612371491</v>
      </c>
      <c r="J48" s="69">
        <f t="shared" si="6"/>
        <v>1682.0071364455073</v>
      </c>
      <c r="K48" s="69">
        <f t="shared" si="6"/>
        <v>1713.7862774422713</v>
      </c>
      <c r="L48" s="69">
        <f t="shared" si="6"/>
        <v>1737.3096157393304</v>
      </c>
      <c r="M48" s="69">
        <f t="shared" si="6"/>
        <v>1760.9762259800166</v>
      </c>
      <c r="N48" s="69">
        <f t="shared" si="6"/>
        <v>1807.3901925723783</v>
      </c>
      <c r="O48" s="69">
        <f t="shared" si="6"/>
        <v>1862.5583684231442</v>
      </c>
      <c r="P48" s="69">
        <f t="shared" si="6"/>
        <v>1947.4898710596742</v>
      </c>
      <c r="Q48" s="69">
        <f t="shared" si="6"/>
        <v>2034.0825668329296</v>
      </c>
      <c r="R48" s="69">
        <f t="shared" si="6"/>
        <v>2224.9349869452931</v>
      </c>
      <c r="S48" s="69">
        <f t="shared" si="6"/>
        <v>2347.5957349458199</v>
      </c>
      <c r="T48" s="69">
        <f t="shared" si="6"/>
        <v>2400.6773367591682</v>
      </c>
      <c r="U48" s="69">
        <f t="shared" ref="U48:V48" si="40">IF(U14&gt;9,U31/U14*1000,"n.a.")</f>
        <v>2497.8288223387158</v>
      </c>
      <c r="V48" s="69">
        <f t="shared" si="40"/>
        <v>2461.8504867575421</v>
      </c>
      <c r="W48" s="69">
        <f t="shared" ref="W48:X48" si="41">IF(W14&gt;9,W31/W14*1000,"n.a.")</f>
        <v>2555.2729844980959</v>
      </c>
      <c r="X48" s="69">
        <f t="shared" si="41"/>
        <v>2602.5129923877498</v>
      </c>
      <c r="Y48" s="69">
        <f t="shared" ref="Y48:Z48" si="42">IF(Y14&gt;9,Y31/Y14*1000,"n.a.")</f>
        <v>2713.9944453807725</v>
      </c>
      <c r="Z48" s="69">
        <f t="shared" si="42"/>
        <v>2744.809555357137</v>
      </c>
    </row>
    <row r="49" spans="1:26" x14ac:dyDescent="0.25">
      <c r="A49" s="34">
        <v>6</v>
      </c>
      <c r="B49" s="153" t="s">
        <v>479</v>
      </c>
      <c r="C49" s="69" t="str">
        <f t="shared" si="6"/>
        <v>n.a.</v>
      </c>
      <c r="D49" s="69" t="str">
        <f t="shared" si="6"/>
        <v>n.a.</v>
      </c>
      <c r="E49" s="69" t="str">
        <f t="shared" si="6"/>
        <v>n.a.</v>
      </c>
      <c r="F49" s="69" t="str">
        <f t="shared" si="6"/>
        <v>n.a.</v>
      </c>
      <c r="G49" s="69" t="str">
        <f t="shared" si="6"/>
        <v>n.a.</v>
      </c>
      <c r="H49" s="69" t="str">
        <f t="shared" si="6"/>
        <v>n.a.</v>
      </c>
      <c r="I49" s="69" t="str">
        <f t="shared" si="6"/>
        <v>n.a.</v>
      </c>
      <c r="J49" s="69">
        <f t="shared" si="6"/>
        <v>13265.640650040064</v>
      </c>
      <c r="K49" s="69">
        <f t="shared" si="6"/>
        <v>13502.857026599702</v>
      </c>
      <c r="L49" s="69">
        <f t="shared" si="6"/>
        <v>15067.890132239105</v>
      </c>
      <c r="M49" s="69">
        <f t="shared" si="6"/>
        <v>14981.7138671875</v>
      </c>
      <c r="N49" s="69">
        <f t="shared" si="6"/>
        <v>14186.1328125</v>
      </c>
      <c r="O49" s="69">
        <f t="shared" si="6"/>
        <v>14362.409109092621</v>
      </c>
      <c r="P49" s="69">
        <f t="shared" si="6"/>
        <v>13172.043010752688</v>
      </c>
      <c r="Q49" s="69">
        <f t="shared" si="6"/>
        <v>14605.640900440705</v>
      </c>
      <c r="R49" s="69">
        <f t="shared" si="6"/>
        <v>14292.048075112953</v>
      </c>
      <c r="S49" s="69">
        <f t="shared" si="6"/>
        <v>15660.465684047966</v>
      </c>
      <c r="T49" s="69">
        <f t="shared" si="6"/>
        <v>14970.309228012242</v>
      </c>
      <c r="U49" s="69">
        <f t="shared" ref="U49:V49" si="43">IF(U15&gt;9,U32/U15*1000,"n.a.")</f>
        <v>16961.738918138584</v>
      </c>
      <c r="V49" s="69">
        <f t="shared" si="43"/>
        <v>17688.84148848684</v>
      </c>
      <c r="W49" s="69">
        <f t="shared" ref="W49:X49" si="44">IF(W15&gt;9,W32/W15*1000,"n.a.")</f>
        <v>21422.222715435604</v>
      </c>
      <c r="X49" s="69">
        <f t="shared" si="44"/>
        <v>20038.937188882745</v>
      </c>
      <c r="Y49" s="69">
        <f t="shared" ref="Y49:Z49" si="45">IF(Y15&gt;9,Y32/Y15*1000,"n.a.")</f>
        <v>18278.571428571428</v>
      </c>
      <c r="Z49" s="69">
        <f t="shared" si="45"/>
        <v>15059.689220369171</v>
      </c>
    </row>
    <row r="50" spans="1:26" s="43" customFormat="1" ht="20.25" customHeight="1" x14ac:dyDescent="0.25">
      <c r="A50" s="841"/>
      <c r="B50" s="435" t="s">
        <v>202</v>
      </c>
      <c r="C50" s="843">
        <f t="shared" si="6"/>
        <v>7446.7459681014816</v>
      </c>
      <c r="D50" s="843">
        <f t="shared" si="6"/>
        <v>7461.0963370743184</v>
      </c>
      <c r="E50" s="843">
        <f t="shared" si="6"/>
        <v>7665.2101126694324</v>
      </c>
      <c r="F50" s="843">
        <f t="shared" si="6"/>
        <v>7756.9817551319693</v>
      </c>
      <c r="G50" s="843">
        <f t="shared" si="6"/>
        <v>7916.8529563853681</v>
      </c>
      <c r="H50" s="843">
        <f t="shared" si="6"/>
        <v>7632.4746468480771</v>
      </c>
      <c r="I50" s="843">
        <f t="shared" si="6"/>
        <v>7698.6985965869981</v>
      </c>
      <c r="J50" s="843">
        <f t="shared" si="6"/>
        <v>7943.0983248262792</v>
      </c>
      <c r="K50" s="843">
        <f t="shared" si="6"/>
        <v>8225.9535030365187</v>
      </c>
      <c r="L50" s="843">
        <f t="shared" si="6"/>
        <v>8350.2382623322555</v>
      </c>
      <c r="M50" s="843">
        <f t="shared" si="6"/>
        <v>8491.3981588060014</v>
      </c>
      <c r="N50" s="843">
        <f t="shared" si="6"/>
        <v>8863.9751632024472</v>
      </c>
      <c r="O50" s="843">
        <f t="shared" si="6"/>
        <v>9165.7117019511825</v>
      </c>
      <c r="P50" s="843">
        <f t="shared" si="6"/>
        <v>9238.3572121038942</v>
      </c>
      <c r="Q50" s="843">
        <f t="shared" si="6"/>
        <v>9967.8480416944112</v>
      </c>
      <c r="R50" s="843">
        <f t="shared" si="6"/>
        <v>10381.137146763765</v>
      </c>
      <c r="S50" s="843">
        <f t="shared" si="6"/>
        <v>10923.368372137053</v>
      </c>
      <c r="T50" s="843">
        <f t="shared" si="6"/>
        <v>11204.001767835874</v>
      </c>
      <c r="U50" s="843">
        <f t="shared" ref="U50:V50" si="46">IF(U16&gt;9,U33/U16*1000,"n.a.")</f>
        <v>11468.047827303035</v>
      </c>
      <c r="V50" s="843">
        <f t="shared" si="46"/>
        <v>11680.068382132455</v>
      </c>
      <c r="W50" s="843">
        <f t="shared" ref="W50:X50" si="47">IF(W16&gt;9,W33/W16*1000,"n.a.")</f>
        <v>11738.658567226172</v>
      </c>
      <c r="X50" s="843">
        <f t="shared" si="47"/>
        <v>11840.585536923016</v>
      </c>
      <c r="Y50" s="843">
        <f t="shared" ref="Y50:Z50" si="48">IF(Y16&gt;9,Y33/Y16*1000,"n.a.")</f>
        <v>12203.774093122194</v>
      </c>
      <c r="Z50" s="843">
        <f t="shared" si="48"/>
        <v>12647.63233570693</v>
      </c>
    </row>
    <row r="51" spans="1:26" s="4" customFormat="1" ht="18" customHeight="1" x14ac:dyDescent="0.25">
      <c r="A51" s="63" t="s">
        <v>481</v>
      </c>
      <c r="B51" s="418"/>
      <c r="C51" s="64"/>
      <c r="D51" s="64"/>
      <c r="E51" s="64"/>
      <c r="F51" s="64"/>
      <c r="G51" s="64"/>
      <c r="H51" s="64"/>
      <c r="I51" s="64"/>
      <c r="J51" s="64"/>
      <c r="K51" s="64"/>
      <c r="L51" s="64"/>
      <c r="M51" s="64"/>
      <c r="N51" s="64"/>
      <c r="O51" s="64"/>
      <c r="P51" s="64"/>
      <c r="Q51" s="64"/>
      <c r="R51" s="64"/>
      <c r="S51" s="64"/>
      <c r="T51" s="64"/>
      <c r="U51" s="64"/>
      <c r="V51" s="64"/>
      <c r="W51" s="64"/>
      <c r="X51" s="64"/>
      <c r="Y51" s="64"/>
      <c r="Z51" s="64"/>
    </row>
    <row r="53" spans="1:26" ht="20.25" customHeight="1" x14ac:dyDescent="0.25">
      <c r="A53" s="22" t="str">
        <f>Index!A37</f>
        <v>Table 3d    Employment by institutional sector, average real wage and salary rates, FY2000-FY2023</v>
      </c>
    </row>
    <row r="54" spans="1:26" s="14" customFormat="1" ht="20.25" customHeight="1" x14ac:dyDescent="0.25">
      <c r="A54" s="797"/>
      <c r="B54" s="239" t="s">
        <v>482</v>
      </c>
      <c r="C54" s="24" t="str">
        <f t="shared" ref="C54:T54" si="49">C2</f>
        <v>FY00</v>
      </c>
      <c r="D54" s="24" t="str">
        <f t="shared" si="49"/>
        <v>FY01</v>
      </c>
      <c r="E54" s="24" t="str">
        <f t="shared" si="49"/>
        <v>FY02</v>
      </c>
      <c r="F54" s="24" t="str">
        <f t="shared" si="49"/>
        <v>FY03</v>
      </c>
      <c r="G54" s="24" t="str">
        <f t="shared" si="49"/>
        <v>FY04</v>
      </c>
      <c r="H54" s="24" t="str">
        <f t="shared" si="49"/>
        <v>FY05</v>
      </c>
      <c r="I54" s="24" t="str">
        <f t="shared" si="49"/>
        <v>FY06</v>
      </c>
      <c r="J54" s="24" t="str">
        <f t="shared" si="49"/>
        <v>FY07</v>
      </c>
      <c r="K54" s="24" t="str">
        <f t="shared" si="49"/>
        <v>FY08</v>
      </c>
      <c r="L54" s="24" t="str">
        <f t="shared" si="49"/>
        <v>FY09</v>
      </c>
      <c r="M54" s="24" t="str">
        <f t="shared" si="49"/>
        <v>FY10</v>
      </c>
      <c r="N54" s="24" t="str">
        <f t="shared" si="49"/>
        <v>FY11</v>
      </c>
      <c r="O54" s="24" t="str">
        <f t="shared" si="49"/>
        <v>FY12</v>
      </c>
      <c r="P54" s="24" t="str">
        <f t="shared" si="49"/>
        <v>FY13</v>
      </c>
      <c r="Q54" s="24" t="str">
        <f t="shared" si="49"/>
        <v>FY14</v>
      </c>
      <c r="R54" s="24" t="str">
        <f t="shared" si="49"/>
        <v>FY15</v>
      </c>
      <c r="S54" s="24" t="str">
        <f t="shared" si="49"/>
        <v>FY16</v>
      </c>
      <c r="T54" s="24" t="str">
        <f t="shared" si="49"/>
        <v>FY17</v>
      </c>
      <c r="U54" s="24" t="str">
        <f t="shared" ref="U54:V54" si="50">U2</f>
        <v>FY18</v>
      </c>
      <c r="V54" s="24" t="str">
        <f t="shared" si="50"/>
        <v>FY19</v>
      </c>
      <c r="W54" s="24" t="str">
        <f t="shared" ref="W54:X54" si="51">W2</f>
        <v>FY20</v>
      </c>
      <c r="X54" s="24" t="str">
        <f t="shared" si="51"/>
        <v>FY21</v>
      </c>
      <c r="Y54" s="24" t="str">
        <f t="shared" ref="Y54:Z54" si="52">Y2</f>
        <v>FY22</v>
      </c>
      <c r="Z54" s="24" t="str">
        <f t="shared" si="52"/>
        <v>FY23</v>
      </c>
    </row>
    <row r="55" spans="1:26" ht="20.25" customHeight="1" x14ac:dyDescent="0.25">
      <c r="A55" s="1">
        <v>1.1000000000000001</v>
      </c>
      <c r="B55" s="153" t="s">
        <v>476</v>
      </c>
      <c r="C55" s="69">
        <f>IF(ISNUMBER(C37)=TRUE,IF(C37&gt;0,C37/NAgni!C$57*100,"n.a."),"n.a.")</f>
        <v>10448.854789308938</v>
      </c>
      <c r="D55" s="69">
        <f>IF(ISNUMBER(D37)=TRUE,IF(D37&gt;0,D37/NAgni!D$57*100,"n.a."),"n.a.")</f>
        <v>11273.147477578443</v>
      </c>
      <c r="E55" s="69">
        <f>IF(ISNUMBER(E37)=TRUE,IF(E37&gt;0,E37/NAgni!E$57*100,"n.a."),"n.a.")</f>
        <v>11714.603806576339</v>
      </c>
      <c r="F55" s="69">
        <f>IF(ISNUMBER(F37)=TRUE,IF(F37&gt;0,F37/NAgni!F$57*100,"n.a."),"n.a.")</f>
        <v>11781.347489208496</v>
      </c>
      <c r="G55" s="69">
        <f>IF(ISNUMBER(G37)=TRUE,IF(G37&gt;0,G37/NAgni!G$57*100,"n.a."),"n.a.")</f>
        <v>12992.01263182953</v>
      </c>
      <c r="H55" s="69">
        <f>IF(ISNUMBER(H37)=TRUE,IF(H37&gt;0,H37/NAgni!H$57*100,"n.a."),"n.a.")</f>
        <v>11580.165457665686</v>
      </c>
      <c r="I55" s="69">
        <f>IF(ISNUMBER(I37)=TRUE,IF(I37&gt;0,I37/NAgni!I$57*100,"n.a."),"n.a.")</f>
        <v>11437.737328408915</v>
      </c>
      <c r="J55" s="69">
        <f>IF(ISNUMBER(J37)=TRUE,IF(J37&gt;0,J37/NAgni!J$57*100,"n.a."),"n.a.")</f>
        <v>11633.530650523817</v>
      </c>
      <c r="K55" s="69">
        <f>IF(ISNUMBER(K37)=TRUE,IF(K37&gt;0,K37/NAgni!K$57*100,"n.a."),"n.a.")</f>
        <v>11034.783802694104</v>
      </c>
      <c r="L55" s="69">
        <f>IF(ISNUMBER(L37)=TRUE,IF(L37&gt;0,L37/NAgni!L$57*100,"n.a."),"n.a.")</f>
        <v>10406.994294537633</v>
      </c>
      <c r="M55" s="69">
        <f>IF(ISNUMBER(M37)=TRUE,IF(M37&gt;0,M37/NAgni!M$57*100,"n.a."),"n.a.")</f>
        <v>10364.635752694749</v>
      </c>
      <c r="N55" s="69">
        <f>IF(ISNUMBER(N37)=TRUE,IF(N37&gt;0,N37/NAgni!N$57*100,"n.a."),"n.a.")</f>
        <v>10706.253429501139</v>
      </c>
      <c r="O55" s="69">
        <f>IF(ISNUMBER(O37)=TRUE,IF(O37&gt;0,O37/NAgni!O$57*100,"n.a."),"n.a.")</f>
        <v>10514.496943007256</v>
      </c>
      <c r="P55" s="69">
        <f>IF(ISNUMBER(P37)=TRUE,IF(P37&gt;0,P37/NAgni!P$57*100,"n.a."),"n.a.")</f>
        <v>10143.772185111311</v>
      </c>
      <c r="Q55" s="69">
        <f>IF(ISNUMBER(Q37)=TRUE,IF(Q37&gt;0,Q37/NAgni!Q$57*100,"n.a."),"n.a.")</f>
        <v>10271.388290516488</v>
      </c>
      <c r="R55" s="69">
        <f>IF(ISNUMBER(R37)=TRUE,IF(R37&gt;0,R37/NAgni!R$57*100,"n.a."),"n.a.")</f>
        <v>10811.934927077786</v>
      </c>
      <c r="S55" s="69">
        <f>IF(ISNUMBER(S37)=TRUE,IF(S37&gt;0,S37/NAgni!S$57*100,"n.a."),"n.a.")</f>
        <v>11510.486616092217</v>
      </c>
      <c r="T55" s="69">
        <f>IF(ISNUMBER(T37)=TRUE,IF(T37&gt;0,T37/NAgni!T$57*100,"n.a."),"n.a.")</f>
        <v>11639.628672232009</v>
      </c>
      <c r="U55" s="69">
        <f>IF(ISNUMBER(U37)=TRUE,IF(U37&gt;0,U37/NAgni!U$57*100,"n.a."),"n.a.")</f>
        <v>11302.846156361593</v>
      </c>
      <c r="V55" s="69">
        <f>IF(ISNUMBER(V37)=TRUE,IF(V37&gt;0,V37/NAgni!V$57*100,"n.a."),"n.a.")</f>
        <v>11294.64959529662</v>
      </c>
      <c r="W55" s="69">
        <f>IF(ISNUMBER(W37)=TRUE,IF(W37&gt;0,W37/NAgni!W$57*100,"n.a."),"n.a.")</f>
        <v>10522.495080566829</v>
      </c>
      <c r="X55" s="69">
        <f>IF(ISNUMBER(X37)=TRUE,IF(X37&gt;0,X37/NAgni!X$57*100,"n.a."),"n.a.")</f>
        <v>9463.6047140147257</v>
      </c>
      <c r="Y55" s="69">
        <f>IF(ISNUMBER(Y37)=TRUE,IF(Y37&gt;0,Y37/NAgni!Y$57*100,"n.a."),"n.a.")</f>
        <v>9089.8552699620996</v>
      </c>
      <c r="Z55" s="69">
        <f>IF(ISNUMBER(Z37)=TRUE,IF(Z37&gt;0,Z37/NAgni!Z$57*100,"n.a."),"n.a.")</f>
        <v>9278.0944778740995</v>
      </c>
    </row>
    <row r="56" spans="1:26" x14ac:dyDescent="0.25">
      <c r="A56" s="1">
        <v>1.2</v>
      </c>
      <c r="B56" s="153" t="s">
        <v>477</v>
      </c>
      <c r="C56" s="69">
        <f>IF(ISNUMBER(C38)=TRUE,IF(C38&gt;0,C38/NAgni!C$57*100,"n.a."),"n.a.")</f>
        <v>6657.7948457504062</v>
      </c>
      <c r="D56" s="69">
        <f>IF(ISNUMBER(D38)=TRUE,IF(D38&gt;0,D38/NAgni!D$57*100,"n.a."),"n.a.")</f>
        <v>6570.9001888886278</v>
      </c>
      <c r="E56" s="69">
        <f>IF(ISNUMBER(E38)=TRUE,IF(E38&gt;0,E38/NAgni!E$57*100,"n.a."),"n.a.")</f>
        <v>6781.9272170196173</v>
      </c>
      <c r="F56" s="69">
        <f>IF(ISNUMBER(F38)=TRUE,IF(F38&gt;0,F38/NAgni!F$57*100,"n.a."),"n.a.")</f>
        <v>6519.4922482442207</v>
      </c>
      <c r="G56" s="69">
        <f>IF(ISNUMBER(G38)=TRUE,IF(G38&gt;0,G38/NAgni!G$57*100,"n.a."),"n.a.")</f>
        <v>6447.3932852341459</v>
      </c>
      <c r="H56" s="69">
        <f>IF(ISNUMBER(H38)=TRUE,IF(H38&gt;0,H38/NAgni!H$57*100,"n.a."),"n.a.")</f>
        <v>6150.8201443330772</v>
      </c>
      <c r="I56" s="69">
        <f>IF(ISNUMBER(I38)=TRUE,IF(I38&gt;0,I38/NAgni!I$57*100,"n.a."),"n.a.")</f>
        <v>5932.0259685608426</v>
      </c>
      <c r="J56" s="69">
        <f>IF(ISNUMBER(J38)=TRUE,IF(J38&gt;0,J38/NAgni!J$57*100,"n.a."),"n.a.")</f>
        <v>5855.9016646816208</v>
      </c>
      <c r="K56" s="69">
        <f>IF(ISNUMBER(K38)=TRUE,IF(K38&gt;0,K38/NAgni!K$57*100,"n.a."),"n.a.")</f>
        <v>5545.6345869384368</v>
      </c>
      <c r="L56" s="69">
        <f>IF(ISNUMBER(L38)=TRUE,IF(L38&gt;0,L38/NAgni!L$57*100,"n.a."),"n.a.")</f>
        <v>5377.4309738820648</v>
      </c>
      <c r="M56" s="69">
        <f>IF(ISNUMBER(M38)=TRUE,IF(M38&gt;0,M38/NAgni!M$57*100,"n.a."),"n.a.")</f>
        <v>5539.6359095495709</v>
      </c>
      <c r="N56" s="69">
        <f>IF(ISNUMBER(N38)=TRUE,IF(N38&gt;0,N38/NAgni!N$57*100,"n.a."),"n.a.")</f>
        <v>5573.7038883721752</v>
      </c>
      <c r="O56" s="69">
        <f>IF(ISNUMBER(O38)=TRUE,IF(O38&gt;0,O38/NAgni!O$57*100,"n.a."),"n.a.")</f>
        <v>5392.2679903342232</v>
      </c>
      <c r="P56" s="69">
        <f>IF(ISNUMBER(P38)=TRUE,IF(P38&gt;0,P38/NAgni!P$57*100,"n.a."),"n.a.")</f>
        <v>5518.2361103914564</v>
      </c>
      <c r="Q56" s="69">
        <f>IF(ISNUMBER(Q38)=TRUE,IF(Q38&gt;0,Q38/NAgni!Q$57*100,"n.a."),"n.a.")</f>
        <v>5942.8379998042483</v>
      </c>
      <c r="R56" s="69">
        <f>IF(ISNUMBER(R38)=TRUE,IF(R38&gt;0,R38/NAgni!R$57*100,"n.a."),"n.a.")</f>
        <v>6673.5007142045433</v>
      </c>
      <c r="S56" s="69">
        <f>IF(ISNUMBER(S38)=TRUE,IF(S38&gt;0,S38/NAgni!S$57*100,"n.a."),"n.a.")</f>
        <v>7266.1799955227525</v>
      </c>
      <c r="T56" s="69">
        <f>IF(ISNUMBER(T38)=TRUE,IF(T38&gt;0,T38/NAgni!T$57*100,"n.a."),"n.a.")</f>
        <v>7470.5358065269647</v>
      </c>
      <c r="U56" s="69">
        <f>IF(ISNUMBER(U38)=TRUE,IF(U38&gt;0,U38/NAgni!U$57*100,"n.a."),"n.a.")</f>
        <v>7330.1595948271242</v>
      </c>
      <c r="V56" s="69">
        <f>IF(ISNUMBER(V38)=TRUE,IF(V38&gt;0,V38/NAgni!V$57*100,"n.a."),"n.a.")</f>
        <v>7290.6919861817623</v>
      </c>
      <c r="W56" s="69">
        <f>IF(ISNUMBER(W38)=TRUE,IF(W38&gt;0,W38/NAgni!W$57*100,"n.a."),"n.a.")</f>
        <v>7057.2539228485002</v>
      </c>
      <c r="X56" s="69">
        <f>IF(ISNUMBER(X38)=TRUE,IF(X38&gt;0,X38/NAgni!X$57*100,"n.a."),"n.a.")</f>
        <v>7122.4724302367204</v>
      </c>
      <c r="Y56" s="69">
        <f>IF(ISNUMBER(Y38)=TRUE,IF(Y38&gt;0,Y38/NAgni!Y$57*100,"n.a."),"n.a.")</f>
        <v>6529.2466285983937</v>
      </c>
      <c r="Z56" s="69">
        <f>IF(ISNUMBER(Z38)=TRUE,IF(Z38&gt;0,Z38/NAgni!Z$57*100,"n.a."),"n.a.")</f>
        <v>5798.907020122967</v>
      </c>
    </row>
    <row r="57" spans="1:26" x14ac:dyDescent="0.25">
      <c r="A57" s="1">
        <v>1.3</v>
      </c>
      <c r="B57" t="s">
        <v>372</v>
      </c>
      <c r="C57" s="69">
        <f>IF(ISNUMBER(C39)=TRUE,IF(C39&gt;0,C39/NAgni!C$57*100,"n.a."),"n.a.")</f>
        <v>20247.766029808598</v>
      </c>
      <c r="D57" s="69">
        <f>IF(ISNUMBER(D39)=TRUE,IF(D39&gt;0,D39/NAgni!D$57*100,"n.a."),"n.a.")</f>
        <v>21053.909962833717</v>
      </c>
      <c r="E57" s="69">
        <f>IF(ISNUMBER(E39)=TRUE,IF(E39&gt;0,E39/NAgni!E$57*100,"n.a."),"n.a.")</f>
        <v>21544.905993052147</v>
      </c>
      <c r="F57" s="69">
        <f>IF(ISNUMBER(F39)=TRUE,IF(F39&gt;0,F39/NAgni!F$57*100,"n.a."),"n.a.")</f>
        <v>21826.027568638143</v>
      </c>
      <c r="G57" s="69">
        <f>IF(ISNUMBER(G39)=TRUE,IF(G39&gt;0,G39/NAgni!G$57*100,"n.a."),"n.a.")</f>
        <v>22396.283444297456</v>
      </c>
      <c r="H57" s="69">
        <f>IF(ISNUMBER(H39)=TRUE,IF(H39&gt;0,H39/NAgni!H$57*100,"n.a."),"n.a.")</f>
        <v>22170.918307994551</v>
      </c>
      <c r="I57" s="69">
        <f>IF(ISNUMBER(I39)=TRUE,IF(I39&gt;0,I39/NAgni!I$57*100,"n.a."),"n.a.")</f>
        <v>20508.153613371182</v>
      </c>
      <c r="J57" s="69">
        <f>IF(ISNUMBER(J39)=TRUE,IF(J39&gt;0,J39/NAgni!J$57*100,"n.a."),"n.a.")</f>
        <v>20673.553787731693</v>
      </c>
      <c r="K57" s="69">
        <f>IF(ISNUMBER(K39)=TRUE,IF(K39&gt;0,K39/NAgni!K$57*100,"n.a."),"n.a.")</f>
        <v>19009.672149187678</v>
      </c>
      <c r="L57" s="69">
        <f>IF(ISNUMBER(L39)=TRUE,IF(L39&gt;0,L39/NAgni!L$57*100,"n.a."),"n.a.")</f>
        <v>18825.822911412128</v>
      </c>
      <c r="M57" s="69">
        <f>IF(ISNUMBER(M39)=TRUE,IF(M39&gt;0,M39/NAgni!M$57*100,"n.a."),"n.a.")</f>
        <v>18300.12495549113</v>
      </c>
      <c r="N57" s="69">
        <f>IF(ISNUMBER(N39)=TRUE,IF(N39&gt;0,N39/NAgni!N$57*100,"n.a."),"n.a.")</f>
        <v>17172.011043363411</v>
      </c>
      <c r="O57" s="69">
        <f>IF(ISNUMBER(O39)=TRUE,IF(O39&gt;0,O39/NAgni!O$57*100,"n.a."),"n.a.")</f>
        <v>17016.430940530034</v>
      </c>
      <c r="P57" s="69">
        <f>IF(ISNUMBER(P39)=TRUE,IF(P39&gt;0,P39/NAgni!P$57*100,"n.a."),"n.a.")</f>
        <v>16631.812229719122</v>
      </c>
      <c r="Q57" s="69">
        <f>IF(ISNUMBER(Q39)=TRUE,IF(Q39&gt;0,Q39/NAgni!Q$57*100,"n.a."),"n.a.")</f>
        <v>15466.510707093412</v>
      </c>
      <c r="R57" s="69">
        <f>IF(ISNUMBER(R39)=TRUE,IF(R39&gt;0,R39/NAgni!R$57*100,"n.a."),"n.a.")</f>
        <v>15518.582575297918</v>
      </c>
      <c r="S57" s="69">
        <f>IF(ISNUMBER(S39)=TRUE,IF(S39&gt;0,S39/NAgni!S$57*100,"n.a."),"n.a.")</f>
        <v>17124.890869503426</v>
      </c>
      <c r="T57" s="69">
        <f>IF(ISNUMBER(T39)=TRUE,IF(T39&gt;0,T39/NAgni!T$57*100,"n.a."),"n.a.")</f>
        <v>18459.224529780575</v>
      </c>
      <c r="U57" s="69">
        <f>IF(ISNUMBER(U39)=TRUE,IF(U39&gt;0,U39/NAgni!U$57*100,"n.a."),"n.a.")</f>
        <v>19014.773078125334</v>
      </c>
      <c r="V57" s="69">
        <f>IF(ISNUMBER(V39)=TRUE,IF(V39&gt;0,V39/NAgni!V$57*100,"n.a."),"n.a.")</f>
        <v>19319.749491868017</v>
      </c>
      <c r="W57" s="69">
        <f>IF(ISNUMBER(W39)=TRUE,IF(W39&gt;0,W39/NAgni!W$57*100,"n.a."),"n.a.")</f>
        <v>19820.904382625013</v>
      </c>
      <c r="X57" s="69">
        <f>IF(ISNUMBER(X39)=TRUE,IF(X39&gt;0,X39/NAgni!X$57*100,"n.a."),"n.a.")</f>
        <v>20491.038810552003</v>
      </c>
      <c r="Y57" s="69">
        <f>IF(ISNUMBER(Y39)=TRUE,IF(Y39&gt;0,Y39/NAgni!Y$57*100,"n.a."),"n.a.")</f>
        <v>18758.498076642954</v>
      </c>
      <c r="Z57" s="69">
        <f>IF(ISNUMBER(Z39)=TRUE,IF(Z39&gt;0,Z39/NAgni!Z$57*100,"n.a."),"n.a.")</f>
        <v>16612.570158688508</v>
      </c>
    </row>
    <row r="58" spans="1:26" x14ac:dyDescent="0.25">
      <c r="A58" s="1">
        <v>1.4</v>
      </c>
      <c r="B58" t="s">
        <v>478</v>
      </c>
      <c r="C58" s="69" t="str">
        <f>IF(ISNUMBER(C40)=TRUE,IF(C40&gt;0,C40/NAgni!C$57*100,"n.a."),"n.a.")</f>
        <v>n.a.</v>
      </c>
      <c r="D58" s="69" t="str">
        <f>IF(ISNUMBER(D40)=TRUE,IF(D40&gt;0,D40/NAgni!D$57*100,"n.a."),"n.a.")</f>
        <v>n.a.</v>
      </c>
      <c r="E58" s="69">
        <f>IF(ISNUMBER(E40)=TRUE,IF(E40&gt;0,E40/NAgni!E$57*100,"n.a."),"n.a.")</f>
        <v>25536.185386586782</v>
      </c>
      <c r="F58" s="69">
        <f>IF(ISNUMBER(F40)=TRUE,IF(F40&gt;0,F40/NAgni!F$57*100,"n.a."),"n.a.")</f>
        <v>17239.106185604742</v>
      </c>
      <c r="G58" s="69">
        <f>IF(ISNUMBER(G40)=TRUE,IF(G40&gt;0,G40/NAgni!G$57*100,"n.a."),"n.a.")</f>
        <v>23070.512098555795</v>
      </c>
      <c r="H58" s="69">
        <f>IF(ISNUMBER(H40)=TRUE,IF(H40&gt;0,H40/NAgni!H$57*100,"n.a."),"n.a.")</f>
        <v>22667.135692742646</v>
      </c>
      <c r="I58" s="69">
        <f>IF(ISNUMBER(I40)=TRUE,IF(I40&gt;0,I40/NAgni!I$57*100,"n.a."),"n.a.")</f>
        <v>20927.244737892259</v>
      </c>
      <c r="J58" s="69">
        <f>IF(ISNUMBER(J40)=TRUE,IF(J40&gt;0,J40/NAgni!J$57*100,"n.a."),"n.a.")</f>
        <v>20742.078010227102</v>
      </c>
      <c r="K58" s="69">
        <f>IF(ISNUMBER(K40)=TRUE,IF(K40&gt;0,K40/NAgni!K$57*100,"n.a."),"n.a.")</f>
        <v>17188.241017200489</v>
      </c>
      <c r="L58" s="69">
        <f>IF(ISNUMBER(L40)=TRUE,IF(L40&gt;0,L40/NAgni!L$57*100,"n.a."),"n.a.")</f>
        <v>18181.30486006205</v>
      </c>
      <c r="M58" s="69">
        <f>IF(ISNUMBER(M40)=TRUE,IF(M40&gt;0,M40/NAgni!M$57*100,"n.a."),"n.a.")</f>
        <v>16728.218930338873</v>
      </c>
      <c r="N58" s="69">
        <f>IF(ISNUMBER(N40)=TRUE,IF(N40&gt;0,N40/NAgni!N$57*100,"n.a."),"n.a.")</f>
        <v>15884.421470028883</v>
      </c>
      <c r="O58" s="69">
        <f>IF(ISNUMBER(O40)=TRUE,IF(O40&gt;0,O40/NAgni!O$57*100,"n.a."),"n.a.")</f>
        <v>15591.405889284744</v>
      </c>
      <c r="P58" s="69">
        <f>IF(ISNUMBER(P40)=TRUE,IF(P40&gt;0,P40/NAgni!P$57*100,"n.a."),"n.a.")</f>
        <v>15594.81183777859</v>
      </c>
      <c r="Q58" s="69">
        <f>IF(ISNUMBER(Q40)=TRUE,IF(Q40&gt;0,Q40/NAgni!Q$57*100,"n.a."),"n.a.")</f>
        <v>14643.508448825818</v>
      </c>
      <c r="R58" s="69">
        <f>IF(ISNUMBER(R40)=TRUE,IF(R40&gt;0,R40/NAgni!R$57*100,"n.a."),"n.a.")</f>
        <v>14300.050447960773</v>
      </c>
      <c r="S58" s="69">
        <f>IF(ISNUMBER(S40)=TRUE,IF(S40&gt;0,S40/NAgni!S$57*100,"n.a."),"n.a.")</f>
        <v>16429.884289161881</v>
      </c>
      <c r="T58" s="69">
        <f>IF(ISNUMBER(T40)=TRUE,IF(T40&gt;0,T40/NAgni!T$57*100,"n.a."),"n.a.")</f>
        <v>15780.275906125842</v>
      </c>
      <c r="U58" s="69">
        <f>IF(ISNUMBER(U40)=TRUE,IF(U40&gt;0,U40/NAgni!U$57*100,"n.a."),"n.a.")</f>
        <v>15595.195392787162</v>
      </c>
      <c r="V58" s="69">
        <f>IF(ISNUMBER(V40)=TRUE,IF(V40&gt;0,V40/NAgni!V$57*100,"n.a."),"n.a.")</f>
        <v>16612.958021566901</v>
      </c>
      <c r="W58" s="69">
        <f>IF(ISNUMBER(W40)=TRUE,IF(W40&gt;0,W40/NAgni!W$57*100,"n.a."),"n.a.")</f>
        <v>12342.69493794237</v>
      </c>
      <c r="X58" s="69" t="str">
        <f>IF(ISNUMBER(X40)=TRUE,IF(X40&gt;0,X40/NAgni!X$57*100,"n.a."),"n.a.")</f>
        <v>n.a.</v>
      </c>
      <c r="Y58" s="69" t="str">
        <f>IF(ISNUMBER(Y40)=TRUE,IF(Y40&gt;0,Y40/NAgni!Y$57*100,"n.a."),"n.a.")</f>
        <v>n.a.</v>
      </c>
      <c r="Z58" s="69" t="str">
        <f>IF(ISNUMBER(Z40)=TRUE,IF(Z40&gt;0,Z40/NAgni!Z$57*100,"n.a."),"n.a.")</f>
        <v>n.a.</v>
      </c>
    </row>
    <row r="59" spans="1:26" x14ac:dyDescent="0.25">
      <c r="A59" s="34" t="s">
        <v>373</v>
      </c>
      <c r="B59" s="153" t="s">
        <v>374</v>
      </c>
      <c r="C59" s="69">
        <f>IF(ISNUMBER(C41)=TRUE,IF(C41&gt;0,C41/NAgni!C$57*100,"n.a."),"n.a.")</f>
        <v>26963.334824652691</v>
      </c>
      <c r="D59" s="69">
        <f>IF(ISNUMBER(D41)=TRUE,IF(D41&gt;0,D41/NAgni!D$57*100,"n.a."),"n.a.")</f>
        <v>24822.317884300759</v>
      </c>
      <c r="E59" s="69">
        <f>IF(ISNUMBER(E41)=TRUE,IF(E41&gt;0,E41/NAgni!E$57*100,"n.a."),"n.a.")</f>
        <v>24137.797322227259</v>
      </c>
      <c r="F59" s="69">
        <f>IF(ISNUMBER(F41)=TRUE,IF(F41&gt;0,F41/NAgni!F$57*100,"n.a."),"n.a.")</f>
        <v>24826.841693617269</v>
      </c>
      <c r="G59" s="69">
        <f>IF(ISNUMBER(G41)=TRUE,IF(G41&gt;0,G41/NAgni!G$57*100,"n.a."),"n.a.")</f>
        <v>25453.968266952423</v>
      </c>
      <c r="H59" s="69">
        <f>IF(ISNUMBER(H41)=TRUE,IF(H41&gt;0,H41/NAgni!H$57*100,"n.a."),"n.a.")</f>
        <v>25899.474092629356</v>
      </c>
      <c r="I59" s="69">
        <f>IF(ISNUMBER(I41)=TRUE,IF(I41&gt;0,I41/NAgni!I$57*100,"n.a."),"n.a.")</f>
        <v>24798.058479668194</v>
      </c>
      <c r="J59" s="69">
        <f>IF(ISNUMBER(J41)=TRUE,IF(J41&gt;0,J41/NAgni!J$57*100,"n.a."),"n.a.")</f>
        <v>22872.274374271361</v>
      </c>
      <c r="K59" s="69">
        <f>IF(ISNUMBER(K41)=TRUE,IF(K41&gt;0,K41/NAgni!K$57*100,"n.a."),"n.a.")</f>
        <v>24084.754559200042</v>
      </c>
      <c r="L59" s="69">
        <f>IF(ISNUMBER(L41)=TRUE,IF(L41&gt;0,L41/NAgni!L$57*100,"n.a."),"n.a.")</f>
        <v>23986.310627634379</v>
      </c>
      <c r="M59" s="69">
        <f>IF(ISNUMBER(M41)=TRUE,IF(M41&gt;0,M41/NAgni!M$57*100,"n.a."),"n.a.")</f>
        <v>26148.187849616017</v>
      </c>
      <c r="N59" s="69">
        <f>IF(ISNUMBER(N41)=TRUE,IF(N41&gt;0,N41/NAgni!N$57*100,"n.a."),"n.a.")</f>
        <v>26667.170917410393</v>
      </c>
      <c r="O59" s="69">
        <f>IF(ISNUMBER(O41)=TRUE,IF(O41&gt;0,O41/NAgni!O$57*100,"n.a."),"n.a.")</f>
        <v>28685.8820047238</v>
      </c>
      <c r="P59" s="69">
        <f>IF(ISNUMBER(P41)=TRUE,IF(P41&gt;0,P41/NAgni!P$57*100,"n.a."),"n.a.")</f>
        <v>22399.744525649683</v>
      </c>
      <c r="Q59" s="69">
        <f>IF(ISNUMBER(Q41)=TRUE,IF(Q41&gt;0,Q41/NAgni!Q$57*100,"n.a."),"n.a.")</f>
        <v>22209.515702022563</v>
      </c>
      <c r="R59" s="69">
        <f>IF(ISNUMBER(R41)=TRUE,IF(R41&gt;0,R41/NAgni!R$57*100,"n.a."),"n.a.")</f>
        <v>22967.999290358053</v>
      </c>
      <c r="S59" s="69">
        <f>IF(ISNUMBER(S41)=TRUE,IF(S41&gt;0,S41/NAgni!S$57*100,"n.a."),"n.a.")</f>
        <v>22903.860361019058</v>
      </c>
      <c r="T59" s="69">
        <f>IF(ISNUMBER(T41)=TRUE,IF(T41&gt;0,T41/NAgni!T$57*100,"n.a."),"n.a.")</f>
        <v>24091.959286992143</v>
      </c>
      <c r="U59" s="69">
        <f>IF(ISNUMBER(U41)=TRUE,IF(U41&gt;0,U41/NAgni!U$57*100,"n.a."),"n.a.")</f>
        <v>24804.239341027576</v>
      </c>
      <c r="V59" s="69">
        <f>IF(ISNUMBER(V41)=TRUE,IF(V41&gt;0,V41/NAgni!V$57*100,"n.a."),"n.a.")</f>
        <v>25823.916720360823</v>
      </c>
      <c r="W59" s="69">
        <f>IF(ISNUMBER(W41)=TRUE,IF(W41&gt;0,W41/NAgni!W$57*100,"n.a."),"n.a.")</f>
        <v>28046.39053167589</v>
      </c>
      <c r="X59" s="69">
        <f>IF(ISNUMBER(X41)=TRUE,IF(X41&gt;0,X41/NAgni!X$57*100,"n.a."),"n.a.")</f>
        <v>28897.117680905223</v>
      </c>
      <c r="Y59" s="69">
        <f>IF(ISNUMBER(Y41)=TRUE,IF(Y41&gt;0,Y41/NAgni!Y$57*100,"n.a."),"n.a.")</f>
        <v>26624.911445208796</v>
      </c>
      <c r="Z59" s="69">
        <f>IF(ISNUMBER(Z41)=TRUE,IF(Z41&gt;0,Z41/NAgni!Z$57*100,"n.a."),"n.a.")</f>
        <v>25289.21553040775</v>
      </c>
    </row>
    <row r="60" spans="1:26" x14ac:dyDescent="0.25">
      <c r="A60" s="34" t="s">
        <v>375</v>
      </c>
      <c r="B60" s="153" t="s">
        <v>376</v>
      </c>
      <c r="C60" s="69">
        <f>IF(ISNUMBER(C42)=TRUE,IF(C42&gt;0,C42/NAgni!C$57*100,"n.a."),"n.a.")</f>
        <v>15982.821105469186</v>
      </c>
      <c r="D60" s="69">
        <f>IF(ISNUMBER(D42)=TRUE,IF(D42&gt;0,D42/NAgni!D$57*100,"n.a."),"n.a.")</f>
        <v>13803.409317758456</v>
      </c>
      <c r="E60" s="69">
        <f>IF(ISNUMBER(E42)=TRUE,IF(E42&gt;0,E42/NAgni!E$57*100,"n.a."),"n.a.")</f>
        <v>11867.114237662408</v>
      </c>
      <c r="F60" s="69">
        <f>IF(ISNUMBER(F42)=TRUE,IF(F42&gt;0,F42/NAgni!F$57*100,"n.a."),"n.a.")</f>
        <v>15229.137156840497</v>
      </c>
      <c r="G60" s="69">
        <f>IF(ISNUMBER(G42)=TRUE,IF(G42&gt;0,G42/NAgni!G$57*100,"n.a."),"n.a.")</f>
        <v>19432.756574580977</v>
      </c>
      <c r="H60" s="69">
        <f>IF(ISNUMBER(H42)=TRUE,IF(H42&gt;0,H42/NAgni!H$57*100,"n.a."),"n.a.")</f>
        <v>19577.514434976765</v>
      </c>
      <c r="I60" s="69">
        <f>IF(ISNUMBER(I42)=TRUE,IF(I42&gt;0,I42/NAgni!I$57*100,"n.a."),"n.a.")</f>
        <v>18815.784165558573</v>
      </c>
      <c r="J60" s="69">
        <f>IF(ISNUMBER(J42)=TRUE,IF(J42&gt;0,J42/NAgni!J$57*100,"n.a."),"n.a.")</f>
        <v>19941.041356630951</v>
      </c>
      <c r="K60" s="69">
        <f>IF(ISNUMBER(K42)=TRUE,IF(K42&gt;0,K42/NAgni!K$57*100,"n.a."),"n.a.")</f>
        <v>17926.129008282624</v>
      </c>
      <c r="L60" s="69">
        <f>IF(ISNUMBER(L42)=TRUE,IF(L42&gt;0,L42/NAgni!L$57*100,"n.a."),"n.a.")</f>
        <v>17022.089812462633</v>
      </c>
      <c r="M60" s="69">
        <f>IF(ISNUMBER(M42)=TRUE,IF(M42&gt;0,M42/NAgni!M$57*100,"n.a."),"n.a.")</f>
        <v>17791.015572252447</v>
      </c>
      <c r="N60" s="69">
        <f>IF(ISNUMBER(N42)=TRUE,IF(N42&gt;0,N42/NAgni!N$57*100,"n.a."),"n.a.")</f>
        <v>18043.293143085124</v>
      </c>
      <c r="O60" s="69">
        <f>IF(ISNUMBER(O42)=TRUE,IF(O42&gt;0,O42/NAgni!O$57*100,"n.a."),"n.a.")</f>
        <v>15205.103605901932</v>
      </c>
      <c r="P60" s="69">
        <f>IF(ISNUMBER(P42)=TRUE,IF(P42&gt;0,P42/NAgni!P$57*100,"n.a."),"n.a.")</f>
        <v>15221.396125099171</v>
      </c>
      <c r="Q60" s="69">
        <f>IF(ISNUMBER(Q42)=TRUE,IF(Q42&gt;0,Q42/NAgni!Q$57*100,"n.a."),"n.a.")</f>
        <v>13995.406807242965</v>
      </c>
      <c r="R60" s="69">
        <f>IF(ISNUMBER(R42)=TRUE,IF(R42&gt;0,R42/NAgni!R$57*100,"n.a."),"n.a.")</f>
        <v>15879.961855020938</v>
      </c>
      <c r="S60" s="69">
        <f>IF(ISNUMBER(S42)=TRUE,IF(S42&gt;0,S42/NAgni!S$57*100,"n.a."),"n.a.")</f>
        <v>17133.562948272036</v>
      </c>
      <c r="T60" s="69">
        <f>IF(ISNUMBER(T42)=TRUE,IF(T42&gt;0,T42/NAgni!T$57*100,"n.a."),"n.a.")</f>
        <v>19242.989875413459</v>
      </c>
      <c r="U60" s="69">
        <f>IF(ISNUMBER(U42)=TRUE,IF(U42&gt;0,U42/NAgni!U$57*100,"n.a."),"n.a.")</f>
        <v>19399.145850662815</v>
      </c>
      <c r="V60" s="69">
        <f>IF(ISNUMBER(V42)=TRUE,IF(V42&gt;0,V42/NAgni!V$57*100,"n.a."),"n.a.")</f>
        <v>15360.735394784106</v>
      </c>
      <c r="W60" s="69">
        <f>IF(ISNUMBER(W42)=TRUE,IF(W42&gt;0,W42/NAgni!W$57*100,"n.a."),"n.a.")</f>
        <v>18111.711594538079</v>
      </c>
      <c r="X60" s="69">
        <f>IF(ISNUMBER(X42)=TRUE,IF(X42&gt;0,X42/NAgni!X$57*100,"n.a."),"n.a.")</f>
        <v>21733.586309096707</v>
      </c>
      <c r="Y60" s="69">
        <f>IF(ISNUMBER(Y42)=TRUE,IF(Y42&gt;0,Y42/NAgni!Y$57*100,"n.a."),"n.a.")</f>
        <v>18835.137839905929</v>
      </c>
      <c r="Z60" s="69">
        <f>IF(ISNUMBER(Z42)=TRUE,IF(Z42&gt;0,Z42/NAgni!Z$57*100,"n.a."),"n.a.")</f>
        <v>17211.238104104334</v>
      </c>
    </row>
    <row r="61" spans="1:26" x14ac:dyDescent="0.25">
      <c r="A61" s="34" t="s">
        <v>377</v>
      </c>
      <c r="B61" s="153" t="s">
        <v>378</v>
      </c>
      <c r="C61" s="69">
        <f>IF(ISNUMBER(C43)=TRUE,IF(C43&gt;0,C43/NAgni!C$57*100,"n.a."),"n.a.")</f>
        <v>19390.684372406322</v>
      </c>
      <c r="D61" s="69">
        <f>IF(ISNUMBER(D43)=TRUE,IF(D43&gt;0,D43/NAgni!D$57*100,"n.a."),"n.a.")</f>
        <v>19509.394847354397</v>
      </c>
      <c r="E61" s="69">
        <f>IF(ISNUMBER(E43)=TRUE,IF(E43&gt;0,E43/NAgni!E$57*100,"n.a."),"n.a.")</f>
        <v>19633.091241161976</v>
      </c>
      <c r="F61" s="69">
        <f>IF(ISNUMBER(F43)=TRUE,IF(F43&gt;0,F43/NAgni!F$57*100,"n.a."),"n.a.")</f>
        <v>20314.838283380865</v>
      </c>
      <c r="G61" s="69">
        <f>IF(ISNUMBER(G43)=TRUE,IF(G43&gt;0,G43/NAgni!G$57*100,"n.a."),"n.a.")</f>
        <v>20124.074268953795</v>
      </c>
      <c r="H61" s="69">
        <f>IF(ISNUMBER(H43)=TRUE,IF(H43&gt;0,H43/NAgni!H$57*100,"n.a."),"n.a.")</f>
        <v>20708.560783739693</v>
      </c>
      <c r="I61" s="69">
        <f>IF(ISNUMBER(I43)=TRUE,IF(I43&gt;0,I43/NAgni!I$57*100,"n.a."),"n.a.")</f>
        <v>20850.83886447642</v>
      </c>
      <c r="J61" s="69">
        <f>IF(ISNUMBER(J43)=TRUE,IF(J43&gt;0,J43/NAgni!J$57*100,"n.a."),"n.a.")</f>
        <v>20731.451442292466</v>
      </c>
      <c r="K61" s="69">
        <f>IF(ISNUMBER(K43)=TRUE,IF(K43&gt;0,K43/NAgni!K$57*100,"n.a."),"n.a.")</f>
        <v>19327.700256266584</v>
      </c>
      <c r="L61" s="69">
        <f>IF(ISNUMBER(L43)=TRUE,IF(L43&gt;0,L43/NAgni!L$57*100,"n.a."),"n.a.")</f>
        <v>18412.583294195465</v>
      </c>
      <c r="M61" s="69">
        <f>IF(ISNUMBER(M43)=TRUE,IF(M43&gt;0,M43/NAgni!M$57*100,"n.a."),"n.a.")</f>
        <v>17844.042778422521</v>
      </c>
      <c r="N61" s="69">
        <f>IF(ISNUMBER(N43)=TRUE,IF(N43&gt;0,N43/NAgni!N$57*100,"n.a."),"n.a.")</f>
        <v>17677.03348580447</v>
      </c>
      <c r="O61" s="69">
        <f>IF(ISNUMBER(O43)=TRUE,IF(O43&gt;0,O43/NAgni!O$57*100,"n.a."),"n.a.")</f>
        <v>17268.548135549627</v>
      </c>
      <c r="P61" s="69">
        <f>IF(ISNUMBER(P43)=TRUE,IF(P43&gt;0,P43/NAgni!P$57*100,"n.a."),"n.a.")</f>
        <v>16789.007125345226</v>
      </c>
      <c r="Q61" s="69">
        <f>IF(ISNUMBER(Q43)=TRUE,IF(Q43&gt;0,Q43/NAgni!Q$57*100,"n.a."),"n.a.")</f>
        <v>18048.972576541666</v>
      </c>
      <c r="R61" s="69">
        <f>IF(ISNUMBER(R43)=TRUE,IF(R43&gt;0,R43/NAgni!R$57*100,"n.a."),"n.a.")</f>
        <v>17919.212126764534</v>
      </c>
      <c r="S61" s="69">
        <f>IF(ISNUMBER(S43)=TRUE,IF(S43&gt;0,S43/NAgni!S$57*100,"n.a."),"n.a.")</f>
        <v>19220.551391005192</v>
      </c>
      <c r="T61" s="69">
        <f>IF(ISNUMBER(T43)=TRUE,IF(T43&gt;0,T43/NAgni!T$57*100,"n.a."),"n.a.")</f>
        <v>19670.141345265503</v>
      </c>
      <c r="U61" s="69">
        <f>IF(ISNUMBER(U43)=TRUE,IF(U43&gt;0,U43/NAgni!U$57*100,"n.a."),"n.a.")</f>
        <v>19913.722182296955</v>
      </c>
      <c r="V61" s="69">
        <f>IF(ISNUMBER(V43)=TRUE,IF(V43&gt;0,V43/NAgni!V$57*100,"n.a."),"n.a.")</f>
        <v>20243.034846901133</v>
      </c>
      <c r="W61" s="69">
        <f>IF(ISNUMBER(W43)=TRUE,IF(W43&gt;0,W43/NAgni!W$57*100,"n.a."),"n.a.")</f>
        <v>20509.826773056051</v>
      </c>
      <c r="X61" s="69">
        <f>IF(ISNUMBER(X43)=TRUE,IF(X43&gt;0,X43/NAgni!X$57*100,"n.a."),"n.a.")</f>
        <v>20497.993148449219</v>
      </c>
      <c r="Y61" s="69">
        <f>IF(ISNUMBER(Y43)=TRUE,IF(Y43&gt;0,Y43/NAgni!Y$57*100,"n.a."),"n.a.")</f>
        <v>18323.928283329729</v>
      </c>
      <c r="Z61" s="69">
        <f>IF(ISNUMBER(Z43)=TRUE,IF(Z43&gt;0,Z43/NAgni!Z$57*100,"n.a."),"n.a.")</f>
        <v>18690.303919998762</v>
      </c>
    </row>
    <row r="62" spans="1:26" x14ac:dyDescent="0.25">
      <c r="A62" s="34" t="s">
        <v>379</v>
      </c>
      <c r="B62" s="153" t="s">
        <v>380</v>
      </c>
      <c r="C62" s="69">
        <f>IF(ISNUMBER(C44)=TRUE,IF(C44&gt;0,C44/NAgni!C$57*100,"n.a."),"n.a.")</f>
        <v>14251.036100430798</v>
      </c>
      <c r="D62" s="69">
        <f>IF(ISNUMBER(D44)=TRUE,IF(D44&gt;0,D44/NAgni!D$57*100,"n.a."),"n.a.")</f>
        <v>14211.118998513442</v>
      </c>
      <c r="E62" s="69">
        <f>IF(ISNUMBER(E44)=TRUE,IF(E44&gt;0,E44/NAgni!E$57*100,"n.a."),"n.a.")</f>
        <v>14288.003028149757</v>
      </c>
      <c r="F62" s="69">
        <f>IF(ISNUMBER(F44)=TRUE,IF(F44&gt;0,F44/NAgni!F$57*100,"n.a."),"n.a.")</f>
        <v>15793.468380346718</v>
      </c>
      <c r="G62" s="69">
        <f>IF(ISNUMBER(G44)=TRUE,IF(G44&gt;0,G44/NAgni!G$57*100,"n.a."),"n.a.")</f>
        <v>16116.85745830435</v>
      </c>
      <c r="H62" s="69">
        <f>IF(ISNUMBER(H44)=TRUE,IF(H44&gt;0,H44/NAgni!H$57*100,"n.a."),"n.a.")</f>
        <v>14998.776750114715</v>
      </c>
      <c r="I62" s="69">
        <f>IF(ISNUMBER(I44)=TRUE,IF(I44&gt;0,I44/NAgni!I$57*100,"n.a."),"n.a.")</f>
        <v>13722.712885346173</v>
      </c>
      <c r="J62" s="69">
        <f>IF(ISNUMBER(J44)=TRUE,IF(J44&gt;0,J44/NAgni!J$57*100,"n.a."),"n.a.")</f>
        <v>13990.797685312858</v>
      </c>
      <c r="K62" s="69">
        <f>IF(ISNUMBER(K44)=TRUE,IF(K44&gt;0,K44/NAgni!K$57*100,"n.a."),"n.a.")</f>
        <v>13075.81418416523</v>
      </c>
      <c r="L62" s="69">
        <f>IF(ISNUMBER(L44)=TRUE,IF(L44&gt;0,L44/NAgni!L$57*100,"n.a."),"n.a.")</f>
        <v>12307.743381458227</v>
      </c>
      <c r="M62" s="69">
        <f>IF(ISNUMBER(M44)=TRUE,IF(M44&gt;0,M44/NAgni!M$57*100,"n.a."),"n.a.")</f>
        <v>12369.90239262969</v>
      </c>
      <c r="N62" s="69">
        <f>IF(ISNUMBER(N44)=TRUE,IF(N44&gt;0,N44/NAgni!N$57*100,"n.a."),"n.a.")</f>
        <v>13287.775692841929</v>
      </c>
      <c r="O62" s="69">
        <f>IF(ISNUMBER(O44)=TRUE,IF(O44&gt;0,O44/NAgni!O$57*100,"n.a."),"n.a.")</f>
        <v>13120.031996343141</v>
      </c>
      <c r="P62" s="69">
        <f>IF(ISNUMBER(P44)=TRUE,IF(P44&gt;0,P44/NAgni!P$57*100,"n.a."),"n.a.")</f>
        <v>12746.250044594848</v>
      </c>
      <c r="Q62" s="69">
        <f>IF(ISNUMBER(Q44)=TRUE,IF(Q44&gt;0,Q44/NAgni!Q$57*100,"n.a."),"n.a.")</f>
        <v>13433.536123783253</v>
      </c>
      <c r="R62" s="69">
        <f>IF(ISNUMBER(R44)=TRUE,IF(R44&gt;0,R44/NAgni!R$57*100,"n.a."),"n.a.")</f>
        <v>15850.245624794848</v>
      </c>
      <c r="S62" s="69">
        <f>IF(ISNUMBER(S44)=TRUE,IF(S44&gt;0,S44/NAgni!S$57*100,"n.a."),"n.a.")</f>
        <v>16718.045177730437</v>
      </c>
      <c r="T62" s="69">
        <f>IF(ISNUMBER(T44)=TRUE,IF(T44&gt;0,T44/NAgni!T$57*100,"n.a."),"n.a.")</f>
        <v>17010.931710183937</v>
      </c>
      <c r="U62" s="69">
        <f>IF(ISNUMBER(U44)=TRUE,IF(U44&gt;0,U44/NAgni!U$57*100,"n.a."),"n.a.")</f>
        <v>16677.962027683654</v>
      </c>
      <c r="V62" s="69">
        <f>IF(ISNUMBER(V44)=TRUE,IF(V44&gt;0,V44/NAgni!V$57*100,"n.a."),"n.a.")</f>
        <v>16923.162500690578</v>
      </c>
      <c r="W62" s="69">
        <f>IF(ISNUMBER(W44)=TRUE,IF(W44&gt;0,W44/NAgni!W$57*100,"n.a."),"n.a.")</f>
        <v>16838.992961496195</v>
      </c>
      <c r="X62" s="69">
        <f>IF(ISNUMBER(X44)=TRUE,IF(X44&gt;0,X44/NAgni!X$57*100,"n.a."),"n.a.")</f>
        <v>16523.410330773168</v>
      </c>
      <c r="Y62" s="69">
        <f>IF(ISNUMBER(Y44)=TRUE,IF(Y44&gt;0,Y44/NAgni!Y$57*100,"n.a."),"n.a.")</f>
        <v>13862.327959388167</v>
      </c>
      <c r="Z62" s="69">
        <f>IF(ISNUMBER(Z44)=TRUE,IF(Z44&gt;0,Z44/NAgni!Z$57*100,"n.a."),"n.a.")</f>
        <v>12212.876657926241</v>
      </c>
    </row>
    <row r="63" spans="1:26" x14ac:dyDescent="0.25">
      <c r="A63" s="34" t="s">
        <v>381</v>
      </c>
      <c r="B63" s="153" t="s">
        <v>382</v>
      </c>
      <c r="C63" s="69">
        <f>IF(ISNUMBER(C45)=TRUE,IF(C45&gt;0,C45/NAgni!C$57*100,"n.a."),"n.a.")</f>
        <v>8095.6064087834475</v>
      </c>
      <c r="D63" s="69">
        <f>IF(ISNUMBER(D45)=TRUE,IF(D45&gt;0,D45/NAgni!D$57*100,"n.a."),"n.a.")</f>
        <v>7515.8126570402683</v>
      </c>
      <c r="E63" s="69">
        <f>IF(ISNUMBER(E45)=TRUE,IF(E45&gt;0,E45/NAgni!E$57*100,"n.a."),"n.a.")</f>
        <v>8503.2116375272417</v>
      </c>
      <c r="F63" s="69">
        <f>IF(ISNUMBER(F45)=TRUE,IF(F45&gt;0,F45/NAgni!F$57*100,"n.a."),"n.a.")</f>
        <v>8873.4545528876388</v>
      </c>
      <c r="G63" s="69">
        <f>IF(ISNUMBER(G45)=TRUE,IF(G45&gt;0,G45/NAgni!G$57*100,"n.a."),"n.a.")</f>
        <v>8998.2166793857195</v>
      </c>
      <c r="H63" s="69">
        <f>IF(ISNUMBER(H45)=TRUE,IF(H45&gt;0,H45/NAgni!H$57*100,"n.a."),"n.a.")</f>
        <v>8526.4074007652816</v>
      </c>
      <c r="I63" s="69">
        <f>IF(ISNUMBER(I45)=TRUE,IF(I45&gt;0,I45/NAgni!I$57*100,"n.a."),"n.a.")</f>
        <v>8409.085319595335</v>
      </c>
      <c r="J63" s="69">
        <f>IF(ISNUMBER(J45)=TRUE,IF(J45&gt;0,J45/NAgni!J$57*100,"n.a."),"n.a.")</f>
        <v>8435.3863390420138</v>
      </c>
      <c r="K63" s="69">
        <f>IF(ISNUMBER(K45)=TRUE,IF(K45&gt;0,K45/NAgni!K$57*100,"n.a."),"n.a.")</f>
        <v>7847.7965399138357</v>
      </c>
      <c r="L63" s="69">
        <f>IF(ISNUMBER(L45)=TRUE,IF(L45&gt;0,L45/NAgni!L$57*100,"n.a."),"n.a.")</f>
        <v>7976.1133413308671</v>
      </c>
      <c r="M63" s="69">
        <f>IF(ISNUMBER(M45)=TRUE,IF(M45&gt;0,M45/NAgni!M$57*100,"n.a."),"n.a.")</f>
        <v>8092.1219532978721</v>
      </c>
      <c r="N63" s="69">
        <f>IF(ISNUMBER(N45)=TRUE,IF(N45&gt;0,N45/NAgni!N$57*100,"n.a."),"n.a.")</f>
        <v>8284.7427203859061</v>
      </c>
      <c r="O63" s="69">
        <f>IF(ISNUMBER(O45)=TRUE,IF(O45&gt;0,O45/NAgni!O$57*100,"n.a."),"n.a.")</f>
        <v>8170.8775945954276</v>
      </c>
      <c r="P63" s="69">
        <f>IF(ISNUMBER(P45)=TRUE,IF(P45&gt;0,P45/NAgni!P$57*100,"n.a."),"n.a.")</f>
        <v>8146.028347186937</v>
      </c>
      <c r="Q63" s="69">
        <f>IF(ISNUMBER(Q45)=TRUE,IF(Q45&gt;0,Q45/NAgni!Q$57*100,"n.a."),"n.a.")</f>
        <v>8965.6160068867484</v>
      </c>
      <c r="R63" s="69">
        <f>IF(ISNUMBER(R45)=TRUE,IF(R45&gt;0,R45/NAgni!R$57*100,"n.a."),"n.a.")</f>
        <v>9234.2793818022947</v>
      </c>
      <c r="S63" s="69">
        <f>IF(ISNUMBER(S45)=TRUE,IF(S45&gt;0,S45/NAgni!S$57*100,"n.a."),"n.a.")</f>
        <v>9551.0235836133797</v>
      </c>
      <c r="T63" s="69">
        <f>IF(ISNUMBER(T45)=TRUE,IF(T45&gt;0,T45/NAgni!T$57*100,"n.a."),"n.a.")</f>
        <v>9850.9826620112781</v>
      </c>
      <c r="U63" s="69">
        <f>IF(ISNUMBER(U45)=TRUE,IF(U45&gt;0,U45/NAgni!U$57*100,"n.a."),"n.a.")</f>
        <v>10006.982187441265</v>
      </c>
      <c r="V63" s="69">
        <f>IF(ISNUMBER(V45)=TRUE,IF(V45&gt;0,V45/NAgni!V$57*100,"n.a."),"n.a.")</f>
        <v>10266.813189176353</v>
      </c>
      <c r="W63" s="69">
        <f>IF(ISNUMBER(W45)=TRUE,IF(W45&gt;0,W45/NAgni!W$57*100,"n.a."),"n.a.")</f>
        <v>10237.903739692258</v>
      </c>
      <c r="X63" s="69">
        <f>IF(ISNUMBER(X45)=TRUE,IF(X45&gt;0,X45/NAgni!X$57*100,"n.a."),"n.a.")</f>
        <v>10390.608221480716</v>
      </c>
      <c r="Y63" s="69">
        <f>IF(ISNUMBER(Y45)=TRUE,IF(Y45&gt;0,Y45/NAgni!Y$57*100,"n.a."),"n.a.")</f>
        <v>9181.0567863917222</v>
      </c>
      <c r="Z63" s="69">
        <f>IF(ISNUMBER(Z45)=TRUE,IF(Z45&gt;0,Z45/NAgni!Z$57*100,"n.a."),"n.a.")</f>
        <v>9010.3074790899191</v>
      </c>
    </row>
    <row r="64" spans="1:26" x14ac:dyDescent="0.25">
      <c r="A64" s="152" t="s">
        <v>383</v>
      </c>
      <c r="B64" s="153" t="s">
        <v>384</v>
      </c>
      <c r="C64" s="69" t="str">
        <f>IF(ISNUMBER(C46)=TRUE,IF(C46&gt;0,C46/NAgni!C$57*100,"n.a."),"n.a.")</f>
        <v>n.a.</v>
      </c>
      <c r="D64" s="69" t="str">
        <f>IF(ISNUMBER(D46)=TRUE,IF(D46&gt;0,D46/NAgni!D$57*100,"n.a."),"n.a.")</f>
        <v>n.a.</v>
      </c>
      <c r="E64" s="69" t="str">
        <f>IF(ISNUMBER(E46)=TRUE,IF(E46&gt;0,E46/NAgni!E$57*100,"n.a."),"n.a.")</f>
        <v>n.a.</v>
      </c>
      <c r="F64" s="69" t="str">
        <f>IF(ISNUMBER(F46)=TRUE,IF(F46&gt;0,F46/NAgni!F$57*100,"n.a."),"n.a.")</f>
        <v>n.a.</v>
      </c>
      <c r="G64" s="69" t="str">
        <f>IF(ISNUMBER(G46)=TRUE,IF(G46&gt;0,G46/NAgni!G$57*100,"n.a."),"n.a.")</f>
        <v>n.a.</v>
      </c>
      <c r="H64" s="69" t="str">
        <f>IF(ISNUMBER(H46)=TRUE,IF(H46&gt;0,H46/NAgni!H$57*100,"n.a."),"n.a.")</f>
        <v>n.a.</v>
      </c>
      <c r="I64" s="69" t="str">
        <f>IF(ISNUMBER(I46)=TRUE,IF(I46&gt;0,I46/NAgni!I$57*100,"n.a."),"n.a.")</f>
        <v>n.a.</v>
      </c>
      <c r="J64" s="69">
        <f>IF(ISNUMBER(J46)=TRUE,IF(J46&gt;0,J46/NAgni!J$57*100,"n.a."),"n.a.")</f>
        <v>24222.370880551396</v>
      </c>
      <c r="K64" s="69">
        <f>IF(ISNUMBER(K46)=TRUE,IF(K46&gt;0,K46/NAgni!K$57*100,"n.a."),"n.a.")</f>
        <v>21033.164078863305</v>
      </c>
      <c r="L64" s="69">
        <f>IF(ISNUMBER(L46)=TRUE,IF(L46&gt;0,L46/NAgni!L$57*100,"n.a."),"n.a.")</f>
        <v>22217.051723974775</v>
      </c>
      <c r="M64" s="69">
        <f>IF(ISNUMBER(M46)=TRUE,IF(M46&gt;0,M46/NAgni!M$57*100,"n.a."),"n.a.")</f>
        <v>22818.714236891701</v>
      </c>
      <c r="N64" s="69">
        <f>IF(ISNUMBER(N46)=TRUE,IF(N46&gt;0,N46/NAgni!N$57*100,"n.a."),"n.a.")</f>
        <v>22241.446411779707</v>
      </c>
      <c r="O64" s="69">
        <f>IF(ISNUMBER(O46)=TRUE,IF(O46&gt;0,O46/NAgni!O$57*100,"n.a."),"n.a.")</f>
        <v>21062.998093574268</v>
      </c>
      <c r="P64" s="69">
        <f>IF(ISNUMBER(P46)=TRUE,IF(P46&gt;0,P46/NAgni!P$57*100,"n.a."),"n.a.")</f>
        <v>20391.099026319484</v>
      </c>
      <c r="Q64" s="69">
        <f>IF(ISNUMBER(Q46)=TRUE,IF(Q46&gt;0,Q46/NAgni!Q$57*100,"n.a."),"n.a.")</f>
        <v>20952.638043099319</v>
      </c>
      <c r="R64" s="69">
        <f>IF(ISNUMBER(R46)=TRUE,IF(R46&gt;0,R46/NAgni!R$57*100,"n.a."),"n.a.")</f>
        <v>21259.168397106041</v>
      </c>
      <c r="S64" s="69">
        <f>IF(ISNUMBER(S46)=TRUE,IF(S46&gt;0,S46/NAgni!S$57*100,"n.a."),"n.a.")</f>
        <v>21891.977875943376</v>
      </c>
      <c r="T64" s="69">
        <f>IF(ISNUMBER(T46)=TRUE,IF(T46&gt;0,T46/NAgni!T$57*100,"n.a."),"n.a.")</f>
        <v>22213.889659063756</v>
      </c>
      <c r="U64" s="69">
        <f>IF(ISNUMBER(U46)=TRUE,IF(U46&gt;0,U46/NAgni!U$57*100,"n.a."),"n.a.")</f>
        <v>22738.976142740408</v>
      </c>
      <c r="V64" s="69">
        <f>IF(ISNUMBER(V46)=TRUE,IF(V46&gt;0,V46/NAgni!V$57*100,"n.a."),"n.a.")</f>
        <v>23034.298562177115</v>
      </c>
      <c r="W64" s="69">
        <f>IF(ISNUMBER(W46)=TRUE,IF(W46&gt;0,W46/NAgni!W$57*100,"n.a."),"n.a.")</f>
        <v>22392.958423922013</v>
      </c>
      <c r="X64" s="69">
        <f>IF(ISNUMBER(X46)=TRUE,IF(X46&gt;0,X46/NAgni!X$57*100,"n.a."),"n.a.")</f>
        <v>22952.743251405591</v>
      </c>
      <c r="Y64" s="69">
        <f>IF(ISNUMBER(Y46)=TRUE,IF(Y46&gt;0,Y46/NAgni!Y$57*100,"n.a."),"n.a.")</f>
        <v>19727.462613284028</v>
      </c>
      <c r="Z64" s="69">
        <f>IF(ISNUMBER(Z46)=TRUE,IF(Z46&gt;0,Z46/NAgni!Z$57*100,"n.a."),"n.a.")</f>
        <v>17768.872630828726</v>
      </c>
    </row>
    <row r="65" spans="1:26" x14ac:dyDescent="0.25">
      <c r="A65" s="34" t="s">
        <v>385</v>
      </c>
      <c r="B65" s="153" t="s">
        <v>386</v>
      </c>
      <c r="C65" s="69">
        <f>IF(ISNUMBER(C47)=TRUE,IF(C47&gt;0,C47/NAgni!C$57*100,"n.a."),"n.a.")</f>
        <v>11790.342631544761</v>
      </c>
      <c r="D65" s="69">
        <f>IF(ISNUMBER(D47)=TRUE,IF(D47&gt;0,D47/NAgni!D$57*100,"n.a."),"n.a.")</f>
        <v>12597.746107075303</v>
      </c>
      <c r="E65" s="69">
        <f>IF(ISNUMBER(E47)=TRUE,IF(E47&gt;0,E47/NAgni!E$57*100,"n.a."),"n.a.")</f>
        <v>12919.348913325604</v>
      </c>
      <c r="F65" s="69">
        <f>IF(ISNUMBER(F47)=TRUE,IF(F47&gt;0,F47/NAgni!F$57*100,"n.a."),"n.a.")</f>
        <v>12955.172687497148</v>
      </c>
      <c r="G65" s="69">
        <f>IF(ISNUMBER(G47)=TRUE,IF(G47&gt;0,G47/NAgni!G$57*100,"n.a."),"n.a.")</f>
        <v>12757.069038500873</v>
      </c>
      <c r="H65" s="69">
        <f>IF(ISNUMBER(H47)=TRUE,IF(H47&gt;0,H47/NAgni!H$57*100,"n.a."),"n.a.")</f>
        <v>12170.131292093665</v>
      </c>
      <c r="I65" s="69">
        <f>IF(ISNUMBER(I47)=TRUE,IF(I47&gt;0,I47/NAgni!I$57*100,"n.a."),"n.a.")</f>
        <v>12190.834685024567</v>
      </c>
      <c r="J65" s="69">
        <f>IF(ISNUMBER(J47)=TRUE,IF(J47&gt;0,J47/NAgni!J$57*100,"n.a."),"n.a.")</f>
        <v>12046.972277059986</v>
      </c>
      <c r="K65" s="69">
        <f>IF(ISNUMBER(K47)=TRUE,IF(K47&gt;0,K47/NAgni!K$57*100,"n.a."),"n.a.")</f>
        <v>11219.851817183224</v>
      </c>
      <c r="L65" s="69">
        <f>IF(ISNUMBER(L47)=TRUE,IF(L47&gt;0,L47/NAgni!L$57*100,"n.a."),"n.a.")</f>
        <v>10898.555231650373</v>
      </c>
      <c r="M65" s="69">
        <f>IF(ISNUMBER(M47)=TRUE,IF(M47&gt;0,M47/NAgni!M$57*100,"n.a."),"n.a.")</f>
        <v>10652.705290730097</v>
      </c>
      <c r="N65" s="69">
        <f>IF(ISNUMBER(N47)=TRUE,IF(N47&gt;0,N47/NAgni!N$57*100,"n.a."),"n.a.")</f>
        <v>10493.587640369578</v>
      </c>
      <c r="O65" s="69">
        <f>IF(ISNUMBER(O47)=TRUE,IF(O47&gt;0,O47/NAgni!O$57*100,"n.a."),"n.a.")</f>
        <v>10493.258639984584</v>
      </c>
      <c r="P65" s="69">
        <f>IF(ISNUMBER(P47)=TRUE,IF(P47&gt;0,P47/NAgni!P$57*100,"n.a."),"n.a.")</f>
        <v>10373.595240831961</v>
      </c>
      <c r="Q65" s="69">
        <f>IF(ISNUMBER(Q47)=TRUE,IF(Q47&gt;0,Q47/NAgni!Q$57*100,"n.a."),"n.a.")</f>
        <v>10298.919358437532</v>
      </c>
      <c r="R65" s="69">
        <f>IF(ISNUMBER(R47)=TRUE,IF(R47&gt;0,R47/NAgni!R$57*100,"n.a."),"n.a.")</f>
        <v>10861.911013738736</v>
      </c>
      <c r="S65" s="69">
        <f>IF(ISNUMBER(S47)=TRUE,IF(S47&gt;0,S47/NAgni!S$57*100,"n.a."),"n.a.")</f>
        <v>12186.222386565045</v>
      </c>
      <c r="T65" s="69">
        <f>IF(ISNUMBER(T47)=TRUE,IF(T47&gt;0,T47/NAgni!T$57*100,"n.a."),"n.a.")</f>
        <v>13138.233211342091</v>
      </c>
      <c r="U65" s="69">
        <f>IF(ISNUMBER(U47)=TRUE,IF(U47&gt;0,U47/NAgni!U$57*100,"n.a."),"n.a.")</f>
        <v>13705.434358081613</v>
      </c>
      <c r="V65" s="69">
        <f>IF(ISNUMBER(V47)=TRUE,IF(V47&gt;0,V47/NAgni!V$57*100,"n.a."),"n.a.")</f>
        <v>13302.924776513748</v>
      </c>
      <c r="W65" s="69">
        <f>IF(ISNUMBER(W47)=TRUE,IF(W47&gt;0,W47/NAgni!W$57*100,"n.a."),"n.a.")</f>
        <v>12720.885046787746</v>
      </c>
      <c r="X65" s="69">
        <f>IF(ISNUMBER(X47)=TRUE,IF(X47&gt;0,X47/NAgni!X$57*100,"n.a."),"n.a.")</f>
        <v>13914.68426544634</v>
      </c>
      <c r="Y65" s="69">
        <f>IF(ISNUMBER(Y47)=TRUE,IF(Y47&gt;0,Y47/NAgni!Y$57*100,"n.a."),"n.a.")</f>
        <v>12823.612418303203</v>
      </c>
      <c r="Z65" s="69">
        <f>IF(ISNUMBER(Z47)=TRUE,IF(Z47&gt;0,Z47/NAgni!Z$57*100,"n.a."),"n.a.")</f>
        <v>11829.194149266032</v>
      </c>
    </row>
    <row r="66" spans="1:26" x14ac:dyDescent="0.25">
      <c r="A66" s="34" t="s">
        <v>387</v>
      </c>
      <c r="B66" s="153" t="s">
        <v>388</v>
      </c>
      <c r="C66" s="69">
        <f>IF(ISNUMBER(C48)=TRUE,IF(C48&gt;0,C48/NAgni!C$57*100,"n.a."),"n.a.")</f>
        <v>2602.0265437225512</v>
      </c>
      <c r="D66" s="69">
        <f>IF(ISNUMBER(D48)=TRUE,IF(D48&gt;0,D48/NAgni!D$57*100,"n.a."),"n.a.")</f>
        <v>2757.7935434468268</v>
      </c>
      <c r="E66" s="69">
        <f>IF(ISNUMBER(E48)=TRUE,IF(E48&gt;0,E48/NAgni!E$57*100,"n.a."),"n.a.")</f>
        <v>2708.4634539392473</v>
      </c>
      <c r="F66" s="69">
        <f>IF(ISNUMBER(F48)=TRUE,IF(F48&gt;0,F48/NAgni!F$57*100,"n.a."),"n.a.")</f>
        <v>2642.1147228163313</v>
      </c>
      <c r="G66" s="69">
        <f>IF(ISNUMBER(G48)=TRUE,IF(G48&gt;0,G48/NAgni!G$57*100,"n.a."),"n.a.")</f>
        <v>2592.0668795492311</v>
      </c>
      <c r="H66" s="69">
        <f>IF(ISNUMBER(H48)=TRUE,IF(H48&gt;0,H48/NAgni!H$57*100,"n.a."),"n.a.")</f>
        <v>2512.478361004903</v>
      </c>
      <c r="I66" s="69">
        <f>IF(ISNUMBER(I48)=TRUE,IF(I48&gt;0,I48/NAgni!I$57*100,"n.a."),"n.a.")</f>
        <v>2388.4854690464385</v>
      </c>
      <c r="J66" s="69">
        <f>IF(ISNUMBER(J48)=TRUE,IF(J48&gt;0,J48/NAgni!J$57*100,"n.a."),"n.a.")</f>
        <v>2370.2166160277025</v>
      </c>
      <c r="K66" s="69">
        <f>IF(ISNUMBER(K48)=TRUE,IF(K48&gt;0,K48/NAgni!K$57*100,"n.a."),"n.a.")</f>
        <v>2196.8763152947363</v>
      </c>
      <c r="L66" s="69">
        <f>IF(ISNUMBER(L48)=TRUE,IF(L48&gt;0,L48/NAgni!L$57*100,"n.a."),"n.a.")</f>
        <v>2127.4431744415447</v>
      </c>
      <c r="M66" s="69">
        <f>IF(ISNUMBER(M48)=TRUE,IF(M48&gt;0,M48/NAgni!M$57*100,"n.a."),"n.a.")</f>
        <v>2133.0916096429269</v>
      </c>
      <c r="N66" s="69">
        <f>IF(ISNUMBER(N48)=TRUE,IF(N48&gt;0,N48/NAgni!N$57*100,"n.a."),"n.a.")</f>
        <v>2133.1449535472216</v>
      </c>
      <c r="O66" s="69">
        <f>IF(ISNUMBER(O48)=TRUE,IF(O48&gt;0,O48/NAgni!O$57*100,"n.a."),"n.a.")</f>
        <v>2084.8616398965701</v>
      </c>
      <c r="P66" s="69">
        <f>IF(ISNUMBER(P48)=TRUE,IF(P48&gt;0,P48/NAgni!P$57*100,"n.a."),"n.a.")</f>
        <v>2119.6182979002692</v>
      </c>
      <c r="Q66" s="69">
        <f>IF(ISNUMBER(Q48)=TRUE,IF(Q48&gt;0,Q48/NAgni!Q$57*100,"n.a."),"n.a.")</f>
        <v>2129.497446268012</v>
      </c>
      <c r="R66" s="69">
        <f>IF(ISNUMBER(R48)=TRUE,IF(R48&gt;0,R48/NAgni!R$57*100,"n.a."),"n.a.")</f>
        <v>2279.1907941064819</v>
      </c>
      <c r="S66" s="69">
        <f>IF(ISNUMBER(S48)=TRUE,IF(S48&gt;0,S48/NAgni!S$57*100,"n.a."),"n.a.")</f>
        <v>2437.03004469692</v>
      </c>
      <c r="T66" s="69">
        <f>IF(ISNUMBER(T48)=TRUE,IF(T48&gt;0,T48/NAgni!T$57*100,"n.a."),"n.a.")</f>
        <v>2470.2375775032378</v>
      </c>
      <c r="U66" s="69">
        <f>IF(ISNUMBER(U48)=TRUE,IF(U48&gt;0,U48/NAgni!U$57*100,"n.a."),"n.a.")</f>
        <v>2508.6693162200472</v>
      </c>
      <c r="V66" s="69">
        <f>IF(ISNUMBER(V48)=TRUE,IF(V48&gt;0,V48/NAgni!V$57*100,"n.a."),"n.a.")</f>
        <v>2461.8504867575421</v>
      </c>
      <c r="W66" s="69">
        <f>IF(ISNUMBER(W48)=TRUE,IF(W48&gt;0,W48/NAgni!W$57*100,"n.a."),"n.a.")</f>
        <v>2537.4824201910073</v>
      </c>
      <c r="X66" s="69">
        <f>IF(ISNUMBER(X48)=TRUE,IF(X48&gt;0,X48/NAgni!X$57*100,"n.a."),"n.a.")</f>
        <v>2596.8229323735768</v>
      </c>
      <c r="Y66" s="69">
        <f>IF(ISNUMBER(Y48)=TRUE,IF(Y48&gt;0,Y48/NAgni!Y$57*100,"n.a."),"n.a.")</f>
        <v>2392.7958499938763</v>
      </c>
      <c r="Z66" s="69">
        <f>IF(ISNUMBER(Z48)=TRUE,IF(Z48&gt;0,Z48/NAgni!Z$57*100,"n.a."),"n.a.")</f>
        <v>2183.1045178411141</v>
      </c>
    </row>
    <row r="67" spans="1:26" x14ac:dyDescent="0.25">
      <c r="A67" s="34">
        <v>6</v>
      </c>
      <c r="B67" s="153" t="s">
        <v>479</v>
      </c>
      <c r="C67" s="69" t="str">
        <f>IF(ISNUMBER(C49)=TRUE,IF(C49&gt;0,C49/NAgni!C$57*100,"n.a."),"n.a.")</f>
        <v>n.a.</v>
      </c>
      <c r="D67" s="69" t="str">
        <f>IF(ISNUMBER(D49)=TRUE,IF(D49&gt;0,D49/NAgni!D$57*100,"n.a."),"n.a.")</f>
        <v>n.a.</v>
      </c>
      <c r="E67" s="69" t="str">
        <f>IF(ISNUMBER(E49)=TRUE,IF(E49&gt;0,E49/NAgni!E$57*100,"n.a."),"n.a.")</f>
        <v>n.a.</v>
      </c>
      <c r="F67" s="69" t="str">
        <f>IF(ISNUMBER(F49)=TRUE,IF(F49&gt;0,F49/NAgni!F$57*100,"n.a."),"n.a.")</f>
        <v>n.a.</v>
      </c>
      <c r="G67" s="69" t="str">
        <f>IF(ISNUMBER(G49)=TRUE,IF(G49&gt;0,G49/NAgni!G$57*100,"n.a."),"n.a.")</f>
        <v>n.a.</v>
      </c>
      <c r="H67" s="69" t="str">
        <f>IF(ISNUMBER(H49)=TRUE,IF(H49&gt;0,H49/NAgni!H$57*100,"n.a."),"n.a.")</f>
        <v>n.a.</v>
      </c>
      <c r="I67" s="69" t="str">
        <f>IF(ISNUMBER(I49)=TRUE,IF(I49&gt;0,I49/NAgni!I$57*100,"n.a."),"n.a.")</f>
        <v>n.a.</v>
      </c>
      <c r="J67" s="69">
        <f>IF(ISNUMBER(J49)=TRUE,IF(J49&gt;0,J49/NAgni!J$57*100,"n.a."),"n.a.")</f>
        <v>18693.40575892149</v>
      </c>
      <c r="K67" s="69">
        <f>IF(ISNUMBER(K49)=TRUE,IF(K49&gt;0,K49/NAgni!K$57*100,"n.a."),"n.a.")</f>
        <v>17309.10509729369</v>
      </c>
      <c r="L67" s="69">
        <f>IF(ISNUMBER(L49)=TRUE,IF(L49&gt;0,L49/NAgni!L$57*100,"n.a."),"n.a.")</f>
        <v>18451.564260424235</v>
      </c>
      <c r="M67" s="69">
        <f>IF(ISNUMBER(M49)=TRUE,IF(M49&gt;0,M49/NAgni!M$57*100,"n.a."),"n.a.")</f>
        <v>18147.529578591479</v>
      </c>
      <c r="N67" s="69">
        <f>IF(ISNUMBER(N49)=TRUE,IF(N49&gt;0,N49/NAgni!N$57*100,"n.a."),"n.a.")</f>
        <v>16742.968808669797</v>
      </c>
      <c r="O67" s="69">
        <f>IF(ISNUMBER(O49)=TRUE,IF(O49&gt;0,O49/NAgni!O$57*100,"n.a."),"n.a.")</f>
        <v>16076.616075875671</v>
      </c>
      <c r="P67" s="69">
        <f>IF(ISNUMBER(P49)=TRUE,IF(P49&gt;0,P49/NAgni!P$57*100,"n.a."),"n.a.")</f>
        <v>14336.250884390478</v>
      </c>
      <c r="Q67" s="69">
        <f>IF(ISNUMBER(Q49)=TRUE,IF(Q49&gt;0,Q49/NAgni!Q$57*100,"n.a."),"n.a.")</f>
        <v>15290.763268780691</v>
      </c>
      <c r="R67" s="69">
        <f>IF(ISNUMBER(R49)=TRUE,IF(R49&gt;0,R49/NAgni!R$57*100,"n.a."),"n.a.")</f>
        <v>14640.564597551383</v>
      </c>
      <c r="S67" s="69">
        <f>IF(ISNUMBER(S49)=TRUE,IF(S49&gt;0,S49/NAgni!S$57*100,"n.a."),"n.a.")</f>
        <v>16257.068803565026</v>
      </c>
      <c r="T67" s="69">
        <f>IF(ISNUMBER(T49)=TRUE,IF(T49&gt;0,T49/NAgni!T$57*100,"n.a."),"n.a.")</f>
        <v>15404.077772401248</v>
      </c>
      <c r="U67" s="69">
        <f>IF(ISNUMBER(U49)=TRUE,IF(U49&gt;0,U49/NAgni!U$57*100,"n.a."),"n.a.")</f>
        <v>17035.352300014234</v>
      </c>
      <c r="V67" s="69">
        <f>IF(ISNUMBER(V49)=TRUE,IF(V49&gt;0,V49/NAgni!V$57*100,"n.a."),"n.a.")</f>
        <v>17688.84148848684</v>
      </c>
      <c r="W67" s="69">
        <f>IF(ISNUMBER(W49)=TRUE,IF(W49&gt;0,W49/NAgni!W$57*100,"n.a."),"n.a.")</f>
        <v>21273.074881473516</v>
      </c>
      <c r="X67" s="69">
        <f>IF(ISNUMBER(X49)=TRUE,IF(X49&gt;0,X49/NAgni!X$57*100,"n.a."),"n.a.")</f>
        <v>19995.124629422524</v>
      </c>
      <c r="Y67" s="69">
        <f>IF(ISNUMBER(Y49)=TRUE,IF(Y49&gt;0,Y49/NAgni!Y$57*100,"n.a."),"n.a.")</f>
        <v>16115.320328876385</v>
      </c>
      <c r="Z67" s="69">
        <f>IF(ISNUMBER(Z49)=TRUE,IF(Z49&gt;0,Z49/NAgni!Z$57*100,"n.a."),"n.a.")</f>
        <v>11977.834859290751</v>
      </c>
    </row>
    <row r="68" spans="1:26" s="43" customFormat="1" ht="20.25" customHeight="1" x14ac:dyDescent="0.25">
      <c r="A68" s="841"/>
      <c r="B68" s="435" t="s">
        <v>202</v>
      </c>
      <c r="C68" s="843">
        <f>IF(ISNUMBER(C50)=TRUE,IF(C50&gt;0,C50/NAgni!C$57*100,"n.a."),"n.a.")</f>
        <v>11690.556628360453</v>
      </c>
      <c r="D68" s="843">
        <f>IF(ISNUMBER(D50)=TRUE,IF(D50&gt;0,D50/NAgni!D$57*100,"n.a."),"n.a.")</f>
        <v>11798.771467167149</v>
      </c>
      <c r="E68" s="843">
        <f>IF(ISNUMBER(E50)=TRUE,IF(E50&gt;0,E50/NAgni!E$57*100,"n.a."),"n.a.")</f>
        <v>12154.75862759235</v>
      </c>
      <c r="F68" s="843">
        <f>IF(ISNUMBER(F50)=TRUE,IF(F50&gt;0,F50/NAgni!F$57*100,"n.a."),"n.a.")</f>
        <v>12221.241055929417</v>
      </c>
      <c r="G68" s="843">
        <f>IF(ISNUMBER(G50)=TRUE,IF(G50&gt;0,G50/NAgni!G$57*100,"n.a."),"n.a.")</f>
        <v>12406.450472719487</v>
      </c>
      <c r="H68" s="843">
        <f>IF(ISNUMBER(H50)=TRUE,IF(H50&gt;0,H50/NAgni!H$57*100,"n.a."),"n.a.")</f>
        <v>11549.906713394947</v>
      </c>
      <c r="I68" s="843">
        <f>IF(ISNUMBER(I50)=TRUE,IF(I50&gt;0,I50/NAgni!I$57*100,"n.a."),"n.a.")</f>
        <v>11176.341511452483</v>
      </c>
      <c r="J68" s="843">
        <f>IF(ISNUMBER(J50)=TRUE,IF(J50&gt;0,J50/NAgni!J$57*100,"n.a."),"n.a.")</f>
        <v>11193.093789144574</v>
      </c>
      <c r="K68" s="843">
        <f>IF(ISNUMBER(K50)=TRUE,IF(K50&gt;0,K50/NAgni!K$57*100,"n.a."),"n.a.")</f>
        <v>10544.723492889229</v>
      </c>
      <c r="L68" s="843">
        <f>IF(ISNUMBER(L50)=TRUE,IF(L50&gt;0,L50/NAgni!L$57*100,"n.a."),"n.a.")</f>
        <v>10225.383682458605</v>
      </c>
      <c r="M68" s="843">
        <f>IF(ISNUMBER(M50)=TRUE,IF(M50&gt;0,M50/NAgni!M$57*100,"n.a."),"n.a.")</f>
        <v>10285.732367912175</v>
      </c>
      <c r="N68" s="843">
        <f>IF(ISNUMBER(N50)=TRUE,IF(N50&gt;0,N50/NAgni!N$57*100,"n.a."),"n.a.")</f>
        <v>10461.572694959736</v>
      </c>
      <c r="O68" s="843">
        <f>IF(ISNUMBER(O50)=TRUE,IF(O50&gt;0,O50/NAgni!O$57*100,"n.a."),"n.a.")</f>
        <v>10259.673497334288</v>
      </c>
      <c r="P68" s="843">
        <f>IF(ISNUMBER(P50)=TRUE,IF(P50&gt;0,P50/NAgni!P$57*100,"n.a."),"n.a.")</f>
        <v>10054.887206504149</v>
      </c>
      <c r="Q68" s="843">
        <f>IF(ISNUMBER(Q50)=TRUE,IF(Q50&gt;0,Q50/NAgni!Q$57*100,"n.a."),"n.a.")</f>
        <v>10435.420516201348</v>
      </c>
      <c r="R68" s="843">
        <f>IF(ISNUMBER(R50)=TRUE,IF(R50&gt;0,R50/NAgni!R$57*100,"n.a."),"n.a.")</f>
        <v>10634.284757122467</v>
      </c>
      <c r="S68" s="843">
        <f>IF(ISNUMBER(S50)=TRUE,IF(S50&gt;0,S50/NAgni!S$57*100,"n.a."),"n.a.")</f>
        <v>11339.506421792192</v>
      </c>
      <c r="T68" s="843">
        <f>IF(ISNUMBER(T50)=TRUE,IF(T50&gt;0,T50/NAgni!T$57*100,"n.a."),"n.a.")</f>
        <v>11528.640588861172</v>
      </c>
      <c r="U68" s="843">
        <f>IF(ISNUMBER(U50)=TRUE,IF(U50&gt;0,U50/NAgni!U$57*100,"n.a."),"n.a.")</f>
        <v>11517.818772850174</v>
      </c>
      <c r="V68" s="843">
        <f>IF(ISNUMBER(V50)=TRUE,IF(V50&gt;0,V50/NAgni!V$57*100,"n.a."),"n.a.")</f>
        <v>11680.068382132455</v>
      </c>
      <c r="W68" s="843">
        <f>IF(ISNUMBER(W50)=TRUE,IF(W50&gt;0,W50/NAgni!W$57*100,"n.a."),"n.a.")</f>
        <v>11656.930563452745</v>
      </c>
      <c r="X68" s="843">
        <f>IF(ISNUMBER(X50)=TRUE,IF(X50&gt;0,X50/NAgni!X$57*100,"n.a."),"n.a.")</f>
        <v>11814.697619166176</v>
      </c>
      <c r="Y68" s="843">
        <f>IF(ISNUMBER(Y50)=TRUE,IF(Y50&gt;0,Y50/NAgni!Y$57*100,"n.a."),"n.a.")</f>
        <v>10759.469332734267</v>
      </c>
      <c r="Z68" s="843">
        <f>IF(ISNUMBER(Z50)=TRUE,IF(Z50&gt;0,Z50/NAgni!Z$57*100,"n.a."),"n.a.")</f>
        <v>10059.387631533722</v>
      </c>
    </row>
    <row r="69" spans="1:26" s="4" customFormat="1" ht="18" customHeight="1" x14ac:dyDescent="0.25">
      <c r="A69" s="63" t="s">
        <v>481</v>
      </c>
      <c r="B69" s="418"/>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20.25" customHeight="1" x14ac:dyDescent="0.25">
      <c r="A70" s="22" t="str">
        <f>Index!A38</f>
        <v>Table 3e    Employment by institutional sector, numbers, Palau citizens, FY2000-FY2023</v>
      </c>
    </row>
    <row r="71" spans="1:26" s="14" customFormat="1" ht="20.25" customHeight="1" x14ac:dyDescent="0.25">
      <c r="A71" s="797"/>
      <c r="B71" s="797" t="s">
        <v>475</v>
      </c>
      <c r="C71" s="24" t="str">
        <f>NAgni!C2</f>
        <v>FY00</v>
      </c>
      <c r="D71" s="24" t="str">
        <f>NAgni!D2</f>
        <v>FY01</v>
      </c>
      <c r="E71" s="24" t="str">
        <f>NAgni!E2</f>
        <v>FY02</v>
      </c>
      <c r="F71" s="24" t="str">
        <f>NAgni!F2</f>
        <v>FY03</v>
      </c>
      <c r="G71" s="24" t="str">
        <f>NAgni!G2</f>
        <v>FY04</v>
      </c>
      <c r="H71" s="24" t="str">
        <f>NAgni!H2</f>
        <v>FY05</v>
      </c>
      <c r="I71" s="24" t="str">
        <f>NAgni!I2</f>
        <v>FY06</v>
      </c>
      <c r="J71" s="24" t="str">
        <f>NAgni!J2</f>
        <v>FY07</v>
      </c>
      <c r="K71" s="24" t="str">
        <f>NAgni!K2</f>
        <v>FY08</v>
      </c>
      <c r="L71" s="24" t="str">
        <f>NAgni!L2</f>
        <v>FY09</v>
      </c>
      <c r="M71" s="24" t="str">
        <f>NAgni!M2</f>
        <v>FY10</v>
      </c>
      <c r="N71" s="24" t="str">
        <f>NAgni!N2</f>
        <v>FY11</v>
      </c>
      <c r="O71" s="24" t="str">
        <f>NAgni!O2</f>
        <v>FY12</v>
      </c>
      <c r="P71" s="24" t="str">
        <f>NAgni!P2</f>
        <v>FY13</v>
      </c>
      <c r="Q71" s="24" t="str">
        <f>NAgni!Q2</f>
        <v>FY14</v>
      </c>
      <c r="R71" s="24" t="str">
        <f>NAgni!R2</f>
        <v>FY15</v>
      </c>
      <c r="S71" s="24" t="str">
        <f>NAgni!S2</f>
        <v>FY16</v>
      </c>
      <c r="T71" s="24" t="str">
        <f>NAgni!T2</f>
        <v>FY17</v>
      </c>
      <c r="U71" s="24" t="str">
        <f>NAgni!U2</f>
        <v>FY18</v>
      </c>
      <c r="V71" s="24" t="str">
        <f>NAgni!V2</f>
        <v>FY19</v>
      </c>
      <c r="W71" s="24" t="str">
        <f>NAgni!W2</f>
        <v>FY20</v>
      </c>
      <c r="X71" s="24" t="str">
        <f>NAgni!X2</f>
        <v>FY21</v>
      </c>
      <c r="Y71" s="24" t="str">
        <f>NAgni!Y2</f>
        <v>FY22</v>
      </c>
      <c r="Z71" s="24" t="str">
        <f>NAgni!Z2</f>
        <v>FY23</v>
      </c>
    </row>
    <row r="72" spans="1:26" x14ac:dyDescent="0.25">
      <c r="A72" s="1">
        <v>1.1000000000000001</v>
      </c>
      <c r="B72" s="153" t="s">
        <v>476</v>
      </c>
      <c r="C72" s="69">
        <v>1149.9105224609375</v>
      </c>
      <c r="D72" s="69">
        <v>1027.407958984375</v>
      </c>
      <c r="E72" s="69">
        <v>1035.6844482421875</v>
      </c>
      <c r="F72" s="69">
        <v>961.25018310546875</v>
      </c>
      <c r="G72" s="69">
        <v>942.59210205078125</v>
      </c>
      <c r="H72" s="69">
        <v>1069.8826904296875</v>
      </c>
      <c r="I72" s="69">
        <v>1027.3521728515625</v>
      </c>
      <c r="J72" s="69">
        <v>1042.7554931640625</v>
      </c>
      <c r="K72" s="69">
        <v>1098.1529541015625</v>
      </c>
      <c r="L72" s="69">
        <v>1032.8328857421875</v>
      </c>
      <c r="M72" s="69">
        <v>1043.471435546875</v>
      </c>
      <c r="N72" s="69">
        <v>1119.983642578125</v>
      </c>
      <c r="O72" s="69">
        <v>1183.7562255859375</v>
      </c>
      <c r="P72" s="69">
        <v>1209.715576171875</v>
      </c>
      <c r="Q72" s="69">
        <v>1162.760009765625</v>
      </c>
      <c r="R72" s="69">
        <v>1167.5447998046875</v>
      </c>
      <c r="S72" s="69">
        <v>1105.526123046875</v>
      </c>
      <c r="T72" s="69">
        <v>1029.677734375</v>
      </c>
      <c r="U72" s="69">
        <v>970.03057861328125</v>
      </c>
      <c r="V72" s="69">
        <v>919.62872314453125</v>
      </c>
      <c r="W72" s="69">
        <v>797.693359375</v>
      </c>
      <c r="X72" s="69">
        <v>621.68072509765625</v>
      </c>
      <c r="Y72" s="69">
        <v>740.6805419921875</v>
      </c>
      <c r="Z72" s="69">
        <v>747.42962646484375</v>
      </c>
    </row>
    <row r="73" spans="1:26" x14ac:dyDescent="0.25">
      <c r="A73" s="1">
        <v>1.2</v>
      </c>
      <c r="B73" s="153" t="s">
        <v>477</v>
      </c>
      <c r="C73" s="69">
        <v>734.0931396484375</v>
      </c>
      <c r="D73" s="69">
        <v>727.22320556640625</v>
      </c>
      <c r="E73" s="69">
        <v>709.43109130859375</v>
      </c>
      <c r="F73" s="69">
        <v>767.1058349609375</v>
      </c>
      <c r="G73" s="69">
        <v>772.42254638671875</v>
      </c>
      <c r="H73" s="69">
        <v>749.1968994140625</v>
      </c>
      <c r="I73" s="69">
        <v>726.30059814453125</v>
      </c>
      <c r="J73" s="69">
        <v>709.92608642578125</v>
      </c>
      <c r="K73" s="69">
        <v>700.2349853515625</v>
      </c>
      <c r="L73" s="69">
        <v>648.352294921875</v>
      </c>
      <c r="M73" s="69">
        <v>634.9049072265625</v>
      </c>
      <c r="N73" s="69">
        <v>626.792236328125</v>
      </c>
      <c r="O73" s="69">
        <v>658.25762939453125</v>
      </c>
      <c r="P73" s="69">
        <v>695.3951416015625</v>
      </c>
      <c r="Q73" s="69">
        <v>752.97503662109375</v>
      </c>
      <c r="R73" s="69">
        <v>800.63555908203125</v>
      </c>
      <c r="S73" s="69">
        <v>829.25506591796875</v>
      </c>
      <c r="T73" s="69">
        <v>854.14532470703125</v>
      </c>
      <c r="U73" s="69">
        <v>1053.136962890625</v>
      </c>
      <c r="V73" s="69">
        <v>995.8709716796875</v>
      </c>
      <c r="W73" s="69">
        <v>953.85687255859375</v>
      </c>
      <c r="X73" s="69">
        <v>908.8359375</v>
      </c>
      <c r="Y73" s="69">
        <v>964.48822021484375</v>
      </c>
      <c r="Z73" s="69">
        <v>1146.3203125</v>
      </c>
    </row>
    <row r="74" spans="1:26" x14ac:dyDescent="0.25">
      <c r="A74" s="1">
        <v>1.3</v>
      </c>
      <c r="B74" t="s">
        <v>372</v>
      </c>
      <c r="C74" s="69">
        <v>165.25</v>
      </c>
      <c r="D74" s="69">
        <v>168.75</v>
      </c>
      <c r="E74" s="69">
        <v>176.5</v>
      </c>
      <c r="F74" s="69">
        <v>179</v>
      </c>
      <c r="G74" s="69">
        <v>200.25</v>
      </c>
      <c r="H74" s="69">
        <v>212.75</v>
      </c>
      <c r="I74" s="69">
        <v>212</v>
      </c>
      <c r="J74" s="69">
        <v>209.5</v>
      </c>
      <c r="K74" s="69">
        <v>206.25</v>
      </c>
      <c r="L74" s="69">
        <v>203.25</v>
      </c>
      <c r="M74" s="69">
        <v>218.5</v>
      </c>
      <c r="N74" s="69">
        <v>228.35209655761719</v>
      </c>
      <c r="O74" s="69">
        <v>217.82624816894531</v>
      </c>
      <c r="P74" s="69">
        <v>212.7242431640625</v>
      </c>
      <c r="Q74" s="69">
        <v>309.08975219726563</v>
      </c>
      <c r="R74" s="69">
        <v>306.59652709960938</v>
      </c>
      <c r="S74" s="69">
        <v>308.23297119140625</v>
      </c>
      <c r="T74" s="69">
        <v>320.97857666015625</v>
      </c>
      <c r="U74" s="69">
        <v>358.24334716796875</v>
      </c>
      <c r="V74" s="69">
        <v>360.1007080078125</v>
      </c>
      <c r="W74" s="69">
        <v>373.77557373046875</v>
      </c>
      <c r="X74" s="69">
        <v>376.7100830078125</v>
      </c>
      <c r="Y74" s="69">
        <v>388.72000122070313</v>
      </c>
      <c r="Z74" s="69">
        <v>385.49990844726563</v>
      </c>
    </row>
    <row r="75" spans="1:26" x14ac:dyDescent="0.25">
      <c r="A75" s="1">
        <v>1.4</v>
      </c>
      <c r="B75" t="s">
        <v>478</v>
      </c>
      <c r="C75" s="69">
        <v>0</v>
      </c>
      <c r="D75" s="69">
        <v>2.5</v>
      </c>
      <c r="E75" s="69">
        <v>6.75</v>
      </c>
      <c r="F75" s="69">
        <v>7.5</v>
      </c>
      <c r="G75" s="69">
        <v>7.25</v>
      </c>
      <c r="H75" s="69">
        <v>8.5</v>
      </c>
      <c r="I75" s="69">
        <v>7.25</v>
      </c>
      <c r="J75" s="69">
        <v>7.25</v>
      </c>
      <c r="K75" s="69">
        <v>10.25</v>
      </c>
      <c r="L75" s="69">
        <v>11</v>
      </c>
      <c r="M75" s="69">
        <v>11</v>
      </c>
      <c r="N75" s="69">
        <v>11.25</v>
      </c>
      <c r="O75" s="69">
        <v>11.75</v>
      </c>
      <c r="P75" s="69">
        <v>12.5</v>
      </c>
      <c r="Q75" s="69">
        <v>13.75</v>
      </c>
      <c r="R75" s="69">
        <v>13.5</v>
      </c>
      <c r="S75" s="69">
        <v>10.25</v>
      </c>
      <c r="T75" s="69">
        <v>10</v>
      </c>
      <c r="U75" s="69">
        <v>9.5</v>
      </c>
      <c r="V75" s="69">
        <v>8.1923074722290039</v>
      </c>
      <c r="W75" s="69">
        <v>0</v>
      </c>
      <c r="X75" s="69">
        <v>0</v>
      </c>
      <c r="Y75" s="69">
        <v>0</v>
      </c>
      <c r="Z75" s="69">
        <v>0</v>
      </c>
    </row>
    <row r="76" spans="1:26" x14ac:dyDescent="0.25">
      <c r="A76" s="34" t="s">
        <v>373</v>
      </c>
      <c r="B76" s="153" t="s">
        <v>374</v>
      </c>
      <c r="C76" s="69">
        <v>65.61968994140625</v>
      </c>
      <c r="D76" s="69">
        <v>66.75</v>
      </c>
      <c r="E76" s="69">
        <v>63.75</v>
      </c>
      <c r="F76" s="69">
        <v>61.086666107177734</v>
      </c>
      <c r="G76" s="69">
        <v>62.942008972167969</v>
      </c>
      <c r="H76" s="69">
        <v>62.369049072265625</v>
      </c>
      <c r="I76" s="69">
        <v>58.989238739013672</v>
      </c>
      <c r="J76" s="69">
        <v>52</v>
      </c>
      <c r="K76" s="69">
        <v>42.25</v>
      </c>
      <c r="L76" s="69">
        <v>42.5</v>
      </c>
      <c r="M76" s="69">
        <v>38</v>
      </c>
      <c r="N76" s="69">
        <v>37</v>
      </c>
      <c r="O76" s="69">
        <v>33</v>
      </c>
      <c r="P76" s="69">
        <v>31</v>
      </c>
      <c r="Q76" s="69">
        <v>31</v>
      </c>
      <c r="R76" s="69">
        <v>29.75</v>
      </c>
      <c r="S76" s="69">
        <v>32.5</v>
      </c>
      <c r="T76" s="69">
        <v>35</v>
      </c>
      <c r="U76" s="69">
        <v>38.25</v>
      </c>
      <c r="V76" s="69">
        <v>38.5</v>
      </c>
      <c r="W76" s="69">
        <v>36.5</v>
      </c>
      <c r="X76" s="69">
        <v>37.25</v>
      </c>
      <c r="Y76" s="69">
        <v>38.5</v>
      </c>
      <c r="Z76" s="69">
        <v>38.25</v>
      </c>
    </row>
    <row r="77" spans="1:26" x14ac:dyDescent="0.25">
      <c r="A77" s="34" t="s">
        <v>375</v>
      </c>
      <c r="B77" s="153" t="s">
        <v>376</v>
      </c>
      <c r="C77" s="69">
        <v>35.791202545166016</v>
      </c>
      <c r="D77" s="69">
        <v>47.182895660400391</v>
      </c>
      <c r="E77" s="69">
        <v>37.508285522460938</v>
      </c>
      <c r="F77" s="69">
        <v>32.412322998046875</v>
      </c>
      <c r="G77" s="69">
        <v>27.751850128173828</v>
      </c>
      <c r="H77" s="69">
        <v>27.50178337097168</v>
      </c>
      <c r="I77" s="69">
        <v>30.563726425170898</v>
      </c>
      <c r="J77" s="69">
        <v>33.002010345458984</v>
      </c>
      <c r="K77" s="69">
        <v>34.752052307128906</v>
      </c>
      <c r="L77" s="69">
        <v>35.174484252929688</v>
      </c>
      <c r="M77" s="69">
        <v>35.25213623046875</v>
      </c>
      <c r="N77" s="69">
        <v>37.188159942626953</v>
      </c>
      <c r="O77" s="69">
        <v>36.809921264648438</v>
      </c>
      <c r="P77" s="69">
        <v>39.642139434814453</v>
      </c>
      <c r="Q77" s="69">
        <v>44.261810302734375</v>
      </c>
      <c r="R77" s="69">
        <v>41.387863159179688</v>
      </c>
      <c r="S77" s="69">
        <v>37.278293609619141</v>
      </c>
      <c r="T77" s="69">
        <v>34.802677154541016</v>
      </c>
      <c r="U77" s="69">
        <v>34.548629760742188</v>
      </c>
      <c r="V77" s="69">
        <v>32.851688385009766</v>
      </c>
      <c r="W77" s="69">
        <v>30.991458892822266</v>
      </c>
      <c r="X77" s="69">
        <v>30.034358978271484</v>
      </c>
      <c r="Y77" s="69">
        <v>29.562784194946289</v>
      </c>
      <c r="Z77" s="69">
        <v>31.141576766967773</v>
      </c>
    </row>
    <row r="78" spans="1:26" x14ac:dyDescent="0.25">
      <c r="A78" s="34" t="s">
        <v>377</v>
      </c>
      <c r="B78" s="153" t="s">
        <v>378</v>
      </c>
      <c r="C78" s="69">
        <v>2124.4853515625</v>
      </c>
      <c r="D78" s="69">
        <v>2201.5</v>
      </c>
      <c r="E78" s="69">
        <v>2217.570068359375</v>
      </c>
      <c r="F78" s="69">
        <v>2265.75</v>
      </c>
      <c r="G78" s="69">
        <v>2279</v>
      </c>
      <c r="H78" s="69">
        <v>2106.25</v>
      </c>
      <c r="I78" s="69">
        <v>2015.5</v>
      </c>
      <c r="J78" s="69">
        <v>2011.5</v>
      </c>
      <c r="K78" s="69">
        <v>2006</v>
      </c>
      <c r="L78" s="69">
        <v>1988.5</v>
      </c>
      <c r="M78" s="69">
        <v>1958.849853515625</v>
      </c>
      <c r="N78" s="69">
        <v>1954.40087890625</v>
      </c>
      <c r="O78" s="69">
        <v>1919.349365234375</v>
      </c>
      <c r="P78" s="69">
        <v>1899.5</v>
      </c>
      <c r="Q78" s="69">
        <v>1823.5</v>
      </c>
      <c r="R78" s="69">
        <v>1788.75</v>
      </c>
      <c r="S78" s="69">
        <v>1809</v>
      </c>
      <c r="T78" s="69">
        <v>1849.25</v>
      </c>
      <c r="U78" s="69">
        <v>1843.1767578125</v>
      </c>
      <c r="V78" s="69">
        <v>1819.62744140625</v>
      </c>
      <c r="W78" s="69">
        <v>1835.365234375</v>
      </c>
      <c r="X78" s="69">
        <v>1790.399169921875</v>
      </c>
      <c r="Y78" s="69">
        <v>1747.10107421875</v>
      </c>
      <c r="Z78" s="69">
        <v>1729.2596435546875</v>
      </c>
    </row>
    <row r="79" spans="1:26" x14ac:dyDescent="0.25">
      <c r="A79" s="34" t="s">
        <v>379</v>
      </c>
      <c r="B79" s="153" t="s">
        <v>380</v>
      </c>
      <c r="C79" s="69">
        <v>384.07009887695313</v>
      </c>
      <c r="D79" s="69">
        <v>397.77252197265625</v>
      </c>
      <c r="E79" s="69">
        <v>449.15341186523438</v>
      </c>
      <c r="F79" s="69">
        <v>417.2957763671875</v>
      </c>
      <c r="G79" s="69">
        <v>429.56201171875</v>
      </c>
      <c r="H79" s="69">
        <v>434.93496704101563</v>
      </c>
      <c r="I79" s="69">
        <v>483.84823608398438</v>
      </c>
      <c r="J79" s="69">
        <v>462.7371826171875</v>
      </c>
      <c r="K79" s="69">
        <v>444.77993774414063</v>
      </c>
      <c r="L79" s="69">
        <v>439.4432373046875</v>
      </c>
      <c r="M79" s="69">
        <v>462.98733520507813</v>
      </c>
      <c r="N79" s="69">
        <v>395.2166748046875</v>
      </c>
      <c r="O79" s="69">
        <v>388.9237060546875</v>
      </c>
      <c r="P79" s="69">
        <v>389.252197265625</v>
      </c>
      <c r="Q79" s="69">
        <v>343.19180297851563</v>
      </c>
      <c r="R79" s="69">
        <v>301.25912475585938</v>
      </c>
      <c r="S79" s="69">
        <v>288.22149658203125</v>
      </c>
      <c r="T79" s="69">
        <v>291.80560302734375</v>
      </c>
      <c r="U79" s="69">
        <v>281.64370727539063</v>
      </c>
      <c r="V79" s="69">
        <v>274.64279174804688</v>
      </c>
      <c r="W79" s="69">
        <v>278.3062744140625</v>
      </c>
      <c r="X79" s="69">
        <v>287.02658081054688</v>
      </c>
      <c r="Y79" s="69">
        <v>341.95309448242188</v>
      </c>
      <c r="Z79" s="69">
        <v>348.60479736328125</v>
      </c>
    </row>
    <row r="80" spans="1:26" x14ac:dyDescent="0.25">
      <c r="A80" s="34" t="s">
        <v>381</v>
      </c>
      <c r="B80" s="153" t="s">
        <v>382</v>
      </c>
      <c r="C80" s="69">
        <v>480.17306518554688</v>
      </c>
      <c r="D80" s="69">
        <v>505.20806884765625</v>
      </c>
      <c r="E80" s="69">
        <v>436.16610717773438</v>
      </c>
      <c r="F80" s="69">
        <v>382.36627197265625</v>
      </c>
      <c r="G80" s="69">
        <v>377.06875610351563</v>
      </c>
      <c r="H80" s="69">
        <v>633.1551513671875</v>
      </c>
      <c r="I80" s="69">
        <v>696.37408447265625</v>
      </c>
      <c r="J80" s="69">
        <v>763.63916015625</v>
      </c>
      <c r="K80" s="69">
        <v>781.18670654296875</v>
      </c>
      <c r="L80" s="69">
        <v>767.025634765625</v>
      </c>
      <c r="M80" s="69">
        <v>782.6390380859375</v>
      </c>
      <c r="N80" s="69">
        <v>748.16876220703125</v>
      </c>
      <c r="O80" s="69">
        <v>756.16259765625</v>
      </c>
      <c r="P80" s="69">
        <v>803.14776611328125</v>
      </c>
      <c r="Q80" s="69">
        <v>837.6912841796875</v>
      </c>
      <c r="R80" s="69">
        <v>874.73486328125</v>
      </c>
      <c r="S80" s="69">
        <v>943.1572265625</v>
      </c>
      <c r="T80" s="69">
        <v>977.646728515625</v>
      </c>
      <c r="U80" s="69">
        <v>953.25677490234375</v>
      </c>
      <c r="V80" s="69">
        <v>957.91375732421875</v>
      </c>
      <c r="W80" s="69">
        <v>958.3734130859375</v>
      </c>
      <c r="X80" s="69">
        <v>909.53448486328125</v>
      </c>
      <c r="Y80" s="69">
        <v>883.79132080078125</v>
      </c>
      <c r="Z80" s="69">
        <v>887.9241943359375</v>
      </c>
    </row>
    <row r="81" spans="1:26" x14ac:dyDescent="0.25">
      <c r="A81" s="152" t="s">
        <v>383</v>
      </c>
      <c r="B81" s="153" t="s">
        <v>384</v>
      </c>
      <c r="C81" s="69">
        <v>0</v>
      </c>
      <c r="D81" s="69">
        <v>0</v>
      </c>
      <c r="E81" s="69">
        <v>0</v>
      </c>
      <c r="F81" s="69">
        <v>0</v>
      </c>
      <c r="G81" s="69">
        <v>0</v>
      </c>
      <c r="H81" s="69">
        <v>0</v>
      </c>
      <c r="I81" s="69">
        <v>0</v>
      </c>
      <c r="J81" s="69">
        <v>18.75</v>
      </c>
      <c r="K81" s="69">
        <v>21</v>
      </c>
      <c r="L81" s="69">
        <v>22.5</v>
      </c>
      <c r="M81" s="69">
        <v>28.25</v>
      </c>
      <c r="N81" s="69">
        <v>34.5</v>
      </c>
      <c r="O81" s="69">
        <v>38.5</v>
      </c>
      <c r="P81" s="69">
        <v>38.833332061767578</v>
      </c>
      <c r="Q81" s="69">
        <v>35.916667938232422</v>
      </c>
      <c r="R81" s="69">
        <v>37.666667938232422</v>
      </c>
      <c r="S81" s="69">
        <v>38.833332061767578</v>
      </c>
      <c r="T81" s="69">
        <v>38.421939849853516</v>
      </c>
      <c r="U81" s="69">
        <v>34.980392456054688</v>
      </c>
      <c r="V81" s="69">
        <v>36.604701995849609</v>
      </c>
      <c r="W81" s="69">
        <v>37.850212097167969</v>
      </c>
      <c r="X81" s="69">
        <v>36.692840576171875</v>
      </c>
      <c r="Y81" s="69">
        <v>36.849594116210938</v>
      </c>
      <c r="Z81" s="69">
        <v>36.572727203369141</v>
      </c>
    </row>
    <row r="82" spans="1:26" x14ac:dyDescent="0.25">
      <c r="A82" s="34" t="s">
        <v>385</v>
      </c>
      <c r="B82" s="153" t="s">
        <v>386</v>
      </c>
      <c r="C82" s="69">
        <v>142.94403076171875</v>
      </c>
      <c r="D82" s="69">
        <v>133.89469909667969</v>
      </c>
      <c r="E82" s="69">
        <v>145.27339172363281</v>
      </c>
      <c r="F82" s="69">
        <v>154.75422668457031</v>
      </c>
      <c r="G82" s="69">
        <v>139.20625305175781</v>
      </c>
      <c r="H82" s="69">
        <v>134.72666931152344</v>
      </c>
      <c r="I82" s="69">
        <v>136.60707092285156</v>
      </c>
      <c r="J82" s="69">
        <v>139.00057983398438</v>
      </c>
      <c r="K82" s="69">
        <v>136.96467590332031</v>
      </c>
      <c r="L82" s="69">
        <v>137.75503540039063</v>
      </c>
      <c r="M82" s="69">
        <v>130.50056457519531</v>
      </c>
      <c r="N82" s="69">
        <v>129.4764404296875</v>
      </c>
      <c r="O82" s="69">
        <v>136.71858215332031</v>
      </c>
      <c r="P82" s="69">
        <v>143.56791687011719</v>
      </c>
      <c r="Q82" s="69">
        <v>137.70500183105469</v>
      </c>
      <c r="R82" s="69">
        <v>137.65425109863281</v>
      </c>
      <c r="S82" s="69">
        <v>139.64006042480469</v>
      </c>
      <c r="T82" s="69">
        <v>142.19851684570313</v>
      </c>
      <c r="U82" s="69">
        <v>146.34272766113281</v>
      </c>
      <c r="V82" s="69">
        <v>151.37406921386719</v>
      </c>
      <c r="W82" s="69">
        <v>167.34530639648438</v>
      </c>
      <c r="X82" s="69">
        <v>154.65263366699219</v>
      </c>
      <c r="Y82" s="69">
        <v>170.20510864257813</v>
      </c>
      <c r="Z82" s="69">
        <v>178.42056274414063</v>
      </c>
    </row>
    <row r="83" spans="1:26" x14ac:dyDescent="0.25">
      <c r="A83" s="34" t="s">
        <v>387</v>
      </c>
      <c r="B83" s="153" t="s">
        <v>388</v>
      </c>
      <c r="C83" s="69">
        <v>63.908065795898438</v>
      </c>
      <c r="D83" s="69">
        <v>50.017581939697266</v>
      </c>
      <c r="E83" s="69">
        <v>34.950843811035156</v>
      </c>
      <c r="F83" s="69">
        <v>38.152671813964844</v>
      </c>
      <c r="G83" s="69">
        <v>39.887454986572266</v>
      </c>
      <c r="H83" s="69">
        <v>48.508903503417969</v>
      </c>
      <c r="I83" s="69">
        <v>55.402488708496094</v>
      </c>
      <c r="J83" s="69">
        <v>48.733844757080078</v>
      </c>
      <c r="K83" s="69">
        <v>32.292503356933594</v>
      </c>
      <c r="L83" s="69">
        <v>31.408971786499023</v>
      </c>
      <c r="M83" s="69">
        <v>35.699943542480469</v>
      </c>
      <c r="N83" s="69">
        <v>38.234634399414063</v>
      </c>
      <c r="O83" s="69">
        <v>31.955018997192383</v>
      </c>
      <c r="P83" s="69">
        <v>24.28648567199707</v>
      </c>
      <c r="Q83" s="69">
        <v>28.56641960144043</v>
      </c>
      <c r="R83" s="69">
        <v>25.360904693603516</v>
      </c>
      <c r="S83" s="69">
        <v>31.135135650634766</v>
      </c>
      <c r="T83" s="69">
        <v>24.590476989746094</v>
      </c>
      <c r="U83" s="69">
        <v>24.913183212280273</v>
      </c>
      <c r="V83" s="69">
        <v>28.426626205444336</v>
      </c>
      <c r="W83" s="69">
        <v>27.005346298217773</v>
      </c>
      <c r="X83" s="69">
        <v>33.252307891845703</v>
      </c>
      <c r="Y83" s="69">
        <v>29.716808319091797</v>
      </c>
      <c r="Z83" s="69">
        <v>33.705802917480469</v>
      </c>
    </row>
    <row r="84" spans="1:26" x14ac:dyDescent="0.25">
      <c r="A84" s="34">
        <v>6</v>
      </c>
      <c r="B84" s="153" t="s">
        <v>479</v>
      </c>
      <c r="C84" s="69">
        <v>5.75</v>
      </c>
      <c r="D84" s="69">
        <v>6.75</v>
      </c>
      <c r="E84" s="69">
        <v>8.25</v>
      </c>
      <c r="F84" s="69">
        <v>8</v>
      </c>
      <c r="G84" s="69">
        <v>8</v>
      </c>
      <c r="H84" s="69">
        <v>6.75</v>
      </c>
      <c r="I84" s="69">
        <v>7</v>
      </c>
      <c r="J84" s="69">
        <v>8.75</v>
      </c>
      <c r="K84" s="69">
        <v>9.5</v>
      </c>
      <c r="L84" s="69">
        <v>12.596697807312012</v>
      </c>
      <c r="M84" s="69">
        <v>15.25</v>
      </c>
      <c r="N84" s="69">
        <v>15.75</v>
      </c>
      <c r="O84" s="69">
        <v>16.75</v>
      </c>
      <c r="P84" s="69">
        <v>18.821428298950195</v>
      </c>
      <c r="Q84" s="69">
        <v>15.5</v>
      </c>
      <c r="R84" s="69">
        <v>15</v>
      </c>
      <c r="S84" s="69">
        <v>15.5</v>
      </c>
      <c r="T84" s="69">
        <v>17.911931991577148</v>
      </c>
      <c r="U84" s="69">
        <v>17</v>
      </c>
      <c r="V84" s="69">
        <v>17</v>
      </c>
      <c r="W84" s="69">
        <v>17.75</v>
      </c>
      <c r="X84" s="69">
        <v>19.801401138305664</v>
      </c>
      <c r="Y84" s="69">
        <v>25.427350997924805</v>
      </c>
      <c r="Z84" s="69">
        <v>35.620803833007813</v>
      </c>
    </row>
    <row r="85" spans="1:26" s="43" customFormat="1" ht="20.25" customHeight="1" x14ac:dyDescent="0.25">
      <c r="A85" s="841"/>
      <c r="B85" s="435" t="s">
        <v>202</v>
      </c>
      <c r="C85" s="842">
        <v>5351.9951171875</v>
      </c>
      <c r="D85" s="842">
        <v>5334.95703125</v>
      </c>
      <c r="E85" s="842">
        <v>5320.98779296875</v>
      </c>
      <c r="F85" s="842">
        <v>5274.673828125</v>
      </c>
      <c r="G85" s="842">
        <v>5285.93310546875</v>
      </c>
      <c r="H85" s="842">
        <v>5494.52587890625</v>
      </c>
      <c r="I85" s="842">
        <v>5457.1875</v>
      </c>
      <c r="J85" s="842">
        <v>5507.54443359375</v>
      </c>
      <c r="K85" s="842">
        <v>5523.61376953125</v>
      </c>
      <c r="L85" s="842">
        <v>5372.33935546875</v>
      </c>
      <c r="M85" s="842">
        <v>5395.30517578125</v>
      </c>
      <c r="N85" s="842">
        <v>5376.3134765625</v>
      </c>
      <c r="O85" s="842">
        <v>5429.75927734375</v>
      </c>
      <c r="P85" s="842">
        <v>5518.38623046875</v>
      </c>
      <c r="Q85" s="842">
        <v>5535.90771484375</v>
      </c>
      <c r="R85" s="842">
        <v>5539.84033203125</v>
      </c>
      <c r="S85" s="842">
        <v>5588.52978515625</v>
      </c>
      <c r="T85" s="842">
        <v>5626.4296875</v>
      </c>
      <c r="U85" s="842">
        <v>5765.02294921875</v>
      </c>
      <c r="V85" s="842">
        <v>5640.73388671875</v>
      </c>
      <c r="W85" s="842">
        <v>5514.81298828125</v>
      </c>
      <c r="X85" s="842">
        <v>5205.87060546875</v>
      </c>
      <c r="Y85" s="842">
        <v>5396.99609375</v>
      </c>
      <c r="Z85" s="842">
        <v>5598.75</v>
      </c>
    </row>
    <row r="86" spans="1:26" x14ac:dyDescent="0.25">
      <c r="C86" s="3"/>
      <c r="D86" s="3"/>
      <c r="E86" s="3"/>
      <c r="F86" s="3"/>
      <c r="G86" s="3"/>
      <c r="H86" s="3"/>
      <c r="I86" s="3"/>
      <c r="J86" s="3"/>
      <c r="K86" s="3"/>
      <c r="L86" s="3"/>
      <c r="M86" s="3"/>
      <c r="N86" s="3"/>
      <c r="O86" s="3"/>
      <c r="P86" s="3"/>
      <c r="Q86" s="3"/>
      <c r="R86" s="3"/>
      <c r="S86" s="3"/>
      <c r="T86" s="3"/>
      <c r="U86" s="3"/>
      <c r="V86" s="3"/>
      <c r="W86" s="3"/>
      <c r="X86" s="3"/>
      <c r="Y86" s="3"/>
      <c r="Z86" s="3"/>
    </row>
    <row r="87" spans="1:26" ht="20.25" customHeight="1" x14ac:dyDescent="0.25">
      <c r="A87" s="22" t="str">
        <f>Index!A39</f>
        <v>Table 3f     Employment by institutional sector, wage costs, Palau citizens, FY2000-FY2023</v>
      </c>
    </row>
    <row r="88" spans="1:26" s="14" customFormat="1" ht="20.25" customHeight="1" x14ac:dyDescent="0.25">
      <c r="A88" s="797"/>
      <c r="B88" s="797" t="s">
        <v>480</v>
      </c>
      <c r="C88" s="24" t="str">
        <f t="shared" ref="C88:T88" si="53">C71</f>
        <v>FY00</v>
      </c>
      <c r="D88" s="24" t="str">
        <f t="shared" si="53"/>
        <v>FY01</v>
      </c>
      <c r="E88" s="24" t="str">
        <f t="shared" si="53"/>
        <v>FY02</v>
      </c>
      <c r="F88" s="24" t="str">
        <f t="shared" si="53"/>
        <v>FY03</v>
      </c>
      <c r="G88" s="24" t="str">
        <f t="shared" si="53"/>
        <v>FY04</v>
      </c>
      <c r="H88" s="24" t="str">
        <f t="shared" si="53"/>
        <v>FY05</v>
      </c>
      <c r="I88" s="24" t="str">
        <f t="shared" si="53"/>
        <v>FY06</v>
      </c>
      <c r="J88" s="24" t="str">
        <f t="shared" si="53"/>
        <v>FY07</v>
      </c>
      <c r="K88" s="24" t="str">
        <f t="shared" si="53"/>
        <v>FY08</v>
      </c>
      <c r="L88" s="24" t="str">
        <f t="shared" si="53"/>
        <v>FY09</v>
      </c>
      <c r="M88" s="24" t="str">
        <f t="shared" si="53"/>
        <v>FY10</v>
      </c>
      <c r="N88" s="24" t="str">
        <f t="shared" si="53"/>
        <v>FY11</v>
      </c>
      <c r="O88" s="24" t="str">
        <f t="shared" si="53"/>
        <v>FY12</v>
      </c>
      <c r="P88" s="24" t="str">
        <f t="shared" si="53"/>
        <v>FY13</v>
      </c>
      <c r="Q88" s="24" t="str">
        <f t="shared" si="53"/>
        <v>FY14</v>
      </c>
      <c r="R88" s="24" t="str">
        <f t="shared" si="53"/>
        <v>FY15</v>
      </c>
      <c r="S88" s="24" t="str">
        <f t="shared" si="53"/>
        <v>FY16</v>
      </c>
      <c r="T88" s="24" t="str">
        <f t="shared" si="53"/>
        <v>FY17</v>
      </c>
      <c r="U88" s="24" t="str">
        <f t="shared" ref="U88:Z88" si="54">U71</f>
        <v>FY18</v>
      </c>
      <c r="V88" s="24" t="str">
        <f t="shared" si="54"/>
        <v>FY19</v>
      </c>
      <c r="W88" s="24" t="str">
        <f t="shared" si="54"/>
        <v>FY20</v>
      </c>
      <c r="X88" s="24" t="str">
        <f t="shared" si="54"/>
        <v>FY21</v>
      </c>
      <c r="Y88" s="24" t="str">
        <f t="shared" si="54"/>
        <v>FY22</v>
      </c>
      <c r="Z88" s="24" t="str">
        <f t="shared" si="54"/>
        <v>FY23</v>
      </c>
    </row>
    <row r="89" spans="1:26" x14ac:dyDescent="0.25">
      <c r="A89" s="1">
        <v>1.1000000000000001</v>
      </c>
      <c r="B89" s="153" t="s">
        <v>476</v>
      </c>
      <c r="C89" s="69">
        <v>8711.9619140625</v>
      </c>
      <c r="D89" s="69">
        <v>9114.98828125</v>
      </c>
      <c r="E89" s="69">
        <v>8935.7109375</v>
      </c>
      <c r="F89" s="69">
        <v>8172.5634765625</v>
      </c>
      <c r="G89" s="69">
        <v>8344.8046875</v>
      </c>
      <c r="H89" s="69">
        <v>8977.080078125</v>
      </c>
      <c r="I89" s="69">
        <v>9102.6630859375</v>
      </c>
      <c r="J89" s="69">
        <v>9566.5830078125</v>
      </c>
      <c r="K89" s="69">
        <v>10425.9765625</v>
      </c>
      <c r="L89" s="69">
        <v>9331.353515625</v>
      </c>
      <c r="M89" s="69">
        <v>9269.0341796875</v>
      </c>
      <c r="N89" s="69">
        <v>10330.1533203125</v>
      </c>
      <c r="O89" s="69">
        <v>11298.3076171875</v>
      </c>
      <c r="P89" s="69">
        <v>11414.0107421875</v>
      </c>
      <c r="Q89" s="69">
        <v>11795.7783203125</v>
      </c>
      <c r="R89" s="69">
        <v>12654.970703125</v>
      </c>
      <c r="S89" s="69">
        <v>12853.4833984375</v>
      </c>
      <c r="T89" s="69">
        <v>12325.5029296875</v>
      </c>
      <c r="U89" s="69">
        <v>11403.3408203125</v>
      </c>
      <c r="V89" s="69">
        <v>10549.625</v>
      </c>
      <c r="W89" s="69">
        <v>8714.080078125</v>
      </c>
      <c r="X89" s="69">
        <v>5892.04833984375</v>
      </c>
      <c r="Y89" s="69">
        <v>7569.658203125</v>
      </c>
      <c r="Z89" s="69">
        <v>8869.7919921875</v>
      </c>
    </row>
    <row r="90" spans="1:26" x14ac:dyDescent="0.25">
      <c r="A90" s="1">
        <v>1.2</v>
      </c>
      <c r="B90" s="153" t="s">
        <v>477</v>
      </c>
      <c r="C90" s="69">
        <v>3701.77197265625</v>
      </c>
      <c r="D90" s="69">
        <v>3820.53271484375</v>
      </c>
      <c r="E90" s="69">
        <v>4003.632568359375</v>
      </c>
      <c r="F90" s="69">
        <v>4342.9482421875</v>
      </c>
      <c r="G90" s="69">
        <v>4291.54296875</v>
      </c>
      <c r="H90" s="69">
        <v>4241.86376953125</v>
      </c>
      <c r="I90" s="69">
        <v>4140.38330078125</v>
      </c>
      <c r="J90" s="69">
        <v>4233.54638671875</v>
      </c>
      <c r="K90" s="69">
        <v>4322.677734375</v>
      </c>
      <c r="L90" s="69">
        <v>3955.44140625</v>
      </c>
      <c r="M90" s="69">
        <v>3943.468994140625</v>
      </c>
      <c r="N90" s="69">
        <v>3919.6982421875</v>
      </c>
      <c r="O90" s="69">
        <v>4111.87451171875</v>
      </c>
      <c r="P90" s="69">
        <v>4498.02099609375</v>
      </c>
      <c r="Q90" s="69">
        <v>5226.68408203125</v>
      </c>
      <c r="R90" s="69">
        <v>5934.2373046875</v>
      </c>
      <c r="S90" s="69">
        <v>6615.87158203125</v>
      </c>
      <c r="T90" s="69">
        <v>7418.1728515625</v>
      </c>
      <c r="U90" s="69">
        <v>8486.0029296875</v>
      </c>
      <c r="V90" s="69">
        <v>7748.6171875</v>
      </c>
      <c r="W90" s="69">
        <v>7527.05859375</v>
      </c>
      <c r="X90" s="69">
        <v>7042.6259765625</v>
      </c>
      <c r="Y90" s="69">
        <v>7729.7900390625</v>
      </c>
      <c r="Z90" s="69">
        <v>9358.4140625</v>
      </c>
    </row>
    <row r="91" spans="1:26" x14ac:dyDescent="0.25">
      <c r="A91" s="1">
        <v>1.3</v>
      </c>
      <c r="B91" t="s">
        <v>372</v>
      </c>
      <c r="C91" s="69">
        <v>1940.260009765625</v>
      </c>
      <c r="D91" s="69">
        <v>2057.719970703125</v>
      </c>
      <c r="E91" s="69">
        <v>2191.368408203125</v>
      </c>
      <c r="F91" s="69">
        <v>2281.1298828125</v>
      </c>
      <c r="G91" s="69">
        <v>2613.47998046875</v>
      </c>
      <c r="H91" s="69">
        <v>2844.406494140625</v>
      </c>
      <c r="I91" s="69">
        <v>2850.921142578125</v>
      </c>
      <c r="J91" s="69">
        <v>2941.2021484375</v>
      </c>
      <c r="K91" s="69">
        <v>3011.580078125</v>
      </c>
      <c r="L91" s="69">
        <v>3110.270751953125</v>
      </c>
      <c r="M91" s="69">
        <v>3277.370849609375</v>
      </c>
      <c r="N91" s="69">
        <v>3307.86083984375</v>
      </c>
      <c r="O91" s="69">
        <v>3307.96923828125</v>
      </c>
      <c r="P91" s="69">
        <v>3237.820068359375</v>
      </c>
      <c r="Q91" s="69">
        <v>4497.94091796875</v>
      </c>
      <c r="R91" s="69">
        <v>4545.67919921875</v>
      </c>
      <c r="S91" s="69">
        <v>4981.4892578125</v>
      </c>
      <c r="T91" s="69">
        <v>5583.84912109375</v>
      </c>
      <c r="U91" s="69">
        <v>6547.89990234375</v>
      </c>
      <c r="V91" s="69">
        <v>6676.81884765625</v>
      </c>
      <c r="W91" s="69">
        <v>7164.26708984375</v>
      </c>
      <c r="X91" s="69">
        <v>7352.56005859375</v>
      </c>
      <c r="Y91" s="69">
        <v>7962.99267578125</v>
      </c>
      <c r="Z91" s="69">
        <v>7627.9814453125</v>
      </c>
    </row>
    <row r="92" spans="1:26" x14ac:dyDescent="0.25">
      <c r="A92" s="1">
        <v>1.4</v>
      </c>
      <c r="B92" t="s">
        <v>478</v>
      </c>
      <c r="C92" s="69">
        <v>0</v>
      </c>
      <c r="D92" s="69">
        <v>14.279999732971191</v>
      </c>
      <c r="E92" s="69">
        <v>63.889999389648438</v>
      </c>
      <c r="F92" s="69">
        <v>59.684116363525391</v>
      </c>
      <c r="G92" s="69">
        <v>83.610000610351563</v>
      </c>
      <c r="H92" s="69">
        <v>93.379997253417969</v>
      </c>
      <c r="I92" s="69">
        <v>82.757125854492188</v>
      </c>
      <c r="J92" s="69">
        <v>92.459999084472656</v>
      </c>
      <c r="K92" s="69">
        <v>114.30406188964844</v>
      </c>
      <c r="L92" s="69">
        <v>123.5</v>
      </c>
      <c r="M92" s="69">
        <v>118.61390686035156</v>
      </c>
      <c r="N92" s="69">
        <v>127.29411315917969</v>
      </c>
      <c r="O92" s="69">
        <v>124.78618621826172</v>
      </c>
      <c r="P92" s="69">
        <v>133.26371765136719</v>
      </c>
      <c r="Q92" s="69">
        <v>140.28361511230469</v>
      </c>
      <c r="R92" s="69">
        <v>140.41361999511719</v>
      </c>
      <c r="S92" s="69">
        <v>131.55000305175781</v>
      </c>
      <c r="T92" s="69">
        <v>112.98683166503906</v>
      </c>
      <c r="U92" s="69">
        <v>111.13999938964844</v>
      </c>
      <c r="V92" s="69">
        <v>103.57559967041016</v>
      </c>
      <c r="W92" s="69">
        <v>0</v>
      </c>
      <c r="X92" s="69">
        <v>0</v>
      </c>
      <c r="Y92" s="69">
        <v>0</v>
      </c>
      <c r="Z92" s="69">
        <v>0</v>
      </c>
    </row>
    <row r="93" spans="1:26" x14ac:dyDescent="0.25">
      <c r="A93" s="34" t="s">
        <v>373</v>
      </c>
      <c r="B93" s="153" t="s">
        <v>374</v>
      </c>
      <c r="C93" s="69">
        <v>982.05712890625</v>
      </c>
      <c r="D93" s="69">
        <v>917.80364990234375</v>
      </c>
      <c r="E93" s="69">
        <v>935.510009765625</v>
      </c>
      <c r="F93" s="69">
        <v>950.103759765625</v>
      </c>
      <c r="G93" s="69">
        <v>1009.6818237304688</v>
      </c>
      <c r="H93" s="69">
        <v>1034.7640380859375</v>
      </c>
      <c r="I93" s="69">
        <v>985.634765625</v>
      </c>
      <c r="J93" s="69">
        <v>843.4405517578125</v>
      </c>
      <c r="K93" s="69">
        <v>668.12469482421875</v>
      </c>
      <c r="L93" s="69">
        <v>665.219970703125</v>
      </c>
      <c r="M93" s="69">
        <v>631.55548095703125</v>
      </c>
      <c r="N93" s="69">
        <v>619.79998779296875</v>
      </c>
      <c r="O93" s="69">
        <v>608.3905029296875</v>
      </c>
      <c r="P93" s="69">
        <v>605.6029052734375</v>
      </c>
      <c r="Q93" s="69">
        <v>603.633056640625</v>
      </c>
      <c r="R93" s="69">
        <v>604.603271484375</v>
      </c>
      <c r="S93" s="69">
        <v>658.78338623046875</v>
      </c>
      <c r="T93" s="69">
        <v>768.59307861328125</v>
      </c>
      <c r="U93" s="69">
        <v>929.32000732421875</v>
      </c>
      <c r="V93" s="69">
        <v>1000.9119873046875</v>
      </c>
      <c r="W93" s="69">
        <v>896.3868408203125</v>
      </c>
      <c r="X93" s="69">
        <v>949.82000732421875</v>
      </c>
      <c r="Y93" s="69">
        <v>1013.8599853515625</v>
      </c>
      <c r="Z93" s="69">
        <v>1073.2099609375</v>
      </c>
    </row>
    <row r="94" spans="1:26" x14ac:dyDescent="0.25">
      <c r="A94" s="34" t="s">
        <v>375</v>
      </c>
      <c r="B94" s="153" t="s">
        <v>376</v>
      </c>
      <c r="C94" s="69">
        <v>387.14529418945313</v>
      </c>
      <c r="D94" s="69">
        <v>452.79977416992188</v>
      </c>
      <c r="E94" s="69">
        <v>406.44097900390625</v>
      </c>
      <c r="F94" s="69">
        <v>411.30743408203125</v>
      </c>
      <c r="G94" s="69">
        <v>450.98574829101563</v>
      </c>
      <c r="H94" s="69">
        <v>465.03778076171875</v>
      </c>
      <c r="I94" s="69">
        <v>492.30551147460938</v>
      </c>
      <c r="J94" s="69">
        <v>543.198974609375</v>
      </c>
      <c r="K94" s="69">
        <v>584.87176513671875</v>
      </c>
      <c r="L94" s="69">
        <v>594.1300048828125</v>
      </c>
      <c r="M94" s="69">
        <v>621.212890625</v>
      </c>
      <c r="N94" s="69">
        <v>660.621337890625</v>
      </c>
      <c r="O94" s="69">
        <v>586.688720703125</v>
      </c>
      <c r="P94" s="69">
        <v>630.64215087890625</v>
      </c>
      <c r="Q94" s="69">
        <v>653.40997314453125</v>
      </c>
      <c r="R94" s="69">
        <v>698.63189697265625</v>
      </c>
      <c r="S94" s="69">
        <v>646.05914306640625</v>
      </c>
      <c r="T94" s="69">
        <v>644.2452392578125</v>
      </c>
      <c r="U94" s="69">
        <v>696.333740234375</v>
      </c>
      <c r="V94" s="69">
        <v>695.2462158203125</v>
      </c>
      <c r="W94" s="69">
        <v>667.4752197265625</v>
      </c>
      <c r="X94" s="69">
        <v>672.6890869140625</v>
      </c>
      <c r="Y94" s="69">
        <v>658.123779296875</v>
      </c>
      <c r="Z94" s="69">
        <v>667.7900390625</v>
      </c>
    </row>
    <row r="95" spans="1:26" x14ac:dyDescent="0.25">
      <c r="A95" s="34" t="s">
        <v>377</v>
      </c>
      <c r="B95" s="153" t="s">
        <v>378</v>
      </c>
      <c r="C95" s="69">
        <v>24682.421875</v>
      </c>
      <c r="D95" s="69">
        <v>25732.380859375</v>
      </c>
      <c r="E95" s="69">
        <v>26111.576171875</v>
      </c>
      <c r="F95" s="69">
        <v>27543.11328125</v>
      </c>
      <c r="G95" s="69">
        <v>27439.2578125</v>
      </c>
      <c r="H95" s="69">
        <v>27313.029296875</v>
      </c>
      <c r="I95" s="69">
        <v>27681.109375</v>
      </c>
      <c r="J95" s="69">
        <v>28335.138671875</v>
      </c>
      <c r="K95" s="69">
        <v>29017.06640625</v>
      </c>
      <c r="L95" s="69">
        <v>28852.939453125</v>
      </c>
      <c r="M95" s="69">
        <v>28154.373046875</v>
      </c>
      <c r="N95" s="69">
        <v>28774.216796875</v>
      </c>
      <c r="O95" s="69">
        <v>29044.458984375</v>
      </c>
      <c r="P95" s="69">
        <v>28627.109375</v>
      </c>
      <c r="Q95" s="69">
        <v>30392.818359375</v>
      </c>
      <c r="R95" s="69">
        <v>30294.318359375</v>
      </c>
      <c r="S95" s="69">
        <v>32520.7890625</v>
      </c>
      <c r="T95" s="69">
        <v>34462.4296875</v>
      </c>
      <c r="U95" s="69">
        <v>35646.43359375</v>
      </c>
      <c r="V95" s="69">
        <v>36018.62109375</v>
      </c>
      <c r="W95" s="69">
        <v>37090.328125</v>
      </c>
      <c r="X95" s="69">
        <v>35858.62109375</v>
      </c>
      <c r="Y95" s="69">
        <v>35450.6640625</v>
      </c>
      <c r="Z95" s="69">
        <v>39641.0625</v>
      </c>
    </row>
    <row r="96" spans="1:26" x14ac:dyDescent="0.25">
      <c r="A96" s="34" t="s">
        <v>379</v>
      </c>
      <c r="B96" s="153" t="s">
        <v>380</v>
      </c>
      <c r="C96" s="69">
        <v>3456.829345703125</v>
      </c>
      <c r="D96" s="69">
        <v>3512.4501953125</v>
      </c>
      <c r="E96" s="69">
        <v>3971.655517578125</v>
      </c>
      <c r="F96" s="69">
        <v>4156.25634765625</v>
      </c>
      <c r="G96" s="69">
        <v>4444.2685546875</v>
      </c>
      <c r="H96" s="69">
        <v>4360.8857421875</v>
      </c>
      <c r="I96" s="69">
        <v>4645.88623046875</v>
      </c>
      <c r="J96" s="69">
        <v>4633.671875</v>
      </c>
      <c r="K96" s="69">
        <v>4592.21875</v>
      </c>
      <c r="L96" s="69">
        <v>4434.83154296875</v>
      </c>
      <c r="M96" s="69">
        <v>4727.755859375</v>
      </c>
      <c r="N96" s="69">
        <v>4518.361328125</v>
      </c>
      <c r="O96" s="69">
        <v>4607.26416015625</v>
      </c>
      <c r="P96" s="69">
        <v>4626.18310546875</v>
      </c>
      <c r="Q96" s="69">
        <v>4424.3564453125</v>
      </c>
      <c r="R96" s="69">
        <v>4692.06396484375</v>
      </c>
      <c r="S96" s="69">
        <v>4725.47119140625</v>
      </c>
      <c r="T96" s="69">
        <v>4928.00537109375</v>
      </c>
      <c r="U96" s="69">
        <v>4763.06201171875</v>
      </c>
      <c r="V96" s="69">
        <v>4794.08544921875</v>
      </c>
      <c r="W96" s="69">
        <v>5057.6376953125</v>
      </c>
      <c r="X96" s="69">
        <v>4870.404296875</v>
      </c>
      <c r="Y96" s="69">
        <v>5260.73486328125</v>
      </c>
      <c r="Z96" s="69">
        <v>5354.80712890625</v>
      </c>
    </row>
    <row r="97" spans="1:26" x14ac:dyDescent="0.25">
      <c r="A97" s="34" t="s">
        <v>381</v>
      </c>
      <c r="B97" s="153" t="s">
        <v>382</v>
      </c>
      <c r="C97" s="69">
        <v>2401.181884765625</v>
      </c>
      <c r="D97" s="69">
        <v>2357.146728515625</v>
      </c>
      <c r="E97" s="69">
        <v>2267.337158203125</v>
      </c>
      <c r="F97" s="69">
        <v>2076.349365234375</v>
      </c>
      <c r="G97" s="69">
        <v>2103.323974609375</v>
      </c>
      <c r="H97" s="69">
        <v>3544.404052734375</v>
      </c>
      <c r="I97" s="69">
        <v>3999.585205078125</v>
      </c>
      <c r="J97" s="69">
        <v>4472.76220703125</v>
      </c>
      <c r="K97" s="69">
        <v>4678.326171875</v>
      </c>
      <c r="L97" s="69">
        <v>4874.48779296875</v>
      </c>
      <c r="M97" s="69">
        <v>5140.47607421875</v>
      </c>
      <c r="N97" s="69">
        <v>5124.67041015625</v>
      </c>
      <c r="O97" s="69">
        <v>5386.6435546875</v>
      </c>
      <c r="P97" s="69">
        <v>5878.38818359375</v>
      </c>
      <c r="Q97" s="69">
        <v>7060.0009765625</v>
      </c>
      <c r="R97" s="69">
        <v>7770.68896484375</v>
      </c>
      <c r="S97" s="69">
        <v>8572.8251953125</v>
      </c>
      <c r="T97" s="69">
        <v>9242.298828125</v>
      </c>
      <c r="U97" s="69">
        <v>9401.9931640625</v>
      </c>
      <c r="V97" s="69">
        <v>9709.5390625</v>
      </c>
      <c r="W97" s="69">
        <v>9704.009765625</v>
      </c>
      <c r="X97" s="69">
        <v>9336.556640625</v>
      </c>
      <c r="Y97" s="69">
        <v>9124.6533203125</v>
      </c>
      <c r="Z97" s="69">
        <v>10062.541015625</v>
      </c>
    </row>
    <row r="98" spans="1:26" x14ac:dyDescent="0.25">
      <c r="A98" s="152" t="s">
        <v>383</v>
      </c>
      <c r="B98" s="153" t="s">
        <v>384</v>
      </c>
      <c r="C98" s="69">
        <v>0</v>
      </c>
      <c r="D98" s="69">
        <v>0</v>
      </c>
      <c r="E98" s="69">
        <v>0</v>
      </c>
      <c r="F98" s="69">
        <v>0</v>
      </c>
      <c r="G98" s="69">
        <v>0</v>
      </c>
      <c r="H98" s="69">
        <v>0</v>
      </c>
      <c r="I98" s="69">
        <v>0</v>
      </c>
      <c r="J98" s="69">
        <v>315.110595703125</v>
      </c>
      <c r="K98" s="69">
        <v>347.43997192382813</v>
      </c>
      <c r="L98" s="69">
        <v>398.65896606445313</v>
      </c>
      <c r="M98" s="69">
        <v>519.58001708984375</v>
      </c>
      <c r="N98" s="69">
        <v>623.85906982421875</v>
      </c>
      <c r="O98" s="69">
        <v>711.530029296875</v>
      </c>
      <c r="P98" s="69">
        <v>727.54998779296875</v>
      </c>
      <c r="Q98" s="69">
        <v>718.83001708984375</v>
      </c>
      <c r="R98" s="69">
        <v>781.70001220703125</v>
      </c>
      <c r="S98" s="69">
        <v>818.94000244140625</v>
      </c>
      <c r="T98" s="69">
        <v>834.27001953125</v>
      </c>
      <c r="U98" s="69">
        <v>821.3497314453125</v>
      </c>
      <c r="V98" s="69">
        <v>865.699462890625</v>
      </c>
      <c r="W98" s="69">
        <v>860.650146484375</v>
      </c>
      <c r="X98" s="69">
        <v>862.19000244140625</v>
      </c>
      <c r="Y98" s="69">
        <v>862.26055908203125</v>
      </c>
      <c r="Z98" s="69">
        <v>851.67059326171875</v>
      </c>
    </row>
    <row r="99" spans="1:26" x14ac:dyDescent="0.25">
      <c r="A99" s="34" t="s">
        <v>385</v>
      </c>
      <c r="B99" s="153" t="s">
        <v>386</v>
      </c>
      <c r="C99" s="69">
        <v>1081.76611328125</v>
      </c>
      <c r="D99" s="69">
        <v>1044.280029296875</v>
      </c>
      <c r="E99" s="69">
        <v>1050.6162109375</v>
      </c>
      <c r="F99" s="69">
        <v>1144.5711669921875</v>
      </c>
      <c r="G99" s="69">
        <v>1049.756103515625</v>
      </c>
      <c r="H99" s="69">
        <v>1013.992919921875</v>
      </c>
      <c r="I99" s="69">
        <v>1052.173095703125</v>
      </c>
      <c r="J99" s="69">
        <v>1161.300048828125</v>
      </c>
      <c r="K99" s="69">
        <v>1195.3670654296875</v>
      </c>
      <c r="L99" s="69">
        <v>1235.3809814453125</v>
      </c>
      <c r="M99" s="69">
        <v>1228.9161376953125</v>
      </c>
      <c r="N99" s="69">
        <v>1241.421875</v>
      </c>
      <c r="O99" s="69">
        <v>1294.60009765625</v>
      </c>
      <c r="P99" s="69">
        <v>1351.626220703125</v>
      </c>
      <c r="Q99" s="69">
        <v>1342.3558349609375</v>
      </c>
      <c r="R99" s="69">
        <v>1503.0789794921875</v>
      </c>
      <c r="S99" s="69">
        <v>1784.6912841796875</v>
      </c>
      <c r="T99" s="69">
        <v>1898.187255859375</v>
      </c>
      <c r="U99" s="69">
        <v>2071.156982421875</v>
      </c>
      <c r="V99" s="69">
        <v>2101.01708984375</v>
      </c>
      <c r="W99" s="69">
        <v>2208.4345703125</v>
      </c>
      <c r="X99" s="69">
        <v>2225.7138671875</v>
      </c>
      <c r="Y99" s="69">
        <v>2536.812255859375</v>
      </c>
      <c r="Z99" s="69">
        <v>2777.061279296875</v>
      </c>
    </row>
    <row r="100" spans="1:26" x14ac:dyDescent="0.25">
      <c r="A100" s="34" t="s">
        <v>387</v>
      </c>
      <c r="B100" s="153" t="s">
        <v>388</v>
      </c>
      <c r="C100" s="69">
        <v>99.3037109375</v>
      </c>
      <c r="D100" s="69">
        <v>80.629875183105469</v>
      </c>
      <c r="E100" s="69">
        <v>59.487377166748047</v>
      </c>
      <c r="F100" s="69">
        <v>67.374008178710938</v>
      </c>
      <c r="G100" s="69">
        <v>65.862831115722656</v>
      </c>
      <c r="H100" s="69">
        <v>82.928611755371094</v>
      </c>
      <c r="I100" s="69">
        <v>89.51092529296875</v>
      </c>
      <c r="J100" s="69">
        <v>74.510406494140625</v>
      </c>
      <c r="K100" s="69">
        <v>54.336765289306641</v>
      </c>
      <c r="L100" s="69">
        <v>57.32049560546875</v>
      </c>
      <c r="M100" s="69">
        <v>66.872795104980469</v>
      </c>
      <c r="N100" s="69">
        <v>66.024169921875</v>
      </c>
      <c r="O100" s="69">
        <v>53.578998565673828</v>
      </c>
      <c r="P100" s="69">
        <v>43.791751861572266</v>
      </c>
      <c r="Q100" s="69">
        <v>54.987930297851563</v>
      </c>
      <c r="R100" s="69">
        <v>59.460166931152344</v>
      </c>
      <c r="S100" s="69">
        <v>63.313148498535156</v>
      </c>
      <c r="T100" s="69">
        <v>55.342140197753906</v>
      </c>
      <c r="U100" s="69">
        <v>66.921875</v>
      </c>
      <c r="V100" s="69">
        <v>65.389518737792969</v>
      </c>
      <c r="W100" s="69">
        <v>65.687187194824219</v>
      </c>
      <c r="X100" s="69">
        <v>72.197616577148438</v>
      </c>
      <c r="Y100" s="69">
        <v>60.418998718261719</v>
      </c>
      <c r="Z100" s="69">
        <v>72.492301940917969</v>
      </c>
    </row>
    <row r="101" spans="1:26" x14ac:dyDescent="0.25">
      <c r="A101" s="34">
        <v>6</v>
      </c>
      <c r="B101" s="153" t="s">
        <v>479</v>
      </c>
      <c r="C101" s="69">
        <v>53.180000305175781</v>
      </c>
      <c r="D101" s="69">
        <v>62.380001068115234</v>
      </c>
      <c r="E101" s="69">
        <v>80.300003051757813</v>
      </c>
      <c r="F101" s="69">
        <v>104.69999694824219</v>
      </c>
      <c r="G101" s="69">
        <v>103.67075347900391</v>
      </c>
      <c r="H101" s="69">
        <v>93.580001831054688</v>
      </c>
      <c r="I101" s="69">
        <v>100.65000152587891</v>
      </c>
      <c r="J101" s="69">
        <v>112.76999664306641</v>
      </c>
      <c r="K101" s="69">
        <v>124.89881134033203</v>
      </c>
      <c r="L101" s="69">
        <v>187.59318542480469</v>
      </c>
      <c r="M101" s="69">
        <v>231.35765075683594</v>
      </c>
      <c r="N101" s="69">
        <v>227.63288879394531</v>
      </c>
      <c r="O101" s="69">
        <v>234.80787658691406</v>
      </c>
      <c r="P101" s="69">
        <v>241.47999572753906</v>
      </c>
      <c r="Q101" s="69">
        <v>222.46562194824219</v>
      </c>
      <c r="R101" s="69">
        <v>217.33732604980469</v>
      </c>
      <c r="S101" s="69">
        <v>243.92999267578125</v>
      </c>
      <c r="T101" s="69">
        <v>266.97265625</v>
      </c>
      <c r="U101" s="69">
        <v>279.94281005859375</v>
      </c>
      <c r="V101" s="69">
        <v>291.24307250976563</v>
      </c>
      <c r="W101" s="69">
        <v>357.3900146484375</v>
      </c>
      <c r="X101" s="69">
        <v>386.3731689453125</v>
      </c>
      <c r="Y101" s="69">
        <v>452.92999267578125</v>
      </c>
      <c r="Z101" s="69">
        <v>551.3624267578125</v>
      </c>
    </row>
    <row r="102" spans="1:26" s="43" customFormat="1" ht="20.25" customHeight="1" x14ac:dyDescent="0.25">
      <c r="A102" s="841"/>
      <c r="B102" s="435" t="s">
        <v>202</v>
      </c>
      <c r="C102" s="842">
        <v>47497.87890625</v>
      </c>
      <c r="D102" s="842">
        <v>49167.39453125</v>
      </c>
      <c r="E102" s="842">
        <v>50077.5234375</v>
      </c>
      <c r="F102" s="842">
        <v>51310.1015625</v>
      </c>
      <c r="G102" s="842">
        <v>52000.24609375</v>
      </c>
      <c r="H102" s="842">
        <v>54065.35546875</v>
      </c>
      <c r="I102" s="842">
        <v>55223.578125</v>
      </c>
      <c r="J102" s="842">
        <v>57325.6953125</v>
      </c>
      <c r="K102" s="842">
        <v>59137.1875</v>
      </c>
      <c r="L102" s="842">
        <v>57821.12890625</v>
      </c>
      <c r="M102" s="842">
        <v>57930.58984375</v>
      </c>
      <c r="N102" s="842">
        <v>59541.61328125</v>
      </c>
      <c r="O102" s="842">
        <v>61370.90234375</v>
      </c>
      <c r="P102" s="842">
        <v>62015.48828125</v>
      </c>
      <c r="Q102" s="842">
        <v>67133.546875</v>
      </c>
      <c r="R102" s="842">
        <v>69897.1796875</v>
      </c>
      <c r="S102" s="842">
        <v>74617.1953125</v>
      </c>
      <c r="T102" s="842">
        <v>78540.859375</v>
      </c>
      <c r="U102" s="842">
        <v>81224.8984375</v>
      </c>
      <c r="V102" s="842">
        <v>80620.390625</v>
      </c>
      <c r="W102" s="842">
        <v>80313.40625</v>
      </c>
      <c r="X102" s="842">
        <v>75521.796875</v>
      </c>
      <c r="Y102" s="842">
        <v>78682.8984375</v>
      </c>
      <c r="Z102" s="842">
        <v>86908.1796875</v>
      </c>
    </row>
    <row r="103" spans="1:26" x14ac:dyDescent="0.25">
      <c r="A103" s="63" t="s">
        <v>481</v>
      </c>
      <c r="B103" s="418"/>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20.25" customHeight="1" x14ac:dyDescent="0.25">
      <c r="A104" s="22" t="str">
        <f>Index!A40</f>
        <v>Table 3g    Employment by institutional sector, average wage and salary rates, Palau citizens, FY2000-FY2023</v>
      </c>
    </row>
    <row r="105" spans="1:26" s="14" customFormat="1" ht="20.25" customHeight="1" x14ac:dyDescent="0.25">
      <c r="A105" s="797"/>
      <c r="B105" s="797"/>
      <c r="C105" s="24" t="str">
        <f t="shared" ref="C105:T105" si="55">C71</f>
        <v>FY00</v>
      </c>
      <c r="D105" s="24" t="str">
        <f t="shared" si="55"/>
        <v>FY01</v>
      </c>
      <c r="E105" s="24" t="str">
        <f t="shared" si="55"/>
        <v>FY02</v>
      </c>
      <c r="F105" s="24" t="str">
        <f t="shared" si="55"/>
        <v>FY03</v>
      </c>
      <c r="G105" s="24" t="str">
        <f t="shared" si="55"/>
        <v>FY04</v>
      </c>
      <c r="H105" s="24" t="str">
        <f t="shared" si="55"/>
        <v>FY05</v>
      </c>
      <c r="I105" s="24" t="str">
        <f t="shared" si="55"/>
        <v>FY06</v>
      </c>
      <c r="J105" s="24" t="str">
        <f t="shared" si="55"/>
        <v>FY07</v>
      </c>
      <c r="K105" s="24" t="str">
        <f t="shared" si="55"/>
        <v>FY08</v>
      </c>
      <c r="L105" s="24" t="str">
        <f t="shared" si="55"/>
        <v>FY09</v>
      </c>
      <c r="M105" s="24" t="str">
        <f t="shared" si="55"/>
        <v>FY10</v>
      </c>
      <c r="N105" s="24" t="str">
        <f t="shared" si="55"/>
        <v>FY11</v>
      </c>
      <c r="O105" s="24" t="str">
        <f t="shared" si="55"/>
        <v>FY12</v>
      </c>
      <c r="P105" s="24" t="str">
        <f t="shared" si="55"/>
        <v>FY13</v>
      </c>
      <c r="Q105" s="24" t="str">
        <f t="shared" si="55"/>
        <v>FY14</v>
      </c>
      <c r="R105" s="24" t="str">
        <f t="shared" si="55"/>
        <v>FY15</v>
      </c>
      <c r="S105" s="24" t="str">
        <f t="shared" si="55"/>
        <v>FY16</v>
      </c>
      <c r="T105" s="24" t="str">
        <f t="shared" si="55"/>
        <v>FY17</v>
      </c>
      <c r="U105" s="24" t="str">
        <f t="shared" ref="U105:V105" si="56">U71</f>
        <v>FY18</v>
      </c>
      <c r="V105" s="24" t="str">
        <f t="shared" si="56"/>
        <v>FY19</v>
      </c>
      <c r="W105" s="24" t="str">
        <f t="shared" ref="W105:X105" si="57">W71</f>
        <v>FY20</v>
      </c>
      <c r="X105" s="24" t="str">
        <f t="shared" si="57"/>
        <v>FY21</v>
      </c>
      <c r="Y105" s="24" t="str">
        <f t="shared" ref="Y105:Z105" si="58">Y71</f>
        <v>FY22</v>
      </c>
      <c r="Z105" s="24" t="str">
        <f t="shared" si="58"/>
        <v>FY23</v>
      </c>
    </row>
    <row r="106" spans="1:26" x14ac:dyDescent="0.25">
      <c r="A106" s="1">
        <v>1.1000000000000001</v>
      </c>
      <c r="B106" s="153" t="s">
        <v>476</v>
      </c>
      <c r="C106" s="69">
        <f t="shared" ref="C106:T106" si="59">IF(C72&gt;9,C89/C72*1000,"n.a.")</f>
        <v>7576.2085343978979</v>
      </c>
      <c r="D106" s="69">
        <f t="shared" si="59"/>
        <v>8871.8295410719347</v>
      </c>
      <c r="E106" s="69">
        <f t="shared" si="59"/>
        <v>8627.8315298314174</v>
      </c>
      <c r="F106" s="69">
        <f t="shared" si="59"/>
        <v>8502.0150010892667</v>
      </c>
      <c r="G106" s="69">
        <f t="shared" si="59"/>
        <v>8853.0390498120596</v>
      </c>
      <c r="H106" s="69">
        <f t="shared" si="59"/>
        <v>8390.7143824521681</v>
      </c>
      <c r="I106" s="69">
        <f t="shared" si="59"/>
        <v>8860.3142393438084</v>
      </c>
      <c r="J106" s="69">
        <f t="shared" si="59"/>
        <v>9174.3300040399172</v>
      </c>
      <c r="K106" s="69">
        <f t="shared" si="59"/>
        <v>9494.1023684900592</v>
      </c>
      <c r="L106" s="69">
        <f t="shared" si="59"/>
        <v>9034.7176628865236</v>
      </c>
      <c r="M106" s="69">
        <f t="shared" si="59"/>
        <v>8882.8825245510179</v>
      </c>
      <c r="N106" s="69">
        <f t="shared" si="59"/>
        <v>9223.4858863949139</v>
      </c>
      <c r="O106" s="69">
        <f t="shared" si="59"/>
        <v>9544.4546545848534</v>
      </c>
      <c r="P106" s="69">
        <f t="shared" si="59"/>
        <v>9435.2845966544864</v>
      </c>
      <c r="Q106" s="69">
        <f t="shared" si="59"/>
        <v>10144.637088688791</v>
      </c>
      <c r="R106" s="69">
        <f t="shared" si="59"/>
        <v>10838.959417439042</v>
      </c>
      <c r="S106" s="69">
        <f t="shared" si="59"/>
        <v>11626.575917548449</v>
      </c>
      <c r="T106" s="69">
        <f t="shared" si="59"/>
        <v>11970.252942459621</v>
      </c>
      <c r="U106" s="69">
        <f t="shared" ref="U106:V106" si="60">IF(U72&gt;9,U89/U72*1000,"n.a.")</f>
        <v>11755.650875062393</v>
      </c>
      <c r="V106" s="69">
        <f t="shared" si="60"/>
        <v>11471.613200517653</v>
      </c>
      <c r="W106" s="69">
        <f t="shared" ref="W106:X106" si="61">IF(W72&gt;9,W89/W72*1000,"n.a.")</f>
        <v>10924.097556675864</v>
      </c>
      <c r="X106" s="69">
        <f t="shared" si="61"/>
        <v>9477.611420103467</v>
      </c>
      <c r="Y106" s="69">
        <f t="shared" ref="Y106:Z106" si="62">IF(Y72&gt;9,Y89/Y72*1000,"n.a.")</f>
        <v>10219.869125716608</v>
      </c>
      <c r="Z106" s="69">
        <f t="shared" si="62"/>
        <v>11867.059691143646</v>
      </c>
    </row>
    <row r="107" spans="1:26" x14ac:dyDescent="0.25">
      <c r="A107" s="1">
        <v>1.2</v>
      </c>
      <c r="B107" s="153" t="s">
        <v>477</v>
      </c>
      <c r="C107" s="69">
        <f t="shared" ref="C107:T107" si="63">IF(C73&gt;9,C90/C73*1000,"n.a.")</f>
        <v>5042.6461885055278</v>
      </c>
      <c r="D107" s="69">
        <f t="shared" si="63"/>
        <v>5253.5902121936324</v>
      </c>
      <c r="E107" s="69">
        <f t="shared" si="63"/>
        <v>5643.4410859755289</v>
      </c>
      <c r="F107" s="69">
        <f t="shared" si="63"/>
        <v>5661.4720476069006</v>
      </c>
      <c r="G107" s="69">
        <f t="shared" si="63"/>
        <v>5555.9524884730754</v>
      </c>
      <c r="H107" s="69">
        <f t="shared" si="63"/>
        <v>5661.881106086742</v>
      </c>
      <c r="I107" s="69">
        <f t="shared" si="63"/>
        <v>5700.6469654005823</v>
      </c>
      <c r="J107" s="69">
        <f t="shared" si="63"/>
        <v>5963.3621973705895</v>
      </c>
      <c r="K107" s="69">
        <f t="shared" si="63"/>
        <v>6173.1816101772474</v>
      </c>
      <c r="L107" s="69">
        <f t="shared" si="63"/>
        <v>6100.7594747954454</v>
      </c>
      <c r="M107" s="69">
        <f t="shared" si="63"/>
        <v>6211.1175220975556</v>
      </c>
      <c r="N107" s="69">
        <f t="shared" si="63"/>
        <v>6253.5845452551885</v>
      </c>
      <c r="O107" s="69">
        <f t="shared" si="63"/>
        <v>6246.6036519787449</v>
      </c>
      <c r="P107" s="69">
        <f t="shared" si="63"/>
        <v>6468.2951130983902</v>
      </c>
      <c r="Q107" s="69">
        <f t="shared" si="63"/>
        <v>6941.3776391386282</v>
      </c>
      <c r="R107" s="69">
        <f t="shared" si="63"/>
        <v>7411.908248855947</v>
      </c>
      <c r="S107" s="69">
        <f t="shared" si="63"/>
        <v>7978.0900400139408</v>
      </c>
      <c r="T107" s="69">
        <f t="shared" si="63"/>
        <v>8684.9071662446968</v>
      </c>
      <c r="U107" s="69">
        <f t="shared" ref="U107:V107" si="64">IF(U73&gt;9,U90/U73*1000,"n.a.")</f>
        <v>8057.8340982309874</v>
      </c>
      <c r="V107" s="69">
        <f t="shared" si="64"/>
        <v>7780.7441002430078</v>
      </c>
      <c r="W107" s="69">
        <f t="shared" ref="W107:X107" si="65">IF(W73&gt;9,W90/W73*1000,"n.a.")</f>
        <v>7891.1824302944642</v>
      </c>
      <c r="X107" s="69">
        <f t="shared" si="65"/>
        <v>7749.0619439358379</v>
      </c>
      <c r="Y107" s="69">
        <f t="shared" ref="Y107:Z107" si="66">IF(Y73&gt;9,Y90/Y73*1000,"n.a.")</f>
        <v>8014.3954866972426</v>
      </c>
      <c r="Z107" s="69">
        <f t="shared" si="66"/>
        <v>8163.8735355655663</v>
      </c>
    </row>
    <row r="108" spans="1:26" x14ac:dyDescent="0.25">
      <c r="A108" s="1">
        <v>1.3</v>
      </c>
      <c r="B108" t="s">
        <v>372</v>
      </c>
      <c r="C108" s="69">
        <f t="shared" ref="C108:T108" si="67">IF(C74&gt;9,C91/C74*1000,"n.a.")</f>
        <v>11741.361632469743</v>
      </c>
      <c r="D108" s="69">
        <f t="shared" si="67"/>
        <v>12193.896122685184</v>
      </c>
      <c r="E108" s="69">
        <f t="shared" si="67"/>
        <v>12415.685032312324</v>
      </c>
      <c r="F108" s="69">
        <f t="shared" si="67"/>
        <v>12743.742362081006</v>
      </c>
      <c r="G108" s="69">
        <f t="shared" si="67"/>
        <v>13051.086044787766</v>
      </c>
      <c r="H108" s="69">
        <f t="shared" si="67"/>
        <v>13369.713250954759</v>
      </c>
      <c r="I108" s="69">
        <f t="shared" si="67"/>
        <v>13447.741238576062</v>
      </c>
      <c r="J108" s="69">
        <f t="shared" si="67"/>
        <v>14039.151066527447</v>
      </c>
      <c r="K108" s="69">
        <f t="shared" si="67"/>
        <v>14601.600378787878</v>
      </c>
      <c r="L108" s="69">
        <f t="shared" si="67"/>
        <v>15302.685126460639</v>
      </c>
      <c r="M108" s="69">
        <f t="shared" si="67"/>
        <v>14999.408922697368</v>
      </c>
      <c r="N108" s="69">
        <f t="shared" si="67"/>
        <v>14485.79141470295</v>
      </c>
      <c r="O108" s="69">
        <f t="shared" si="67"/>
        <v>15186.274684929615</v>
      </c>
      <c r="P108" s="69">
        <f t="shared" si="67"/>
        <v>15220.738455570494</v>
      </c>
      <c r="Q108" s="69">
        <f t="shared" si="67"/>
        <v>14552.216260790485</v>
      </c>
      <c r="R108" s="69">
        <f t="shared" si="67"/>
        <v>14826.257956085443</v>
      </c>
      <c r="S108" s="69">
        <f t="shared" si="67"/>
        <v>16161.441907261438</v>
      </c>
      <c r="T108" s="69">
        <f t="shared" si="67"/>
        <v>17396.329621729812</v>
      </c>
      <c r="U108" s="69">
        <f t="shared" ref="U108:V108" si="68">IF(U74&gt;9,U91/U74*1000,"n.a.")</f>
        <v>18277.799027133504</v>
      </c>
      <c r="V108" s="69">
        <f t="shared" si="68"/>
        <v>18541.532130260057</v>
      </c>
      <c r="W108" s="69">
        <f t="shared" ref="W108:X108" si="69">IF(W74&gt;9,W91/W74*1000,"n.a.")</f>
        <v>19167.296081819233</v>
      </c>
      <c r="X108" s="69">
        <f t="shared" si="69"/>
        <v>19517.8212377216</v>
      </c>
      <c r="Y108" s="69">
        <f t="shared" ref="Y108:Z108" si="70">IF(Y74&gt;9,Y91/Y74*1000,"n.a.")</f>
        <v>20485.163230024045</v>
      </c>
      <c r="Z108" s="69">
        <f t="shared" si="70"/>
        <v>19787.245802565394</v>
      </c>
    </row>
    <row r="109" spans="1:26" x14ac:dyDescent="0.25">
      <c r="A109" s="1">
        <v>1.4</v>
      </c>
      <c r="B109" t="s">
        <v>478</v>
      </c>
      <c r="C109" s="69" t="str">
        <f t="shared" ref="C109:T109" si="71">IF(C75&gt;9,C92/C75*1000,"n.a.")</f>
        <v>n.a.</v>
      </c>
      <c r="D109" s="69" t="str">
        <f t="shared" si="71"/>
        <v>n.a.</v>
      </c>
      <c r="E109" s="69" t="str">
        <f t="shared" si="71"/>
        <v>n.a.</v>
      </c>
      <c r="F109" s="69" t="str">
        <f t="shared" si="71"/>
        <v>n.a.</v>
      </c>
      <c r="G109" s="69" t="str">
        <f t="shared" si="71"/>
        <v>n.a.</v>
      </c>
      <c r="H109" s="69" t="str">
        <f t="shared" si="71"/>
        <v>n.a.</v>
      </c>
      <c r="I109" s="69" t="str">
        <f t="shared" si="71"/>
        <v>n.a.</v>
      </c>
      <c r="J109" s="69" t="str">
        <f t="shared" si="71"/>
        <v>n.a.</v>
      </c>
      <c r="K109" s="69">
        <f t="shared" si="71"/>
        <v>11151.615794112044</v>
      </c>
      <c r="L109" s="69">
        <f t="shared" si="71"/>
        <v>11227.272727272726</v>
      </c>
      <c r="M109" s="69">
        <f t="shared" si="71"/>
        <v>10783.082441850143</v>
      </c>
      <c r="N109" s="69">
        <f t="shared" si="71"/>
        <v>11315.032280815973</v>
      </c>
      <c r="O109" s="69">
        <f t="shared" si="71"/>
        <v>10620.10095474568</v>
      </c>
      <c r="P109" s="69">
        <f t="shared" si="71"/>
        <v>10661.097412109375</v>
      </c>
      <c r="Q109" s="69">
        <f t="shared" si="71"/>
        <v>10202.444735440342</v>
      </c>
      <c r="R109" s="69">
        <f t="shared" si="71"/>
        <v>10401.0088885272</v>
      </c>
      <c r="S109" s="69">
        <f t="shared" si="71"/>
        <v>12834.146639195884</v>
      </c>
      <c r="T109" s="69">
        <f t="shared" si="71"/>
        <v>11298.683166503906</v>
      </c>
      <c r="U109" s="69">
        <f t="shared" ref="U109:V109" si="72">IF(U75&gt;9,U92/U75*1000,"n.a.")</f>
        <v>11698.94730417352</v>
      </c>
      <c r="V109" s="69" t="str">
        <f t="shared" si="72"/>
        <v>n.a.</v>
      </c>
      <c r="W109" s="69" t="str">
        <f t="shared" ref="W109:X109" si="73">IF(W75&gt;9,W92/W75*1000,"n.a.")</f>
        <v>n.a.</v>
      </c>
      <c r="X109" s="69" t="str">
        <f t="shared" si="73"/>
        <v>n.a.</v>
      </c>
      <c r="Y109" s="69" t="str">
        <f t="shared" ref="Y109:Z109" si="74">IF(Y75&gt;9,Y92/Y75*1000,"n.a.")</f>
        <v>n.a.</v>
      </c>
      <c r="Z109" s="69" t="str">
        <f t="shared" si="74"/>
        <v>n.a.</v>
      </c>
    </row>
    <row r="110" spans="1:26" x14ac:dyDescent="0.25">
      <c r="A110" s="34" t="s">
        <v>373</v>
      </c>
      <c r="B110" s="153" t="s">
        <v>374</v>
      </c>
      <c r="C110" s="69">
        <f t="shared" ref="C110:T110" si="75">IF(C76&gt;9,C93/C76*1000,"n.a.")</f>
        <v>14965.891027268761</v>
      </c>
      <c r="D110" s="69">
        <f t="shared" si="75"/>
        <v>13749.867414267323</v>
      </c>
      <c r="E110" s="69">
        <f t="shared" si="75"/>
        <v>14674.666819852941</v>
      </c>
      <c r="F110" s="69">
        <f t="shared" si="75"/>
        <v>15553.373924493597</v>
      </c>
      <c r="G110" s="69">
        <f t="shared" si="75"/>
        <v>16041.461660000959</v>
      </c>
      <c r="H110" s="69">
        <f t="shared" si="75"/>
        <v>16590.986290122521</v>
      </c>
      <c r="I110" s="69">
        <f t="shared" si="75"/>
        <v>16708.721568449932</v>
      </c>
      <c r="J110" s="69">
        <f t="shared" si="75"/>
        <v>16220.010610727166</v>
      </c>
      <c r="K110" s="69">
        <f t="shared" si="75"/>
        <v>15813.602244360207</v>
      </c>
      <c r="L110" s="69">
        <f t="shared" si="75"/>
        <v>15652.234604779413</v>
      </c>
      <c r="M110" s="69">
        <f t="shared" si="75"/>
        <v>16619.881077816612</v>
      </c>
      <c r="N110" s="69">
        <f t="shared" si="75"/>
        <v>16751.35102143159</v>
      </c>
      <c r="O110" s="69">
        <f t="shared" si="75"/>
        <v>18436.075846354168</v>
      </c>
      <c r="P110" s="69">
        <f t="shared" si="75"/>
        <v>19535.577589465724</v>
      </c>
      <c r="Q110" s="69">
        <f t="shared" si="75"/>
        <v>19472.034085181451</v>
      </c>
      <c r="R110" s="69">
        <f t="shared" si="75"/>
        <v>20322.799041491595</v>
      </c>
      <c r="S110" s="69">
        <f t="shared" si="75"/>
        <v>20270.258037860574</v>
      </c>
      <c r="T110" s="69">
        <f t="shared" si="75"/>
        <v>21959.80224609375</v>
      </c>
      <c r="U110" s="69">
        <f t="shared" ref="U110:V110" si="76">IF(U76&gt;9,U93/U76*1000,"n.a.")</f>
        <v>24295.947903901146</v>
      </c>
      <c r="V110" s="69">
        <f t="shared" si="76"/>
        <v>25997.713955965912</v>
      </c>
      <c r="W110" s="69">
        <f t="shared" ref="W110:X110" si="77">IF(W76&gt;9,W93/W76*1000,"n.a.")</f>
        <v>24558.54358411815</v>
      </c>
      <c r="X110" s="69">
        <f t="shared" si="77"/>
        <v>25498.523686556207</v>
      </c>
      <c r="Y110" s="69">
        <f t="shared" ref="Y110:Z110" si="78">IF(Y76&gt;9,Y93/Y76*1000,"n.a.")</f>
        <v>26334.025593547078</v>
      </c>
      <c r="Z110" s="69">
        <f t="shared" si="78"/>
        <v>28057.776756535946</v>
      </c>
    </row>
    <row r="111" spans="1:26" x14ac:dyDescent="0.25">
      <c r="A111" s="34" t="s">
        <v>375</v>
      </c>
      <c r="B111" s="153" t="s">
        <v>376</v>
      </c>
      <c r="C111" s="69">
        <f t="shared" ref="C111:T111" si="79">IF(C77&gt;9,C94/C77*1000,"n.a.")</f>
        <v>10816.772465269994</v>
      </c>
      <c r="D111" s="69">
        <f t="shared" si="79"/>
        <v>9596.6932048629478</v>
      </c>
      <c r="E111" s="69">
        <f t="shared" si="79"/>
        <v>10836.031915148957</v>
      </c>
      <c r="F111" s="69">
        <f t="shared" si="79"/>
        <v>12689.847441876231</v>
      </c>
      <c r="G111" s="69">
        <f t="shared" si="79"/>
        <v>16250.655225078937</v>
      </c>
      <c r="H111" s="69">
        <f t="shared" si="79"/>
        <v>16909.368184921757</v>
      </c>
      <c r="I111" s="69">
        <f t="shared" si="79"/>
        <v>16107.50942559049</v>
      </c>
      <c r="J111" s="69">
        <f t="shared" si="79"/>
        <v>16459.572278272379</v>
      </c>
      <c r="K111" s="69">
        <f t="shared" si="79"/>
        <v>16829.848204871065</v>
      </c>
      <c r="L111" s="69">
        <f t="shared" si="79"/>
        <v>16890.937209216572</v>
      </c>
      <c r="M111" s="69">
        <f t="shared" si="79"/>
        <v>17621.992793959533</v>
      </c>
      <c r="N111" s="69">
        <f t="shared" si="79"/>
        <v>17764.292154003226</v>
      </c>
      <c r="O111" s="69">
        <f t="shared" si="79"/>
        <v>15938.331312503238</v>
      </c>
      <c r="P111" s="69">
        <f t="shared" si="79"/>
        <v>15908.378303242251</v>
      </c>
      <c r="Q111" s="69">
        <f t="shared" si="79"/>
        <v>14762.387003049564</v>
      </c>
      <c r="R111" s="69">
        <f t="shared" si="79"/>
        <v>16880.115174965296</v>
      </c>
      <c r="S111" s="69">
        <f t="shared" si="79"/>
        <v>17330.705901723453</v>
      </c>
      <c r="T111" s="69">
        <f t="shared" si="79"/>
        <v>18511.370156871741</v>
      </c>
      <c r="U111" s="69">
        <f t="shared" ref="U111:V111" si="80">IF(U77&gt;9,U94/U77*1000,"n.a.")</f>
        <v>20155.176777101104</v>
      </c>
      <c r="V111" s="69">
        <f t="shared" si="80"/>
        <v>21163.180646068515</v>
      </c>
      <c r="W111" s="69">
        <f t="shared" ref="W111:X111" si="81">IF(W77&gt;9,W94/W77*1000,"n.a.")</f>
        <v>21537.39267437817</v>
      </c>
      <c r="X111" s="69">
        <f t="shared" si="81"/>
        <v>22397.317931796813</v>
      </c>
      <c r="Y111" s="69">
        <f t="shared" ref="Y111:Z111" si="82">IF(Y77&gt;9,Y94/Y77*1000,"n.a.")</f>
        <v>22261.901144256241</v>
      </c>
      <c r="Z111" s="69">
        <f t="shared" si="82"/>
        <v>21443.681033223485</v>
      </c>
    </row>
    <row r="112" spans="1:26" x14ac:dyDescent="0.25">
      <c r="A112" s="34" t="s">
        <v>377</v>
      </c>
      <c r="B112" s="153" t="s">
        <v>378</v>
      </c>
      <c r="C112" s="69">
        <f t="shared" ref="C112:T112" si="83">IF(C78&gt;9,C95/C78*1000,"n.a.")</f>
        <v>11618.071104536806</v>
      </c>
      <c r="D112" s="69">
        <f t="shared" si="83"/>
        <v>11688.567276572792</v>
      </c>
      <c r="E112" s="69">
        <f t="shared" si="83"/>
        <v>11774.859583667238</v>
      </c>
      <c r="F112" s="69">
        <f t="shared" si="83"/>
        <v>12156.289652984662</v>
      </c>
      <c r="G112" s="69">
        <f t="shared" si="83"/>
        <v>12040.042919043441</v>
      </c>
      <c r="H112" s="69">
        <f t="shared" si="83"/>
        <v>12967.610348664688</v>
      </c>
      <c r="I112" s="69">
        <f t="shared" si="83"/>
        <v>13734.115293971719</v>
      </c>
      <c r="J112" s="69">
        <f t="shared" si="83"/>
        <v>14086.571549527715</v>
      </c>
      <c r="K112" s="69">
        <f t="shared" si="83"/>
        <v>14465.137789755734</v>
      </c>
      <c r="L112" s="69">
        <f t="shared" si="83"/>
        <v>14509.901661113905</v>
      </c>
      <c r="M112" s="69">
        <f t="shared" si="83"/>
        <v>14372.910203579533</v>
      </c>
      <c r="N112" s="69">
        <f t="shared" si="83"/>
        <v>14722.781343087629</v>
      </c>
      <c r="O112" s="69">
        <f t="shared" si="83"/>
        <v>15132.450355554905</v>
      </c>
      <c r="P112" s="69">
        <f t="shared" si="83"/>
        <v>15070.865688339038</v>
      </c>
      <c r="Q112" s="69">
        <f t="shared" si="83"/>
        <v>16667.298250274198</v>
      </c>
      <c r="R112" s="69">
        <f t="shared" si="83"/>
        <v>16936.027035290008</v>
      </c>
      <c r="S112" s="69">
        <f t="shared" si="83"/>
        <v>17977.21894002211</v>
      </c>
      <c r="T112" s="69">
        <f t="shared" si="83"/>
        <v>18635.895464377452</v>
      </c>
      <c r="U112" s="69">
        <f t="shared" ref="U112:V112" si="84">IF(U78&gt;9,U95/U78*1000,"n.a.")</f>
        <v>19339.671815336653</v>
      </c>
      <c r="V112" s="69">
        <f t="shared" si="84"/>
        <v>19794.503135165942</v>
      </c>
      <c r="W112" s="69">
        <f t="shared" ref="W112:X112" si="85">IF(W78&gt;9,W95/W78*1000,"n.a.")</f>
        <v>20208.690581213079</v>
      </c>
      <c r="X112" s="69">
        <f t="shared" si="85"/>
        <v>20028.282908171092</v>
      </c>
      <c r="Y112" s="69">
        <f t="shared" ref="Y112:Z112" si="86">IF(Y78&gt;9,Y95/Y78*1000,"n.a.")</f>
        <v>20291.1351756523</v>
      </c>
      <c r="Z112" s="69">
        <f t="shared" si="86"/>
        <v>22923.719204198478</v>
      </c>
    </row>
    <row r="113" spans="1:26" x14ac:dyDescent="0.25">
      <c r="A113" s="34" t="s">
        <v>379</v>
      </c>
      <c r="B113" s="153" t="s">
        <v>380</v>
      </c>
      <c r="C113" s="69">
        <f t="shared" ref="C113:T113" si="87">IF(C79&gt;9,C96/C79*1000,"n.a.")</f>
        <v>9000.5167176802534</v>
      </c>
      <c r="D113" s="69">
        <f t="shared" si="87"/>
        <v>8830.2987292670605</v>
      </c>
      <c r="E113" s="69">
        <f t="shared" si="87"/>
        <v>8842.5366760206089</v>
      </c>
      <c r="F113" s="69">
        <f t="shared" si="87"/>
        <v>9959.9770307741401</v>
      </c>
      <c r="G113" s="69">
        <f t="shared" si="87"/>
        <v>10346.046515857472</v>
      </c>
      <c r="H113" s="69">
        <f t="shared" si="87"/>
        <v>10026.523670552006</v>
      </c>
      <c r="I113" s="69">
        <f t="shared" si="87"/>
        <v>9601.9492973047363</v>
      </c>
      <c r="J113" s="69">
        <f t="shared" si="87"/>
        <v>10013.6147451832</v>
      </c>
      <c r="K113" s="69">
        <f t="shared" si="87"/>
        <v>10324.69848638198</v>
      </c>
      <c r="L113" s="69">
        <f t="shared" si="87"/>
        <v>10091.932624039597</v>
      </c>
      <c r="M113" s="69">
        <f t="shared" si="87"/>
        <v>10211.415086075438</v>
      </c>
      <c r="N113" s="69">
        <f t="shared" si="87"/>
        <v>11432.618146382445</v>
      </c>
      <c r="O113" s="69">
        <f t="shared" si="87"/>
        <v>11846.190109862862</v>
      </c>
      <c r="P113" s="69">
        <f t="shared" si="87"/>
        <v>11884.796381282471</v>
      </c>
      <c r="Q113" s="69">
        <f t="shared" si="87"/>
        <v>12891.789392736377</v>
      </c>
      <c r="R113" s="69">
        <f t="shared" si="87"/>
        <v>15574.844309350636</v>
      </c>
      <c r="S113" s="69">
        <f t="shared" si="87"/>
        <v>16395.276714071621</v>
      </c>
      <c r="T113" s="69">
        <f t="shared" si="87"/>
        <v>16887.973774211488</v>
      </c>
      <c r="U113" s="69">
        <f t="shared" ref="U113:V113" si="88">IF(U79&gt;9,U96/U79*1000,"n.a.")</f>
        <v>16911.657845284069</v>
      </c>
      <c r="V113" s="69">
        <f t="shared" si="88"/>
        <v>17455.711903834603</v>
      </c>
      <c r="W113" s="69">
        <f t="shared" ref="W113:X113" si="89">IF(W79&gt;9,W96/W79*1000,"n.a.")</f>
        <v>18172.920125357203</v>
      </c>
      <c r="X113" s="69">
        <f t="shared" si="89"/>
        <v>16968.478261216274</v>
      </c>
      <c r="Y113" s="69">
        <f t="shared" ref="Y113:Z113" si="90">IF(Y79&gt;9,Y96/Y79*1000,"n.a.")</f>
        <v>15384.375659017991</v>
      </c>
      <c r="Z113" s="69">
        <f t="shared" si="90"/>
        <v>15360.68111915856</v>
      </c>
    </row>
    <row r="114" spans="1:26" x14ac:dyDescent="0.25">
      <c r="A114" s="34" t="s">
        <v>381</v>
      </c>
      <c r="B114" s="153" t="s">
        <v>382</v>
      </c>
      <c r="C114" s="69">
        <f t="shared" ref="C114:T114" si="91">IF(C80&gt;9,C97/C80*1000,"n.a.")</f>
        <v>5000.6592598811603</v>
      </c>
      <c r="D114" s="69">
        <f t="shared" si="91"/>
        <v>4665.6949361321749</v>
      </c>
      <c r="E114" s="69">
        <f t="shared" si="91"/>
        <v>5198.3341229198313</v>
      </c>
      <c r="F114" s="69">
        <f t="shared" si="91"/>
        <v>5430.2628590182212</v>
      </c>
      <c r="G114" s="69">
        <f t="shared" si="91"/>
        <v>5578.0913707736518</v>
      </c>
      <c r="H114" s="69">
        <f t="shared" si="91"/>
        <v>5598.002393379973</v>
      </c>
      <c r="I114" s="69">
        <f t="shared" si="91"/>
        <v>5743.4434943208635</v>
      </c>
      <c r="J114" s="69">
        <f t="shared" si="91"/>
        <v>5857.1671548589356</v>
      </c>
      <c r="K114" s="69">
        <f t="shared" si="91"/>
        <v>5988.7426817313253</v>
      </c>
      <c r="L114" s="69">
        <f t="shared" si="91"/>
        <v>6355.0519983053964</v>
      </c>
      <c r="M114" s="69">
        <f t="shared" si="91"/>
        <v>6568.1314425492556</v>
      </c>
      <c r="N114" s="69">
        <f t="shared" si="91"/>
        <v>6849.6182532921166</v>
      </c>
      <c r="O114" s="69">
        <f t="shared" si="91"/>
        <v>7123.6577574500152</v>
      </c>
      <c r="P114" s="69">
        <f t="shared" si="91"/>
        <v>7319.1863709481113</v>
      </c>
      <c r="Q114" s="69">
        <f t="shared" si="91"/>
        <v>8427.9269820456993</v>
      </c>
      <c r="R114" s="69">
        <f t="shared" si="91"/>
        <v>8883.4792015661005</v>
      </c>
      <c r="S114" s="69">
        <f t="shared" si="91"/>
        <v>9089.4974388921837</v>
      </c>
      <c r="T114" s="69">
        <f t="shared" si="91"/>
        <v>9453.6181204817349</v>
      </c>
      <c r="U114" s="69">
        <f t="shared" ref="U114:V114" si="92">IF(U80&gt;9,U97/U80*1000,"n.a.")</f>
        <v>9863.0226520296019</v>
      </c>
      <c r="V114" s="69">
        <f t="shared" si="92"/>
        <v>10136.130719765491</v>
      </c>
      <c r="W114" s="69">
        <f t="shared" ref="W114:X114" si="93">IF(W80&gt;9,W97/W80*1000,"n.a.")</f>
        <v>10125.499761495199</v>
      </c>
      <c r="X114" s="69">
        <f t="shared" si="93"/>
        <v>10265.203569525398</v>
      </c>
      <c r="Y114" s="69">
        <f t="shared" ref="Y114:Z114" si="94">IF(Y80&gt;9,Y97/Y80*1000,"n.a.")</f>
        <v>10324.443231740361</v>
      </c>
      <c r="Z114" s="69">
        <f t="shared" si="94"/>
        <v>11332.657764946471</v>
      </c>
    </row>
    <row r="115" spans="1:26" x14ac:dyDescent="0.25">
      <c r="A115" s="152" t="s">
        <v>383</v>
      </c>
      <c r="B115" s="153" t="s">
        <v>384</v>
      </c>
      <c r="C115" s="69" t="str">
        <f t="shared" ref="C115:T115" si="95">IF(C81&gt;9,C98/C81*1000,"n.a.")</f>
        <v>n.a.</v>
      </c>
      <c r="D115" s="69" t="str">
        <f t="shared" si="95"/>
        <v>n.a.</v>
      </c>
      <c r="E115" s="69" t="str">
        <f t="shared" si="95"/>
        <v>n.a.</v>
      </c>
      <c r="F115" s="69" t="str">
        <f t="shared" si="95"/>
        <v>n.a.</v>
      </c>
      <c r="G115" s="69" t="str">
        <f t="shared" si="95"/>
        <v>n.a.</v>
      </c>
      <c r="H115" s="69" t="str">
        <f t="shared" si="95"/>
        <v>n.a.</v>
      </c>
      <c r="I115" s="69" t="str">
        <f t="shared" si="95"/>
        <v>n.a.</v>
      </c>
      <c r="J115" s="69">
        <f t="shared" si="95"/>
        <v>16805.8984375</v>
      </c>
      <c r="K115" s="69">
        <f t="shared" si="95"/>
        <v>16544.760567801339</v>
      </c>
      <c r="L115" s="69">
        <f t="shared" si="95"/>
        <v>17718.17626953125</v>
      </c>
      <c r="M115" s="69">
        <f t="shared" si="95"/>
        <v>18392.212994330752</v>
      </c>
      <c r="N115" s="69">
        <f t="shared" si="95"/>
        <v>18082.871589107788</v>
      </c>
      <c r="O115" s="69">
        <f t="shared" si="95"/>
        <v>18481.299462256495</v>
      </c>
      <c r="P115" s="69">
        <f t="shared" si="95"/>
        <v>18735.193432171651</v>
      </c>
      <c r="Q115" s="69">
        <f t="shared" si="95"/>
        <v>20013.828073529799</v>
      </c>
      <c r="R115" s="69">
        <f t="shared" si="95"/>
        <v>20753.096968622227</v>
      </c>
      <c r="S115" s="69">
        <f t="shared" si="95"/>
        <v>21088.584444384414</v>
      </c>
      <c r="T115" s="69">
        <f t="shared" si="95"/>
        <v>21713.375815782259</v>
      </c>
      <c r="U115" s="69">
        <f t="shared" ref="U115:V115" si="96">IF(U81&gt;9,U98/U81*1000,"n.a.")</f>
        <v>23480.289207079684</v>
      </c>
      <c r="V115" s="69">
        <f t="shared" si="96"/>
        <v>23649.952483939949</v>
      </c>
      <c r="W115" s="69">
        <f t="shared" ref="W115:X115" si="97">IF(W81&gt;9,W98/W81*1000,"n.a.")</f>
        <v>22738.317668470096</v>
      </c>
      <c r="X115" s="69">
        <f t="shared" si="97"/>
        <v>23497.499482264331</v>
      </c>
      <c r="Y115" s="69">
        <f t="shared" ref="Y115:Z115" si="98">IF(Y81&gt;9,Y98/Y81*1000,"n.a.")</f>
        <v>23399.458793569291</v>
      </c>
      <c r="Z115" s="69">
        <f t="shared" si="98"/>
        <v>23287.040874087765</v>
      </c>
    </row>
    <row r="116" spans="1:26" x14ac:dyDescent="0.25">
      <c r="A116" s="34" t="s">
        <v>385</v>
      </c>
      <c r="B116" s="153" t="s">
        <v>386</v>
      </c>
      <c r="C116" s="69">
        <f t="shared" ref="C116:T116" si="99">IF(C82&gt;9,C99/C82*1000,"n.a.")</f>
        <v>7567.7599653287043</v>
      </c>
      <c r="D116" s="69">
        <f t="shared" si="99"/>
        <v>7799.2634237360253</v>
      </c>
      <c r="E116" s="69">
        <f t="shared" si="99"/>
        <v>7231.9934054832675</v>
      </c>
      <c r="F116" s="69">
        <f t="shared" si="99"/>
        <v>7396.0575521153523</v>
      </c>
      <c r="G116" s="69">
        <f t="shared" si="99"/>
        <v>7541.0125659033347</v>
      </c>
      <c r="H116" s="69">
        <f t="shared" si="99"/>
        <v>7526.2969470228427</v>
      </c>
      <c r="I116" s="69">
        <f t="shared" si="99"/>
        <v>7702.1861942807973</v>
      </c>
      <c r="J116" s="69">
        <f t="shared" si="99"/>
        <v>8354.6417591575937</v>
      </c>
      <c r="K116" s="69">
        <f t="shared" si="99"/>
        <v>8727.5573613846609</v>
      </c>
      <c r="L116" s="69">
        <f t="shared" si="99"/>
        <v>8967.9551666088082</v>
      </c>
      <c r="M116" s="69">
        <f t="shared" si="99"/>
        <v>9416.9411580376927</v>
      </c>
      <c r="N116" s="69">
        <f t="shared" si="99"/>
        <v>9588.0136253371693</v>
      </c>
      <c r="O116" s="69">
        <f t="shared" si="99"/>
        <v>9469.0866249947412</v>
      </c>
      <c r="P116" s="69">
        <f t="shared" si="99"/>
        <v>9414.5422610395071</v>
      </c>
      <c r="Q116" s="69">
        <f t="shared" si="99"/>
        <v>9748.0542980408627</v>
      </c>
      <c r="R116" s="69">
        <f t="shared" si="99"/>
        <v>10919.234004732572</v>
      </c>
      <c r="S116" s="69">
        <f t="shared" si="99"/>
        <v>12780.653909418297</v>
      </c>
      <c r="T116" s="69">
        <f t="shared" si="99"/>
        <v>13348.85410878836</v>
      </c>
      <c r="U116" s="69">
        <f t="shared" ref="U116:V116" si="100">IF(U82&gt;9,U99/U82*1000,"n.a.")</f>
        <v>14152.783780399317</v>
      </c>
      <c r="V116" s="69">
        <f t="shared" si="100"/>
        <v>13879.63672216112</v>
      </c>
      <c r="W116" s="69">
        <f t="shared" ref="W116:X116" si="101">IF(W82&gt;9,W99/W82*1000,"n.a.")</f>
        <v>13196.871892421927</v>
      </c>
      <c r="X116" s="69">
        <f t="shared" si="101"/>
        <v>14391.697150014577</v>
      </c>
      <c r="Y116" s="69">
        <f t="shared" ref="Y116:Z116" si="102">IF(Y82&gt;9,Y99/Y82*1000,"n.a.")</f>
        <v>14904.442505227906</v>
      </c>
      <c r="Z116" s="69">
        <f t="shared" si="102"/>
        <v>15564.692973641428</v>
      </c>
    </row>
    <row r="117" spans="1:26" x14ac:dyDescent="0.25">
      <c r="A117" s="34" t="s">
        <v>387</v>
      </c>
      <c r="B117" s="153" t="s">
        <v>388</v>
      </c>
      <c r="C117" s="69">
        <f t="shared" ref="C117:T117" si="103">IF(C83&gt;9,C100/C83*1000,"n.a.")</f>
        <v>1553.8525489825297</v>
      </c>
      <c r="D117" s="69">
        <f t="shared" si="103"/>
        <v>1612.0306511481367</v>
      </c>
      <c r="E117" s="69">
        <f t="shared" si="103"/>
        <v>1702.0297846991002</v>
      </c>
      <c r="F117" s="69">
        <f t="shared" si="103"/>
        <v>1765.9053737371637</v>
      </c>
      <c r="G117" s="69">
        <f t="shared" si="103"/>
        <v>1651.2166829870382</v>
      </c>
      <c r="H117" s="69">
        <f t="shared" si="103"/>
        <v>1709.5544480721542</v>
      </c>
      <c r="I117" s="69">
        <f t="shared" si="103"/>
        <v>1615.6480941485586</v>
      </c>
      <c r="J117" s="69">
        <f t="shared" si="103"/>
        <v>1528.9252646809837</v>
      </c>
      <c r="K117" s="69">
        <f t="shared" si="103"/>
        <v>1682.6433271126339</v>
      </c>
      <c r="L117" s="69">
        <f t="shared" si="103"/>
        <v>1824.9720492317313</v>
      </c>
      <c r="M117" s="69">
        <f t="shared" si="103"/>
        <v>1873.1905002988717</v>
      </c>
      <c r="N117" s="69">
        <f t="shared" si="103"/>
        <v>1726.8157773436644</v>
      </c>
      <c r="O117" s="69">
        <f t="shared" si="103"/>
        <v>1676.7005699599604</v>
      </c>
      <c r="P117" s="69">
        <f t="shared" si="103"/>
        <v>1803.1325097012805</v>
      </c>
      <c r="Q117" s="69">
        <f t="shared" si="103"/>
        <v>1924.9150248804319</v>
      </c>
      <c r="R117" s="69">
        <f t="shared" si="103"/>
        <v>2344.5601665049944</v>
      </c>
      <c r="S117" s="69">
        <f t="shared" si="103"/>
        <v>2033.4951872048248</v>
      </c>
      <c r="T117" s="69">
        <f t="shared" si="103"/>
        <v>2250.5517164563685</v>
      </c>
      <c r="U117" s="69">
        <f t="shared" ref="U117:V117" si="104">IF(U83&gt;9,U100/U83*1000,"n.a.")</f>
        <v>2686.2033016725336</v>
      </c>
      <c r="V117" s="69">
        <f t="shared" si="104"/>
        <v>2300.291222222826</v>
      </c>
      <c r="W117" s="69">
        <f t="shared" ref="W117:X117" si="105">IF(W83&gt;9,W100/W83*1000,"n.a.")</f>
        <v>2432.3771474524383</v>
      </c>
      <c r="X117" s="69">
        <f t="shared" si="105"/>
        <v>2171.2061855066936</v>
      </c>
      <c r="Y117" s="69">
        <f t="shared" ref="Y117:Z117" si="106">IF(Y83&gt;9,Y100/Y83*1000,"n.a.")</f>
        <v>2033.1590818737104</v>
      </c>
      <c r="Z117" s="69">
        <f t="shared" si="106"/>
        <v>2150.7365398888655</v>
      </c>
    </row>
    <row r="118" spans="1:26" x14ac:dyDescent="0.25">
      <c r="A118" s="34">
        <v>6</v>
      </c>
      <c r="B118" s="153" t="s">
        <v>479</v>
      </c>
      <c r="C118" s="69" t="str">
        <f t="shared" ref="C118:T118" si="107">IF(C84&gt;9,C101/C84*1000,"n.a.")</f>
        <v>n.a.</v>
      </c>
      <c r="D118" s="69" t="str">
        <f t="shared" si="107"/>
        <v>n.a.</v>
      </c>
      <c r="E118" s="69" t="str">
        <f t="shared" si="107"/>
        <v>n.a.</v>
      </c>
      <c r="F118" s="69" t="str">
        <f t="shared" si="107"/>
        <v>n.a.</v>
      </c>
      <c r="G118" s="69" t="str">
        <f t="shared" si="107"/>
        <v>n.a.</v>
      </c>
      <c r="H118" s="69" t="str">
        <f t="shared" si="107"/>
        <v>n.a.</v>
      </c>
      <c r="I118" s="69" t="str">
        <f t="shared" si="107"/>
        <v>n.a.</v>
      </c>
      <c r="J118" s="69" t="str">
        <f t="shared" si="107"/>
        <v>n.a.</v>
      </c>
      <c r="K118" s="69">
        <f t="shared" si="107"/>
        <v>13147.243298982319</v>
      </c>
      <c r="L118" s="69">
        <f t="shared" si="107"/>
        <v>14892.250992630177</v>
      </c>
      <c r="M118" s="69">
        <f t="shared" si="107"/>
        <v>15170.993492251537</v>
      </c>
      <c r="N118" s="69">
        <f t="shared" si="107"/>
        <v>14452.881828187004</v>
      </c>
      <c r="O118" s="69">
        <f t="shared" si="107"/>
        <v>14018.380691756063</v>
      </c>
      <c r="P118" s="69">
        <f t="shared" si="107"/>
        <v>12830.056884737494</v>
      </c>
      <c r="Q118" s="69">
        <f t="shared" si="107"/>
        <v>14352.620770854335</v>
      </c>
      <c r="R118" s="69">
        <f t="shared" si="107"/>
        <v>14489.15506998698</v>
      </c>
      <c r="S118" s="69">
        <f t="shared" si="107"/>
        <v>15737.418882308468</v>
      </c>
      <c r="T118" s="69">
        <f t="shared" si="107"/>
        <v>14904.738158649798</v>
      </c>
      <c r="U118" s="69">
        <f t="shared" ref="U118:V118" si="108">IF(U84&gt;9,U101/U84*1000,"n.a.")</f>
        <v>16467.22412109375</v>
      </c>
      <c r="V118" s="69">
        <f t="shared" si="108"/>
        <v>17131.945441750919</v>
      </c>
      <c r="W118" s="69">
        <f t="shared" ref="W118:X118" si="109">IF(W84&gt;9,W101/W84*1000,"n.a.")</f>
        <v>20134.648712588027</v>
      </c>
      <c r="X118" s="69">
        <f t="shared" si="109"/>
        <v>19512.41562385585</v>
      </c>
      <c r="Y118" s="69">
        <f t="shared" ref="Y118:Z118" si="110">IF(Y84&gt;9,Y101/Y84*1000,"n.a.")</f>
        <v>17812.708555946159</v>
      </c>
      <c r="Z118" s="69">
        <f t="shared" si="110"/>
        <v>15478.663236872148</v>
      </c>
    </row>
    <row r="119" spans="1:26" s="43" customFormat="1" ht="20.25" customHeight="1" x14ac:dyDescent="0.25">
      <c r="A119" s="841"/>
      <c r="B119" s="435" t="s">
        <v>202</v>
      </c>
      <c r="C119" s="843">
        <f t="shared" ref="C119:T119" si="111">IF(C85&gt;9,C102/C85*1000,"n.a.")</f>
        <v>8874.7986248556917</v>
      </c>
      <c r="D119" s="843">
        <f t="shared" si="111"/>
        <v>9216.080700040784</v>
      </c>
      <c r="E119" s="843">
        <f t="shared" si="111"/>
        <v>9411.3208648351629</v>
      </c>
      <c r="F119" s="843">
        <f t="shared" si="111"/>
        <v>9727.6349655802915</v>
      </c>
      <c r="G119" s="843">
        <f t="shared" si="111"/>
        <v>9837.4771409708719</v>
      </c>
      <c r="H119" s="843">
        <f t="shared" si="111"/>
        <v>9839.8581898229859</v>
      </c>
      <c r="I119" s="843">
        <f t="shared" si="111"/>
        <v>10119.421061673253</v>
      </c>
      <c r="J119" s="843">
        <f t="shared" si="111"/>
        <v>10408.576091159046</v>
      </c>
      <c r="K119" s="843">
        <f t="shared" si="111"/>
        <v>10706.24956187307</v>
      </c>
      <c r="L119" s="843">
        <f t="shared" si="111"/>
        <v>10762.746930234634</v>
      </c>
      <c r="M119" s="843">
        <f t="shared" si="111"/>
        <v>10737.222076666229</v>
      </c>
      <c r="N119" s="843">
        <f t="shared" si="111"/>
        <v>11074.803123146687</v>
      </c>
      <c r="O119" s="843">
        <f t="shared" si="111"/>
        <v>11302.693030946444</v>
      </c>
      <c r="P119" s="843">
        <f t="shared" si="111"/>
        <v>11237.975323083212</v>
      </c>
      <c r="Q119" s="843">
        <f t="shared" si="111"/>
        <v>12126.926663714234</v>
      </c>
      <c r="R119" s="843">
        <f t="shared" si="111"/>
        <v>12617.183077164851</v>
      </c>
      <c r="S119" s="843">
        <f t="shared" si="111"/>
        <v>13351.847119199665</v>
      </c>
      <c r="T119" s="843">
        <f t="shared" si="111"/>
        <v>13959.271462947612</v>
      </c>
      <c r="U119" s="843">
        <f t="shared" ref="U119:V119" si="112">IF(U85&gt;9,U102/U85*1000,"n.a.")</f>
        <v>14089.25847355165</v>
      </c>
      <c r="V119" s="843">
        <f t="shared" si="112"/>
        <v>14292.53573100173</v>
      </c>
      <c r="W119" s="843">
        <f t="shared" ref="W119:X119" si="113">IF(W85&gt;9,W102/W85*1000,"n.a.")</f>
        <v>14563.214821728801</v>
      </c>
      <c r="X119" s="843">
        <f t="shared" si="113"/>
        <v>14507.044565353699</v>
      </c>
      <c r="Y119" s="843">
        <f t="shared" ref="Y119:Z119" si="114">IF(Y85&gt;9,Y102/Y85*1000,"n.a.")</f>
        <v>14579.017118174101</v>
      </c>
      <c r="Z119" s="843">
        <f t="shared" si="114"/>
        <v>15522.782708193792</v>
      </c>
    </row>
    <row r="120" spans="1:26" x14ac:dyDescent="0.25">
      <c r="A120" s="63" t="s">
        <v>481</v>
      </c>
      <c r="B120" s="418"/>
      <c r="C120" s="3"/>
      <c r="D120" s="3"/>
      <c r="E120" s="3"/>
      <c r="F120" s="3"/>
      <c r="G120" s="3"/>
      <c r="H120" s="3"/>
      <c r="I120" s="3"/>
      <c r="J120" s="3"/>
      <c r="K120" s="3"/>
      <c r="L120" s="3"/>
      <c r="M120" s="3"/>
      <c r="N120" s="3"/>
      <c r="O120" s="3"/>
      <c r="P120" s="3"/>
      <c r="Q120" s="3"/>
      <c r="R120" s="3"/>
      <c r="S120" s="3"/>
      <c r="T120" s="3"/>
      <c r="U120" s="3"/>
      <c r="V120" s="3"/>
      <c r="W120" s="3"/>
      <c r="X120" s="3"/>
      <c r="Y120" s="3"/>
      <c r="Z120" s="3"/>
    </row>
    <row r="122" spans="1:26" ht="20.25" customHeight="1" x14ac:dyDescent="0.25">
      <c r="A122" s="22" t="str">
        <f>Index!A41</f>
        <v>Table 3h    Employment by institutional sector, average real wage and salary rates, Palau citizens, FY2000-FY2023</v>
      </c>
    </row>
    <row r="123" spans="1:26" s="14" customFormat="1" ht="20.25" customHeight="1" x14ac:dyDescent="0.25">
      <c r="A123" s="797"/>
      <c r="B123" s="239" t="s">
        <v>482</v>
      </c>
      <c r="C123" s="24" t="str">
        <f t="shared" ref="C123:T123" si="115">C71</f>
        <v>FY00</v>
      </c>
      <c r="D123" s="24" t="str">
        <f t="shared" si="115"/>
        <v>FY01</v>
      </c>
      <c r="E123" s="24" t="str">
        <f t="shared" si="115"/>
        <v>FY02</v>
      </c>
      <c r="F123" s="24" t="str">
        <f t="shared" si="115"/>
        <v>FY03</v>
      </c>
      <c r="G123" s="24" t="str">
        <f t="shared" si="115"/>
        <v>FY04</v>
      </c>
      <c r="H123" s="24" t="str">
        <f t="shared" si="115"/>
        <v>FY05</v>
      </c>
      <c r="I123" s="24" t="str">
        <f t="shared" si="115"/>
        <v>FY06</v>
      </c>
      <c r="J123" s="24" t="str">
        <f t="shared" si="115"/>
        <v>FY07</v>
      </c>
      <c r="K123" s="24" t="str">
        <f t="shared" si="115"/>
        <v>FY08</v>
      </c>
      <c r="L123" s="24" t="str">
        <f t="shared" si="115"/>
        <v>FY09</v>
      </c>
      <c r="M123" s="24" t="str">
        <f t="shared" si="115"/>
        <v>FY10</v>
      </c>
      <c r="N123" s="24" t="str">
        <f t="shared" si="115"/>
        <v>FY11</v>
      </c>
      <c r="O123" s="24" t="str">
        <f t="shared" si="115"/>
        <v>FY12</v>
      </c>
      <c r="P123" s="24" t="str">
        <f t="shared" si="115"/>
        <v>FY13</v>
      </c>
      <c r="Q123" s="24" t="str">
        <f t="shared" si="115"/>
        <v>FY14</v>
      </c>
      <c r="R123" s="24" t="str">
        <f t="shared" si="115"/>
        <v>FY15</v>
      </c>
      <c r="S123" s="24" t="str">
        <f t="shared" si="115"/>
        <v>FY16</v>
      </c>
      <c r="T123" s="24" t="str">
        <f t="shared" si="115"/>
        <v>FY17</v>
      </c>
      <c r="U123" s="24" t="str">
        <f t="shared" ref="U123:V123" si="116">U71</f>
        <v>FY18</v>
      </c>
      <c r="V123" s="24" t="str">
        <f t="shared" si="116"/>
        <v>FY19</v>
      </c>
      <c r="W123" s="24" t="str">
        <f t="shared" ref="W123:X123" si="117">W71</f>
        <v>FY20</v>
      </c>
      <c r="X123" s="24" t="str">
        <f t="shared" si="117"/>
        <v>FY21</v>
      </c>
      <c r="Y123" s="24" t="str">
        <f t="shared" ref="Y123:Z123" si="118">Y71</f>
        <v>FY22</v>
      </c>
      <c r="Z123" s="24" t="str">
        <f t="shared" si="118"/>
        <v>FY23</v>
      </c>
    </row>
    <row r="124" spans="1:26" x14ac:dyDescent="0.25">
      <c r="A124" s="1">
        <v>1.1000000000000001</v>
      </c>
      <c r="B124" s="153" t="s">
        <v>476</v>
      </c>
      <c r="C124" s="69">
        <f>IF(ISNUMBER(C106)=TRUE,IF(C106&gt;0,C106/NAgni!C$57*100,"n.a."),"n.a.")</f>
        <v>11893.79834884135</v>
      </c>
      <c r="D124" s="69">
        <f>IF(ISNUMBER(D106)=TRUE,IF(D106&gt;0,D106/NAgni!D$57*100,"n.a."),"n.a.")</f>
        <v>14029.665952794343</v>
      </c>
      <c r="E124" s="69">
        <f>IF(ISNUMBER(E106)=TRUE,IF(E106&gt;0,E106/NAgni!E$57*100,"n.a."),"n.a.")</f>
        <v>13681.191798160728</v>
      </c>
      <c r="F124" s="69">
        <f>IF(ISNUMBER(F106)=TRUE,IF(F106&gt;0,F106/NAgni!F$57*100,"n.a."),"n.a.")</f>
        <v>13395.052105246597</v>
      </c>
      <c r="G124" s="69">
        <f>IF(ISNUMBER(G106)=TRUE,IF(G106&gt;0,G106/NAgni!G$57*100,"n.a."),"n.a.")</f>
        <v>13873.541811327599</v>
      </c>
      <c r="H124" s="69">
        <f>IF(ISNUMBER(H106)=TRUE,IF(H106&gt;0,H106/NAgni!H$57*100,"n.a."),"n.a.")</f>
        <v>12697.319396414216</v>
      </c>
      <c r="I124" s="69">
        <f>IF(ISNUMBER(I106)=TRUE,IF(I106&gt;0,I106/NAgni!I$57*100,"n.a."),"n.a.")</f>
        <v>12862.680178386527</v>
      </c>
      <c r="J124" s="69">
        <f>IF(ISNUMBER(J106)=TRUE,IF(J106&gt;0,J106/NAgni!J$57*100,"n.a."),"n.a.")</f>
        <v>12928.095812036645</v>
      </c>
      <c r="K124" s="69">
        <f>IF(ISNUMBER(K106)=TRUE,IF(K106&gt;0,K106/NAgni!K$57*100,"n.a."),"n.a.")</f>
        <v>12170.344052146285</v>
      </c>
      <c r="L124" s="69">
        <f>IF(ISNUMBER(L106)=TRUE,IF(L106&gt;0,L106/NAgni!L$57*100,"n.a."),"n.a.")</f>
        <v>11063.571081850465</v>
      </c>
      <c r="M124" s="69">
        <f>IF(ISNUMBER(M106)=TRUE,IF(M106&gt;0,M106/NAgni!M$57*100,"n.a."),"n.a.")</f>
        <v>10759.942072482345</v>
      </c>
      <c r="N124" s="69">
        <f>IF(ISNUMBER(N106)=TRUE,IF(N106&gt;0,N106/NAgni!N$57*100,"n.a."),"n.a.")</f>
        <v>10885.879791499108</v>
      </c>
      <c r="O124" s="69">
        <f>IF(ISNUMBER(O106)=TRUE,IF(O106&gt;0,O106/NAgni!O$57*100,"n.a."),"n.a.")</f>
        <v>10683.620830590537</v>
      </c>
      <c r="P124" s="69">
        <f>IF(ISNUMBER(P106)=TRUE,IF(P106&gt;0,P106/NAgni!P$57*100,"n.a."),"n.a.")</f>
        <v>10269.219970876347</v>
      </c>
      <c r="Q124" s="69">
        <f>IF(ISNUMBER(Q106)=TRUE,IF(Q106&gt;0,Q106/NAgni!Q$57*100,"n.a."),"n.a.")</f>
        <v>10620.502395492438</v>
      </c>
      <c r="R124" s="69">
        <f>IF(ISNUMBER(R106)=TRUE,IF(R106&gt;0,R106/NAgni!R$57*100,"n.a."),"n.a.")</f>
        <v>11103.271181796668</v>
      </c>
      <c r="S124" s="69">
        <f>IF(ISNUMBER(S106)=TRUE,IF(S106&gt;0,S106/NAgni!S$57*100,"n.a."),"n.a.")</f>
        <v>12069.503452505274</v>
      </c>
      <c r="T124" s="69">
        <f>IF(ISNUMBER(T106)=TRUE,IF(T106&gt;0,T106/NAgni!T$57*100,"n.a."),"n.a.")</f>
        <v>12317.094087537849</v>
      </c>
      <c r="U124" s="69">
        <f>IF(ISNUMBER(U106)=TRUE,IF(U106&gt;0,U106/NAgni!U$57*100,"n.a."),"n.a.")</f>
        <v>11806.67000825618</v>
      </c>
      <c r="V124" s="69">
        <f>IF(ISNUMBER(V106)=TRUE,IF(V106&gt;0,V106/NAgni!V$57*100,"n.a."),"n.a.")</f>
        <v>11471.613200517653</v>
      </c>
      <c r="W124" s="69">
        <f>IF(ISNUMBER(W106)=TRUE,IF(W106&gt;0,W106/NAgni!W$57*100,"n.a."),"n.a.")</f>
        <v>10848.040766948123</v>
      </c>
      <c r="X124" s="69">
        <f>IF(ISNUMBER(X106)=TRUE,IF(X106&gt;0,X106/NAgni!X$57*100,"n.a."),"n.a.")</f>
        <v>9456.8898414104351</v>
      </c>
      <c r="Y124" s="69">
        <f>IF(ISNUMBER(Y106)=TRUE,IF(Y106&gt;0,Y106/NAgni!Y$57*100,"n.a."),"n.a.")</f>
        <v>9010.3575831248072</v>
      </c>
      <c r="Z124" s="69">
        <f>IF(ISNUMBER(Z106)=TRUE,IF(Z106&gt;0,Z106/NAgni!Z$57*100,"n.a."),"n.a.")</f>
        <v>9438.5534233740364</v>
      </c>
    </row>
    <row r="125" spans="1:26" x14ac:dyDescent="0.25">
      <c r="A125" s="1">
        <v>1.2</v>
      </c>
      <c r="B125" s="153" t="s">
        <v>477</v>
      </c>
      <c r="C125" s="69">
        <f>IF(ISNUMBER(C107)=TRUE,IF(C107&gt;0,C107/NAgni!C$57*100,"n.a."),"n.a.")</f>
        <v>7916.3893969300107</v>
      </c>
      <c r="D125" s="69">
        <f>IF(ISNUMBER(D107)=TRUE,IF(D107&gt;0,D107/NAgni!D$57*100,"n.a."),"n.a.")</f>
        <v>8307.8823131943445</v>
      </c>
      <c r="E125" s="69">
        <f>IF(ISNUMBER(E107)=TRUE,IF(E107&gt;0,E107/NAgni!E$57*100,"n.a."),"n.a.")</f>
        <v>8948.8302630731014</v>
      </c>
      <c r="F125" s="69">
        <f>IF(ISNUMBER(F107)=TRUE,IF(F107&gt;0,F107/NAgni!F$57*100,"n.a."),"n.a.")</f>
        <v>8919.7340936678665</v>
      </c>
      <c r="G125" s="69">
        <f>IF(ISNUMBER(G107)=TRUE,IF(G107&gt;0,G107/NAgni!G$57*100,"n.a."),"n.a.")</f>
        <v>8706.6981989893247</v>
      </c>
      <c r="H125" s="69">
        <f>IF(ISNUMBER(H107)=TRUE,IF(H107&gt;0,H107/NAgni!H$57*100,"n.a."),"n.a.")</f>
        <v>8567.8893967424556</v>
      </c>
      <c r="I125" s="69">
        <f>IF(ISNUMBER(I107)=TRUE,IF(I107&gt;0,I107/NAgni!I$57*100,"n.a."),"n.a.")</f>
        <v>8275.7334271778418</v>
      </c>
      <c r="J125" s="69">
        <f>IF(ISNUMBER(J107)=TRUE,IF(J107&gt;0,J107/NAgni!J$57*100,"n.a."),"n.a.")</f>
        <v>8403.3294873342911</v>
      </c>
      <c r="K125" s="69">
        <f>IF(ISNUMBER(K107)=TRUE,IF(K107&gt;0,K107/NAgni!K$57*100,"n.a."),"n.a.")</f>
        <v>7913.3067220327557</v>
      </c>
      <c r="L125" s="69">
        <f>IF(ISNUMBER(L107)=TRUE,IF(L107&gt;0,L107/NAgni!L$57*100,"n.a."),"n.a.")</f>
        <v>7470.7576507828135</v>
      </c>
      <c r="M125" s="69">
        <f>IF(ISNUMBER(M107)=TRUE,IF(M107&gt;0,M107/NAgni!M$57*100,"n.a."),"n.a.")</f>
        <v>7523.6011011558148</v>
      </c>
      <c r="N125" s="69">
        <f>IF(ISNUMBER(N107)=TRUE,IF(N107&gt;0,N107/NAgni!N$57*100,"n.a."),"n.a.")</f>
        <v>7380.6986278408731</v>
      </c>
      <c r="O125" s="69">
        <f>IF(ISNUMBER(O107)=TRUE,IF(O107&gt;0,O107/NAgni!O$57*100,"n.a."),"n.a.")</f>
        <v>6992.1590401883277</v>
      </c>
      <c r="P125" s="69">
        <f>IF(ISNUMBER(P107)=TRUE,IF(P107&gt;0,P107/NAgni!P$57*100,"n.a."),"n.a.")</f>
        <v>7039.9938308701649</v>
      </c>
      <c r="Q125" s="69">
        <f>IF(ISNUMBER(Q107)=TRUE,IF(Q107&gt;0,Q107/NAgni!Q$57*100,"n.a."),"n.a.")</f>
        <v>7266.9842400461848</v>
      </c>
      <c r="R125" s="69">
        <f>IF(ISNUMBER(R107)=TRUE,IF(R107&gt;0,R107/NAgni!R$57*100,"n.a."),"n.a.")</f>
        <v>7592.6501882860366</v>
      </c>
      <c r="S125" s="69">
        <f>IF(ISNUMBER(S107)=TRUE,IF(S107&gt;0,S107/NAgni!S$57*100,"n.a."),"n.a.")</f>
        <v>8282.0243866476212</v>
      </c>
      <c r="T125" s="69">
        <f>IF(ISNUMBER(T107)=TRUE,IF(T107&gt;0,T107/NAgni!T$57*100,"n.a."),"n.a.")</f>
        <v>8936.5545759459201</v>
      </c>
      <c r="U125" s="69">
        <f>IF(ISNUMBER(U107)=TRUE,IF(U107&gt;0,U107/NAgni!U$57*100,"n.a."),"n.a.")</f>
        <v>8092.8048297949172</v>
      </c>
      <c r="V125" s="69">
        <f>IF(ISNUMBER(V107)=TRUE,IF(V107&gt;0,V107/NAgni!V$57*100,"n.a."),"n.a.")</f>
        <v>7780.7441002430078</v>
      </c>
      <c r="W125" s="69">
        <f>IF(ISNUMBER(W107)=TRUE,IF(W107&gt;0,W107/NAgni!W$57*100,"n.a."),"n.a.")</f>
        <v>7836.2416903669473</v>
      </c>
      <c r="X125" s="69">
        <f>IF(ISNUMBER(X107)=TRUE,IF(X107&gt;0,X107/NAgni!X$57*100,"n.a."),"n.a.")</f>
        <v>7732.1196164072107</v>
      </c>
      <c r="Y125" s="69">
        <f>IF(ISNUMBER(Y107)=TRUE,IF(Y107&gt;0,Y107/NAgni!Y$57*100,"n.a."),"n.a.")</f>
        <v>7065.8995980694854</v>
      </c>
      <c r="Z125" s="69">
        <f>IF(ISNUMBER(Z107)=TRUE,IF(Z107&gt;0,Z107/NAgni!Z$57*100,"n.a."),"n.a.")</f>
        <v>6493.1970102595105</v>
      </c>
    </row>
    <row r="126" spans="1:26" x14ac:dyDescent="0.25">
      <c r="A126" s="1">
        <v>1.3</v>
      </c>
      <c r="B126" t="s">
        <v>372</v>
      </c>
      <c r="C126" s="69">
        <f>IF(ISNUMBER(C108)=TRUE,IF(C108&gt;0,C108/NAgni!C$57*100,"n.a."),"n.a.")</f>
        <v>18432.621932642742</v>
      </c>
      <c r="D126" s="69">
        <f>IF(ISNUMBER(D108)=TRUE,IF(D108&gt;0,D108/NAgni!D$57*100,"n.a."),"n.a.")</f>
        <v>19283.090198290385</v>
      </c>
      <c r="E126" s="69">
        <f>IF(ISNUMBER(E108)=TRUE,IF(E108&gt;0,E108/NAgni!E$57*100,"n.a."),"n.a.")</f>
        <v>19687.608368952155</v>
      </c>
      <c r="F126" s="69">
        <f>IF(ISNUMBER(F108)=TRUE,IF(F108&gt;0,F108/NAgni!F$57*100,"n.a."),"n.a.")</f>
        <v>20077.957158866833</v>
      </c>
      <c r="G126" s="69">
        <f>IF(ISNUMBER(G108)=TRUE,IF(G108&gt;0,G108/NAgni!G$57*100,"n.a."),"n.a.")</f>
        <v>20452.274852378632</v>
      </c>
      <c r="H126" s="69">
        <f>IF(ISNUMBER(H108)=TRUE,IF(H108&gt;0,H108/NAgni!H$57*100,"n.a."),"n.a.")</f>
        <v>20231.83148038846</v>
      </c>
      <c r="I126" s="69">
        <f>IF(ISNUMBER(I108)=TRUE,IF(I108&gt;0,I108/NAgni!I$57*100,"n.a."),"n.a.")</f>
        <v>19522.331827173861</v>
      </c>
      <c r="J126" s="69">
        <f>IF(ISNUMBER(J108)=TRUE,IF(J108&gt;0,J108/NAgni!J$57*100,"n.a."),"n.a.")</f>
        <v>19783.405439721479</v>
      </c>
      <c r="K126" s="69">
        <f>IF(ISNUMBER(K108)=TRUE,IF(K108&gt;0,K108/NAgni!K$57*100,"n.a."),"n.a.")</f>
        <v>18717.5673301762</v>
      </c>
      <c r="L126" s="69">
        <f>IF(ISNUMBER(L108)=TRUE,IF(L108&gt;0,L108/NAgni!L$57*100,"n.a."),"n.a.")</f>
        <v>18739.085266078182</v>
      </c>
      <c r="M126" s="69">
        <f>IF(ISNUMBER(M108)=TRUE,IF(M108&gt;0,M108/NAgni!M$57*100,"n.a."),"n.a.")</f>
        <v>18168.963811424044</v>
      </c>
      <c r="N126" s="69">
        <f>IF(ISNUMBER(N108)=TRUE,IF(N108&gt;0,N108/NAgni!N$57*100,"n.a."),"n.a.")</f>
        <v>17096.636344160001</v>
      </c>
      <c r="O126" s="69">
        <f>IF(ISNUMBER(O108)=TRUE,IF(O108&gt;0,O108/NAgni!O$57*100,"n.a."),"n.a.")</f>
        <v>16998.813073625606</v>
      </c>
      <c r="P126" s="69">
        <f>IF(ISNUMBER(P108)=TRUE,IF(P108&gt;0,P108/NAgni!P$57*100,"n.a."),"n.a.")</f>
        <v>16566.019786499284</v>
      </c>
      <c r="Q126" s="69">
        <f>IF(ISNUMBER(Q108)=TRUE,IF(Q108&gt;0,Q108/NAgni!Q$57*100,"n.a."),"n.a.")</f>
        <v>15234.83258260404</v>
      </c>
      <c r="R126" s="69">
        <f>IF(ISNUMBER(R108)=TRUE,IF(R108&gt;0,R108/NAgni!R$57*100,"n.a."),"n.a.")</f>
        <v>15187.801370750256</v>
      </c>
      <c r="S126" s="69">
        <f>IF(ISNUMBER(S108)=TRUE,IF(S108&gt;0,S108/NAgni!S$57*100,"n.a."),"n.a.")</f>
        <v>16777.130281559748</v>
      </c>
      <c r="T126" s="69">
        <f>IF(ISNUMBER(T108)=TRUE,IF(T108&gt;0,T108/NAgni!T$57*100,"n.a."),"n.a.")</f>
        <v>17900.392728429648</v>
      </c>
      <c r="U126" s="69">
        <f>IF(ISNUMBER(U108)=TRUE,IF(U108&gt;0,U108/NAgni!U$57*100,"n.a."),"n.a.")</f>
        <v>18357.124066041626</v>
      </c>
      <c r="V126" s="69">
        <f>IF(ISNUMBER(V108)=TRUE,IF(V108&gt;0,V108/NAgni!V$57*100,"n.a."),"n.a.")</f>
        <v>18541.532130260057</v>
      </c>
      <c r="W126" s="69">
        <f>IF(ISNUMBER(W108)=TRUE,IF(W108&gt;0,W108/NAgni!W$57*100,"n.a."),"n.a.")</f>
        <v>19033.847712269162</v>
      </c>
      <c r="X126" s="69">
        <f>IF(ISNUMBER(X108)=TRUE,IF(X108&gt;0,X108/NAgni!X$57*100,"n.a."),"n.a.")</f>
        <v>19475.148031280987</v>
      </c>
      <c r="Y126" s="69">
        <f>IF(ISNUMBER(Y108)=TRUE,IF(Y108&gt;0,Y108/NAgni!Y$57*100,"n.a."),"n.a.")</f>
        <v>18060.764142931635</v>
      </c>
      <c r="Z126" s="69">
        <f>IF(ISNUMBER(Z108)=TRUE,IF(Z108&gt;0,Z108/NAgni!Z$57*100,"n.a."),"n.a.")</f>
        <v>15737.931844088374</v>
      </c>
    </row>
    <row r="127" spans="1:26" x14ac:dyDescent="0.25">
      <c r="A127" s="1">
        <v>1.4</v>
      </c>
      <c r="B127" t="s">
        <v>478</v>
      </c>
      <c r="C127" s="69" t="str">
        <f>IF(ISNUMBER(C109)=TRUE,IF(C109&gt;0,C109/NAgni!C$57*100,"n.a."),"n.a.")</f>
        <v>n.a.</v>
      </c>
      <c r="D127" s="69" t="str">
        <f>IF(ISNUMBER(D109)=TRUE,IF(D109&gt;0,D109/NAgni!D$57*100,"n.a."),"n.a.")</f>
        <v>n.a.</v>
      </c>
      <c r="E127" s="69" t="str">
        <f>IF(ISNUMBER(E109)=TRUE,IF(E109&gt;0,E109/NAgni!E$57*100,"n.a."),"n.a.")</f>
        <v>n.a.</v>
      </c>
      <c r="F127" s="69" t="str">
        <f>IF(ISNUMBER(F109)=TRUE,IF(F109&gt;0,F109/NAgni!F$57*100,"n.a."),"n.a.")</f>
        <v>n.a.</v>
      </c>
      <c r="G127" s="69" t="str">
        <f>IF(ISNUMBER(G109)=TRUE,IF(G109&gt;0,G109/NAgni!G$57*100,"n.a."),"n.a.")</f>
        <v>n.a.</v>
      </c>
      <c r="H127" s="69" t="str">
        <f>IF(ISNUMBER(H109)=TRUE,IF(H109&gt;0,H109/NAgni!H$57*100,"n.a."),"n.a.")</f>
        <v>n.a.</v>
      </c>
      <c r="I127" s="69" t="str">
        <f>IF(ISNUMBER(I109)=TRUE,IF(I109&gt;0,I109/NAgni!I$57*100,"n.a."),"n.a.")</f>
        <v>n.a.</v>
      </c>
      <c r="J127" s="69" t="str">
        <f>IF(ISNUMBER(J109)=TRUE,IF(J109&gt;0,J109/NAgni!J$57*100,"n.a."),"n.a.")</f>
        <v>n.a.</v>
      </c>
      <c r="K127" s="69">
        <f>IF(ISNUMBER(K109)=TRUE,IF(K109&gt;0,K109/NAgni!K$57*100,"n.a."),"n.a.")</f>
        <v>14295.085062715287</v>
      </c>
      <c r="L127" s="69">
        <f>IF(ISNUMBER(L109)=TRUE,IF(L109&gt;0,L109/NAgni!L$57*100,"n.a."),"n.a.")</f>
        <v>13748.490490605724</v>
      </c>
      <c r="M127" s="69">
        <f>IF(ISNUMBER(M109)=TRUE,IF(M109&gt;0,M109/NAgni!M$57*100,"n.a."),"n.a.")</f>
        <v>13061.677008159408</v>
      </c>
      <c r="N127" s="69">
        <f>IF(ISNUMBER(N109)=TRUE,IF(N109&gt;0,N109/NAgni!N$57*100,"n.a."),"n.a.")</f>
        <v>13354.39580685892</v>
      </c>
      <c r="O127" s="69">
        <f>IF(ISNUMBER(O109)=TRUE,IF(O109&gt;0,O109/NAgni!O$57*100,"n.a."),"n.a.")</f>
        <v>11887.649518937395</v>
      </c>
      <c r="P127" s="69">
        <f>IF(ISNUMBER(P109)=TRUE,IF(P109&gt;0,P109/NAgni!P$57*100,"n.a."),"n.a.")</f>
        <v>11603.375959079283</v>
      </c>
      <c r="Q127" s="69">
        <f>IF(ISNUMBER(Q109)=TRUE,IF(Q109&gt;0,Q109/NAgni!Q$57*100,"n.a."),"n.a.")</f>
        <v>10681.021687157114</v>
      </c>
      <c r="R127" s="69">
        <f>IF(ISNUMBER(R109)=TRUE,IF(R109&gt;0,R109/NAgni!R$57*100,"n.a."),"n.a.")</f>
        <v>10654.641078163679</v>
      </c>
      <c r="S127" s="69">
        <f>IF(ISNUMBER(S109)=TRUE,IF(S109&gt;0,S109/NAgni!S$57*100,"n.a."),"n.a.")</f>
        <v>13323.077944034609</v>
      </c>
      <c r="T127" s="69">
        <f>IF(ISNUMBER(T109)=TRUE,IF(T109&gt;0,T109/NAgni!T$57*100,"n.a."),"n.a.")</f>
        <v>11626.065405307381</v>
      </c>
      <c r="U127" s="69">
        <f>IF(ISNUMBER(U109)=TRUE,IF(U109&gt;0,U109/NAgni!U$57*100,"n.a."),"n.a.")</f>
        <v>11749.720345758558</v>
      </c>
      <c r="V127" s="69" t="str">
        <f>IF(ISNUMBER(V109)=TRUE,IF(V109&gt;0,V109/NAgni!V$57*100,"n.a."),"n.a.")</f>
        <v>n.a.</v>
      </c>
      <c r="W127" s="69" t="str">
        <f>IF(ISNUMBER(W109)=TRUE,IF(W109&gt;0,W109/NAgni!W$57*100,"n.a."),"n.a.")</f>
        <v>n.a.</v>
      </c>
      <c r="X127" s="69" t="str">
        <f>IF(ISNUMBER(X109)=TRUE,IF(X109&gt;0,X109/NAgni!X$57*100,"n.a."),"n.a.")</f>
        <v>n.a.</v>
      </c>
      <c r="Y127" s="69" t="str">
        <f>IF(ISNUMBER(Y109)=TRUE,IF(Y109&gt;0,Y109/NAgni!Y$57*100,"n.a."),"n.a.")</f>
        <v>n.a.</v>
      </c>
      <c r="Z127" s="69" t="str">
        <f>IF(ISNUMBER(Z109)=TRUE,IF(Z109&gt;0,Z109/NAgni!Z$57*100,"n.a."),"n.a.")</f>
        <v>n.a.</v>
      </c>
    </row>
    <row r="128" spans="1:26" x14ac:dyDescent="0.25">
      <c r="A128" s="34" t="s">
        <v>373</v>
      </c>
      <c r="B128" s="153" t="s">
        <v>374</v>
      </c>
      <c r="C128" s="69">
        <f>IF(ISNUMBER(C110)=TRUE,IF(C110&gt;0,C110/NAgni!C$57*100,"n.a."),"n.a.")</f>
        <v>23494.771716076451</v>
      </c>
      <c r="D128" s="69">
        <f>IF(ISNUMBER(D110)=TRUE,IF(D110&gt;0,D110/NAgni!D$57*100,"n.a."),"n.a.")</f>
        <v>21743.660180161089</v>
      </c>
      <c r="E128" s="69">
        <f>IF(ISNUMBER(E110)=TRUE,IF(E110&gt;0,E110/NAgni!E$57*100,"n.a."),"n.a.")</f>
        <v>23269.686089992105</v>
      </c>
      <c r="F128" s="69">
        <f>IF(ISNUMBER(F110)=TRUE,IF(F110&gt;0,F110/NAgni!F$57*100,"n.a."),"n.a.")</f>
        <v>24504.573810359481</v>
      </c>
      <c r="G128" s="69">
        <f>IF(ISNUMBER(G110)=TRUE,IF(G110&gt;0,G110/NAgni!G$57*100,"n.a."),"n.a.")</f>
        <v>25138.473670186333</v>
      </c>
      <c r="H128" s="69">
        <f>IF(ISNUMBER(H110)=TRUE,IF(H110&gt;0,H110/NAgni!H$57*100,"n.a."),"n.a.")</f>
        <v>25106.450109632948</v>
      </c>
      <c r="I128" s="69">
        <f>IF(ISNUMBER(I110)=TRUE,IF(I110&gt;0,I110/NAgni!I$57*100,"n.a."),"n.a.")</f>
        <v>24256.356594029465</v>
      </c>
      <c r="J128" s="69">
        <f>IF(ISNUMBER(J110)=TRUE,IF(J110&gt;0,J110/NAgni!J$57*100,"n.a."),"n.a.")</f>
        <v>22856.584748465892</v>
      </c>
      <c r="K128" s="69">
        <f>IF(ISNUMBER(K110)=TRUE,IF(K110&gt;0,K110/NAgni!K$57*100,"n.a."),"n.a.")</f>
        <v>20271.213912375872</v>
      </c>
      <c r="L128" s="69">
        <f>IF(ISNUMBER(L110)=TRUE,IF(L110&gt;0,L110/NAgni!L$57*100,"n.a."),"n.a.")</f>
        <v>19167.130241505551</v>
      </c>
      <c r="M128" s="69">
        <f>IF(ISNUMBER(M110)=TRUE,IF(M110&gt;0,M110/NAgni!M$57*100,"n.a."),"n.a.")</f>
        <v>20131.86115594735</v>
      </c>
      <c r="N128" s="69">
        <f>IF(ISNUMBER(N110)=TRUE,IF(N110&gt;0,N110/NAgni!N$57*100,"n.a."),"n.a.")</f>
        <v>19770.528822892204</v>
      </c>
      <c r="O128" s="69">
        <f>IF(ISNUMBER(O110)=TRUE,IF(O110&gt;0,O110/NAgni!O$57*100,"n.a."),"n.a.")</f>
        <v>20636.490095517525</v>
      </c>
      <c r="P128" s="69">
        <f>IF(ISNUMBER(P110)=TRUE,IF(P110&gt;0,P110/NAgni!P$57*100,"n.a."),"n.a.")</f>
        <v>21262.224946079412</v>
      </c>
      <c r="Q128" s="69">
        <f>IF(ISNUMBER(Q110)=TRUE,IF(Q110&gt;0,Q110/NAgni!Q$57*100,"n.a."),"n.a.")</f>
        <v>20385.429546549662</v>
      </c>
      <c r="R128" s="69">
        <f>IF(ISNUMBER(R110)=TRUE,IF(R110&gt;0,R110/NAgni!R$57*100,"n.a."),"n.a.")</f>
        <v>20818.377506588506</v>
      </c>
      <c r="S128" s="69">
        <f>IF(ISNUMBER(S110)=TRUE,IF(S110&gt;0,S110/NAgni!S$57*100,"n.a."),"n.a.")</f>
        <v>21042.476401144741</v>
      </c>
      <c r="T128" s="69">
        <f>IF(ISNUMBER(T110)=TRUE,IF(T110&gt;0,T110/NAgni!T$57*100,"n.a."),"n.a.")</f>
        <v>22596.093140976172</v>
      </c>
      <c r="U128" s="69">
        <f>IF(ISNUMBER(U110)=TRUE,IF(U110&gt;0,U110/NAgni!U$57*100,"n.a."),"n.a.")</f>
        <v>24401.391508457997</v>
      </c>
      <c r="V128" s="69">
        <f>IF(ISNUMBER(V110)=TRUE,IF(V110&gt;0,V110/NAgni!V$57*100,"n.a."),"n.a.")</f>
        <v>25997.713955965912</v>
      </c>
      <c r="W128" s="69">
        <f>IF(ISNUMBER(W110)=TRUE,IF(W110&gt;0,W110/NAgni!W$57*100,"n.a."),"n.a.")</f>
        <v>24387.559759073909</v>
      </c>
      <c r="X128" s="69">
        <f>IF(ISNUMBER(X110)=TRUE,IF(X110&gt;0,X110/NAgni!X$57*100,"n.a."),"n.a.")</f>
        <v>25442.774443238806</v>
      </c>
      <c r="Y128" s="69">
        <f>IF(ISNUMBER(Y110)=TRUE,IF(Y110&gt;0,Y110/NAgni!Y$57*100,"n.a."),"n.a.")</f>
        <v>23217.419350698565</v>
      </c>
      <c r="Z128" s="69">
        <f>IF(ISNUMBER(Z110)=TRUE,IF(Z110&gt;0,Z110/NAgni!Z$57*100,"n.a."),"n.a.")</f>
        <v>22315.959618481134</v>
      </c>
    </row>
    <row r="129" spans="1:26" x14ac:dyDescent="0.25">
      <c r="A129" s="34" t="s">
        <v>375</v>
      </c>
      <c r="B129" s="153" t="s">
        <v>376</v>
      </c>
      <c r="C129" s="69">
        <f>IF(ISNUMBER(C111)=TRUE,IF(C111&gt;0,C111/NAgni!C$57*100,"n.a."),"n.a.")</f>
        <v>16981.120556952199</v>
      </c>
      <c r="D129" s="69">
        <f>IF(ISNUMBER(D111)=TRUE,IF(D111&gt;0,D111/NAgni!D$57*100,"n.a."),"n.a.")</f>
        <v>15175.945310082108</v>
      </c>
      <c r="E129" s="69">
        <f>IF(ISNUMBER(E111)=TRUE,IF(E111&gt;0,E111/NAgni!E$57*100,"n.a."),"n.a.")</f>
        <v>17182.745218141794</v>
      </c>
      <c r="F129" s="69">
        <f>IF(ISNUMBER(F111)=TRUE,IF(F111&gt;0,F111/NAgni!F$57*100,"n.a."),"n.a.")</f>
        <v>19993.044904035643</v>
      </c>
      <c r="G129" s="69">
        <f>IF(ISNUMBER(G111)=TRUE,IF(G111&gt;0,G111/NAgni!G$57*100,"n.a."),"n.a.")</f>
        <v>25466.299590239363</v>
      </c>
      <c r="H129" s="69">
        <f>IF(ISNUMBER(H111)=TRUE,IF(H111&gt;0,H111/NAgni!H$57*100,"n.a."),"n.a.")</f>
        <v>25588.244200581379</v>
      </c>
      <c r="I129" s="69">
        <f>IF(ISNUMBER(I111)=TRUE,IF(I111&gt;0,I111/NAgni!I$57*100,"n.a."),"n.a.")</f>
        <v>23383.565934006991</v>
      </c>
      <c r="J129" s="69">
        <f>IF(ISNUMBER(J111)=TRUE,IF(J111&gt;0,J111/NAgni!J$57*100,"n.a."),"n.a.")</f>
        <v>23194.165388093199</v>
      </c>
      <c r="K129" s="69">
        <f>IF(ISNUMBER(K111)=TRUE,IF(K111&gt;0,K111/NAgni!K$57*100,"n.a."),"n.a.")</f>
        <v>21573.92400554585</v>
      </c>
      <c r="L129" s="69">
        <f>IF(ISNUMBER(L111)=TRUE,IF(L111&gt;0,L111/NAgni!L$57*100,"n.a."),"n.a.")</f>
        <v>20683.998263819085</v>
      </c>
      <c r="M129" s="69">
        <f>IF(ISNUMBER(M111)=TRUE,IF(M111&gt;0,M111/NAgni!M$57*100,"n.a."),"n.a.")</f>
        <v>21345.731089052057</v>
      </c>
      <c r="N129" s="69">
        <f>IF(ISNUMBER(N111)=TRUE,IF(N111&gt;0,N111/NAgni!N$57*100,"n.a."),"n.a.")</f>
        <v>20966.037282584737</v>
      </c>
      <c r="O129" s="69">
        <f>IF(ISNUMBER(O111)=TRUE,IF(O111&gt;0,O111/NAgni!O$57*100,"n.a."),"n.a.")</f>
        <v>17840.630457950403</v>
      </c>
      <c r="P129" s="69">
        <f>IF(ISNUMBER(P111)=TRUE,IF(P111&gt;0,P111/NAgni!P$57*100,"n.a."),"n.a.")</f>
        <v>17314.436517774673</v>
      </c>
      <c r="Q129" s="69">
        <f>IF(ISNUMBER(Q111)=TRUE,IF(Q111&gt;0,Q111/NAgni!Q$57*100,"n.a."),"n.a.")</f>
        <v>15454.862027926805</v>
      </c>
      <c r="R129" s="69">
        <f>IF(ISNUMBER(R111)=TRUE,IF(R111&gt;0,R111/NAgni!R$57*100,"n.a."),"n.a.")</f>
        <v>17291.742606402731</v>
      </c>
      <c r="S129" s="69">
        <f>IF(ISNUMBER(S111)=TRUE,IF(S111&gt;0,S111/NAgni!S$57*100,"n.a."),"n.a.")</f>
        <v>17990.93870788662</v>
      </c>
      <c r="T129" s="69">
        <f>IF(ISNUMBER(T111)=TRUE,IF(T111&gt;0,T111/NAgni!T$57*100,"n.a."),"n.a.")</f>
        <v>19047.741848684716</v>
      </c>
      <c r="U129" s="69">
        <f>IF(ISNUMBER(U111)=TRUE,IF(U111&gt;0,U111/NAgni!U$57*100,"n.a."),"n.a.")</f>
        <v>20242.649572904917</v>
      </c>
      <c r="V129" s="69">
        <f>IF(ISNUMBER(V111)=TRUE,IF(V111&gt;0,V111/NAgni!V$57*100,"n.a."),"n.a.")</f>
        <v>21163.180646068515</v>
      </c>
      <c r="W129" s="69">
        <f>IF(ISNUMBER(W111)=TRUE,IF(W111&gt;0,W111/NAgni!W$57*100,"n.a."),"n.a.")</f>
        <v>21387.442993187531</v>
      </c>
      <c r="X129" s="69">
        <f>IF(ISNUMBER(X111)=TRUE,IF(X111&gt;0,X111/NAgni!X$57*100,"n.a."),"n.a.")</f>
        <v>22348.34907609419</v>
      </c>
      <c r="Y129" s="69">
        <f>IF(ISNUMBER(Y111)=TRUE,IF(Y111&gt;0,Y111/NAgni!Y$57*100,"n.a."),"n.a.")</f>
        <v>19627.226858040511</v>
      </c>
      <c r="Z129" s="69">
        <f>IF(ISNUMBER(Z111)=TRUE,IF(Z111&gt;0,Z111/NAgni!Z$57*100,"n.a."),"n.a.")</f>
        <v>17055.389817995183</v>
      </c>
    </row>
    <row r="130" spans="1:26" x14ac:dyDescent="0.25">
      <c r="A130" s="34" t="s">
        <v>377</v>
      </c>
      <c r="B130" s="153" t="s">
        <v>378</v>
      </c>
      <c r="C130" s="69">
        <f>IF(ISNUMBER(C112)=TRUE,IF(C112&gt;0,C112/NAgni!C$57*100,"n.a."),"n.a.")</f>
        <v>18239.069620704817</v>
      </c>
      <c r="D130" s="69">
        <f>IF(ISNUMBER(D112)=TRUE,IF(D112&gt;0,D112/NAgni!D$57*100,"n.a."),"n.a.")</f>
        <v>18483.977132101863</v>
      </c>
      <c r="E130" s="69">
        <f>IF(ISNUMBER(E112)=TRUE,IF(E112&gt;0,E112/NAgni!E$57*100,"n.a."),"n.a.")</f>
        <v>18671.448532990787</v>
      </c>
      <c r="F130" s="69">
        <f>IF(ISNUMBER(F112)=TRUE,IF(F112&gt;0,F112/NAgni!F$57*100,"n.a."),"n.a.")</f>
        <v>19152.416607984997</v>
      </c>
      <c r="G130" s="69">
        <f>IF(ISNUMBER(G112)=TRUE,IF(G112&gt;0,G112/NAgni!G$57*100,"n.a."),"n.a.")</f>
        <v>18867.875529259523</v>
      </c>
      <c r="H130" s="69">
        <f>IF(ISNUMBER(H112)=TRUE,IF(H112&gt;0,H112/NAgni!H$57*100,"n.a."),"n.a.")</f>
        <v>19623.34586785471</v>
      </c>
      <c r="I130" s="69">
        <f>IF(ISNUMBER(I112)=TRUE,IF(I112&gt;0,I112/NAgni!I$57*100,"n.a."),"n.a.")</f>
        <v>19938.066279298066</v>
      </c>
      <c r="J130" s="69">
        <f>IF(ISNUMBER(J112)=TRUE,IF(J112&gt;0,J112/NAgni!J$57*100,"n.a."),"n.a.")</f>
        <v>19850.228471747854</v>
      </c>
      <c r="K130" s="69">
        <f>IF(ISNUMBER(K112)=TRUE,IF(K112&gt;0,K112/NAgni!K$57*100,"n.a."),"n.a.")</f>
        <v>18542.638032565101</v>
      </c>
      <c r="L130" s="69">
        <f>IF(ISNUMBER(L112)=TRUE,IF(L112&gt;0,L112/NAgni!L$57*100,"n.a."),"n.a.")</f>
        <v>17768.272834671545</v>
      </c>
      <c r="M130" s="69">
        <f>IF(ISNUMBER(M112)=TRUE,IF(M112&gt;0,M112/NAgni!M$57*100,"n.a."),"n.a.")</f>
        <v>17410.078403724361</v>
      </c>
      <c r="N130" s="69">
        <f>IF(ISNUMBER(N112)=TRUE,IF(N112&gt;0,N112/NAgni!N$57*100,"n.a."),"n.a.")</f>
        <v>17376.340124701044</v>
      </c>
      <c r="O130" s="69">
        <f>IF(ISNUMBER(O112)=TRUE,IF(O112&gt;0,O112/NAgni!O$57*100,"n.a."),"n.a.")</f>
        <v>16938.564610270609</v>
      </c>
      <c r="P130" s="69">
        <f>IF(ISNUMBER(P112)=TRUE,IF(P112&gt;0,P112/NAgni!P$57*100,"n.a."),"n.a.")</f>
        <v>16402.900550552815</v>
      </c>
      <c r="Q130" s="69">
        <f>IF(ISNUMBER(Q112)=TRUE,IF(Q112&gt;0,Q112/NAgni!Q$57*100,"n.a."),"n.a.")</f>
        <v>17449.128977792101</v>
      </c>
      <c r="R130" s="69">
        <f>IF(ISNUMBER(R112)=TRUE,IF(R112&gt;0,R112/NAgni!R$57*100,"n.a."),"n.a.")</f>
        <v>17349.01789672859</v>
      </c>
      <c r="S130" s="69">
        <f>IF(ISNUMBER(S112)=TRUE,IF(S112&gt;0,S112/NAgni!S$57*100,"n.a."),"n.a.")</f>
        <v>18662.081390235409</v>
      </c>
      <c r="T130" s="69">
        <f>IF(ISNUMBER(T112)=TRUE,IF(T112&gt;0,T112/NAgni!T$57*100,"n.a."),"n.a.")</f>
        <v>19175.875308871418</v>
      </c>
      <c r="U130" s="69">
        <f>IF(ISNUMBER(U112)=TRUE,IF(U112&gt;0,U112/NAgni!U$57*100,"n.a."),"n.a.")</f>
        <v>19423.605346772492</v>
      </c>
      <c r="V130" s="69">
        <f>IF(ISNUMBER(V112)=TRUE,IF(V112&gt;0,V112/NAgni!V$57*100,"n.a."),"n.a.")</f>
        <v>19794.503135165942</v>
      </c>
      <c r="W130" s="69">
        <f>IF(ISNUMBER(W112)=TRUE,IF(W112&gt;0,W112/NAgni!W$57*100,"n.a."),"n.a.")</f>
        <v>20067.991715953583</v>
      </c>
      <c r="X130" s="69">
        <f>IF(ISNUMBER(X112)=TRUE,IF(X112&gt;0,X112/NAgni!X$57*100,"n.a."),"n.a.")</f>
        <v>19984.493642925667</v>
      </c>
      <c r="Y130" s="69">
        <f>IF(ISNUMBER(Y112)=TRUE,IF(Y112&gt;0,Y112/NAgni!Y$57*100,"n.a."),"n.a.")</f>
        <v>17889.69911954027</v>
      </c>
      <c r="Z130" s="69">
        <f>IF(ISNUMBER(Z112)=TRUE,IF(Z112&gt;0,Z112/NAgni!Z$57*100,"n.a."),"n.a.")</f>
        <v>18232.549089874938</v>
      </c>
    </row>
    <row r="131" spans="1:26" x14ac:dyDescent="0.25">
      <c r="A131" s="34" t="s">
        <v>379</v>
      </c>
      <c r="B131" s="153" t="s">
        <v>380</v>
      </c>
      <c r="C131" s="69">
        <f>IF(ISNUMBER(C113)=TRUE,IF(C113&gt;0,C113/NAgni!C$57*100,"n.a."),"n.a.")</f>
        <v>14129.802577295604</v>
      </c>
      <c r="D131" s="69">
        <f>IF(ISNUMBER(D113)=TRUE,IF(D113&gt;0,D113/NAgni!D$57*100,"n.a."),"n.a.")</f>
        <v>13963.990275227126</v>
      </c>
      <c r="E131" s="69">
        <f>IF(ISNUMBER(E113)=TRUE,IF(E113&gt;0,E113/NAgni!E$57*100,"n.a."),"n.a.")</f>
        <v>14021.650727488464</v>
      </c>
      <c r="F131" s="69">
        <f>IF(ISNUMBER(F113)=TRUE,IF(F113&gt;0,F113/NAgni!F$57*100,"n.a."),"n.a.")</f>
        <v>15692.093142294623</v>
      </c>
      <c r="G131" s="69">
        <f>IF(ISNUMBER(G113)=TRUE,IF(G113&gt;0,G113/NAgni!G$57*100,"n.a."),"n.a.")</f>
        <v>16213.224420684779</v>
      </c>
      <c r="H131" s="69">
        <f>IF(ISNUMBER(H113)=TRUE,IF(H113&gt;0,H113/NAgni!H$57*100,"n.a."),"n.a.")</f>
        <v>15172.721615570015</v>
      </c>
      <c r="I131" s="69">
        <f>IF(ISNUMBER(I113)=TRUE,IF(I113&gt;0,I113/NAgni!I$57*100,"n.a."),"n.a.")</f>
        <v>13939.325351677473</v>
      </c>
      <c r="J131" s="69">
        <f>IF(ISNUMBER(J113)=TRUE,IF(J113&gt;0,J113/NAgni!J$57*100,"n.a."),"n.a.")</f>
        <v>14110.782018255821</v>
      </c>
      <c r="K131" s="69">
        <f>IF(ISNUMBER(K113)=TRUE,IF(K113&gt;0,K113/NAgni!K$57*100,"n.a."),"n.a.")</f>
        <v>13235.072462561498</v>
      </c>
      <c r="L131" s="69">
        <f>IF(ISNUMBER(L113)=TRUE,IF(L113&gt;0,L113/NAgni!L$57*100,"n.a."),"n.a.")</f>
        <v>12358.196249780265</v>
      </c>
      <c r="M131" s="69">
        <f>IF(ISNUMBER(M113)=TRUE,IF(M113&gt;0,M113/NAgni!M$57*100,"n.a."),"n.a.")</f>
        <v>12369.209488087605</v>
      </c>
      <c r="N131" s="69">
        <f>IF(ISNUMBER(N113)=TRUE,IF(N113&gt;0,N113/NAgni!N$57*100,"n.a."),"n.a.")</f>
        <v>13493.17474721856</v>
      </c>
      <c r="O131" s="69">
        <f>IF(ISNUMBER(O113)=TRUE,IF(O113&gt;0,O113/NAgni!O$57*100,"n.a."),"n.a.")</f>
        <v>13260.076976747012</v>
      </c>
      <c r="P131" s="69">
        <f>IF(ISNUMBER(P113)=TRUE,IF(P113&gt;0,P113/NAgni!P$57*100,"n.a."),"n.a.")</f>
        <v>12935.23126920198</v>
      </c>
      <c r="Q131" s="69">
        <f>IF(ISNUMBER(Q113)=TRUE,IF(Q113&gt;0,Q113/NAgni!Q$57*100,"n.a."),"n.a.")</f>
        <v>13496.518301320277</v>
      </c>
      <c r="R131" s="69">
        <f>IF(ISNUMBER(R113)=TRUE,IF(R113&gt;0,R113/NAgni!R$57*100,"n.a."),"n.a.")</f>
        <v>15954.642260469125</v>
      </c>
      <c r="S131" s="69">
        <f>IF(ISNUMBER(S113)=TRUE,IF(S113&gt;0,S113/NAgni!S$57*100,"n.a."),"n.a.")</f>
        <v>17019.873289314215</v>
      </c>
      <c r="T131" s="69">
        <f>IF(ISNUMBER(T113)=TRUE,IF(T113&gt;0,T113/NAgni!T$57*100,"n.a."),"n.a.")</f>
        <v>17377.307140018795</v>
      </c>
      <c r="U131" s="69">
        <f>IF(ISNUMBER(U113)=TRUE,IF(U113&gt;0,U113/NAgni!U$57*100,"n.a."),"n.a.")</f>
        <v>16985.05387697183</v>
      </c>
      <c r="V131" s="69">
        <f>IF(ISNUMBER(V113)=TRUE,IF(V113&gt;0,V113/NAgni!V$57*100,"n.a."),"n.a.")</f>
        <v>17455.711903834603</v>
      </c>
      <c r="W131" s="69">
        <f>IF(ISNUMBER(W113)=TRUE,IF(W113&gt;0,W113/NAgni!W$57*100,"n.a."),"n.a.")</f>
        <v>18046.3948945505</v>
      </c>
      <c r="X131" s="69">
        <f>IF(ISNUMBER(X113)=TRUE,IF(X113&gt;0,X113/NAgni!X$57*100,"n.a."),"n.a.")</f>
        <v>16931.378865386967</v>
      </c>
      <c r="Y131" s="69">
        <f>IF(ISNUMBER(Y113)=TRUE,IF(Y113&gt;0,Y113/NAgni!Y$57*100,"n.a."),"n.a.")</f>
        <v>13563.649805657724</v>
      </c>
      <c r="Z131" s="69">
        <f>IF(ISNUMBER(Z113)=TRUE,IF(Z113&gt;0,Z113/NAgni!Z$57*100,"n.a."),"n.a.")</f>
        <v>12217.230985261755</v>
      </c>
    </row>
    <row r="132" spans="1:26" x14ac:dyDescent="0.25">
      <c r="A132" s="34" t="s">
        <v>381</v>
      </c>
      <c r="B132" s="153" t="s">
        <v>382</v>
      </c>
      <c r="C132" s="69">
        <f>IF(ISNUMBER(C114)=TRUE,IF(C114&gt;0,C114/NAgni!C$57*100,"n.a."),"n.a.")</f>
        <v>7850.4746243787931</v>
      </c>
      <c r="D132" s="69">
        <f>IF(ISNUMBER(D114)=TRUE,IF(D114&gt;0,D114/NAgni!D$57*100,"n.a."),"n.a.")</f>
        <v>7378.2009774355529</v>
      </c>
      <c r="E132" s="69">
        <f>IF(ISNUMBER(E114)=TRUE,IF(E114&gt;0,E114/NAgni!E$57*100,"n.a."),"n.a.")</f>
        <v>8243.0221221507163</v>
      </c>
      <c r="F132" s="69">
        <f>IF(ISNUMBER(F114)=TRUE,IF(F114&gt;0,F114/NAgni!F$57*100,"n.a."),"n.a.")</f>
        <v>8555.4605505183481</v>
      </c>
      <c r="G132" s="69">
        <f>IF(ISNUMBER(G114)=TRUE,IF(G114&gt;0,G114/NAgni!G$57*100,"n.a."),"n.a.")</f>
        <v>8741.3919021939455</v>
      </c>
      <c r="H132" s="69">
        <f>IF(ISNUMBER(H114)=TRUE,IF(H114&gt;0,H114/NAgni!H$57*100,"n.a."),"n.a.")</f>
        <v>8471.2243953015914</v>
      </c>
      <c r="I132" s="69">
        <f>IF(ISNUMBER(I114)=TRUE,IF(I114&gt;0,I114/NAgni!I$57*100,"n.a."),"n.a.")</f>
        <v>8337.8619306797009</v>
      </c>
      <c r="J132" s="69">
        <f>IF(ISNUMBER(J114)=TRUE,IF(J114&gt;0,J114/NAgni!J$57*100,"n.a."),"n.a.")</f>
        <v>8253.683716607773</v>
      </c>
      <c r="K132" s="69">
        <f>IF(ISNUMBER(K114)=TRUE,IF(K114&gt;0,K114/NAgni!K$57*100,"n.a."),"n.a.")</f>
        <v>7676.877291563801</v>
      </c>
      <c r="L132" s="69">
        <f>IF(ISNUMBER(L114)=TRUE,IF(L114&gt;0,L114/NAgni!L$57*100,"n.a."),"n.a.")</f>
        <v>7782.1545880653703</v>
      </c>
      <c r="M132" s="69">
        <f>IF(ISNUMBER(M114)=TRUE,IF(M114&gt;0,M114/NAgni!M$57*100,"n.a."),"n.a.")</f>
        <v>7956.05634217841</v>
      </c>
      <c r="N132" s="69">
        <f>IF(ISNUMBER(N114)=TRUE,IF(N114&gt;0,N114/NAgni!N$57*100,"n.a."),"n.a.")</f>
        <v>8084.1584018664507</v>
      </c>
      <c r="O132" s="69">
        <f>IF(ISNUMBER(O114)=TRUE,IF(O114&gt;0,O114/NAgni!O$57*100,"n.a."),"n.a.")</f>
        <v>7973.8928164881299</v>
      </c>
      <c r="P132" s="69">
        <f>IF(ISNUMBER(P114)=TRUE,IF(P114&gt;0,P114/NAgni!P$57*100,"n.a."),"n.a.")</f>
        <v>7966.0909091981166</v>
      </c>
      <c r="Q132" s="69">
        <f>IF(ISNUMBER(Q114)=TRUE,IF(Q114&gt;0,Q114/NAgni!Q$57*100,"n.a."),"n.a.")</f>
        <v>8823.2647377453759</v>
      </c>
      <c r="R132" s="69">
        <f>IF(ISNUMBER(R114)=TRUE,IF(R114&gt;0,R114/NAgni!R$57*100,"n.a."),"n.a.")</f>
        <v>9100.1059063051598</v>
      </c>
      <c r="S132" s="69">
        <f>IF(ISNUMBER(S114)=TRUE,IF(S114&gt;0,S114/NAgni!S$57*100,"n.a."),"n.a.")</f>
        <v>9435.7721050669697</v>
      </c>
      <c r="T132" s="69">
        <f>IF(ISNUMBER(T114)=TRUE,IF(T114&gt;0,T114/NAgni!T$57*100,"n.a."),"n.a.")</f>
        <v>9727.5391269802349</v>
      </c>
      <c r="U132" s="69">
        <f>IF(ISNUMBER(U114)=TRUE,IF(U114&gt;0,U114/NAgni!U$57*100,"n.a."),"n.a.")</f>
        <v>9905.8278417826168</v>
      </c>
      <c r="V132" s="69">
        <f>IF(ISNUMBER(V114)=TRUE,IF(V114&gt;0,V114/NAgni!V$57*100,"n.a."),"n.a.")</f>
        <v>10136.130719765491</v>
      </c>
      <c r="W132" s="69">
        <f>IF(ISNUMBER(W114)=TRUE,IF(W114&gt;0,W114/NAgni!W$57*100,"n.a."),"n.a.")</f>
        <v>10055.003045198691</v>
      </c>
      <c r="X132" s="69">
        <f>IF(ISNUMBER(X114)=TRUE,IF(X114&gt;0,X114/NAgni!X$57*100,"n.a."),"n.a.")</f>
        <v>10242.760021870055</v>
      </c>
      <c r="Y132" s="69">
        <f>IF(ISNUMBER(Y114)=TRUE,IF(Y114&gt;0,Y114/NAgni!Y$57*100,"n.a."),"n.a.")</f>
        <v>9102.5554457019898</v>
      </c>
      <c r="Z132" s="69">
        <f>IF(ISNUMBER(Z114)=TRUE,IF(Z114&gt;0,Z114/NAgni!Z$57*100,"n.a."),"n.a.")</f>
        <v>9013.5129111290062</v>
      </c>
    </row>
    <row r="133" spans="1:26" x14ac:dyDescent="0.25">
      <c r="A133" s="152" t="s">
        <v>383</v>
      </c>
      <c r="B133" s="153" t="s">
        <v>384</v>
      </c>
      <c r="C133" s="69" t="str">
        <f>IF(ISNUMBER(C115)=TRUE,IF(C115&gt;0,C115/NAgni!C$57*100,"n.a."),"n.a.")</f>
        <v>n.a.</v>
      </c>
      <c r="D133" s="69" t="str">
        <f>IF(ISNUMBER(D115)=TRUE,IF(D115&gt;0,D115/NAgni!D$57*100,"n.a."),"n.a.")</f>
        <v>n.a.</v>
      </c>
      <c r="E133" s="69" t="str">
        <f>IF(ISNUMBER(E115)=TRUE,IF(E115&gt;0,E115/NAgni!E$57*100,"n.a."),"n.a.")</f>
        <v>n.a.</v>
      </c>
      <c r="F133" s="69" t="str">
        <f>IF(ISNUMBER(F115)=TRUE,IF(F115&gt;0,F115/NAgni!F$57*100,"n.a."),"n.a.")</f>
        <v>n.a.</v>
      </c>
      <c r="G133" s="69" t="str">
        <f>IF(ISNUMBER(G115)=TRUE,IF(G115&gt;0,G115/NAgni!G$57*100,"n.a."),"n.a.")</f>
        <v>n.a.</v>
      </c>
      <c r="H133" s="69" t="str">
        <f>IF(ISNUMBER(H115)=TRUE,IF(H115&gt;0,H115/NAgni!H$57*100,"n.a."),"n.a.")</f>
        <v>n.a.</v>
      </c>
      <c r="I133" s="69" t="str">
        <f>IF(ISNUMBER(I115)=TRUE,IF(I115&gt;0,I115/NAgni!I$57*100,"n.a."),"n.a.")</f>
        <v>n.a.</v>
      </c>
      <c r="J133" s="69">
        <f>IF(ISNUMBER(J115)=TRUE,IF(J115&gt;0,J115/NAgni!J$57*100,"n.a."),"n.a.")</f>
        <v>23682.194243250768</v>
      </c>
      <c r="K133" s="69">
        <f>IF(ISNUMBER(K115)=TRUE,IF(K115&gt;0,K115/NAgni!K$57*100,"n.a."),"n.a.")</f>
        <v>21208.474540868992</v>
      </c>
      <c r="L133" s="69">
        <f>IF(ISNUMBER(L115)=TRUE,IF(L115&gt;0,L115/NAgni!L$57*100,"n.a."),"n.a.")</f>
        <v>21697.003704273608</v>
      </c>
      <c r="M133" s="69">
        <f>IF(ISNUMBER(M115)=TRUE,IF(M115&gt;0,M115/NAgni!M$57*100,"n.a."),"n.a.")</f>
        <v>22278.708049643908</v>
      </c>
      <c r="N133" s="69">
        <f>IF(ISNUMBER(N115)=TRUE,IF(N115&gt;0,N115/NAgni!N$57*100,"n.a."),"n.a.")</f>
        <v>21342.035845092156</v>
      </c>
      <c r="O133" s="69">
        <f>IF(ISNUMBER(O115)=TRUE,IF(O115&gt;0,O115/NAgni!O$57*100,"n.a."),"n.a.")</f>
        <v>20687.111318245701</v>
      </c>
      <c r="P133" s="69">
        <f>IF(ISNUMBER(P115)=TRUE,IF(P115&gt;0,P115/NAgni!P$57*100,"n.a."),"n.a.")</f>
        <v>20391.099026319484</v>
      </c>
      <c r="Q133" s="69">
        <f>IF(ISNUMBER(Q115)=TRUE,IF(Q115&gt;0,Q115/NAgni!Q$57*100,"n.a."),"n.a.")</f>
        <v>20952.638043099319</v>
      </c>
      <c r="R133" s="69">
        <f>IF(ISNUMBER(R115)=TRUE,IF(R115&gt;0,R115/NAgni!R$57*100,"n.a."),"n.a.")</f>
        <v>21259.168397106041</v>
      </c>
      <c r="S133" s="69">
        <f>IF(ISNUMBER(S115)=TRUE,IF(S115&gt;0,S115/NAgni!S$57*100,"n.a."),"n.a.")</f>
        <v>21891.977875943376</v>
      </c>
      <c r="T133" s="69">
        <f>IF(ISNUMBER(T115)=TRUE,IF(T115&gt;0,T115/NAgni!T$57*100,"n.a."),"n.a.")</f>
        <v>22342.526441726535</v>
      </c>
      <c r="U133" s="69">
        <f>IF(ISNUMBER(U115)=TRUE,IF(U115&gt;0,U115/NAgni!U$57*100,"n.a."),"n.a.")</f>
        <v>23582.192880063532</v>
      </c>
      <c r="V133" s="69">
        <f>IF(ISNUMBER(V115)=TRUE,IF(V115&gt;0,V115/NAgni!V$57*100,"n.a."),"n.a.")</f>
        <v>23649.952483939949</v>
      </c>
      <c r="W133" s="69">
        <f>IF(ISNUMBER(W115)=TRUE,IF(W115&gt;0,W115/NAgni!W$57*100,"n.a."),"n.a.")</f>
        <v>22580.006793205477</v>
      </c>
      <c r="X133" s="69">
        <f>IF(ISNUMBER(X115)=TRUE,IF(X115&gt;0,X115/NAgni!X$57*100,"n.a."),"n.a.")</f>
        <v>23446.125221068265</v>
      </c>
      <c r="Y133" s="69">
        <f>IF(ISNUMBER(Y115)=TRUE,IF(Y115&gt;0,Y115/NAgni!Y$57*100,"n.a."),"n.a.")</f>
        <v>20630.155669128468</v>
      </c>
      <c r="Z133" s="69">
        <f>IF(ISNUMBER(Z115)=TRUE,IF(Z115&gt;0,Z115/NAgni!Z$57*100,"n.a."),"n.a.")</f>
        <v>18521.519658859161</v>
      </c>
    </row>
    <row r="134" spans="1:26" x14ac:dyDescent="0.25">
      <c r="A134" s="34" t="s">
        <v>385</v>
      </c>
      <c r="B134" s="153" t="s">
        <v>386</v>
      </c>
      <c r="C134" s="69">
        <f>IF(ISNUMBER(C116)=TRUE,IF(C116&gt;0,C116/NAgni!C$57*100,"n.a."),"n.a.")</f>
        <v>11880.535042216536</v>
      </c>
      <c r="D134" s="69">
        <f>IF(ISNUMBER(D116)=TRUE,IF(D116&gt;0,D116/NAgni!D$57*100,"n.a."),"n.a.")</f>
        <v>12333.539548556613</v>
      </c>
      <c r="E134" s="69">
        <f>IF(ISNUMBER(E116)=TRUE,IF(E116&gt;0,E116/NAgni!E$57*100,"n.a."),"n.a.")</f>
        <v>11467.804919619639</v>
      </c>
      <c r="F134" s="69">
        <f>IF(ISNUMBER(F116)=TRUE,IF(F116&gt;0,F116/NAgni!F$57*100,"n.a."),"n.a.")</f>
        <v>11652.599562726597</v>
      </c>
      <c r="G134" s="69">
        <f>IF(ISNUMBER(G116)=TRUE,IF(G116&gt;0,G116/NAgni!G$57*100,"n.a."),"n.a.")</f>
        <v>11817.473360746975</v>
      </c>
      <c r="H134" s="69">
        <f>IF(ISNUMBER(H116)=TRUE,IF(H116&gt;0,H116/NAgni!H$57*100,"n.a."),"n.a.")</f>
        <v>11389.23241249429</v>
      </c>
      <c r="I134" s="69">
        <f>IF(ISNUMBER(I116)=TRUE,IF(I116&gt;0,I116/NAgni!I$57*100,"n.a."),"n.a.")</f>
        <v>11181.404520789896</v>
      </c>
      <c r="J134" s="69">
        <f>IF(ISNUMBER(J116)=TRUE,IF(J116&gt;0,J116/NAgni!J$57*100,"n.a."),"n.a.")</f>
        <v>11773.024197959929</v>
      </c>
      <c r="K134" s="69">
        <f>IF(ISNUMBER(K116)=TRUE,IF(K116&gt;0,K116/NAgni!K$57*100,"n.a."),"n.a.")</f>
        <v>11187.721777196946</v>
      </c>
      <c r="L134" s="69">
        <f>IF(ISNUMBER(L116)=TRUE,IF(L116&gt;0,L116/NAgni!L$57*100,"n.a."),"n.a.")</f>
        <v>10981.816272156246</v>
      </c>
      <c r="M134" s="69">
        <f>IF(ISNUMBER(M116)=TRUE,IF(M116&gt;0,M116/NAgni!M$57*100,"n.a."),"n.a.")</f>
        <v>11406.853696467393</v>
      </c>
      <c r="N134" s="69">
        <f>IF(ISNUMBER(N116)=TRUE,IF(N116&gt;0,N116/NAgni!N$57*100,"n.a."),"n.a.")</f>
        <v>11316.108145037942</v>
      </c>
      <c r="O134" s="69">
        <f>IF(ISNUMBER(O116)=TRUE,IF(O116&gt;0,O116/NAgni!O$57*100,"n.a."),"n.a.")</f>
        <v>10599.257346239687</v>
      </c>
      <c r="P134" s="69">
        <f>IF(ISNUMBER(P116)=TRUE,IF(P116&gt;0,P116/NAgni!P$57*100,"n.a."),"n.a.")</f>
        <v>10246.644328885062</v>
      </c>
      <c r="Q134" s="69">
        <f>IF(ISNUMBER(Q116)=TRUE,IF(Q116&gt;0,Q116/NAgni!Q$57*100,"n.a."),"n.a.")</f>
        <v>10205.316673098914</v>
      </c>
      <c r="R134" s="69">
        <f>IF(ISNUMBER(R116)=TRUE,IF(R116&gt;0,R116/NAgni!R$57*100,"n.a."),"n.a.")</f>
        <v>11185.503292592548</v>
      </c>
      <c r="S134" s="69">
        <f>IF(ISNUMBER(S116)=TRUE,IF(S116&gt;0,S116/NAgni!S$57*100,"n.a."),"n.a.")</f>
        <v>13267.547348327576</v>
      </c>
      <c r="T134" s="69">
        <f>IF(ISNUMBER(T116)=TRUE,IF(T116&gt;0,T116/NAgni!T$57*100,"n.a."),"n.a.")</f>
        <v>13735.640575777003</v>
      </c>
      <c r="U134" s="69">
        <f>IF(ISNUMBER(U116)=TRUE,IF(U116&gt;0,U116/NAgni!U$57*100,"n.a."),"n.a.")</f>
        <v>14214.206390549029</v>
      </c>
      <c r="V134" s="69">
        <f>IF(ISNUMBER(V116)=TRUE,IF(V116&gt;0,V116/NAgni!V$57*100,"n.a."),"n.a.")</f>
        <v>13879.63672216112</v>
      </c>
      <c r="W134" s="69">
        <f>IF(ISNUMBER(W116)=TRUE,IF(W116&gt;0,W116/NAgni!W$57*100,"n.a."),"n.a.")</f>
        <v>13104.991377314982</v>
      </c>
      <c r="X134" s="69">
        <f>IF(ISNUMBER(X116)=TRUE,IF(X116&gt;0,X116/NAgni!X$57*100,"n.a."),"n.a.")</f>
        <v>14360.231554749958</v>
      </c>
      <c r="Y134" s="69">
        <f>IF(ISNUMBER(Y116)=TRUE,IF(Y116&gt;0,Y116/NAgni!Y$57*100,"n.a."),"n.a.")</f>
        <v>13140.516272493005</v>
      </c>
      <c r="Z134" s="69">
        <f>IF(ISNUMBER(Z116)=TRUE,IF(Z116&gt;0,Z116/NAgni!Z$57*100,"n.a."),"n.a.")</f>
        <v>12379.493317941788</v>
      </c>
    </row>
    <row r="135" spans="1:26" x14ac:dyDescent="0.25">
      <c r="A135" s="34" t="s">
        <v>387</v>
      </c>
      <c r="B135" s="153" t="s">
        <v>388</v>
      </c>
      <c r="C135" s="69">
        <f>IF(ISNUMBER(C117)=TRUE,IF(C117&gt;0,C117/NAgni!C$57*100,"n.a."),"n.a.")</f>
        <v>2439.3743648319582</v>
      </c>
      <c r="D135" s="69">
        <f>IF(ISNUMBER(D117)=TRUE,IF(D117&gt;0,D117/NAgni!D$57*100,"n.a."),"n.a.")</f>
        <v>2549.2207031900784</v>
      </c>
      <c r="E135" s="69">
        <f>IF(ISNUMBER(E117)=TRUE,IF(E117&gt;0,E117/NAgni!E$57*100,"n.a."),"n.a.")</f>
        <v>2698.916390536614</v>
      </c>
      <c r="F135" s="69">
        <f>IF(ISNUMBER(F117)=TRUE,IF(F117&gt;0,F117/NAgni!F$57*100,"n.a."),"n.a.")</f>
        <v>2782.210392608541</v>
      </c>
      <c r="G135" s="69">
        <f>IF(ISNUMBER(G117)=TRUE,IF(G117&gt;0,G117/NAgni!G$57*100,"n.a."),"n.a.")</f>
        <v>2587.6112781258607</v>
      </c>
      <c r="H135" s="69">
        <f>IF(ISNUMBER(H117)=TRUE,IF(H117&gt;0,H117/NAgni!H$57*100,"n.a."),"n.a.")</f>
        <v>2586.9977052405648</v>
      </c>
      <c r="I135" s="69">
        <f>IF(ISNUMBER(I117)=TRUE,IF(I117&gt;0,I117/NAgni!I$57*100,"n.a."),"n.a.")</f>
        <v>2345.4658779000265</v>
      </c>
      <c r="J135" s="69">
        <f>IF(ISNUMBER(J117)=TRUE,IF(J117&gt;0,J117/NAgni!J$57*100,"n.a."),"n.a.")</f>
        <v>2154.4998166117025</v>
      </c>
      <c r="K135" s="69">
        <f>IF(ISNUMBER(K117)=TRUE,IF(K117&gt;0,K117/NAgni!K$57*100,"n.a."),"n.a.")</f>
        <v>2156.9546454411943</v>
      </c>
      <c r="L135" s="69">
        <f>IF(ISNUMBER(L117)=TRUE,IF(L117&gt;0,L117/NAgni!L$57*100,"n.a."),"n.a.")</f>
        <v>2234.7912510876172</v>
      </c>
      <c r="M135" s="69">
        <f>IF(ISNUMBER(M117)=TRUE,IF(M117&gt;0,M117/NAgni!M$57*100,"n.a."),"n.a.")</f>
        <v>2269.0181051289801</v>
      </c>
      <c r="N135" s="69">
        <f>IF(ISNUMBER(N117)=TRUE,IF(N117&gt;0,N117/NAgni!N$57*100,"n.a."),"n.a.")</f>
        <v>2038.048217968766</v>
      </c>
      <c r="O135" s="69">
        <f>IF(ISNUMBER(O117)=TRUE,IF(O117&gt;0,O117/NAgni!O$57*100,"n.a."),"n.a.")</f>
        <v>1876.8210216476132</v>
      </c>
      <c r="P135" s="69">
        <f>IF(ISNUMBER(P117)=TRUE,IF(P117&gt;0,P117/NAgni!P$57*100,"n.a."),"n.a.")</f>
        <v>1962.5019456568757</v>
      </c>
      <c r="Q135" s="69">
        <f>IF(ISNUMBER(Q117)=TRUE,IF(Q117&gt;0,Q117/NAgni!Q$57*100,"n.a."),"n.a.")</f>
        <v>2015.209066045001</v>
      </c>
      <c r="R135" s="69">
        <f>IF(ISNUMBER(R117)=TRUE,IF(R117&gt;0,R117/NAgni!R$57*100,"n.a."),"n.a.")</f>
        <v>2401.7330749351622</v>
      </c>
      <c r="S135" s="69">
        <f>IF(ISNUMBER(S117)=TRUE,IF(S117&gt;0,S117/NAgni!S$57*100,"n.a."),"n.a.")</f>
        <v>2110.9634819979424</v>
      </c>
      <c r="T135" s="69">
        <f>IF(ISNUMBER(T117)=TRUE,IF(T117&gt;0,T117/NAgni!T$57*100,"n.a."),"n.a.")</f>
        <v>2315.7620288988642</v>
      </c>
      <c r="U135" s="69">
        <f>IF(ISNUMBER(U117)=TRUE,IF(U117&gt;0,U117/NAgni!U$57*100,"n.a."),"n.a.")</f>
        <v>2697.8613345190474</v>
      </c>
      <c r="V135" s="69">
        <f>IF(ISNUMBER(V117)=TRUE,IF(V117&gt;0,V117/NAgni!V$57*100,"n.a."),"n.a.")</f>
        <v>2300.291222222826</v>
      </c>
      <c r="W135" s="69">
        <f>IF(ISNUMBER(W117)=TRUE,IF(W117&gt;0,W117/NAgni!W$57*100,"n.a."),"n.a.")</f>
        <v>2415.4422202163387</v>
      </c>
      <c r="X135" s="69">
        <f>IF(ISNUMBER(X117)=TRUE,IF(X117&gt;0,X117/NAgni!X$57*100,"n.a."),"n.a.")</f>
        <v>2166.4591223662546</v>
      </c>
      <c r="Y135" s="69">
        <f>IF(ISNUMBER(Y117)=TRUE,IF(Y117&gt;0,Y117/NAgni!Y$57*100,"n.a."),"n.a.")</f>
        <v>1792.536687672633</v>
      </c>
      <c r="Z135" s="69">
        <f>IF(ISNUMBER(Z117)=TRUE,IF(Z117&gt;0,Z117/NAgni!Z$57*100,"n.a."),"n.a.")</f>
        <v>1710.6041647783566</v>
      </c>
    </row>
    <row r="136" spans="1:26" x14ac:dyDescent="0.25">
      <c r="A136" s="34">
        <v>6</v>
      </c>
      <c r="B136" s="153" t="s">
        <v>479</v>
      </c>
      <c r="C136" s="69" t="str">
        <f>IF(ISNUMBER(C118)=TRUE,IF(C118&gt;0,C118/NAgni!C$57*100,"n.a."),"n.a.")</f>
        <v>n.a.</v>
      </c>
      <c r="D136" s="69" t="str">
        <f>IF(ISNUMBER(D118)=TRUE,IF(D118&gt;0,D118/NAgni!D$57*100,"n.a."),"n.a.")</f>
        <v>n.a.</v>
      </c>
      <c r="E136" s="69" t="str">
        <f>IF(ISNUMBER(E118)=TRUE,IF(E118&gt;0,E118/NAgni!E$57*100,"n.a."),"n.a.")</f>
        <v>n.a.</v>
      </c>
      <c r="F136" s="69" t="str">
        <f>IF(ISNUMBER(F118)=TRUE,IF(F118&gt;0,F118/NAgni!F$57*100,"n.a."),"n.a.")</f>
        <v>n.a.</v>
      </c>
      <c r="G136" s="69" t="str">
        <f>IF(ISNUMBER(G118)=TRUE,IF(G118&gt;0,G118/NAgni!G$57*100,"n.a."),"n.a.")</f>
        <v>n.a.</v>
      </c>
      <c r="H136" s="69" t="str">
        <f>IF(ISNUMBER(H118)=TRUE,IF(H118&gt;0,H118/NAgni!H$57*100,"n.a."),"n.a.")</f>
        <v>n.a.</v>
      </c>
      <c r="I136" s="69" t="str">
        <f>IF(ISNUMBER(I118)=TRUE,IF(I118&gt;0,I118/NAgni!I$57*100,"n.a."),"n.a.")</f>
        <v>n.a.</v>
      </c>
      <c r="J136" s="69" t="str">
        <f>IF(ISNUMBER(J118)=TRUE,IF(J118&gt;0,J118/NAgni!J$57*100,"n.a."),"n.a.")</f>
        <v>n.a.</v>
      </c>
      <c r="K136" s="69">
        <f>IF(ISNUMBER(K118)=TRUE,IF(K118&gt;0,K118/NAgni!K$57*100,"n.a."),"n.a.")</f>
        <v>16853.24932001307</v>
      </c>
      <c r="L136" s="69">
        <f>IF(ISNUMBER(L118)=TRUE,IF(L118&gt;0,L118/NAgni!L$57*100,"n.a."),"n.a.")</f>
        <v>18236.483260848472</v>
      </c>
      <c r="M136" s="69">
        <f>IF(ISNUMBER(M118)=TRUE,IF(M118&gt;0,M118/NAgni!M$57*100,"n.a."),"n.a.")</f>
        <v>18376.806257142754</v>
      </c>
      <c r="N136" s="69">
        <f>IF(ISNUMBER(N118)=TRUE,IF(N118&gt;0,N118/NAgni!N$57*100,"n.a."),"n.a.")</f>
        <v>17057.79530214909</v>
      </c>
      <c r="O136" s="69">
        <f>IF(ISNUMBER(O118)=TRUE,IF(O118&gt;0,O118/NAgni!O$57*100,"n.a."),"n.a.")</f>
        <v>15691.526586869992</v>
      </c>
      <c r="P136" s="69">
        <f>IF(ISNUMBER(P118)=TRUE,IF(P118&gt;0,P118/NAgni!P$57*100,"n.a."),"n.a.")</f>
        <v>13964.038396355605</v>
      </c>
      <c r="Q136" s="69">
        <f>IF(ISNUMBER(Q118)=TRUE,IF(Q118&gt;0,Q118/NAgni!Q$57*100,"n.a."),"n.a.")</f>
        <v>15025.874454238863</v>
      </c>
      <c r="R136" s="69">
        <f>IF(ISNUMBER(R118)=TRUE,IF(R118&gt;0,R118/NAgni!R$57*100,"n.a."),"n.a.")</f>
        <v>14842.478114488642</v>
      </c>
      <c r="S136" s="69">
        <f>IF(ISNUMBER(S118)=TRUE,IF(S118&gt;0,S118/NAgni!S$57*100,"n.a."),"n.a.")</f>
        <v>16336.953620786629</v>
      </c>
      <c r="T136" s="69">
        <f>IF(ISNUMBER(T118)=TRUE,IF(T118&gt;0,T118/NAgni!T$57*100,"n.a."),"n.a.")</f>
        <v>15336.606764508599</v>
      </c>
      <c r="U136" s="69">
        <f>IF(ISNUMBER(U118)=TRUE,IF(U118&gt;0,U118/NAgni!U$57*100,"n.a."),"n.a.")</f>
        <v>16538.691325223492</v>
      </c>
      <c r="V136" s="69">
        <f>IF(ISNUMBER(V118)=TRUE,IF(V118&gt;0,V118/NAgni!V$57*100,"n.a."),"n.a.")</f>
        <v>17131.945441750919</v>
      </c>
      <c r="W136" s="69">
        <f>IF(ISNUMBER(W118)=TRUE,IF(W118&gt;0,W118/NAgni!W$57*100,"n.a."),"n.a.")</f>
        <v>19994.465348659771</v>
      </c>
      <c r="X136" s="69">
        <f>IF(ISNUMBER(X118)=TRUE,IF(X118&gt;0,X118/NAgni!X$57*100,"n.a."),"n.a.")</f>
        <v>19469.754236094876</v>
      </c>
      <c r="Y136" s="69">
        <f>IF(ISNUMBER(Y118)=TRUE,IF(Y118&gt;0,Y118/NAgni!Y$57*100,"n.a."),"n.a.")</f>
        <v>15704.591872824747</v>
      </c>
      <c r="Z136" s="69">
        <f>IF(ISNUMBER(Z118)=TRUE,IF(Z118&gt;0,Z118/NAgni!Z$57*100,"n.a."),"n.a.")</f>
        <v>12311.068932489201</v>
      </c>
    </row>
    <row r="137" spans="1:26" s="43" customFormat="1" ht="20.25" customHeight="1" x14ac:dyDescent="0.25">
      <c r="A137" s="841"/>
      <c r="B137" s="435" t="s">
        <v>202</v>
      </c>
      <c r="C137" s="843">
        <f>IF(ISNUMBER(C119)=TRUE,IF(C119&gt;0,C119/NAgni!C$57*100,""),"")</f>
        <v>13932.439260530051</v>
      </c>
      <c r="D137" s="843">
        <f>IF(ISNUMBER(D119)=TRUE,IF(D119&gt;0,D119/NAgni!D$57*100,""),"")</f>
        <v>14574.055217921241</v>
      </c>
      <c r="E137" s="843">
        <f>IF(ISNUMBER(E119)=TRUE,IF(E119&gt;0,E119/NAgni!E$57*100,""),"")</f>
        <v>14923.574409241812</v>
      </c>
      <c r="F137" s="843">
        <f>IF(ISNUMBER(F119)=TRUE,IF(F119&gt;0,F119/NAgni!F$57*100,""),"")</f>
        <v>15326.034735068402</v>
      </c>
      <c r="G137" s="843">
        <f>IF(ISNUMBER(G119)=TRUE,IF(G119&gt;0,G119/NAgni!G$57*100,""),"")</f>
        <v>15416.248552087456</v>
      </c>
      <c r="H137" s="843">
        <f>IF(ISNUMBER(H119)=TRUE,IF(H119&gt;0,H119/NAgni!H$57*100,""),"")</f>
        <v>14890.248500520556</v>
      </c>
      <c r="I137" s="843">
        <f>IF(ISNUMBER(I119)=TRUE,IF(I119&gt;0,I119/NAgni!I$57*100,""),"")</f>
        <v>14690.548573181473</v>
      </c>
      <c r="J137" s="843">
        <f>IF(ISNUMBER(J119)=TRUE,IF(J119&gt;0,J119/NAgni!J$57*100,""),"")</f>
        <v>14667.345616968558</v>
      </c>
      <c r="K137" s="843">
        <f>IF(ISNUMBER(K119)=TRUE,IF(K119&gt;0,K119/NAgni!K$57*100,""),"")</f>
        <v>13724.176927835084</v>
      </c>
      <c r="L137" s="843">
        <f>IF(ISNUMBER(L119)=TRUE,IF(L119&gt;0,L119/NAgni!L$57*100,""),"")</f>
        <v>13179.649895177288</v>
      </c>
      <c r="M137" s="843">
        <f>IF(ISNUMBER(M119)=TRUE,IF(M119&gt;0,M119/NAgni!M$57*100,""),"")</f>
        <v>13006.125798128431</v>
      </c>
      <c r="N137" s="843">
        <f>IF(ISNUMBER(N119)=TRUE,IF(N119&gt;0,N119/NAgni!N$57*100,""),"")</f>
        <v>13070.868974920211</v>
      </c>
      <c r="O137" s="843">
        <f>IF(ISNUMBER(O119)=TRUE,IF(O119&gt;0,O119/NAgni!O$57*100,""),"")</f>
        <v>12651.711499219466</v>
      </c>
      <c r="P137" s="843">
        <f>IF(ISNUMBER(P119)=TRUE,IF(P119&gt;0,P119/NAgni!P$57*100,""),"")</f>
        <v>12231.241086351702</v>
      </c>
      <c r="Q137" s="843">
        <f>IF(ISNUMBER(Q119)=TRUE,IF(Q119&gt;0,Q119/NAgni!Q$57*100,""),"")</f>
        <v>12695.77734087134</v>
      </c>
      <c r="R137" s="843">
        <f>IF(ISNUMBER(R119)=TRUE,IF(R119&gt;0,R119/NAgni!R$57*100,""),"")</f>
        <v>12924.857438873696</v>
      </c>
      <c r="S137" s="843">
        <f>IF(ISNUMBER(S119)=TRUE,IF(S119&gt;0,S119/NAgni!S$57*100,""),"")</f>
        <v>13860.500808262273</v>
      </c>
      <c r="T137" s="843">
        <f>IF(ISNUMBER(T119)=TRUE,IF(T119&gt;0,T119/NAgni!T$57*100,""),"")</f>
        <v>14363.744929125824</v>
      </c>
      <c r="U137" s="843">
        <f>IF(ISNUMBER(U119)=TRUE,IF(U119&gt;0,U119/NAgni!U$57*100,""),"")</f>
        <v>14150.405385985798</v>
      </c>
      <c r="V137" s="843">
        <f>IF(ISNUMBER(V119)=TRUE,IF(V119&gt;0,V119/NAgni!V$57*100,""),"")</f>
        <v>14292.53573100173</v>
      </c>
      <c r="W137" s="843">
        <f>IF(ISNUMBER(W119)=TRUE,IF(W119&gt;0,W119/NAgni!W$57*100,""),"")</f>
        <v>14461.821424085691</v>
      </c>
      <c r="X137" s="843">
        <f>IF(ISNUMBER(X119)=TRUE,IF(X119&gt;0,X119/NAgni!X$57*100,""),"")</f>
        <v>14475.326777797369</v>
      </c>
      <c r="Y137" s="843">
        <f>IF(ISNUMBER(Y119)=TRUE,IF(Y119&gt;0,Y119/NAgni!Y$57*100,""),"")</f>
        <v>12853.604662577845</v>
      </c>
      <c r="Z137" s="843">
        <f>IF(ISNUMBER(Z119)=TRUE,IF(Z119&gt;0,Z119/NAgni!Z$57*100,""),"")</f>
        <v>12346.159679305882</v>
      </c>
    </row>
    <row r="138" spans="1:26" x14ac:dyDescent="0.25">
      <c r="A138" s="63" t="s">
        <v>481</v>
      </c>
      <c r="B138" s="418"/>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20.25" customHeight="1" x14ac:dyDescent="0.25">
      <c r="A139" s="22" t="str">
        <f>Index!A42</f>
        <v>Table 3i     Employment by institutional sector, numbers, Foreign citizens, FY2000-FY2023</v>
      </c>
    </row>
    <row r="140" spans="1:26" s="14" customFormat="1" ht="20.25" customHeight="1" x14ac:dyDescent="0.25">
      <c r="A140" s="797"/>
      <c r="B140" s="797" t="s">
        <v>475</v>
      </c>
      <c r="C140" s="24" t="str">
        <f>NAgni!C$2</f>
        <v>FY00</v>
      </c>
      <c r="D140" s="24" t="str">
        <f>NAgni!D$2</f>
        <v>FY01</v>
      </c>
      <c r="E140" s="24" t="str">
        <f>NAgni!E$2</f>
        <v>FY02</v>
      </c>
      <c r="F140" s="24" t="str">
        <f>NAgni!F$2</f>
        <v>FY03</v>
      </c>
      <c r="G140" s="24" t="str">
        <f>NAgni!G$2</f>
        <v>FY04</v>
      </c>
      <c r="H140" s="24" t="str">
        <f>NAgni!H$2</f>
        <v>FY05</v>
      </c>
      <c r="I140" s="24" t="str">
        <f>NAgni!I$2</f>
        <v>FY06</v>
      </c>
      <c r="J140" s="24" t="str">
        <f>NAgni!J$2</f>
        <v>FY07</v>
      </c>
      <c r="K140" s="24" t="str">
        <f>NAgni!K$2</f>
        <v>FY08</v>
      </c>
      <c r="L140" s="24" t="str">
        <f>NAgni!L$2</f>
        <v>FY09</v>
      </c>
      <c r="M140" s="24" t="str">
        <f>NAgni!M$2</f>
        <v>FY10</v>
      </c>
      <c r="N140" s="24" t="str">
        <f>NAgni!N$2</f>
        <v>FY11</v>
      </c>
      <c r="O140" s="24" t="str">
        <f>NAgni!O$2</f>
        <v>FY12</v>
      </c>
      <c r="P140" s="24" t="str">
        <f>NAgni!P$2</f>
        <v>FY13</v>
      </c>
      <c r="Q140" s="24" t="str">
        <f>NAgni!Q$2</f>
        <v>FY14</v>
      </c>
      <c r="R140" s="24" t="str">
        <f>NAgni!R$2</f>
        <v>FY15</v>
      </c>
      <c r="S140" s="24" t="str">
        <f>NAgni!S$2</f>
        <v>FY16</v>
      </c>
      <c r="T140" s="24" t="str">
        <f>NAgni!T$2</f>
        <v>FY17</v>
      </c>
      <c r="U140" s="24" t="str">
        <f>NAgni!U$2</f>
        <v>FY18</v>
      </c>
      <c r="V140" s="24" t="str">
        <f>NAgni!V$2</f>
        <v>FY19</v>
      </c>
      <c r="W140" s="24" t="str">
        <f>NAgni!W$2</f>
        <v>FY20</v>
      </c>
      <c r="X140" s="24" t="str">
        <f>NAgni!X$2</f>
        <v>FY21</v>
      </c>
      <c r="Y140" s="24" t="str">
        <f>NAgni!Y$2</f>
        <v>FY22</v>
      </c>
      <c r="Z140" s="24" t="str">
        <f>NAgni!Z$2</f>
        <v>FY23</v>
      </c>
    </row>
    <row r="141" spans="1:26" x14ac:dyDescent="0.25">
      <c r="A141" s="1">
        <v>1.1000000000000001</v>
      </c>
      <c r="B141" s="153" t="s">
        <v>476</v>
      </c>
      <c r="C141" s="69">
        <f t="shared" ref="C141:T153" si="119">ROUND(C3,0)-ROUND(C72,0)</f>
        <v>2204</v>
      </c>
      <c r="D141" s="69">
        <f t="shared" si="119"/>
        <v>2534</v>
      </c>
      <c r="E141" s="69">
        <f t="shared" si="119"/>
        <v>2712</v>
      </c>
      <c r="F141" s="69">
        <f t="shared" si="119"/>
        <v>2473</v>
      </c>
      <c r="G141" s="69">
        <f t="shared" si="119"/>
        <v>2379</v>
      </c>
      <c r="H141" s="69">
        <f t="shared" si="119"/>
        <v>2679</v>
      </c>
      <c r="I141" s="69">
        <f t="shared" si="119"/>
        <v>2375</v>
      </c>
      <c r="J141" s="69">
        <f t="shared" si="119"/>
        <v>2073</v>
      </c>
      <c r="K141" s="69">
        <f t="shared" si="119"/>
        <v>1702</v>
      </c>
      <c r="L141" s="69">
        <f t="shared" si="119"/>
        <v>1539</v>
      </c>
      <c r="M141" s="69">
        <f t="shared" si="119"/>
        <v>1506</v>
      </c>
      <c r="N141" s="69">
        <f t="shared" si="119"/>
        <v>1505</v>
      </c>
      <c r="O141" s="69">
        <f t="shared" si="119"/>
        <v>1543</v>
      </c>
      <c r="P141" s="69">
        <f t="shared" si="119"/>
        <v>1629</v>
      </c>
      <c r="Q141" s="69">
        <f t="shared" si="119"/>
        <v>1695</v>
      </c>
      <c r="R141" s="69">
        <f t="shared" si="119"/>
        <v>1846</v>
      </c>
      <c r="S141" s="69">
        <f t="shared" si="119"/>
        <v>2050</v>
      </c>
      <c r="T141" s="69">
        <f t="shared" si="119"/>
        <v>2083</v>
      </c>
      <c r="U141" s="69">
        <f t="shared" ref="U141:V141" si="120">ROUND(U3,0)-ROUND(U72,0)</f>
        <v>2112</v>
      </c>
      <c r="V141" s="69">
        <f t="shared" si="120"/>
        <v>2019</v>
      </c>
      <c r="W141" s="69">
        <f t="shared" ref="W141:X141" si="121">ROUND(W3,0)-ROUND(W72,0)</f>
        <v>1874</v>
      </c>
      <c r="X141" s="69">
        <f t="shared" si="121"/>
        <v>1409</v>
      </c>
      <c r="Y141" s="69">
        <f t="shared" ref="Y141:Z141" si="122">ROUND(Y3,0)-ROUND(Y72,0)</f>
        <v>1316</v>
      </c>
      <c r="Z141" s="69">
        <f t="shared" si="122"/>
        <v>1431</v>
      </c>
    </row>
    <row r="142" spans="1:26" x14ac:dyDescent="0.25">
      <c r="A142" s="1">
        <v>1.2</v>
      </c>
      <c r="B142" s="153" t="s">
        <v>477</v>
      </c>
      <c r="C142" s="69">
        <f t="shared" si="119"/>
        <v>1747</v>
      </c>
      <c r="D142" s="69">
        <f t="shared" si="119"/>
        <v>2027</v>
      </c>
      <c r="E142" s="69">
        <f t="shared" si="119"/>
        <v>1920</v>
      </c>
      <c r="F142" s="69">
        <f t="shared" si="119"/>
        <v>2048</v>
      </c>
      <c r="G142" s="69">
        <f t="shared" si="119"/>
        <v>2166</v>
      </c>
      <c r="H142" s="69">
        <f t="shared" si="119"/>
        <v>2342</v>
      </c>
      <c r="I142" s="69">
        <f t="shared" si="119"/>
        <v>2416</v>
      </c>
      <c r="J142" s="69">
        <f t="shared" si="119"/>
        <v>2385</v>
      </c>
      <c r="K142" s="69">
        <f t="shared" si="119"/>
        <v>2339</v>
      </c>
      <c r="L142" s="69">
        <f t="shared" si="119"/>
        <v>2187</v>
      </c>
      <c r="M142" s="69">
        <f t="shared" si="119"/>
        <v>1942</v>
      </c>
      <c r="N142" s="69">
        <f t="shared" si="119"/>
        <v>1880</v>
      </c>
      <c r="O142" s="69">
        <f t="shared" si="119"/>
        <v>1919</v>
      </c>
      <c r="P142" s="69">
        <f t="shared" si="119"/>
        <v>1949</v>
      </c>
      <c r="Q142" s="69">
        <f t="shared" si="119"/>
        <v>2038</v>
      </c>
      <c r="R142" s="69">
        <f t="shared" si="119"/>
        <v>2254</v>
      </c>
      <c r="S142" s="69">
        <f t="shared" si="119"/>
        <v>2520</v>
      </c>
      <c r="T142" s="69">
        <f t="shared" si="119"/>
        <v>2771</v>
      </c>
      <c r="U142" s="69">
        <f t="shared" ref="U142:V142" si="123">ROUND(U4,0)-ROUND(U73,0)</f>
        <v>2647</v>
      </c>
      <c r="V142" s="69">
        <f t="shared" si="123"/>
        <v>2524</v>
      </c>
      <c r="W142" s="69">
        <f t="shared" ref="W142:X142" si="124">ROUND(W4,0)-ROUND(W73,0)</f>
        <v>2365</v>
      </c>
      <c r="X142" s="69">
        <f t="shared" si="124"/>
        <v>1990</v>
      </c>
      <c r="Y142" s="69">
        <f t="shared" ref="Y142:Z142" si="125">ROUND(Y4,0)-ROUND(Y73,0)</f>
        <v>1957</v>
      </c>
      <c r="Z142" s="69">
        <f t="shared" si="125"/>
        <v>2554</v>
      </c>
    </row>
    <row r="143" spans="1:26" x14ac:dyDescent="0.25">
      <c r="A143" s="1">
        <v>1.3</v>
      </c>
      <c r="B143" t="s">
        <v>372</v>
      </c>
      <c r="C143" s="69">
        <f t="shared" si="119"/>
        <v>15</v>
      </c>
      <c r="D143" s="69">
        <f t="shared" si="119"/>
        <v>15</v>
      </c>
      <c r="E143" s="69">
        <f t="shared" si="119"/>
        <v>16</v>
      </c>
      <c r="F143" s="69">
        <f t="shared" si="119"/>
        <v>16</v>
      </c>
      <c r="G143" s="69">
        <f t="shared" si="119"/>
        <v>20</v>
      </c>
      <c r="H143" s="69">
        <f t="shared" si="119"/>
        <v>21</v>
      </c>
      <c r="I143" s="69">
        <f t="shared" si="119"/>
        <v>16</v>
      </c>
      <c r="J143" s="69">
        <f t="shared" si="119"/>
        <v>14</v>
      </c>
      <c r="K143" s="69">
        <f t="shared" si="119"/>
        <v>16</v>
      </c>
      <c r="L143" s="69">
        <f t="shared" si="119"/>
        <v>15</v>
      </c>
      <c r="M143" s="69">
        <f t="shared" si="119"/>
        <v>16</v>
      </c>
      <c r="N143" s="69">
        <f t="shared" si="119"/>
        <v>19</v>
      </c>
      <c r="O143" s="69">
        <f t="shared" si="119"/>
        <v>19</v>
      </c>
      <c r="P143" s="69">
        <f t="shared" si="119"/>
        <v>17</v>
      </c>
      <c r="Q143" s="69">
        <f t="shared" si="119"/>
        <v>24</v>
      </c>
      <c r="R143" s="69">
        <f t="shared" si="119"/>
        <v>25</v>
      </c>
      <c r="S143" s="69">
        <f t="shared" si="119"/>
        <v>26</v>
      </c>
      <c r="T143" s="69">
        <f t="shared" si="119"/>
        <v>27</v>
      </c>
      <c r="U143" s="69">
        <f t="shared" ref="U143:V143" si="126">ROUND(U5,0)-ROUND(U74,0)</f>
        <v>39</v>
      </c>
      <c r="V143" s="69">
        <f t="shared" si="126"/>
        <v>40</v>
      </c>
      <c r="W143" s="69">
        <f t="shared" ref="W143:X143" si="127">ROUND(W5,0)-ROUND(W74,0)</f>
        <v>43</v>
      </c>
      <c r="X143" s="69">
        <f t="shared" si="127"/>
        <v>42</v>
      </c>
      <c r="Y143" s="69">
        <f t="shared" ref="Y143:Z143" si="128">ROUND(Y5,0)-ROUND(Y74,0)</f>
        <v>41</v>
      </c>
      <c r="Z143" s="69">
        <f t="shared" si="128"/>
        <v>42</v>
      </c>
    </row>
    <row r="144" spans="1:26" x14ac:dyDescent="0.25">
      <c r="A144" s="1">
        <v>1.4</v>
      </c>
      <c r="B144" t="s">
        <v>478</v>
      </c>
      <c r="C144" s="69">
        <f t="shared" si="119"/>
        <v>0</v>
      </c>
      <c r="D144" s="69">
        <f t="shared" si="119"/>
        <v>4</v>
      </c>
      <c r="E144" s="69">
        <f t="shared" si="119"/>
        <v>7</v>
      </c>
      <c r="F144" s="69">
        <f t="shared" si="119"/>
        <v>5</v>
      </c>
      <c r="G144" s="69">
        <f t="shared" si="119"/>
        <v>9</v>
      </c>
      <c r="H144" s="69">
        <f t="shared" si="119"/>
        <v>12</v>
      </c>
      <c r="I144" s="69">
        <f t="shared" si="119"/>
        <v>13</v>
      </c>
      <c r="J144" s="69">
        <f t="shared" si="119"/>
        <v>12</v>
      </c>
      <c r="K144" s="69">
        <f t="shared" si="119"/>
        <v>11</v>
      </c>
      <c r="L144" s="69">
        <f t="shared" si="119"/>
        <v>11</v>
      </c>
      <c r="M144" s="69">
        <f t="shared" si="119"/>
        <v>11</v>
      </c>
      <c r="N144" s="69">
        <f t="shared" si="119"/>
        <v>12</v>
      </c>
      <c r="O144" s="69">
        <f t="shared" si="119"/>
        <v>12</v>
      </c>
      <c r="P144" s="69">
        <f t="shared" si="119"/>
        <v>12</v>
      </c>
      <c r="Q144" s="69">
        <f t="shared" si="119"/>
        <v>14</v>
      </c>
      <c r="R144" s="69">
        <f t="shared" si="119"/>
        <v>14</v>
      </c>
      <c r="S144" s="69">
        <f t="shared" si="119"/>
        <v>15</v>
      </c>
      <c r="T144" s="69">
        <f t="shared" si="119"/>
        <v>13</v>
      </c>
      <c r="U144" s="69">
        <f t="shared" ref="U144:V144" si="129">ROUND(U6,0)-ROUND(U75,0)</f>
        <v>11</v>
      </c>
      <c r="V144" s="69">
        <f t="shared" si="129"/>
        <v>10</v>
      </c>
      <c r="W144" s="69">
        <f t="shared" ref="W144:X144" si="130">ROUND(W6,0)-ROUND(W75,0)</f>
        <v>13</v>
      </c>
      <c r="X144" s="69">
        <f t="shared" si="130"/>
        <v>0</v>
      </c>
      <c r="Y144" s="69">
        <f t="shared" ref="Y144:Z144" si="131">ROUND(Y6,0)-ROUND(Y75,0)</f>
        <v>0</v>
      </c>
      <c r="Z144" s="69">
        <f t="shared" si="131"/>
        <v>0</v>
      </c>
    </row>
    <row r="145" spans="1:26" x14ac:dyDescent="0.25">
      <c r="A145" s="34" t="s">
        <v>373</v>
      </c>
      <c r="B145" s="153" t="s">
        <v>374</v>
      </c>
      <c r="C145" s="69">
        <f t="shared" si="119"/>
        <v>23</v>
      </c>
      <c r="D145" s="69">
        <f t="shared" si="119"/>
        <v>25</v>
      </c>
      <c r="E145" s="69">
        <f t="shared" si="119"/>
        <v>30</v>
      </c>
      <c r="F145" s="69">
        <f t="shared" si="119"/>
        <v>35</v>
      </c>
      <c r="G145" s="69">
        <f t="shared" si="119"/>
        <v>38</v>
      </c>
      <c r="H145" s="69">
        <f t="shared" si="119"/>
        <v>39</v>
      </c>
      <c r="I145" s="69">
        <f t="shared" si="119"/>
        <v>43</v>
      </c>
      <c r="J145" s="69">
        <f t="shared" si="119"/>
        <v>46</v>
      </c>
      <c r="K145" s="69">
        <f t="shared" si="119"/>
        <v>25</v>
      </c>
      <c r="L145" s="69">
        <f t="shared" si="119"/>
        <v>17</v>
      </c>
      <c r="M145" s="69">
        <f t="shared" si="119"/>
        <v>15</v>
      </c>
      <c r="N145" s="69">
        <f t="shared" si="119"/>
        <v>13</v>
      </c>
      <c r="O145" s="69">
        <f t="shared" si="119"/>
        <v>12</v>
      </c>
      <c r="P145" s="69">
        <f t="shared" si="119"/>
        <v>11</v>
      </c>
      <c r="Q145" s="69">
        <f t="shared" si="119"/>
        <v>10</v>
      </c>
      <c r="R145" s="69">
        <f t="shared" si="119"/>
        <v>10</v>
      </c>
      <c r="S145" s="69">
        <f t="shared" si="119"/>
        <v>12</v>
      </c>
      <c r="T145" s="69">
        <f t="shared" si="119"/>
        <v>12</v>
      </c>
      <c r="U145" s="69">
        <f t="shared" ref="U145:V145" si="132">ROUND(U7,0)-ROUND(U76,0)</f>
        <v>11</v>
      </c>
      <c r="V145" s="69">
        <f t="shared" si="132"/>
        <v>10</v>
      </c>
      <c r="W145" s="69">
        <f t="shared" ref="W145:X145" si="133">ROUND(W7,0)-ROUND(W76,0)</f>
        <v>9</v>
      </c>
      <c r="X145" s="69">
        <f t="shared" si="133"/>
        <v>9</v>
      </c>
      <c r="Y145" s="69">
        <f t="shared" ref="Y145:Z145" si="134">ROUND(Y7,0)-ROUND(Y76,0)</f>
        <v>8</v>
      </c>
      <c r="Z145" s="69">
        <f t="shared" si="134"/>
        <v>10</v>
      </c>
    </row>
    <row r="146" spans="1:26" x14ac:dyDescent="0.25">
      <c r="A146" s="34" t="s">
        <v>375</v>
      </c>
      <c r="B146" s="153" t="s">
        <v>376</v>
      </c>
      <c r="C146" s="69">
        <f t="shared" si="119"/>
        <v>15</v>
      </c>
      <c r="D146" s="69">
        <f t="shared" si="119"/>
        <v>23</v>
      </c>
      <c r="E146" s="69">
        <f t="shared" si="119"/>
        <v>41</v>
      </c>
      <c r="F146" s="69">
        <f t="shared" si="119"/>
        <v>29</v>
      </c>
      <c r="G146" s="69">
        <f t="shared" si="119"/>
        <v>17</v>
      </c>
      <c r="H146" s="69">
        <f t="shared" si="119"/>
        <v>18</v>
      </c>
      <c r="I146" s="69">
        <f t="shared" si="119"/>
        <v>18</v>
      </c>
      <c r="J146" s="69">
        <f t="shared" si="119"/>
        <v>16</v>
      </c>
      <c r="K146" s="69">
        <f t="shared" si="119"/>
        <v>16</v>
      </c>
      <c r="L146" s="69">
        <f t="shared" si="119"/>
        <v>16</v>
      </c>
      <c r="M146" s="69">
        <f t="shared" si="119"/>
        <v>15</v>
      </c>
      <c r="N146" s="69">
        <f t="shared" si="119"/>
        <v>13</v>
      </c>
      <c r="O146" s="69">
        <f t="shared" si="119"/>
        <v>13</v>
      </c>
      <c r="P146" s="69">
        <f t="shared" si="119"/>
        <v>11</v>
      </c>
      <c r="Q146" s="69">
        <f t="shared" si="119"/>
        <v>11</v>
      </c>
      <c r="R146" s="69">
        <f t="shared" si="119"/>
        <v>10</v>
      </c>
      <c r="S146" s="69">
        <f t="shared" si="119"/>
        <v>9</v>
      </c>
      <c r="T146" s="69">
        <f t="shared" si="119"/>
        <v>7</v>
      </c>
      <c r="U146" s="69">
        <f t="shared" ref="U146:V146" si="135">ROUND(U8,0)-ROUND(U77,0)</f>
        <v>9</v>
      </c>
      <c r="V146" s="69">
        <f t="shared" si="135"/>
        <v>40</v>
      </c>
      <c r="W146" s="69">
        <f t="shared" ref="W146:X146" si="136">ROUND(W8,0)-ROUND(W77,0)</f>
        <v>19</v>
      </c>
      <c r="X146" s="69">
        <f t="shared" si="136"/>
        <v>9</v>
      </c>
      <c r="Y146" s="69">
        <f t="shared" ref="Y146:Z146" si="137">ROUND(Y8,0)-ROUND(Y77,0)</f>
        <v>9</v>
      </c>
      <c r="Z146" s="69">
        <f t="shared" si="137"/>
        <v>9</v>
      </c>
    </row>
    <row r="147" spans="1:26" x14ac:dyDescent="0.25">
      <c r="A147" s="34" t="s">
        <v>377</v>
      </c>
      <c r="B147" s="153" t="s">
        <v>378</v>
      </c>
      <c r="C147" s="69">
        <f t="shared" si="119"/>
        <v>133</v>
      </c>
      <c r="D147" s="69">
        <f t="shared" si="119"/>
        <v>147</v>
      </c>
      <c r="E147" s="69">
        <f t="shared" si="119"/>
        <v>148</v>
      </c>
      <c r="F147" s="69">
        <f t="shared" si="119"/>
        <v>161</v>
      </c>
      <c r="G147" s="69">
        <f t="shared" si="119"/>
        <v>165</v>
      </c>
      <c r="H147" s="69">
        <f t="shared" si="119"/>
        <v>148</v>
      </c>
      <c r="I147" s="69">
        <f t="shared" si="119"/>
        <v>142</v>
      </c>
      <c r="J147" s="69">
        <f t="shared" si="119"/>
        <v>138</v>
      </c>
      <c r="K147" s="69">
        <f t="shared" si="119"/>
        <v>143</v>
      </c>
      <c r="L147" s="69">
        <f t="shared" si="119"/>
        <v>139</v>
      </c>
      <c r="M147" s="69">
        <f t="shared" si="119"/>
        <v>140</v>
      </c>
      <c r="N147" s="69">
        <f t="shared" si="119"/>
        <v>139</v>
      </c>
      <c r="O147" s="69">
        <f t="shared" si="119"/>
        <v>141</v>
      </c>
      <c r="P147" s="69">
        <f t="shared" si="119"/>
        <v>159</v>
      </c>
      <c r="Q147" s="69">
        <f t="shared" si="119"/>
        <v>180</v>
      </c>
      <c r="R147" s="69">
        <f t="shared" si="119"/>
        <v>184</v>
      </c>
      <c r="S147" s="69">
        <f t="shared" si="119"/>
        <v>195</v>
      </c>
      <c r="T147" s="69">
        <f t="shared" si="119"/>
        <v>203</v>
      </c>
      <c r="U147" s="69">
        <f t="shared" ref="U147:V147" si="138">ROUND(U9,0)-ROUND(U78,0)</f>
        <v>212</v>
      </c>
      <c r="V147" s="69">
        <f t="shared" si="138"/>
        <v>213</v>
      </c>
      <c r="W147" s="69">
        <f t="shared" ref="W147:X147" si="139">ROUND(W9,0)-ROUND(W78,0)</f>
        <v>225</v>
      </c>
      <c r="X147" s="69">
        <f t="shared" si="139"/>
        <v>228</v>
      </c>
      <c r="Y147" s="69">
        <f t="shared" ref="Y147:Z147" si="140">ROUND(Y9,0)-ROUND(Y78,0)</f>
        <v>228</v>
      </c>
      <c r="Z147" s="69">
        <f t="shared" si="140"/>
        <v>231</v>
      </c>
    </row>
    <row r="148" spans="1:26" x14ac:dyDescent="0.25">
      <c r="A148" s="34" t="s">
        <v>379</v>
      </c>
      <c r="B148" s="153" t="s">
        <v>380</v>
      </c>
      <c r="C148" s="69">
        <f t="shared" si="119"/>
        <v>85</v>
      </c>
      <c r="D148" s="69">
        <f t="shared" si="119"/>
        <v>68</v>
      </c>
      <c r="E148" s="69">
        <f t="shared" si="119"/>
        <v>74</v>
      </c>
      <c r="F148" s="69">
        <f t="shared" si="119"/>
        <v>75</v>
      </c>
      <c r="G148" s="69">
        <f t="shared" si="119"/>
        <v>73</v>
      </c>
      <c r="H148" s="69">
        <f t="shared" si="119"/>
        <v>71</v>
      </c>
      <c r="I148" s="69">
        <f t="shared" si="119"/>
        <v>77</v>
      </c>
      <c r="J148" s="69">
        <f t="shared" si="119"/>
        <v>74</v>
      </c>
      <c r="K148" s="69">
        <f t="shared" si="119"/>
        <v>76</v>
      </c>
      <c r="L148" s="69">
        <f t="shared" si="119"/>
        <v>85</v>
      </c>
      <c r="M148" s="69">
        <f t="shared" si="119"/>
        <v>82</v>
      </c>
      <c r="N148" s="69">
        <f t="shared" si="119"/>
        <v>78</v>
      </c>
      <c r="O148" s="69">
        <f t="shared" si="119"/>
        <v>75</v>
      </c>
      <c r="P148" s="69">
        <f t="shared" si="119"/>
        <v>83</v>
      </c>
      <c r="Q148" s="69">
        <f t="shared" si="119"/>
        <v>76</v>
      </c>
      <c r="R148" s="69">
        <f t="shared" si="119"/>
        <v>77</v>
      </c>
      <c r="S148" s="69">
        <f t="shared" si="119"/>
        <v>72</v>
      </c>
      <c r="T148" s="69">
        <f t="shared" si="119"/>
        <v>71</v>
      </c>
      <c r="U148" s="69">
        <f t="shared" ref="U148:V148" si="141">ROUND(U10,0)-ROUND(U79,0)</f>
        <v>72</v>
      </c>
      <c r="V148" s="69">
        <f t="shared" si="141"/>
        <v>79</v>
      </c>
      <c r="W148" s="69">
        <f t="shared" ref="W148:X148" si="142">ROUND(W10,0)-ROUND(W79,0)</f>
        <v>82</v>
      </c>
      <c r="X148" s="69">
        <f t="shared" si="142"/>
        <v>78</v>
      </c>
      <c r="Y148" s="69">
        <f t="shared" ref="Y148:Z148" si="143">ROUND(Y10,0)-ROUND(Y79,0)</f>
        <v>66</v>
      </c>
      <c r="Z148" s="69">
        <f t="shared" si="143"/>
        <v>83</v>
      </c>
    </row>
    <row r="149" spans="1:26" x14ac:dyDescent="0.25">
      <c r="A149" s="34" t="s">
        <v>381</v>
      </c>
      <c r="B149" s="153" t="s">
        <v>382</v>
      </c>
      <c r="C149" s="69">
        <f t="shared" si="119"/>
        <v>43</v>
      </c>
      <c r="D149" s="69">
        <f t="shared" si="119"/>
        <v>57</v>
      </c>
      <c r="E149" s="69">
        <f t="shared" si="119"/>
        <v>60</v>
      </c>
      <c r="F149" s="69">
        <f t="shared" si="119"/>
        <v>46</v>
      </c>
      <c r="G149" s="69">
        <f t="shared" si="119"/>
        <v>54</v>
      </c>
      <c r="H149" s="69">
        <f t="shared" si="119"/>
        <v>78</v>
      </c>
      <c r="I149" s="69">
        <f t="shared" si="119"/>
        <v>80</v>
      </c>
      <c r="J149" s="69">
        <f t="shared" si="119"/>
        <v>82</v>
      </c>
      <c r="K149" s="69">
        <f t="shared" si="119"/>
        <v>74</v>
      </c>
      <c r="L149" s="69">
        <f t="shared" si="119"/>
        <v>68</v>
      </c>
      <c r="M149" s="69">
        <f t="shared" si="119"/>
        <v>64</v>
      </c>
      <c r="N149" s="69">
        <f t="shared" si="119"/>
        <v>69</v>
      </c>
      <c r="O149" s="69">
        <f t="shared" si="119"/>
        <v>69</v>
      </c>
      <c r="P149" s="69">
        <f t="shared" si="119"/>
        <v>77</v>
      </c>
      <c r="Q149" s="69">
        <f t="shared" si="119"/>
        <v>82</v>
      </c>
      <c r="R149" s="69">
        <f t="shared" si="119"/>
        <v>79</v>
      </c>
      <c r="S149" s="69">
        <f t="shared" si="119"/>
        <v>90</v>
      </c>
      <c r="T149" s="69">
        <f t="shared" si="119"/>
        <v>98</v>
      </c>
      <c r="U149" s="69">
        <f t="shared" ref="U149:V149" si="144">ROUND(U11,0)-ROUND(U80,0)</f>
        <v>103</v>
      </c>
      <c r="V149" s="69">
        <f t="shared" si="144"/>
        <v>109</v>
      </c>
      <c r="W149" s="69">
        <f t="shared" ref="W149:X149" si="145">ROUND(W11,0)-ROUND(W80,0)</f>
        <v>121</v>
      </c>
      <c r="X149" s="69">
        <f t="shared" si="145"/>
        <v>120</v>
      </c>
      <c r="Y149" s="69">
        <f t="shared" ref="Y149:Z149" si="146">ROUND(Y11,0)-ROUND(Y80,0)</f>
        <v>120</v>
      </c>
      <c r="Z149" s="69">
        <f t="shared" si="146"/>
        <v>121</v>
      </c>
    </row>
    <row r="150" spans="1:26" x14ac:dyDescent="0.25">
      <c r="A150" s="152" t="s">
        <v>383</v>
      </c>
      <c r="B150" s="153" t="s">
        <v>384</v>
      </c>
      <c r="C150" s="69">
        <f t="shared" si="119"/>
        <v>0</v>
      </c>
      <c r="D150" s="69">
        <f t="shared" si="119"/>
        <v>0</v>
      </c>
      <c r="E150" s="69">
        <f t="shared" si="119"/>
        <v>0</v>
      </c>
      <c r="F150" s="69">
        <f t="shared" si="119"/>
        <v>0</v>
      </c>
      <c r="G150" s="69">
        <f t="shared" si="119"/>
        <v>0</v>
      </c>
      <c r="H150" s="69">
        <f t="shared" si="119"/>
        <v>0</v>
      </c>
      <c r="I150" s="69">
        <f t="shared" si="119"/>
        <v>0</v>
      </c>
      <c r="J150" s="69">
        <f t="shared" si="119"/>
        <v>1</v>
      </c>
      <c r="K150" s="69">
        <f t="shared" si="119"/>
        <v>0</v>
      </c>
      <c r="L150" s="69">
        <f t="shared" si="119"/>
        <v>2</v>
      </c>
      <c r="M150" s="69">
        <f t="shared" si="119"/>
        <v>2</v>
      </c>
      <c r="N150" s="69">
        <f t="shared" si="119"/>
        <v>2</v>
      </c>
      <c r="O150" s="69">
        <f t="shared" si="119"/>
        <v>1</v>
      </c>
      <c r="P150" s="69">
        <f t="shared" si="119"/>
        <v>0</v>
      </c>
      <c r="Q150" s="69">
        <f t="shared" si="119"/>
        <v>0</v>
      </c>
      <c r="R150" s="69">
        <f t="shared" si="119"/>
        <v>0</v>
      </c>
      <c r="S150" s="69">
        <f t="shared" si="119"/>
        <v>0</v>
      </c>
      <c r="T150" s="69">
        <f t="shared" si="119"/>
        <v>1</v>
      </c>
      <c r="U150" s="69">
        <f t="shared" ref="U150:V150" si="147">ROUND(U12,0)-ROUND(U81,0)</f>
        <v>2</v>
      </c>
      <c r="V150" s="69">
        <f t="shared" si="147"/>
        <v>2</v>
      </c>
      <c r="W150" s="69">
        <f t="shared" ref="W150:X150" si="148">ROUND(W12,0)-ROUND(W81,0)</f>
        <v>1</v>
      </c>
      <c r="X150" s="69">
        <f t="shared" si="148"/>
        <v>1</v>
      </c>
      <c r="Y150" s="69">
        <f t="shared" ref="Y150:Z150" si="149">ROUND(Y12,0)-ROUND(Y81,0)</f>
        <v>4</v>
      </c>
      <c r="Z150" s="69">
        <f t="shared" si="149"/>
        <v>4</v>
      </c>
    </row>
    <row r="151" spans="1:26" x14ac:dyDescent="0.25">
      <c r="A151" s="34" t="s">
        <v>385</v>
      </c>
      <c r="B151" s="153" t="s">
        <v>386</v>
      </c>
      <c r="C151" s="69">
        <f t="shared" si="119"/>
        <v>92</v>
      </c>
      <c r="D151" s="69">
        <f t="shared" si="119"/>
        <v>98</v>
      </c>
      <c r="E151" s="69">
        <f t="shared" si="119"/>
        <v>94</v>
      </c>
      <c r="F151" s="69">
        <f t="shared" si="119"/>
        <v>92</v>
      </c>
      <c r="G151" s="69">
        <f t="shared" si="119"/>
        <v>88</v>
      </c>
      <c r="H151" s="69">
        <f t="shared" si="119"/>
        <v>84</v>
      </c>
      <c r="I151" s="69">
        <f t="shared" si="119"/>
        <v>88</v>
      </c>
      <c r="J151" s="69">
        <f t="shared" si="119"/>
        <v>98</v>
      </c>
      <c r="K151" s="69">
        <f t="shared" si="119"/>
        <v>103</v>
      </c>
      <c r="L151" s="69">
        <f t="shared" si="119"/>
        <v>102</v>
      </c>
      <c r="M151" s="69">
        <f t="shared" si="119"/>
        <v>97</v>
      </c>
      <c r="N151" s="69">
        <f t="shared" si="119"/>
        <v>95</v>
      </c>
      <c r="O151" s="69">
        <f t="shared" si="119"/>
        <v>88</v>
      </c>
      <c r="P151" s="69">
        <f t="shared" si="119"/>
        <v>82</v>
      </c>
      <c r="Q151" s="69">
        <f t="shared" si="119"/>
        <v>87</v>
      </c>
      <c r="R151" s="69">
        <f t="shared" si="119"/>
        <v>86</v>
      </c>
      <c r="S151" s="69">
        <f t="shared" si="119"/>
        <v>86</v>
      </c>
      <c r="T151" s="69">
        <f t="shared" si="119"/>
        <v>85</v>
      </c>
      <c r="U151" s="69">
        <f t="shared" ref="U151:V151" si="150">ROUND(U13,0)-ROUND(U82,0)</f>
        <v>89</v>
      </c>
      <c r="V151" s="69">
        <f t="shared" si="150"/>
        <v>97</v>
      </c>
      <c r="W151" s="69">
        <f t="shared" ref="W151:X151" si="151">ROUND(W13,0)-ROUND(W82,0)</f>
        <v>108</v>
      </c>
      <c r="X151" s="69">
        <f t="shared" si="151"/>
        <v>96</v>
      </c>
      <c r="Y151" s="69">
        <f t="shared" ref="Y151:Z151" si="152">ROUND(Y13,0)-ROUND(Y82,0)</f>
        <v>92</v>
      </c>
      <c r="Z151" s="69">
        <f t="shared" si="152"/>
        <v>90</v>
      </c>
    </row>
    <row r="152" spans="1:26" x14ac:dyDescent="0.25">
      <c r="A152" s="34" t="s">
        <v>387</v>
      </c>
      <c r="B152" s="153" t="s">
        <v>388</v>
      </c>
      <c r="C152" s="69">
        <f t="shared" si="119"/>
        <v>289</v>
      </c>
      <c r="D152" s="69">
        <f t="shared" si="119"/>
        <v>385</v>
      </c>
      <c r="E152" s="69">
        <f t="shared" si="119"/>
        <v>444</v>
      </c>
      <c r="F152" s="69">
        <f t="shared" si="119"/>
        <v>588</v>
      </c>
      <c r="G152" s="69">
        <f t="shared" si="119"/>
        <v>758</v>
      </c>
      <c r="H152" s="69">
        <f t="shared" si="119"/>
        <v>881</v>
      </c>
      <c r="I152" s="69">
        <f t="shared" si="119"/>
        <v>964</v>
      </c>
      <c r="J152" s="69">
        <f t="shared" si="119"/>
        <v>964</v>
      </c>
      <c r="K152" s="69">
        <f t="shared" si="119"/>
        <v>906</v>
      </c>
      <c r="L152" s="69">
        <f t="shared" si="119"/>
        <v>853</v>
      </c>
      <c r="M152" s="69">
        <f t="shared" si="119"/>
        <v>817</v>
      </c>
      <c r="N152" s="69">
        <f t="shared" si="119"/>
        <v>751</v>
      </c>
      <c r="O152" s="69">
        <f t="shared" si="119"/>
        <v>653</v>
      </c>
      <c r="P152" s="69">
        <f t="shared" si="119"/>
        <v>570</v>
      </c>
      <c r="Q152" s="69">
        <f t="shared" si="119"/>
        <v>581</v>
      </c>
      <c r="R152" s="69">
        <f t="shared" si="119"/>
        <v>748</v>
      </c>
      <c r="S152" s="69">
        <f t="shared" si="119"/>
        <v>680</v>
      </c>
      <c r="T152" s="69">
        <f t="shared" si="119"/>
        <v>729</v>
      </c>
      <c r="U152" s="69">
        <f t="shared" ref="U152:V152" si="153">ROUND(U14,0)-ROUND(U83,0)</f>
        <v>691</v>
      </c>
      <c r="V152" s="69">
        <f t="shared" si="153"/>
        <v>650</v>
      </c>
      <c r="W152" s="69">
        <f t="shared" ref="W152:X152" si="154">ROUND(W14,0)-ROUND(W83,0)</f>
        <v>599</v>
      </c>
      <c r="X152" s="69">
        <f t="shared" si="154"/>
        <v>552</v>
      </c>
      <c r="Y152" s="69">
        <f t="shared" ref="Y152:Z152" si="155">ROUND(Y14,0)-ROUND(Y83,0)</f>
        <v>498</v>
      </c>
      <c r="Z152" s="69">
        <f t="shared" si="155"/>
        <v>476</v>
      </c>
    </row>
    <row r="153" spans="1:26" x14ac:dyDescent="0.25">
      <c r="A153" s="34">
        <v>6</v>
      </c>
      <c r="B153" s="153" t="s">
        <v>479</v>
      </c>
      <c r="C153" s="69">
        <f t="shared" si="119"/>
        <v>0</v>
      </c>
      <c r="D153" s="69">
        <f t="shared" si="119"/>
        <v>0</v>
      </c>
      <c r="E153" s="69">
        <f t="shared" si="119"/>
        <v>0</v>
      </c>
      <c r="F153" s="69">
        <f t="shared" si="119"/>
        <v>0</v>
      </c>
      <c r="G153" s="69">
        <f t="shared" si="119"/>
        <v>1</v>
      </c>
      <c r="H153" s="69">
        <f t="shared" si="119"/>
        <v>1</v>
      </c>
      <c r="I153" s="69">
        <f t="shared" si="119"/>
        <v>1</v>
      </c>
      <c r="J153" s="69">
        <f t="shared" si="119"/>
        <v>1</v>
      </c>
      <c r="K153" s="69">
        <f t="shared" si="119"/>
        <v>1</v>
      </c>
      <c r="L153" s="69">
        <f t="shared" si="119"/>
        <v>1</v>
      </c>
      <c r="M153" s="69">
        <f t="shared" si="119"/>
        <v>3</v>
      </c>
      <c r="N153" s="69">
        <f t="shared" si="119"/>
        <v>3</v>
      </c>
      <c r="O153" s="69">
        <f t="shared" si="119"/>
        <v>4</v>
      </c>
      <c r="P153" s="69">
        <f t="shared" si="119"/>
        <v>4</v>
      </c>
      <c r="Q153" s="69">
        <f t="shared" si="119"/>
        <v>4</v>
      </c>
      <c r="R153" s="69">
        <f t="shared" si="119"/>
        <v>6</v>
      </c>
      <c r="S153" s="69">
        <f t="shared" si="119"/>
        <v>6</v>
      </c>
      <c r="T153" s="69">
        <f t="shared" si="119"/>
        <v>6</v>
      </c>
      <c r="U153" s="69">
        <f t="shared" ref="U153:V153" si="156">ROUND(U15,0)-ROUND(U84,0)</f>
        <v>6</v>
      </c>
      <c r="V153" s="69">
        <f t="shared" si="156"/>
        <v>7</v>
      </c>
      <c r="W153" s="69">
        <f t="shared" ref="W153:X153" si="157">ROUND(W15,0)-ROUND(W84,0)</f>
        <v>7</v>
      </c>
      <c r="X153" s="69">
        <f t="shared" si="157"/>
        <v>8</v>
      </c>
      <c r="Y153" s="69">
        <f t="shared" ref="Y153:Z153" si="158">ROUND(Y15,0)-ROUND(Y84,0)</f>
        <v>10</v>
      </c>
      <c r="Z153" s="69">
        <f t="shared" si="158"/>
        <v>12</v>
      </c>
    </row>
    <row r="154" spans="1:26" s="43" customFormat="1" ht="20.25" customHeight="1" x14ac:dyDescent="0.25">
      <c r="A154" s="841"/>
      <c r="B154" s="435" t="s">
        <v>202</v>
      </c>
      <c r="C154" s="843">
        <f t="shared" ref="C154:T154" si="159">SUM(C141:C153)</f>
        <v>4646</v>
      </c>
      <c r="D154" s="843">
        <f t="shared" si="159"/>
        <v>5383</v>
      </c>
      <c r="E154" s="843">
        <f t="shared" si="159"/>
        <v>5546</v>
      </c>
      <c r="F154" s="843">
        <f t="shared" si="159"/>
        <v>5568</v>
      </c>
      <c r="G154" s="843">
        <f t="shared" si="159"/>
        <v>5768</v>
      </c>
      <c r="H154" s="843">
        <f t="shared" si="159"/>
        <v>6374</v>
      </c>
      <c r="I154" s="843">
        <f t="shared" si="159"/>
        <v>6233</v>
      </c>
      <c r="J154" s="843">
        <f t="shared" si="159"/>
        <v>5904</v>
      </c>
      <c r="K154" s="843">
        <f t="shared" si="159"/>
        <v>5412</v>
      </c>
      <c r="L154" s="843">
        <f t="shared" si="159"/>
        <v>5035</v>
      </c>
      <c r="M154" s="843">
        <f t="shared" si="159"/>
        <v>4710</v>
      </c>
      <c r="N154" s="843">
        <f t="shared" si="159"/>
        <v>4579</v>
      </c>
      <c r="O154" s="843">
        <f t="shared" si="159"/>
        <v>4549</v>
      </c>
      <c r="P154" s="843">
        <f t="shared" si="159"/>
        <v>4604</v>
      </c>
      <c r="Q154" s="843">
        <f t="shared" si="159"/>
        <v>4802</v>
      </c>
      <c r="R154" s="843">
        <f t="shared" si="159"/>
        <v>5339</v>
      </c>
      <c r="S154" s="843">
        <f t="shared" si="159"/>
        <v>5761</v>
      </c>
      <c r="T154" s="843">
        <f t="shared" si="159"/>
        <v>6106</v>
      </c>
      <c r="U154" s="843">
        <f t="shared" ref="U154:V154" si="160">SUM(U141:U153)</f>
        <v>6004</v>
      </c>
      <c r="V154" s="843">
        <f t="shared" si="160"/>
        <v>5800</v>
      </c>
      <c r="W154" s="843">
        <f t="shared" ref="W154:X154" si="161">SUM(W141:W153)</f>
        <v>5466</v>
      </c>
      <c r="X154" s="843">
        <f t="shared" si="161"/>
        <v>4542</v>
      </c>
      <c r="Y154" s="843">
        <f t="shared" ref="Y154:Z154" si="162">SUM(Y141:Y153)</f>
        <v>4349</v>
      </c>
      <c r="Z154" s="843">
        <f t="shared" si="162"/>
        <v>5063</v>
      </c>
    </row>
    <row r="155" spans="1:26" x14ac:dyDescent="0.25">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20.25" customHeight="1" x14ac:dyDescent="0.25">
      <c r="A156" s="22" t="str">
        <f>Index!A43</f>
        <v>Table 3j     Employment by institutional sector, wage costs, Foreign citizens, FY2000-FY2023</v>
      </c>
    </row>
    <row r="157" spans="1:26" s="14" customFormat="1" ht="20.25" customHeight="1" x14ac:dyDescent="0.25">
      <c r="A157" s="797"/>
      <c r="B157" s="797" t="s">
        <v>480</v>
      </c>
      <c r="C157" s="24" t="str">
        <f>NAgni!C$2</f>
        <v>FY00</v>
      </c>
      <c r="D157" s="24" t="str">
        <f>NAgni!D$2</f>
        <v>FY01</v>
      </c>
      <c r="E157" s="24" t="str">
        <f>NAgni!E$2</f>
        <v>FY02</v>
      </c>
      <c r="F157" s="24" t="str">
        <f>NAgni!F$2</f>
        <v>FY03</v>
      </c>
      <c r="G157" s="24" t="str">
        <f>NAgni!G$2</f>
        <v>FY04</v>
      </c>
      <c r="H157" s="24" t="str">
        <f>NAgni!H$2</f>
        <v>FY05</v>
      </c>
      <c r="I157" s="24" t="str">
        <f>NAgni!I$2</f>
        <v>FY06</v>
      </c>
      <c r="J157" s="24" t="str">
        <f>NAgni!J$2</f>
        <v>FY07</v>
      </c>
      <c r="K157" s="24" t="str">
        <f>NAgni!K$2</f>
        <v>FY08</v>
      </c>
      <c r="L157" s="24" t="str">
        <f>NAgni!L$2</f>
        <v>FY09</v>
      </c>
      <c r="M157" s="24" t="str">
        <f>NAgni!M$2</f>
        <v>FY10</v>
      </c>
      <c r="N157" s="24" t="str">
        <f>NAgni!N$2</f>
        <v>FY11</v>
      </c>
      <c r="O157" s="24" t="str">
        <f>NAgni!O$2</f>
        <v>FY12</v>
      </c>
      <c r="P157" s="24" t="str">
        <f>NAgni!P$2</f>
        <v>FY13</v>
      </c>
      <c r="Q157" s="24" t="str">
        <f>NAgni!Q$2</f>
        <v>FY14</v>
      </c>
      <c r="R157" s="24" t="str">
        <f>NAgni!R$2</f>
        <v>FY15</v>
      </c>
      <c r="S157" s="24" t="str">
        <f>NAgni!S$2</f>
        <v>FY16</v>
      </c>
      <c r="T157" s="24" t="str">
        <f>NAgni!T$2</f>
        <v>FY17</v>
      </c>
      <c r="U157" s="24" t="str">
        <f>NAgni!U$2</f>
        <v>FY18</v>
      </c>
      <c r="V157" s="24" t="str">
        <f>NAgni!V$2</f>
        <v>FY19</v>
      </c>
      <c r="W157" s="24" t="str">
        <f>NAgni!W$2</f>
        <v>FY20</v>
      </c>
      <c r="X157" s="24" t="str">
        <f>NAgni!X$2</f>
        <v>FY21</v>
      </c>
      <c r="Y157" s="24" t="str">
        <f>NAgni!Y$2</f>
        <v>FY22</v>
      </c>
      <c r="Z157" s="24" t="str">
        <f>NAgni!Z$2</f>
        <v>FY23</v>
      </c>
    </row>
    <row r="158" spans="1:26" x14ac:dyDescent="0.25">
      <c r="A158" s="1">
        <v>1.1000000000000001</v>
      </c>
      <c r="B158" s="153" t="s">
        <v>476</v>
      </c>
      <c r="C158" s="69">
        <f t="shared" ref="C158:T170" si="163">ROUND(C20,0)-ROUND(C89,0)</f>
        <v>13614</v>
      </c>
      <c r="D158" s="69">
        <f t="shared" si="163"/>
        <v>16273</v>
      </c>
      <c r="E158" s="69">
        <f t="shared" si="163"/>
        <v>18755</v>
      </c>
      <c r="F158" s="69">
        <f t="shared" si="163"/>
        <v>17509</v>
      </c>
      <c r="G158" s="69">
        <f t="shared" si="163"/>
        <v>19197</v>
      </c>
      <c r="H158" s="69">
        <f t="shared" si="163"/>
        <v>19711</v>
      </c>
      <c r="I158" s="69">
        <f t="shared" si="163"/>
        <v>17701</v>
      </c>
      <c r="J158" s="69">
        <f t="shared" si="163"/>
        <v>16155</v>
      </c>
      <c r="K158" s="69">
        <f t="shared" si="163"/>
        <v>13679</v>
      </c>
      <c r="L158" s="69">
        <f t="shared" si="163"/>
        <v>12530</v>
      </c>
      <c r="M158" s="69">
        <f t="shared" si="163"/>
        <v>12539</v>
      </c>
      <c r="N158" s="69">
        <f t="shared" si="163"/>
        <v>13483</v>
      </c>
      <c r="O158" s="69">
        <f t="shared" si="163"/>
        <v>14320</v>
      </c>
      <c r="P158" s="69">
        <f t="shared" si="163"/>
        <v>15048</v>
      </c>
      <c r="Q158" s="69">
        <f t="shared" si="163"/>
        <v>16241</v>
      </c>
      <c r="R158" s="69">
        <f t="shared" si="163"/>
        <v>19159</v>
      </c>
      <c r="S158" s="69">
        <f t="shared" si="163"/>
        <v>22138</v>
      </c>
      <c r="T158" s="69">
        <f t="shared" si="163"/>
        <v>22889</v>
      </c>
      <c r="U158" s="69">
        <f t="shared" ref="U158:V158" si="164">ROUND(U20,0)-ROUND(U89,0)</f>
        <v>23283</v>
      </c>
      <c r="V158" s="69">
        <f t="shared" si="164"/>
        <v>22645</v>
      </c>
      <c r="W158" s="69">
        <f t="shared" ref="W158:X158" si="165">ROUND(W20,0)-ROUND(W89,0)</f>
        <v>19601</v>
      </c>
      <c r="X158" s="69">
        <f t="shared" si="165"/>
        <v>13370</v>
      </c>
      <c r="Y158" s="69">
        <f t="shared" ref="Y158:Z158" si="166">ROUND(Y20,0)-ROUND(Y89,0)</f>
        <v>13638</v>
      </c>
      <c r="Z158" s="69">
        <f t="shared" si="166"/>
        <v>16532</v>
      </c>
    </row>
    <row r="159" spans="1:26" x14ac:dyDescent="0.25">
      <c r="A159" s="1">
        <v>1.2</v>
      </c>
      <c r="B159" s="153" t="s">
        <v>477</v>
      </c>
      <c r="C159" s="69">
        <f t="shared" si="163"/>
        <v>6821</v>
      </c>
      <c r="D159" s="69">
        <f t="shared" si="163"/>
        <v>7624</v>
      </c>
      <c r="E159" s="69">
        <f t="shared" si="163"/>
        <v>7239</v>
      </c>
      <c r="F159" s="69">
        <f t="shared" si="163"/>
        <v>7304</v>
      </c>
      <c r="G159" s="69">
        <f t="shared" si="163"/>
        <v>7796</v>
      </c>
      <c r="H159" s="69">
        <f t="shared" si="163"/>
        <v>8321</v>
      </c>
      <c r="I159" s="69">
        <f t="shared" si="163"/>
        <v>8698</v>
      </c>
      <c r="J159" s="69">
        <f t="shared" si="163"/>
        <v>8627</v>
      </c>
      <c r="K159" s="69">
        <f t="shared" si="163"/>
        <v>8823</v>
      </c>
      <c r="L159" s="69">
        <f t="shared" si="163"/>
        <v>8493</v>
      </c>
      <c r="M159" s="69">
        <f t="shared" si="163"/>
        <v>7841</v>
      </c>
      <c r="N159" s="69">
        <f t="shared" si="163"/>
        <v>7920</v>
      </c>
      <c r="O159" s="69">
        <f t="shared" si="163"/>
        <v>8304</v>
      </c>
      <c r="P159" s="69">
        <f t="shared" si="163"/>
        <v>8906</v>
      </c>
      <c r="Q159" s="69">
        <f t="shared" si="163"/>
        <v>10617</v>
      </c>
      <c r="R159" s="69">
        <f t="shared" si="163"/>
        <v>13967</v>
      </c>
      <c r="S159" s="69">
        <f t="shared" si="163"/>
        <v>16824</v>
      </c>
      <c r="T159" s="69">
        <f t="shared" si="163"/>
        <v>18901</v>
      </c>
      <c r="U159" s="69">
        <f t="shared" ref="U159:V159" si="167">ROUND(U21,0)-ROUND(U90,0)</f>
        <v>18518</v>
      </c>
      <c r="V159" s="69">
        <f t="shared" si="167"/>
        <v>17914</v>
      </c>
      <c r="W159" s="69">
        <f t="shared" ref="W159:X159" si="168">ROUND(W21,0)-ROUND(W90,0)</f>
        <v>16059</v>
      </c>
      <c r="X159" s="69">
        <f t="shared" si="168"/>
        <v>13647</v>
      </c>
      <c r="Y159" s="69">
        <f t="shared" ref="Y159:Z159" si="169">ROUND(Y21,0)-ROUND(Y90,0)</f>
        <v>13898</v>
      </c>
      <c r="Z159" s="69">
        <f t="shared" si="169"/>
        <v>17621</v>
      </c>
    </row>
    <row r="160" spans="1:26" x14ac:dyDescent="0.25">
      <c r="A160" s="1">
        <v>1.3</v>
      </c>
      <c r="B160" t="s">
        <v>372</v>
      </c>
      <c r="C160" s="69">
        <f t="shared" si="163"/>
        <v>385</v>
      </c>
      <c r="D160" s="69">
        <f t="shared" si="163"/>
        <v>392</v>
      </c>
      <c r="E160" s="69">
        <f t="shared" si="163"/>
        <v>424</v>
      </c>
      <c r="F160" s="69">
        <f t="shared" si="163"/>
        <v>424</v>
      </c>
      <c r="G160" s="69">
        <f t="shared" si="163"/>
        <v>528</v>
      </c>
      <c r="H160" s="69">
        <f t="shared" si="163"/>
        <v>584</v>
      </c>
      <c r="I160" s="69">
        <f t="shared" si="163"/>
        <v>363</v>
      </c>
      <c r="J160" s="69">
        <f t="shared" si="163"/>
        <v>342</v>
      </c>
      <c r="K160" s="69">
        <f t="shared" si="163"/>
        <v>284</v>
      </c>
      <c r="L160" s="69">
        <f t="shared" si="163"/>
        <v>245</v>
      </c>
      <c r="M160" s="69">
        <f t="shared" si="163"/>
        <v>270</v>
      </c>
      <c r="N160" s="69">
        <f t="shared" si="163"/>
        <v>288</v>
      </c>
      <c r="O160" s="69">
        <f t="shared" si="163"/>
        <v>290</v>
      </c>
      <c r="P160" s="69">
        <f t="shared" si="163"/>
        <v>275</v>
      </c>
      <c r="Q160" s="69">
        <f t="shared" si="163"/>
        <v>422</v>
      </c>
      <c r="R160" s="69">
        <f t="shared" si="163"/>
        <v>487</v>
      </c>
      <c r="S160" s="69">
        <f t="shared" si="163"/>
        <v>534</v>
      </c>
      <c r="T160" s="69">
        <f t="shared" si="163"/>
        <v>653</v>
      </c>
      <c r="U160" s="69">
        <f t="shared" ref="U160:V160" si="170">ROUND(U22,0)-ROUND(U91,0)</f>
        <v>971</v>
      </c>
      <c r="V160" s="69">
        <f t="shared" si="170"/>
        <v>1043</v>
      </c>
      <c r="W160" s="69">
        <f t="shared" ref="W160:X160" si="171">ROUND(W22,0)-ROUND(W91,0)</f>
        <v>1161</v>
      </c>
      <c r="X160" s="69">
        <f t="shared" si="171"/>
        <v>1255</v>
      </c>
      <c r="Y160" s="69">
        <f t="shared" ref="Y160:Z160" si="172">ROUND(Y22,0)-ROUND(Y91,0)</f>
        <v>1186</v>
      </c>
      <c r="Z160" s="69">
        <f t="shared" si="172"/>
        <v>1298</v>
      </c>
    </row>
    <row r="161" spans="1:26" x14ac:dyDescent="0.25">
      <c r="A161" s="1">
        <v>1.4</v>
      </c>
      <c r="B161" t="s">
        <v>478</v>
      </c>
      <c r="C161" s="69">
        <f t="shared" si="163"/>
        <v>2</v>
      </c>
      <c r="D161" s="69">
        <f t="shared" si="163"/>
        <v>122</v>
      </c>
      <c r="E161" s="69">
        <f t="shared" si="163"/>
        <v>157</v>
      </c>
      <c r="F161" s="69">
        <f t="shared" si="163"/>
        <v>85</v>
      </c>
      <c r="G161" s="69">
        <f t="shared" si="163"/>
        <v>155</v>
      </c>
      <c r="H161" s="69">
        <f t="shared" si="163"/>
        <v>214</v>
      </c>
      <c r="I161" s="69">
        <f t="shared" si="163"/>
        <v>205</v>
      </c>
      <c r="J161" s="69">
        <f t="shared" si="163"/>
        <v>184</v>
      </c>
      <c r="K161" s="69">
        <f t="shared" si="163"/>
        <v>168</v>
      </c>
      <c r="L161" s="69">
        <f t="shared" si="163"/>
        <v>206</v>
      </c>
      <c r="M161" s="69">
        <f t="shared" si="163"/>
        <v>185</v>
      </c>
      <c r="N161" s="69">
        <f t="shared" si="163"/>
        <v>183</v>
      </c>
      <c r="O161" s="69">
        <f t="shared" si="163"/>
        <v>202</v>
      </c>
      <c r="P161" s="69">
        <f t="shared" si="163"/>
        <v>225</v>
      </c>
      <c r="Q161" s="69">
        <f t="shared" si="163"/>
        <v>248</v>
      </c>
      <c r="R161" s="69">
        <f t="shared" si="163"/>
        <v>247</v>
      </c>
      <c r="S161" s="69">
        <f t="shared" si="163"/>
        <v>256</v>
      </c>
      <c r="T161" s="69">
        <f t="shared" si="163"/>
        <v>244</v>
      </c>
      <c r="U161" s="69">
        <f t="shared" ref="U161:V161" si="173">ROUND(U23,0)-ROUND(U92,0)</f>
        <v>207</v>
      </c>
      <c r="V161" s="69">
        <f t="shared" si="173"/>
        <v>191</v>
      </c>
      <c r="W161" s="69">
        <f t="shared" ref="W161:X161" si="174">ROUND(W23,0)-ROUND(W92,0)</f>
        <v>162</v>
      </c>
      <c r="X161" s="69">
        <f t="shared" si="174"/>
        <v>0</v>
      </c>
      <c r="Y161" s="69">
        <f t="shared" ref="Y161:Z161" si="175">ROUND(Y23,0)-ROUND(Y92,0)</f>
        <v>0</v>
      </c>
      <c r="Z161" s="69">
        <f t="shared" si="175"/>
        <v>0</v>
      </c>
    </row>
    <row r="162" spans="1:26" x14ac:dyDescent="0.25">
      <c r="A162" s="34" t="s">
        <v>373</v>
      </c>
      <c r="B162" s="153" t="s">
        <v>374</v>
      </c>
      <c r="C162" s="69">
        <f t="shared" si="163"/>
        <v>542</v>
      </c>
      <c r="D162" s="69">
        <f t="shared" si="163"/>
        <v>530</v>
      </c>
      <c r="E162" s="69">
        <f t="shared" si="163"/>
        <v>495</v>
      </c>
      <c r="F162" s="69">
        <f t="shared" si="163"/>
        <v>567</v>
      </c>
      <c r="G162" s="69">
        <f t="shared" si="163"/>
        <v>622</v>
      </c>
      <c r="H162" s="69">
        <f t="shared" si="163"/>
        <v>689</v>
      </c>
      <c r="I162" s="69">
        <f t="shared" si="163"/>
        <v>752</v>
      </c>
      <c r="J162" s="69">
        <f t="shared" si="163"/>
        <v>752</v>
      </c>
      <c r="K162" s="69">
        <f t="shared" si="163"/>
        <v>596</v>
      </c>
      <c r="L162" s="69">
        <f t="shared" si="163"/>
        <v>510</v>
      </c>
      <c r="M162" s="69">
        <f t="shared" si="163"/>
        <v>517</v>
      </c>
      <c r="N162" s="69">
        <f t="shared" si="163"/>
        <v>510</v>
      </c>
      <c r="O162" s="69">
        <f t="shared" si="163"/>
        <v>552</v>
      </c>
      <c r="P162" s="69">
        <f t="shared" si="163"/>
        <v>248</v>
      </c>
      <c r="Q162" s="69">
        <f t="shared" si="163"/>
        <v>266</v>
      </c>
      <c r="R162" s="69">
        <f t="shared" si="163"/>
        <v>292</v>
      </c>
      <c r="S162" s="69">
        <f t="shared" si="163"/>
        <v>334</v>
      </c>
      <c r="T162" s="69">
        <f t="shared" si="163"/>
        <v>337</v>
      </c>
      <c r="U162" s="69">
        <f t="shared" ref="U162:V162" si="176">ROUND(U24,0)-ROUND(U93,0)</f>
        <v>287</v>
      </c>
      <c r="V162" s="69">
        <f t="shared" si="176"/>
        <v>251</v>
      </c>
      <c r="W162" s="69">
        <f t="shared" ref="W162:X162" si="177">ROUND(W24,0)-ROUND(W93,0)</f>
        <v>410</v>
      </c>
      <c r="X162" s="69">
        <f t="shared" si="177"/>
        <v>382</v>
      </c>
      <c r="Y162" s="69">
        <f t="shared" ref="Y162:Z162" si="178">ROUND(Y24,0)-ROUND(Y93,0)</f>
        <v>390</v>
      </c>
      <c r="Z162" s="69">
        <f t="shared" si="178"/>
        <v>453</v>
      </c>
    </row>
    <row r="163" spans="1:26" x14ac:dyDescent="0.25">
      <c r="A163" s="34" t="s">
        <v>375</v>
      </c>
      <c r="B163" s="153" t="s">
        <v>376</v>
      </c>
      <c r="C163" s="69">
        <f t="shared" si="163"/>
        <v>135</v>
      </c>
      <c r="D163" s="69">
        <f t="shared" si="163"/>
        <v>159</v>
      </c>
      <c r="E163" s="69">
        <f t="shared" si="163"/>
        <v>188</v>
      </c>
      <c r="F163" s="69">
        <f t="shared" si="163"/>
        <v>174</v>
      </c>
      <c r="G163" s="69">
        <f t="shared" si="163"/>
        <v>107</v>
      </c>
      <c r="H163" s="69">
        <f t="shared" si="163"/>
        <v>133</v>
      </c>
      <c r="I163" s="69">
        <f t="shared" si="163"/>
        <v>143</v>
      </c>
      <c r="J163" s="69">
        <f t="shared" si="163"/>
        <v>154</v>
      </c>
      <c r="K163" s="69">
        <f t="shared" si="163"/>
        <v>125</v>
      </c>
      <c r="L163" s="69">
        <f t="shared" si="163"/>
        <v>115</v>
      </c>
      <c r="M163" s="69">
        <f t="shared" si="163"/>
        <v>106</v>
      </c>
      <c r="N163" s="69">
        <f t="shared" si="163"/>
        <v>103</v>
      </c>
      <c r="O163" s="69">
        <f t="shared" si="163"/>
        <v>85</v>
      </c>
      <c r="P163" s="69">
        <f t="shared" si="163"/>
        <v>75</v>
      </c>
      <c r="Q163" s="69">
        <f t="shared" si="163"/>
        <v>86</v>
      </c>
      <c r="R163" s="69">
        <f t="shared" si="163"/>
        <v>88</v>
      </c>
      <c r="S163" s="69">
        <f t="shared" si="163"/>
        <v>113</v>
      </c>
      <c r="T163" s="69">
        <f t="shared" si="163"/>
        <v>145</v>
      </c>
      <c r="U163" s="69">
        <f t="shared" ref="U163:V163" si="179">ROUND(U25,0)-ROUND(U94,0)</f>
        <v>162</v>
      </c>
      <c r="V163" s="69">
        <f t="shared" si="179"/>
        <v>429</v>
      </c>
      <c r="W163" s="69">
        <f t="shared" ref="W163:X163" si="180">ROUND(W25,0)-ROUND(W94,0)</f>
        <v>237</v>
      </c>
      <c r="X163" s="69">
        <f t="shared" si="180"/>
        <v>177</v>
      </c>
      <c r="Y163" s="69">
        <f t="shared" ref="Y163:Z163" si="181">ROUND(Y25,0)-ROUND(Y94,0)</f>
        <v>175</v>
      </c>
      <c r="Z163" s="69">
        <f t="shared" si="181"/>
        <v>198</v>
      </c>
    </row>
    <row r="164" spans="1:26" x14ac:dyDescent="0.25">
      <c r="A164" s="34" t="s">
        <v>377</v>
      </c>
      <c r="B164" s="153" t="s">
        <v>378</v>
      </c>
      <c r="C164" s="69">
        <f t="shared" si="163"/>
        <v>3199</v>
      </c>
      <c r="D164" s="69">
        <f t="shared" si="163"/>
        <v>3248</v>
      </c>
      <c r="E164" s="69">
        <f t="shared" si="163"/>
        <v>3181</v>
      </c>
      <c r="F164" s="69">
        <f t="shared" si="163"/>
        <v>3754</v>
      </c>
      <c r="G164" s="69">
        <f t="shared" si="163"/>
        <v>3940</v>
      </c>
      <c r="H164" s="69">
        <f t="shared" si="163"/>
        <v>3526</v>
      </c>
      <c r="I164" s="69">
        <f t="shared" si="163"/>
        <v>3314</v>
      </c>
      <c r="J164" s="69">
        <f t="shared" si="163"/>
        <v>3292</v>
      </c>
      <c r="K164" s="69">
        <f t="shared" si="163"/>
        <v>3377</v>
      </c>
      <c r="L164" s="69">
        <f t="shared" si="163"/>
        <v>3144</v>
      </c>
      <c r="M164" s="69">
        <f t="shared" si="163"/>
        <v>2772</v>
      </c>
      <c r="N164" s="69">
        <f t="shared" si="163"/>
        <v>2570</v>
      </c>
      <c r="O164" s="69">
        <f t="shared" si="163"/>
        <v>2738</v>
      </c>
      <c r="P164" s="69">
        <f t="shared" si="163"/>
        <v>3130</v>
      </c>
      <c r="Q164" s="69">
        <f t="shared" si="163"/>
        <v>4148</v>
      </c>
      <c r="R164" s="69">
        <f t="shared" si="163"/>
        <v>4215</v>
      </c>
      <c r="S164" s="69">
        <f t="shared" si="163"/>
        <v>4579</v>
      </c>
      <c r="T164" s="69">
        <f t="shared" si="163"/>
        <v>4765</v>
      </c>
      <c r="U164" s="69">
        <f t="shared" ref="U164:V164" si="182">ROUND(U26,0)-ROUND(U95,0)</f>
        <v>5105</v>
      </c>
      <c r="V164" s="69">
        <f t="shared" si="182"/>
        <v>5135</v>
      </c>
      <c r="W164" s="69">
        <f t="shared" ref="W164:X164" si="183">ROUND(W26,0)-ROUND(W95,0)</f>
        <v>5451</v>
      </c>
      <c r="X164" s="69">
        <f t="shared" si="183"/>
        <v>5587</v>
      </c>
      <c r="Y164" s="69">
        <f t="shared" ref="Y164:Z164" si="184">ROUND(Y26,0)-ROUND(Y95,0)</f>
        <v>5592</v>
      </c>
      <c r="Z164" s="69">
        <f t="shared" si="184"/>
        <v>6423</v>
      </c>
    </row>
    <row r="165" spans="1:26" x14ac:dyDescent="0.25">
      <c r="A165" s="34" t="s">
        <v>379</v>
      </c>
      <c r="B165" s="153" t="s">
        <v>380</v>
      </c>
      <c r="C165" s="69">
        <f t="shared" si="163"/>
        <v>803</v>
      </c>
      <c r="D165" s="69">
        <f t="shared" si="163"/>
        <v>671</v>
      </c>
      <c r="E165" s="69">
        <f t="shared" si="163"/>
        <v>736</v>
      </c>
      <c r="F165" s="69">
        <f t="shared" si="163"/>
        <v>773</v>
      </c>
      <c r="G165" s="69">
        <f t="shared" si="163"/>
        <v>729</v>
      </c>
      <c r="H165" s="69">
        <f t="shared" si="163"/>
        <v>652</v>
      </c>
      <c r="I165" s="69">
        <f t="shared" si="163"/>
        <v>652</v>
      </c>
      <c r="J165" s="69">
        <f t="shared" si="163"/>
        <v>700</v>
      </c>
      <c r="K165" s="69">
        <f t="shared" si="163"/>
        <v>725</v>
      </c>
      <c r="L165" s="69">
        <f t="shared" si="163"/>
        <v>833</v>
      </c>
      <c r="M165" s="69">
        <f t="shared" si="163"/>
        <v>835</v>
      </c>
      <c r="N165" s="69">
        <f t="shared" si="163"/>
        <v>803</v>
      </c>
      <c r="O165" s="69">
        <f t="shared" si="163"/>
        <v>832</v>
      </c>
      <c r="P165" s="69">
        <f t="shared" si="163"/>
        <v>906</v>
      </c>
      <c r="Q165" s="69">
        <f t="shared" si="163"/>
        <v>957</v>
      </c>
      <c r="R165" s="69">
        <f t="shared" si="163"/>
        <v>1154</v>
      </c>
      <c r="S165" s="69">
        <f t="shared" si="163"/>
        <v>1067</v>
      </c>
      <c r="T165" s="69">
        <f t="shared" si="163"/>
        <v>1070</v>
      </c>
      <c r="U165" s="69">
        <f t="shared" ref="U165:V165" si="185">ROUND(U27,0)-ROUND(U96,0)</f>
        <v>1117</v>
      </c>
      <c r="V165" s="69">
        <f t="shared" si="185"/>
        <v>1198</v>
      </c>
      <c r="W165" s="69">
        <f t="shared" ref="W165:X165" si="186">ROUND(W27,0)-ROUND(W96,0)</f>
        <v>1042</v>
      </c>
      <c r="X165" s="69">
        <f t="shared" si="186"/>
        <v>1172</v>
      </c>
      <c r="Y165" s="69">
        <f t="shared" ref="Y165:Z165" si="187">ROUND(Y27,0)-ROUND(Y96,0)</f>
        <v>1157</v>
      </c>
      <c r="Z165" s="69">
        <f t="shared" si="187"/>
        <v>1276</v>
      </c>
    </row>
    <row r="166" spans="1:26" x14ac:dyDescent="0.25">
      <c r="A166" s="34" t="s">
        <v>381</v>
      </c>
      <c r="B166" s="153" t="s">
        <v>382</v>
      </c>
      <c r="C166" s="69">
        <f t="shared" si="163"/>
        <v>295</v>
      </c>
      <c r="D166" s="69">
        <f t="shared" si="163"/>
        <v>315</v>
      </c>
      <c r="E166" s="69">
        <f t="shared" si="163"/>
        <v>393</v>
      </c>
      <c r="F166" s="69">
        <f t="shared" si="163"/>
        <v>337</v>
      </c>
      <c r="G166" s="69">
        <f t="shared" si="163"/>
        <v>373</v>
      </c>
      <c r="H166" s="69">
        <f t="shared" si="163"/>
        <v>459</v>
      </c>
      <c r="I166" s="69">
        <f t="shared" si="163"/>
        <v>494</v>
      </c>
      <c r="J166" s="69">
        <f t="shared" si="163"/>
        <v>591</v>
      </c>
      <c r="K166" s="69">
        <f t="shared" si="163"/>
        <v>554</v>
      </c>
      <c r="L166" s="69">
        <f t="shared" si="163"/>
        <v>564</v>
      </c>
      <c r="M166" s="69">
        <f t="shared" si="163"/>
        <v>518</v>
      </c>
      <c r="N166" s="69">
        <f t="shared" si="163"/>
        <v>608</v>
      </c>
      <c r="O166" s="69">
        <f t="shared" si="163"/>
        <v>632</v>
      </c>
      <c r="P166" s="69">
        <f t="shared" si="163"/>
        <v>705</v>
      </c>
      <c r="Q166" s="69">
        <f t="shared" si="163"/>
        <v>816</v>
      </c>
      <c r="R166" s="69">
        <f t="shared" si="163"/>
        <v>833</v>
      </c>
      <c r="S166" s="69">
        <f t="shared" si="163"/>
        <v>932</v>
      </c>
      <c r="T166" s="69">
        <f t="shared" si="163"/>
        <v>1058</v>
      </c>
      <c r="U166" s="69">
        <f t="shared" ref="U166:V166" si="188">ROUND(U28,0)-ROUND(U97,0)</f>
        <v>1121</v>
      </c>
      <c r="V166" s="69">
        <f t="shared" si="188"/>
        <v>1246</v>
      </c>
      <c r="W166" s="69">
        <f t="shared" ref="W166:X166" si="189">ROUND(W28,0)-ROUND(W97,0)</f>
        <v>1418</v>
      </c>
      <c r="X166" s="69">
        <f t="shared" si="189"/>
        <v>1384</v>
      </c>
      <c r="Y166" s="69">
        <f t="shared" ref="Y166:Z166" si="190">ROUND(Y28,0)-ROUND(Y97,0)</f>
        <v>1328</v>
      </c>
      <c r="Z166" s="69">
        <f t="shared" si="190"/>
        <v>1371</v>
      </c>
    </row>
    <row r="167" spans="1:26" x14ac:dyDescent="0.25">
      <c r="A167" s="152" t="s">
        <v>383</v>
      </c>
      <c r="B167" s="153" t="s">
        <v>384</v>
      </c>
      <c r="C167" s="69">
        <f t="shared" si="163"/>
        <v>0</v>
      </c>
      <c r="D167" s="69">
        <f t="shared" si="163"/>
        <v>0</v>
      </c>
      <c r="E167" s="69">
        <f t="shared" si="163"/>
        <v>0</v>
      </c>
      <c r="F167" s="69">
        <f t="shared" si="163"/>
        <v>0</v>
      </c>
      <c r="G167" s="69">
        <f t="shared" si="163"/>
        <v>0</v>
      </c>
      <c r="H167" s="69">
        <f t="shared" si="163"/>
        <v>0</v>
      </c>
      <c r="I167" s="69">
        <f t="shared" si="163"/>
        <v>0</v>
      </c>
      <c r="J167" s="69">
        <f t="shared" si="163"/>
        <v>20</v>
      </c>
      <c r="K167" s="69">
        <f t="shared" si="163"/>
        <v>2</v>
      </c>
      <c r="L167" s="69">
        <f t="shared" si="163"/>
        <v>46</v>
      </c>
      <c r="M167" s="69">
        <f t="shared" si="163"/>
        <v>50</v>
      </c>
      <c r="N167" s="69">
        <f t="shared" si="163"/>
        <v>64</v>
      </c>
      <c r="O167" s="69">
        <f t="shared" si="163"/>
        <v>36</v>
      </c>
      <c r="P167" s="69">
        <f t="shared" si="163"/>
        <v>0</v>
      </c>
      <c r="Q167" s="69">
        <f t="shared" si="163"/>
        <v>0</v>
      </c>
      <c r="R167" s="69">
        <f t="shared" si="163"/>
        <v>0</v>
      </c>
      <c r="S167" s="69">
        <f t="shared" si="163"/>
        <v>0</v>
      </c>
      <c r="T167" s="69">
        <f t="shared" si="163"/>
        <v>1</v>
      </c>
      <c r="U167" s="69">
        <f t="shared" ref="U167:V167" si="191">ROUND(U29,0)-ROUND(U98,0)</f>
        <v>20</v>
      </c>
      <c r="V167" s="69">
        <f t="shared" si="191"/>
        <v>23</v>
      </c>
      <c r="W167" s="69">
        <f t="shared" ref="W167:X167" si="192">ROUND(W29,0)-ROUND(W98,0)</f>
        <v>15</v>
      </c>
      <c r="X167" s="69">
        <f t="shared" si="192"/>
        <v>22</v>
      </c>
      <c r="Y167" s="69">
        <f t="shared" ref="Y167:Z167" si="193">ROUND(Y29,0)-ROUND(Y98,0)</f>
        <v>52</v>
      </c>
      <c r="Z167" s="69">
        <f t="shared" si="193"/>
        <v>53</v>
      </c>
    </row>
    <row r="168" spans="1:26" x14ac:dyDescent="0.25">
      <c r="A168" s="34" t="s">
        <v>385</v>
      </c>
      <c r="B168" s="153" t="s">
        <v>386</v>
      </c>
      <c r="C168" s="69">
        <f t="shared" si="163"/>
        <v>683</v>
      </c>
      <c r="D168" s="69">
        <f t="shared" si="163"/>
        <v>806</v>
      </c>
      <c r="E168" s="69">
        <f t="shared" si="163"/>
        <v>892</v>
      </c>
      <c r="F168" s="69">
        <f t="shared" si="163"/>
        <v>888</v>
      </c>
      <c r="G168" s="69">
        <f t="shared" si="163"/>
        <v>799</v>
      </c>
      <c r="H168" s="69">
        <f t="shared" si="163"/>
        <v>749</v>
      </c>
      <c r="I168" s="69">
        <f t="shared" si="163"/>
        <v>840</v>
      </c>
      <c r="J168" s="69">
        <f t="shared" si="163"/>
        <v>867</v>
      </c>
      <c r="K168" s="69">
        <f t="shared" si="163"/>
        <v>903</v>
      </c>
      <c r="L168" s="69">
        <f t="shared" si="163"/>
        <v>901</v>
      </c>
      <c r="M168" s="69">
        <f t="shared" si="163"/>
        <v>778</v>
      </c>
      <c r="N168" s="69">
        <f t="shared" si="163"/>
        <v>746</v>
      </c>
      <c r="O168" s="69">
        <f t="shared" si="163"/>
        <v>810</v>
      </c>
      <c r="P168" s="69">
        <f t="shared" si="163"/>
        <v>804</v>
      </c>
      <c r="Q168" s="69">
        <f t="shared" si="163"/>
        <v>867</v>
      </c>
      <c r="R168" s="69">
        <f t="shared" si="163"/>
        <v>872</v>
      </c>
      <c r="S168" s="69">
        <f t="shared" si="163"/>
        <v>867</v>
      </c>
      <c r="T168" s="69">
        <f t="shared" si="163"/>
        <v>1006</v>
      </c>
      <c r="U168" s="69">
        <f t="shared" ref="U168:V168" si="194">ROUND(U30,0)-ROUND(U99,0)</f>
        <v>1129</v>
      </c>
      <c r="V168" s="69">
        <f t="shared" si="194"/>
        <v>1197</v>
      </c>
      <c r="W168" s="69">
        <f t="shared" ref="W168:X168" si="195">ROUND(W30,0)-ROUND(W99,0)</f>
        <v>1316</v>
      </c>
      <c r="X168" s="69">
        <f t="shared" si="195"/>
        <v>1267</v>
      </c>
      <c r="Y168" s="69">
        <f t="shared" ref="Y168:Z168" si="196">ROUND(Y30,0)-ROUND(Y99,0)</f>
        <v>1271</v>
      </c>
      <c r="Z168" s="69">
        <f t="shared" si="196"/>
        <v>1201</v>
      </c>
    </row>
    <row r="169" spans="1:26" x14ac:dyDescent="0.25">
      <c r="A169" s="34" t="s">
        <v>387</v>
      </c>
      <c r="B169" s="153" t="s">
        <v>388</v>
      </c>
      <c r="C169" s="69">
        <f t="shared" si="163"/>
        <v>486</v>
      </c>
      <c r="D169" s="69">
        <f t="shared" si="163"/>
        <v>678</v>
      </c>
      <c r="E169" s="69">
        <f t="shared" si="163"/>
        <v>760</v>
      </c>
      <c r="F169" s="69">
        <f t="shared" si="163"/>
        <v>982</v>
      </c>
      <c r="G169" s="69">
        <f t="shared" si="163"/>
        <v>1254</v>
      </c>
      <c r="H169" s="69">
        <f t="shared" si="163"/>
        <v>1461</v>
      </c>
      <c r="I169" s="69">
        <f t="shared" si="163"/>
        <v>1587</v>
      </c>
      <c r="J169" s="69">
        <f t="shared" si="163"/>
        <v>1629</v>
      </c>
      <c r="K169" s="69">
        <f t="shared" si="163"/>
        <v>1553</v>
      </c>
      <c r="L169" s="69">
        <f t="shared" si="163"/>
        <v>1478</v>
      </c>
      <c r="M169" s="69">
        <f t="shared" si="163"/>
        <v>1436</v>
      </c>
      <c r="N169" s="69">
        <f t="shared" si="163"/>
        <v>1360</v>
      </c>
      <c r="O169" s="69">
        <f t="shared" si="163"/>
        <v>1222</v>
      </c>
      <c r="P169" s="69">
        <f t="shared" si="163"/>
        <v>1112</v>
      </c>
      <c r="Q169" s="69">
        <f t="shared" si="163"/>
        <v>1185</v>
      </c>
      <c r="R169" s="69">
        <f t="shared" si="163"/>
        <v>1661</v>
      </c>
      <c r="S169" s="69">
        <f t="shared" si="163"/>
        <v>1606</v>
      </c>
      <c r="T169" s="69">
        <f t="shared" si="163"/>
        <v>1754</v>
      </c>
      <c r="U169" s="69">
        <f t="shared" ref="U169:V169" si="197">ROUND(U31,0)-ROUND(U100,0)</f>
        <v>1722</v>
      </c>
      <c r="V169" s="69">
        <f t="shared" si="197"/>
        <v>1605</v>
      </c>
      <c r="W169" s="69">
        <f t="shared" ref="W169:X169" si="198">ROUND(W31,0)-ROUND(W100,0)</f>
        <v>1534</v>
      </c>
      <c r="X169" s="69">
        <f t="shared" si="198"/>
        <v>1450</v>
      </c>
      <c r="Y169" s="69">
        <f t="shared" ref="Y169:Z169" si="199">ROUND(Y31,0)-ROUND(Y100,0)</f>
        <v>1373</v>
      </c>
      <c r="Z169" s="69">
        <f t="shared" si="199"/>
        <v>1329</v>
      </c>
    </row>
    <row r="170" spans="1:26" x14ac:dyDescent="0.25">
      <c r="A170" s="34">
        <v>6</v>
      </c>
      <c r="B170" s="153" t="s">
        <v>479</v>
      </c>
      <c r="C170" s="69">
        <f t="shared" si="163"/>
        <v>0</v>
      </c>
      <c r="D170" s="69">
        <f t="shared" si="163"/>
        <v>0</v>
      </c>
      <c r="E170" s="69">
        <f t="shared" si="163"/>
        <v>0</v>
      </c>
      <c r="F170" s="69">
        <f t="shared" si="163"/>
        <v>0</v>
      </c>
      <c r="G170" s="69">
        <f t="shared" si="163"/>
        <v>8</v>
      </c>
      <c r="H170" s="69">
        <f t="shared" si="163"/>
        <v>15</v>
      </c>
      <c r="I170" s="69">
        <f t="shared" si="163"/>
        <v>15</v>
      </c>
      <c r="J170" s="69">
        <f t="shared" si="163"/>
        <v>16</v>
      </c>
      <c r="K170" s="69">
        <f t="shared" si="163"/>
        <v>17</v>
      </c>
      <c r="L170" s="69">
        <f t="shared" si="163"/>
        <v>17</v>
      </c>
      <c r="M170" s="69">
        <f t="shared" si="163"/>
        <v>31</v>
      </c>
      <c r="N170" s="69">
        <f t="shared" si="163"/>
        <v>38</v>
      </c>
      <c r="O170" s="69">
        <f t="shared" si="163"/>
        <v>63</v>
      </c>
      <c r="P170" s="69">
        <f t="shared" si="163"/>
        <v>65</v>
      </c>
      <c r="Q170" s="69">
        <f t="shared" si="163"/>
        <v>63</v>
      </c>
      <c r="R170" s="69">
        <f t="shared" si="163"/>
        <v>80</v>
      </c>
      <c r="S170" s="69">
        <f t="shared" si="163"/>
        <v>93</v>
      </c>
      <c r="T170" s="69">
        <f t="shared" si="163"/>
        <v>96</v>
      </c>
      <c r="U170" s="69">
        <f t="shared" ref="U170:V170" si="200">ROUND(U32,0)-ROUND(U101,0)</f>
        <v>110</v>
      </c>
      <c r="V170" s="69">
        <f t="shared" si="200"/>
        <v>129</v>
      </c>
      <c r="W170" s="69">
        <f t="shared" ref="W170:X170" si="201">ROUND(W32,0)-ROUND(W101,0)</f>
        <v>173</v>
      </c>
      <c r="X170" s="69">
        <f t="shared" si="201"/>
        <v>180</v>
      </c>
      <c r="Y170" s="69">
        <f t="shared" ref="Y170:Z170" si="202">ROUND(Y32,0)-ROUND(Y101,0)</f>
        <v>187</v>
      </c>
      <c r="Z170" s="69">
        <f t="shared" si="202"/>
        <v>176</v>
      </c>
    </row>
    <row r="171" spans="1:26" s="43" customFormat="1" ht="20.25" customHeight="1" x14ac:dyDescent="0.25">
      <c r="A171" s="841"/>
      <c r="B171" s="435" t="s">
        <v>202</v>
      </c>
      <c r="C171" s="843">
        <f t="shared" ref="C171:T171" si="203">SUM(C158:C170)</f>
        <v>26965</v>
      </c>
      <c r="D171" s="843">
        <f t="shared" si="203"/>
        <v>30818</v>
      </c>
      <c r="E171" s="843">
        <f t="shared" si="203"/>
        <v>33220</v>
      </c>
      <c r="F171" s="843">
        <f t="shared" si="203"/>
        <v>32797</v>
      </c>
      <c r="G171" s="843">
        <f t="shared" si="203"/>
        <v>35508</v>
      </c>
      <c r="H171" s="843">
        <f t="shared" si="203"/>
        <v>36514</v>
      </c>
      <c r="I171" s="843">
        <f t="shared" si="203"/>
        <v>34764</v>
      </c>
      <c r="J171" s="843">
        <f t="shared" si="203"/>
        <v>33329</v>
      </c>
      <c r="K171" s="843">
        <f t="shared" si="203"/>
        <v>30806</v>
      </c>
      <c r="L171" s="843">
        <f t="shared" si="203"/>
        <v>29082</v>
      </c>
      <c r="M171" s="843">
        <f t="shared" si="203"/>
        <v>27878</v>
      </c>
      <c r="N171" s="843">
        <f t="shared" si="203"/>
        <v>28676</v>
      </c>
      <c r="O171" s="843">
        <f t="shared" si="203"/>
        <v>30086</v>
      </c>
      <c r="P171" s="843">
        <f t="shared" si="203"/>
        <v>31499</v>
      </c>
      <c r="Q171" s="843">
        <f t="shared" si="203"/>
        <v>35916</v>
      </c>
      <c r="R171" s="843">
        <f t="shared" si="203"/>
        <v>43055</v>
      </c>
      <c r="S171" s="843">
        <f t="shared" si="203"/>
        <v>49343</v>
      </c>
      <c r="T171" s="843">
        <f t="shared" si="203"/>
        <v>52919</v>
      </c>
      <c r="U171" s="843">
        <f t="shared" ref="U171:V171" si="204">SUM(U158:U170)</f>
        <v>53752</v>
      </c>
      <c r="V171" s="843">
        <f t="shared" si="204"/>
        <v>53006</v>
      </c>
      <c r="W171" s="843">
        <f t="shared" ref="W171:X171" si="205">SUM(W158:W170)</f>
        <v>48579</v>
      </c>
      <c r="X171" s="843">
        <f t="shared" si="205"/>
        <v>39893</v>
      </c>
      <c r="Y171" s="843">
        <f t="shared" ref="Y171:Z171" si="206">SUM(Y158:Y170)</f>
        <v>40247</v>
      </c>
      <c r="Z171" s="843">
        <f t="shared" si="206"/>
        <v>47931</v>
      </c>
    </row>
    <row r="172" spans="1:26" x14ac:dyDescent="0.25">
      <c r="A172" s="63" t="s">
        <v>481</v>
      </c>
      <c r="B172" s="418"/>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20.25" customHeight="1" x14ac:dyDescent="0.25">
      <c r="A173" s="22" t="str">
        <f>Index!A44</f>
        <v>Table 3k    Employment by institutional sector, average wage and salary rates, Foreign citizens, FY2000-FY2023</v>
      </c>
    </row>
    <row r="174" spans="1:26" s="14" customFormat="1" ht="20.25" customHeight="1" x14ac:dyDescent="0.25">
      <c r="A174" s="797"/>
      <c r="B174" s="797"/>
      <c r="C174" s="24" t="str">
        <f>NAgni!C$2</f>
        <v>FY00</v>
      </c>
      <c r="D174" s="24" t="str">
        <f>NAgni!D$2</f>
        <v>FY01</v>
      </c>
      <c r="E174" s="24" t="str">
        <f>NAgni!E$2</f>
        <v>FY02</v>
      </c>
      <c r="F174" s="24" t="str">
        <f>NAgni!F$2</f>
        <v>FY03</v>
      </c>
      <c r="G174" s="24" t="str">
        <f>NAgni!G$2</f>
        <v>FY04</v>
      </c>
      <c r="H174" s="24" t="str">
        <f>NAgni!H$2</f>
        <v>FY05</v>
      </c>
      <c r="I174" s="24" t="str">
        <f>NAgni!I$2</f>
        <v>FY06</v>
      </c>
      <c r="J174" s="24" t="str">
        <f>NAgni!J$2</f>
        <v>FY07</v>
      </c>
      <c r="K174" s="24" t="str">
        <f>NAgni!K$2</f>
        <v>FY08</v>
      </c>
      <c r="L174" s="24" t="str">
        <f>NAgni!L$2</f>
        <v>FY09</v>
      </c>
      <c r="M174" s="24" t="str">
        <f>NAgni!M$2</f>
        <v>FY10</v>
      </c>
      <c r="N174" s="24" t="str">
        <f>NAgni!N$2</f>
        <v>FY11</v>
      </c>
      <c r="O174" s="24" t="str">
        <f>NAgni!O$2</f>
        <v>FY12</v>
      </c>
      <c r="P174" s="24" t="str">
        <f>NAgni!P$2</f>
        <v>FY13</v>
      </c>
      <c r="Q174" s="24" t="str">
        <f>NAgni!Q$2</f>
        <v>FY14</v>
      </c>
      <c r="R174" s="24" t="str">
        <f>NAgni!R$2</f>
        <v>FY15</v>
      </c>
      <c r="S174" s="24" t="str">
        <f>NAgni!S$2</f>
        <v>FY16</v>
      </c>
      <c r="T174" s="24" t="str">
        <f>NAgni!T$2</f>
        <v>FY17</v>
      </c>
      <c r="U174" s="24" t="str">
        <f>NAgni!U$2</f>
        <v>FY18</v>
      </c>
      <c r="V174" s="24" t="str">
        <f>NAgni!V$2</f>
        <v>FY19</v>
      </c>
      <c r="W174" s="24" t="str">
        <f>NAgni!W$2</f>
        <v>FY20</v>
      </c>
      <c r="X174" s="24" t="str">
        <f>NAgni!X$2</f>
        <v>FY21</v>
      </c>
      <c r="Y174" s="24" t="str">
        <f>NAgni!Y$2</f>
        <v>FY22</v>
      </c>
      <c r="Z174" s="24" t="str">
        <f>NAgni!Z$2</f>
        <v>FY23</v>
      </c>
    </row>
    <row r="175" spans="1:26" x14ac:dyDescent="0.25">
      <c r="A175" s="1">
        <v>1.1000000000000001</v>
      </c>
      <c r="B175" s="153" t="s">
        <v>476</v>
      </c>
      <c r="C175" s="69">
        <f t="shared" ref="C175:T175" si="207">IF(C141&gt;9,C158/C141*1000,"n.a.")</f>
        <v>6176.9509981851179</v>
      </c>
      <c r="D175" s="69">
        <f t="shared" si="207"/>
        <v>6421.8626677190214</v>
      </c>
      <c r="E175" s="69">
        <f t="shared" si="207"/>
        <v>6915.5604719764015</v>
      </c>
      <c r="F175" s="69">
        <f t="shared" si="207"/>
        <v>7080.0646987464615</v>
      </c>
      <c r="G175" s="69">
        <f t="shared" si="207"/>
        <v>8069.3568726355616</v>
      </c>
      <c r="H175" s="69">
        <f t="shared" si="207"/>
        <v>7357.5961179544602</v>
      </c>
      <c r="I175" s="69">
        <f t="shared" si="207"/>
        <v>7453.0526315789466</v>
      </c>
      <c r="J175" s="69">
        <f t="shared" si="207"/>
        <v>7793.0535455861072</v>
      </c>
      <c r="K175" s="69">
        <f t="shared" si="207"/>
        <v>8037.0152761457111</v>
      </c>
      <c r="L175" s="69">
        <f t="shared" si="207"/>
        <v>8141.650422352177</v>
      </c>
      <c r="M175" s="69">
        <f t="shared" si="207"/>
        <v>8326.0292164674629</v>
      </c>
      <c r="N175" s="69">
        <f t="shared" si="207"/>
        <v>8958.8039867109637</v>
      </c>
      <c r="O175" s="69">
        <f t="shared" si="207"/>
        <v>9280.6221646143877</v>
      </c>
      <c r="P175" s="69">
        <f t="shared" si="207"/>
        <v>9237.5690607734814</v>
      </c>
      <c r="Q175" s="69">
        <f t="shared" si="207"/>
        <v>9581.7109144542774</v>
      </c>
      <c r="R175" s="69">
        <f t="shared" si="207"/>
        <v>10378.656554712892</v>
      </c>
      <c r="S175" s="69">
        <f t="shared" si="207"/>
        <v>10799.024390243902</v>
      </c>
      <c r="T175" s="69">
        <f t="shared" si="207"/>
        <v>10988.47815650504</v>
      </c>
      <c r="U175" s="69">
        <f t="shared" ref="U175:V175" si="208">IF(U141&gt;9,U158/U141*1000,"n.a.")</f>
        <v>11024.147727272726</v>
      </c>
      <c r="V175" s="69">
        <f t="shared" si="208"/>
        <v>11215.948489351164</v>
      </c>
      <c r="W175" s="69">
        <f t="shared" ref="W175:X175" si="209">IF(W141&gt;9,W158/W141*1000,"n.a.")</f>
        <v>10459.445037353255</v>
      </c>
      <c r="X175" s="69">
        <f t="shared" si="209"/>
        <v>9488.9992902767917</v>
      </c>
      <c r="Y175" s="69">
        <f t="shared" ref="Y175:Z175" si="210">IF(Y141&gt;9,Y158/Y141*1000,"n.a.")</f>
        <v>10363.221884498482</v>
      </c>
      <c r="Z175" s="69">
        <f t="shared" si="210"/>
        <v>11552.760307477289</v>
      </c>
    </row>
    <row r="176" spans="1:26" x14ac:dyDescent="0.25">
      <c r="A176" s="1">
        <v>1.2</v>
      </c>
      <c r="B176" s="153" t="s">
        <v>477</v>
      </c>
      <c r="C176" s="69">
        <f t="shared" ref="C176:T176" si="211">IF(C142&gt;9,C159/C142*1000,"n.a.")</f>
        <v>3904.4075558099598</v>
      </c>
      <c r="D176" s="69">
        <f t="shared" si="211"/>
        <v>3761.2234829797731</v>
      </c>
      <c r="E176" s="69">
        <f t="shared" si="211"/>
        <v>3770.3125</v>
      </c>
      <c r="F176" s="69">
        <f t="shared" si="211"/>
        <v>3566.40625</v>
      </c>
      <c r="G176" s="69">
        <f t="shared" si="211"/>
        <v>3599.2613111726682</v>
      </c>
      <c r="H176" s="69">
        <f t="shared" si="211"/>
        <v>3552.9461998292059</v>
      </c>
      <c r="I176" s="69">
        <f t="shared" si="211"/>
        <v>3600.1655629139073</v>
      </c>
      <c r="J176" s="69">
        <f t="shared" si="211"/>
        <v>3617.1907756813416</v>
      </c>
      <c r="K176" s="69">
        <f t="shared" si="211"/>
        <v>3772.1248396750748</v>
      </c>
      <c r="L176" s="69">
        <f t="shared" si="211"/>
        <v>3883.4019204389574</v>
      </c>
      <c r="M176" s="69">
        <f t="shared" si="211"/>
        <v>4037.5901132852723</v>
      </c>
      <c r="N176" s="69">
        <f t="shared" si="211"/>
        <v>4212.765957446808</v>
      </c>
      <c r="O176" s="69">
        <f t="shared" si="211"/>
        <v>4327.2537780093799</v>
      </c>
      <c r="P176" s="69">
        <f t="shared" si="211"/>
        <v>4569.5228322216526</v>
      </c>
      <c r="Q176" s="69">
        <f t="shared" si="211"/>
        <v>5209.519136408243</v>
      </c>
      <c r="R176" s="69">
        <f t="shared" si="211"/>
        <v>6196.5394853593616</v>
      </c>
      <c r="S176" s="69">
        <f t="shared" si="211"/>
        <v>6676.1904761904761</v>
      </c>
      <c r="T176" s="69">
        <f t="shared" si="211"/>
        <v>6821.0032479249367</v>
      </c>
      <c r="U176" s="69">
        <f t="shared" ref="U176:V176" si="212">IF(U142&gt;9,U159/U142*1000,"n.a.")</f>
        <v>6995.8443520967139</v>
      </c>
      <c r="V176" s="69">
        <f t="shared" si="212"/>
        <v>7097.4643423137877</v>
      </c>
      <c r="W176" s="69">
        <f t="shared" ref="W176:X176" si="213">IF(W142&gt;9,W159/W142*1000,"n.a.")</f>
        <v>6790.2748414376319</v>
      </c>
      <c r="X176" s="69">
        <f t="shared" si="213"/>
        <v>6857.7889447236175</v>
      </c>
      <c r="Y176" s="69">
        <f t="shared" ref="Y176:Z176" si="214">IF(Y142&gt;9,Y159/Y142*1000,"n.a.")</f>
        <v>7101.6862544711294</v>
      </c>
      <c r="Z176" s="69">
        <f t="shared" si="214"/>
        <v>6899.3735317149567</v>
      </c>
    </row>
    <row r="177" spans="1:26" x14ac:dyDescent="0.25">
      <c r="A177" s="1">
        <v>1.3</v>
      </c>
      <c r="B177" t="s">
        <v>372</v>
      </c>
      <c r="C177" s="69">
        <f t="shared" ref="C177:T177" si="215">IF(C143&gt;9,C160/C143*1000,"n.a.")</f>
        <v>25666.666666666668</v>
      </c>
      <c r="D177" s="69">
        <f t="shared" si="215"/>
        <v>26133.333333333332</v>
      </c>
      <c r="E177" s="69">
        <f t="shared" si="215"/>
        <v>26500</v>
      </c>
      <c r="F177" s="69">
        <f t="shared" si="215"/>
        <v>26500</v>
      </c>
      <c r="G177" s="69">
        <f t="shared" si="215"/>
        <v>26400</v>
      </c>
      <c r="H177" s="69">
        <f t="shared" si="215"/>
        <v>27809.523809523809</v>
      </c>
      <c r="I177" s="69">
        <f t="shared" si="215"/>
        <v>22687.5</v>
      </c>
      <c r="J177" s="69">
        <f t="shared" si="215"/>
        <v>24428.571428571428</v>
      </c>
      <c r="K177" s="69">
        <f t="shared" si="215"/>
        <v>17750</v>
      </c>
      <c r="L177" s="69">
        <f t="shared" si="215"/>
        <v>16333.333333333332</v>
      </c>
      <c r="M177" s="69">
        <f t="shared" si="215"/>
        <v>16875</v>
      </c>
      <c r="N177" s="69">
        <f t="shared" si="215"/>
        <v>15157.894736842105</v>
      </c>
      <c r="O177" s="69">
        <f t="shared" si="215"/>
        <v>15263.157894736842</v>
      </c>
      <c r="P177" s="69">
        <f t="shared" si="215"/>
        <v>16176.470588235294</v>
      </c>
      <c r="Q177" s="69">
        <f t="shared" si="215"/>
        <v>17583.333333333332</v>
      </c>
      <c r="R177" s="69">
        <f t="shared" si="215"/>
        <v>19480</v>
      </c>
      <c r="S177" s="69">
        <f t="shared" si="215"/>
        <v>20538.461538461539</v>
      </c>
      <c r="T177" s="69">
        <f t="shared" si="215"/>
        <v>24185.185185185186</v>
      </c>
      <c r="U177" s="69">
        <f t="shared" ref="U177:V177" si="216">IF(U143&gt;9,U160/U143*1000,"n.a.")</f>
        <v>24897.435897435898</v>
      </c>
      <c r="V177" s="69">
        <f t="shared" si="216"/>
        <v>26075</v>
      </c>
      <c r="W177" s="69">
        <f t="shared" ref="W177:X177" si="217">IF(W143&gt;9,W160/W143*1000,"n.a.")</f>
        <v>27000</v>
      </c>
      <c r="X177" s="69">
        <f t="shared" si="217"/>
        <v>29880.952380952378</v>
      </c>
      <c r="Y177" s="69">
        <f t="shared" ref="Y177:Z177" si="218">IF(Y143&gt;9,Y160/Y143*1000,"n.a.")</f>
        <v>28926.82926829268</v>
      </c>
      <c r="Z177" s="69">
        <f t="shared" si="218"/>
        <v>30904.761904761905</v>
      </c>
    </row>
    <row r="178" spans="1:26" x14ac:dyDescent="0.25">
      <c r="A178" s="1">
        <v>1.4</v>
      </c>
      <c r="B178" t="s">
        <v>478</v>
      </c>
      <c r="C178" s="69" t="str">
        <f t="shared" ref="C178:T178" si="219">IF(C144&gt;9,C161/C144*1000,"n.a.")</f>
        <v>n.a.</v>
      </c>
      <c r="D178" s="69" t="str">
        <f t="shared" si="219"/>
        <v>n.a.</v>
      </c>
      <c r="E178" s="69" t="str">
        <f t="shared" si="219"/>
        <v>n.a.</v>
      </c>
      <c r="F178" s="69" t="str">
        <f t="shared" si="219"/>
        <v>n.a.</v>
      </c>
      <c r="G178" s="69" t="str">
        <f t="shared" si="219"/>
        <v>n.a.</v>
      </c>
      <c r="H178" s="69">
        <f t="shared" si="219"/>
        <v>17833.333333333332</v>
      </c>
      <c r="I178" s="69">
        <f t="shared" si="219"/>
        <v>15769.23076923077</v>
      </c>
      <c r="J178" s="69">
        <f t="shared" si="219"/>
        <v>15333.333333333334</v>
      </c>
      <c r="K178" s="69">
        <f t="shared" si="219"/>
        <v>15272.727272727274</v>
      </c>
      <c r="L178" s="69">
        <f t="shared" si="219"/>
        <v>18727.272727272728</v>
      </c>
      <c r="M178" s="69">
        <f t="shared" si="219"/>
        <v>16818.181818181816</v>
      </c>
      <c r="N178" s="69">
        <f t="shared" si="219"/>
        <v>15250</v>
      </c>
      <c r="O178" s="69">
        <f t="shared" si="219"/>
        <v>16833.333333333332</v>
      </c>
      <c r="P178" s="69">
        <f t="shared" si="219"/>
        <v>18750</v>
      </c>
      <c r="Q178" s="69">
        <f t="shared" si="219"/>
        <v>17714.285714285714</v>
      </c>
      <c r="R178" s="69">
        <f t="shared" si="219"/>
        <v>17642.857142857141</v>
      </c>
      <c r="S178" s="69">
        <f t="shared" si="219"/>
        <v>17066.666666666668</v>
      </c>
      <c r="T178" s="69">
        <f t="shared" si="219"/>
        <v>18769.23076923077</v>
      </c>
      <c r="U178" s="69">
        <f t="shared" ref="U178:V178" si="220">IF(U144&gt;9,U161/U144*1000,"n.a.")</f>
        <v>18818.181818181816</v>
      </c>
      <c r="V178" s="69">
        <f t="shared" si="220"/>
        <v>19100</v>
      </c>
      <c r="W178" s="69">
        <f t="shared" ref="W178:X178" si="221">IF(W144&gt;9,W161/W144*1000,"n.a.")</f>
        <v>12461.538461538461</v>
      </c>
      <c r="X178" s="69" t="str">
        <f t="shared" si="221"/>
        <v>n.a.</v>
      </c>
      <c r="Y178" s="69" t="str">
        <f t="shared" ref="Y178:Z178" si="222">IF(Y144&gt;9,Y161/Y144*1000,"n.a.")</f>
        <v>n.a.</v>
      </c>
      <c r="Z178" s="69" t="str">
        <f t="shared" si="222"/>
        <v>n.a.</v>
      </c>
    </row>
    <row r="179" spans="1:26" x14ac:dyDescent="0.25">
      <c r="A179" s="34" t="s">
        <v>373</v>
      </c>
      <c r="B179" s="153" t="s">
        <v>374</v>
      </c>
      <c r="C179" s="69">
        <f t="shared" ref="C179:T179" si="223">IF(C145&gt;9,C162/C145*1000,"n.a.")</f>
        <v>23565.217391304348</v>
      </c>
      <c r="D179" s="69">
        <f t="shared" si="223"/>
        <v>21200</v>
      </c>
      <c r="E179" s="69">
        <f t="shared" si="223"/>
        <v>16500</v>
      </c>
      <c r="F179" s="69">
        <f t="shared" si="223"/>
        <v>16200</v>
      </c>
      <c r="G179" s="69">
        <f t="shared" si="223"/>
        <v>16368.421052631578</v>
      </c>
      <c r="H179" s="69">
        <f t="shared" si="223"/>
        <v>17666.666666666668</v>
      </c>
      <c r="I179" s="69">
        <f t="shared" si="223"/>
        <v>17488.372093023256</v>
      </c>
      <c r="J179" s="69">
        <f t="shared" si="223"/>
        <v>16347.826086956524</v>
      </c>
      <c r="K179" s="69">
        <f t="shared" si="223"/>
        <v>23840</v>
      </c>
      <c r="L179" s="69">
        <f t="shared" si="223"/>
        <v>30000</v>
      </c>
      <c r="M179" s="69">
        <f t="shared" si="223"/>
        <v>34466.666666666672</v>
      </c>
      <c r="N179" s="69">
        <f t="shared" si="223"/>
        <v>39230.769230769234</v>
      </c>
      <c r="O179" s="69">
        <f t="shared" si="223"/>
        <v>46000</v>
      </c>
      <c r="P179" s="69">
        <f t="shared" si="223"/>
        <v>22545.454545454548</v>
      </c>
      <c r="Q179" s="69">
        <f t="shared" si="223"/>
        <v>26600</v>
      </c>
      <c r="R179" s="69">
        <f t="shared" si="223"/>
        <v>29200</v>
      </c>
      <c r="S179" s="69">
        <f t="shared" si="223"/>
        <v>27833.333333333332</v>
      </c>
      <c r="T179" s="69">
        <f t="shared" si="223"/>
        <v>28083.333333333332</v>
      </c>
      <c r="U179" s="69">
        <f t="shared" ref="U179:V179" si="224">IF(U145&gt;9,U162/U145*1000,"n.a.")</f>
        <v>26090.909090909088</v>
      </c>
      <c r="V179" s="69">
        <f t="shared" si="224"/>
        <v>25100</v>
      </c>
      <c r="W179" s="69" t="str">
        <f t="shared" ref="W179:X179" si="225">IF(W145&gt;9,W162/W145*1000,"n.a.")</f>
        <v>n.a.</v>
      </c>
      <c r="X179" s="69" t="str">
        <f t="shared" si="225"/>
        <v>n.a.</v>
      </c>
      <c r="Y179" s="69" t="str">
        <f t="shared" ref="Y179:Z179" si="226">IF(Y145&gt;9,Y162/Y145*1000,"n.a.")</f>
        <v>n.a.</v>
      </c>
      <c r="Z179" s="69">
        <f t="shared" si="226"/>
        <v>45300</v>
      </c>
    </row>
    <row r="180" spans="1:26" x14ac:dyDescent="0.25">
      <c r="A180" s="34" t="s">
        <v>375</v>
      </c>
      <c r="B180" s="153" t="s">
        <v>376</v>
      </c>
      <c r="C180" s="69">
        <f t="shared" ref="C180:T180" si="227">IF(C146&gt;9,C163/C146*1000,"n.a.")</f>
        <v>9000</v>
      </c>
      <c r="D180" s="69">
        <f t="shared" si="227"/>
        <v>6913.0434782608691</v>
      </c>
      <c r="E180" s="69">
        <f t="shared" si="227"/>
        <v>4585.3658536585363</v>
      </c>
      <c r="F180" s="69">
        <f t="shared" si="227"/>
        <v>6000</v>
      </c>
      <c r="G180" s="69">
        <f t="shared" si="227"/>
        <v>6294.1176470588234</v>
      </c>
      <c r="H180" s="69">
        <f t="shared" si="227"/>
        <v>7388.8888888888896</v>
      </c>
      <c r="I180" s="69">
        <f t="shared" si="227"/>
        <v>7944.4444444444443</v>
      </c>
      <c r="J180" s="69">
        <f t="shared" si="227"/>
        <v>9625</v>
      </c>
      <c r="K180" s="69">
        <f t="shared" si="227"/>
        <v>7812.5</v>
      </c>
      <c r="L180" s="69">
        <f t="shared" si="227"/>
        <v>7187.5</v>
      </c>
      <c r="M180" s="69">
        <f t="shared" si="227"/>
        <v>7066.6666666666661</v>
      </c>
      <c r="N180" s="69">
        <f t="shared" si="227"/>
        <v>7923.0769230769238</v>
      </c>
      <c r="O180" s="69">
        <f t="shared" si="227"/>
        <v>6538.4615384615381</v>
      </c>
      <c r="P180" s="69">
        <f t="shared" si="227"/>
        <v>6818.181818181818</v>
      </c>
      <c r="Q180" s="69">
        <f t="shared" si="227"/>
        <v>7818.181818181818</v>
      </c>
      <c r="R180" s="69">
        <f t="shared" si="227"/>
        <v>8800</v>
      </c>
      <c r="S180" s="69" t="str">
        <f t="shared" si="227"/>
        <v>n.a.</v>
      </c>
      <c r="T180" s="69" t="str">
        <f t="shared" si="227"/>
        <v>n.a.</v>
      </c>
      <c r="U180" s="69" t="str">
        <f t="shared" ref="U180:V180" si="228">IF(U146&gt;9,U163/U146*1000,"n.a.")</f>
        <v>n.a.</v>
      </c>
      <c r="V180" s="69">
        <f t="shared" si="228"/>
        <v>10725</v>
      </c>
      <c r="W180" s="69">
        <f t="shared" ref="W180:X180" si="229">IF(W146&gt;9,W163/W146*1000,"n.a.")</f>
        <v>12473.684210526315</v>
      </c>
      <c r="X180" s="69" t="str">
        <f t="shared" si="229"/>
        <v>n.a.</v>
      </c>
      <c r="Y180" s="69" t="str">
        <f t="shared" ref="Y180:Z180" si="230">IF(Y146&gt;9,Y163/Y146*1000,"n.a.")</f>
        <v>n.a.</v>
      </c>
      <c r="Z180" s="69" t="str">
        <f t="shared" si="230"/>
        <v>n.a.</v>
      </c>
    </row>
    <row r="181" spans="1:26" x14ac:dyDescent="0.25">
      <c r="A181" s="34" t="s">
        <v>377</v>
      </c>
      <c r="B181" s="153" t="s">
        <v>378</v>
      </c>
      <c r="C181" s="69">
        <f t="shared" ref="C181:T181" si="231">IF(C147&gt;9,C164/C147*1000,"n.a.")</f>
        <v>24052.63157894737</v>
      </c>
      <c r="D181" s="69">
        <f t="shared" si="231"/>
        <v>22095.238095238095</v>
      </c>
      <c r="E181" s="69">
        <f t="shared" si="231"/>
        <v>21493.243243243243</v>
      </c>
      <c r="F181" s="69">
        <f t="shared" si="231"/>
        <v>23316.770186335405</v>
      </c>
      <c r="G181" s="69">
        <f t="shared" si="231"/>
        <v>23878.78787878788</v>
      </c>
      <c r="H181" s="69">
        <f t="shared" si="231"/>
        <v>23824.324324324323</v>
      </c>
      <c r="I181" s="69">
        <f t="shared" si="231"/>
        <v>23338.028169014084</v>
      </c>
      <c r="J181" s="69">
        <f t="shared" si="231"/>
        <v>23855.072463768116</v>
      </c>
      <c r="K181" s="69">
        <f t="shared" si="231"/>
        <v>23615.384615384617</v>
      </c>
      <c r="L181" s="69">
        <f t="shared" si="231"/>
        <v>22618.705035971223</v>
      </c>
      <c r="M181" s="69">
        <f t="shared" si="231"/>
        <v>19800</v>
      </c>
      <c r="N181" s="69">
        <f t="shared" si="231"/>
        <v>18489.208633093527</v>
      </c>
      <c r="O181" s="69">
        <f t="shared" si="231"/>
        <v>19418.439716312059</v>
      </c>
      <c r="P181" s="69">
        <f t="shared" si="231"/>
        <v>19685.53459119497</v>
      </c>
      <c r="Q181" s="69">
        <f t="shared" si="231"/>
        <v>23044.444444444445</v>
      </c>
      <c r="R181" s="69">
        <f t="shared" si="231"/>
        <v>22907.608695652176</v>
      </c>
      <c r="S181" s="69">
        <f t="shared" si="231"/>
        <v>23482.051282051281</v>
      </c>
      <c r="T181" s="69">
        <f t="shared" si="231"/>
        <v>23472.906403940888</v>
      </c>
      <c r="U181" s="69">
        <f t="shared" ref="U181:V181" si="232">IF(U147&gt;9,U164/U147*1000,"n.a.")</f>
        <v>24080.188679245282</v>
      </c>
      <c r="V181" s="69">
        <f t="shared" si="232"/>
        <v>24107.981220657275</v>
      </c>
      <c r="W181" s="69">
        <f t="shared" ref="W181:X181" si="233">IF(W147&gt;9,W164/W147*1000,"n.a.")</f>
        <v>24226.666666666668</v>
      </c>
      <c r="X181" s="69">
        <f t="shared" si="233"/>
        <v>24504.385964912282</v>
      </c>
      <c r="Y181" s="69">
        <f t="shared" ref="Y181:Z181" si="234">IF(Y147&gt;9,Y164/Y147*1000,"n.a.")</f>
        <v>24526.315789473683</v>
      </c>
      <c r="Z181" s="69">
        <f t="shared" si="234"/>
        <v>27805.194805194806</v>
      </c>
    </row>
    <row r="182" spans="1:26" x14ac:dyDescent="0.25">
      <c r="A182" s="34" t="s">
        <v>379</v>
      </c>
      <c r="B182" s="153" t="s">
        <v>380</v>
      </c>
      <c r="C182" s="69">
        <f t="shared" ref="C182:T182" si="235">IF(C148&gt;9,C165/C148*1000,"n.a.")</f>
        <v>9447.0588235294126</v>
      </c>
      <c r="D182" s="69">
        <f t="shared" si="235"/>
        <v>9867.6470588235297</v>
      </c>
      <c r="E182" s="69">
        <f t="shared" si="235"/>
        <v>9945.9459459459449</v>
      </c>
      <c r="F182" s="69">
        <f t="shared" si="235"/>
        <v>10306.666666666666</v>
      </c>
      <c r="G182" s="69">
        <f t="shared" si="235"/>
        <v>9986.3013698630148</v>
      </c>
      <c r="H182" s="69">
        <f t="shared" si="235"/>
        <v>9183.0985915492965</v>
      </c>
      <c r="I182" s="69">
        <f t="shared" si="235"/>
        <v>8467.5324675324682</v>
      </c>
      <c r="J182" s="69">
        <f t="shared" si="235"/>
        <v>9459.45945945946</v>
      </c>
      <c r="K182" s="69">
        <f t="shared" si="235"/>
        <v>9539.4736842105249</v>
      </c>
      <c r="L182" s="69">
        <f t="shared" si="235"/>
        <v>9800</v>
      </c>
      <c r="M182" s="69">
        <f t="shared" si="235"/>
        <v>10182.926829268294</v>
      </c>
      <c r="N182" s="69">
        <f t="shared" si="235"/>
        <v>10294.871794871795</v>
      </c>
      <c r="O182" s="69">
        <f t="shared" si="235"/>
        <v>11093.333333333334</v>
      </c>
      <c r="P182" s="69">
        <f t="shared" si="235"/>
        <v>10915.662650602409</v>
      </c>
      <c r="Q182" s="69">
        <f t="shared" si="235"/>
        <v>12592.105263157895</v>
      </c>
      <c r="R182" s="69">
        <f t="shared" si="235"/>
        <v>14987.012987012988</v>
      </c>
      <c r="S182" s="69">
        <f t="shared" si="235"/>
        <v>14819.444444444445</v>
      </c>
      <c r="T182" s="69">
        <f t="shared" si="235"/>
        <v>15070.422535211268</v>
      </c>
      <c r="U182" s="69">
        <f t="shared" ref="U182:V182" si="236">IF(U148&gt;9,U165/U148*1000,"n.a.")</f>
        <v>15513.888888888889</v>
      </c>
      <c r="V182" s="69">
        <f t="shared" si="236"/>
        <v>15164.556962025317</v>
      </c>
      <c r="W182" s="69">
        <f t="shared" ref="W182:X182" si="237">IF(W148&gt;9,W165/W148*1000,"n.a.")</f>
        <v>12707.317073170732</v>
      </c>
      <c r="X182" s="69">
        <f t="shared" si="237"/>
        <v>15025.641025641025</v>
      </c>
      <c r="Y182" s="69">
        <f t="shared" ref="Y182:Z182" si="238">IF(Y148&gt;9,Y165/Y148*1000,"n.a.")</f>
        <v>17530.303030303032</v>
      </c>
      <c r="Z182" s="69">
        <f t="shared" si="238"/>
        <v>15373.493975903613</v>
      </c>
    </row>
    <row r="183" spans="1:26" x14ac:dyDescent="0.25">
      <c r="A183" s="34" t="s">
        <v>381</v>
      </c>
      <c r="B183" s="153" t="s">
        <v>382</v>
      </c>
      <c r="C183" s="69">
        <f t="shared" ref="C183:T183" si="239">IF(C149&gt;9,C166/C149*1000,"n.a.")</f>
        <v>6860.4651162790697</v>
      </c>
      <c r="D183" s="69">
        <f t="shared" si="239"/>
        <v>5526.3157894736842</v>
      </c>
      <c r="E183" s="69">
        <f t="shared" si="239"/>
        <v>6550</v>
      </c>
      <c r="F183" s="69">
        <f t="shared" si="239"/>
        <v>7326.086956521739</v>
      </c>
      <c r="G183" s="69">
        <f t="shared" si="239"/>
        <v>6907.4074074074078</v>
      </c>
      <c r="H183" s="69">
        <f t="shared" si="239"/>
        <v>5884.6153846153848</v>
      </c>
      <c r="I183" s="69">
        <f t="shared" si="239"/>
        <v>6175</v>
      </c>
      <c r="J183" s="69">
        <f t="shared" si="239"/>
        <v>7207.3170731707314</v>
      </c>
      <c r="K183" s="69">
        <f t="shared" si="239"/>
        <v>7486.4864864864867</v>
      </c>
      <c r="L183" s="69">
        <f t="shared" si="239"/>
        <v>8294.1176470588234</v>
      </c>
      <c r="M183" s="69">
        <f t="shared" si="239"/>
        <v>8093.75</v>
      </c>
      <c r="N183" s="69">
        <f t="shared" si="239"/>
        <v>8811.5942028985501</v>
      </c>
      <c r="O183" s="69">
        <f t="shared" si="239"/>
        <v>9159.420289855072</v>
      </c>
      <c r="P183" s="69">
        <f t="shared" si="239"/>
        <v>9155.8441558441555</v>
      </c>
      <c r="Q183" s="69">
        <f t="shared" si="239"/>
        <v>9951.2195121951227</v>
      </c>
      <c r="R183" s="69">
        <f t="shared" si="239"/>
        <v>10544.303797468354</v>
      </c>
      <c r="S183" s="69">
        <f t="shared" si="239"/>
        <v>10355.555555555557</v>
      </c>
      <c r="T183" s="69">
        <f t="shared" si="239"/>
        <v>10795.91836734694</v>
      </c>
      <c r="U183" s="69">
        <f t="shared" ref="U183:V183" si="240">IF(U149&gt;9,U166/U149*1000,"n.a.")</f>
        <v>10883.495145631068</v>
      </c>
      <c r="V183" s="69">
        <f t="shared" si="240"/>
        <v>11431.192660550458</v>
      </c>
      <c r="W183" s="69">
        <f t="shared" ref="W183:X183" si="241">IF(W149&gt;9,W166/W149*1000,"n.a.")</f>
        <v>11719.008264462809</v>
      </c>
      <c r="X183" s="69">
        <f t="shared" si="241"/>
        <v>11533.333333333334</v>
      </c>
      <c r="Y183" s="69">
        <f t="shared" ref="Y183:Z183" si="242">IF(Y149&gt;9,Y166/Y149*1000,"n.a.")</f>
        <v>11066.666666666666</v>
      </c>
      <c r="Z183" s="69">
        <f t="shared" si="242"/>
        <v>11330.578512396694</v>
      </c>
    </row>
    <row r="184" spans="1:26" x14ac:dyDescent="0.25">
      <c r="A184" s="152" t="s">
        <v>383</v>
      </c>
      <c r="B184" s="153" t="s">
        <v>384</v>
      </c>
      <c r="C184" s="69" t="str">
        <f t="shared" ref="C184:T184" si="243">IF(C150&gt;9,C167/C150*1000,"n.a.")</f>
        <v>n.a.</v>
      </c>
      <c r="D184" s="69" t="str">
        <f t="shared" si="243"/>
        <v>n.a.</v>
      </c>
      <c r="E184" s="69" t="str">
        <f t="shared" si="243"/>
        <v>n.a.</v>
      </c>
      <c r="F184" s="69" t="str">
        <f t="shared" si="243"/>
        <v>n.a.</v>
      </c>
      <c r="G184" s="69" t="str">
        <f t="shared" si="243"/>
        <v>n.a.</v>
      </c>
      <c r="H184" s="69" t="str">
        <f t="shared" si="243"/>
        <v>n.a.</v>
      </c>
      <c r="I184" s="69" t="str">
        <f t="shared" si="243"/>
        <v>n.a.</v>
      </c>
      <c r="J184" s="69" t="str">
        <f t="shared" si="243"/>
        <v>n.a.</v>
      </c>
      <c r="K184" s="69" t="str">
        <f t="shared" si="243"/>
        <v>n.a.</v>
      </c>
      <c r="L184" s="69" t="str">
        <f t="shared" si="243"/>
        <v>n.a.</v>
      </c>
      <c r="M184" s="69" t="str">
        <f t="shared" si="243"/>
        <v>n.a.</v>
      </c>
      <c r="N184" s="69" t="str">
        <f t="shared" si="243"/>
        <v>n.a.</v>
      </c>
      <c r="O184" s="69" t="str">
        <f t="shared" si="243"/>
        <v>n.a.</v>
      </c>
      <c r="P184" s="69" t="str">
        <f t="shared" si="243"/>
        <v>n.a.</v>
      </c>
      <c r="Q184" s="69" t="str">
        <f t="shared" si="243"/>
        <v>n.a.</v>
      </c>
      <c r="R184" s="69" t="str">
        <f t="shared" si="243"/>
        <v>n.a.</v>
      </c>
      <c r="S184" s="69" t="str">
        <f t="shared" si="243"/>
        <v>n.a.</v>
      </c>
      <c r="T184" s="69" t="str">
        <f t="shared" si="243"/>
        <v>n.a.</v>
      </c>
      <c r="U184" s="69" t="str">
        <f t="shared" ref="U184:V184" si="244">IF(U150&gt;9,U167/U150*1000,"n.a.")</f>
        <v>n.a.</v>
      </c>
      <c r="V184" s="69" t="str">
        <f t="shared" si="244"/>
        <v>n.a.</v>
      </c>
      <c r="W184" s="69" t="str">
        <f t="shared" ref="W184:X184" si="245">IF(W150&gt;9,W167/W150*1000,"n.a.")</f>
        <v>n.a.</v>
      </c>
      <c r="X184" s="69" t="str">
        <f t="shared" si="245"/>
        <v>n.a.</v>
      </c>
      <c r="Y184" s="69" t="str">
        <f t="shared" ref="Y184:Z184" si="246">IF(Y150&gt;9,Y167/Y150*1000,"n.a.")</f>
        <v>n.a.</v>
      </c>
      <c r="Z184" s="69" t="str">
        <f t="shared" si="246"/>
        <v>n.a.</v>
      </c>
    </row>
    <row r="185" spans="1:26" x14ac:dyDescent="0.25">
      <c r="A185" s="34" t="s">
        <v>385</v>
      </c>
      <c r="B185" s="153" t="s">
        <v>386</v>
      </c>
      <c r="C185" s="69">
        <f t="shared" ref="C185:T185" si="247">IF(C151&gt;9,C168/C151*1000,"n.a.")</f>
        <v>7423.913043478261</v>
      </c>
      <c r="D185" s="69">
        <f t="shared" si="247"/>
        <v>8224.4897959183672</v>
      </c>
      <c r="E185" s="69">
        <f t="shared" si="247"/>
        <v>9489.3617021276605</v>
      </c>
      <c r="F185" s="69">
        <f t="shared" si="247"/>
        <v>9652.173913043478</v>
      </c>
      <c r="G185" s="69">
        <f t="shared" si="247"/>
        <v>9079.5454545454559</v>
      </c>
      <c r="H185" s="69">
        <f t="shared" si="247"/>
        <v>8916.6666666666661</v>
      </c>
      <c r="I185" s="69">
        <f t="shared" si="247"/>
        <v>9545.4545454545441</v>
      </c>
      <c r="J185" s="69">
        <f t="shared" si="247"/>
        <v>8846.9387755102034</v>
      </c>
      <c r="K185" s="69">
        <f t="shared" si="247"/>
        <v>8766.9902912621365</v>
      </c>
      <c r="L185" s="69">
        <f t="shared" si="247"/>
        <v>8833.3333333333339</v>
      </c>
      <c r="M185" s="69">
        <f t="shared" si="247"/>
        <v>8020.6185567010307</v>
      </c>
      <c r="N185" s="69">
        <f t="shared" si="247"/>
        <v>7852.6315789473692</v>
      </c>
      <c r="O185" s="69">
        <f t="shared" si="247"/>
        <v>9204.5454545454559</v>
      </c>
      <c r="P185" s="69">
        <f t="shared" si="247"/>
        <v>9804.878048780487</v>
      </c>
      <c r="Q185" s="69">
        <f t="shared" si="247"/>
        <v>9965.5172413793098</v>
      </c>
      <c r="R185" s="69">
        <f t="shared" si="247"/>
        <v>10139.534883720931</v>
      </c>
      <c r="S185" s="69">
        <f t="shared" si="247"/>
        <v>10081.395348837208</v>
      </c>
      <c r="T185" s="69">
        <f t="shared" si="247"/>
        <v>11835.294117647059</v>
      </c>
      <c r="U185" s="69">
        <f t="shared" ref="U185:V185" si="248">IF(U151&gt;9,U168/U151*1000,"n.a.")</f>
        <v>12685.393258426966</v>
      </c>
      <c r="V185" s="69">
        <f t="shared" si="248"/>
        <v>12340.206185567011</v>
      </c>
      <c r="W185" s="69">
        <f t="shared" ref="W185:X185" si="249">IF(W151&gt;9,W168/W151*1000,"n.a.")</f>
        <v>12185.185185185184</v>
      </c>
      <c r="X185" s="69">
        <f t="shared" si="249"/>
        <v>13197.916666666666</v>
      </c>
      <c r="Y185" s="69">
        <f t="shared" ref="Y185:Z185" si="250">IF(Y151&gt;9,Y168/Y151*1000,"n.a.")</f>
        <v>13815.217391304348</v>
      </c>
      <c r="Z185" s="69">
        <f t="shared" si="250"/>
        <v>13344.444444444445</v>
      </c>
    </row>
    <row r="186" spans="1:26" x14ac:dyDescent="0.25">
      <c r="A186" s="34" t="s">
        <v>387</v>
      </c>
      <c r="B186" s="153" t="s">
        <v>388</v>
      </c>
      <c r="C186" s="69">
        <f t="shared" ref="C186:T186" si="251">IF(C152&gt;9,C169/C152*1000,"n.a.")</f>
        <v>1681.6608996539792</v>
      </c>
      <c r="D186" s="69">
        <f t="shared" si="251"/>
        <v>1761.0389610389609</v>
      </c>
      <c r="E186" s="69">
        <f t="shared" si="251"/>
        <v>1711.7117117117118</v>
      </c>
      <c r="F186" s="69">
        <f t="shared" si="251"/>
        <v>1670.0680272108843</v>
      </c>
      <c r="G186" s="69">
        <f t="shared" si="251"/>
        <v>1654.3535620052769</v>
      </c>
      <c r="H186" s="69">
        <f t="shared" si="251"/>
        <v>1658.3427922814983</v>
      </c>
      <c r="I186" s="69">
        <f t="shared" si="251"/>
        <v>1646.2655601659751</v>
      </c>
      <c r="J186" s="69">
        <f t="shared" si="251"/>
        <v>1689.8340248962656</v>
      </c>
      <c r="K186" s="69">
        <f t="shared" si="251"/>
        <v>1714.1280353200882</v>
      </c>
      <c r="L186" s="69">
        <f t="shared" si="251"/>
        <v>1732.7080890973036</v>
      </c>
      <c r="M186" s="69">
        <f t="shared" si="251"/>
        <v>1757.6499388004895</v>
      </c>
      <c r="N186" s="69">
        <f t="shared" si="251"/>
        <v>1810.918774966711</v>
      </c>
      <c r="O186" s="69">
        <f t="shared" si="251"/>
        <v>1871.3629402756508</v>
      </c>
      <c r="P186" s="69">
        <f t="shared" si="251"/>
        <v>1950.8771929824561</v>
      </c>
      <c r="Q186" s="69">
        <f t="shared" si="251"/>
        <v>2039.5869191049915</v>
      </c>
      <c r="R186" s="69">
        <f t="shared" si="251"/>
        <v>2220.5882352941176</v>
      </c>
      <c r="S186" s="69">
        <f t="shared" si="251"/>
        <v>2361.7647058823532</v>
      </c>
      <c r="T186" s="69">
        <f t="shared" si="251"/>
        <v>2406.0356652949245</v>
      </c>
      <c r="U186" s="69">
        <f t="shared" ref="U186:V186" si="252">IF(U152&gt;9,U169/U152*1000,"n.a.")</f>
        <v>2492.040520984081</v>
      </c>
      <c r="V186" s="69">
        <f t="shared" si="252"/>
        <v>2469.2307692307695</v>
      </c>
      <c r="W186" s="69">
        <f t="shared" ref="W186:X186" si="253">IF(W152&gt;9,W169/W152*1000,"n.a.")</f>
        <v>2560.9348914858097</v>
      </c>
      <c r="X186" s="69">
        <f t="shared" si="253"/>
        <v>2626.8115942028985</v>
      </c>
      <c r="Y186" s="69">
        <f t="shared" ref="Y186:Z186" si="254">IF(Y152&gt;9,Y169/Y152*1000,"n.a.")</f>
        <v>2757.0281124497992</v>
      </c>
      <c r="Z186" s="69">
        <f t="shared" si="254"/>
        <v>2792.0168067226891</v>
      </c>
    </row>
    <row r="187" spans="1:26" x14ac:dyDescent="0.25">
      <c r="A187" s="34">
        <v>6</v>
      </c>
      <c r="B187" s="153" t="s">
        <v>479</v>
      </c>
      <c r="C187" s="69" t="str">
        <f t="shared" ref="C187:T187" si="255">IF(C153&gt;9,C170/C153*1000,"n.a.")</f>
        <v>n.a.</v>
      </c>
      <c r="D187" s="69" t="str">
        <f t="shared" si="255"/>
        <v>n.a.</v>
      </c>
      <c r="E187" s="69" t="str">
        <f t="shared" si="255"/>
        <v>n.a.</v>
      </c>
      <c r="F187" s="69" t="str">
        <f t="shared" si="255"/>
        <v>n.a.</v>
      </c>
      <c r="G187" s="69" t="str">
        <f t="shared" si="255"/>
        <v>n.a.</v>
      </c>
      <c r="H187" s="69" t="str">
        <f t="shared" si="255"/>
        <v>n.a.</v>
      </c>
      <c r="I187" s="69" t="str">
        <f t="shared" si="255"/>
        <v>n.a.</v>
      </c>
      <c r="J187" s="69" t="str">
        <f t="shared" si="255"/>
        <v>n.a.</v>
      </c>
      <c r="K187" s="69" t="str">
        <f t="shared" si="255"/>
        <v>n.a.</v>
      </c>
      <c r="L187" s="69" t="str">
        <f t="shared" si="255"/>
        <v>n.a.</v>
      </c>
      <c r="M187" s="69" t="str">
        <f t="shared" si="255"/>
        <v>n.a.</v>
      </c>
      <c r="N187" s="69" t="str">
        <f t="shared" si="255"/>
        <v>n.a.</v>
      </c>
      <c r="O187" s="69" t="str">
        <f t="shared" si="255"/>
        <v>n.a.</v>
      </c>
      <c r="P187" s="69" t="str">
        <f t="shared" si="255"/>
        <v>n.a.</v>
      </c>
      <c r="Q187" s="69" t="str">
        <f t="shared" si="255"/>
        <v>n.a.</v>
      </c>
      <c r="R187" s="69" t="str">
        <f t="shared" si="255"/>
        <v>n.a.</v>
      </c>
      <c r="S187" s="69" t="str">
        <f t="shared" si="255"/>
        <v>n.a.</v>
      </c>
      <c r="T187" s="69" t="str">
        <f t="shared" si="255"/>
        <v>n.a.</v>
      </c>
      <c r="U187" s="69" t="str">
        <f t="shared" ref="U187:V187" si="256">IF(U153&gt;9,U170/U153*1000,"n.a.")</f>
        <v>n.a.</v>
      </c>
      <c r="V187" s="69" t="str">
        <f t="shared" si="256"/>
        <v>n.a.</v>
      </c>
      <c r="W187" s="69" t="str">
        <f t="shared" ref="W187:X187" si="257">IF(W153&gt;9,W170/W153*1000,"n.a.")</f>
        <v>n.a.</v>
      </c>
      <c r="X187" s="69" t="str">
        <f t="shared" si="257"/>
        <v>n.a.</v>
      </c>
      <c r="Y187" s="69">
        <f t="shared" ref="Y187:Z187" si="258">IF(Y153&gt;9,Y170/Y153*1000,"n.a.")</f>
        <v>18700</v>
      </c>
      <c r="Z187" s="69">
        <f t="shared" si="258"/>
        <v>14666.666666666666</v>
      </c>
    </row>
    <row r="188" spans="1:26" s="43" customFormat="1" ht="20.25" customHeight="1" x14ac:dyDescent="0.25">
      <c r="A188" s="841"/>
      <c r="B188" s="435" t="s">
        <v>202</v>
      </c>
      <c r="C188" s="843">
        <f t="shared" ref="C188:T188" si="259">IF(C154&gt;9,C171/C154*1000,"n.a.")</f>
        <v>5803.9173482565648</v>
      </c>
      <c r="D188" s="843">
        <f t="shared" si="259"/>
        <v>5725.0603752554334</v>
      </c>
      <c r="E188" s="843">
        <f t="shared" si="259"/>
        <v>5989.9026325279483</v>
      </c>
      <c r="F188" s="843">
        <f t="shared" si="259"/>
        <v>5890.2658045977005</v>
      </c>
      <c r="G188" s="843">
        <f t="shared" si="259"/>
        <v>6156.0332871012488</v>
      </c>
      <c r="H188" s="843">
        <f t="shared" si="259"/>
        <v>5728.5848760589897</v>
      </c>
      <c r="I188" s="843">
        <f t="shared" si="259"/>
        <v>5577.4105567142624</v>
      </c>
      <c r="J188" s="843">
        <f t="shared" si="259"/>
        <v>5645.1558265582653</v>
      </c>
      <c r="K188" s="843">
        <f t="shared" si="259"/>
        <v>5692.1655580192164</v>
      </c>
      <c r="L188" s="843">
        <f t="shared" si="259"/>
        <v>5775.9682224428998</v>
      </c>
      <c r="M188" s="843">
        <f t="shared" si="259"/>
        <v>5918.8959660297241</v>
      </c>
      <c r="N188" s="843">
        <f t="shared" si="259"/>
        <v>6262.5027298536797</v>
      </c>
      <c r="O188" s="843">
        <f t="shared" si="259"/>
        <v>6613.7612662123547</v>
      </c>
      <c r="P188" s="843">
        <f t="shared" si="259"/>
        <v>6841.6594265855774</v>
      </c>
      <c r="Q188" s="843">
        <f t="shared" si="259"/>
        <v>7479.3835901707625</v>
      </c>
      <c r="R188" s="843">
        <f t="shared" si="259"/>
        <v>8064.2442404944741</v>
      </c>
      <c r="S188" s="843">
        <f t="shared" si="259"/>
        <v>8565.0060753341422</v>
      </c>
      <c r="T188" s="843">
        <f t="shared" si="259"/>
        <v>8666.7212577792343</v>
      </c>
      <c r="U188" s="843">
        <f t="shared" ref="U188:V188" si="260">IF(U154&gt;9,U171/U154*1000,"n.a.")</f>
        <v>8952.6982011992004</v>
      </c>
      <c r="V188" s="843">
        <f t="shared" si="260"/>
        <v>9138.9655172413786</v>
      </c>
      <c r="W188" s="843">
        <f t="shared" ref="W188:X188" si="261">IF(W154&gt;9,W171/W154*1000,"n.a.")</f>
        <v>8887.4862788144892</v>
      </c>
      <c r="X188" s="843">
        <f t="shared" si="261"/>
        <v>8783.1351827388808</v>
      </c>
      <c r="Y188" s="843">
        <f t="shared" ref="Y188:Z188" si="262">IF(Y154&gt;9,Y171/Y154*1000,"n.a.")</f>
        <v>9254.3113359392974</v>
      </c>
      <c r="Z188" s="843">
        <f t="shared" si="262"/>
        <v>9466.916847718745</v>
      </c>
    </row>
    <row r="189" spans="1:26" x14ac:dyDescent="0.25">
      <c r="A189" s="63" t="s">
        <v>481</v>
      </c>
      <c r="B189" s="418"/>
      <c r="C189" s="3"/>
      <c r="D189" s="3"/>
      <c r="E189" s="3"/>
      <c r="F189" s="3"/>
      <c r="G189" s="3"/>
      <c r="H189" s="3"/>
      <c r="I189" s="3"/>
      <c r="J189" s="3"/>
      <c r="K189" s="3"/>
      <c r="L189" s="3"/>
      <c r="M189" s="3"/>
      <c r="N189" s="3"/>
      <c r="O189" s="3"/>
      <c r="P189" s="3"/>
      <c r="Q189" s="3"/>
      <c r="R189" s="3"/>
      <c r="S189" s="3"/>
      <c r="T189" s="3"/>
      <c r="U189" s="3"/>
      <c r="V189" s="3"/>
      <c r="W189" s="3"/>
      <c r="X189" s="3"/>
      <c r="Y189" s="3"/>
      <c r="Z189" s="3"/>
    </row>
    <row r="191" spans="1:26" ht="20.25" customHeight="1" x14ac:dyDescent="0.25">
      <c r="A191" s="22" t="str">
        <f>Index!A45</f>
        <v>Table 3l     Employment by institutional sector, average real wage and salary rates, Foreign citizens, FY2000-FY2023</v>
      </c>
    </row>
    <row r="192" spans="1:26" s="14" customFormat="1" ht="20.25" customHeight="1" x14ac:dyDescent="0.25">
      <c r="A192" s="797"/>
      <c r="B192" s="239" t="s">
        <v>482</v>
      </c>
      <c r="C192" s="24" t="str">
        <f>NAgni!C$2</f>
        <v>FY00</v>
      </c>
      <c r="D192" s="24" t="str">
        <f>NAgni!D$2</f>
        <v>FY01</v>
      </c>
      <c r="E192" s="24" t="str">
        <f>NAgni!E$2</f>
        <v>FY02</v>
      </c>
      <c r="F192" s="24" t="str">
        <f>NAgni!F$2</f>
        <v>FY03</v>
      </c>
      <c r="G192" s="24" t="str">
        <f>NAgni!G$2</f>
        <v>FY04</v>
      </c>
      <c r="H192" s="24" t="str">
        <f>NAgni!H$2</f>
        <v>FY05</v>
      </c>
      <c r="I192" s="24" t="str">
        <f>NAgni!I$2</f>
        <v>FY06</v>
      </c>
      <c r="J192" s="24" t="str">
        <f>NAgni!J$2</f>
        <v>FY07</v>
      </c>
      <c r="K192" s="24" t="str">
        <f>NAgni!K$2</f>
        <v>FY08</v>
      </c>
      <c r="L192" s="24" t="str">
        <f>NAgni!L$2</f>
        <v>FY09</v>
      </c>
      <c r="M192" s="24" t="str">
        <f>NAgni!M$2</f>
        <v>FY10</v>
      </c>
      <c r="N192" s="24" t="str">
        <f>NAgni!N$2</f>
        <v>FY11</v>
      </c>
      <c r="O192" s="24" t="str">
        <f>NAgni!O$2</f>
        <v>FY12</v>
      </c>
      <c r="P192" s="24" t="str">
        <f>NAgni!P$2</f>
        <v>FY13</v>
      </c>
      <c r="Q192" s="24" t="str">
        <f>NAgni!Q$2</f>
        <v>FY14</v>
      </c>
      <c r="R192" s="24" t="str">
        <f>NAgni!R$2</f>
        <v>FY15</v>
      </c>
      <c r="S192" s="24" t="str">
        <f>NAgni!S$2</f>
        <v>FY16</v>
      </c>
      <c r="T192" s="24" t="str">
        <f>NAgni!T$2</f>
        <v>FY17</v>
      </c>
      <c r="U192" s="24" t="str">
        <f>NAgni!U$2</f>
        <v>FY18</v>
      </c>
      <c r="V192" s="24" t="str">
        <f>NAgni!V$2</f>
        <v>FY19</v>
      </c>
      <c r="W192" s="24" t="str">
        <f>NAgni!W$2</f>
        <v>FY20</v>
      </c>
      <c r="X192" s="24" t="str">
        <f>NAgni!X$2</f>
        <v>FY21</v>
      </c>
      <c r="Y192" s="24" t="str">
        <f>NAgni!Y$2</f>
        <v>FY22</v>
      </c>
      <c r="Z192" s="24" t="str">
        <f>NAgni!Z$2</f>
        <v>FY23</v>
      </c>
    </row>
    <row r="193" spans="1:26" x14ac:dyDescent="0.25">
      <c r="A193" s="1">
        <v>1.1000000000000001</v>
      </c>
      <c r="B193" s="153" t="s">
        <v>476</v>
      </c>
      <c r="C193" s="69">
        <f>IF(ISNUMBER(C175)=TRUE,IF(C175&gt;0,C175/NAgni!C$57*100,"n.a."),"n.a.")</f>
        <v>9697.120828911653</v>
      </c>
      <c r="D193" s="69">
        <f>IF(ISNUMBER(D175)=TRUE,IF(D175&gt;0,D175/NAgni!D$57*100,"n.a."),"n.a.")</f>
        <v>10155.356074608793</v>
      </c>
      <c r="E193" s="69">
        <f>IF(ISNUMBER(E175)=TRUE,IF(E175&gt;0,E175/NAgni!E$57*100,"n.a."),"n.a.")</f>
        <v>10966.035774082478</v>
      </c>
      <c r="F193" s="69">
        <f>IF(ISNUMBER(F175)=TRUE,IF(F175&gt;0,F175/NAgni!F$57*100,"n.a."),"n.a.")</f>
        <v>11154.748084551182</v>
      </c>
      <c r="G193" s="69">
        <f>IF(ISNUMBER(G175)=TRUE,IF(G175&gt;0,G175/NAgni!G$57*100,"n.a."),"n.a.")</f>
        <v>12645.438400659687</v>
      </c>
      <c r="H193" s="69">
        <f>IF(ISNUMBER(H175)=TRUE,IF(H175&gt;0,H175/NAgni!H$57*100,"n.a."),"n.a.")</f>
        <v>11133.944458276603</v>
      </c>
      <c r="I193" s="69">
        <f>IF(ISNUMBER(I175)=TRUE,IF(I175&gt;0,I175/NAgni!I$57*100,"n.a."),"n.a.")</f>
        <v>10819.732772794057</v>
      </c>
      <c r="J193" s="69">
        <f>IF(ISNUMBER(J175)=TRUE,IF(J175&gt;0,J175/NAgni!J$57*100,"n.a."),"n.a.")</f>
        <v>10981.656738018371</v>
      </c>
      <c r="K193" s="69">
        <f>IF(ISNUMBER(K175)=TRUE,IF(K175&gt;0,K175/NAgni!K$57*100,"n.a."),"n.a.")</f>
        <v>10302.526480826749</v>
      </c>
      <c r="L193" s="69">
        <f>IF(ISNUMBER(L175)=TRUE,IF(L175&gt;0,L175/NAgni!L$57*100,"n.a."),"n.a.")</f>
        <v>9969.9549595546141</v>
      </c>
      <c r="M193" s="69">
        <f>IF(ISNUMBER(M175)=TRUE,IF(M175&gt;0,M175/NAgni!M$57*100,"n.a."),"n.a.")</f>
        <v>10085.418985940451</v>
      </c>
      <c r="N193" s="69">
        <f>IF(ISNUMBER(N175)=TRUE,IF(N175&gt;0,N175/NAgni!N$57*100,"n.a."),"n.a.")</f>
        <v>10573.492980435065</v>
      </c>
      <c r="O193" s="69">
        <f>IF(ISNUMBER(O175)=TRUE,IF(O175&gt;0,O175/NAgni!O$57*100,"n.a."),"n.a.")</f>
        <v>10388.298951274883</v>
      </c>
      <c r="P193" s="69">
        <f>IF(ISNUMBER(P175)=TRUE,IF(P175&gt;0,P175/NAgni!P$57*100,"n.a."),"n.a.")</f>
        <v>10054.02939460675</v>
      </c>
      <c r="Q193" s="69">
        <f>IF(ISNUMBER(Q175)=TRUE,IF(Q175&gt;0,Q175/NAgni!Q$57*100,"n.a."),"n.a.")</f>
        <v>10031.170443084884</v>
      </c>
      <c r="R193" s="69">
        <f>IF(ISNUMBER(R175)=TRUE,IF(R175&gt;0,R175/NAgni!R$57*100,"n.a."),"n.a.")</f>
        <v>10631.743674978738</v>
      </c>
      <c r="S193" s="69">
        <f>IF(ISNUMBER(S175)=TRUE,IF(S175&gt;0,S175/NAgni!S$57*100,"n.a."),"n.a.")</f>
        <v>11210.425415535443</v>
      </c>
      <c r="T193" s="69">
        <f>IF(ISNUMBER(T175)=TRUE,IF(T175&gt;0,T175/NAgni!T$57*100,"n.a."),"n.a.")</f>
        <v>11306.872125687631</v>
      </c>
      <c r="U193" s="69">
        <f>IF(ISNUMBER(U175)=TRUE,IF(U175&gt;0,U175/NAgni!U$57*100,"n.a."),"n.a.")</f>
        <v>11071.992161172924</v>
      </c>
      <c r="V193" s="69">
        <f>IF(ISNUMBER(V175)=TRUE,IF(V175&gt;0,V175/NAgni!V$57*100,"n.a."),"n.a.")</f>
        <v>11215.948489351164</v>
      </c>
      <c r="W193" s="69">
        <f>IF(ISNUMBER(W175)=TRUE,IF(W175&gt;0,W175/NAgni!W$57*100,"n.a."),"n.a.")</f>
        <v>10386.623295534526</v>
      </c>
      <c r="X193" s="69">
        <f>IF(ISNUMBER(X175)=TRUE,IF(X175&gt;0,X175/NAgni!X$57*100,"n.a."),"n.a.")</f>
        <v>9468.2528134699332</v>
      </c>
      <c r="Y193" s="69">
        <f>IF(ISNUMBER(Y175)=TRUE,IF(Y175&gt;0,Y175/NAgni!Y$57*100,"n.a."),"n.a.")</f>
        <v>9136.744682730794</v>
      </c>
      <c r="Z193" s="69">
        <f>IF(ISNUMBER(Z175)=TRUE,IF(Z175&gt;0,Z175/NAgni!Z$57*100,"n.a."),"n.a.")</f>
        <v>9188.5730911875908</v>
      </c>
    </row>
    <row r="194" spans="1:26" x14ac:dyDescent="0.25">
      <c r="A194" s="1">
        <v>1.2</v>
      </c>
      <c r="B194" s="153" t="s">
        <v>477</v>
      </c>
      <c r="C194" s="69">
        <f>IF(ISNUMBER(C176)=TRUE,IF(C176&gt;0,C176/NAgni!C$57*100,"n.a."),"n.a.")</f>
        <v>6129.4823036687658</v>
      </c>
      <c r="D194" s="69">
        <f>IF(ISNUMBER(D176)=TRUE,IF(D176&gt;0,D176/NAgni!D$57*100,"n.a."),"n.a.")</f>
        <v>5947.8948277489253</v>
      </c>
      <c r="E194" s="69">
        <f>IF(ISNUMBER(E176)=TRUE,IF(E176&gt;0,E176/NAgni!E$57*100,"n.a."),"n.a.")</f>
        <v>5978.6017231737442</v>
      </c>
      <c r="F194" s="69">
        <f>IF(ISNUMBER(F176)=TRUE,IF(F176&gt;0,F176/NAgni!F$57*100,"n.a."),"n.a.")</f>
        <v>5618.9265181379487</v>
      </c>
      <c r="G194" s="69">
        <f>IF(ISNUMBER(G176)=TRUE,IF(G176&gt;0,G176/NAgni!G$57*100,"n.a."),"n.a.")</f>
        <v>5640.3797621911381</v>
      </c>
      <c r="H194" s="69">
        <f>IF(ISNUMBER(H176)=TRUE,IF(H176&gt;0,H176/NAgni!H$57*100,"n.a."),"n.a.")</f>
        <v>5376.5258404998176</v>
      </c>
      <c r="I194" s="69">
        <f>IF(ISNUMBER(I176)=TRUE,IF(I176&gt;0,I176/NAgni!I$57*100,"n.a."),"n.a.")</f>
        <v>5226.4261711367953</v>
      </c>
      <c r="J194" s="69">
        <f>IF(ISNUMBER(J176)=TRUE,IF(J176&gt;0,J176/NAgni!J$57*100,"n.a."),"n.a.")</f>
        <v>5097.1993483808919</v>
      </c>
      <c r="K194" s="69">
        <f>IF(ISNUMBER(K176)=TRUE,IF(K176&gt;0,K176/NAgni!K$57*100,"n.a."),"n.a.")</f>
        <v>4835.4289141495765</v>
      </c>
      <c r="L194" s="69">
        <f>IF(ISNUMBER(L176)=TRUE,IF(L176&gt;0,L176/NAgni!L$57*100,"n.a."),"n.a.")</f>
        <v>4755.4660576348597</v>
      </c>
      <c r="M194" s="69">
        <f>IF(ISNUMBER(M176)=TRUE,IF(M176&gt;0,M176/NAgni!M$57*100,"n.a."),"n.a.")</f>
        <v>4890.7812988974356</v>
      </c>
      <c r="N194" s="69">
        <f>IF(ISNUMBER(N176)=TRUE,IF(N176&gt;0,N176/NAgni!N$57*100,"n.a."),"n.a.")</f>
        <v>4972.0533394137692</v>
      </c>
      <c r="O194" s="69">
        <f>IF(ISNUMBER(O176)=TRUE,IF(O176&gt;0,O176/NAgni!O$57*100,"n.a."),"n.a.")</f>
        <v>4843.7276172489155</v>
      </c>
      <c r="P194" s="69">
        <f>IF(ISNUMBER(P176)=TRUE,IF(P176&gt;0,P176/NAgni!P$57*100,"n.a."),"n.a.")</f>
        <v>4973.3990157185744</v>
      </c>
      <c r="Q194" s="69">
        <f>IF(ISNUMBER(Q176)=TRUE,IF(Q176&gt;0,Q176/NAgni!Q$57*100,"n.a."),"n.a.")</f>
        <v>5453.887604247323</v>
      </c>
      <c r="R194" s="69">
        <f>IF(ISNUMBER(R176)=TRUE,IF(R176&gt;0,R176/NAgni!R$57*100,"n.a."),"n.a.")</f>
        <v>6347.6442382429195</v>
      </c>
      <c r="S194" s="69">
        <f>IF(ISNUMBER(S176)=TRUE,IF(S176&gt;0,S176/NAgni!S$57*100,"n.a."),"n.a.")</f>
        <v>6930.5274892106272</v>
      </c>
      <c r="T194" s="69">
        <f>IF(ISNUMBER(T176)=TRUE,IF(T176&gt;0,T176/NAgni!T$57*100,"n.a."),"n.a.")</f>
        <v>7018.6435641709577</v>
      </c>
      <c r="U194" s="69">
        <f>IF(ISNUMBER(U176)=TRUE,IF(U176&gt;0,U176/NAgni!U$57*100,"n.a."),"n.a.")</f>
        <v>7026.2060835394013</v>
      </c>
      <c r="V194" s="69">
        <f>IF(ISNUMBER(V176)=TRUE,IF(V176&gt;0,V176/NAgni!V$57*100,"n.a."),"n.a.")</f>
        <v>7097.4643423137877</v>
      </c>
      <c r="W194" s="69">
        <f>IF(ISNUMBER(W176)=TRUE,IF(W176&gt;0,W176/NAgni!W$57*100,"n.a."),"n.a.")</f>
        <v>6742.9989449043578</v>
      </c>
      <c r="X194" s="69">
        <f>IF(ISNUMBER(X176)=TRUE,IF(X176&gt;0,X176/NAgni!X$57*100,"n.a."),"n.a.")</f>
        <v>6842.7952710035843</v>
      </c>
      <c r="Y194" s="69">
        <f>IF(ISNUMBER(Y176)=TRUE,IF(Y176&gt;0,Y176/NAgni!Y$57*100,"n.a."),"n.a.")</f>
        <v>6261.2086132228533</v>
      </c>
      <c r="Z194" s="69">
        <f>IF(ISNUMBER(Z176)=TRUE,IF(Z176&gt;0,Z176/NAgni!Z$57*100,"n.a."),"n.a.")</f>
        <v>5487.4676088048473</v>
      </c>
    </row>
    <row r="195" spans="1:26" x14ac:dyDescent="0.25">
      <c r="A195" s="1">
        <v>1.3</v>
      </c>
      <c r="B195" t="s">
        <v>372</v>
      </c>
      <c r="C195" s="69">
        <f>IF(ISNUMBER(C177)=TRUE,IF(C177&gt;0,C177/NAgni!C$57*100,"n.a."),"n.a.")</f>
        <v>40293.790255936015</v>
      </c>
      <c r="D195" s="69">
        <f>IF(ISNUMBER(D177)=TRUE,IF(D177&gt;0,D177/NAgni!D$57*100,"n.a."),"n.a.")</f>
        <v>41326.53081332679</v>
      </c>
      <c r="E195" s="69">
        <f>IF(ISNUMBER(E177)=TRUE,IF(E177&gt;0,E177/NAgni!E$57*100,"n.a."),"n.a.")</f>
        <v>42021.170835071156</v>
      </c>
      <c r="F195" s="69">
        <f>IF(ISNUMBER(F177)=TRUE,IF(F177&gt;0,F177/NAgni!F$57*100,"n.a."),"n.a.")</f>
        <v>41751.147315496004</v>
      </c>
      <c r="G195" s="69">
        <f>IF(ISNUMBER(G177)=TRUE,IF(G177&gt;0,G177/NAgni!G$57*100,"n.a."),"n.a.")</f>
        <v>41371.273949912589</v>
      </c>
      <c r="H195" s="69">
        <f>IF(ISNUMBER(H177)=TRUE,IF(H177&gt;0,H177/NAgni!H$57*100,"n.a."),"n.a.")</f>
        <v>42082.996748188089</v>
      </c>
      <c r="I195" s="69">
        <f>IF(ISNUMBER(I177)=TRUE,IF(I177&gt;0,I177/NAgni!I$57*100,"n.a."),"n.a.")</f>
        <v>32935.858555819854</v>
      </c>
      <c r="J195" s="69">
        <f>IF(ISNUMBER(J177)=TRUE,IF(J177&gt;0,J177/NAgni!J$57*100,"n.a."),"n.a.")</f>
        <v>34423.757575832045</v>
      </c>
      <c r="K195" s="69">
        <f>IF(ISNUMBER(K177)=TRUE,IF(K177&gt;0,K177/NAgni!K$57*100,"n.a."),"n.a.")</f>
        <v>22753.452463558482</v>
      </c>
      <c r="L195" s="69">
        <f>IF(ISNUMBER(L177)=TRUE,IF(L177&gt;0,L177/NAgni!L$57*100,"n.a."),"n.a.")</f>
        <v>20001.177798748948</v>
      </c>
      <c r="M195" s="69">
        <f>IF(ISNUMBER(M177)=TRUE,IF(M177&gt;0,M177/NAgni!M$57*100,"n.a."),"n.a.")</f>
        <v>20440.889764251064</v>
      </c>
      <c r="N195" s="69">
        <f>IF(ISNUMBER(N177)=TRUE,IF(N177&gt;0,N177/NAgni!N$57*100,"n.a."),"n.a.")</f>
        <v>17889.876130330886</v>
      </c>
      <c r="O195" s="69">
        <f>IF(ISNUMBER(O177)=TRUE,IF(O177&gt;0,O177/NAgni!O$57*100,"n.a."),"n.a.")</f>
        <v>17084.872580590167</v>
      </c>
      <c r="P195" s="69">
        <f>IF(ISNUMBER(P177)=TRUE,IF(P177&gt;0,P177/NAgni!P$57*100,"n.a."),"n.a.")</f>
        <v>17606.224075307873</v>
      </c>
      <c r="Q195" s="69">
        <f>IF(ISNUMBER(Q177)=TRUE,IF(Q177&gt;0,Q177/NAgni!Q$57*100,"n.a."),"n.a.")</f>
        <v>18408.13349504902</v>
      </c>
      <c r="R195" s="69">
        <f>IF(ISNUMBER(R177)=TRUE,IF(R177&gt;0,R177/NAgni!R$57*100,"n.a."),"n.a.")</f>
        <v>19955.026519741605</v>
      </c>
      <c r="S195" s="69">
        <f>IF(ISNUMBER(S177)=TRUE,IF(S177&gt;0,S177/NAgni!S$57*100,"n.a."),"n.a.")</f>
        <v>21320.897416879176</v>
      </c>
      <c r="T195" s="69">
        <f>IF(ISNUMBER(T177)=TRUE,IF(T177&gt;0,T177/NAgni!T$57*100,"n.a."),"n.a.")</f>
        <v>24885.957120739204</v>
      </c>
      <c r="U195" s="69">
        <f>IF(ISNUMBER(U177)=TRUE,IF(U177&gt;0,U177/NAgni!U$57*100,"n.a."),"n.a.")</f>
        <v>25005.489939847936</v>
      </c>
      <c r="V195" s="69">
        <f>IF(ISNUMBER(V177)=TRUE,IF(V177&gt;0,V177/NAgni!V$57*100,"n.a."),"n.a.")</f>
        <v>26075</v>
      </c>
      <c r="W195" s="69">
        <f>IF(ISNUMBER(W177)=TRUE,IF(W177&gt;0,W177/NAgni!W$57*100,"n.a."),"n.a.")</f>
        <v>26812.018035174533</v>
      </c>
      <c r="X195" s="69">
        <f>IF(ISNUMBER(X177)=TRUE,IF(X177&gt;0,X177/NAgni!X$57*100,"n.a."),"n.a.")</f>
        <v>29815.621520808516</v>
      </c>
      <c r="Y195" s="69">
        <f>IF(ISNUMBER(Y177)=TRUE,IF(Y177&gt;0,Y177/NAgni!Y$57*100,"n.a."),"n.a.")</f>
        <v>25503.367239552746</v>
      </c>
      <c r="Z195" s="69">
        <f>IF(ISNUMBER(Z177)=TRUE,IF(Z177&gt;0,Z177/NAgni!Z$57*100,"n.a."),"n.a.")</f>
        <v>24580.330247469981</v>
      </c>
    </row>
    <row r="196" spans="1:26" x14ac:dyDescent="0.25">
      <c r="A196" s="1">
        <v>1.4</v>
      </c>
      <c r="B196" t="s">
        <v>478</v>
      </c>
      <c r="C196" s="69" t="str">
        <f>IF(ISNUMBER(C178)=TRUE,IF(C178&gt;0,C178/NAgni!C$57*100,"n.a."),"n.a.")</f>
        <v>n.a.</v>
      </c>
      <c r="D196" s="69" t="str">
        <f>IF(ISNUMBER(D178)=TRUE,IF(D178&gt;0,D178/NAgni!D$57*100,"n.a."),"n.a.")</f>
        <v>n.a.</v>
      </c>
      <c r="E196" s="69" t="str">
        <f>IF(ISNUMBER(E178)=TRUE,IF(E178&gt;0,E178/NAgni!E$57*100,"n.a."),"n.a.")</f>
        <v>n.a.</v>
      </c>
      <c r="F196" s="69" t="str">
        <f>IF(ISNUMBER(F178)=TRUE,IF(F178&gt;0,F178/NAgni!F$57*100,"n.a."),"n.a.")</f>
        <v>n.a.</v>
      </c>
      <c r="G196" s="69" t="str">
        <f>IF(ISNUMBER(G178)=TRUE,IF(G178&gt;0,G178/NAgni!G$57*100,"n.a."),"n.a.")</f>
        <v>n.a.</v>
      </c>
      <c r="H196" s="69">
        <f>IF(ISNUMBER(H178)=TRUE,IF(H178&gt;0,H178/NAgni!H$57*100,"n.a."),"n.a.")</f>
        <v>26986.442264034999</v>
      </c>
      <c r="I196" s="69">
        <f>IF(ISNUMBER(I178)=TRUE,IF(I178&gt;0,I178/NAgni!I$57*100,"n.a."),"n.a.")</f>
        <v>22892.480623667969</v>
      </c>
      <c r="J196" s="69">
        <f>IF(ISNUMBER(J178)=TRUE,IF(J178&gt;0,J178/NAgni!J$57*100,"n.a."),"n.a.")</f>
        <v>21607.114891652862</v>
      </c>
      <c r="K196" s="69">
        <f>IF(ISNUMBER(K178)=TRUE,IF(K178&gt;0,K178/NAgni!K$57*100,"n.a."),"n.a.")</f>
        <v>19577.874590923562</v>
      </c>
      <c r="L196" s="69">
        <f>IF(ISNUMBER(L178)=TRUE,IF(L178&gt;0,L178/NAgni!L$57*100,"n.a."),"n.a.")</f>
        <v>22932.704785949631</v>
      </c>
      <c r="M196" s="69">
        <f>IF(ISNUMBER(M178)=TRUE,IF(M178&gt;0,M178/NAgni!M$57*100,"n.a."),"n.a.")</f>
        <v>20372.065219590288</v>
      </c>
      <c r="N196" s="69">
        <f>IF(ISNUMBER(N178)=TRUE,IF(N178&gt;0,N178/NAgni!N$57*100,"n.a."),"n.a.")</f>
        <v>17998.581974872825</v>
      </c>
      <c r="O196" s="69">
        <f>IF(ISNUMBER(O178)=TRUE,IF(O178&gt;0,O178/NAgni!O$57*100,"n.a."),"n.a.")</f>
        <v>18842.454300087658</v>
      </c>
      <c r="P196" s="69">
        <f>IF(ISNUMBER(P178)=TRUE,IF(P178&gt;0,P178/NAgni!P$57*100,"n.a."),"n.a.")</f>
        <v>20407.214269106855</v>
      </c>
      <c r="Q196" s="69">
        <f>IF(ISNUMBER(Q178)=TRUE,IF(Q178&gt;0,Q178/NAgni!Q$57*100,"n.a."),"n.a.")</f>
        <v>18545.228598939029</v>
      </c>
      <c r="R196" s="69">
        <f>IF(ISNUMBER(R178)=TRUE,IF(R178&gt;0,R178/NAgni!R$57*100,"n.a."),"n.a.")</f>
        <v>18073.084300293987</v>
      </c>
      <c r="S196" s="69">
        <f>IF(ISNUMBER(S178)=TRUE,IF(S178&gt;0,S178/NAgni!S$57*100,"n.a."),"n.a.")</f>
        <v>17716.840600093357</v>
      </c>
      <c r="T196" s="69">
        <f>IF(ISNUMBER(T178)=TRUE,IF(T178&gt;0,T178/NAgni!T$57*100,"n.a."),"n.a.")</f>
        <v>19313.074038335479</v>
      </c>
      <c r="U196" s="69">
        <f>IF(ISNUMBER(U178)=TRUE,IF(U178&gt;0,U178/NAgni!U$57*100,"n.a."),"n.a.")</f>
        <v>18899.852100401866</v>
      </c>
      <c r="V196" s="69">
        <f>IF(ISNUMBER(V178)=TRUE,IF(V178&gt;0,V178/NAgni!V$57*100,"n.a."),"n.a.")</f>
        <v>19100</v>
      </c>
      <c r="W196" s="69">
        <f>IF(ISNUMBER(W178)=TRUE,IF(W178&gt;0,W178/NAgni!W$57*100,"n.a."),"n.a.")</f>
        <v>12374.777554695936</v>
      </c>
      <c r="X196" s="69" t="str">
        <f>IF(ISNUMBER(X178)=TRUE,IF(X178&gt;0,X178/NAgni!X$57*100,"n.a."),"n.a.")</f>
        <v>n.a.</v>
      </c>
      <c r="Y196" s="69" t="str">
        <f>IF(ISNUMBER(Y178)=TRUE,IF(Y178&gt;0,Y178/NAgni!Y$57*100,"n.a."),"n.a.")</f>
        <v>n.a.</v>
      </c>
      <c r="Z196" s="69" t="str">
        <f>IF(ISNUMBER(Z178)=TRUE,IF(Z178&gt;0,Z178/NAgni!Z$57*100,"n.a."),"n.a.")</f>
        <v>n.a.</v>
      </c>
    </row>
    <row r="197" spans="1:26" x14ac:dyDescent="0.25">
      <c r="A197" s="34" t="s">
        <v>373</v>
      </c>
      <c r="B197" s="153" t="s">
        <v>374</v>
      </c>
      <c r="C197" s="69">
        <f>IF(ISNUMBER(C179)=TRUE,IF(C179&gt;0,C179/NAgni!C$57*100,"n.a."),"n.a.")</f>
        <v>36994.750398730641</v>
      </c>
      <c r="D197" s="69">
        <f>IF(ISNUMBER(D179)=TRUE,IF(D179&gt;0,D179/NAgni!D$57*100,"n.a."),"n.a.")</f>
        <v>33525.09387407633</v>
      </c>
      <c r="E197" s="69">
        <f>IF(ISNUMBER(E179)=TRUE,IF(E179&gt;0,E179/NAgni!E$57*100,"n.a."),"n.a.")</f>
        <v>26164.125236931097</v>
      </c>
      <c r="F197" s="69">
        <f>IF(ISNUMBER(F179)=TRUE,IF(F179&gt;0,F179/NAgni!F$57*100,"n.a."),"n.a.")</f>
        <v>25523.342887208873</v>
      </c>
      <c r="G197" s="69">
        <f>IF(ISNUMBER(G179)=TRUE,IF(G179&gt;0,G179/NAgni!G$57*100,"n.a."),"n.a.")</f>
        <v>25650.849677876424</v>
      </c>
      <c r="H197" s="69">
        <f>IF(ISNUMBER(H179)=TRUE,IF(H179&gt;0,H179/NAgni!H$57*100,"n.a."),"n.a.")</f>
        <v>26734.232523249626</v>
      </c>
      <c r="I197" s="69">
        <f>IF(ISNUMBER(I179)=TRUE,IF(I179&gt;0,I179/NAgni!I$57*100,"n.a."),"n.a.")</f>
        <v>25388.189515255592</v>
      </c>
      <c r="J197" s="69">
        <f>IF(ISNUMBER(J179)=TRUE,IF(J179&gt;0,J179/NAgni!J$57*100,"n.a."),"n.a.")</f>
        <v>23036.697162367134</v>
      </c>
      <c r="K197" s="69">
        <f>IF(ISNUMBER(K179)=TRUE,IF(K179&gt;0,K179/NAgni!K$57*100,"n.a."),"n.a.")</f>
        <v>30560.129956689252</v>
      </c>
      <c r="L197" s="69">
        <f>IF(ISNUMBER(L179)=TRUE,IF(L179&gt;0,L179/NAgni!L$57*100,"n.a."),"n.a.")</f>
        <v>36736.857181375621</v>
      </c>
      <c r="M197" s="69">
        <f>IF(ISNUMBER(M179)=TRUE,IF(M179&gt;0,M179/NAgni!M$57*100,"n.a."),"n.a.")</f>
        <v>41749.886451823419</v>
      </c>
      <c r="N197" s="69">
        <f>IF(ISNUMBER(N179)=TRUE,IF(N179&gt;0,N179/NAgni!N$57*100,"n.a."),"n.a.")</f>
        <v>46301.52235654548</v>
      </c>
      <c r="O197" s="69">
        <f>IF(ISNUMBER(O179)=TRUE,IF(O179&gt;0,O179/NAgni!O$57*100,"n.a."),"n.a.")</f>
        <v>51490.27115667519</v>
      </c>
      <c r="P197" s="69">
        <f>IF(ISNUMBER(P179)=TRUE,IF(P179&gt;0,P179/NAgni!P$57*100,"n.a."),"n.a.")</f>
        <v>24538.129157519998</v>
      </c>
      <c r="Q197" s="69">
        <f>IF(ISNUMBER(Q179)=TRUE,IF(Q179&gt;0,Q179/NAgni!Q$57*100,"n.a."),"n.a.")</f>
        <v>27847.75455743909</v>
      </c>
      <c r="R197" s="69">
        <f>IF(ISNUMBER(R179)=TRUE,IF(R179&gt;0,R179/NAgni!R$57*100,"n.a."),"n.a.")</f>
        <v>29912.05207271329</v>
      </c>
      <c r="S197" s="69">
        <f>IF(ISNUMBER(S179)=TRUE,IF(S179&gt;0,S179/NAgni!S$57*100,"n.a."),"n.a.")</f>
        <v>28893.675588042872</v>
      </c>
      <c r="T197" s="69">
        <f>IF(ISNUMBER(T179)=TRUE,IF(T179&gt;0,T179/NAgni!T$57*100,"n.a."),"n.a.")</f>
        <v>28897.055109954825</v>
      </c>
      <c r="U197" s="69">
        <f>IF(ISNUMBER(U179)=TRUE,IF(U179&gt;0,U179/NAgni!U$57*100,"n.a."),"n.a.")</f>
        <v>26204.142767223846</v>
      </c>
      <c r="V197" s="69">
        <f>IF(ISNUMBER(V179)=TRUE,IF(V179&gt;0,V179/NAgni!V$57*100,"n.a."),"n.a.")</f>
        <v>25100</v>
      </c>
      <c r="W197" s="69" t="str">
        <f>IF(ISNUMBER(W179)=TRUE,IF(W179&gt;0,W179/NAgni!W$57*100,"n.a."),"n.a.")</f>
        <v>n.a.</v>
      </c>
      <c r="X197" s="69" t="str">
        <f>IF(ISNUMBER(X179)=TRUE,IF(X179&gt;0,X179/NAgni!X$57*100,"n.a."),"n.a.")</f>
        <v>n.a.</v>
      </c>
      <c r="Y197" s="69" t="str">
        <f>IF(ISNUMBER(Y179)=TRUE,IF(Y179&gt;0,Y179/NAgni!Y$57*100,"n.a."),"n.a.")</f>
        <v>n.a.</v>
      </c>
      <c r="Z197" s="69">
        <f>IF(ISNUMBER(Z179)=TRUE,IF(Z179&gt;0,Z179/NAgni!Z$57*100,"n.a."),"n.a.")</f>
        <v>36029.68900526686</v>
      </c>
    </row>
    <row r="198" spans="1:26" x14ac:dyDescent="0.25">
      <c r="A198" s="34" t="s">
        <v>375</v>
      </c>
      <c r="B198" s="153" t="s">
        <v>376</v>
      </c>
      <c r="C198" s="69">
        <f>IF(ISNUMBER(C180)=TRUE,IF(C180&gt;0,C180/NAgni!C$57*100,"n.a."),"n.a.")</f>
        <v>14128.991388445098</v>
      </c>
      <c r="D198" s="69">
        <f>IF(ISNUMBER(D180)=TRUE,IF(D180&gt;0,D180/NAgni!D$57*100,"n.a."),"n.a.")</f>
        <v>10932.09582850315</v>
      </c>
      <c r="E198" s="69">
        <f>IF(ISNUMBER(E180)=TRUE,IF(E180&gt;0,E180/NAgni!E$57*100,"n.a."),"n.a.")</f>
        <v>7271.0355425617818</v>
      </c>
      <c r="F198" s="69">
        <f>IF(ISNUMBER(F180)=TRUE,IF(F180&gt;0,F180/NAgni!F$57*100,"n.a."),"n.a.")</f>
        <v>9453.0899582255097</v>
      </c>
      <c r="G198" s="69">
        <f>IF(ISNUMBER(G180)=TRUE,IF(G180&gt;0,G180/NAgni!G$57*100,"n.a."),"n.a.")</f>
        <v>9863.4721761155233</v>
      </c>
      <c r="H198" s="69">
        <f>IF(ISNUMBER(H180)=TRUE,IF(H180&gt;0,H180/NAgni!H$57*100,"n.a."),"n.a.")</f>
        <v>11181.298508151573</v>
      </c>
      <c r="I198" s="69">
        <f>IF(ISNUMBER(I180)=TRUE,IF(I180&gt;0,I180/NAgni!I$57*100,"n.a."),"n.a.")</f>
        <v>11533.095251869579</v>
      </c>
      <c r="J198" s="69">
        <f>IF(ISNUMBER(J180)=TRUE,IF(J180&gt;0,J180/NAgni!J$57*100,"n.a."),"n.a.")</f>
        <v>13563.161793401659</v>
      </c>
      <c r="K198" s="69">
        <f>IF(ISNUMBER(K180)=TRUE,IF(K180&gt;0,K180/NAgni!K$57*100,"n.a."),"n.a.")</f>
        <v>10014.723795580319</v>
      </c>
      <c r="L198" s="69">
        <f>IF(ISNUMBER(L180)=TRUE,IF(L180&gt;0,L180/NAgni!L$57*100,"n.a."),"n.a.")</f>
        <v>8801.5386997045753</v>
      </c>
      <c r="M198" s="69">
        <f>IF(ISNUMBER(M180)=TRUE,IF(M180&gt;0,M180/NAgni!M$57*100,"n.a."),"n.a.")</f>
        <v>8559.9380346098278</v>
      </c>
      <c r="N198" s="69">
        <f>IF(ISNUMBER(N180)=TRUE,IF(N180&gt;0,N180/NAgni!N$57*100,"n.a."),"n.a.")</f>
        <v>9351.0917700474201</v>
      </c>
      <c r="O198" s="69">
        <f>IF(ISNUMBER(O180)=TRUE,IF(O180&gt;0,O180/NAgni!O$57*100,"n.a."),"n.a.")</f>
        <v>7318.8512513668738</v>
      </c>
      <c r="P198" s="69">
        <f>IF(ISNUMBER(P180)=TRUE,IF(P180&gt;0,P180/NAgni!P$57*100,"n.a."),"n.a.")</f>
        <v>7420.8051887661286</v>
      </c>
      <c r="Q198" s="69">
        <f>IF(ISNUMBER(Q180)=TRUE,IF(Q180&gt;0,Q180/NAgni!Q$57*100,"n.a."),"n.a.")</f>
        <v>8184.9176074496299</v>
      </c>
      <c r="R198" s="69">
        <f>IF(ISNUMBER(R180)=TRUE,IF(R180&gt;0,R180/NAgni!R$57*100,"n.a."),"n.a.")</f>
        <v>9014.591035612224</v>
      </c>
      <c r="S198" s="69" t="str">
        <f>IF(ISNUMBER(S180)=TRUE,IF(S180&gt;0,S180/NAgni!S$57*100,"n.a."),"n.a.")</f>
        <v>n.a.</v>
      </c>
      <c r="T198" s="69" t="str">
        <f>IF(ISNUMBER(T180)=TRUE,IF(T180&gt;0,T180/NAgni!T$57*100,"n.a."),"n.a.")</f>
        <v>n.a.</v>
      </c>
      <c r="U198" s="69" t="str">
        <f>IF(ISNUMBER(U180)=TRUE,IF(U180&gt;0,U180/NAgni!U$57*100,"n.a."),"n.a.")</f>
        <v>n.a.</v>
      </c>
      <c r="V198" s="69">
        <f>IF(ISNUMBER(V180)=TRUE,IF(V180&gt;0,V180/NAgni!V$57*100,"n.a."),"n.a.")</f>
        <v>10725</v>
      </c>
      <c r="W198" s="69">
        <f>IF(ISNUMBER(W180)=TRUE,IF(W180&gt;0,W180/NAgni!W$57*100,"n.a."),"n.a.")</f>
        <v>12386.838741396419</v>
      </c>
      <c r="X198" s="69" t="str">
        <f>IF(ISNUMBER(X180)=TRUE,IF(X180&gt;0,X180/NAgni!X$57*100,"n.a."),"n.a.")</f>
        <v>n.a.</v>
      </c>
      <c r="Y198" s="69" t="str">
        <f>IF(ISNUMBER(Y180)=TRUE,IF(Y180&gt;0,Y180/NAgni!Y$57*100,"n.a."),"n.a.")</f>
        <v>n.a.</v>
      </c>
      <c r="Z198" s="69" t="str">
        <f>IF(ISNUMBER(Z180)=TRUE,IF(Z180&gt;0,Z180/NAgni!Z$57*100,"n.a."),"n.a.")</f>
        <v>n.a.</v>
      </c>
    </row>
    <row r="199" spans="1:26" x14ac:dyDescent="0.25">
      <c r="A199" s="34" t="s">
        <v>377</v>
      </c>
      <c r="B199" s="153" t="s">
        <v>378</v>
      </c>
      <c r="C199" s="69">
        <f>IF(ISNUMBER(C181)=TRUE,IF(C181&gt;0,C181/NAgni!C$57*100,"n.a."),"n.a.")</f>
        <v>37759.93604982111</v>
      </c>
      <c r="D199" s="69">
        <f>IF(ISNUMBER(D181)=TRUE,IF(D181&gt;0,D181/NAgni!D$57*100,"n.a."),"n.a.")</f>
        <v>34940.798646836061</v>
      </c>
      <c r="E199" s="69">
        <f>IF(ISNUMBER(E181)=TRUE,IF(E181&gt;0,E181/NAgni!E$57*100,"n.a."),"n.a.")</f>
        <v>34081.933816002384</v>
      </c>
      <c r="F199" s="69">
        <f>IF(ISNUMBER(F181)=TRUE,IF(F181&gt;0,F181/NAgni!F$57*100,"n.a."),"n.a.")</f>
        <v>36735.921017783192</v>
      </c>
      <c r="G199" s="69">
        <f>IF(ISNUMBER(G181)=TRUE,IF(G181&gt;0,G181/NAgni!G$57*100,"n.a."),"n.a.")</f>
        <v>37420.298292620661</v>
      </c>
      <c r="H199" s="69">
        <f>IF(ISNUMBER(H181)=TRUE,IF(H181&gt;0,H181/NAgni!H$57*100,"n.a."),"n.a.")</f>
        <v>36052.359973347084</v>
      </c>
      <c r="I199" s="69">
        <f>IF(ISNUMBER(I181)=TRUE,IF(I181&gt;0,I181/NAgni!I$57*100,"n.a."),"n.a.")</f>
        <v>33880.242192678234</v>
      </c>
      <c r="J199" s="69">
        <f>IF(ISNUMBER(J181)=TRUE,IF(J181&gt;0,J181/NAgni!J$57*100,"n.a."),"n.a.")</f>
        <v>33615.60596565275</v>
      </c>
      <c r="K199" s="69">
        <f>IF(ISNUMBER(K181)=TRUE,IF(K181&gt;0,K181/NAgni!K$57*100,"n.a."),"n.a.")</f>
        <v>30272.198943932632</v>
      </c>
      <c r="L199" s="69">
        <f>IF(ISNUMBER(L181)=TRUE,IF(L181&gt;0,L181/NAgni!L$57*100,"n.a."),"n.a.")</f>
        <v>27698.004551137878</v>
      </c>
      <c r="M199" s="69">
        <f>IF(ISNUMBER(M181)=TRUE,IF(M181&gt;0,M181/NAgni!M$57*100,"n.a."),"n.a.")</f>
        <v>23983.977323387917</v>
      </c>
      <c r="N199" s="69">
        <f>IF(ISNUMBER(N181)=TRUE,IF(N181&gt;0,N181/NAgni!N$57*100,"n.a."),"n.a.")</f>
        <v>21821.608998902306</v>
      </c>
      <c r="O199" s="69">
        <f>IF(ISNUMBER(O181)=TRUE,IF(O181&gt;0,O181/NAgni!O$57*100,"n.a."),"n.a.")</f>
        <v>21736.102748531714</v>
      </c>
      <c r="P199" s="69">
        <f>IF(ISNUMBER(P181)=TRUE,IF(P181&gt;0,P181/NAgni!P$57*100,"n.a."),"n.a.")</f>
        <v>21425.435861569629</v>
      </c>
      <c r="Q199" s="69">
        <f>IF(ISNUMBER(Q181)=TRUE,IF(Q181&gt;0,Q181/NAgni!Q$57*100,"n.a."),"n.a.")</f>
        <v>24125.41476697104</v>
      </c>
      <c r="R199" s="69">
        <f>IF(ISNUMBER(R181)=TRUE,IF(R181&gt;0,R181/NAgni!R$57*100,"n.a."),"n.a.")</f>
        <v>23466.218635811223</v>
      </c>
      <c r="S199" s="69">
        <f>IF(ISNUMBER(S181)=TRUE,IF(S181&gt;0,S181/NAgni!S$57*100,"n.a."),"n.a.")</f>
        <v>24376.626534803931</v>
      </c>
      <c r="T199" s="69">
        <f>IF(ISNUMBER(T181)=TRUE,IF(T181&gt;0,T181/NAgni!T$57*100,"n.a."),"n.a.")</f>
        <v>24153.039879364678</v>
      </c>
      <c r="U199" s="69">
        <f>IF(ISNUMBER(U181)=TRUE,IF(U181&gt;0,U181/NAgni!U$57*100,"n.a."),"n.a.")</f>
        <v>24184.695895954494</v>
      </c>
      <c r="V199" s="69">
        <f>IF(ISNUMBER(V181)=TRUE,IF(V181&gt;0,V181/NAgni!V$57*100,"n.a."),"n.a.")</f>
        <v>24107.981220657275</v>
      </c>
      <c r="W199" s="69">
        <f>IF(ISNUMBER(W181)=TRUE,IF(W181&gt;0,W181/NAgni!W$57*100,"n.a."),"n.a.")</f>
        <v>24057.993466623269</v>
      </c>
      <c r="X199" s="69">
        <f>IF(ISNUMBER(X181)=TRUE,IF(X181&gt;0,X181/NAgni!X$57*100,"n.a."),"n.a.")</f>
        <v>24450.810275892229</v>
      </c>
      <c r="Y199" s="69">
        <f>IF(ISNUMBER(Y181)=TRUE,IF(Y181&gt;0,Y181/NAgni!Y$57*100,"n.a."),"n.a.")</f>
        <v>21623.650238701288</v>
      </c>
      <c r="Z199" s="69">
        <f>IF(ISNUMBER(Z181)=TRUE,IF(Z181&gt;0,Z181/NAgni!Z$57*100,"n.a."),"n.a.")</f>
        <v>22115.066701148578</v>
      </c>
    </row>
    <row r="200" spans="1:26" x14ac:dyDescent="0.25">
      <c r="A200" s="34" t="s">
        <v>379</v>
      </c>
      <c r="B200" s="153" t="s">
        <v>380</v>
      </c>
      <c r="C200" s="69">
        <f>IF(ISNUMBER(C182)=TRUE,IF(C182&gt;0,C182/NAgni!C$57*100,"n.a."),"n.a.")</f>
        <v>14830.823640420149</v>
      </c>
      <c r="D200" s="69">
        <f>IF(ISNUMBER(D182)=TRUE,IF(D182&gt;0,D182/NAgni!D$57*100,"n.a."),"n.a.")</f>
        <v>15604.424243552452</v>
      </c>
      <c r="E200" s="69">
        <f>IF(ISNUMBER(E182)=TRUE,IF(E182&gt;0,E182/NAgni!E$57*100,"n.a."),"n.a.")</f>
        <v>15771.33183815011</v>
      </c>
      <c r="F200" s="69">
        <f>IF(ISNUMBER(F182)=TRUE,IF(F182&gt;0,F182/NAgni!F$57*100,"n.a."),"n.a.")</f>
        <v>16238.30786157404</v>
      </c>
      <c r="G200" s="69">
        <f>IF(ISNUMBER(G182)=TRUE,IF(G182&gt;0,G182/NAgni!G$57*100,"n.a."),"n.a.")</f>
        <v>15649.470065113263</v>
      </c>
      <c r="H200" s="69">
        <f>IF(ISNUMBER(H182)=TRUE,IF(H182&gt;0,H182/NAgni!H$57*100,"n.a."),"n.a.")</f>
        <v>13896.401492287077</v>
      </c>
      <c r="I200" s="69">
        <f>IF(ISNUMBER(I182)=TRUE,IF(I182&gt;0,I182/NAgni!I$57*100,"n.a."),"n.a.")</f>
        <v>12292.471698841287</v>
      </c>
      <c r="J200" s="69">
        <f>IF(ISNUMBER(J182)=TRUE,IF(J182&gt;0,J182/NAgni!J$57*100,"n.a."),"n.a.")</f>
        <v>13329.888740443892</v>
      </c>
      <c r="K200" s="69">
        <f>IF(ISNUMBER(K182)=TRUE,IF(K182&gt;0,K182/NAgni!K$57*100,"n.a."),"n.a.")</f>
        <v>12228.50484512965</v>
      </c>
      <c r="L200" s="69">
        <f>IF(ISNUMBER(L182)=TRUE,IF(L182&gt;0,L182/NAgni!L$57*100,"n.a."),"n.a.")</f>
        <v>12000.70667924937</v>
      </c>
      <c r="M200" s="69">
        <f>IF(ISNUMBER(M182)=TRUE,IF(M182&gt;0,M182/NAgni!M$57*100,"n.a."),"n.a.")</f>
        <v>12334.701321156019</v>
      </c>
      <c r="N200" s="69">
        <f>IF(ISNUMBER(N182)=TRUE,IF(N182&gt;0,N182/NAgni!N$57*100,"n.a."),"n.a.")</f>
        <v>12150.36681447909</v>
      </c>
      <c r="O200" s="69">
        <f>IF(ISNUMBER(O182)=TRUE,IF(O182&gt;0,O182/NAgni!O$57*100,"n.a."),"n.a.")</f>
        <v>12417.363942711236</v>
      </c>
      <c r="P200" s="69">
        <f>IF(ISNUMBER(P182)=TRUE,IF(P182&gt;0,P182/NAgni!P$57*100,"n.a."),"n.a.")</f>
        <v>11880.440885340278</v>
      </c>
      <c r="Q200" s="69">
        <f>IF(ISNUMBER(Q182)=TRUE,IF(Q182&gt;0,Q182/NAgni!Q$57*100,"n.a."),"n.a.")</f>
        <v>13182.776568791654</v>
      </c>
      <c r="R200" s="69">
        <f>IF(ISNUMBER(R182)=TRUE,IF(R182&gt;0,R182/NAgni!R$57*100,"n.a."),"n.a.")</f>
        <v>15352.476468560371</v>
      </c>
      <c r="S200" s="69">
        <f>IF(ISNUMBER(S182)=TRUE,IF(S182&gt;0,S182/NAgni!S$57*100,"n.a."),"n.a.")</f>
        <v>15384.007910400074</v>
      </c>
      <c r="T200" s="69">
        <f>IF(ISNUMBER(T182)=TRUE,IF(T182&gt;0,T182/NAgni!T$57*100,"n.a."),"n.a.")</f>
        <v>15507.09188831947</v>
      </c>
      <c r="U200" s="69">
        <f>IF(ISNUMBER(U182)=TRUE,IF(U182&gt;0,U182/NAgni!U$57*100,"n.a."),"n.a.")</f>
        <v>15581.218649868342</v>
      </c>
      <c r="V200" s="69">
        <f>IF(ISNUMBER(V182)=TRUE,IF(V182&gt;0,V182/NAgni!V$57*100,"n.a."),"n.a.")</f>
        <v>15164.556962025319</v>
      </c>
      <c r="W200" s="69">
        <f>IF(ISNUMBER(W182)=TRUE,IF(W182&gt;0,W182/NAgni!W$57*100,"n.a."),"n.a.")</f>
        <v>12618.844983130923</v>
      </c>
      <c r="X200" s="69">
        <f>IF(ISNUMBER(X182)=TRUE,IF(X182&gt;0,X182/NAgni!X$57*100,"n.a."),"n.a.")</f>
        <v>14992.789393607913</v>
      </c>
      <c r="Y200" s="69">
        <f>IF(ISNUMBER(Y182)=TRUE,IF(Y182&gt;0,Y182/NAgni!Y$57*100,"n.a."),"n.a.")</f>
        <v>15455.608765683783</v>
      </c>
      <c r="Z200" s="69">
        <f>IF(ISNUMBER(Z182)=TRUE,IF(Z182&gt;0,Z182/NAgni!Z$57*100,"n.a."),"n.a.")</f>
        <v>12227.421785345492</v>
      </c>
    </row>
    <row r="201" spans="1:26" x14ac:dyDescent="0.25">
      <c r="A201" s="34" t="s">
        <v>381</v>
      </c>
      <c r="B201" s="153" t="s">
        <v>382</v>
      </c>
      <c r="C201" s="69">
        <f>IF(ISNUMBER(C183)=TRUE,IF(C183&gt;0,C183/NAgni!C$57*100,"n.a."),"n.a.")</f>
        <v>10770.161394292774</v>
      </c>
      <c r="D201" s="69">
        <f>IF(ISNUMBER(D183)=TRUE,IF(D183&gt;0,D183/NAgni!D$57*100,"n.a."),"n.a.")</f>
        <v>8739.1630009384662</v>
      </c>
      <c r="E201" s="69">
        <f>IF(ISNUMBER(E183)=TRUE,IF(E183&gt;0,E183/NAgni!E$57*100,"n.a."),"n.a.")</f>
        <v>10386.364866781738</v>
      </c>
      <c r="F201" s="69">
        <f>IF(ISNUMBER(F183)=TRUE,IF(F183&gt;0,F183/NAgni!F$57*100,"n.a."),"n.a.")</f>
        <v>11542.359840297089</v>
      </c>
      <c r="G201" s="69">
        <f>IF(ISNUMBER(G183)=TRUE,IF(G183&gt;0,G183/NAgni!G$57*100,"n.a."),"n.a.")</f>
        <v>10824.554702102552</v>
      </c>
      <c r="H201" s="69">
        <f>IF(ISNUMBER(H183)=TRUE,IF(H183&gt;0,H183/NAgni!H$57*100,"n.a."),"n.a.")</f>
        <v>8904.9439246528145</v>
      </c>
      <c r="I201" s="69">
        <f>IF(ISNUMBER(I183)=TRUE,IF(I183&gt;0,I183/NAgni!I$57*100,"n.a."),"n.a.")</f>
        <v>8964.3604003168111</v>
      </c>
      <c r="J201" s="69">
        <f>IF(ISNUMBER(J183)=TRUE,IF(J183&gt;0,J183/NAgni!J$57*100,"n.a."),"n.a.")</f>
        <v>10156.260525689428</v>
      </c>
      <c r="K201" s="69">
        <f>IF(ISNUMBER(K183)=TRUE,IF(K183&gt;0,K183/NAgni!K$57*100,"n.a."),"n.a.")</f>
        <v>9596.8120782728583</v>
      </c>
      <c r="L201" s="69">
        <f>IF(ISNUMBER(L183)=TRUE,IF(L183&gt;0,L183/NAgni!L$57*100,"n.a."),"n.a.")</f>
        <v>10156.660514850906</v>
      </c>
      <c r="M201" s="69">
        <f>IF(ISNUMBER(M183)=TRUE,IF(M183&gt;0,M183/NAgni!M$57*100,"n.a."),"n.a.")</f>
        <v>9804.0563869278267</v>
      </c>
      <c r="N201" s="69">
        <f>IF(ISNUMBER(N183)=TRUE,IF(N183&gt;0,N183/NAgni!N$57*100,"n.a."),"n.a.")</f>
        <v>10399.750858372703</v>
      </c>
      <c r="O201" s="69">
        <f>IF(ISNUMBER(O183)=TRUE,IF(O183&gt;0,O183/NAgni!O$57*100,"n.a."),"n.a.")</f>
        <v>10252.631181795437</v>
      </c>
      <c r="P201" s="69">
        <f>IF(ISNUMBER(P183)=TRUE,IF(P183&gt;0,P183/NAgni!P$57*100,"n.a."),"n.a.")</f>
        <v>9965.0812534859433</v>
      </c>
      <c r="Q201" s="69">
        <f>IF(ISNUMBER(Q183)=TRUE,IF(Q183&gt;0,Q183/NAgni!Q$57*100,"n.a."),"n.a.")</f>
        <v>10418.011974541674</v>
      </c>
      <c r="R201" s="69">
        <f>IF(ISNUMBER(R183)=TRUE,IF(R183&gt;0,R183/NAgni!R$57*100,"n.a."),"n.a.")</f>
        <v>10801.430282889791</v>
      </c>
      <c r="S201" s="69">
        <f>IF(ISNUMBER(S183)=TRUE,IF(S183&gt;0,S183/NAgni!S$57*100,"n.a."),"n.a.")</f>
        <v>10750.062134952481</v>
      </c>
      <c r="T201" s="69">
        <f>IF(ISNUMBER(T183)=TRUE,IF(T183&gt;0,T183/NAgni!T$57*100,"n.a."),"n.a.")</f>
        <v>11108.73286731625</v>
      </c>
      <c r="U201" s="69">
        <f>IF(ISNUMBER(U183)=TRUE,IF(U183&gt;0,U183/NAgni!U$57*100,"n.a."),"n.a.")</f>
        <v>10930.729152012356</v>
      </c>
      <c r="V201" s="69">
        <f>IF(ISNUMBER(V183)=TRUE,IF(V183&gt;0,V183/NAgni!V$57*100,"n.a."),"n.a.")</f>
        <v>11431.192660550458</v>
      </c>
      <c r="W201" s="69">
        <f>IF(ISNUMBER(W183)=TRUE,IF(W183&gt;0,W183/NAgni!W$57*100,"n.a."),"n.a.")</f>
        <v>11637.417071893933</v>
      </c>
      <c r="X201" s="69">
        <f>IF(ISNUMBER(X183)=TRUE,IF(X183&gt;0,X183/NAgni!X$57*100,"n.a."),"n.a.")</f>
        <v>11508.117183011671</v>
      </c>
      <c r="Y201" s="69">
        <f>IF(ISNUMBER(Y183)=TRUE,IF(Y183&gt;0,Y183/NAgni!Y$57*100,"n.a."),"n.a.")</f>
        <v>9756.9374610677914</v>
      </c>
      <c r="Z201" s="69">
        <f>IF(ISNUMBER(Z183)=TRUE,IF(Z183&gt;0,Z183/NAgni!Z$57*100,"n.a."),"n.a.")</f>
        <v>9011.8591622828299</v>
      </c>
    </row>
    <row r="202" spans="1:26" x14ac:dyDescent="0.25">
      <c r="A202" s="152" t="s">
        <v>383</v>
      </c>
      <c r="B202" s="153" t="s">
        <v>384</v>
      </c>
      <c r="C202" s="69" t="str">
        <f>IF(ISNUMBER(C184)=TRUE,IF(C184&gt;0,C184/NAgni!C$57*100,"n.a."),"n.a.")</f>
        <v>n.a.</v>
      </c>
      <c r="D202" s="69" t="str">
        <f>IF(ISNUMBER(D184)=TRUE,IF(D184&gt;0,D184/NAgni!D$57*100,"n.a."),"n.a.")</f>
        <v>n.a.</v>
      </c>
      <c r="E202" s="69" t="str">
        <f>IF(ISNUMBER(E184)=TRUE,IF(E184&gt;0,E184/NAgni!E$57*100,"n.a."),"n.a.")</f>
        <v>n.a.</v>
      </c>
      <c r="F202" s="69" t="str">
        <f>IF(ISNUMBER(F184)=TRUE,IF(F184&gt;0,F184/NAgni!F$57*100,"n.a."),"n.a.")</f>
        <v>n.a.</v>
      </c>
      <c r="G202" s="69" t="str">
        <f>IF(ISNUMBER(G184)=TRUE,IF(G184&gt;0,G184/NAgni!G$57*100,"n.a."),"n.a.")</f>
        <v>n.a.</v>
      </c>
      <c r="H202" s="69" t="str">
        <f>IF(ISNUMBER(H184)=TRUE,IF(H184&gt;0,H184/NAgni!H$57*100,"n.a."),"n.a.")</f>
        <v>n.a.</v>
      </c>
      <c r="I202" s="69" t="str">
        <f>IF(ISNUMBER(I184)=TRUE,IF(I184&gt;0,I184/NAgni!I$57*100,"n.a."),"n.a.")</f>
        <v>n.a.</v>
      </c>
      <c r="J202" s="69" t="str">
        <f>IF(ISNUMBER(J184)=TRUE,IF(J184&gt;0,J184/NAgni!J$57*100,"n.a."),"n.a.")</f>
        <v>n.a.</v>
      </c>
      <c r="K202" s="69" t="str">
        <f>IF(ISNUMBER(K184)=TRUE,IF(K184&gt;0,K184/NAgni!K$57*100,"n.a."),"n.a.")</f>
        <v>n.a.</v>
      </c>
      <c r="L202" s="69" t="str">
        <f>IF(ISNUMBER(L184)=TRUE,IF(L184&gt;0,L184/NAgni!L$57*100,"n.a."),"n.a.")</f>
        <v>n.a.</v>
      </c>
      <c r="M202" s="69" t="str">
        <f>IF(ISNUMBER(M184)=TRUE,IF(M184&gt;0,M184/NAgni!M$57*100,"n.a."),"n.a.")</f>
        <v>n.a.</v>
      </c>
      <c r="N202" s="69" t="str">
        <f>IF(ISNUMBER(N184)=TRUE,IF(N184&gt;0,N184/NAgni!N$57*100,"n.a."),"n.a.")</f>
        <v>n.a.</v>
      </c>
      <c r="O202" s="69" t="str">
        <f>IF(ISNUMBER(O184)=TRUE,IF(O184&gt;0,O184/NAgni!O$57*100,"n.a."),"n.a.")</f>
        <v>n.a.</v>
      </c>
      <c r="P202" s="69" t="str">
        <f>IF(ISNUMBER(P184)=TRUE,IF(P184&gt;0,P184/NAgni!P$57*100,"n.a."),"n.a.")</f>
        <v>n.a.</v>
      </c>
      <c r="Q202" s="69" t="str">
        <f>IF(ISNUMBER(Q184)=TRUE,IF(Q184&gt;0,Q184/NAgni!Q$57*100,"n.a."),"n.a.")</f>
        <v>n.a.</v>
      </c>
      <c r="R202" s="69" t="str">
        <f>IF(ISNUMBER(R184)=TRUE,IF(R184&gt;0,R184/NAgni!R$57*100,"n.a."),"n.a.")</f>
        <v>n.a.</v>
      </c>
      <c r="S202" s="69" t="str">
        <f>IF(ISNUMBER(S184)=TRUE,IF(S184&gt;0,S184/NAgni!S$57*100,"n.a."),"n.a.")</f>
        <v>n.a.</v>
      </c>
      <c r="T202" s="69" t="str">
        <f>IF(ISNUMBER(T184)=TRUE,IF(T184&gt;0,T184/NAgni!T$57*100,"n.a."),"n.a.")</f>
        <v>n.a.</v>
      </c>
      <c r="U202" s="69" t="str">
        <f>IF(ISNUMBER(U184)=TRUE,IF(U184&gt;0,U184/NAgni!U$57*100,"n.a."),"n.a.")</f>
        <v>n.a.</v>
      </c>
      <c r="V202" s="69" t="str">
        <f>IF(ISNUMBER(V184)=TRUE,IF(V184&gt;0,V184/NAgni!V$57*100,"n.a."),"n.a.")</f>
        <v>n.a.</v>
      </c>
      <c r="W202" s="69" t="str">
        <f>IF(ISNUMBER(W184)=TRUE,IF(W184&gt;0,W184/NAgni!W$57*100,"n.a."),"n.a.")</f>
        <v>n.a.</v>
      </c>
      <c r="X202" s="69" t="str">
        <f>IF(ISNUMBER(X184)=TRUE,IF(X184&gt;0,X184/NAgni!X$57*100,"n.a."),"n.a.")</f>
        <v>n.a.</v>
      </c>
      <c r="Y202" s="69" t="str">
        <f>IF(ISNUMBER(Y184)=TRUE,IF(Y184&gt;0,Y184/NAgni!Y$57*100,"n.a."),"n.a.")</f>
        <v>n.a.</v>
      </c>
      <c r="Z202" s="69" t="str">
        <f>IF(ISNUMBER(Z184)=TRUE,IF(Z184&gt;0,Z184/NAgni!Z$57*100,"n.a."),"n.a.")</f>
        <v>n.a.</v>
      </c>
    </row>
    <row r="203" spans="1:26" x14ac:dyDescent="0.25">
      <c r="A203" s="34" t="s">
        <v>385</v>
      </c>
      <c r="B203" s="153" t="s">
        <v>386</v>
      </c>
      <c r="C203" s="69">
        <f>IF(ISNUMBER(C185)=TRUE,IF(C185&gt;0,C185/NAgni!C$57*100,"n.a."),"n.a.")</f>
        <v>11654.711495541065</v>
      </c>
      <c r="D203" s="69">
        <f>IF(ISNUMBER(D185)=TRUE,IF(D185&gt;0,D185/NAgni!D$57*100,"n.a."),"n.a.")</f>
        <v>13005.980777101231</v>
      </c>
      <c r="E203" s="69">
        <f>IF(ISNUMBER(E185)=TRUE,IF(E185&gt;0,E185/NAgni!E$57*100,"n.a."),"n.a.")</f>
        <v>15047.324120788227</v>
      </c>
      <c r="F203" s="69">
        <f>IF(ISNUMBER(F185)=TRUE,IF(F185&gt;0,F185/NAgni!F$57*100,"n.a."),"n.a.")</f>
        <v>15207.144715406252</v>
      </c>
      <c r="G203" s="69">
        <f>IF(ISNUMBER(G185)=TRUE,IF(G185&gt;0,G185/NAgni!G$57*100,"n.a."),"n.a.")</f>
        <v>14228.498573510746</v>
      </c>
      <c r="H203" s="69">
        <f>IF(ISNUMBER(H185)=TRUE,IF(H185&gt;0,H185/NAgni!H$57*100,"n.a."),"n.a.")</f>
        <v>13493.221132017499</v>
      </c>
      <c r="I203" s="69">
        <f>IF(ISNUMBER(I185)=TRUE,IF(I185&gt;0,I185/NAgni!I$57*100,"n.a."),"n.a.")</f>
        <v>13857.310887497459</v>
      </c>
      <c r="J203" s="69">
        <f>IF(ISNUMBER(J185)=TRUE,IF(J185&gt;0,J185/NAgni!J$57*100,"n.a."),"n.a.")</f>
        <v>12466.749297513106</v>
      </c>
      <c r="K203" s="69">
        <f>IF(ISNUMBER(K185)=TRUE,IF(K185&gt;0,K185/NAgni!K$57*100,"n.a."),"n.a.")</f>
        <v>11238.270244547142</v>
      </c>
      <c r="L203" s="69">
        <f>IF(ISNUMBER(L185)=TRUE,IF(L185&gt;0,L185/NAgni!L$57*100,"n.a."),"n.a.")</f>
        <v>10816.963503405044</v>
      </c>
      <c r="M203" s="69">
        <f>IF(ISNUMBER(M185)=TRUE,IF(M185&gt;0,M185/NAgni!M$57*100,"n.a."),"n.a.")</f>
        <v>9715.4713931041351</v>
      </c>
      <c r="N203" s="69">
        <f>IF(ISNUMBER(N185)=TRUE,IF(N185&gt;0,N185/NAgni!N$57*100,"n.a."),"n.a.")</f>
        <v>9267.9497175186407</v>
      </c>
      <c r="O203" s="69">
        <f>IF(ISNUMBER(O185)=TRUE,IF(O185&gt;0,O185/NAgni!O$57*100,"n.a."),"n.a.")</f>
        <v>10303.142202793209</v>
      </c>
      <c r="P203" s="69">
        <f>IF(ISNUMBER(P185)=TRUE,IF(P185&gt;0,P185/NAgni!P$57*100,"n.a."),"n.a.")</f>
        <v>10671.479851942704</v>
      </c>
      <c r="Q203" s="69">
        <f>IF(ISNUMBER(Q185)=TRUE,IF(Q185&gt;0,Q185/NAgni!Q$57*100,"n.a."),"n.a.")</f>
        <v>10432.980382551072</v>
      </c>
      <c r="R203" s="69">
        <f>IF(ISNUMBER(R185)=TRUE,IF(R185&gt;0,R185/NAgni!R$57*100,"n.a."),"n.a.")</f>
        <v>10386.790939553199</v>
      </c>
      <c r="S203" s="69">
        <f>IF(ISNUMBER(S185)=TRUE,IF(S185&gt;0,S185/NAgni!S$57*100,"n.a."),"n.a.")</f>
        <v>10465.457485656527</v>
      </c>
      <c r="T203" s="69">
        <f>IF(ISNUMBER(T185)=TRUE,IF(T185&gt;0,T185/NAgni!T$57*100,"n.a."),"n.a.")</f>
        <v>12178.224796207878</v>
      </c>
      <c r="U203" s="69">
        <f>IF(ISNUMBER(U185)=TRUE,IF(U185&gt;0,U185/NAgni!U$57*100,"n.a."),"n.a.")</f>
        <v>12740.447442592998</v>
      </c>
      <c r="V203" s="69">
        <f>IF(ISNUMBER(V185)=TRUE,IF(V185&gt;0,V185/NAgni!V$57*100,"n.a."),"n.a.")</f>
        <v>12340.206185567011</v>
      </c>
      <c r="W203" s="69">
        <f>IF(ISNUMBER(W185)=TRUE,IF(W185&gt;0,W185/NAgni!W$57*100,"n.a."),"n.a.")</f>
        <v>12100.348331375062</v>
      </c>
      <c r="X203" s="69">
        <f>IF(ISNUMBER(X185)=TRUE,IF(X185&gt;0,X185/NAgni!X$57*100,"n.a."),"n.a.")</f>
        <v>13169.061118926831</v>
      </c>
      <c r="Y203" s="69">
        <f>IF(ISNUMBER(Y185)=TRUE,IF(Y185&gt;0,Y185/NAgni!Y$57*100,"n.a."),"n.a.")</f>
        <v>12180.199888374636</v>
      </c>
      <c r="Z203" s="69">
        <f>IF(ISNUMBER(Z185)=TRUE,IF(Z185&gt;0,Z185/NAgni!Z$57*100,"n.a."),"n.a.")</f>
        <v>10613.602279942483</v>
      </c>
    </row>
    <row r="204" spans="1:26" x14ac:dyDescent="0.25">
      <c r="A204" s="34" t="s">
        <v>387</v>
      </c>
      <c r="B204" s="153" t="s">
        <v>388</v>
      </c>
      <c r="C204" s="69">
        <f>IF(ISNUMBER(C186)=TRUE,IF(C186&gt;0,C186/NAgni!C$57*100,"n.a."),"n.a.")</f>
        <v>2640.0191521662118</v>
      </c>
      <c r="D204" s="69">
        <f>IF(ISNUMBER(D186)=TRUE,IF(D186&gt;0,D186/NAgni!D$57*100,"n.a."),"n.a.")</f>
        <v>2784.8583247517458</v>
      </c>
      <c r="E204" s="69">
        <f>IF(ISNUMBER(E186)=TRUE,IF(E186&gt;0,E186/NAgni!E$57*100,"n.a."),"n.a.")</f>
        <v>2714.2690663482986</v>
      </c>
      <c r="F204" s="69">
        <f>IF(ISNUMBER(F186)=TRUE,IF(F186&gt;0,F186/NAgni!F$57*100,"n.a."),"n.a.")</f>
        <v>2631.2172162634497</v>
      </c>
      <c r="G204" s="69">
        <f>IF(ISNUMBER(G186)=TRUE,IF(G186&gt;0,G186/NAgni!G$57*100,"n.a."),"n.a.")</f>
        <v>2592.5270615050763</v>
      </c>
      <c r="H204" s="69">
        <f>IF(ISNUMBER(H186)=TRUE,IF(H186&gt;0,H186/NAgni!H$57*100,"n.a."),"n.a.")</f>
        <v>2509.5012346476578</v>
      </c>
      <c r="I204" s="69">
        <f>IF(ISNUMBER(I186)=TRUE,IF(I186&gt;0,I186/NAgni!I$57*100,"n.a."),"n.a.")</f>
        <v>2389.9138131104837</v>
      </c>
      <c r="J204" s="69">
        <f>IF(ISNUMBER(J186)=TRUE,IF(J186&gt;0,J186/NAgni!J$57*100,"n.a."),"n.a.")</f>
        <v>2381.2459515494211</v>
      </c>
      <c r="K204" s="69">
        <f>IF(ISNUMBER(K186)=TRUE,IF(K186&gt;0,K186/NAgni!K$57*100,"n.a."),"n.a.")</f>
        <v>2197.3144094709028</v>
      </c>
      <c r="L204" s="69">
        <f>IF(ISNUMBER(L186)=TRUE,IF(L186&gt;0,L186/NAgni!L$57*100,"n.a."),"n.a.")</f>
        <v>2121.8083202060639</v>
      </c>
      <c r="M204" s="69">
        <f>IF(ISNUMBER(M186)=TRUE,IF(M186&gt;0,M186/NAgni!M$57*100,"n.a."),"n.a.")</f>
        <v>2129.0624381133889</v>
      </c>
      <c r="N204" s="69">
        <f>IF(ISNUMBER(N186)=TRUE,IF(N186&gt;0,N186/NAgni!N$57*100,"n.a."),"n.a.")</f>
        <v>2137.3095095786639</v>
      </c>
      <c r="O204" s="69">
        <f>IF(ISNUMBER(O186)=TRUE,IF(O186&gt;0,O186/NAgni!O$57*100,"n.a."),"n.a.")</f>
        <v>2094.7170701597001</v>
      </c>
      <c r="P204" s="69">
        <f>IF(ISNUMBER(P186)=TRUE,IF(P186&gt;0,P186/NAgni!P$57*100,"n.a."),"n.a.")</f>
        <v>2123.3050074616908</v>
      </c>
      <c r="Q204" s="69">
        <f>IF(ISNUMBER(Q186)=TRUE,IF(Q186&gt;0,Q186/NAgni!Q$57*100,"n.a."),"n.a.")</f>
        <v>2135.2599970601195</v>
      </c>
      <c r="R204" s="69">
        <f>IF(ISNUMBER(R186)=TRUE,IF(R186&gt;0,R186/NAgni!R$57*100,"n.a."),"n.a.")</f>
        <v>2274.7380454168547</v>
      </c>
      <c r="S204" s="69">
        <f>IF(ISNUMBER(S186)=TRUE,IF(S186&gt;0,S186/NAgni!S$57*100,"n.a."),"n.a.")</f>
        <v>2451.7387985767978</v>
      </c>
      <c r="T204" s="69">
        <f>IF(ISNUMBER(T186)=TRUE,IF(T186&gt;0,T186/NAgni!T$57*100,"n.a."),"n.a.")</f>
        <v>2475.7511649808043</v>
      </c>
      <c r="U204" s="69">
        <f>IF(ISNUMBER(U186)=TRUE,IF(U186&gt;0,U186/NAgni!U$57*100,"n.a."),"n.a.")</f>
        <v>2502.8558938303531</v>
      </c>
      <c r="V204" s="69">
        <f>IF(ISNUMBER(V186)=TRUE,IF(V186&gt;0,V186/NAgni!V$57*100,"n.a."),"n.a.")</f>
        <v>2469.2307692307695</v>
      </c>
      <c r="W204" s="69">
        <f>IF(ISNUMBER(W186)=TRUE,IF(W186&gt;0,W186/NAgni!W$57*100,"n.a."),"n.a.")</f>
        <v>2543.1049073120466</v>
      </c>
      <c r="X204" s="69">
        <f>IF(ISNUMBER(X186)=TRUE,IF(X186&gt;0,X186/NAgni!X$57*100,"n.a."),"n.a.")</f>
        <v>2621.0684084202881</v>
      </c>
      <c r="Y204" s="69">
        <f>IF(ISNUMBER(Y186)=TRUE,IF(Y186&gt;0,Y186/NAgni!Y$57*100,"n.a."),"n.a.")</f>
        <v>2430.7365245402229</v>
      </c>
      <c r="Z204" s="69">
        <f>IF(ISNUMBER(Z186)=TRUE,IF(Z186&gt;0,Z186/NAgni!Z$57*100,"n.a."),"n.a.")</f>
        <v>2220.6511532824893</v>
      </c>
    </row>
    <row r="205" spans="1:26" x14ac:dyDescent="0.25">
      <c r="A205" s="34">
        <v>6</v>
      </c>
      <c r="B205" s="153" t="s">
        <v>479</v>
      </c>
      <c r="C205" s="69" t="str">
        <f>IF(ISNUMBER(C187)=TRUE,IF(C187&gt;0,C187/NAgni!C$57*100,"n.a."),"n.a.")</f>
        <v>n.a.</v>
      </c>
      <c r="D205" s="69" t="str">
        <f>IF(ISNUMBER(D187)=TRUE,IF(D187&gt;0,D187/NAgni!D$57*100,"n.a."),"n.a.")</f>
        <v>n.a.</v>
      </c>
      <c r="E205" s="69" t="str">
        <f>IF(ISNUMBER(E187)=TRUE,IF(E187&gt;0,E187/NAgni!E$57*100,"n.a."),"n.a.")</f>
        <v>n.a.</v>
      </c>
      <c r="F205" s="69" t="str">
        <f>IF(ISNUMBER(F187)=TRUE,IF(F187&gt;0,F187/NAgni!F$57*100,"n.a."),"n.a.")</f>
        <v>n.a.</v>
      </c>
      <c r="G205" s="69" t="str">
        <f>IF(ISNUMBER(G187)=TRUE,IF(G187&gt;0,G187/NAgni!G$57*100,"n.a."),"n.a.")</f>
        <v>n.a.</v>
      </c>
      <c r="H205" s="69" t="str">
        <f>IF(ISNUMBER(H187)=TRUE,IF(H187&gt;0,H187/NAgni!H$57*100,"n.a."),"n.a.")</f>
        <v>n.a.</v>
      </c>
      <c r="I205" s="69" t="str">
        <f>IF(ISNUMBER(I187)=TRUE,IF(I187&gt;0,I187/NAgni!I$57*100,"n.a."),"n.a.")</f>
        <v>n.a.</v>
      </c>
      <c r="J205" s="69" t="str">
        <f>IF(ISNUMBER(J187)=TRUE,IF(J187&gt;0,J187/NAgni!J$57*100,"n.a."),"n.a.")</f>
        <v>n.a.</v>
      </c>
      <c r="K205" s="69" t="str">
        <f>IF(ISNUMBER(K187)=TRUE,IF(K187&gt;0,K187/NAgni!K$57*100,"n.a."),"n.a.")</f>
        <v>n.a.</v>
      </c>
      <c r="L205" s="69" t="str">
        <f>IF(ISNUMBER(L187)=TRUE,IF(L187&gt;0,L187/NAgni!L$57*100,"n.a."),"n.a.")</f>
        <v>n.a.</v>
      </c>
      <c r="M205" s="69" t="str">
        <f>IF(ISNUMBER(M187)=TRUE,IF(M187&gt;0,M187/NAgni!M$57*100,"n.a."),"n.a.")</f>
        <v>n.a.</v>
      </c>
      <c r="N205" s="69" t="str">
        <f>IF(ISNUMBER(N187)=TRUE,IF(N187&gt;0,N187/NAgni!N$57*100,"n.a."),"n.a.")</f>
        <v>n.a.</v>
      </c>
      <c r="O205" s="69" t="str">
        <f>IF(ISNUMBER(O187)=TRUE,IF(O187&gt;0,O187/NAgni!O$57*100,"n.a."),"n.a.")</f>
        <v>n.a.</v>
      </c>
      <c r="P205" s="69" t="str">
        <f>IF(ISNUMBER(P187)=TRUE,IF(P187&gt;0,P187/NAgni!P$57*100,"n.a."),"n.a.")</f>
        <v>n.a.</v>
      </c>
      <c r="Q205" s="69" t="str">
        <f>IF(ISNUMBER(Q187)=TRUE,IF(Q187&gt;0,Q187/NAgni!Q$57*100,"n.a."),"n.a.")</f>
        <v>n.a.</v>
      </c>
      <c r="R205" s="69" t="str">
        <f>IF(ISNUMBER(R187)=TRUE,IF(R187&gt;0,R187/NAgni!R$57*100,"n.a."),"n.a.")</f>
        <v>n.a.</v>
      </c>
      <c r="S205" s="69" t="str">
        <f>IF(ISNUMBER(S187)=TRUE,IF(S187&gt;0,S187/NAgni!S$57*100,"n.a."),"n.a.")</f>
        <v>n.a.</v>
      </c>
      <c r="T205" s="69" t="str">
        <f>IF(ISNUMBER(T187)=TRUE,IF(T187&gt;0,T187/NAgni!T$57*100,"n.a."),"n.a.")</f>
        <v>n.a.</v>
      </c>
      <c r="U205" s="69" t="str">
        <f>IF(ISNUMBER(U187)=TRUE,IF(U187&gt;0,U187/NAgni!U$57*100,"n.a."),"n.a.")</f>
        <v>n.a.</v>
      </c>
      <c r="V205" s="69" t="str">
        <f>IF(ISNUMBER(V187)=TRUE,IF(V187&gt;0,V187/NAgni!V$57*100,"n.a."),"n.a.")</f>
        <v>n.a.</v>
      </c>
      <c r="W205" s="69" t="str">
        <f>IF(ISNUMBER(W187)=TRUE,IF(W187&gt;0,W187/NAgni!W$57*100,"n.a."),"n.a.")</f>
        <v>n.a.</v>
      </c>
      <c r="X205" s="69" t="str">
        <f>IF(ISNUMBER(X187)=TRUE,IF(X187&gt;0,X187/NAgni!X$57*100,"n.a."),"n.a.")</f>
        <v>n.a.</v>
      </c>
      <c r="Y205" s="69">
        <f>IF(ISNUMBER(Y187)=TRUE,IF(Y187&gt;0,Y187/NAgni!Y$57*100,"n.a."),"n.a.")</f>
        <v>16486.873239936842</v>
      </c>
      <c r="Z205" s="69">
        <f>IF(ISNUMBER(Z187)=TRUE,IF(Z187&gt;0,Z187/NAgni!Z$57*100,"n.a."),"n.a.")</f>
        <v>11665.241473375585</v>
      </c>
    </row>
    <row r="206" spans="1:26" s="43" customFormat="1" ht="20.25" customHeight="1" x14ac:dyDescent="0.25">
      <c r="A206" s="841"/>
      <c r="B206" s="435" t="s">
        <v>202</v>
      </c>
      <c r="C206" s="843">
        <f>IF(ISNUMBER(C188)=TRUE,IF(C188&gt;0,C188/NAgni!C$57*100,"n.a."),"n.a.")</f>
        <v>9111.4998036404559</v>
      </c>
      <c r="D206" s="843">
        <f>IF(ISNUMBER(D188)=TRUE,IF(D188&gt;0,D188/NAgni!D$57*100,"n.a."),"n.a.")</f>
        <v>9053.4521941128787</v>
      </c>
      <c r="E206" s="843">
        <f>IF(ISNUMBER(E188)=TRUE,IF(E188&gt;0,E188/NAgni!E$57*100,"n.a."),"n.a.")</f>
        <v>9498.2159172414849</v>
      </c>
      <c r="F206" s="843">
        <f>IF(ISNUMBER(F188)=TRUE,IF(F188&gt;0,F188/NAgni!F$57*100,"n.a."),"n.a.")</f>
        <v>9280.2020881202716</v>
      </c>
      <c r="G206" s="843">
        <f>IF(ISNUMBER(G188)=TRUE,IF(G188&gt;0,G188/NAgni!G$57*100,"n.a."),"n.a.")</f>
        <v>9647.081044145707</v>
      </c>
      <c r="H206" s="843">
        <f>IF(ISNUMBER(H188)=TRUE,IF(H188&gt;0,H188/NAgni!H$57*100,"n.a."),"n.a.")</f>
        <v>8668.8294399471033</v>
      </c>
      <c r="I206" s="843">
        <f>IF(ISNUMBER(I188)=TRUE,IF(I188&gt;0,I188/NAgni!I$57*100,"n.a."),"n.a.")</f>
        <v>8096.8288795009339</v>
      </c>
      <c r="J206" s="843">
        <f>IF(ISNUMBER(J188)=TRUE,IF(J188&gt;0,J188/NAgni!J$57*100,"n.a."),"n.a.")</f>
        <v>7954.9259038518276</v>
      </c>
      <c r="K206" s="843">
        <f>IF(ISNUMBER(K188)=TRUE,IF(K188&gt;0,K188/NAgni!K$57*100,"n.a."),"n.a.")</f>
        <v>7296.699630371555</v>
      </c>
      <c r="L206" s="843">
        <f>IF(ISNUMBER(L188)=TRUE,IF(L188&gt;0,L188/NAgni!L$57*100,"n.a."),"n.a.")</f>
        <v>7073.0306557349604</v>
      </c>
      <c r="M206" s="843">
        <f>IF(ISNUMBER(M188)=TRUE,IF(M188&gt;0,M188/NAgni!M$57*100,"n.a."),"n.a.")</f>
        <v>7169.6296277146021</v>
      </c>
      <c r="N206" s="843">
        <f>IF(ISNUMBER(N188)=TRUE,IF(N188&gt;0,N188/NAgni!N$57*100,"n.a."),"n.a.")</f>
        <v>7391.2241804023806</v>
      </c>
      <c r="O206" s="843">
        <f>IF(ISNUMBER(O188)=TRUE,IF(O188&gt;0,O188/NAgni!O$57*100,"n.a."),"n.a.")</f>
        <v>7403.1382817997737</v>
      </c>
      <c r="P206" s="843">
        <f>IF(ISNUMBER(P188)=TRUE,IF(P188&gt;0,P188/NAgni!P$57*100,"n.a."),"n.a.")</f>
        <v>7446.3578599779521</v>
      </c>
      <c r="Q206" s="843">
        <f>IF(ISNUMBER(Q188)=TRUE,IF(Q188&gt;0,Q188/NAgni!Q$57*100,"n.a."),"n.a.")</f>
        <v>7830.2270097749242</v>
      </c>
      <c r="R206" s="843">
        <f>IF(ISNUMBER(R188)=TRUE,IF(R188&gt;0,R188/NAgni!R$57*100,"n.a."),"n.a.")</f>
        <v>8260.8936181078407</v>
      </c>
      <c r="S206" s="843">
        <f>IF(ISNUMBER(S188)=TRUE,IF(S188&gt;0,S188/NAgni!S$57*100,"n.a."),"n.a.")</f>
        <v>8891.2996509097375</v>
      </c>
      <c r="T206" s="843">
        <f>IF(ISNUMBER(T188)=TRUE,IF(T188&gt;0,T188/NAgni!T$57*100,"n.a."),"n.a.")</f>
        <v>8917.8417261245177</v>
      </c>
      <c r="U206" s="843">
        <f>IF(ISNUMBER(U188)=TRUE,IF(U188&gt;0,U188/NAgni!U$57*100,"n.a."),"n.a.")</f>
        <v>8991.5526131603201</v>
      </c>
      <c r="V206" s="843">
        <f>IF(ISNUMBER(V188)=TRUE,IF(V188&gt;0,V188/NAgni!V$57*100,"n.a."),"n.a.")</f>
        <v>9138.9655172413786</v>
      </c>
      <c r="W206" s="843">
        <f>IF(ISNUMBER(W188)=TRUE,IF(W188&gt;0,W188/NAgni!W$57*100,"n.a."),"n.a.")</f>
        <v>8825.6089775903802</v>
      </c>
      <c r="X206" s="843">
        <f>IF(ISNUMBER(X188)=TRUE,IF(X188&gt;0,X188/NAgni!X$57*100,"n.a."),"n.a.")</f>
        <v>8763.9319870397394</v>
      </c>
      <c r="Y206" s="843">
        <f>IF(ISNUMBER(Y188)=TRUE,IF(Y188&gt;0,Y188/NAgni!Y$57*100,"n.a."),"n.a.")</f>
        <v>8159.0726159648002</v>
      </c>
      <c r="Z206" s="843">
        <f>IF(ISNUMBER(Z188)=TRUE,IF(Z188&gt;0,Z188/NAgni!Z$57*100,"n.a."),"n.a.")</f>
        <v>7529.5821161595522</v>
      </c>
    </row>
    <row r="207" spans="1:26" x14ac:dyDescent="0.25">
      <c r="A207" s="63" t="s">
        <v>481</v>
      </c>
      <c r="B207" s="418"/>
    </row>
  </sheetData>
  <phoneticPr fontId="16" type="noConversion"/>
  <pageMargins left="0.74803149606299202" right="0.74803149606299202" top="0.98425196850393704" bottom="0.98425196850393704" header="0.511811023622047" footer="0.511811023622047"/>
  <pageSetup scale="46" orientation="landscape" r:id="rId1"/>
  <headerFooter alignWithMargins="0"/>
  <rowBreaks count="5" manualBreakCount="5">
    <brk id="34" max="16383" man="1"/>
    <brk id="69" max="25" man="1"/>
    <brk id="103" max="25" man="1"/>
    <brk id="138" max="25" man="1"/>
    <brk id="172" max="2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theme="6" tint="0.39997558519241921"/>
  </sheetPr>
  <dimension ref="A1:Z323"/>
  <sheetViews>
    <sheetView view="pageBreakPreview" zoomScale="90" zoomScaleNormal="80" zoomScaleSheetLayoutView="90" workbookViewId="0">
      <pane xSplit="2" topLeftCell="G1" activePane="topRight" state="frozen"/>
      <selection activeCell="D107" sqref="D107"/>
      <selection pane="topRight" activeCell="B2" sqref="B2"/>
    </sheetView>
  </sheetViews>
  <sheetFormatPr defaultColWidth="8.77734375" defaultRowHeight="13.2" x14ac:dyDescent="0.25"/>
  <cols>
    <col min="1" max="1" width="5.44140625" style="1" customWidth="1"/>
    <col min="2" max="2" width="42.21875" bestFit="1" customWidth="1"/>
    <col min="3" max="6" width="9.44140625" customWidth="1"/>
    <col min="7" max="14" width="9.44140625" bestFit="1" customWidth="1"/>
  </cols>
  <sheetData>
    <row r="1" spans="1:26" s="14" customFormat="1" ht="20.25" customHeight="1" x14ac:dyDescent="0.25">
      <c r="A1" s="93" t="str">
        <f>Index!A46</f>
        <v>Table 3m   Employment by industry, numbers, FY2000-FY2023</v>
      </c>
    </row>
    <row r="2" spans="1:26" s="14" customFormat="1" ht="20.25" customHeight="1" x14ac:dyDescent="0.25">
      <c r="A2" s="797"/>
      <c r="B2" s="797" t="s">
        <v>475</v>
      </c>
      <c r="C2" s="24" t="str">
        <f>NAgni!C2</f>
        <v>FY00</v>
      </c>
      <c r="D2" s="24" t="str">
        <f>NAgni!D2</f>
        <v>FY01</v>
      </c>
      <c r="E2" s="24" t="str">
        <f>NAgni!E2</f>
        <v>FY02</v>
      </c>
      <c r="F2" s="24" t="str">
        <f>NAgni!F2</f>
        <v>FY03</v>
      </c>
      <c r="G2" s="24" t="str">
        <f>NAgni!G2</f>
        <v>FY04</v>
      </c>
      <c r="H2" s="24" t="str">
        <f>NAgni!H2</f>
        <v>FY05</v>
      </c>
      <c r="I2" s="24" t="str">
        <f>NAgni!I2</f>
        <v>FY06</v>
      </c>
      <c r="J2" s="24" t="str">
        <f>NAgni!J2</f>
        <v>FY07</v>
      </c>
      <c r="K2" s="24" t="str">
        <f>NAgni!K2</f>
        <v>FY08</v>
      </c>
      <c r="L2" s="24" t="str">
        <f>NAgni!L2</f>
        <v>FY09</v>
      </c>
      <c r="M2" s="24" t="str">
        <f>NAgni!M2</f>
        <v>FY10</v>
      </c>
      <c r="N2" s="24" t="str">
        <f>NAgni!N2</f>
        <v>FY11</v>
      </c>
      <c r="O2" s="24" t="str">
        <f>NAgni!O2</f>
        <v>FY12</v>
      </c>
      <c r="P2" s="24" t="str">
        <f>NAgni!P2</f>
        <v>FY13</v>
      </c>
      <c r="Q2" s="24" t="str">
        <f>NAgni!Q2</f>
        <v>FY14</v>
      </c>
      <c r="R2" s="24" t="str">
        <f>NAgni!R2</f>
        <v>FY15</v>
      </c>
      <c r="S2" s="24" t="str">
        <f>NAgni!S2</f>
        <v>FY16</v>
      </c>
      <c r="T2" s="24" t="str">
        <f>NAgni!T2</f>
        <v>FY17</v>
      </c>
      <c r="U2" s="24" t="str">
        <f>NAgni!U2</f>
        <v>FY18</v>
      </c>
      <c r="V2" s="24" t="str">
        <f>NAgni!V2</f>
        <v>FY19</v>
      </c>
      <c r="W2" s="24" t="str">
        <f>NAgni!W2</f>
        <v>FY20</v>
      </c>
      <c r="X2" s="24" t="str">
        <f>NAgni!X2</f>
        <v>FY21</v>
      </c>
      <c r="Y2" s="24" t="str">
        <f>NAgni!Y2</f>
        <v>FY22</v>
      </c>
      <c r="Z2" s="24" t="str">
        <f>NAgni!Z2</f>
        <v>FY23</v>
      </c>
    </row>
    <row r="3" spans="1:26" ht="20.25" customHeight="1" x14ac:dyDescent="0.25">
      <c r="A3" s="1" t="s">
        <v>321</v>
      </c>
      <c r="B3" t="s">
        <v>322</v>
      </c>
      <c r="C3" s="69">
        <v>58.256999969482422</v>
      </c>
      <c r="D3" s="69">
        <v>81.757003784179688</v>
      </c>
      <c r="E3" s="69">
        <v>102.88200378417969</v>
      </c>
      <c r="F3" s="69">
        <v>123.13200378417969</v>
      </c>
      <c r="G3" s="69">
        <v>129.63200378417969</v>
      </c>
      <c r="H3" s="69">
        <v>140.25700378417969</v>
      </c>
      <c r="I3" s="69">
        <v>136.75700378417969</v>
      </c>
      <c r="J3" s="69">
        <v>119.38200378417969</v>
      </c>
      <c r="K3" s="69">
        <v>97.257003784179688</v>
      </c>
      <c r="L3" s="69">
        <v>92.507003784179688</v>
      </c>
      <c r="M3" s="69">
        <v>94.632003784179688</v>
      </c>
      <c r="N3" s="69">
        <v>81.507003784179688</v>
      </c>
      <c r="O3" s="69">
        <v>68.007003784179688</v>
      </c>
      <c r="P3" s="69">
        <v>63.506999969482422</v>
      </c>
      <c r="Q3" s="69">
        <v>79.382003784179688</v>
      </c>
      <c r="R3" s="69">
        <v>93.632003784179688</v>
      </c>
      <c r="S3" s="69">
        <v>115.75700378417969</v>
      </c>
      <c r="T3" s="69">
        <v>117.25700378417969</v>
      </c>
      <c r="U3" s="69">
        <v>120.38200378417969</v>
      </c>
      <c r="V3" s="69">
        <v>107.25700378417969</v>
      </c>
      <c r="W3" s="69">
        <v>96.757003784179688</v>
      </c>
      <c r="X3" s="69">
        <v>114.25700378417969</v>
      </c>
      <c r="Y3" s="69">
        <v>103.00700378417969</v>
      </c>
      <c r="Z3" s="69">
        <v>116.50700378417969</v>
      </c>
    </row>
    <row r="4" spans="1:26" x14ac:dyDescent="0.25">
      <c r="A4" s="1" t="s">
        <v>323</v>
      </c>
      <c r="B4" s="153" t="s">
        <v>324</v>
      </c>
      <c r="C4" s="69">
        <v>109.00599670410156</v>
      </c>
      <c r="D4" s="69">
        <v>143.88099670410156</v>
      </c>
      <c r="E4" s="69">
        <v>120.38099670410156</v>
      </c>
      <c r="F4" s="69">
        <v>97.755996704101563</v>
      </c>
      <c r="G4" s="69">
        <v>99.255996704101563</v>
      </c>
      <c r="H4" s="69">
        <v>103.75599670410156</v>
      </c>
      <c r="I4" s="69">
        <v>106.25599670410156</v>
      </c>
      <c r="J4" s="69">
        <v>110.75599670410156</v>
      </c>
      <c r="K4" s="69">
        <v>102.50599670410156</v>
      </c>
      <c r="L4" s="69">
        <v>94.630996704101563</v>
      </c>
      <c r="M4" s="69">
        <v>91.255996704101563</v>
      </c>
      <c r="N4" s="69">
        <v>86.505996704101563</v>
      </c>
      <c r="O4" s="69">
        <v>84.505996704101563</v>
      </c>
      <c r="P4" s="69">
        <v>81.255996704101563</v>
      </c>
      <c r="Q4" s="69">
        <v>83.005996704101563</v>
      </c>
      <c r="R4" s="69">
        <v>79.005996704101563</v>
      </c>
      <c r="S4" s="69">
        <v>86.255996704101563</v>
      </c>
      <c r="T4" s="69">
        <v>91.505996704101563</v>
      </c>
      <c r="U4" s="69">
        <v>91.005996704101563</v>
      </c>
      <c r="V4" s="69">
        <v>84.505996704101563</v>
      </c>
      <c r="W4" s="69">
        <v>60.256000518798828</v>
      </c>
      <c r="X4" s="69">
        <v>34.506000518798828</v>
      </c>
      <c r="Y4" s="69">
        <v>35.256000518798828</v>
      </c>
      <c r="Z4" s="69">
        <v>31.006000518798828</v>
      </c>
    </row>
    <row r="5" spans="1:26" x14ac:dyDescent="0.25">
      <c r="A5" s="1" t="s">
        <v>325</v>
      </c>
      <c r="B5" s="153" t="s">
        <v>326</v>
      </c>
      <c r="C5" s="69">
        <v>166.5</v>
      </c>
      <c r="D5" s="69">
        <v>158.5</v>
      </c>
      <c r="E5" s="69">
        <v>161</v>
      </c>
      <c r="F5" s="69">
        <v>110.25</v>
      </c>
      <c r="G5" s="69">
        <v>101.25</v>
      </c>
      <c r="H5" s="69">
        <v>128.5</v>
      </c>
      <c r="I5" s="69">
        <v>106.5</v>
      </c>
      <c r="J5" s="69">
        <v>95.25</v>
      </c>
      <c r="K5" s="69">
        <v>93</v>
      </c>
      <c r="L5" s="69">
        <v>85</v>
      </c>
      <c r="M5" s="69">
        <v>82.75</v>
      </c>
      <c r="N5" s="69">
        <v>95</v>
      </c>
      <c r="O5" s="69">
        <v>100.75</v>
      </c>
      <c r="P5" s="69">
        <v>93.5</v>
      </c>
      <c r="Q5" s="69">
        <v>70</v>
      </c>
      <c r="R5" s="69">
        <v>57.5</v>
      </c>
      <c r="S5" s="69">
        <v>51.75</v>
      </c>
      <c r="T5" s="69">
        <v>54.583332061767578</v>
      </c>
      <c r="U5" s="69">
        <v>57.083332061767578</v>
      </c>
      <c r="V5" s="69">
        <v>56.75</v>
      </c>
      <c r="W5" s="69">
        <v>48.666667938232422</v>
      </c>
      <c r="X5" s="69">
        <v>53.083332061767578</v>
      </c>
      <c r="Y5" s="69">
        <v>56.333332061767578</v>
      </c>
      <c r="Z5" s="69">
        <v>59.333332061767578</v>
      </c>
    </row>
    <row r="6" spans="1:26" x14ac:dyDescent="0.25">
      <c r="A6" s="1" t="s">
        <v>327</v>
      </c>
      <c r="B6" t="s">
        <v>328</v>
      </c>
      <c r="C6" s="69">
        <v>627.7650146484375</v>
      </c>
      <c r="D6" s="69">
        <v>561.2650146484375</v>
      </c>
      <c r="E6" s="69">
        <v>453.0150146484375</v>
      </c>
      <c r="F6" s="69">
        <v>156.76499938964844</v>
      </c>
      <c r="G6" s="69">
        <v>171.76499938964844</v>
      </c>
      <c r="H6" s="69">
        <v>254.38999938964844</v>
      </c>
      <c r="I6" s="69">
        <v>198.88999938964844</v>
      </c>
      <c r="J6" s="69">
        <v>215.63999938964844</v>
      </c>
      <c r="K6" s="69">
        <v>228.38999938964844</v>
      </c>
      <c r="L6" s="69">
        <v>174.88999938964844</v>
      </c>
      <c r="M6" s="69">
        <v>165.38999938964844</v>
      </c>
      <c r="N6" s="69">
        <v>160.01499938964844</v>
      </c>
      <c r="O6" s="69">
        <v>156.76499938964844</v>
      </c>
      <c r="P6" s="69">
        <v>154.01499938964844</v>
      </c>
      <c r="Q6" s="69">
        <v>163.51499938964844</v>
      </c>
      <c r="R6" s="69">
        <v>168.01499938964844</v>
      </c>
      <c r="S6" s="69">
        <v>160.76499938964844</v>
      </c>
      <c r="T6" s="69">
        <v>155.55667114257813</v>
      </c>
      <c r="U6" s="69">
        <v>154.34832763671875</v>
      </c>
      <c r="V6" s="69">
        <v>154.18167114257813</v>
      </c>
      <c r="W6" s="69">
        <v>145.43167114257813</v>
      </c>
      <c r="X6" s="69">
        <v>134.84832763671875</v>
      </c>
      <c r="Y6" s="69">
        <v>134.43167114257813</v>
      </c>
      <c r="Z6" s="69">
        <v>148.76499938964844</v>
      </c>
    </row>
    <row r="7" spans="1:26" x14ac:dyDescent="0.25">
      <c r="A7" s="1" t="s">
        <v>329</v>
      </c>
      <c r="B7" t="s">
        <v>330</v>
      </c>
      <c r="C7" s="69">
        <v>103</v>
      </c>
      <c r="D7" s="69">
        <v>102</v>
      </c>
      <c r="E7" s="69">
        <v>111</v>
      </c>
      <c r="F7" s="69">
        <v>114.5</v>
      </c>
      <c r="G7" s="69">
        <v>120</v>
      </c>
      <c r="H7" s="69">
        <v>129.75</v>
      </c>
      <c r="I7" s="69">
        <v>128.25</v>
      </c>
      <c r="J7" s="69">
        <v>125.75</v>
      </c>
      <c r="K7" s="69">
        <v>123</v>
      </c>
      <c r="L7" s="69">
        <v>121.75</v>
      </c>
      <c r="M7" s="69">
        <v>140.5</v>
      </c>
      <c r="N7" s="69">
        <v>144</v>
      </c>
      <c r="O7" s="69">
        <v>133</v>
      </c>
      <c r="P7" s="69">
        <v>130.25</v>
      </c>
      <c r="Q7" s="69">
        <v>244.5</v>
      </c>
      <c r="R7" s="69">
        <v>245</v>
      </c>
      <c r="S7" s="69">
        <v>244.5</v>
      </c>
      <c r="T7" s="69">
        <v>252.25</v>
      </c>
      <c r="U7" s="69">
        <v>294.75</v>
      </c>
      <c r="V7" s="69">
        <v>284</v>
      </c>
      <c r="W7" s="69">
        <v>293.25</v>
      </c>
      <c r="X7" s="69">
        <v>293.16665649414063</v>
      </c>
      <c r="Y7" s="69">
        <v>290.25</v>
      </c>
      <c r="Z7" s="69">
        <v>293.66665649414063</v>
      </c>
    </row>
    <row r="8" spans="1:26" x14ac:dyDescent="0.25">
      <c r="A8" s="1" t="s">
        <v>331</v>
      </c>
      <c r="B8" t="s">
        <v>332</v>
      </c>
      <c r="C8" s="69">
        <v>0</v>
      </c>
      <c r="D8" s="69">
        <v>0</v>
      </c>
      <c r="E8" s="69">
        <v>0</v>
      </c>
      <c r="F8" s="69">
        <v>0</v>
      </c>
      <c r="G8" s="69">
        <v>0</v>
      </c>
      <c r="H8" s="69">
        <v>0</v>
      </c>
      <c r="I8" s="69">
        <v>0</v>
      </c>
      <c r="J8" s="69">
        <v>0</v>
      </c>
      <c r="K8" s="69">
        <v>0</v>
      </c>
      <c r="L8" s="69">
        <v>0</v>
      </c>
      <c r="M8" s="69">
        <v>0</v>
      </c>
      <c r="N8" s="69">
        <v>0</v>
      </c>
      <c r="O8" s="69">
        <v>0</v>
      </c>
      <c r="P8" s="69">
        <v>0</v>
      </c>
      <c r="Q8" s="69">
        <v>0</v>
      </c>
      <c r="R8" s="69">
        <v>0</v>
      </c>
      <c r="S8" s="69">
        <v>0</v>
      </c>
      <c r="T8" s="69">
        <v>0</v>
      </c>
      <c r="U8" s="69">
        <v>0</v>
      </c>
      <c r="V8" s="69">
        <v>0</v>
      </c>
      <c r="W8" s="69">
        <v>0</v>
      </c>
      <c r="X8" s="69">
        <v>0</v>
      </c>
      <c r="Y8" s="69">
        <v>0</v>
      </c>
      <c r="Z8" s="69">
        <v>0</v>
      </c>
    </row>
    <row r="9" spans="1:26" x14ac:dyDescent="0.25">
      <c r="A9" s="1" t="s">
        <v>333</v>
      </c>
      <c r="B9" t="s">
        <v>334</v>
      </c>
      <c r="C9" s="69">
        <v>1077.7669677734375</v>
      </c>
      <c r="D9" s="69">
        <v>1446.2669677734375</v>
      </c>
      <c r="E9" s="69">
        <v>1753.7669677734375</v>
      </c>
      <c r="F9" s="69">
        <v>1870.5169677734375</v>
      </c>
      <c r="G9" s="69">
        <v>1817.0169677734375</v>
      </c>
      <c r="H9" s="69">
        <v>1893.6419677734375</v>
      </c>
      <c r="I9" s="69">
        <v>1522.2669677734375</v>
      </c>
      <c r="J9" s="69">
        <v>1248.3919677734375</v>
      </c>
      <c r="K9" s="69">
        <v>939.01702880859375</v>
      </c>
      <c r="L9" s="69">
        <v>757.26702880859375</v>
      </c>
      <c r="M9" s="69">
        <v>587.01702880859375</v>
      </c>
      <c r="N9" s="69">
        <v>523.14202880859375</v>
      </c>
      <c r="O9" s="69">
        <v>556.14202880859375</v>
      </c>
      <c r="P9" s="69">
        <v>604.01702880859375</v>
      </c>
      <c r="Q9" s="69">
        <v>718.39202880859375</v>
      </c>
      <c r="R9" s="69">
        <v>781.51702880859375</v>
      </c>
      <c r="S9" s="69">
        <v>857.01702880859375</v>
      </c>
      <c r="T9" s="69">
        <v>1063.5169677734375</v>
      </c>
      <c r="U9" s="69">
        <v>1056.9337158203125</v>
      </c>
      <c r="V9" s="69">
        <v>1085.100341796875</v>
      </c>
      <c r="W9" s="69">
        <v>1185.475341796875</v>
      </c>
      <c r="X9" s="69">
        <v>1006.7670288085938</v>
      </c>
      <c r="Y9" s="69">
        <v>928.39202880859375</v>
      </c>
      <c r="Z9" s="69">
        <v>1132.350341796875</v>
      </c>
    </row>
    <row r="10" spans="1:26" x14ac:dyDescent="0.25">
      <c r="A10" s="1" t="s">
        <v>335</v>
      </c>
      <c r="B10" t="s">
        <v>336</v>
      </c>
      <c r="C10" s="69">
        <v>1568.593017578125</v>
      </c>
      <c r="D10" s="69">
        <v>1650.593017578125</v>
      </c>
      <c r="E10" s="69">
        <v>1583.968017578125</v>
      </c>
      <c r="F10" s="69">
        <v>1538.718017578125</v>
      </c>
      <c r="G10" s="69">
        <v>1528.968017578125</v>
      </c>
      <c r="H10" s="69">
        <v>1615.593017578125</v>
      </c>
      <c r="I10" s="69">
        <v>1558.468017578125</v>
      </c>
      <c r="J10" s="69">
        <v>1495.843017578125</v>
      </c>
      <c r="K10" s="69">
        <v>1493.343017578125</v>
      </c>
      <c r="L10" s="69">
        <v>1434.593017578125</v>
      </c>
      <c r="M10" s="69">
        <v>1397.593017578125</v>
      </c>
      <c r="N10" s="69">
        <v>1399.218017578125</v>
      </c>
      <c r="O10" s="69">
        <v>1412.0513916015625</v>
      </c>
      <c r="P10" s="69">
        <v>1457.718017578125</v>
      </c>
      <c r="Q10" s="69">
        <v>1468.3846435546875</v>
      </c>
      <c r="R10" s="69">
        <v>1520.1346435546875</v>
      </c>
      <c r="S10" s="69">
        <v>1590.593017578125</v>
      </c>
      <c r="T10" s="69">
        <v>1649.343017578125</v>
      </c>
      <c r="U10" s="69">
        <v>1700.8013916015625</v>
      </c>
      <c r="V10" s="69">
        <v>1643.8846435546875</v>
      </c>
      <c r="W10" s="69">
        <v>1607.0513916015625</v>
      </c>
      <c r="X10" s="69">
        <v>1532.3013916015625</v>
      </c>
      <c r="Y10" s="69">
        <v>1572.343017578125</v>
      </c>
      <c r="Z10" s="69">
        <v>1946.7596435546875</v>
      </c>
    </row>
    <row r="11" spans="1:26" x14ac:dyDescent="0.25">
      <c r="A11" s="1" t="s">
        <v>337</v>
      </c>
      <c r="B11" t="s">
        <v>338</v>
      </c>
      <c r="C11" s="69">
        <v>425.02499389648438</v>
      </c>
      <c r="D11" s="69">
        <v>465.14999389648438</v>
      </c>
      <c r="E11" s="69">
        <v>439.64999389648438</v>
      </c>
      <c r="F11" s="69">
        <v>430.89999389648438</v>
      </c>
      <c r="G11" s="69">
        <v>463.14999389648438</v>
      </c>
      <c r="H11" s="69">
        <v>540.1500244140625</v>
      </c>
      <c r="I11" s="69">
        <v>540.5250244140625</v>
      </c>
      <c r="J11" s="69">
        <v>590.4000244140625</v>
      </c>
      <c r="K11" s="69">
        <v>616.7750244140625</v>
      </c>
      <c r="L11" s="69">
        <v>584.5250244140625</v>
      </c>
      <c r="M11" s="69">
        <v>579.1500244140625</v>
      </c>
      <c r="N11" s="69">
        <v>649.1500244140625</v>
      </c>
      <c r="O11" s="69">
        <v>677.2750244140625</v>
      </c>
      <c r="P11" s="69">
        <v>747.2750244140625</v>
      </c>
      <c r="Q11" s="69">
        <v>757.1500244140625</v>
      </c>
      <c r="R11" s="69">
        <v>803.7750244140625</v>
      </c>
      <c r="S11" s="69">
        <v>834.4000244140625</v>
      </c>
      <c r="T11" s="69">
        <v>785.10833740234375</v>
      </c>
      <c r="U11" s="69">
        <v>740.441650390625</v>
      </c>
      <c r="V11" s="69">
        <v>678.7750244140625</v>
      </c>
      <c r="W11" s="69">
        <v>507.19168090820313</v>
      </c>
      <c r="X11" s="69">
        <v>256.35833740234375</v>
      </c>
      <c r="Y11" s="69">
        <v>316.14999389648438</v>
      </c>
      <c r="Z11" s="69">
        <v>440.10833740234375</v>
      </c>
    </row>
    <row r="12" spans="1:26" x14ac:dyDescent="0.25">
      <c r="A12" s="1" t="s">
        <v>339</v>
      </c>
      <c r="B12" t="s">
        <v>340</v>
      </c>
      <c r="C12" s="69">
        <v>1152.39697265625</v>
      </c>
      <c r="D12" s="69">
        <v>1122.14697265625</v>
      </c>
      <c r="E12" s="69">
        <v>1170.64697265625</v>
      </c>
      <c r="F12" s="69">
        <v>1257.27197265625</v>
      </c>
      <c r="G12" s="69">
        <v>1289.52197265625</v>
      </c>
      <c r="H12" s="69">
        <v>1533.02197265625</v>
      </c>
      <c r="I12" s="69">
        <v>1686.64697265625</v>
      </c>
      <c r="J12" s="69">
        <v>1633.39697265625</v>
      </c>
      <c r="K12" s="69">
        <v>1559.02197265625</v>
      </c>
      <c r="L12" s="69">
        <v>1465.64697265625</v>
      </c>
      <c r="M12" s="69">
        <v>1483.14697265625</v>
      </c>
      <c r="N12" s="69">
        <v>1474.52197265625</v>
      </c>
      <c r="O12" s="69">
        <v>1552.813720703125</v>
      </c>
      <c r="P12" s="69">
        <v>1583.7303466796875</v>
      </c>
      <c r="Q12" s="69">
        <v>1584.77197265625</v>
      </c>
      <c r="R12" s="69">
        <v>1737.063720703125</v>
      </c>
      <c r="S12" s="69">
        <v>1827.39697265625</v>
      </c>
      <c r="T12" s="69">
        <v>1809.188720703125</v>
      </c>
      <c r="U12" s="69">
        <v>1819.188720703125</v>
      </c>
      <c r="V12" s="69">
        <v>1704.27197265625</v>
      </c>
      <c r="W12" s="69">
        <v>1471.8553466796875</v>
      </c>
      <c r="X12" s="69">
        <v>1073.02197265625</v>
      </c>
      <c r="Y12" s="69">
        <v>1054.14697265625</v>
      </c>
      <c r="Z12" s="69">
        <v>1114.89697265625</v>
      </c>
    </row>
    <row r="13" spans="1:26" x14ac:dyDescent="0.25">
      <c r="A13" s="1" t="s">
        <v>341</v>
      </c>
      <c r="B13" t="s">
        <v>342</v>
      </c>
      <c r="C13" s="69">
        <v>150.75999450683594</v>
      </c>
      <c r="D13" s="69">
        <v>159.75999450683594</v>
      </c>
      <c r="E13" s="69">
        <v>161.75999450683594</v>
      </c>
      <c r="F13" s="69">
        <v>153.75999450683594</v>
      </c>
      <c r="G13" s="69">
        <v>164.75999450683594</v>
      </c>
      <c r="H13" s="69">
        <v>153.00999450683594</v>
      </c>
      <c r="I13" s="69">
        <v>154.50999450683594</v>
      </c>
      <c r="J13" s="69">
        <v>165.25999450683594</v>
      </c>
      <c r="K13" s="69">
        <v>170.25999450683594</v>
      </c>
      <c r="L13" s="69">
        <v>235.38499450683594</v>
      </c>
      <c r="M13" s="69">
        <v>168.75999450683594</v>
      </c>
      <c r="N13" s="69">
        <v>174.17666625976563</v>
      </c>
      <c r="O13" s="69">
        <v>173.42666625976563</v>
      </c>
      <c r="P13" s="69">
        <v>163.42666625976563</v>
      </c>
      <c r="Q13" s="69">
        <v>152.00999450683594</v>
      </c>
      <c r="R13" s="69">
        <v>153.75999450683594</v>
      </c>
      <c r="S13" s="69">
        <v>152.34333801269531</v>
      </c>
      <c r="T13" s="69">
        <v>166.00999450683594</v>
      </c>
      <c r="U13" s="69">
        <v>171.50999450683594</v>
      </c>
      <c r="V13" s="69">
        <v>185.92666625976563</v>
      </c>
      <c r="W13" s="69">
        <v>185.00999450683594</v>
      </c>
      <c r="X13" s="69">
        <v>176.92666625976563</v>
      </c>
      <c r="Y13" s="69">
        <v>186.00999450683594</v>
      </c>
      <c r="Z13" s="69">
        <v>186.92666625976563</v>
      </c>
    </row>
    <row r="14" spans="1:26" x14ac:dyDescent="0.25">
      <c r="A14" s="1" t="s">
        <v>343</v>
      </c>
      <c r="B14" t="s">
        <v>483</v>
      </c>
      <c r="C14" s="69">
        <v>140.00300598144531</v>
      </c>
      <c r="D14" s="69">
        <v>162.37800598144531</v>
      </c>
      <c r="E14" s="69">
        <v>173.37800598144531</v>
      </c>
      <c r="F14" s="69">
        <v>156.75300598144531</v>
      </c>
      <c r="G14" s="69">
        <v>145.50300598144531</v>
      </c>
      <c r="H14" s="69">
        <v>147.00300598144531</v>
      </c>
      <c r="I14" s="69">
        <v>150.75300598144531</v>
      </c>
      <c r="J14" s="69">
        <v>147.50300598144531</v>
      </c>
      <c r="K14" s="69">
        <v>118.00299835205078</v>
      </c>
      <c r="L14" s="69">
        <v>111.00299835205078</v>
      </c>
      <c r="M14" s="69">
        <v>102.75299835205078</v>
      </c>
      <c r="N14" s="69">
        <v>100.00299835205078</v>
      </c>
      <c r="O14" s="69">
        <v>94.752998352050781</v>
      </c>
      <c r="P14" s="69">
        <v>92.002998352050781</v>
      </c>
      <c r="Q14" s="69">
        <v>96.252998352050781</v>
      </c>
      <c r="R14" s="69">
        <v>90.752998352050781</v>
      </c>
      <c r="S14" s="69">
        <v>91.002998352050781</v>
      </c>
      <c r="T14" s="69">
        <v>89.419670104980469</v>
      </c>
      <c r="U14" s="69">
        <v>93.669670104980469</v>
      </c>
      <c r="V14" s="69">
        <v>121.66967010498047</v>
      </c>
      <c r="W14" s="69">
        <v>95.836334228515625</v>
      </c>
      <c r="X14" s="69">
        <v>85.044670104980469</v>
      </c>
      <c r="Y14" s="69">
        <v>85.502998352050781</v>
      </c>
      <c r="Z14" s="69">
        <v>88.002998352050781</v>
      </c>
    </row>
    <row r="15" spans="1:26" x14ac:dyDescent="0.25">
      <c r="A15" s="1" t="s">
        <v>345</v>
      </c>
      <c r="B15" t="s">
        <v>346</v>
      </c>
      <c r="C15" s="69">
        <v>161.59599304199219</v>
      </c>
      <c r="D15" s="69">
        <v>158.59599304199219</v>
      </c>
      <c r="E15" s="69">
        <v>105.72100067138672</v>
      </c>
      <c r="F15" s="69">
        <v>130.97099304199219</v>
      </c>
      <c r="G15" s="69">
        <v>133.84599304199219</v>
      </c>
      <c r="H15" s="69">
        <v>132.09599304199219</v>
      </c>
      <c r="I15" s="69">
        <v>132.72099304199219</v>
      </c>
      <c r="J15" s="69">
        <v>131.97099304199219</v>
      </c>
      <c r="K15" s="69">
        <v>124.84600067138672</v>
      </c>
      <c r="L15" s="69">
        <v>113.09600067138672</v>
      </c>
      <c r="M15" s="69">
        <v>119.84600067138672</v>
      </c>
      <c r="N15" s="69">
        <v>123.84600067138672</v>
      </c>
      <c r="O15" s="69">
        <v>129.47099304199219</v>
      </c>
      <c r="P15" s="69">
        <v>136.72099304199219</v>
      </c>
      <c r="Q15" s="69">
        <v>144.09599304199219</v>
      </c>
      <c r="R15" s="69">
        <v>167.84599304199219</v>
      </c>
      <c r="S15" s="69">
        <v>178.59599304199219</v>
      </c>
      <c r="T15" s="69">
        <v>179.34599304199219</v>
      </c>
      <c r="U15" s="69">
        <v>188.76266479492188</v>
      </c>
      <c r="V15" s="69">
        <v>185.22099304199219</v>
      </c>
      <c r="W15" s="69">
        <v>186.59599304199219</v>
      </c>
      <c r="X15" s="69">
        <v>183.26266479492188</v>
      </c>
      <c r="Y15" s="69">
        <v>186.22099304199219</v>
      </c>
      <c r="Z15" s="69">
        <v>191.05433654785156</v>
      </c>
    </row>
    <row r="16" spans="1:26" x14ac:dyDescent="0.25">
      <c r="A16" s="1" t="s">
        <v>347</v>
      </c>
      <c r="B16" s="153" t="s">
        <v>348</v>
      </c>
      <c r="C16" s="69">
        <v>136.67999267578125</v>
      </c>
      <c r="D16" s="69">
        <v>121.68000030517578</v>
      </c>
      <c r="E16" s="69">
        <v>103.93000030517578</v>
      </c>
      <c r="F16" s="69">
        <v>113.05500030517578</v>
      </c>
      <c r="G16" s="69">
        <v>108.30500030517578</v>
      </c>
      <c r="H16" s="69">
        <v>102.80500030517578</v>
      </c>
      <c r="I16" s="69">
        <v>106.55500030517578</v>
      </c>
      <c r="J16" s="69">
        <v>102.80500030517578</v>
      </c>
      <c r="K16" s="69">
        <v>103.30500030517578</v>
      </c>
      <c r="L16" s="69">
        <v>88.805000305175781</v>
      </c>
      <c r="M16" s="69">
        <v>89.305000305175781</v>
      </c>
      <c r="N16" s="69">
        <v>86.055000305175781</v>
      </c>
      <c r="O16" s="69">
        <v>89.055000305175781</v>
      </c>
      <c r="P16" s="69">
        <v>86.180000305175781</v>
      </c>
      <c r="Q16" s="69">
        <v>88.471664428710938</v>
      </c>
      <c r="R16" s="69">
        <v>103.88833618164063</v>
      </c>
      <c r="S16" s="69">
        <v>116.34666442871094</v>
      </c>
      <c r="T16" s="69">
        <v>101.22166442871094</v>
      </c>
      <c r="U16" s="69">
        <v>105.47166442871094</v>
      </c>
      <c r="V16" s="69">
        <v>114.13833618164063</v>
      </c>
      <c r="W16" s="69">
        <v>121.47166442871094</v>
      </c>
      <c r="X16" s="69">
        <v>118.84666442871094</v>
      </c>
      <c r="Y16" s="69">
        <v>123.55500030517578</v>
      </c>
      <c r="Z16" s="69">
        <v>113.72166442871094</v>
      </c>
    </row>
    <row r="17" spans="1:26" x14ac:dyDescent="0.25">
      <c r="A17" s="1" t="s">
        <v>349</v>
      </c>
      <c r="B17" s="153" t="s">
        <v>350</v>
      </c>
      <c r="C17" s="69">
        <v>168.2969970703125</v>
      </c>
      <c r="D17" s="69">
        <v>198.2969970703125</v>
      </c>
      <c r="E17" s="69">
        <v>199.2969970703125</v>
      </c>
      <c r="F17" s="69">
        <v>240.4219970703125</v>
      </c>
      <c r="G17" s="69">
        <v>243.2969970703125</v>
      </c>
      <c r="H17" s="69">
        <v>233.2969970703125</v>
      </c>
      <c r="I17" s="69">
        <v>265.4219970703125</v>
      </c>
      <c r="J17" s="69">
        <v>259.6719970703125</v>
      </c>
      <c r="K17" s="69">
        <v>239.7969970703125</v>
      </c>
      <c r="L17" s="69">
        <v>207.7969970703125</v>
      </c>
      <c r="M17" s="69">
        <v>200.7969970703125</v>
      </c>
      <c r="N17" s="69">
        <v>204.2969970703125</v>
      </c>
      <c r="O17" s="69">
        <v>214.2969970703125</v>
      </c>
      <c r="P17" s="69">
        <v>226.2969970703125</v>
      </c>
      <c r="Q17" s="69">
        <v>248.7969970703125</v>
      </c>
      <c r="R17" s="69">
        <v>286.0469970703125</v>
      </c>
      <c r="S17" s="69">
        <v>418.9219970703125</v>
      </c>
      <c r="T17" s="69">
        <v>416.4219970703125</v>
      </c>
      <c r="U17" s="69">
        <v>446.4219970703125</v>
      </c>
      <c r="V17" s="69">
        <v>363.71365356445313</v>
      </c>
      <c r="W17" s="69">
        <v>263.6715087890625</v>
      </c>
      <c r="X17" s="69">
        <v>167.46266174316406</v>
      </c>
      <c r="Y17" s="69">
        <v>203.04600524902344</v>
      </c>
      <c r="Z17" s="69">
        <v>273.67098999023438</v>
      </c>
    </row>
    <row r="18" spans="1:26" x14ac:dyDescent="0.25">
      <c r="A18" s="1" t="s">
        <v>351</v>
      </c>
      <c r="B18" t="s">
        <v>484</v>
      </c>
      <c r="C18" s="69">
        <v>2851.75</v>
      </c>
      <c r="D18" s="69">
        <v>2978.375</v>
      </c>
      <c r="E18" s="69">
        <v>3002.5</v>
      </c>
      <c r="F18" s="69">
        <v>2938.625</v>
      </c>
      <c r="G18" s="69">
        <v>2954.125</v>
      </c>
      <c r="H18" s="69">
        <v>3046.5</v>
      </c>
      <c r="I18" s="69">
        <v>3063.625</v>
      </c>
      <c r="J18" s="69">
        <v>3118.5</v>
      </c>
      <c r="K18" s="69">
        <v>3107.375</v>
      </c>
      <c r="L18" s="69">
        <v>3085.75</v>
      </c>
      <c r="M18" s="69">
        <v>3085.875</v>
      </c>
      <c r="N18" s="69">
        <v>3019.166748046875</v>
      </c>
      <c r="O18" s="69">
        <v>2995.958251953125</v>
      </c>
      <c r="P18" s="69">
        <v>3068.5</v>
      </c>
      <c r="Q18" s="69">
        <v>3038.625</v>
      </c>
      <c r="R18" s="69">
        <v>3041.083251953125</v>
      </c>
      <c r="S18" s="69">
        <v>3148.5</v>
      </c>
      <c r="T18" s="69">
        <v>3249.083251953125</v>
      </c>
      <c r="U18" s="69">
        <v>3227</v>
      </c>
      <c r="V18" s="69">
        <v>3221.25</v>
      </c>
      <c r="W18" s="69">
        <v>3265.583251953125</v>
      </c>
      <c r="X18" s="69">
        <v>3191.952392578125</v>
      </c>
      <c r="Y18" s="69">
        <v>3161.041748046875</v>
      </c>
      <c r="Z18" s="69">
        <v>3165.791748046875</v>
      </c>
    </row>
    <row r="19" spans="1:26" x14ac:dyDescent="0.25">
      <c r="A19" s="1" t="s">
        <v>353</v>
      </c>
      <c r="B19" t="s">
        <v>354</v>
      </c>
      <c r="C19" s="69">
        <v>509</v>
      </c>
      <c r="D19" s="69">
        <v>495.25</v>
      </c>
      <c r="E19" s="69">
        <v>472.5</v>
      </c>
      <c r="F19" s="69">
        <v>478</v>
      </c>
      <c r="G19" s="69">
        <v>500</v>
      </c>
      <c r="H19" s="69">
        <v>499.5</v>
      </c>
      <c r="I19" s="69">
        <v>514.75</v>
      </c>
      <c r="J19" s="69">
        <v>525</v>
      </c>
      <c r="K19" s="69">
        <v>532.75</v>
      </c>
      <c r="L19" s="69">
        <v>525</v>
      </c>
      <c r="M19" s="69">
        <v>520.25</v>
      </c>
      <c r="N19" s="69">
        <v>481.83334350585938</v>
      </c>
      <c r="O19" s="69">
        <v>465.75</v>
      </c>
      <c r="P19" s="69">
        <v>445.5</v>
      </c>
      <c r="Q19" s="69">
        <v>398.16665649414063</v>
      </c>
      <c r="R19" s="69">
        <v>363.08334350585938</v>
      </c>
      <c r="S19" s="69">
        <v>345.66665649414063</v>
      </c>
      <c r="T19" s="69">
        <v>332</v>
      </c>
      <c r="U19" s="69">
        <v>327.83334350585938</v>
      </c>
      <c r="V19" s="69">
        <v>330.5</v>
      </c>
      <c r="W19" s="69">
        <v>330.33334350585938</v>
      </c>
      <c r="X19" s="69">
        <v>298.83334350585938</v>
      </c>
      <c r="Y19" s="69">
        <v>299.41665649414063</v>
      </c>
      <c r="Z19" s="69">
        <v>313.58334350585938</v>
      </c>
    </row>
    <row r="20" spans="1:26" x14ac:dyDescent="0.25">
      <c r="A20" s="1" t="s">
        <v>355</v>
      </c>
      <c r="B20" t="s">
        <v>356</v>
      </c>
      <c r="C20" s="69">
        <v>31.50200080871582</v>
      </c>
      <c r="D20" s="69">
        <v>32.501998901367188</v>
      </c>
      <c r="E20" s="69">
        <v>32.751998901367188</v>
      </c>
      <c r="F20" s="69">
        <v>26.25200080871582</v>
      </c>
      <c r="G20" s="69">
        <v>29.75200080871582</v>
      </c>
      <c r="H20" s="69">
        <v>30.00200080871582</v>
      </c>
      <c r="I20" s="69">
        <v>26.50200080871582</v>
      </c>
      <c r="J20" s="69">
        <v>28.25200080871582</v>
      </c>
      <c r="K20" s="69">
        <v>25.37700080871582</v>
      </c>
      <c r="L20" s="69">
        <v>26.50200080871582</v>
      </c>
      <c r="M20" s="69">
        <v>43.751998901367188</v>
      </c>
      <c r="N20" s="69">
        <v>45.251998901367188</v>
      </c>
      <c r="O20" s="69">
        <v>50.251998901367188</v>
      </c>
      <c r="P20" s="69">
        <v>56.501998901367188</v>
      </c>
      <c r="Q20" s="69">
        <v>64.501998901367188</v>
      </c>
      <c r="R20" s="69">
        <v>74.001998901367188</v>
      </c>
      <c r="S20" s="69">
        <v>67.251998901367188</v>
      </c>
      <c r="T20" s="69">
        <v>83.585334777832031</v>
      </c>
      <c r="U20" s="69">
        <v>76.835334777832031</v>
      </c>
      <c r="V20" s="69">
        <v>71.918663024902344</v>
      </c>
      <c r="W20" s="69">
        <v>116.58533477783203</v>
      </c>
      <c r="X20" s="69">
        <v>114.83533477783203</v>
      </c>
      <c r="Y20" s="69">
        <v>131.66867065429688</v>
      </c>
      <c r="Z20" s="69">
        <v>133.0853271484375</v>
      </c>
    </row>
    <row r="21" spans="1:26" x14ac:dyDescent="0.25">
      <c r="A21" s="1" t="s">
        <v>357</v>
      </c>
      <c r="B21" t="s">
        <v>358</v>
      </c>
      <c r="C21" s="69">
        <v>20.754999160766602</v>
      </c>
      <c r="D21" s="69">
        <v>26.754999160766602</v>
      </c>
      <c r="E21" s="69">
        <v>41.505001068115234</v>
      </c>
      <c r="F21" s="69">
        <v>60.255001068115234</v>
      </c>
      <c r="G21" s="69">
        <v>59.505001068115234</v>
      </c>
      <c r="H21" s="69">
        <v>61.505001068115234</v>
      </c>
      <c r="I21" s="69">
        <v>58.005001068115234</v>
      </c>
      <c r="J21" s="69">
        <v>58.005001068115234</v>
      </c>
      <c r="K21" s="69">
        <v>60.005001068115234</v>
      </c>
      <c r="L21" s="69">
        <v>58.005001068115234</v>
      </c>
      <c r="M21" s="69">
        <v>51.005001068115234</v>
      </c>
      <c r="N21" s="69">
        <v>58.005001068115234</v>
      </c>
      <c r="O21" s="69">
        <v>59.755001068115234</v>
      </c>
      <c r="P21" s="69">
        <v>63.630001068115234</v>
      </c>
      <c r="Q21" s="69">
        <v>69.754997253417969</v>
      </c>
      <c r="R21" s="69">
        <v>81.754997253417969</v>
      </c>
      <c r="S21" s="69">
        <v>83.254997253417969</v>
      </c>
      <c r="T21" s="69">
        <v>81.254997253417969</v>
      </c>
      <c r="U21" s="69">
        <v>77.504997253417969</v>
      </c>
      <c r="V21" s="69">
        <v>89.254997253417969</v>
      </c>
      <c r="W21" s="69">
        <v>81.254997253417969</v>
      </c>
      <c r="X21" s="69">
        <v>53.005001068115234</v>
      </c>
      <c r="Y21" s="69">
        <v>52.505001068115234</v>
      </c>
      <c r="Z21" s="69">
        <v>55.755001068115234</v>
      </c>
    </row>
    <row r="22" spans="1:26" x14ac:dyDescent="0.25">
      <c r="A22" s="1" t="s">
        <v>359</v>
      </c>
      <c r="B22" t="s">
        <v>360</v>
      </c>
      <c r="C22" s="69">
        <v>201.77499389648438</v>
      </c>
      <c r="D22" s="69">
        <v>233.64999389648438</v>
      </c>
      <c r="E22" s="69">
        <v>215.89999389648438</v>
      </c>
      <c r="F22" s="69">
        <v>246.02499389648438</v>
      </c>
      <c r="G22" s="69">
        <v>223.14999389648438</v>
      </c>
      <c r="H22" s="69">
        <v>229.52499389648438</v>
      </c>
      <c r="I22" s="69">
        <v>255.52499389648438</v>
      </c>
      <c r="J22" s="69">
        <v>262.27499389648438</v>
      </c>
      <c r="K22" s="69">
        <v>279.77499389648438</v>
      </c>
      <c r="L22" s="69">
        <v>275.14999389648438</v>
      </c>
      <c r="M22" s="69">
        <v>259.89999389648438</v>
      </c>
      <c r="N22" s="69">
        <v>268.77499389648438</v>
      </c>
      <c r="O22" s="69">
        <v>285.64999389648438</v>
      </c>
      <c r="P22" s="69">
        <v>273.14999389648438</v>
      </c>
      <c r="Q22" s="69">
        <v>266.02499389648438</v>
      </c>
      <c r="R22" s="69">
        <v>262.52499389648438</v>
      </c>
      <c r="S22" s="69">
        <v>275.27499389648438</v>
      </c>
      <c r="T22" s="69">
        <v>301.94168090820313</v>
      </c>
      <c r="U22" s="69">
        <v>302.10833740234375</v>
      </c>
      <c r="V22" s="69">
        <v>281.69168090820313</v>
      </c>
      <c r="W22" s="69">
        <v>290.27499389648438</v>
      </c>
      <c r="X22" s="69">
        <v>275.73333740234375</v>
      </c>
      <c r="Y22" s="69">
        <v>290.48333740234375</v>
      </c>
      <c r="Z22" s="69">
        <v>329.69168090820313</v>
      </c>
    </row>
    <row r="23" spans="1:26" x14ac:dyDescent="0.25">
      <c r="A23" s="1" t="s">
        <v>361</v>
      </c>
      <c r="B23" t="s">
        <v>485</v>
      </c>
      <c r="C23" s="69">
        <v>333.00100708007813</v>
      </c>
      <c r="D23" s="69">
        <v>414.75100708007813</v>
      </c>
      <c r="E23" s="69">
        <v>453.25100708007813</v>
      </c>
      <c r="F23" s="69">
        <v>590.7509765625</v>
      </c>
      <c r="G23" s="69">
        <v>762.0009765625</v>
      </c>
      <c r="H23" s="69">
        <v>885.7509765625</v>
      </c>
      <c r="I23" s="69">
        <v>968.0009765625</v>
      </c>
      <c r="J23" s="69">
        <v>969.2509765625</v>
      </c>
      <c r="K23" s="69">
        <v>909.5009765625</v>
      </c>
      <c r="L23" s="69">
        <v>856.2509765625</v>
      </c>
      <c r="M23" s="69">
        <v>824.2509765625</v>
      </c>
      <c r="N23" s="69">
        <v>759.2509765625</v>
      </c>
      <c r="O23" s="69">
        <v>657.7509765625</v>
      </c>
      <c r="P23" s="69">
        <v>572.2509765625</v>
      </c>
      <c r="Q23" s="69">
        <v>582.7509765625</v>
      </c>
      <c r="R23" s="69">
        <v>749.2509765625</v>
      </c>
      <c r="S23" s="69">
        <v>681.0009765625</v>
      </c>
      <c r="T23" s="69">
        <v>730.2509765625</v>
      </c>
      <c r="U23" s="69">
        <v>694.7509765625</v>
      </c>
      <c r="V23" s="69">
        <v>653.0009765625</v>
      </c>
      <c r="W23" s="69">
        <v>602.7509765625</v>
      </c>
      <c r="X23" s="69">
        <v>555.0009765625</v>
      </c>
      <c r="Y23" s="69">
        <v>500.75100708007813</v>
      </c>
      <c r="Z23" s="69">
        <v>478.25100708007813</v>
      </c>
    </row>
    <row r="24" spans="1:26" x14ac:dyDescent="0.25">
      <c r="A24" s="1" t="s">
        <v>486</v>
      </c>
      <c r="B24" t="s">
        <v>487</v>
      </c>
      <c r="C24" s="69">
        <v>5.75</v>
      </c>
      <c r="D24" s="69">
        <v>6.75</v>
      </c>
      <c r="E24" s="69">
        <v>8.25</v>
      </c>
      <c r="F24" s="69">
        <v>8</v>
      </c>
      <c r="G24" s="69">
        <v>8.75</v>
      </c>
      <c r="H24" s="69">
        <v>7.75</v>
      </c>
      <c r="I24" s="69">
        <v>8</v>
      </c>
      <c r="J24" s="69">
        <v>9.75</v>
      </c>
      <c r="K24" s="69">
        <v>10.5</v>
      </c>
      <c r="L24" s="69">
        <v>13.625</v>
      </c>
      <c r="M24" s="69">
        <v>17.5</v>
      </c>
      <c r="N24" s="69">
        <v>18.75</v>
      </c>
      <c r="O24" s="69">
        <v>20.75</v>
      </c>
      <c r="P24" s="69">
        <v>23.25</v>
      </c>
      <c r="Q24" s="69">
        <v>19.5</v>
      </c>
      <c r="R24" s="69">
        <v>20.75</v>
      </c>
      <c r="S24" s="69">
        <v>21.5</v>
      </c>
      <c r="T24" s="69">
        <v>24.25</v>
      </c>
      <c r="U24" s="69">
        <v>23</v>
      </c>
      <c r="V24" s="69">
        <v>23.75</v>
      </c>
      <c r="W24" s="69">
        <v>24.75</v>
      </c>
      <c r="X24" s="69">
        <v>28.25</v>
      </c>
      <c r="Y24" s="69">
        <v>35</v>
      </c>
      <c r="Z24" s="69">
        <v>48.25</v>
      </c>
    </row>
    <row r="25" spans="1:26" s="43" customFormat="1" ht="20.25" customHeight="1" x14ac:dyDescent="0.25">
      <c r="A25" s="841"/>
      <c r="B25" s="435" t="s">
        <v>202</v>
      </c>
      <c r="C25" s="842">
        <v>9999.1787109375</v>
      </c>
      <c r="D25" s="842">
        <v>10720.3037109375</v>
      </c>
      <c r="E25" s="842">
        <v>10867.0537109375</v>
      </c>
      <c r="F25" s="842">
        <v>10842.6787109375</v>
      </c>
      <c r="G25" s="842">
        <v>11053.5537109375</v>
      </c>
      <c r="H25" s="842">
        <v>11867.8037109375</v>
      </c>
      <c r="I25" s="842">
        <v>11688.9287109375</v>
      </c>
      <c r="J25" s="842">
        <v>11413.0537109375</v>
      </c>
      <c r="K25" s="842">
        <v>10933.8037109375</v>
      </c>
      <c r="L25" s="842">
        <v>10407.1787109375</v>
      </c>
      <c r="M25" s="842">
        <v>10105.4287109375</v>
      </c>
      <c r="N25" s="842">
        <v>9952.470703125</v>
      </c>
      <c r="O25" s="842">
        <v>9978.1787109375</v>
      </c>
      <c r="P25" s="842">
        <v>10122.6787109375</v>
      </c>
      <c r="Q25" s="842">
        <v>10338.0537109375</v>
      </c>
      <c r="R25" s="842">
        <v>10880.3876953125</v>
      </c>
      <c r="S25" s="842">
        <v>11348.095703125</v>
      </c>
      <c r="T25" s="842">
        <v>11733.095703125</v>
      </c>
      <c r="U25" s="842">
        <v>11769.8037109375</v>
      </c>
      <c r="V25" s="842">
        <v>11440.7626953125</v>
      </c>
      <c r="W25" s="842">
        <v>10980.0537109375</v>
      </c>
      <c r="X25" s="842">
        <v>9747.4638671875</v>
      </c>
      <c r="Y25" s="842">
        <v>9745.51171875</v>
      </c>
      <c r="Z25" s="842">
        <v>10661.177734375</v>
      </c>
    </row>
    <row r="26" spans="1:26" s="23" customFormat="1" ht="15" customHeight="1" x14ac:dyDescent="0.25">
      <c r="A26" s="63" t="s">
        <v>481</v>
      </c>
      <c r="B26" s="42"/>
      <c r="C26" s="42"/>
      <c r="D26" s="42"/>
      <c r="E26" s="42"/>
      <c r="F26" s="42"/>
      <c r="G26" s="42"/>
      <c r="H26" s="42"/>
      <c r="I26" s="42"/>
      <c r="J26" s="42"/>
      <c r="K26" s="42"/>
      <c r="L26" s="42"/>
      <c r="M26" s="42"/>
      <c r="N26" s="42"/>
      <c r="O26" s="42"/>
      <c r="P26" s="42"/>
      <c r="Q26" s="42"/>
      <c r="R26" s="42"/>
      <c r="S26" s="42"/>
      <c r="T26" s="42"/>
      <c r="U26" s="42"/>
      <c r="V26" s="42"/>
      <c r="W26" s="42"/>
      <c r="X26" s="42"/>
      <c r="Y26" s="42"/>
      <c r="Z26" s="42"/>
    </row>
    <row r="27" spans="1:26" x14ac:dyDescent="0.25">
      <c r="A27"/>
    </row>
    <row r="28" spans="1:26" s="14" customFormat="1" ht="20.25" customHeight="1" x14ac:dyDescent="0.25">
      <c r="A28" s="93" t="str">
        <f>Index!A47</f>
        <v>Table 3n    Employment by industry, wage costs, FY2000-FY2023</v>
      </c>
    </row>
    <row r="29" spans="1:26" s="14" customFormat="1" ht="20.25" customHeight="1" x14ac:dyDescent="0.25">
      <c r="A29" s="797"/>
      <c r="B29" s="52" t="s">
        <v>488</v>
      </c>
      <c r="C29" s="24" t="str">
        <f>C2</f>
        <v>FY00</v>
      </c>
      <c r="D29" s="24" t="str">
        <f t="shared" ref="D29:T29" si="0">D2</f>
        <v>FY01</v>
      </c>
      <c r="E29" s="24" t="str">
        <f t="shared" si="0"/>
        <v>FY02</v>
      </c>
      <c r="F29" s="24" t="str">
        <f t="shared" si="0"/>
        <v>FY03</v>
      </c>
      <c r="G29" s="24" t="str">
        <f t="shared" si="0"/>
        <v>FY04</v>
      </c>
      <c r="H29" s="24" t="str">
        <f t="shared" si="0"/>
        <v>FY05</v>
      </c>
      <c r="I29" s="24" t="str">
        <f t="shared" si="0"/>
        <v>FY06</v>
      </c>
      <c r="J29" s="24" t="str">
        <f t="shared" si="0"/>
        <v>FY07</v>
      </c>
      <c r="K29" s="24" t="str">
        <f t="shared" si="0"/>
        <v>FY08</v>
      </c>
      <c r="L29" s="24" t="str">
        <f t="shared" si="0"/>
        <v>FY09</v>
      </c>
      <c r="M29" s="24" t="str">
        <f t="shared" si="0"/>
        <v>FY10</v>
      </c>
      <c r="N29" s="24" t="str">
        <f t="shared" si="0"/>
        <v>FY11</v>
      </c>
      <c r="O29" s="24" t="str">
        <f t="shared" si="0"/>
        <v>FY12</v>
      </c>
      <c r="P29" s="24" t="str">
        <f t="shared" si="0"/>
        <v>FY13</v>
      </c>
      <c r="Q29" s="24" t="str">
        <f t="shared" si="0"/>
        <v>FY14</v>
      </c>
      <c r="R29" s="24" t="str">
        <f t="shared" si="0"/>
        <v>FY15</v>
      </c>
      <c r="S29" s="24" t="str">
        <f t="shared" si="0"/>
        <v>FY16</v>
      </c>
      <c r="T29" s="24" t="str">
        <f t="shared" si="0"/>
        <v>FY17</v>
      </c>
      <c r="U29" s="24" t="str">
        <f t="shared" ref="U29:Y29" si="1">U2</f>
        <v>FY18</v>
      </c>
      <c r="V29" s="24" t="str">
        <f t="shared" si="1"/>
        <v>FY19</v>
      </c>
      <c r="W29" s="24" t="str">
        <f t="shared" si="1"/>
        <v>FY20</v>
      </c>
      <c r="X29" s="24" t="str">
        <f t="shared" si="1"/>
        <v>FY21</v>
      </c>
      <c r="Y29" s="24" t="str">
        <f t="shared" si="1"/>
        <v>FY22</v>
      </c>
      <c r="Z29" s="24"/>
    </row>
    <row r="30" spans="1:26" ht="20.25" customHeight="1" x14ac:dyDescent="0.25">
      <c r="A30" s="1" t="s">
        <v>321</v>
      </c>
      <c r="B30" t="s">
        <v>322</v>
      </c>
      <c r="C30" s="69">
        <v>117.52999877929688</v>
      </c>
      <c r="D30" s="69">
        <v>154.47000122070313</v>
      </c>
      <c r="E30" s="69">
        <v>237.02999877929688</v>
      </c>
      <c r="F30" s="69">
        <v>242.50999450683594</v>
      </c>
      <c r="G30" s="69">
        <v>254.49000549316406</v>
      </c>
      <c r="H30" s="69">
        <v>288.35000610351563</v>
      </c>
      <c r="I30" s="69">
        <v>285.76998901367188</v>
      </c>
      <c r="J30" s="69">
        <v>232.78999328613281</v>
      </c>
      <c r="K30" s="69">
        <v>240.97999572753906</v>
      </c>
      <c r="L30" s="69">
        <v>269.45999145507813</v>
      </c>
      <c r="M30" s="69">
        <v>291.97000122070313</v>
      </c>
      <c r="N30" s="69">
        <v>252.57000732421875</v>
      </c>
      <c r="O30" s="69">
        <v>202.42999267578125</v>
      </c>
      <c r="P30" s="69">
        <v>228.61000061035156</v>
      </c>
      <c r="Q30" s="69">
        <v>295.79998779296875</v>
      </c>
      <c r="R30" s="69">
        <v>352.6199951171875</v>
      </c>
      <c r="S30" s="69">
        <v>453.70001220703125</v>
      </c>
      <c r="T30" s="69">
        <v>491.3599853515625</v>
      </c>
      <c r="U30" s="69">
        <v>539.78997802734375</v>
      </c>
      <c r="V30" s="69">
        <v>446.260009765625</v>
      </c>
      <c r="W30" s="69">
        <v>383.92001342773438</v>
      </c>
      <c r="X30" s="69">
        <v>405.32998657226563</v>
      </c>
      <c r="Y30" s="69">
        <v>362.92001342773438</v>
      </c>
      <c r="Z30" s="69">
        <v>355.23001098632813</v>
      </c>
    </row>
    <row r="31" spans="1:26" x14ac:dyDescent="0.25">
      <c r="A31" s="1" t="s">
        <v>323</v>
      </c>
      <c r="B31" s="153" t="s">
        <v>324</v>
      </c>
      <c r="C31" s="69">
        <v>512.280029296875</v>
      </c>
      <c r="D31" s="69">
        <v>570.45001220703125</v>
      </c>
      <c r="E31" s="69">
        <v>525.469970703125</v>
      </c>
      <c r="F31" s="69">
        <v>449.83999633789063</v>
      </c>
      <c r="G31" s="69">
        <v>461.95001220703125</v>
      </c>
      <c r="H31" s="69">
        <v>452.01998901367188</v>
      </c>
      <c r="I31" s="69">
        <v>491.07000732421875</v>
      </c>
      <c r="J31" s="69">
        <v>535.46002197265625</v>
      </c>
      <c r="K31" s="69">
        <v>454.17999267578125</v>
      </c>
      <c r="L31" s="69">
        <v>392.26998901367188</v>
      </c>
      <c r="M31" s="69">
        <v>406.6400146484375</v>
      </c>
      <c r="N31" s="69">
        <v>397</v>
      </c>
      <c r="O31" s="69">
        <v>410.30999755859375</v>
      </c>
      <c r="P31" s="69">
        <v>403.1400146484375</v>
      </c>
      <c r="Q31" s="69">
        <v>455.79000854492188</v>
      </c>
      <c r="R31" s="69">
        <v>502.33999633789063</v>
      </c>
      <c r="S31" s="69">
        <v>625.41998291015625</v>
      </c>
      <c r="T31" s="69">
        <v>713.92999267578125</v>
      </c>
      <c r="U31" s="69">
        <v>723.57000732421875</v>
      </c>
      <c r="V31" s="69">
        <v>676.40997314453125</v>
      </c>
      <c r="W31" s="69">
        <v>496.8599853515625</v>
      </c>
      <c r="X31" s="69">
        <v>328.73001098632813</v>
      </c>
      <c r="Y31" s="69">
        <v>358.17999267578125</v>
      </c>
      <c r="Z31" s="69">
        <v>309.69000244140625</v>
      </c>
    </row>
    <row r="32" spans="1:26" x14ac:dyDescent="0.25">
      <c r="A32" s="1" t="s">
        <v>325</v>
      </c>
      <c r="B32" s="153" t="s">
        <v>326</v>
      </c>
      <c r="C32" s="69">
        <v>1180.93994140625</v>
      </c>
      <c r="D32" s="69">
        <v>1200.8399658203125</v>
      </c>
      <c r="E32" s="69">
        <v>1191.969970703125</v>
      </c>
      <c r="F32" s="69">
        <v>856.21002197265625</v>
      </c>
      <c r="G32" s="69">
        <v>805.4000244140625</v>
      </c>
      <c r="H32" s="69">
        <v>902.260009765625</v>
      </c>
      <c r="I32" s="69">
        <v>829.530029296875</v>
      </c>
      <c r="J32" s="69">
        <v>794.52001953125</v>
      </c>
      <c r="K32" s="69">
        <v>805.47998046875</v>
      </c>
      <c r="L32" s="69">
        <v>745.78997802734375</v>
      </c>
      <c r="M32" s="69">
        <v>716.46002197265625</v>
      </c>
      <c r="N32" s="69">
        <v>803.03997802734375</v>
      </c>
      <c r="O32" s="69">
        <v>877.45001220703125</v>
      </c>
      <c r="P32" s="69">
        <v>801.1500244140625</v>
      </c>
      <c r="Q32" s="69">
        <v>611.04998779296875</v>
      </c>
      <c r="R32" s="69">
        <v>581.97998046875</v>
      </c>
      <c r="S32" s="69">
        <v>644.1500244140625</v>
      </c>
      <c r="T32" s="69">
        <v>771.5999755859375</v>
      </c>
      <c r="U32" s="69">
        <v>603.8499755859375</v>
      </c>
      <c r="V32" s="69">
        <v>665.969970703125</v>
      </c>
      <c r="W32" s="69">
        <v>570.19000244140625</v>
      </c>
      <c r="X32" s="69">
        <v>639.95001220703125</v>
      </c>
      <c r="Y32" s="69">
        <v>776.59002685546875</v>
      </c>
      <c r="Z32" s="69">
        <v>780.8699951171875</v>
      </c>
    </row>
    <row r="33" spans="1:26" x14ac:dyDescent="0.25">
      <c r="A33" s="1" t="s">
        <v>327</v>
      </c>
      <c r="B33" t="s">
        <v>328</v>
      </c>
      <c r="C33" s="69">
        <v>1752.7900390625</v>
      </c>
      <c r="D33" s="69">
        <v>2060.9599609375</v>
      </c>
      <c r="E33" s="69">
        <v>2356.3701171875</v>
      </c>
      <c r="F33" s="69">
        <v>684.95001220703125</v>
      </c>
      <c r="G33" s="69">
        <v>760.260009765625</v>
      </c>
      <c r="H33" s="69">
        <v>1174.3699951171875</v>
      </c>
      <c r="I33" s="69">
        <v>951.280029296875</v>
      </c>
      <c r="J33" s="69">
        <v>1054.050048828125</v>
      </c>
      <c r="K33" s="69">
        <v>1213.0799560546875</v>
      </c>
      <c r="L33" s="69">
        <v>888.78997802734375</v>
      </c>
      <c r="M33" s="69">
        <v>910.59002685546875</v>
      </c>
      <c r="N33" s="69">
        <v>944.25</v>
      </c>
      <c r="O33" s="69">
        <v>939.47998046875</v>
      </c>
      <c r="P33" s="69">
        <v>983.29998779296875</v>
      </c>
      <c r="Q33" s="69">
        <v>1105.0899658203125</v>
      </c>
      <c r="R33" s="69">
        <v>1220.3599853515625</v>
      </c>
      <c r="S33" s="69">
        <v>1260.68994140625</v>
      </c>
      <c r="T33" s="69">
        <v>1283.260009765625</v>
      </c>
      <c r="U33" s="69">
        <v>1316.81005859375</v>
      </c>
      <c r="V33" s="69">
        <v>1290.969970703125</v>
      </c>
      <c r="W33" s="69">
        <v>1166.0699462890625</v>
      </c>
      <c r="X33" s="69">
        <v>1014.6500244140625</v>
      </c>
      <c r="Y33" s="69">
        <v>1064.7099609375</v>
      </c>
      <c r="Z33" s="69">
        <v>1215.780029296875</v>
      </c>
    </row>
    <row r="34" spans="1:26" x14ac:dyDescent="0.25">
      <c r="A34" s="1" t="s">
        <v>329</v>
      </c>
      <c r="B34" t="s">
        <v>330</v>
      </c>
      <c r="C34" s="69">
        <v>1146.989990234375</v>
      </c>
      <c r="D34" s="69">
        <v>1166.7900390625</v>
      </c>
      <c r="E34" s="69">
        <v>1259.25</v>
      </c>
      <c r="F34" s="69">
        <v>1348.1600341796875</v>
      </c>
      <c r="G34" s="69">
        <v>1438.6400146484375</v>
      </c>
      <c r="H34" s="69">
        <v>1612.550048828125</v>
      </c>
      <c r="I34" s="69">
        <v>1515.719970703125</v>
      </c>
      <c r="J34" s="69">
        <v>1493.4100341796875</v>
      </c>
      <c r="K34" s="69">
        <v>1501.530029296875</v>
      </c>
      <c r="L34" s="69">
        <v>1532.4599609375</v>
      </c>
      <c r="M34" s="69">
        <v>1810.06005859375</v>
      </c>
      <c r="N34" s="69">
        <v>1836.5799560546875</v>
      </c>
      <c r="O34" s="69">
        <v>1825.0899658203125</v>
      </c>
      <c r="P34" s="69">
        <v>1776.3199462890625</v>
      </c>
      <c r="Q34" s="69">
        <v>3197.219970703125</v>
      </c>
      <c r="R34" s="69">
        <v>3303.929931640625</v>
      </c>
      <c r="S34" s="69">
        <v>3675.050048828125</v>
      </c>
      <c r="T34" s="69">
        <v>4158.56982421875</v>
      </c>
      <c r="U34" s="69">
        <v>5148.419921875</v>
      </c>
      <c r="V34" s="69">
        <v>5048.7900390625</v>
      </c>
      <c r="W34" s="69">
        <v>5374.14990234375</v>
      </c>
      <c r="X34" s="69">
        <v>5606.7099609375</v>
      </c>
      <c r="Y34" s="69">
        <v>5775.5498046875</v>
      </c>
      <c r="Z34" s="69">
        <v>5704.81005859375</v>
      </c>
    </row>
    <row r="35" spans="1:26" x14ac:dyDescent="0.25">
      <c r="A35" s="1" t="s">
        <v>331</v>
      </c>
      <c r="B35" t="s">
        <v>332</v>
      </c>
      <c r="C35" s="69">
        <v>0</v>
      </c>
      <c r="D35" s="69">
        <v>0</v>
      </c>
      <c r="E35" s="69">
        <v>0</v>
      </c>
      <c r="F35" s="69">
        <v>0</v>
      </c>
      <c r="G35" s="69">
        <v>0</v>
      </c>
      <c r="H35" s="69">
        <v>0</v>
      </c>
      <c r="I35" s="69">
        <v>0</v>
      </c>
      <c r="J35" s="69">
        <v>0</v>
      </c>
      <c r="K35" s="69">
        <v>0</v>
      </c>
      <c r="L35" s="69">
        <v>0</v>
      </c>
      <c r="M35" s="69">
        <v>0</v>
      </c>
      <c r="N35" s="69">
        <v>0</v>
      </c>
      <c r="O35" s="69">
        <v>0</v>
      </c>
      <c r="P35" s="69">
        <v>0</v>
      </c>
      <c r="Q35" s="69">
        <v>0</v>
      </c>
      <c r="R35" s="69">
        <v>0</v>
      </c>
      <c r="S35" s="69">
        <v>0</v>
      </c>
      <c r="T35" s="69">
        <v>0</v>
      </c>
      <c r="U35" s="69">
        <v>0</v>
      </c>
      <c r="V35" s="69">
        <v>0</v>
      </c>
      <c r="W35" s="69">
        <v>0</v>
      </c>
      <c r="X35" s="69">
        <v>0</v>
      </c>
      <c r="Y35" s="69">
        <v>0</v>
      </c>
      <c r="Z35" s="69">
        <v>0</v>
      </c>
    </row>
    <row r="36" spans="1:26" x14ac:dyDescent="0.25">
      <c r="A36" s="1" t="s">
        <v>333</v>
      </c>
      <c r="B36" t="s">
        <v>334</v>
      </c>
      <c r="C36" s="69">
        <v>5709.06982421875</v>
      </c>
      <c r="D36" s="69">
        <v>8132.009765625</v>
      </c>
      <c r="E36" s="69">
        <v>11260.9296875</v>
      </c>
      <c r="F36" s="69">
        <v>11579.509765625</v>
      </c>
      <c r="G36" s="69">
        <v>13098.8095703125</v>
      </c>
      <c r="H36" s="69">
        <v>12482.6904296875</v>
      </c>
      <c r="I36" s="69">
        <v>9716.2001953125</v>
      </c>
      <c r="J36" s="69">
        <v>7843.9501953125</v>
      </c>
      <c r="K36" s="69">
        <v>5368.14990234375</v>
      </c>
      <c r="L36" s="69">
        <v>4008.889892578125</v>
      </c>
      <c r="M36" s="69">
        <v>3459.419921875</v>
      </c>
      <c r="N36" s="69">
        <v>3292.909912109375</v>
      </c>
      <c r="O36" s="69">
        <v>3538.590087890625</v>
      </c>
      <c r="P36" s="69">
        <v>3945.179931640625</v>
      </c>
      <c r="Q36" s="69">
        <v>5018.4599609375</v>
      </c>
      <c r="R36" s="69">
        <v>6427.009765625</v>
      </c>
      <c r="S36" s="69">
        <v>7076.66015625</v>
      </c>
      <c r="T36" s="69">
        <v>8847.23046875</v>
      </c>
      <c r="U36" s="69">
        <v>8637.0400390625</v>
      </c>
      <c r="V36" s="69">
        <v>9135.150390625</v>
      </c>
      <c r="W36" s="69">
        <v>10703.0595703125</v>
      </c>
      <c r="X36" s="69">
        <v>9518.76953125</v>
      </c>
      <c r="Y36" s="69">
        <v>8786.2802734375</v>
      </c>
      <c r="Z36" s="69">
        <v>11337.6396484375</v>
      </c>
    </row>
    <row r="37" spans="1:26" x14ac:dyDescent="0.25">
      <c r="A37" s="1" t="s">
        <v>335</v>
      </c>
      <c r="B37" t="s">
        <v>336</v>
      </c>
      <c r="C37" s="69">
        <v>9418.51953125</v>
      </c>
      <c r="D37" s="69">
        <v>10096.7001953125</v>
      </c>
      <c r="E37" s="69">
        <v>9388.76953125</v>
      </c>
      <c r="F37" s="69">
        <v>9119.2197265625</v>
      </c>
      <c r="G37" s="69">
        <v>8850.91015625</v>
      </c>
      <c r="H37" s="69">
        <v>9166.91015625</v>
      </c>
      <c r="I37" s="69">
        <v>9160.7998046875</v>
      </c>
      <c r="J37" s="69">
        <v>9320.7197265625</v>
      </c>
      <c r="K37" s="69">
        <v>9835.4697265625</v>
      </c>
      <c r="L37" s="69">
        <v>9558.009765625</v>
      </c>
      <c r="M37" s="69">
        <v>9328.41015625</v>
      </c>
      <c r="N37" s="69">
        <v>9702.51953125</v>
      </c>
      <c r="O37" s="69">
        <v>9920.1201171875</v>
      </c>
      <c r="P37" s="69">
        <v>10357.1396484375</v>
      </c>
      <c r="Q37" s="69">
        <v>11045.7001953125</v>
      </c>
      <c r="R37" s="69">
        <v>12655.1904296875</v>
      </c>
      <c r="S37" s="69">
        <v>14008.5595703125</v>
      </c>
      <c r="T37" s="69">
        <v>15050.25</v>
      </c>
      <c r="U37" s="69">
        <v>16127.8701171875</v>
      </c>
      <c r="V37" s="69">
        <v>15583.490234375</v>
      </c>
      <c r="W37" s="69">
        <v>14922.7900390625</v>
      </c>
      <c r="X37" s="69">
        <v>14068.2099609375</v>
      </c>
      <c r="Y37" s="69">
        <v>14816.6396484375</v>
      </c>
      <c r="Z37" s="69">
        <v>16391.58984375</v>
      </c>
    </row>
    <row r="38" spans="1:26" x14ac:dyDescent="0.25">
      <c r="A38" s="1" t="s">
        <v>337</v>
      </c>
      <c r="B38" t="s">
        <v>338</v>
      </c>
      <c r="C38" s="69">
        <v>3323.35009765625</v>
      </c>
      <c r="D38" s="69">
        <v>3599.330078125</v>
      </c>
      <c r="E38" s="69">
        <v>3487.75</v>
      </c>
      <c r="F38" s="69">
        <v>3524.110107421875</v>
      </c>
      <c r="G38" s="69">
        <v>4033.97998046875</v>
      </c>
      <c r="H38" s="69">
        <v>4379.89990234375</v>
      </c>
      <c r="I38" s="69">
        <v>4410.31005859375</v>
      </c>
      <c r="J38" s="69">
        <v>4809.240234375</v>
      </c>
      <c r="K38" s="69">
        <v>4958.43994140625</v>
      </c>
      <c r="L38" s="69">
        <v>4782.7001953125</v>
      </c>
      <c r="M38" s="69">
        <v>4928.5400390625</v>
      </c>
      <c r="N38" s="69">
        <v>5643.39013671875</v>
      </c>
      <c r="O38" s="69">
        <v>5958.81982421875</v>
      </c>
      <c r="P38" s="69">
        <v>6620.490234375</v>
      </c>
      <c r="Q38" s="69">
        <v>6944.18017578125</v>
      </c>
      <c r="R38" s="69">
        <v>7631.52001953125</v>
      </c>
      <c r="S38" s="69">
        <v>8563.900390625</v>
      </c>
      <c r="T38" s="69">
        <v>8328.7900390625</v>
      </c>
      <c r="U38" s="69">
        <v>8148.02001953125</v>
      </c>
      <c r="V38" s="69">
        <v>7708.169921875</v>
      </c>
      <c r="W38" s="69">
        <v>5427.0498046875</v>
      </c>
      <c r="X38" s="69">
        <v>2344.3798828125</v>
      </c>
      <c r="Y38" s="69">
        <v>3239.550048828125</v>
      </c>
      <c r="Z38" s="69">
        <v>5289.509765625</v>
      </c>
    </row>
    <row r="39" spans="1:26" x14ac:dyDescent="0.25">
      <c r="A39" s="1" t="s">
        <v>339</v>
      </c>
      <c r="B39" t="s">
        <v>340</v>
      </c>
      <c r="C39" s="69">
        <v>6997.7001953125</v>
      </c>
      <c r="D39" s="69">
        <v>6802.39990234375</v>
      </c>
      <c r="E39" s="69">
        <v>6496.330078125</v>
      </c>
      <c r="F39" s="69">
        <v>6582.77001953125</v>
      </c>
      <c r="G39" s="69">
        <v>7233.56982421875</v>
      </c>
      <c r="H39" s="69">
        <v>8437.8798828125</v>
      </c>
      <c r="I39" s="69">
        <v>9576.4404296875</v>
      </c>
      <c r="J39" s="69">
        <v>9717.8095703125</v>
      </c>
      <c r="K39" s="69">
        <v>9891.75</v>
      </c>
      <c r="L39" s="69">
        <v>9603.169921875</v>
      </c>
      <c r="M39" s="69">
        <v>9492.2001953125</v>
      </c>
      <c r="N39" s="69">
        <v>10200.9599609375</v>
      </c>
      <c r="O39" s="69">
        <v>11619.099609375</v>
      </c>
      <c r="P39" s="69">
        <v>11852.4404296875</v>
      </c>
      <c r="Q39" s="69">
        <v>13138.669921875</v>
      </c>
      <c r="R39" s="69">
        <v>16002.2900390625</v>
      </c>
      <c r="S39" s="69">
        <v>17704.7890625</v>
      </c>
      <c r="T39" s="69">
        <v>17851.48046875</v>
      </c>
      <c r="U39" s="69">
        <v>17167.650390625</v>
      </c>
      <c r="V39" s="69">
        <v>15489.2197265625</v>
      </c>
      <c r="W39" s="69">
        <v>11418.1103515625</v>
      </c>
      <c r="X39" s="69">
        <v>6406.02978515625</v>
      </c>
      <c r="Y39" s="69">
        <v>7567.169921875</v>
      </c>
      <c r="Z39" s="69">
        <v>9700.0595703125</v>
      </c>
    </row>
    <row r="40" spans="1:26" x14ac:dyDescent="0.25">
      <c r="A40" s="1" t="s">
        <v>341</v>
      </c>
      <c r="B40" t="s">
        <v>342</v>
      </c>
      <c r="C40" s="69">
        <v>1635.8599853515625</v>
      </c>
      <c r="D40" s="69">
        <v>1901.5400390625</v>
      </c>
      <c r="E40" s="69">
        <v>2028.530029296875</v>
      </c>
      <c r="F40" s="69">
        <v>2066.989990234375</v>
      </c>
      <c r="G40" s="69">
        <v>2117.429931640625</v>
      </c>
      <c r="H40" s="69">
        <v>2094.570068359375</v>
      </c>
      <c r="I40" s="69">
        <v>2007.300048828125</v>
      </c>
      <c r="J40" s="69">
        <v>2141.64990234375</v>
      </c>
      <c r="K40" s="69">
        <v>2161.68994140625</v>
      </c>
      <c r="L40" s="69">
        <v>2331.18994140625</v>
      </c>
      <c r="M40" s="69">
        <v>2120.719970703125</v>
      </c>
      <c r="N40" s="69">
        <v>2137.89990234375</v>
      </c>
      <c r="O40" s="69">
        <v>2159.949951171875</v>
      </c>
      <c r="P40" s="69">
        <v>2127.409912109375</v>
      </c>
      <c r="Q40" s="69">
        <v>2150.72998046875</v>
      </c>
      <c r="R40" s="69">
        <v>2210.760009765625</v>
      </c>
      <c r="S40" s="69">
        <v>2353.340087890625</v>
      </c>
      <c r="T40" s="69">
        <v>2641.659912109375</v>
      </c>
      <c r="U40" s="69">
        <v>2993.60009765625</v>
      </c>
      <c r="V40" s="69">
        <v>3314.389892578125</v>
      </c>
      <c r="W40" s="69">
        <v>3530.2099609375</v>
      </c>
      <c r="X40" s="69">
        <v>3422</v>
      </c>
      <c r="Y40" s="69">
        <v>3751.340087890625</v>
      </c>
      <c r="Z40" s="69">
        <v>3660.780029296875</v>
      </c>
    </row>
    <row r="41" spans="1:26" x14ac:dyDescent="0.25">
      <c r="A41" s="1" t="s">
        <v>343</v>
      </c>
      <c r="B41" t="s">
        <v>483</v>
      </c>
      <c r="C41" s="69">
        <v>2046.1099853515625</v>
      </c>
      <c r="D41" s="69">
        <v>2060.14990234375</v>
      </c>
      <c r="E41" s="69">
        <v>2024.9300537109375</v>
      </c>
      <c r="F41" s="69">
        <v>2101.530029296875</v>
      </c>
      <c r="G41" s="69">
        <v>2190.4599609375</v>
      </c>
      <c r="H41" s="69">
        <v>2322.72998046875</v>
      </c>
      <c r="I41" s="69">
        <v>2373.2099609375</v>
      </c>
      <c r="J41" s="69">
        <v>2291.68994140625</v>
      </c>
      <c r="K41" s="69">
        <v>1973.27001953125</v>
      </c>
      <c r="L41" s="69">
        <v>1884.22998046875</v>
      </c>
      <c r="M41" s="69">
        <v>1876.56005859375</v>
      </c>
      <c r="N41" s="69">
        <v>1894.1800537109375</v>
      </c>
      <c r="O41" s="69">
        <v>1832.0699462890625</v>
      </c>
      <c r="P41" s="69">
        <v>1560.4000244140625</v>
      </c>
      <c r="Q41" s="69">
        <v>1608.4300537109375</v>
      </c>
      <c r="R41" s="69">
        <v>1683.6199951171875</v>
      </c>
      <c r="S41" s="69">
        <v>1752.1199951171875</v>
      </c>
      <c r="T41" s="69">
        <v>1894.9100341796875</v>
      </c>
      <c r="U41" s="69">
        <v>2074.31005859375</v>
      </c>
      <c r="V41" s="69">
        <v>2376.39990234375</v>
      </c>
      <c r="W41" s="69">
        <v>2210.6298828125</v>
      </c>
      <c r="X41" s="69">
        <v>2182.6201171875</v>
      </c>
      <c r="Y41" s="69">
        <v>2237.489990234375</v>
      </c>
      <c r="Z41" s="69">
        <v>2391.860107421875</v>
      </c>
    </row>
    <row r="42" spans="1:26" x14ac:dyDescent="0.25">
      <c r="A42" s="1" t="s">
        <v>345</v>
      </c>
      <c r="B42" t="s">
        <v>346</v>
      </c>
      <c r="C42" s="69">
        <v>808.32000732421875</v>
      </c>
      <c r="D42" s="69">
        <v>868.780029296875</v>
      </c>
      <c r="E42" s="69">
        <v>750.8499755859375</v>
      </c>
      <c r="F42" s="69">
        <v>872.760009765625</v>
      </c>
      <c r="G42" s="69">
        <v>854.97998046875</v>
      </c>
      <c r="H42" s="69">
        <v>788.21002197265625</v>
      </c>
      <c r="I42" s="69">
        <v>693.8499755859375</v>
      </c>
      <c r="J42" s="69">
        <v>686.280029296875</v>
      </c>
      <c r="K42" s="69">
        <v>743.83001708984375</v>
      </c>
      <c r="L42" s="69">
        <v>660.1099853515625</v>
      </c>
      <c r="M42" s="69">
        <v>635.25</v>
      </c>
      <c r="N42" s="69">
        <v>624.82000732421875</v>
      </c>
      <c r="O42" s="69">
        <v>682.030029296875</v>
      </c>
      <c r="P42" s="69">
        <v>788.55999755859375</v>
      </c>
      <c r="Q42" s="69">
        <v>921.71002197265625</v>
      </c>
      <c r="R42" s="69">
        <v>1102.9000244140625</v>
      </c>
      <c r="S42" s="69">
        <v>1252.8299560546875</v>
      </c>
      <c r="T42" s="69">
        <v>1342.43994140625</v>
      </c>
      <c r="U42" s="69">
        <v>1335.1099853515625</v>
      </c>
      <c r="V42" s="69">
        <v>1339.4599609375</v>
      </c>
      <c r="W42" s="69">
        <v>1399.1700439453125</v>
      </c>
      <c r="X42" s="69">
        <v>1271.469970703125</v>
      </c>
      <c r="Y42" s="69">
        <v>1286.8499755859375</v>
      </c>
      <c r="Z42" s="69">
        <v>1377.739990234375</v>
      </c>
    </row>
    <row r="43" spans="1:26" x14ac:dyDescent="0.25">
      <c r="A43" s="1" t="s">
        <v>347</v>
      </c>
      <c r="B43" s="153" t="s">
        <v>348</v>
      </c>
      <c r="C43" s="69">
        <v>1230.449951171875</v>
      </c>
      <c r="D43" s="69">
        <v>1298.1600341796875</v>
      </c>
      <c r="E43" s="69">
        <v>1191.18994140625</v>
      </c>
      <c r="F43" s="69">
        <v>1435.550048828125</v>
      </c>
      <c r="G43" s="69">
        <v>1487.469970703125</v>
      </c>
      <c r="H43" s="69">
        <v>1459.8399658203125</v>
      </c>
      <c r="I43" s="69">
        <v>1635.0699462890625</v>
      </c>
      <c r="J43" s="69">
        <v>1521.2099609375</v>
      </c>
      <c r="K43" s="69">
        <v>1711.3299560546875</v>
      </c>
      <c r="L43" s="69">
        <v>1297.0400390625</v>
      </c>
      <c r="M43" s="69">
        <v>1317.6800537109375</v>
      </c>
      <c r="N43" s="69">
        <v>1303.8800048828125</v>
      </c>
      <c r="O43" s="69">
        <v>1250.8900146484375</v>
      </c>
      <c r="P43" s="69">
        <v>1226.8699951171875</v>
      </c>
      <c r="Q43" s="69">
        <v>1246.4000244140625</v>
      </c>
      <c r="R43" s="69">
        <v>1511.8699951171875</v>
      </c>
      <c r="S43" s="69">
        <v>1694.7900390625</v>
      </c>
      <c r="T43" s="69">
        <v>1530.1800537109375</v>
      </c>
      <c r="U43" s="69">
        <v>1568.989990234375</v>
      </c>
      <c r="V43" s="69">
        <v>1612.010009765625</v>
      </c>
      <c r="W43" s="69">
        <v>1732.3699951171875</v>
      </c>
      <c r="X43" s="69">
        <v>1780.030029296875</v>
      </c>
      <c r="Y43" s="69">
        <v>1924.699951171875</v>
      </c>
      <c r="Z43" s="69">
        <v>2028.5</v>
      </c>
    </row>
    <row r="44" spans="1:26" x14ac:dyDescent="0.25">
      <c r="A44" s="1" t="s">
        <v>349</v>
      </c>
      <c r="B44" s="153" t="s">
        <v>350</v>
      </c>
      <c r="C44" s="69">
        <v>1037.31005859375</v>
      </c>
      <c r="D44" s="69">
        <v>1145.050048828125</v>
      </c>
      <c r="E44" s="69">
        <v>1182.5899658203125</v>
      </c>
      <c r="F44" s="69">
        <v>1270.8900146484375</v>
      </c>
      <c r="G44" s="69">
        <v>1347.3800048828125</v>
      </c>
      <c r="H44" s="69">
        <v>1389.469970703125</v>
      </c>
      <c r="I44" s="69">
        <v>1457.8299560546875</v>
      </c>
      <c r="J44" s="69">
        <v>1469.47998046875</v>
      </c>
      <c r="K44" s="69">
        <v>1427.949951171875</v>
      </c>
      <c r="L44" s="69">
        <v>1324.030029296875</v>
      </c>
      <c r="M44" s="69">
        <v>1410.219970703125</v>
      </c>
      <c r="N44" s="69">
        <v>1627.2099609375</v>
      </c>
      <c r="O44" s="69">
        <v>1770.699951171875</v>
      </c>
      <c r="P44" s="69">
        <v>1870.1600341796875</v>
      </c>
      <c r="Q44" s="69">
        <v>2104.919921875</v>
      </c>
      <c r="R44" s="69">
        <v>2290.820068359375</v>
      </c>
      <c r="S44" s="69">
        <v>3542.89990234375</v>
      </c>
      <c r="T44" s="69">
        <v>3562.280029296875</v>
      </c>
      <c r="U44" s="69">
        <v>3756.219970703125</v>
      </c>
      <c r="V44" s="69">
        <v>3159.239990234375</v>
      </c>
      <c r="W44" s="69">
        <v>2105.719970703125</v>
      </c>
      <c r="X44" s="69">
        <v>1110.1300048828125</v>
      </c>
      <c r="Y44" s="69">
        <v>1575.3299560546875</v>
      </c>
      <c r="Z44" s="69">
        <v>2394.1201171875</v>
      </c>
    </row>
    <row r="45" spans="1:26" x14ac:dyDescent="0.25">
      <c r="A45" s="1" t="s">
        <v>351</v>
      </c>
      <c r="B45" t="s">
        <v>484</v>
      </c>
      <c r="C45" s="69">
        <v>30904.970703125</v>
      </c>
      <c r="D45" s="69">
        <v>32008.0703125</v>
      </c>
      <c r="E45" s="69">
        <v>32711.359375</v>
      </c>
      <c r="F45" s="69">
        <v>34367.4296875</v>
      </c>
      <c r="G45" s="69">
        <v>34537.078125</v>
      </c>
      <c r="H45" s="69">
        <v>35488.23828125</v>
      </c>
      <c r="I45" s="69">
        <v>36285.26171875</v>
      </c>
      <c r="J45" s="69">
        <v>37744.53125</v>
      </c>
      <c r="K45" s="69">
        <v>38620.23046875</v>
      </c>
      <c r="L45" s="69">
        <v>38603.578125</v>
      </c>
      <c r="M45" s="69">
        <v>37886.46875</v>
      </c>
      <c r="N45" s="69">
        <v>38420.1484375</v>
      </c>
      <c r="O45" s="69">
        <v>39209.87109375</v>
      </c>
      <c r="P45" s="69">
        <v>39805.87109375</v>
      </c>
      <c r="Q45" s="69">
        <v>43893.609375</v>
      </c>
      <c r="R45" s="69">
        <v>44677.44140625</v>
      </c>
      <c r="S45" s="69">
        <v>48256.37890625</v>
      </c>
      <c r="T45" s="69">
        <v>51236.44921875</v>
      </c>
      <c r="U45" s="69">
        <v>52962.37890625</v>
      </c>
      <c r="V45" s="69">
        <v>53900.51953125</v>
      </c>
      <c r="W45" s="69">
        <v>55509.6484375</v>
      </c>
      <c r="X45" s="69">
        <v>53994.2890625</v>
      </c>
      <c r="Y45" s="69">
        <v>53438.01171875</v>
      </c>
      <c r="Z45" s="69">
        <v>59593.19140625</v>
      </c>
    </row>
    <row r="46" spans="1:26" x14ac:dyDescent="0.25">
      <c r="A46" s="1" t="s">
        <v>353</v>
      </c>
      <c r="B46" t="s">
        <v>354</v>
      </c>
      <c r="C46" s="69">
        <v>4491.1298828125</v>
      </c>
      <c r="D46" s="69">
        <v>4347.0498046875</v>
      </c>
      <c r="E46" s="69">
        <v>4441.9501953125</v>
      </c>
      <c r="F46" s="69">
        <v>4469.2001953125</v>
      </c>
      <c r="G46" s="69">
        <v>4715.93994140625</v>
      </c>
      <c r="H46" s="69">
        <v>4549.02978515625</v>
      </c>
      <c r="I46" s="69">
        <v>4712.0400390625</v>
      </c>
      <c r="J46" s="69">
        <v>4860.85986328125</v>
      </c>
      <c r="K46" s="69">
        <v>4913.740234375</v>
      </c>
      <c r="L46" s="69">
        <v>4853.43994140625</v>
      </c>
      <c r="M46" s="69">
        <v>5092.990234375</v>
      </c>
      <c r="N46" s="69">
        <v>4942.77978515625</v>
      </c>
      <c r="O46" s="69">
        <v>5034.56982421875</v>
      </c>
      <c r="P46" s="69">
        <v>4937.72021484375</v>
      </c>
      <c r="Q46" s="69">
        <v>4679.759765625</v>
      </c>
      <c r="R46" s="69">
        <v>5249.06982421875</v>
      </c>
      <c r="S46" s="69">
        <v>5104.330078125</v>
      </c>
      <c r="T46" s="69">
        <v>5226.43017578125</v>
      </c>
      <c r="U46" s="69">
        <v>5221.8701171875</v>
      </c>
      <c r="V46" s="69">
        <v>5236.1298828125</v>
      </c>
      <c r="W46" s="69">
        <v>5211.5498046875</v>
      </c>
      <c r="X46" s="69">
        <v>5081.2900390625</v>
      </c>
      <c r="Y46" s="69">
        <v>5376.1298828125</v>
      </c>
      <c r="Z46" s="69">
        <v>5369.68994140625</v>
      </c>
    </row>
    <row r="47" spans="1:26" x14ac:dyDescent="0.25">
      <c r="A47" s="1" t="s">
        <v>355</v>
      </c>
      <c r="B47" t="s">
        <v>356</v>
      </c>
      <c r="C47" s="69">
        <v>307.8800048828125</v>
      </c>
      <c r="D47" s="69">
        <v>358.17999267578125</v>
      </c>
      <c r="E47" s="69">
        <v>364.3699951171875</v>
      </c>
      <c r="F47" s="69">
        <v>270.41000366210938</v>
      </c>
      <c r="G47" s="69">
        <v>264.48001098632813</v>
      </c>
      <c r="H47" s="69">
        <v>245.72000122070313</v>
      </c>
      <c r="I47" s="69">
        <v>254.00999450683594</v>
      </c>
      <c r="J47" s="69">
        <v>269.80999755859375</v>
      </c>
      <c r="K47" s="69">
        <v>248.13999938964844</v>
      </c>
      <c r="L47" s="69">
        <v>284.489990234375</v>
      </c>
      <c r="M47" s="69">
        <v>383.3900146484375</v>
      </c>
      <c r="N47" s="69">
        <v>428.79998779296875</v>
      </c>
      <c r="O47" s="69">
        <v>447.20999145507813</v>
      </c>
      <c r="P47" s="69">
        <v>476.75</v>
      </c>
      <c r="Q47" s="69">
        <v>575.1300048828125</v>
      </c>
      <c r="R47" s="69">
        <v>733.41998291015625</v>
      </c>
      <c r="S47" s="69">
        <v>715.17999267578125</v>
      </c>
      <c r="T47" s="69">
        <v>819.70001220703125</v>
      </c>
      <c r="U47" s="69">
        <v>876.510009765625</v>
      </c>
      <c r="V47" s="69">
        <v>942.6400146484375</v>
      </c>
      <c r="W47" s="69">
        <v>1127.280029296875</v>
      </c>
      <c r="X47" s="69">
        <v>1116.5</v>
      </c>
      <c r="Y47" s="69">
        <v>1248.6300048828125</v>
      </c>
      <c r="Z47" s="69">
        <v>1167.5899658203125</v>
      </c>
    </row>
    <row r="48" spans="1:26" x14ac:dyDescent="0.25">
      <c r="A48" s="1" t="s">
        <v>357</v>
      </c>
      <c r="B48" t="s">
        <v>358</v>
      </c>
      <c r="C48" s="69">
        <v>264.75</v>
      </c>
      <c r="D48" s="69">
        <v>402.75</v>
      </c>
      <c r="E48" s="69">
        <v>626.33001708984375</v>
      </c>
      <c r="F48" s="69">
        <v>709.67999267578125</v>
      </c>
      <c r="G48" s="69">
        <v>820.469970703125</v>
      </c>
      <c r="H48" s="69">
        <v>825.34002685546875</v>
      </c>
      <c r="I48" s="69">
        <v>838.54998779296875</v>
      </c>
      <c r="J48" s="69">
        <v>959.65997314453125</v>
      </c>
      <c r="K48" s="69">
        <v>1016.3699951171875</v>
      </c>
      <c r="L48" s="69">
        <v>1011.969970703125</v>
      </c>
      <c r="M48" s="69">
        <v>844.34002685546875</v>
      </c>
      <c r="N48" s="69">
        <v>832.08001708984375</v>
      </c>
      <c r="O48" s="69">
        <v>859.4000244140625</v>
      </c>
      <c r="P48" s="69">
        <v>895.510009765625</v>
      </c>
      <c r="Q48" s="69">
        <v>969.6300048828125</v>
      </c>
      <c r="R48" s="69">
        <v>1110.0699462890625</v>
      </c>
      <c r="S48" s="69">
        <v>1310.18994140625</v>
      </c>
      <c r="T48" s="69">
        <v>1264</v>
      </c>
      <c r="U48" s="69">
        <v>1291.239990234375</v>
      </c>
      <c r="V48" s="69">
        <v>1390.3299560546875</v>
      </c>
      <c r="W48" s="69">
        <v>1311.6099853515625</v>
      </c>
      <c r="X48" s="69">
        <v>1056.4599609375</v>
      </c>
      <c r="Y48" s="69">
        <v>1047.5999755859375</v>
      </c>
      <c r="Z48" s="69">
        <v>1207.9300537109375</v>
      </c>
    </row>
    <row r="49" spans="1:26" x14ac:dyDescent="0.25">
      <c r="A49" s="1" t="s">
        <v>359</v>
      </c>
      <c r="B49" t="s">
        <v>360</v>
      </c>
      <c r="C49" s="69">
        <v>974.8699951171875</v>
      </c>
      <c r="D49" s="69">
        <v>1028.56005859375</v>
      </c>
      <c r="E49" s="69">
        <v>921.72998046875</v>
      </c>
      <c r="F49" s="69">
        <v>1057.1700439453125</v>
      </c>
      <c r="G49" s="69">
        <v>860.739990234375</v>
      </c>
      <c r="H49" s="69">
        <v>943.75</v>
      </c>
      <c r="I49" s="69">
        <v>1084.3399658203125</v>
      </c>
      <c r="J49" s="69">
        <v>1141.3199462890625</v>
      </c>
      <c r="K49" s="69">
        <v>1153.93994140625</v>
      </c>
      <c r="L49" s="69">
        <v>1179.6700439453125</v>
      </c>
      <c r="M49" s="69">
        <v>1186.2900390625</v>
      </c>
      <c r="N49" s="69">
        <v>1292.0999755859375</v>
      </c>
      <c r="O49" s="69">
        <v>1388.72998046875</v>
      </c>
      <c r="P49" s="69">
        <v>1433.47998046875</v>
      </c>
      <c r="Q49" s="69">
        <v>1612.2099609375</v>
      </c>
      <c r="R49" s="69">
        <v>1743.1500244140625</v>
      </c>
      <c r="S49" s="69">
        <v>2015.199951171875</v>
      </c>
      <c r="T49" s="69">
        <v>2325.300048828125</v>
      </c>
      <c r="U49" s="69">
        <v>2361.929931640625</v>
      </c>
      <c r="V49" s="69">
        <v>2278.659912109375</v>
      </c>
      <c r="W49" s="69">
        <v>2217.179931640625</v>
      </c>
      <c r="X49" s="69">
        <v>2048.02001953125</v>
      </c>
      <c r="Y49" s="69">
        <v>2285.570068359375</v>
      </c>
      <c r="Z49" s="69">
        <v>2506.2099609375</v>
      </c>
    </row>
    <row r="50" spans="1:26" x14ac:dyDescent="0.25">
      <c r="A50" s="1" t="s">
        <v>361</v>
      </c>
      <c r="B50" t="s">
        <v>485</v>
      </c>
      <c r="C50" s="69">
        <v>547.34002685546875</v>
      </c>
      <c r="D50" s="69">
        <v>720.5999755859375</v>
      </c>
      <c r="E50" s="69">
        <v>770.25</v>
      </c>
      <c r="F50" s="69">
        <v>992.8699951171875</v>
      </c>
      <c r="G50" s="69">
        <v>1262.81005859375</v>
      </c>
      <c r="H50" s="69">
        <v>1467.530029296875</v>
      </c>
      <c r="I50" s="69">
        <v>1594.469970703125</v>
      </c>
      <c r="J50" s="69">
        <v>1637.22998046875</v>
      </c>
      <c r="K50" s="69">
        <v>1559.6300048828125</v>
      </c>
      <c r="L50" s="69">
        <v>1485.8299560546875</v>
      </c>
      <c r="M50" s="69">
        <v>1448.8399658203125</v>
      </c>
      <c r="N50" s="69">
        <v>1375.3399658203125</v>
      </c>
      <c r="O50" s="69">
        <v>1232.280029296875</v>
      </c>
      <c r="P50" s="69">
        <v>1120.1700439453125</v>
      </c>
      <c r="Q50" s="69">
        <v>1188.8499755859375</v>
      </c>
      <c r="R50" s="69">
        <v>1663.8800048828125</v>
      </c>
      <c r="S50" s="69">
        <v>1612.550048828125</v>
      </c>
      <c r="T50" s="69">
        <v>1754.77001953125</v>
      </c>
      <c r="U50" s="69">
        <v>1731.3699951171875</v>
      </c>
      <c r="V50" s="69">
        <v>1614.5699462890625</v>
      </c>
      <c r="W50" s="69">
        <v>1543.3299560546875</v>
      </c>
      <c r="X50" s="69">
        <v>1454.010009765625</v>
      </c>
      <c r="Y50" s="69">
        <v>1373.030029296875</v>
      </c>
      <c r="Z50" s="69">
        <v>1329.239990234375</v>
      </c>
    </row>
    <row r="51" spans="1:26" x14ac:dyDescent="0.25">
      <c r="A51" s="1" t="s">
        <v>486</v>
      </c>
      <c r="B51" t="s">
        <v>487</v>
      </c>
      <c r="C51" s="69">
        <v>53.180000305175781</v>
      </c>
      <c r="D51" s="69">
        <v>62.380001068115234</v>
      </c>
      <c r="E51" s="69">
        <v>80.300003051757813</v>
      </c>
      <c r="F51" s="69">
        <v>104.69999694824219</v>
      </c>
      <c r="G51" s="69">
        <v>112.11000061035156</v>
      </c>
      <c r="H51" s="69">
        <v>109.34999847412109</v>
      </c>
      <c r="I51" s="69">
        <v>116.48999786376953</v>
      </c>
      <c r="J51" s="69">
        <v>129.33999633789063</v>
      </c>
      <c r="K51" s="69">
        <v>141.77999877929688</v>
      </c>
      <c r="L51" s="69">
        <v>205.30000305175781</v>
      </c>
      <c r="M51" s="69">
        <v>262.17999267578125</v>
      </c>
      <c r="N51" s="69">
        <v>265.989990234375</v>
      </c>
      <c r="O51" s="69">
        <v>298.01998901367188</v>
      </c>
      <c r="P51" s="69">
        <v>306.25</v>
      </c>
      <c r="Q51" s="69">
        <v>284.80999755859375</v>
      </c>
      <c r="R51" s="69">
        <v>296.55999755859375</v>
      </c>
      <c r="S51" s="69">
        <v>336.70001220703125</v>
      </c>
      <c r="T51" s="69">
        <v>363.02999877929688</v>
      </c>
      <c r="U51" s="69">
        <v>390.1199951171875</v>
      </c>
      <c r="V51" s="69">
        <v>420.1099853515625</v>
      </c>
      <c r="W51" s="69">
        <v>530.20001220703125</v>
      </c>
      <c r="X51" s="69">
        <v>566.0999755859375</v>
      </c>
      <c r="Y51" s="69">
        <v>639.75</v>
      </c>
      <c r="Z51" s="69">
        <v>726.6300048828125</v>
      </c>
    </row>
    <row r="52" spans="1:26" s="43" customFormat="1" ht="20.25" customHeight="1" x14ac:dyDescent="0.25">
      <c r="A52" s="841"/>
      <c r="B52" s="435" t="s">
        <v>202</v>
      </c>
      <c r="C52" s="842">
        <v>74461.34375</v>
      </c>
      <c r="D52" s="842">
        <v>79985.21875</v>
      </c>
      <c r="E52" s="842">
        <v>83298.25</v>
      </c>
      <c r="F52" s="842">
        <v>84106.4609375</v>
      </c>
      <c r="G52" s="842">
        <v>87509.359375</v>
      </c>
      <c r="H52" s="842">
        <v>90580.7109375</v>
      </c>
      <c r="I52" s="842">
        <v>89989.5390625</v>
      </c>
      <c r="J52" s="842">
        <v>90655.0078125</v>
      </c>
      <c r="K52" s="842">
        <v>89940.9609375</v>
      </c>
      <c r="L52" s="842">
        <v>86902.421875</v>
      </c>
      <c r="M52" s="842">
        <v>85809.21875</v>
      </c>
      <c r="N52" s="842">
        <v>88218.453125</v>
      </c>
      <c r="O52" s="842">
        <v>91457.109375</v>
      </c>
      <c r="P52" s="842">
        <v>93516.921875</v>
      </c>
      <c r="Q52" s="842">
        <v>103048.1484375</v>
      </c>
      <c r="R52" s="842">
        <v>112950.796875</v>
      </c>
      <c r="S52" s="842">
        <v>123959.4296875</v>
      </c>
      <c r="T52" s="842">
        <v>131457.625</v>
      </c>
      <c r="U52" s="842">
        <v>134976.671875</v>
      </c>
      <c r="V52" s="842">
        <v>133628.890625</v>
      </c>
      <c r="W52" s="842">
        <v>128891.1015625</v>
      </c>
      <c r="X52" s="842">
        <v>115415.6796875</v>
      </c>
      <c r="Y52" s="842">
        <v>118932.0234375</v>
      </c>
      <c r="Z52" s="842">
        <v>134838.65625</v>
      </c>
    </row>
    <row r="53" spans="1:26" s="23" customFormat="1" ht="15" customHeight="1" x14ac:dyDescent="0.25">
      <c r="A53" s="63" t="s">
        <v>481</v>
      </c>
      <c r="B53" s="42"/>
      <c r="C53" s="42"/>
      <c r="D53" s="42"/>
      <c r="E53" s="42"/>
      <c r="F53" s="42"/>
      <c r="G53" s="42"/>
      <c r="H53" s="42"/>
      <c r="I53" s="42"/>
      <c r="J53" s="42"/>
      <c r="K53" s="42"/>
      <c r="L53" s="42"/>
      <c r="M53" s="42"/>
      <c r="N53" s="42"/>
      <c r="O53" s="42"/>
      <c r="P53" s="42"/>
      <c r="Q53" s="42"/>
      <c r="R53" s="42"/>
      <c r="S53" s="42"/>
      <c r="T53" s="42"/>
      <c r="U53" s="42"/>
      <c r="V53" s="42"/>
      <c r="W53" s="42"/>
      <c r="X53" s="42"/>
      <c r="Y53" s="42"/>
      <c r="Z53" s="42"/>
    </row>
    <row r="55" spans="1:26" s="14" customFormat="1" ht="20.25" customHeight="1" x14ac:dyDescent="0.25">
      <c r="A55" s="93" t="str">
        <f>Index!A48</f>
        <v>Table 3o    Employment by industry, average wage and salary rates, FY2000-FY2023</v>
      </c>
    </row>
    <row r="56" spans="1:26" s="14" customFormat="1" ht="20.25" customHeight="1" x14ac:dyDescent="0.25">
      <c r="A56" s="797"/>
      <c r="B56" s="7"/>
      <c r="C56" s="24" t="str">
        <f>C2</f>
        <v>FY00</v>
      </c>
      <c r="D56" s="24" t="str">
        <f t="shared" ref="D56:O56" si="2">D2</f>
        <v>FY01</v>
      </c>
      <c r="E56" s="24" t="str">
        <f t="shared" si="2"/>
        <v>FY02</v>
      </c>
      <c r="F56" s="24" t="str">
        <f t="shared" si="2"/>
        <v>FY03</v>
      </c>
      <c r="G56" s="24" t="str">
        <f t="shared" si="2"/>
        <v>FY04</v>
      </c>
      <c r="H56" s="24" t="str">
        <f t="shared" si="2"/>
        <v>FY05</v>
      </c>
      <c r="I56" s="24" t="str">
        <f t="shared" si="2"/>
        <v>FY06</v>
      </c>
      <c r="J56" s="24" t="str">
        <f t="shared" si="2"/>
        <v>FY07</v>
      </c>
      <c r="K56" s="24" t="str">
        <f t="shared" si="2"/>
        <v>FY08</v>
      </c>
      <c r="L56" s="24" t="str">
        <f t="shared" si="2"/>
        <v>FY09</v>
      </c>
      <c r="M56" s="24" t="str">
        <f t="shared" si="2"/>
        <v>FY10</v>
      </c>
      <c r="N56" s="24" t="str">
        <f t="shared" si="2"/>
        <v>FY11</v>
      </c>
      <c r="O56" s="24" t="str">
        <f t="shared" si="2"/>
        <v>FY12</v>
      </c>
      <c r="P56" s="24" t="str">
        <f t="shared" ref="P56:Q56" si="3">P2</f>
        <v>FY13</v>
      </c>
      <c r="Q56" s="24" t="str">
        <f t="shared" si="3"/>
        <v>FY14</v>
      </c>
      <c r="R56" s="24" t="str">
        <f t="shared" ref="R56:S56" si="4">R2</f>
        <v>FY15</v>
      </c>
      <c r="S56" s="24" t="str">
        <f t="shared" si="4"/>
        <v>FY16</v>
      </c>
      <c r="T56" s="24" t="str">
        <f t="shared" ref="T56:U56" si="5">T2</f>
        <v>FY17</v>
      </c>
      <c r="U56" s="24" t="str">
        <f t="shared" si="5"/>
        <v>FY18</v>
      </c>
      <c r="V56" s="24" t="str">
        <f t="shared" ref="V56:W56" si="6">V2</f>
        <v>FY19</v>
      </c>
      <c r="W56" s="24" t="str">
        <f t="shared" si="6"/>
        <v>FY20</v>
      </c>
      <c r="X56" s="24" t="str">
        <f t="shared" ref="X56:Y56" si="7">X2</f>
        <v>FY21</v>
      </c>
      <c r="Y56" s="24" t="str">
        <f t="shared" si="7"/>
        <v>FY22</v>
      </c>
      <c r="Z56" s="24" t="str">
        <f t="shared" ref="Z56" si="8">Z2</f>
        <v>FY23</v>
      </c>
    </row>
    <row r="57" spans="1:26" ht="20.25" customHeight="1" x14ac:dyDescent="0.25">
      <c r="A57" s="1" t="s">
        <v>321</v>
      </c>
      <c r="B57" t="s">
        <v>322</v>
      </c>
      <c r="C57" s="69">
        <f>IF(C3&gt;9,C30/C3*1000,"n.a.")</f>
        <v>2017.4399443992011</v>
      </c>
      <c r="D57" s="69">
        <f t="shared" ref="D57:T72" si="9">IF(D3&gt;9,D30/D3*1000,"n.a.")</f>
        <v>1889.3794301521812</v>
      </c>
      <c r="E57" s="69">
        <f t="shared" si="9"/>
        <v>2303.9014605170951</v>
      </c>
      <c r="F57" s="69">
        <f t="shared" si="9"/>
        <v>1969.5122880636029</v>
      </c>
      <c r="G57" s="69">
        <f t="shared" si="9"/>
        <v>1963.1726584806681</v>
      </c>
      <c r="H57" s="69">
        <f t="shared" si="9"/>
        <v>2055.8688573385889</v>
      </c>
      <c r="I57" s="69">
        <f t="shared" si="9"/>
        <v>2089.6186747748147</v>
      </c>
      <c r="J57" s="69">
        <f t="shared" si="9"/>
        <v>1949.9588372379269</v>
      </c>
      <c r="K57" s="69">
        <f t="shared" si="9"/>
        <v>2477.7649562625952</v>
      </c>
      <c r="L57" s="69">
        <f t="shared" si="9"/>
        <v>2912.8604368565711</v>
      </c>
      <c r="M57" s="69">
        <f t="shared" si="9"/>
        <v>3085.3198658519145</v>
      </c>
      <c r="N57" s="69">
        <f t="shared" si="9"/>
        <v>3098.7522003997647</v>
      </c>
      <c r="O57" s="69">
        <f t="shared" si="9"/>
        <v>2976.6050761211754</v>
      </c>
      <c r="P57" s="69">
        <f t="shared" si="9"/>
        <v>3599.7606676462046</v>
      </c>
      <c r="Q57" s="69">
        <f t="shared" si="9"/>
        <v>3726.2852245097865</v>
      </c>
      <c r="R57" s="69">
        <f t="shared" si="9"/>
        <v>3766.0199596921057</v>
      </c>
      <c r="S57" s="69">
        <f t="shared" si="9"/>
        <v>3919.4173775689733</v>
      </c>
      <c r="T57" s="69">
        <f t="shared" si="9"/>
        <v>4190.4531882457732</v>
      </c>
      <c r="U57" s="69">
        <f t="shared" ref="U57:V71" si="10">IF(U3&gt;9,U30/U3*1000,"n.a.")</f>
        <v>4483.9756862252998</v>
      </c>
      <c r="V57" s="69">
        <f t="shared" si="10"/>
        <v>4160.6607869037634</v>
      </c>
      <c r="W57" s="69">
        <f t="shared" ref="W57:X57" si="11">IF(W3&gt;9,W30/W3*1000,"n.a.")</f>
        <v>3967.8782766370391</v>
      </c>
      <c r="X57" s="69">
        <f t="shared" si="11"/>
        <v>3547.528581599202</v>
      </c>
      <c r="Y57" s="69">
        <f t="shared" ref="Y57:Z57" si="12">IF(Y3&gt;9,Y30/Y3*1000,"n.a.")</f>
        <v>3523.2557019921146</v>
      </c>
      <c r="Z57" s="69">
        <f t="shared" si="12"/>
        <v>3049.0013428236862</v>
      </c>
    </row>
    <row r="58" spans="1:26" x14ac:dyDescent="0.25">
      <c r="A58" s="1" t="s">
        <v>323</v>
      </c>
      <c r="B58" s="153" t="s">
        <v>324</v>
      </c>
      <c r="C58" s="69">
        <f t="shared" ref="C58:R79" si="13">IF(C4&gt;9,C31/C4*1000,"n.a.")</f>
        <v>4699.5582333645998</v>
      </c>
      <c r="D58" s="69">
        <f t="shared" si="13"/>
        <v>3964.7349217366777</v>
      </c>
      <c r="E58" s="69">
        <f t="shared" si="13"/>
        <v>4365.0574849013647</v>
      </c>
      <c r="F58" s="69">
        <f t="shared" si="13"/>
        <v>4601.6613967889361</v>
      </c>
      <c r="G58" s="69">
        <f t="shared" si="13"/>
        <v>4654.1269801982862</v>
      </c>
      <c r="H58" s="69">
        <f t="shared" si="13"/>
        <v>4356.5673635498233</v>
      </c>
      <c r="I58" s="69">
        <f t="shared" si="13"/>
        <v>4621.5745233818234</v>
      </c>
      <c r="J58" s="69">
        <f t="shared" si="13"/>
        <v>4834.5916962239462</v>
      </c>
      <c r="K58" s="69">
        <f t="shared" si="13"/>
        <v>4430.765099400357</v>
      </c>
      <c r="L58" s="69">
        <f t="shared" si="13"/>
        <v>4145.258981475673</v>
      </c>
      <c r="M58" s="69">
        <f t="shared" si="13"/>
        <v>4456.0360889703679</v>
      </c>
      <c r="N58" s="69">
        <f t="shared" si="13"/>
        <v>4589.2772192193797</v>
      </c>
      <c r="O58" s="69">
        <f t="shared" si="13"/>
        <v>4855.3950436830837</v>
      </c>
      <c r="P58" s="69">
        <f t="shared" si="13"/>
        <v>4961.3570813301985</v>
      </c>
      <c r="Q58" s="69">
        <f t="shared" si="13"/>
        <v>5491.04916081804</v>
      </c>
      <c r="R58" s="69">
        <f t="shared" si="13"/>
        <v>6358.2514909505835</v>
      </c>
      <c r="S58" s="69">
        <f t="shared" si="9"/>
        <v>7250.742056295976</v>
      </c>
      <c r="T58" s="69">
        <f t="shared" si="9"/>
        <v>7802.0022554847583</v>
      </c>
      <c r="U58" s="69">
        <f t="shared" si="10"/>
        <v>7950.7948215417773</v>
      </c>
      <c r="V58" s="69">
        <f t="shared" si="10"/>
        <v>8004.2837138882132</v>
      </c>
      <c r="W58" s="69">
        <f t="shared" ref="W58:X58" si="14">IF(W4&gt;9,W31/W4*1000,"n.a.")</f>
        <v>8245.8175297670277</v>
      </c>
      <c r="X58" s="69">
        <f t="shared" si="14"/>
        <v>9526.7491463473543</v>
      </c>
      <c r="Y58" s="69">
        <f t="shared" ref="Y58:Z58" si="15">IF(Y4&gt;9,Y31/Y4*1000,"n.a.")</f>
        <v>10159.405134022401</v>
      </c>
      <c r="Z58" s="69">
        <f t="shared" si="15"/>
        <v>9988.0667373930519</v>
      </c>
    </row>
    <row r="59" spans="1:26" x14ac:dyDescent="0.25">
      <c r="A59" s="1" t="s">
        <v>325</v>
      </c>
      <c r="B59" s="153" t="s">
        <v>326</v>
      </c>
      <c r="C59" s="69">
        <f t="shared" si="13"/>
        <v>7092.7323808183182</v>
      </c>
      <c r="D59" s="69">
        <f t="shared" si="9"/>
        <v>7576.2773868789436</v>
      </c>
      <c r="E59" s="69">
        <f t="shared" si="9"/>
        <v>7403.5401907026398</v>
      </c>
      <c r="F59" s="69">
        <f t="shared" si="9"/>
        <v>7766.0772968041383</v>
      </c>
      <c r="G59" s="69">
        <f t="shared" si="9"/>
        <v>7954.5681423611113</v>
      </c>
      <c r="H59" s="69">
        <f t="shared" si="9"/>
        <v>7021.478675218872</v>
      </c>
      <c r="I59" s="69">
        <f t="shared" si="9"/>
        <v>7789.0143595950703</v>
      </c>
      <c r="J59" s="69">
        <f t="shared" si="9"/>
        <v>8341.4175278871389</v>
      </c>
      <c r="K59" s="69">
        <f t="shared" si="9"/>
        <v>8661.0750588037645</v>
      </c>
      <c r="L59" s="69">
        <f t="shared" si="9"/>
        <v>8773.9997414981626</v>
      </c>
      <c r="M59" s="69">
        <f t="shared" si="9"/>
        <v>8658.1271537481116</v>
      </c>
      <c r="N59" s="69">
        <f t="shared" si="9"/>
        <v>8453.0524002878283</v>
      </c>
      <c r="O59" s="69">
        <f t="shared" si="9"/>
        <v>8709.1812626008068</v>
      </c>
      <c r="P59" s="69">
        <f t="shared" si="9"/>
        <v>8568.4494589739297</v>
      </c>
      <c r="Q59" s="69">
        <f t="shared" si="9"/>
        <v>8729.2855398995544</v>
      </c>
      <c r="R59" s="69">
        <f t="shared" si="9"/>
        <v>10121.390964673912</v>
      </c>
      <c r="S59" s="69">
        <f t="shared" si="9"/>
        <v>12447.343466938406</v>
      </c>
      <c r="T59" s="69">
        <f t="shared" si="9"/>
        <v>14136.183088140895</v>
      </c>
      <c r="U59" s="69">
        <f t="shared" si="10"/>
        <v>10578.393968532457</v>
      </c>
      <c r="V59" s="69">
        <f t="shared" si="10"/>
        <v>11735.153668777533</v>
      </c>
      <c r="W59" s="69">
        <f t="shared" ref="W59:X59" si="16">IF(W5&gt;9,W32/W5*1000,"n.a.")</f>
        <v>11716.232620755742</v>
      </c>
      <c r="X59" s="69">
        <f t="shared" si="16"/>
        <v>12055.573517170846</v>
      </c>
      <c r="Y59" s="69">
        <f t="shared" ref="Y59:Z59" si="17">IF(Y5&gt;9,Y32/Y5*1000,"n.a.")</f>
        <v>13785.622089670895</v>
      </c>
      <c r="Z59" s="69">
        <f t="shared" si="17"/>
        <v>13160.730536830142</v>
      </c>
    </row>
    <row r="60" spans="1:26" x14ac:dyDescent="0.25">
      <c r="A60" s="1" t="s">
        <v>327</v>
      </c>
      <c r="B60" t="s">
        <v>328</v>
      </c>
      <c r="C60" s="69">
        <f t="shared" si="13"/>
        <v>2792.1116949215493</v>
      </c>
      <c r="D60" s="69">
        <f t="shared" si="9"/>
        <v>3671.9907835845324</v>
      </c>
      <c r="E60" s="69">
        <f t="shared" si="9"/>
        <v>5201.5276337279065</v>
      </c>
      <c r="F60" s="69">
        <f t="shared" si="9"/>
        <v>4369.278951767471</v>
      </c>
      <c r="G60" s="69">
        <f t="shared" si="9"/>
        <v>4426.1637264119054</v>
      </c>
      <c r="H60" s="69">
        <f t="shared" si="9"/>
        <v>4616.4157314942568</v>
      </c>
      <c r="I60" s="69">
        <f t="shared" si="9"/>
        <v>4782.9455086537955</v>
      </c>
      <c r="J60" s="69">
        <f t="shared" si="9"/>
        <v>4888.0080310310159</v>
      </c>
      <c r="K60" s="69">
        <f t="shared" si="9"/>
        <v>5311.4407780399042</v>
      </c>
      <c r="L60" s="69">
        <f t="shared" si="9"/>
        <v>5081.9942885765167</v>
      </c>
      <c r="M60" s="69">
        <f t="shared" si="9"/>
        <v>5505.7139501535148</v>
      </c>
      <c r="N60" s="69">
        <f t="shared" si="9"/>
        <v>5901.0093028884185</v>
      </c>
      <c r="O60" s="69">
        <f t="shared" si="9"/>
        <v>5992.9192366059879</v>
      </c>
      <c r="P60" s="69">
        <f t="shared" si="9"/>
        <v>6384.4430197690062</v>
      </c>
      <c r="Q60" s="69">
        <f t="shared" si="9"/>
        <v>6758.3400296319969</v>
      </c>
      <c r="R60" s="69">
        <f t="shared" si="9"/>
        <v>7263.399040471324</v>
      </c>
      <c r="S60" s="69">
        <f t="shared" si="9"/>
        <v>7841.8184691476145</v>
      </c>
      <c r="T60" s="69">
        <f t="shared" si="9"/>
        <v>8249.46947205775</v>
      </c>
      <c r="U60" s="69">
        <f t="shared" si="10"/>
        <v>8531.417727395492</v>
      </c>
      <c r="V60" s="69">
        <f t="shared" si="10"/>
        <v>8373.0443517460117</v>
      </c>
      <c r="W60" s="69">
        <f t="shared" ref="W60:X60" si="18">IF(W6&gt;9,W33/W6*1000,"n.a.")</f>
        <v>8017.9917973016509</v>
      </c>
      <c r="X60" s="69">
        <f t="shared" si="18"/>
        <v>7524.3797397883091</v>
      </c>
      <c r="Y60" s="69">
        <f t="shared" ref="Y60:Z60" si="19">IF(Y6&gt;9,Y33/Y6*1000,"n.a.")</f>
        <v>7920.0827594285383</v>
      </c>
      <c r="Z60" s="69">
        <f t="shared" si="19"/>
        <v>8172.4870385168915</v>
      </c>
    </row>
    <row r="61" spans="1:26" x14ac:dyDescent="0.25">
      <c r="A61" s="1" t="s">
        <v>329</v>
      </c>
      <c r="B61" t="s">
        <v>330</v>
      </c>
      <c r="C61" s="69">
        <f t="shared" si="13"/>
        <v>11135.825147906553</v>
      </c>
      <c r="D61" s="69">
        <f t="shared" si="9"/>
        <v>11439.118030024511</v>
      </c>
      <c r="E61" s="69">
        <f t="shared" si="9"/>
        <v>11344.594594594595</v>
      </c>
      <c r="F61" s="69">
        <f t="shared" si="9"/>
        <v>11774.323442617359</v>
      </c>
      <c r="G61" s="69">
        <f t="shared" si="9"/>
        <v>11988.66678873698</v>
      </c>
      <c r="H61" s="69">
        <f t="shared" si="9"/>
        <v>12428.131397519268</v>
      </c>
      <c r="I61" s="69">
        <f t="shared" si="9"/>
        <v>11818.479303728071</v>
      </c>
      <c r="J61" s="69">
        <f t="shared" si="9"/>
        <v>11876.024128665507</v>
      </c>
      <c r="K61" s="69">
        <f t="shared" si="9"/>
        <v>12207.561213795732</v>
      </c>
      <c r="L61" s="69">
        <f t="shared" si="9"/>
        <v>12586.940130903491</v>
      </c>
      <c r="M61" s="69">
        <f t="shared" si="9"/>
        <v>12882.989740880783</v>
      </c>
      <c r="N61" s="69">
        <f t="shared" si="9"/>
        <v>12754.027472601998</v>
      </c>
      <c r="O61" s="69">
        <f t="shared" si="9"/>
        <v>13722.480946017387</v>
      </c>
      <c r="P61" s="69">
        <f t="shared" si="9"/>
        <v>13637.773100107966</v>
      </c>
      <c r="Q61" s="69">
        <f t="shared" si="9"/>
        <v>13076.564297354294</v>
      </c>
      <c r="R61" s="69">
        <f t="shared" si="9"/>
        <v>13485.428292410716</v>
      </c>
      <c r="S61" s="69">
        <f t="shared" si="9"/>
        <v>15030.879545309304</v>
      </c>
      <c r="T61" s="69">
        <f t="shared" si="9"/>
        <v>16485.906141600593</v>
      </c>
      <c r="U61" s="69">
        <f t="shared" si="10"/>
        <v>17467.073526293469</v>
      </c>
      <c r="V61" s="69">
        <f t="shared" si="10"/>
        <v>17777.429715008802</v>
      </c>
      <c r="W61" s="69">
        <f t="shared" ref="W61:X61" si="20">IF(W7&gt;9,W34/W7*1000,"n.a.")</f>
        <v>18326.171875</v>
      </c>
      <c r="X61" s="69">
        <f t="shared" si="20"/>
        <v>19124.650899886899</v>
      </c>
      <c r="Y61" s="69">
        <f t="shared" ref="Y61:Z61" si="21">IF(Y7&gt;9,Y34/Y7*1000,"n.a.")</f>
        <v>19898.535072136088</v>
      </c>
      <c r="Z61" s="69">
        <f t="shared" si="21"/>
        <v>19426.141621589151</v>
      </c>
    </row>
    <row r="62" spans="1:26" x14ac:dyDescent="0.25">
      <c r="A62" s="1" t="s">
        <v>331</v>
      </c>
      <c r="B62" t="s">
        <v>332</v>
      </c>
      <c r="C62" s="69" t="str">
        <f t="shared" si="13"/>
        <v>n.a.</v>
      </c>
      <c r="D62" s="69" t="str">
        <f t="shared" si="9"/>
        <v>n.a.</v>
      </c>
      <c r="E62" s="69" t="str">
        <f t="shared" si="9"/>
        <v>n.a.</v>
      </c>
      <c r="F62" s="69" t="str">
        <f t="shared" si="9"/>
        <v>n.a.</v>
      </c>
      <c r="G62" s="69" t="str">
        <f t="shared" si="9"/>
        <v>n.a.</v>
      </c>
      <c r="H62" s="69" t="str">
        <f t="shared" si="9"/>
        <v>n.a.</v>
      </c>
      <c r="I62" s="69" t="str">
        <f t="shared" si="9"/>
        <v>n.a.</v>
      </c>
      <c r="J62" s="69" t="str">
        <f t="shared" si="9"/>
        <v>n.a.</v>
      </c>
      <c r="K62" s="69" t="str">
        <f t="shared" si="9"/>
        <v>n.a.</v>
      </c>
      <c r="L62" s="69" t="str">
        <f t="shared" si="9"/>
        <v>n.a.</v>
      </c>
      <c r="M62" s="69" t="str">
        <f t="shared" si="9"/>
        <v>n.a.</v>
      </c>
      <c r="N62" s="69" t="str">
        <f t="shared" si="9"/>
        <v>n.a.</v>
      </c>
      <c r="O62" s="69" t="str">
        <f t="shared" si="9"/>
        <v>n.a.</v>
      </c>
      <c r="P62" s="69" t="str">
        <f t="shared" si="9"/>
        <v>n.a.</v>
      </c>
      <c r="Q62" s="69" t="str">
        <f t="shared" si="9"/>
        <v>n.a.</v>
      </c>
      <c r="R62" s="69" t="str">
        <f t="shared" si="9"/>
        <v>n.a.</v>
      </c>
      <c r="S62" s="69" t="str">
        <f t="shared" si="9"/>
        <v>n.a.</v>
      </c>
      <c r="T62" s="69" t="str">
        <f t="shared" si="9"/>
        <v>n.a.</v>
      </c>
      <c r="U62" s="69" t="str">
        <f t="shared" si="10"/>
        <v>n.a.</v>
      </c>
      <c r="V62" s="69" t="str">
        <f t="shared" si="10"/>
        <v>n.a.</v>
      </c>
      <c r="W62" s="69" t="str">
        <f t="shared" ref="W62:X62" si="22">IF(W8&gt;9,W35/W8*1000,"n.a.")</f>
        <v>n.a.</v>
      </c>
      <c r="X62" s="69" t="str">
        <f t="shared" si="22"/>
        <v>n.a.</v>
      </c>
      <c r="Y62" s="69" t="str">
        <f t="shared" ref="Y62:Z62" si="23">IF(Y8&gt;9,Y35/Y8*1000,"n.a.")</f>
        <v>n.a.</v>
      </c>
      <c r="Z62" s="69" t="str">
        <f t="shared" si="23"/>
        <v>n.a.</v>
      </c>
    </row>
    <row r="63" spans="1:26" x14ac:dyDescent="0.25">
      <c r="A63" s="1" t="s">
        <v>333</v>
      </c>
      <c r="B63" t="s">
        <v>334</v>
      </c>
      <c r="C63" s="69">
        <f t="shared" si="13"/>
        <v>5297.1282243072792</v>
      </c>
      <c r="D63" s="69">
        <f t="shared" si="9"/>
        <v>5622.7584165490707</v>
      </c>
      <c r="E63" s="69">
        <f t="shared" si="9"/>
        <v>6420.9954312212576</v>
      </c>
      <c r="F63" s="69">
        <f t="shared" si="9"/>
        <v>6190.5398160641253</v>
      </c>
      <c r="G63" s="69">
        <f t="shared" si="9"/>
        <v>7208.9638141154555</v>
      </c>
      <c r="H63" s="69">
        <f t="shared" si="9"/>
        <v>6591.89574487767</v>
      </c>
      <c r="I63" s="69">
        <f t="shared" si="9"/>
        <v>6382.7176185291728</v>
      </c>
      <c r="J63" s="69">
        <f t="shared" si="9"/>
        <v>6283.243082140727</v>
      </c>
      <c r="K63" s="69">
        <f t="shared" si="9"/>
        <v>5716.7758812156499</v>
      </c>
      <c r="L63" s="69">
        <f t="shared" si="9"/>
        <v>5293.8920355284727</v>
      </c>
      <c r="M63" s="69">
        <f t="shared" si="9"/>
        <v>5893.2190244910234</v>
      </c>
      <c r="N63" s="69">
        <f t="shared" si="9"/>
        <v>6294.4854949021474</v>
      </c>
      <c r="O63" s="69">
        <f t="shared" si="9"/>
        <v>6362.745314306203</v>
      </c>
      <c r="P63" s="69">
        <f t="shared" si="9"/>
        <v>6531.5707065782217</v>
      </c>
      <c r="Q63" s="69">
        <f t="shared" si="9"/>
        <v>6985.6843613093642</v>
      </c>
      <c r="R63" s="69">
        <f t="shared" si="9"/>
        <v>8223.7616439693466</v>
      </c>
      <c r="S63" s="69">
        <f t="shared" si="9"/>
        <v>8257.3156872831532</v>
      </c>
      <c r="T63" s="69">
        <f t="shared" si="9"/>
        <v>8318.8427987871455</v>
      </c>
      <c r="U63" s="69">
        <f t="shared" si="10"/>
        <v>8171.7896872644269</v>
      </c>
      <c r="V63" s="69">
        <f t="shared" si="10"/>
        <v>8418.7148770938747</v>
      </c>
      <c r="W63" s="69">
        <f t="shared" ref="W63:X63" si="24">IF(W9&gt;9,W36/W9*1000,"n.a.")</f>
        <v>9028.4961592616692</v>
      </c>
      <c r="X63" s="69">
        <f t="shared" si="24"/>
        <v>9454.7887037128094</v>
      </c>
      <c r="Y63" s="69">
        <f t="shared" ref="Y63:Z63" si="25">IF(Y9&gt;9,Y36/Y9*1000,"n.a.")</f>
        <v>9463.9764246068989</v>
      </c>
      <c r="Z63" s="69">
        <f t="shared" si="25"/>
        <v>10012.483972448243</v>
      </c>
    </row>
    <row r="64" spans="1:26" x14ac:dyDescent="0.25">
      <c r="A64" s="1" t="s">
        <v>335</v>
      </c>
      <c r="B64" t="s">
        <v>336</v>
      </c>
      <c r="C64" s="69">
        <f t="shared" si="13"/>
        <v>6004.4380063555291</v>
      </c>
      <c r="D64" s="69">
        <f t="shared" si="9"/>
        <v>6117.0137567449201</v>
      </c>
      <c r="E64" s="69">
        <f t="shared" si="9"/>
        <v>5927.3731710854599</v>
      </c>
      <c r="F64" s="69">
        <f t="shared" si="9"/>
        <v>5926.5048061994839</v>
      </c>
      <c r="G64" s="69">
        <f t="shared" si="9"/>
        <v>5788.8131435671112</v>
      </c>
      <c r="H64" s="69">
        <f t="shared" si="9"/>
        <v>5674.0218956824729</v>
      </c>
      <c r="I64" s="69">
        <f t="shared" si="9"/>
        <v>5878.0800769485641</v>
      </c>
      <c r="J64" s="69">
        <f t="shared" si="9"/>
        <v>6231.0814818345043</v>
      </c>
      <c r="K64" s="69">
        <f t="shared" si="9"/>
        <v>6586.2093375663117</v>
      </c>
      <c r="L64" s="69">
        <f t="shared" si="9"/>
        <v>6662.5235509376726</v>
      </c>
      <c r="M64" s="69">
        <f t="shared" si="9"/>
        <v>6674.6256162721165</v>
      </c>
      <c r="N64" s="69">
        <f t="shared" si="9"/>
        <v>6934.2442774170904</v>
      </c>
      <c r="O64" s="69">
        <f t="shared" si="9"/>
        <v>7025.3251235679199</v>
      </c>
      <c r="P64" s="69">
        <f t="shared" si="9"/>
        <v>7105.0364498101017</v>
      </c>
      <c r="Q64" s="69">
        <f t="shared" si="9"/>
        <v>7522.3479377807325</v>
      </c>
      <c r="R64" s="69">
        <f t="shared" si="9"/>
        <v>8325.0457341690235</v>
      </c>
      <c r="S64" s="69">
        <f t="shared" si="9"/>
        <v>8807.1300549541374</v>
      </c>
      <c r="T64" s="69">
        <f t="shared" si="9"/>
        <v>9124.9969470265805</v>
      </c>
      <c r="U64" s="69">
        <f t="shared" si="10"/>
        <v>9482.5123008634564</v>
      </c>
      <c r="V64" s="69">
        <f t="shared" si="10"/>
        <v>9479.6738295928844</v>
      </c>
      <c r="W64" s="69">
        <f t="shared" ref="W64:X64" si="26">IF(W10&gt;9,W37/W10*1000,"n.a.")</f>
        <v>9285.8200534524767</v>
      </c>
      <c r="X64" s="69">
        <f t="shared" si="26"/>
        <v>9181.098469298784</v>
      </c>
      <c r="Y64" s="69">
        <f t="shared" ref="Y64:Z64" si="27">IF(Y10&gt;9,Y37/Y10*1000,"n.a.")</f>
        <v>9423.2870835395224</v>
      </c>
      <c r="Z64" s="69">
        <f t="shared" si="27"/>
        <v>8419.9350947196363</v>
      </c>
    </row>
    <row r="65" spans="1:26" x14ac:dyDescent="0.25">
      <c r="A65" s="1" t="s">
        <v>337</v>
      </c>
      <c r="B65" t="s">
        <v>338</v>
      </c>
      <c r="C65" s="69">
        <f t="shared" si="13"/>
        <v>7819.1874486930956</v>
      </c>
      <c r="D65" s="69">
        <f t="shared" si="9"/>
        <v>7737.9987646006584</v>
      </c>
      <c r="E65" s="69">
        <f t="shared" si="9"/>
        <v>7933.0150083459139</v>
      </c>
      <c r="F65" s="69">
        <f t="shared" si="9"/>
        <v>8178.4872530503599</v>
      </c>
      <c r="G65" s="69">
        <f t="shared" si="9"/>
        <v>8709.878081894909</v>
      </c>
      <c r="H65" s="69">
        <f t="shared" si="9"/>
        <v>8108.6729693198213</v>
      </c>
      <c r="I65" s="69">
        <f t="shared" si="9"/>
        <v>8159.307819974837</v>
      </c>
      <c r="J65" s="69">
        <f t="shared" si="9"/>
        <v>8145.7317674535825</v>
      </c>
      <c r="K65" s="69">
        <f t="shared" si="9"/>
        <v>8039.3007906193643</v>
      </c>
      <c r="L65" s="69">
        <f t="shared" si="9"/>
        <v>8182.1992139802014</v>
      </c>
      <c r="M65" s="69">
        <f t="shared" si="9"/>
        <v>8509.9539519985356</v>
      </c>
      <c r="N65" s="69">
        <f t="shared" si="9"/>
        <v>8693.5067772855782</v>
      </c>
      <c r="O65" s="69">
        <f t="shared" si="9"/>
        <v>8798.227617169201</v>
      </c>
      <c r="P65" s="69">
        <f t="shared" si="9"/>
        <v>8859.5095755623825</v>
      </c>
      <c r="Q65" s="69">
        <f t="shared" si="9"/>
        <v>9171.4719036761035</v>
      </c>
      <c r="R65" s="69">
        <f t="shared" si="9"/>
        <v>9494.5971045747428</v>
      </c>
      <c r="S65" s="69">
        <f t="shared" si="9"/>
        <v>10263.542833233731</v>
      </c>
      <c r="T65" s="69">
        <f t="shared" si="9"/>
        <v>10608.459549187353</v>
      </c>
      <c r="U65" s="69">
        <f t="shared" si="10"/>
        <v>11004.270242270552</v>
      </c>
      <c r="V65" s="69">
        <f t="shared" si="10"/>
        <v>11356.001097018718</v>
      </c>
      <c r="W65" s="69">
        <f t="shared" ref="W65:X65" si="28">IF(W11&gt;9,W38/W11*1000,"n.a.")</f>
        <v>10700.194835549253</v>
      </c>
      <c r="X65" s="69">
        <f t="shared" si="28"/>
        <v>9144.9332468290013</v>
      </c>
      <c r="Y65" s="69">
        <f t="shared" ref="Y65:Z65" si="29">IF(Y11&gt;9,Y38/Y11*1000,"n.a.")</f>
        <v>10246.876834952072</v>
      </c>
      <c r="Z65" s="69">
        <f t="shared" si="29"/>
        <v>12018.653854288086</v>
      </c>
    </row>
    <row r="66" spans="1:26" x14ac:dyDescent="0.25">
      <c r="A66" s="1" t="s">
        <v>339</v>
      </c>
      <c r="B66" t="s">
        <v>340</v>
      </c>
      <c r="C66" s="69">
        <f t="shared" si="13"/>
        <v>6072.3000505485134</v>
      </c>
      <c r="D66" s="69">
        <f t="shared" si="9"/>
        <v>6061.9509459101355</v>
      </c>
      <c r="E66" s="69">
        <f t="shared" si="9"/>
        <v>5549.3502566230854</v>
      </c>
      <c r="F66" s="69">
        <f t="shared" si="9"/>
        <v>5235.7565926040425</v>
      </c>
      <c r="G66" s="69">
        <f t="shared" si="9"/>
        <v>5609.4971451463698</v>
      </c>
      <c r="H66" s="69">
        <f t="shared" si="9"/>
        <v>5504.082807236141</v>
      </c>
      <c r="I66" s="69">
        <f t="shared" si="9"/>
        <v>5677.7977756695873</v>
      </c>
      <c r="J66" s="69">
        <f t="shared" si="9"/>
        <v>5949.4475213268461</v>
      </c>
      <c r="K66" s="69">
        <f t="shared" si="9"/>
        <v>6344.8432244649575</v>
      </c>
      <c r="L66" s="69">
        <f t="shared" si="9"/>
        <v>6552.171226111016</v>
      </c>
      <c r="M66" s="69">
        <f t="shared" si="9"/>
        <v>6400.0401648073985</v>
      </c>
      <c r="N66" s="69">
        <f t="shared" si="9"/>
        <v>6918.1471352109947</v>
      </c>
      <c r="O66" s="69">
        <f t="shared" si="9"/>
        <v>7482.6100867487112</v>
      </c>
      <c r="P66" s="69">
        <f t="shared" si="9"/>
        <v>7483.8753039848643</v>
      </c>
      <c r="Q66" s="69">
        <f t="shared" si="9"/>
        <v>8290.5743845615616</v>
      </c>
      <c r="R66" s="69">
        <f t="shared" si="9"/>
        <v>9212.2642643098479</v>
      </c>
      <c r="S66" s="69">
        <f t="shared" si="9"/>
        <v>9688.5292727418964</v>
      </c>
      <c r="T66" s="69">
        <f t="shared" si="9"/>
        <v>9867.1190376491959</v>
      </c>
      <c r="U66" s="69">
        <f t="shared" si="10"/>
        <v>9436.981548560625</v>
      </c>
      <c r="V66" s="69">
        <f t="shared" si="10"/>
        <v>9088.4670845236396</v>
      </c>
      <c r="W66" s="69">
        <f t="shared" ref="W66:X66" si="30">IF(W12&gt;9,W39/W12*1000,"n.a.")</f>
        <v>7757.6307871016388</v>
      </c>
      <c r="X66" s="69">
        <f t="shared" si="30"/>
        <v>5970.08257836344</v>
      </c>
      <c r="Y66" s="69">
        <f t="shared" ref="Y66:Z66" si="31">IF(Y12&gt;9,Y39/Y12*1000,"n.a.")</f>
        <v>7178.4771176709546</v>
      </c>
      <c r="Z66" s="69">
        <f t="shared" si="31"/>
        <v>8700.4089240659068</v>
      </c>
    </row>
    <row r="67" spans="1:26" x14ac:dyDescent="0.25">
      <c r="A67" s="1" t="s">
        <v>341</v>
      </c>
      <c r="B67" t="s">
        <v>342</v>
      </c>
      <c r="C67" s="69">
        <f t="shared" si="13"/>
        <v>10850.756466944467</v>
      </c>
      <c r="D67" s="69">
        <f t="shared" si="9"/>
        <v>11902.47937183758</v>
      </c>
      <c r="E67" s="69">
        <f t="shared" si="9"/>
        <v>12540.369054050319</v>
      </c>
      <c r="F67" s="69">
        <f t="shared" si="9"/>
        <v>13442.963476058656</v>
      </c>
      <c r="G67" s="69">
        <f t="shared" si="9"/>
        <v>12851.60234423759</v>
      </c>
      <c r="H67" s="69">
        <f t="shared" si="9"/>
        <v>13689.106225448542</v>
      </c>
      <c r="I67" s="69">
        <f t="shared" si="9"/>
        <v>12991.392920794626</v>
      </c>
      <c r="J67" s="69">
        <f t="shared" si="9"/>
        <v>12959.276131738956</v>
      </c>
      <c r="K67" s="69">
        <f t="shared" si="9"/>
        <v>12696.405562960701</v>
      </c>
      <c r="L67" s="69">
        <f t="shared" si="9"/>
        <v>9903.7321656395925</v>
      </c>
      <c r="M67" s="69">
        <f t="shared" si="9"/>
        <v>12566.485184480265</v>
      </c>
      <c r="N67" s="69">
        <f t="shared" si="9"/>
        <v>12274.318645847223</v>
      </c>
      <c r="O67" s="69">
        <f t="shared" si="9"/>
        <v>12454.54345490683</v>
      </c>
      <c r="P67" s="69">
        <f t="shared" si="9"/>
        <v>13017.520095085771</v>
      </c>
      <c r="Q67" s="69">
        <f t="shared" si="9"/>
        <v>14148.609026967835</v>
      </c>
      <c r="R67" s="69">
        <f t="shared" si="9"/>
        <v>14377.992252512326</v>
      </c>
      <c r="S67" s="69">
        <f t="shared" si="9"/>
        <v>15447.607480509012</v>
      </c>
      <c r="T67" s="69">
        <f t="shared" si="9"/>
        <v>15912.655861214411</v>
      </c>
      <c r="U67" s="69">
        <f t="shared" si="10"/>
        <v>17454.376966567583</v>
      </c>
      <c r="V67" s="69">
        <f t="shared" si="10"/>
        <v>17826.32883842201</v>
      </c>
      <c r="W67" s="69">
        <f t="shared" ref="W67:X67" si="32">IF(W13&gt;9,W40/W13*1000,"n.a.")</f>
        <v>19081.185156227126</v>
      </c>
      <c r="X67" s="69">
        <f t="shared" si="32"/>
        <v>19341.346741795176</v>
      </c>
      <c r="Y67" s="69">
        <f t="shared" ref="Y67:Z67" si="33">IF(Y13&gt;9,Y40/Y13*1000,"n.a.")</f>
        <v>20167.411422361834</v>
      </c>
      <c r="Z67" s="69">
        <f t="shared" si="33"/>
        <v>19584.04385284234</v>
      </c>
    </row>
    <row r="68" spans="1:26" x14ac:dyDescent="0.25">
      <c r="A68" s="1" t="s">
        <v>343</v>
      </c>
      <c r="B68" t="s">
        <v>483</v>
      </c>
      <c r="C68" s="69">
        <f t="shared" si="13"/>
        <v>14614.757526154366</v>
      </c>
      <c r="D68" s="69">
        <f t="shared" si="9"/>
        <v>12687.370373172093</v>
      </c>
      <c r="E68" s="69">
        <f t="shared" si="9"/>
        <v>11679.278708094284</v>
      </c>
      <c r="F68" s="69">
        <f t="shared" si="9"/>
        <v>13406.633041191126</v>
      </c>
      <c r="G68" s="69">
        <f t="shared" si="9"/>
        <v>15054.396616498972</v>
      </c>
      <c r="H68" s="69">
        <f t="shared" si="9"/>
        <v>15800.561117518402</v>
      </c>
      <c r="I68" s="69">
        <f t="shared" si="9"/>
        <v>15742.37240237581</v>
      </c>
      <c r="J68" s="69">
        <f t="shared" si="9"/>
        <v>15536.564330726425</v>
      </c>
      <c r="K68" s="69">
        <f t="shared" si="9"/>
        <v>16722.202376961519</v>
      </c>
      <c r="L68" s="69">
        <f t="shared" si="9"/>
        <v>16974.586348495144</v>
      </c>
      <c r="M68" s="69">
        <f t="shared" si="9"/>
        <v>18262.825306219369</v>
      </c>
      <c r="N68" s="69">
        <f t="shared" si="9"/>
        <v>18941.232612272903</v>
      </c>
      <c r="O68" s="69">
        <f t="shared" si="9"/>
        <v>19335.218707086013</v>
      </c>
      <c r="P68" s="69">
        <f t="shared" si="9"/>
        <v>16960.317080571327</v>
      </c>
      <c r="Q68" s="69">
        <f t="shared" si="9"/>
        <v>16710.441038189932</v>
      </c>
      <c r="R68" s="69">
        <f t="shared" si="9"/>
        <v>18551.673505993229</v>
      </c>
      <c r="S68" s="69">
        <f t="shared" si="9"/>
        <v>19253.431500564431</v>
      </c>
      <c r="T68" s="69">
        <f t="shared" si="9"/>
        <v>21191.199117096108</v>
      </c>
      <c r="U68" s="69">
        <f t="shared" si="10"/>
        <v>22144.948906822912</v>
      </c>
      <c r="V68" s="69">
        <f t="shared" si="10"/>
        <v>19531.571839500481</v>
      </c>
      <c r="W68" s="69">
        <f t="shared" ref="W68:X68" si="34">IF(W14&gt;9,W41/W14*1000,"n.a.")</f>
        <v>23066.719951343235</v>
      </c>
      <c r="X68" s="69">
        <f t="shared" si="34"/>
        <v>25664.396304827093</v>
      </c>
      <c r="Y68" s="69">
        <f t="shared" ref="Y68:Z68" si="35">IF(Y14&gt;9,Y41/Y14*1000,"n.a.")</f>
        <v>26168.555879429099</v>
      </c>
      <c r="Z68" s="69">
        <f t="shared" si="35"/>
        <v>27179.30243528045</v>
      </c>
    </row>
    <row r="69" spans="1:26" x14ac:dyDescent="0.25">
      <c r="A69" s="1" t="s">
        <v>345</v>
      </c>
      <c r="B69" t="s">
        <v>346</v>
      </c>
      <c r="C69" s="69">
        <f t="shared" si="13"/>
        <v>5002.1042731806447</v>
      </c>
      <c r="D69" s="69">
        <f t="shared" si="9"/>
        <v>5477.9443832912229</v>
      </c>
      <c r="E69" s="69">
        <f t="shared" si="9"/>
        <v>7102.1837744405148</v>
      </c>
      <c r="F69" s="69">
        <f t="shared" si="9"/>
        <v>6663.7656895966184</v>
      </c>
      <c r="G69" s="69">
        <f t="shared" si="9"/>
        <v>6387.7891376285934</v>
      </c>
      <c r="H69" s="69">
        <f t="shared" si="9"/>
        <v>5966.9487606795992</v>
      </c>
      <c r="I69" s="69">
        <f t="shared" si="9"/>
        <v>5227.884147660101</v>
      </c>
      <c r="J69" s="69">
        <f t="shared" si="9"/>
        <v>5200.2338807779206</v>
      </c>
      <c r="K69" s="69">
        <f t="shared" si="9"/>
        <v>5957.9803364924373</v>
      </c>
      <c r="L69" s="69">
        <f t="shared" si="9"/>
        <v>5836.7226200118885</v>
      </c>
      <c r="M69" s="69">
        <f t="shared" si="9"/>
        <v>5300.5523458545094</v>
      </c>
      <c r="N69" s="69">
        <f t="shared" si="9"/>
        <v>5045.1367338224973</v>
      </c>
      <c r="O69" s="69">
        <f t="shared" si="9"/>
        <v>5267.821102412242</v>
      </c>
      <c r="P69" s="69">
        <f t="shared" si="9"/>
        <v>5767.6584993527449</v>
      </c>
      <c r="Q69" s="69">
        <f t="shared" si="9"/>
        <v>6396.5000172076479</v>
      </c>
      <c r="R69" s="69">
        <f t="shared" si="9"/>
        <v>6570.904699155587</v>
      </c>
      <c r="S69" s="69">
        <f t="shared" si="9"/>
        <v>7014.88277936962</v>
      </c>
      <c r="T69" s="69">
        <f t="shared" si="9"/>
        <v>7485.1961765988844</v>
      </c>
      <c r="U69" s="69">
        <f t="shared" si="10"/>
        <v>7072.9558030030521</v>
      </c>
      <c r="V69" s="69">
        <f t="shared" si="10"/>
        <v>7231.6854528137947</v>
      </c>
      <c r="W69" s="69">
        <f t="shared" ref="W69:X69" si="36">IF(W15&gt;9,W42/W15*1000,"n.a.")</f>
        <v>7498.392763613303</v>
      </c>
      <c r="X69" s="69">
        <f t="shared" si="36"/>
        <v>6937.965090303308</v>
      </c>
      <c r="Y69" s="69">
        <f t="shared" ref="Y69:Z69" si="37">IF(Y15&gt;9,Y42/Y15*1000,"n.a.")</f>
        <v>6910.3378441106115</v>
      </c>
      <c r="Z69" s="69">
        <f t="shared" si="37"/>
        <v>7211.2468899092783</v>
      </c>
    </row>
    <row r="70" spans="1:26" x14ac:dyDescent="0.25">
      <c r="A70" s="1" t="s">
        <v>347</v>
      </c>
      <c r="B70" s="153" t="s">
        <v>348</v>
      </c>
      <c r="C70" s="69">
        <f t="shared" si="13"/>
        <v>9002.4145237600842</v>
      </c>
      <c r="D70" s="69">
        <f t="shared" si="9"/>
        <v>10668.639307395439</v>
      </c>
      <c r="E70" s="69">
        <f t="shared" si="9"/>
        <v>11461.463849788212</v>
      </c>
      <c r="F70" s="69">
        <f t="shared" si="9"/>
        <v>12697.802352421946</v>
      </c>
      <c r="G70" s="69">
        <f t="shared" si="9"/>
        <v>13734.083989767927</v>
      </c>
      <c r="H70" s="69">
        <f t="shared" si="9"/>
        <v>14200.087169756236</v>
      </c>
      <c r="I70" s="69">
        <f t="shared" si="9"/>
        <v>15344.844836996739</v>
      </c>
      <c r="J70" s="69">
        <f t="shared" si="9"/>
        <v>14797.04252149021</v>
      </c>
      <c r="K70" s="69">
        <f t="shared" si="9"/>
        <v>16565.799825750997</v>
      </c>
      <c r="L70" s="69">
        <f t="shared" si="9"/>
        <v>14605.48431513158</v>
      </c>
      <c r="M70" s="69">
        <f t="shared" si="9"/>
        <v>14754.829507957234</v>
      </c>
      <c r="N70" s="69">
        <f t="shared" si="9"/>
        <v>15151.705307755261</v>
      </c>
      <c r="O70" s="69">
        <f t="shared" si="9"/>
        <v>14046.263661353749</v>
      </c>
      <c r="P70" s="69">
        <f t="shared" si="9"/>
        <v>14236.133566635697</v>
      </c>
      <c r="Q70" s="69">
        <f t="shared" si="9"/>
        <v>14088.12677440235</v>
      </c>
      <c r="R70" s="69">
        <f t="shared" si="9"/>
        <v>14552.836734951661</v>
      </c>
      <c r="S70" s="69">
        <f t="shared" si="9"/>
        <v>14566.726492627111</v>
      </c>
      <c r="T70" s="69">
        <f t="shared" si="9"/>
        <v>15117.120058706631</v>
      </c>
      <c r="U70" s="69">
        <f t="shared" si="10"/>
        <v>14875.938468714188</v>
      </c>
      <c r="V70" s="69">
        <f t="shared" si="10"/>
        <v>14123.300406274189</v>
      </c>
      <c r="W70" s="69">
        <f t="shared" ref="W70:X70" si="38">IF(W16&gt;9,W43/W16*1000,"n.a.")</f>
        <v>14261.515253492535</v>
      </c>
      <c r="X70" s="69">
        <f t="shared" si="38"/>
        <v>14977.534606068893</v>
      </c>
      <c r="Y70" s="69">
        <f t="shared" ref="Y70:Z70" si="39">IF(Y16&gt;9,Y43/Y16*1000,"n.a.")</f>
        <v>15577.6775235154</v>
      </c>
      <c r="Z70" s="69">
        <f t="shared" si="39"/>
        <v>17837.4104018818</v>
      </c>
    </row>
    <row r="71" spans="1:26" x14ac:dyDescent="0.25">
      <c r="A71" s="1" t="s">
        <v>349</v>
      </c>
      <c r="B71" s="153" t="s">
        <v>350</v>
      </c>
      <c r="C71" s="69">
        <f t="shared" si="13"/>
        <v>6163.5684334900761</v>
      </c>
      <c r="D71" s="69">
        <f t="shared" si="9"/>
        <v>5774.4195108618369</v>
      </c>
      <c r="E71" s="69">
        <f t="shared" si="9"/>
        <v>5933.807248501048</v>
      </c>
      <c r="F71" s="69">
        <f t="shared" si="9"/>
        <v>5286.0804341324892</v>
      </c>
      <c r="G71" s="69">
        <f t="shared" si="9"/>
        <v>5538.005076541991</v>
      </c>
      <c r="H71" s="69">
        <f t="shared" si="9"/>
        <v>5955.7987807462341</v>
      </c>
      <c r="I71" s="69">
        <f t="shared" si="9"/>
        <v>5492.4986329166086</v>
      </c>
      <c r="J71" s="69">
        <f t="shared" si="9"/>
        <v>5658.98516993672</v>
      </c>
      <c r="K71" s="69">
        <f t="shared" si="9"/>
        <v>5954.8283282011917</v>
      </c>
      <c r="L71" s="69">
        <f t="shared" si="9"/>
        <v>6371.7476573969043</v>
      </c>
      <c r="M71" s="69">
        <f t="shared" si="9"/>
        <v>7023.1128516793124</v>
      </c>
      <c r="N71" s="69">
        <f t="shared" si="9"/>
        <v>7964.923539123125</v>
      </c>
      <c r="O71" s="69">
        <f t="shared" si="9"/>
        <v>8262.8313759846787</v>
      </c>
      <c r="P71" s="69">
        <f t="shared" si="9"/>
        <v>8264.1840518927092</v>
      </c>
      <c r="Q71" s="69">
        <f t="shared" si="9"/>
        <v>8460.3911890469026</v>
      </c>
      <c r="R71" s="69">
        <f t="shared" si="9"/>
        <v>8008.5443714561143</v>
      </c>
      <c r="S71" s="69">
        <f t="shared" si="9"/>
        <v>8457.1827861049369</v>
      </c>
      <c r="T71" s="69">
        <f t="shared" si="9"/>
        <v>8554.4953301191417</v>
      </c>
      <c r="U71" s="69">
        <f t="shared" si="10"/>
        <v>8414.056644506054</v>
      </c>
      <c r="V71" s="69">
        <f t="shared" si="10"/>
        <v>8686.0637737222896</v>
      </c>
      <c r="W71" s="69">
        <f t="shared" ref="W71:X71" si="40">IF(W17&gt;9,W44/W17*1000,"n.a.")</f>
        <v>7986.1490548366501</v>
      </c>
      <c r="X71" s="69">
        <f t="shared" si="40"/>
        <v>6629.1195501562534</v>
      </c>
      <c r="Y71" s="69">
        <f t="shared" ref="Y71:Z71" si="41">IF(Y17&gt;9,Y44/Y17*1000,"n.a.")</f>
        <v>7758.4878073451491</v>
      </c>
      <c r="Z71" s="69">
        <f t="shared" si="41"/>
        <v>8748.1691693844914</v>
      </c>
    </row>
    <row r="72" spans="1:26" x14ac:dyDescent="0.25">
      <c r="A72" s="1" t="s">
        <v>351</v>
      </c>
      <c r="B72" t="s">
        <v>484</v>
      </c>
      <c r="C72" s="69">
        <f t="shared" si="13"/>
        <v>10837.194951564828</v>
      </c>
      <c r="D72" s="69">
        <f t="shared" si="9"/>
        <v>10746.823456582868</v>
      </c>
      <c r="E72" s="69">
        <f t="shared" si="9"/>
        <v>10894.707535387177</v>
      </c>
      <c r="F72" s="69">
        <f t="shared" si="9"/>
        <v>11695.07156833553</v>
      </c>
      <c r="G72" s="69">
        <f t="shared" si="9"/>
        <v>11691.136334786104</v>
      </c>
      <c r="H72" s="69">
        <f t="shared" si="9"/>
        <v>11648.855500164123</v>
      </c>
      <c r="I72" s="69">
        <f t="shared" si="9"/>
        <v>11843.897904851279</v>
      </c>
      <c r="J72" s="69">
        <f t="shared" si="9"/>
        <v>12103.425124258458</v>
      </c>
      <c r="K72" s="69">
        <f t="shared" si="9"/>
        <v>12428.570889818577</v>
      </c>
      <c r="L72" s="69">
        <f t="shared" si="9"/>
        <v>12510.274041967106</v>
      </c>
      <c r="M72" s="69">
        <f t="shared" si="9"/>
        <v>12277.382833070038</v>
      </c>
      <c r="N72" s="69">
        <f t="shared" si="9"/>
        <v>12725.414541066448</v>
      </c>
      <c r="O72" s="69">
        <f t="shared" si="9"/>
        <v>13087.589277383389</v>
      </c>
      <c r="P72" s="69">
        <f t="shared" si="9"/>
        <v>12972.420105507577</v>
      </c>
      <c r="Q72" s="69">
        <f t="shared" si="9"/>
        <v>14445.220905837345</v>
      </c>
      <c r="R72" s="69">
        <f t="shared" si="9"/>
        <v>14691.291788067974</v>
      </c>
      <c r="S72" s="69">
        <f t="shared" ref="D72:T79" si="42">IF(S18&gt;9,S45/S18*1000,"n.a.")</f>
        <v>15326.783835556615</v>
      </c>
      <c r="T72" s="69">
        <f t="shared" si="42"/>
        <v>15769.509503319183</v>
      </c>
      <c r="U72" s="69">
        <f t="shared" ref="U72:V72" si="43">IF(U18&gt;9,U45/U18*1000,"n.a.")</f>
        <v>16412.26492291602</v>
      </c>
      <c r="V72" s="69">
        <f t="shared" si="43"/>
        <v>16732.796129220023</v>
      </c>
      <c r="W72" s="69">
        <f t="shared" ref="W72:X72" si="44">IF(W18&gt;9,W45/W18*1000,"n.a.")</f>
        <v>16998.387165386161</v>
      </c>
      <c r="X72" s="69">
        <f t="shared" si="44"/>
        <v>16915.756384101038</v>
      </c>
      <c r="Y72" s="69">
        <f t="shared" ref="Y72:Z72" si="45">IF(Y18&gt;9,Y45/Y18*1000,"n.a.")</f>
        <v>16905.190117077051</v>
      </c>
      <c r="Z72" s="69">
        <f t="shared" si="45"/>
        <v>18824.103462590625</v>
      </c>
    </row>
    <row r="73" spans="1:26" x14ac:dyDescent="0.25">
      <c r="A73" s="1" t="s">
        <v>353</v>
      </c>
      <c r="B73" t="s">
        <v>354</v>
      </c>
      <c r="C73" s="69">
        <f t="shared" si="13"/>
        <v>8823.4378837180757</v>
      </c>
      <c r="D73" s="69">
        <f t="shared" si="42"/>
        <v>8777.4857237506312</v>
      </c>
      <c r="E73" s="69">
        <f t="shared" si="42"/>
        <v>9400.9527943121702</v>
      </c>
      <c r="F73" s="69">
        <f t="shared" si="42"/>
        <v>9349.7912035826375</v>
      </c>
      <c r="G73" s="69">
        <f t="shared" si="42"/>
        <v>9431.8798828125</v>
      </c>
      <c r="H73" s="69">
        <f t="shared" si="42"/>
        <v>9107.1667370495488</v>
      </c>
      <c r="I73" s="69">
        <f t="shared" si="42"/>
        <v>9154.0360156629431</v>
      </c>
      <c r="J73" s="69">
        <f t="shared" si="42"/>
        <v>9258.7806919642862</v>
      </c>
      <c r="K73" s="69">
        <f t="shared" si="42"/>
        <v>9223.3509795870486</v>
      </c>
      <c r="L73" s="69">
        <f t="shared" si="42"/>
        <v>9244.6475074404752</v>
      </c>
      <c r="M73" s="69">
        <f t="shared" si="42"/>
        <v>9789.5054961556943</v>
      </c>
      <c r="N73" s="69">
        <f t="shared" si="42"/>
        <v>10258.276750197847</v>
      </c>
      <c r="O73" s="69">
        <f t="shared" si="42"/>
        <v>10809.597046095008</v>
      </c>
      <c r="P73" s="69">
        <f t="shared" si="42"/>
        <v>11083.547059132996</v>
      </c>
      <c r="Q73" s="69">
        <f t="shared" si="42"/>
        <v>11753.268861914023</v>
      </c>
      <c r="R73" s="69">
        <f t="shared" si="42"/>
        <v>14456.928190466664</v>
      </c>
      <c r="S73" s="69">
        <f t="shared" si="42"/>
        <v>14766.62554003534</v>
      </c>
      <c r="T73" s="69">
        <f t="shared" si="42"/>
        <v>15742.259565606175</v>
      </c>
      <c r="U73" s="69">
        <f t="shared" ref="U73:V73" si="46">IF(U19&gt;9,U46/U19*1000,"n.a.")</f>
        <v>15928.428943025343</v>
      </c>
      <c r="V73" s="69">
        <f t="shared" si="46"/>
        <v>15843.055621217853</v>
      </c>
      <c r="W73" s="69">
        <f t="shared" ref="W73:X73" si="47">IF(W19&gt;9,W46/W19*1000,"n.a.")</f>
        <v>15776.638680724214</v>
      </c>
      <c r="X73" s="69">
        <f t="shared" si="47"/>
        <v>17003.758614917977</v>
      </c>
      <c r="Y73" s="69">
        <f t="shared" ref="Y73:Z73" si="48">IF(Y19&gt;9,Y46/Y19*1000,"n.a.")</f>
        <v>17955.346725734704</v>
      </c>
      <c r="Z73" s="69">
        <f t="shared" si="48"/>
        <v>17123.64528476914</v>
      </c>
    </row>
    <row r="74" spans="1:26" x14ac:dyDescent="0.25">
      <c r="A74" s="1" t="s">
        <v>355</v>
      </c>
      <c r="B74" t="s">
        <v>356</v>
      </c>
      <c r="C74" s="69">
        <f t="shared" si="13"/>
        <v>9773.3476280538271</v>
      </c>
      <c r="D74" s="69">
        <f t="shared" si="42"/>
        <v>11020.245055165346</v>
      </c>
      <c r="E74" s="69">
        <f t="shared" si="42"/>
        <v>11125.122354042867</v>
      </c>
      <c r="F74" s="69">
        <f t="shared" si="42"/>
        <v>10300.548351816737</v>
      </c>
      <c r="G74" s="69">
        <f t="shared" si="42"/>
        <v>8889.4865487113366</v>
      </c>
      <c r="H74" s="69">
        <f t="shared" si="42"/>
        <v>8190.1204785422015</v>
      </c>
      <c r="I74" s="69">
        <f t="shared" si="42"/>
        <v>9584.5591561260026</v>
      </c>
      <c r="J74" s="69">
        <f t="shared" si="42"/>
        <v>9550.1199856739568</v>
      </c>
      <c r="K74" s="69">
        <f t="shared" si="42"/>
        <v>9778.1452292196755</v>
      </c>
      <c r="L74" s="69">
        <f t="shared" si="42"/>
        <v>10734.660838921023</v>
      </c>
      <c r="M74" s="69">
        <f t="shared" si="42"/>
        <v>8762.7999697279447</v>
      </c>
      <c r="N74" s="69">
        <f t="shared" si="42"/>
        <v>9475.8242332586433</v>
      </c>
      <c r="O74" s="69">
        <f t="shared" si="42"/>
        <v>8899.3473141803934</v>
      </c>
      <c r="P74" s="69">
        <f t="shared" si="42"/>
        <v>8437.754579837776</v>
      </c>
      <c r="Q74" s="69">
        <f t="shared" si="42"/>
        <v>8916.4679339979648</v>
      </c>
      <c r="R74" s="69">
        <f t="shared" si="42"/>
        <v>9910.8131374625118</v>
      </c>
      <c r="S74" s="69">
        <f t="shared" si="42"/>
        <v>10634.330642345296</v>
      </c>
      <c r="T74" s="69">
        <f t="shared" si="42"/>
        <v>9806.744381484812</v>
      </c>
      <c r="U74" s="69">
        <f t="shared" ref="U74:V74" si="49">IF(U20&gt;9,U47/U20*1000,"n.a.")</f>
        <v>11407.642229971896</v>
      </c>
      <c r="V74" s="69">
        <f t="shared" si="49"/>
        <v>13107.029177141985</v>
      </c>
      <c r="W74" s="69">
        <f t="shared" ref="W74:X74" si="50">IF(W20&gt;9,W47/W20*1000,"n.a.")</f>
        <v>9669.1409039142745</v>
      </c>
      <c r="X74" s="69">
        <f t="shared" si="50"/>
        <v>9722.617190606481</v>
      </c>
      <c r="Y74" s="69">
        <f t="shared" ref="Y74:Z74" si="51">IF(Y20&gt;9,Y47/Y20*1000,"n.a.")</f>
        <v>9483.1215252499751</v>
      </c>
      <c r="Z74" s="69">
        <f t="shared" si="51"/>
        <v>8773.2433833072701</v>
      </c>
    </row>
    <row r="75" spans="1:26" x14ac:dyDescent="0.25">
      <c r="A75" s="1" t="s">
        <v>357</v>
      </c>
      <c r="B75" t="s">
        <v>358</v>
      </c>
      <c r="C75" s="69">
        <f t="shared" si="13"/>
        <v>12755.962934484709</v>
      </c>
      <c r="D75" s="69">
        <f t="shared" si="42"/>
        <v>15053.261544877587</v>
      </c>
      <c r="E75" s="69">
        <f t="shared" si="42"/>
        <v>15090.471050993416</v>
      </c>
      <c r="F75" s="69">
        <f t="shared" si="42"/>
        <v>11777.943408772393</v>
      </c>
      <c r="G75" s="69">
        <f t="shared" si="42"/>
        <v>13788.252348133477</v>
      </c>
      <c r="H75" s="69">
        <f t="shared" si="42"/>
        <v>13419.071823792434</v>
      </c>
      <c r="I75" s="69">
        <f t="shared" si="42"/>
        <v>14456.511892970402</v>
      </c>
      <c r="J75" s="69">
        <f t="shared" si="42"/>
        <v>16544.435056860068</v>
      </c>
      <c r="K75" s="69">
        <f t="shared" si="42"/>
        <v>16938.088109746815</v>
      </c>
      <c r="L75" s="69">
        <f t="shared" si="42"/>
        <v>17446.253806887606</v>
      </c>
      <c r="M75" s="69">
        <f t="shared" si="42"/>
        <v>16554.063506986007</v>
      </c>
      <c r="N75" s="69">
        <f t="shared" si="42"/>
        <v>14344.970291660416</v>
      </c>
      <c r="O75" s="69">
        <f t="shared" si="42"/>
        <v>14382.060230145842</v>
      </c>
      <c r="P75" s="69">
        <f t="shared" si="42"/>
        <v>14073.707287966114</v>
      </c>
      <c r="Q75" s="69">
        <f t="shared" si="42"/>
        <v>13900.509541419286</v>
      </c>
      <c r="R75" s="69">
        <f t="shared" si="42"/>
        <v>13578.007260499948</v>
      </c>
      <c r="S75" s="69">
        <f t="shared" si="42"/>
        <v>15737.072663856958</v>
      </c>
      <c r="T75" s="69">
        <f t="shared" si="42"/>
        <v>15555.966312543691</v>
      </c>
      <c r="U75" s="69">
        <f t="shared" ref="U75:V75" si="52">IF(U21&gt;9,U48/U21*1000,"n.a.")</f>
        <v>16660.08691042733</v>
      </c>
      <c r="V75" s="69">
        <f t="shared" si="52"/>
        <v>15577.054493735315</v>
      </c>
      <c r="W75" s="69">
        <f t="shared" ref="W75:X75" si="53">IF(W21&gt;9,W48/W21*1000,"n.a.")</f>
        <v>16141.899325415214</v>
      </c>
      <c r="X75" s="69">
        <f t="shared" si="53"/>
        <v>19931.326094680633</v>
      </c>
      <c r="Y75" s="69">
        <f t="shared" ref="Y75:Z75" si="54">IF(Y21&gt;9,Y48/Y21*1000,"n.a.")</f>
        <v>19952.384616217339</v>
      </c>
      <c r="Z75" s="69">
        <f t="shared" si="54"/>
        <v>21664.963331903149</v>
      </c>
    </row>
    <row r="76" spans="1:26" x14ac:dyDescent="0.25">
      <c r="A76" s="1" t="s">
        <v>359</v>
      </c>
      <c r="B76" t="s">
        <v>360</v>
      </c>
      <c r="C76" s="69">
        <f t="shared" si="13"/>
        <v>4831.4708195075955</v>
      </c>
      <c r="D76" s="69">
        <f t="shared" si="42"/>
        <v>4402.1403186915568</v>
      </c>
      <c r="E76" s="69">
        <f t="shared" si="42"/>
        <v>4269.2450510706522</v>
      </c>
      <c r="F76" s="69">
        <f t="shared" si="42"/>
        <v>4297.0026223844534</v>
      </c>
      <c r="G76" s="69">
        <f t="shared" si="42"/>
        <v>3857.2261428501683</v>
      </c>
      <c r="H76" s="69">
        <f t="shared" si="42"/>
        <v>4111.7526417433683</v>
      </c>
      <c r="I76" s="69">
        <f t="shared" si="42"/>
        <v>4243.576917018102</v>
      </c>
      <c r="J76" s="69">
        <f t="shared" si="42"/>
        <v>4351.6155670544895</v>
      </c>
      <c r="K76" s="69">
        <f t="shared" si="42"/>
        <v>4124.5285196331852</v>
      </c>
      <c r="L76" s="69">
        <f t="shared" si="42"/>
        <v>4287.3707799867234</v>
      </c>
      <c r="M76" s="69">
        <f t="shared" si="42"/>
        <v>4564.4096457154501</v>
      </c>
      <c r="N76" s="69">
        <f t="shared" si="42"/>
        <v>4807.3667749149872</v>
      </c>
      <c r="O76" s="69">
        <f t="shared" si="42"/>
        <v>4861.6489065006126</v>
      </c>
      <c r="P76" s="69">
        <f t="shared" si="42"/>
        <v>5247.9590426496425</v>
      </c>
      <c r="Q76" s="69">
        <f t="shared" si="42"/>
        <v>6060.3702581601901</v>
      </c>
      <c r="R76" s="69">
        <f t="shared" si="42"/>
        <v>6639.9393007943463</v>
      </c>
      <c r="S76" s="69">
        <f t="shared" si="42"/>
        <v>7320.67930561713</v>
      </c>
      <c r="T76" s="69">
        <f t="shared" si="42"/>
        <v>7701.1562028598064</v>
      </c>
      <c r="U76" s="69">
        <f t="shared" ref="U76:V76" si="55">IF(U22&gt;9,U49/U22*1000,"n.a.")</f>
        <v>7818.1554072605386</v>
      </c>
      <c r="V76" s="69">
        <f t="shared" si="55"/>
        <v>8089.1984625273262</v>
      </c>
      <c r="W76" s="69">
        <f t="shared" ref="W76:X76" si="56">IF(W22&gt;9,W49/W22*1000,"n.a.")</f>
        <v>7638.2050753958456</v>
      </c>
      <c r="X76" s="69">
        <f t="shared" si="56"/>
        <v>7427.5386459448182</v>
      </c>
      <c r="Y76" s="69">
        <f t="shared" ref="Y76:Z76" si="57">IF(Y22&gt;9,Y49/Y22*1000,"n.a.")</f>
        <v>7868.1623834198417</v>
      </c>
      <c r="Z76" s="69">
        <f t="shared" si="57"/>
        <v>7601.6778889707875</v>
      </c>
    </row>
    <row r="77" spans="1:26" x14ac:dyDescent="0.25">
      <c r="A77" s="1" t="s">
        <v>361</v>
      </c>
      <c r="B77" t="s">
        <v>485</v>
      </c>
      <c r="C77" s="69">
        <f t="shared" si="13"/>
        <v>1643.6587734518403</v>
      </c>
      <c r="D77" s="69">
        <f t="shared" si="42"/>
        <v>1737.4279104446093</v>
      </c>
      <c r="E77" s="69">
        <f t="shared" si="42"/>
        <v>1699.3894949336893</v>
      </c>
      <c r="F77" s="69">
        <f t="shared" si="42"/>
        <v>1680.6912464107359</v>
      </c>
      <c r="G77" s="69">
        <f t="shared" si="42"/>
        <v>1657.2289241550247</v>
      </c>
      <c r="H77" s="69">
        <f t="shared" si="42"/>
        <v>1656.8201087310049</v>
      </c>
      <c r="I77" s="69">
        <f t="shared" si="42"/>
        <v>1647.1780600524801</v>
      </c>
      <c r="J77" s="69">
        <f t="shared" si="42"/>
        <v>1689.1703181721548</v>
      </c>
      <c r="K77" s="69">
        <f t="shared" si="42"/>
        <v>1714.8194945073117</v>
      </c>
      <c r="L77" s="69">
        <f t="shared" si="42"/>
        <v>1735.2738819869046</v>
      </c>
      <c r="M77" s="69">
        <f t="shared" si="42"/>
        <v>1757.7655435273266</v>
      </c>
      <c r="N77" s="69">
        <f t="shared" si="42"/>
        <v>1811.4431305009948</v>
      </c>
      <c r="O77" s="69">
        <f t="shared" si="42"/>
        <v>1873.4750280979367</v>
      </c>
      <c r="P77" s="69">
        <f t="shared" si="42"/>
        <v>1957.4803535926687</v>
      </c>
      <c r="Q77" s="69">
        <f t="shared" si="42"/>
        <v>2040.0651794676717</v>
      </c>
      <c r="R77" s="69">
        <f t="shared" si="42"/>
        <v>2220.7245061148305</v>
      </c>
      <c r="S77" s="69">
        <f t="shared" si="42"/>
        <v>2367.9115072166574</v>
      </c>
      <c r="T77" s="69">
        <f t="shared" si="42"/>
        <v>2402.9683983326581</v>
      </c>
      <c r="U77" s="69">
        <f t="shared" ref="U77:V77" si="58">IF(U23&gt;9,U50/U23*1000,"n.a.")</f>
        <v>2492.0727764697613</v>
      </c>
      <c r="V77" s="69">
        <f t="shared" si="58"/>
        <v>2472.5383333856757</v>
      </c>
      <c r="W77" s="69">
        <f t="shared" ref="W77:X77" si="59">IF(W23&gt;9,W50/W23*1000,"n.a.")</f>
        <v>2560.4769068253145</v>
      </c>
      <c r="X77" s="69">
        <f t="shared" si="59"/>
        <v>2619.8332456481462</v>
      </c>
      <c r="Y77" s="69">
        <f t="shared" ref="Y77:Z77" si="60">IF(Y23&gt;9,Y50/Y23*1000,"n.a.")</f>
        <v>2741.9416234490077</v>
      </c>
      <c r="Z77" s="69">
        <f t="shared" si="60"/>
        <v>2779.3772946761565</v>
      </c>
    </row>
    <row r="78" spans="1:26" x14ac:dyDescent="0.25">
      <c r="A78" s="1" t="s">
        <v>486</v>
      </c>
      <c r="B78" t="s">
        <v>487</v>
      </c>
      <c r="C78" s="69" t="str">
        <f t="shared" si="13"/>
        <v>n.a.</v>
      </c>
      <c r="D78" s="69" t="str">
        <f t="shared" si="42"/>
        <v>n.a.</v>
      </c>
      <c r="E78" s="69" t="str">
        <f t="shared" si="42"/>
        <v>n.a.</v>
      </c>
      <c r="F78" s="69" t="str">
        <f t="shared" si="42"/>
        <v>n.a.</v>
      </c>
      <c r="G78" s="69" t="str">
        <f t="shared" si="42"/>
        <v>n.a.</v>
      </c>
      <c r="H78" s="69" t="str">
        <f t="shared" si="42"/>
        <v>n.a.</v>
      </c>
      <c r="I78" s="69" t="str">
        <f t="shared" si="42"/>
        <v>n.a.</v>
      </c>
      <c r="J78" s="69">
        <f t="shared" si="42"/>
        <v>13265.640650040064</v>
      </c>
      <c r="K78" s="69">
        <f t="shared" si="42"/>
        <v>13502.857026599702</v>
      </c>
      <c r="L78" s="69">
        <f t="shared" si="42"/>
        <v>15067.890132239105</v>
      </c>
      <c r="M78" s="69">
        <f t="shared" si="42"/>
        <v>14981.7138671875</v>
      </c>
      <c r="N78" s="69">
        <f t="shared" si="42"/>
        <v>14186.1328125</v>
      </c>
      <c r="O78" s="69">
        <f t="shared" si="42"/>
        <v>14362.409109092621</v>
      </c>
      <c r="P78" s="69">
        <f t="shared" si="42"/>
        <v>13172.043010752688</v>
      </c>
      <c r="Q78" s="69">
        <f t="shared" si="42"/>
        <v>14605.640900440705</v>
      </c>
      <c r="R78" s="69">
        <f t="shared" si="42"/>
        <v>14292.048075112953</v>
      </c>
      <c r="S78" s="69">
        <f t="shared" si="42"/>
        <v>15660.465684047966</v>
      </c>
      <c r="T78" s="69">
        <f t="shared" si="42"/>
        <v>14970.309228012242</v>
      </c>
      <c r="U78" s="69">
        <f t="shared" ref="U78:V78" si="61">IF(U24&gt;9,U51/U24*1000,"n.a.")</f>
        <v>16961.738918138584</v>
      </c>
      <c r="V78" s="69">
        <f t="shared" si="61"/>
        <v>17688.84148848684</v>
      </c>
      <c r="W78" s="69">
        <f t="shared" ref="W78:X78" si="62">IF(W24&gt;9,W51/W24*1000,"n.a.")</f>
        <v>21422.222715435604</v>
      </c>
      <c r="X78" s="69">
        <f t="shared" si="62"/>
        <v>20038.937188882745</v>
      </c>
      <c r="Y78" s="69">
        <f t="shared" ref="Y78:Z78" si="63">IF(Y24&gt;9,Y51/Y24*1000,"n.a.")</f>
        <v>18278.571428571428</v>
      </c>
      <c r="Z78" s="69">
        <f t="shared" si="63"/>
        <v>15059.689220369171</v>
      </c>
    </row>
    <row r="79" spans="1:26" s="43" customFormat="1" ht="20.25" customHeight="1" x14ac:dyDescent="0.25">
      <c r="A79" s="841"/>
      <c r="B79" s="435" t="s">
        <v>202</v>
      </c>
      <c r="C79" s="843">
        <f t="shared" si="13"/>
        <v>7446.7459681014816</v>
      </c>
      <c r="D79" s="843">
        <f t="shared" si="42"/>
        <v>7461.0963370743184</v>
      </c>
      <c r="E79" s="843">
        <f t="shared" si="42"/>
        <v>7665.2101126694324</v>
      </c>
      <c r="F79" s="843">
        <f t="shared" si="42"/>
        <v>7756.9817551319693</v>
      </c>
      <c r="G79" s="843">
        <f t="shared" si="42"/>
        <v>7916.8529563853681</v>
      </c>
      <c r="H79" s="843">
        <f t="shared" si="42"/>
        <v>7632.4746468480771</v>
      </c>
      <c r="I79" s="843">
        <f t="shared" si="42"/>
        <v>7698.6985965869981</v>
      </c>
      <c r="J79" s="843">
        <f t="shared" si="42"/>
        <v>7943.0983248262792</v>
      </c>
      <c r="K79" s="843">
        <f t="shared" si="42"/>
        <v>8225.9535030365187</v>
      </c>
      <c r="L79" s="843">
        <f t="shared" si="42"/>
        <v>8350.2382623322555</v>
      </c>
      <c r="M79" s="843">
        <f t="shared" si="42"/>
        <v>8491.3981588060014</v>
      </c>
      <c r="N79" s="843">
        <f t="shared" si="42"/>
        <v>8863.9751632024472</v>
      </c>
      <c r="O79" s="843">
        <f t="shared" si="42"/>
        <v>9165.7117019511825</v>
      </c>
      <c r="P79" s="843">
        <f t="shared" si="42"/>
        <v>9238.3572121038942</v>
      </c>
      <c r="Q79" s="843">
        <f t="shared" si="42"/>
        <v>9967.8480416944112</v>
      </c>
      <c r="R79" s="843">
        <f t="shared" si="42"/>
        <v>10381.137146763765</v>
      </c>
      <c r="S79" s="843">
        <f t="shared" si="42"/>
        <v>10923.368372137053</v>
      </c>
      <c r="T79" s="843">
        <f t="shared" si="42"/>
        <v>11204.001767835874</v>
      </c>
      <c r="U79" s="843">
        <f t="shared" ref="U79:V79" si="64">IF(U25&gt;9,U52/U25*1000,"n.a.")</f>
        <v>11468.047827303035</v>
      </c>
      <c r="V79" s="843">
        <f t="shared" si="64"/>
        <v>11680.068382132455</v>
      </c>
      <c r="W79" s="843">
        <f t="shared" ref="W79:X79" si="65">IF(W25&gt;9,W52/W25*1000,"n.a.")</f>
        <v>11738.658567226172</v>
      </c>
      <c r="X79" s="843">
        <f t="shared" si="65"/>
        <v>11840.585536923016</v>
      </c>
      <c r="Y79" s="843">
        <f t="shared" ref="Y79:Z79" si="66">IF(Y25&gt;9,Y52/Y25*1000,"n.a.")</f>
        <v>12203.774093122194</v>
      </c>
      <c r="Z79" s="843">
        <f t="shared" si="66"/>
        <v>12647.63233570693</v>
      </c>
    </row>
    <row r="80" spans="1:26" s="23" customFormat="1" ht="15" customHeight="1" x14ac:dyDescent="0.25">
      <c r="A80" s="63" t="s">
        <v>481</v>
      </c>
      <c r="B80" s="42"/>
      <c r="C80" s="42"/>
      <c r="D80" s="42"/>
      <c r="E80" s="42"/>
      <c r="F80" s="42"/>
      <c r="G80" s="42"/>
      <c r="H80" s="42"/>
      <c r="I80" s="42"/>
      <c r="J80" s="42"/>
      <c r="K80" s="42"/>
      <c r="L80" s="42"/>
      <c r="M80" s="42"/>
      <c r="N80" s="42"/>
      <c r="O80" s="42"/>
      <c r="P80" s="153"/>
      <c r="Q80" s="153"/>
      <c r="R80" s="153"/>
      <c r="S80" s="153"/>
      <c r="T80" s="153"/>
      <c r="U80" s="153"/>
      <c r="V80" s="153"/>
      <c r="W80" s="153"/>
      <c r="X80" s="153"/>
      <c r="Y80" s="153"/>
      <c r="Z80" s="153"/>
    </row>
    <row r="82" spans="1:26" s="14" customFormat="1" ht="20.25" customHeight="1" x14ac:dyDescent="0.25">
      <c r="A82" s="93" t="str">
        <f>Index!A49</f>
        <v>Table 3p    Employment by industry, average real wage and salary rates, FY2000-FY2023</v>
      </c>
    </row>
    <row r="83" spans="1:26" s="14" customFormat="1" ht="20.25" customHeight="1" x14ac:dyDescent="0.25">
      <c r="A83" s="797"/>
      <c r="B83" s="239" t="s">
        <v>489</v>
      </c>
      <c r="C83" s="24" t="str">
        <f>C2</f>
        <v>FY00</v>
      </c>
      <c r="D83" s="24" t="str">
        <f t="shared" ref="D83:Q83" si="67">D2</f>
        <v>FY01</v>
      </c>
      <c r="E83" s="24" t="str">
        <f t="shared" si="67"/>
        <v>FY02</v>
      </c>
      <c r="F83" s="24" t="str">
        <f t="shared" si="67"/>
        <v>FY03</v>
      </c>
      <c r="G83" s="24" t="str">
        <f t="shared" si="67"/>
        <v>FY04</v>
      </c>
      <c r="H83" s="24" t="str">
        <f t="shared" si="67"/>
        <v>FY05</v>
      </c>
      <c r="I83" s="24" t="str">
        <f t="shared" si="67"/>
        <v>FY06</v>
      </c>
      <c r="J83" s="24" t="str">
        <f t="shared" si="67"/>
        <v>FY07</v>
      </c>
      <c r="K83" s="24" t="str">
        <f t="shared" si="67"/>
        <v>FY08</v>
      </c>
      <c r="L83" s="24" t="str">
        <f t="shared" si="67"/>
        <v>FY09</v>
      </c>
      <c r="M83" s="24" t="str">
        <f t="shared" si="67"/>
        <v>FY10</v>
      </c>
      <c r="N83" s="24" t="str">
        <f t="shared" si="67"/>
        <v>FY11</v>
      </c>
      <c r="O83" s="24" t="str">
        <f t="shared" si="67"/>
        <v>FY12</v>
      </c>
      <c r="P83" s="24" t="str">
        <f t="shared" si="67"/>
        <v>FY13</v>
      </c>
      <c r="Q83" s="24" t="str">
        <f t="shared" si="67"/>
        <v>FY14</v>
      </c>
      <c r="R83" s="24" t="str">
        <f t="shared" ref="R83:S83" si="68">R2</f>
        <v>FY15</v>
      </c>
      <c r="S83" s="24" t="str">
        <f t="shared" si="68"/>
        <v>FY16</v>
      </c>
      <c r="T83" s="24" t="str">
        <f t="shared" ref="T83:U83" si="69">T2</f>
        <v>FY17</v>
      </c>
      <c r="U83" s="24" t="str">
        <f t="shared" si="69"/>
        <v>FY18</v>
      </c>
      <c r="V83" s="24" t="str">
        <f t="shared" ref="V83:W83" si="70">V2</f>
        <v>FY19</v>
      </c>
      <c r="W83" s="24" t="str">
        <f t="shared" si="70"/>
        <v>FY20</v>
      </c>
      <c r="X83" s="24" t="str">
        <f t="shared" ref="X83:Y83" si="71">X2</f>
        <v>FY21</v>
      </c>
      <c r="Y83" s="24" t="str">
        <f t="shared" si="71"/>
        <v>FY22</v>
      </c>
      <c r="Z83" s="24" t="str">
        <f t="shared" ref="Z83" si="72">Z2</f>
        <v>FY23</v>
      </c>
    </row>
    <row r="84" spans="1:26" ht="20.25" customHeight="1" x14ac:dyDescent="0.25">
      <c r="A84" s="1" t="s">
        <v>321</v>
      </c>
      <c r="B84" t="s">
        <v>322</v>
      </c>
      <c r="C84" s="69">
        <f>IF(ISNUMBER(C57)=TRUE,IF(C57&gt;0,C57/NAgni!C$57*100,"n.a."),"n.a.")</f>
        <v>3167.1546223468299</v>
      </c>
      <c r="D84" s="69">
        <f>IF(ISNUMBER(D57)=TRUE,IF(D57&gt;0,D57/NAgni!D$57*100,"n.a."),"n.a.")</f>
        <v>2987.8123943207884</v>
      </c>
      <c r="E84" s="69">
        <f>IF(ISNUMBER(E57)=TRUE,IF(E57&gt;0,E57/NAgni!E$57*100,"n.a."),"n.a.")</f>
        <v>3653.3070513041052</v>
      </c>
      <c r="F84" s="69">
        <f>IF(ISNUMBER(F57)=TRUE,IF(F57&gt;0,F57/NAgni!F$57*100,"n.a."),"n.a.")</f>
        <v>3102.9961388159654</v>
      </c>
      <c r="G84" s="69">
        <f>IF(ISNUMBER(G57)=TRUE,IF(G57&gt;0,G57/NAgni!G$57*100,"n.a."),"n.a.")</f>
        <v>3076.4755251887086</v>
      </c>
      <c r="H84" s="69">
        <f>IF(ISNUMBER(H57)=TRUE,IF(H57&gt;0,H57/NAgni!H$57*100,"n.a."),"n.a.")</f>
        <v>3111.0609095885288</v>
      </c>
      <c r="I84" s="69">
        <f>IF(ISNUMBER(I57)=TRUE,IF(I57&gt;0,I57/NAgni!I$57*100,"n.a."),"n.a.")</f>
        <v>3033.5376356135775</v>
      </c>
      <c r="J84" s="69">
        <f>IF(ISNUMBER(J57)=TRUE,IF(J57&gt;0,J57/NAgni!J$57*100,"n.a."),"n.a.")</f>
        <v>2747.8033454474157</v>
      </c>
      <c r="K84" s="69">
        <f>IF(ISNUMBER(K57)=TRUE,IF(K57&gt;0,K57/NAgni!K$57*100,"n.a."),"n.a.")</f>
        <v>3176.2088534192694</v>
      </c>
      <c r="L84" s="69">
        <f>IF(ISNUMBER(L57)=TRUE,IF(L57&gt;0,L57/NAgni!L$57*100,"n.a."),"n.a.")</f>
        <v>3566.9779286026419</v>
      </c>
      <c r="M84" s="69">
        <f>IF(ISNUMBER(M57)=TRUE,IF(M57&gt;0,M57/NAgni!M$57*100,"n.a."),"n.a.")</f>
        <v>3737.2849342419477</v>
      </c>
      <c r="N84" s="69">
        <f>IF(ISNUMBER(N57)=TRUE,IF(N57&gt;0,N57/NAgni!N$57*100,"n.a."),"n.a.")</f>
        <v>3657.2554425385383</v>
      </c>
      <c r="O84" s="69">
        <f>IF(ISNUMBER(O57)=TRUE,IF(O57&gt;0,O57/NAgni!O$57*100,"n.a."),"n.a.")</f>
        <v>3331.8739673003288</v>
      </c>
      <c r="P84" s="69">
        <f>IF(ISNUMBER(P57)=TRUE,IF(P57&gt;0,P57/NAgni!P$57*100,"n.a."),"n.a.")</f>
        <v>3917.9246539818259</v>
      </c>
      <c r="Q84" s="69">
        <f>IF(ISNUMBER(Q57)=TRUE,IF(Q57&gt;0,Q57/NAgni!Q$57*100,"n.a."),"n.a.")</f>
        <v>3901.0780580135465</v>
      </c>
      <c r="R84" s="69">
        <f>IF(ISNUMBER(R57)=TRUE,IF(R57&gt;0,R57/NAgni!R$57*100,"n.a."),"n.a.")</f>
        <v>3857.8556555201326</v>
      </c>
      <c r="S84" s="69">
        <f>IF(ISNUMBER(S57)=TRUE,IF(S57&gt;0,S57/NAgni!S$57*100,"n.a."),"n.a.")</f>
        <v>4068.7320072436769</v>
      </c>
      <c r="T84" s="69">
        <f>IF(ISNUMBER(T57)=TRUE,IF(T57&gt;0,T57/NAgni!T$57*100,"n.a."),"n.a.")</f>
        <v>4311.8726427213296</v>
      </c>
      <c r="U84" s="69">
        <f>IF(ISNUMBER(U57)=TRUE,IF(U57&gt;0,U57/NAgni!U$57*100,"n.a."),"n.a.")</f>
        <v>4503.4359913334183</v>
      </c>
      <c r="V84" s="69">
        <f>IF(ISNUMBER(V57)=TRUE,IF(V57&gt;0,V57/NAgni!V$57*100,"n.a."),"n.a.")</f>
        <v>4160.6607869037634</v>
      </c>
      <c r="W84" s="69">
        <f>IF(ISNUMBER(W57)=TRUE,IF(W57&gt;0,W57/NAgni!W$57*100,"n.a."),"n.a.")</f>
        <v>3940.252737576649</v>
      </c>
      <c r="X84" s="69">
        <f>IF(ISNUMBER(X57)=TRUE,IF(X57&gt;0,X57/NAgni!X$57*100,"n.a."),"n.a.")</f>
        <v>3539.7723665138842</v>
      </c>
      <c r="Y84" s="69">
        <f>IF(ISNUMBER(Y57)=TRUE,IF(Y57&gt;0,Y57/NAgni!Y$57*100,"n.a."),"n.a.")</f>
        <v>3106.2818262368282</v>
      </c>
      <c r="Z84" s="69">
        <f>IF(ISNUMBER(Z57)=TRUE,IF(Z57&gt;0,Z57/NAgni!Z$57*100,"n.a."),"n.a.")</f>
        <v>2425.0456988648671</v>
      </c>
    </row>
    <row r="85" spans="1:26" x14ac:dyDescent="0.25">
      <c r="A85" s="1" t="s">
        <v>323</v>
      </c>
      <c r="B85" s="153" t="s">
        <v>324</v>
      </c>
      <c r="C85" s="69">
        <f>IF(ISNUMBER(C58)=TRUE,IF(C58&gt;0,C58/NAgni!C$57*100,"n.a."),"n.a.")</f>
        <v>7377.7797565227429</v>
      </c>
      <c r="D85" s="69">
        <f>IF(ISNUMBER(D58)=TRUE,IF(D58&gt;0,D58/NAgni!D$57*100,"n.a."),"n.a.")</f>
        <v>6269.7221904269236</v>
      </c>
      <c r="E85" s="69">
        <f>IF(ISNUMBER(E58)=TRUE,IF(E58&gt;0,E58/NAgni!E$57*100,"n.a."),"n.a.")</f>
        <v>6921.6915576583506</v>
      </c>
      <c r="F85" s="69">
        <f>IF(ISNUMBER(F58)=TRUE,IF(F58&gt;0,F58/NAgni!F$57*100,"n.a."),"n.a.")</f>
        <v>7249.9865235232437</v>
      </c>
      <c r="G85" s="69">
        <f>IF(ISNUMBER(G58)=TRUE,IF(G58&gt;0,G58/NAgni!G$57*100,"n.a."),"n.a.")</f>
        <v>7293.4531172523748</v>
      </c>
      <c r="H85" s="69">
        <f>IF(ISNUMBER(H58)=TRUE,IF(H58&gt;0,H58/NAgni!H$57*100,"n.a."),"n.a.")</f>
        <v>6592.6123528495227</v>
      </c>
      <c r="I85" s="69">
        <f>IF(ISNUMBER(I58)=TRUE,IF(I58&gt;0,I58/NAgni!I$57*100,"n.a."),"n.a.")</f>
        <v>6709.2242339298882</v>
      </c>
      <c r="J85" s="69">
        <f>IF(ISNUMBER(J58)=TRUE,IF(J58&gt;0,J58/NAgni!J$57*100,"n.a."),"n.a.")</f>
        <v>6812.7116239918496</v>
      </c>
      <c r="K85" s="69">
        <f>IF(ISNUMBER(K58)=TRUE,IF(K58&gt;0,K58/NAgni!K$57*100,"n.a."),"n.a.")</f>
        <v>5679.729750219718</v>
      </c>
      <c r="L85" s="69">
        <f>IF(ISNUMBER(L58)=TRUE,IF(L58&gt;0,L58/NAgni!L$57*100,"n.a."),"n.a.")</f>
        <v>5076.1262394095456</v>
      </c>
      <c r="M85" s="69">
        <f>IF(ISNUMBER(M58)=TRUE,IF(M58&gt;0,M58/NAgni!M$57*100,"n.a."),"n.a.")</f>
        <v>5397.6499247506817</v>
      </c>
      <c r="N85" s="69">
        <f>IF(ISNUMBER(N58)=TRUE,IF(N58&gt;0,N58/NAgni!N$57*100,"n.a."),"n.a.")</f>
        <v>5416.4250646253386</v>
      </c>
      <c r="O85" s="69">
        <f>IF(ISNUMBER(O58)=TRUE,IF(O58&gt;0,O58/NAgni!O$57*100,"n.a."),"n.a.")</f>
        <v>5434.9045080873648</v>
      </c>
      <c r="P85" s="69">
        <f>IF(ISNUMBER(P58)=TRUE,IF(P58&gt;0,P58/NAgni!P$57*100,"n.a."),"n.a.")</f>
        <v>5399.8654412936512</v>
      </c>
      <c r="Q85" s="69">
        <f>IF(ISNUMBER(Q58)=TRUE,IF(Q58&gt;0,Q58/NAgni!Q$57*100,"n.a."),"n.a.")</f>
        <v>5748.6236576425808</v>
      </c>
      <c r="R85" s="69">
        <f>IF(ISNUMBER(R58)=TRUE,IF(R58&gt;0,R58/NAgni!R$57*100,"n.a."),"n.a.")</f>
        <v>6513.2996468739993</v>
      </c>
      <c r="S85" s="69">
        <f>IF(ISNUMBER(S58)=TRUE,IF(S58&gt;0,S58/NAgni!S$57*100,"n.a."),"n.a.")</f>
        <v>7526.9672603782583</v>
      </c>
      <c r="T85" s="69">
        <f>IF(ISNUMBER(T58)=TRUE,IF(T58&gt;0,T58/NAgni!T$57*100,"n.a."),"n.a.")</f>
        <v>8028.0672692487215</v>
      </c>
      <c r="U85" s="69">
        <f>IF(ISNUMBER(U58)=TRUE,IF(U58&gt;0,U58/NAgni!U$57*100,"n.a."),"n.a.")</f>
        <v>7985.3010062105668</v>
      </c>
      <c r="V85" s="69">
        <f>IF(ISNUMBER(V58)=TRUE,IF(V58&gt;0,V58/NAgni!V$57*100,"n.a."),"n.a.")</f>
        <v>8004.2837138882132</v>
      </c>
      <c r="W85" s="69">
        <f>IF(ISNUMBER(W58)=TRUE,IF(W58&gt;0,W58/NAgni!W$57*100,"n.a."),"n.a.")</f>
        <v>8188.4077156619196</v>
      </c>
      <c r="X85" s="69">
        <f>IF(ISNUMBER(X58)=TRUE,IF(X58&gt;0,X58/NAgni!X$57*100,"n.a."),"n.a.")</f>
        <v>9505.9201343342556</v>
      </c>
      <c r="Y85" s="69">
        <f>IF(ISNUMBER(Y58)=TRUE,IF(Y58&gt;0,Y58/NAgni!Y$57*100,"n.a."),"n.a.")</f>
        <v>8957.049445871171</v>
      </c>
      <c r="Z85" s="69">
        <f>IF(ISNUMBER(Z58)=TRUE,IF(Z58&gt;0,Z58/NAgni!Z$57*100,"n.a."),"n.a.")</f>
        <v>7944.0825234464046</v>
      </c>
    </row>
    <row r="86" spans="1:26" x14ac:dyDescent="0.25">
      <c r="A86" s="1" t="s">
        <v>325</v>
      </c>
      <c r="B86" s="153" t="s">
        <v>326</v>
      </c>
      <c r="C86" s="69">
        <f>IF(ISNUMBER(C59)=TRUE,IF(C59&gt;0,C59/NAgni!C$57*100,"n.a."),"n.a.")</f>
        <v>11134.79496990308</v>
      </c>
      <c r="D86" s="69">
        <f>IF(ISNUMBER(D59)=TRUE,IF(D59&gt;0,D59/NAgni!D$57*100,"n.a."),"n.a.")</f>
        <v>11980.915594865955</v>
      </c>
      <c r="E86" s="69">
        <f>IF(ISNUMBER(E59)=TRUE,IF(E59&gt;0,E59/NAgni!E$57*100,"n.a."),"n.a.")</f>
        <v>11739.82743916343</v>
      </c>
      <c r="F86" s="69">
        <f>IF(ISNUMBER(F59)=TRUE,IF(F59&gt;0,F59/NAgni!F$57*100,"n.a."),"n.a.")</f>
        <v>12235.571218203719</v>
      </c>
      <c r="G86" s="69">
        <f>IF(ISNUMBER(G59)=TRUE,IF(G59&gt;0,G59/NAgni!G$57*100,"n.a."),"n.a.")</f>
        <v>12465.553703442001</v>
      </c>
      <c r="H86" s="69">
        <f>IF(ISNUMBER(H59)=TRUE,IF(H59&gt;0,H59/NAgni!H$57*100,"n.a."),"n.a.")</f>
        <v>10625.311899641889</v>
      </c>
      <c r="I86" s="69">
        <f>IF(ISNUMBER(I59)=TRUE,IF(I59&gt;0,I59/NAgni!I$57*100,"n.a."),"n.a.")</f>
        <v>11307.45455589523</v>
      </c>
      <c r="J86" s="69">
        <f>IF(ISNUMBER(J59)=TRUE,IF(J59&gt;0,J59/NAgni!J$57*100,"n.a."),"n.a.")</f>
        <v>11754.389144628547</v>
      </c>
      <c r="K86" s="69">
        <f>IF(ISNUMBER(K59)=TRUE,IF(K59&gt;0,K59/NAgni!K$57*100,"n.a."),"n.a.")</f>
        <v>11102.499134298787</v>
      </c>
      <c r="L86" s="69">
        <f>IF(ISNUMBER(L59)=TRUE,IF(L59&gt;0,L59/NAgni!L$57*100,"n.a."),"n.a.")</f>
        <v>10744.30584709482</v>
      </c>
      <c r="M86" s="69">
        <f>IF(ISNUMBER(M59)=TRUE,IF(M59&gt;0,M59/NAgni!M$57*100,"n.a."),"n.a.")</f>
        <v>10487.693197904237</v>
      </c>
      <c r="N86" s="69">
        <f>IF(ISNUMBER(N59)=TRUE,IF(N59&gt;0,N59/NAgni!N$57*100,"n.a."),"n.a.")</f>
        <v>9976.587315703342</v>
      </c>
      <c r="O86" s="69">
        <f>IF(ISNUMBER(O59)=TRUE,IF(O59&gt;0,O59/NAgni!O$57*100,"n.a."),"n.a.")</f>
        <v>9748.6544513902245</v>
      </c>
      <c r="P86" s="69">
        <f>IF(ISNUMBER(P59)=TRUE,IF(P59&gt;0,P59/NAgni!P$57*100,"n.a."),"n.a.")</f>
        <v>9325.7698167089948</v>
      </c>
      <c r="Q86" s="69">
        <f>IF(ISNUMBER(Q59)=TRUE,IF(Q59&gt;0,Q59/NAgni!Q$57*100,"n.a."),"n.a.")</f>
        <v>9138.7594427415388</v>
      </c>
      <c r="R86" s="69">
        <f>IF(ISNUMBER(R59)=TRUE,IF(R59&gt;0,R59/NAgni!R$57*100,"n.a."),"n.a.")</f>
        <v>10368.204574781364</v>
      </c>
      <c r="S86" s="69">
        <f>IF(ISNUMBER(S59)=TRUE,IF(S59&gt;0,S59/NAgni!S$57*100,"n.a."),"n.a.")</f>
        <v>12921.539068263348</v>
      </c>
      <c r="T86" s="69">
        <f>IF(ISNUMBER(T59)=TRUE,IF(T59&gt;0,T59/NAgni!T$57*100,"n.a."),"n.a.")</f>
        <v>14545.782613973373</v>
      </c>
      <c r="U86" s="69">
        <f>IF(ISNUMBER(U59)=TRUE,IF(U59&gt;0,U59/NAgni!U$57*100,"n.a."),"n.a.")</f>
        <v>10624.303845968661</v>
      </c>
      <c r="V86" s="69">
        <f>IF(ISNUMBER(V59)=TRUE,IF(V59&gt;0,V59/NAgni!V$57*100,"n.a."),"n.a.")</f>
        <v>11735.153668777533</v>
      </c>
      <c r="W86" s="69">
        <f>IF(ISNUMBER(W59)=TRUE,IF(W59&gt;0,W59/NAgni!W$57*100,"n.a."),"n.a.")</f>
        <v>11634.660753037151</v>
      </c>
      <c r="X86" s="69">
        <f>IF(ISNUMBER(X59)=TRUE,IF(X59&gt;0,X59/NAgni!X$57*100,"n.a."),"n.a.")</f>
        <v>12029.215555839386</v>
      </c>
      <c r="Y86" s="69">
        <f>IF(ISNUMBER(Y59)=TRUE,IF(Y59&gt;0,Y59/NAgni!Y$57*100,"n.a."),"n.a.")</f>
        <v>12154.107161822314</v>
      </c>
      <c r="Z86" s="69">
        <f>IF(ISNUMBER(Z59)=TRUE,IF(Z59&gt;0,Z59/NAgni!Z$57*100,"n.a."),"n.a.")</f>
        <v>10467.484068964875</v>
      </c>
    </row>
    <row r="87" spans="1:26" x14ac:dyDescent="0.25">
      <c r="A87" s="1" t="s">
        <v>327</v>
      </c>
      <c r="B87" t="s">
        <v>328</v>
      </c>
      <c r="C87" s="69">
        <f>IF(ISNUMBER(C60)=TRUE,IF(C60&gt;0,C60/NAgni!C$57*100,"n.a."),"n.a.")</f>
        <v>4383.3024547914902</v>
      </c>
      <c r="D87" s="69">
        <f>IF(ISNUMBER(D60)=TRUE,IF(D60&gt;0,D60/NAgni!D$57*100,"n.a."),"n.a.")</f>
        <v>5806.784703981818</v>
      </c>
      <c r="E87" s="69">
        <f>IF(ISNUMBER(E60)=TRUE,IF(E60&gt;0,E60/NAgni!E$57*100,"n.a."),"n.a.")</f>
        <v>8248.0860868008967</v>
      </c>
      <c r="F87" s="69">
        <f>IF(ISNUMBER(F60)=TRUE,IF(F60&gt;0,F60/NAgni!F$57*100,"n.a."),"n.a.")</f>
        <v>6883.8644972731927</v>
      </c>
      <c r="G87" s="69">
        <f>IF(ISNUMBER(G60)=TRUE,IF(G60&gt;0,G60/NAgni!G$57*100,"n.a."),"n.a.")</f>
        <v>6936.2133360815487</v>
      </c>
      <c r="H87" s="69">
        <f>IF(ISNUMBER(H60)=TRUE,IF(H60&gt;0,H60/NAgni!H$57*100,"n.a."),"n.a.")</f>
        <v>6985.8300899861288</v>
      </c>
      <c r="I87" s="69">
        <f>IF(ISNUMBER(I60)=TRUE,IF(I60&gt;0,I60/NAgni!I$57*100,"n.a."),"n.a.")</f>
        <v>6943.4894436678915</v>
      </c>
      <c r="J87" s="69">
        <f>IF(ISNUMBER(J60)=TRUE,IF(J60&gt;0,J60/NAgni!J$57*100,"n.a."),"n.a.")</f>
        <v>6887.9837685527636</v>
      </c>
      <c r="K87" s="69">
        <f>IF(ISNUMBER(K60)=TRUE,IF(K60&gt;0,K60/NAgni!K$57*100,"n.a."),"n.a.")</f>
        <v>6808.6543806274394</v>
      </c>
      <c r="L87" s="69">
        <f>IF(ISNUMBER(L60)=TRUE,IF(L60&gt;0,L60/NAgni!L$57*100,"n.a."),"n.a.")</f>
        <v>6223.2166125334033</v>
      </c>
      <c r="M87" s="69">
        <f>IF(ISNUMBER(M60)=TRUE,IF(M60&gt;0,M60/NAgni!M$57*100,"n.a."),"n.a.")</f>
        <v>6669.1372994718395</v>
      </c>
      <c r="N87" s="69">
        <f>IF(ISNUMBER(N60)=TRUE,IF(N60&gt;0,N60/NAgni!N$57*100,"n.a."),"n.a.")</f>
        <v>6964.5770277065139</v>
      </c>
      <c r="O87" s="69">
        <f>IF(ISNUMBER(O60)=TRUE,IF(O60&gt;0,O60/NAgni!O$57*100,"n.a."),"n.a.")</f>
        <v>6708.1964459325472</v>
      </c>
      <c r="P87" s="69">
        <f>IF(ISNUMBER(P60)=TRUE,IF(P60&gt;0,P60/NAgni!P$57*100,"n.a."),"n.a.")</f>
        <v>6948.730490310918</v>
      </c>
      <c r="Q87" s="69">
        <f>IF(ISNUMBER(Q60)=TRUE,IF(Q60&gt;0,Q60/NAgni!Q$57*100,"n.a."),"n.a.")</f>
        <v>7075.3606902596784</v>
      </c>
      <c r="R87" s="69">
        <f>IF(ISNUMBER(R60)=TRUE,IF(R60&gt;0,R60/NAgni!R$57*100,"n.a."),"n.a.")</f>
        <v>7440.5195316258214</v>
      </c>
      <c r="S87" s="69">
        <f>IF(ISNUMBER(S60)=TRUE,IF(S60&gt;0,S60/NAgni!S$57*100,"n.a."),"n.a.")</f>
        <v>8140.5613964505692</v>
      </c>
      <c r="T87" s="69">
        <f>IF(ISNUMBER(T60)=TRUE,IF(T60&gt;0,T60/NAgni!T$57*100,"n.a."),"n.a.")</f>
        <v>8488.4999630365364</v>
      </c>
      <c r="U87" s="69">
        <f>IF(ISNUMBER(U60)=TRUE,IF(U60&gt;0,U60/NAgni!U$57*100,"n.a."),"n.a.")</f>
        <v>8568.44379613399</v>
      </c>
      <c r="V87" s="69">
        <f>IF(ISNUMBER(V60)=TRUE,IF(V60&gt;0,V60/NAgni!V$57*100,"n.a."),"n.a.")</f>
        <v>8373.0443517460117</v>
      </c>
      <c r="W87" s="69">
        <f>IF(ISNUMBER(W60)=TRUE,IF(W60&gt;0,W60/NAgni!W$57*100,"n.a."),"n.a.")</f>
        <v>7962.1681731530853</v>
      </c>
      <c r="X87" s="69">
        <f>IF(ISNUMBER(X60)=TRUE,IF(X60&gt;0,X60/NAgni!X$57*100,"n.a."),"n.a.")</f>
        <v>7507.9286510083293</v>
      </c>
      <c r="Y87" s="69">
        <f>IF(ISNUMBER(Y60)=TRUE,IF(Y60&gt;0,Y60/NAgni!Y$57*100,"n.a."),"n.a.")</f>
        <v>6982.7486900806152</v>
      </c>
      <c r="Z87" s="69">
        <f>IF(ISNUMBER(Z60)=TRUE,IF(Z60&gt;0,Z60/NAgni!Z$57*100,"n.a."),"n.a.")</f>
        <v>6500.0478233407948</v>
      </c>
    </row>
    <row r="88" spans="1:26" x14ac:dyDescent="0.25">
      <c r="A88" s="1" t="s">
        <v>329</v>
      </c>
      <c r="B88" t="s">
        <v>330</v>
      </c>
      <c r="C88" s="69">
        <f>IF(ISNUMBER(C61)=TRUE,IF(C61&gt;0,C61/NAgni!C$57*100,"n.a."),"n.a.")</f>
        <v>17481.997513111339</v>
      </c>
      <c r="D88" s="69">
        <f>IF(ISNUMBER(D61)=TRUE,IF(D61&gt;0,D61/NAgni!D$57*100,"n.a."),"n.a.")</f>
        <v>18089.50499024579</v>
      </c>
      <c r="E88" s="69">
        <f>IF(ISNUMBER(E61)=TRUE,IF(E61&gt;0,E61/NAgni!E$57*100,"n.a."),"n.a.")</f>
        <v>17989.175377889973</v>
      </c>
      <c r="F88" s="69">
        <f>IF(ISNUMBER(F61)=TRUE,IF(F61&gt;0,F61/NAgni!F$57*100,"n.a."),"n.a.")</f>
        <v>18550.623116717561</v>
      </c>
      <c r="G88" s="69">
        <f>IF(ISNUMBER(G61)=TRUE,IF(G61&gt;0,G61/NAgni!G$57*100,"n.a."),"n.a.")</f>
        <v>18787.364318600623</v>
      </c>
      <c r="H88" s="69">
        <f>IF(ISNUMBER(H61)=TRUE,IF(H61&gt;0,H61/NAgni!H$57*100,"n.a."),"n.a.")</f>
        <v>18806.974789289401</v>
      </c>
      <c r="I88" s="69">
        <f>IF(ISNUMBER(I61)=TRUE,IF(I61&gt;0,I61/NAgni!I$57*100,"n.a."),"n.a.")</f>
        <v>17157.102487822463</v>
      </c>
      <c r="J88" s="69">
        <f>IF(ISNUMBER(J61)=TRUE,IF(J61&gt;0,J61/NAgni!J$57*100,"n.a."),"n.a.")</f>
        <v>16735.214204616339</v>
      </c>
      <c r="K88" s="69">
        <f>IF(ISNUMBER(K61)=TRUE,IF(K61&gt;0,K61/NAgni!K$57*100,"n.a."),"n.a.")</f>
        <v>15648.685283046845</v>
      </c>
      <c r="L88" s="69">
        <f>IF(ISNUMBER(L61)=TRUE,IF(L61&gt;0,L61/NAgni!L$57*100,"n.a."),"n.a.")</f>
        <v>15413.48739798423</v>
      </c>
      <c r="M88" s="69">
        <f>IF(ISNUMBER(M61)=TRUE,IF(M61&gt;0,M61/NAgni!M$57*100,"n.a."),"n.a.")</f>
        <v>15605.319889026458</v>
      </c>
      <c r="N88" s="69">
        <f>IF(ISNUMBER(N61)=TRUE,IF(N61&gt;0,N61/NAgni!N$57*100,"n.a."),"n.a.")</f>
        <v>15052.748129534893</v>
      </c>
      <c r="O88" s="69">
        <f>IF(ISNUMBER(O61)=TRUE,IF(O61&gt;0,O61/NAgni!O$57*100,"n.a."),"n.a.")</f>
        <v>15360.310105494435</v>
      </c>
      <c r="P88" s="69">
        <f>IF(ISNUMBER(P61)=TRUE,IF(P61&gt;0,P61/NAgni!P$57*100,"n.a."),"n.a.")</f>
        <v>14843.144416392795</v>
      </c>
      <c r="Q88" s="69">
        <f>IF(ISNUMBER(Q61)=TRUE,IF(Q61&gt;0,Q61/NAgni!Q$57*100,"n.a."),"n.a.")</f>
        <v>13689.96063937193</v>
      </c>
      <c r="R88" s="69">
        <f>IF(ISNUMBER(R61)=TRUE,IF(R61&gt;0,R61/NAgni!R$57*100,"n.a."),"n.a.")</f>
        <v>13814.27511319967</v>
      </c>
      <c r="S88" s="69">
        <f>IF(ISNUMBER(S61)=TRUE,IF(S61&gt;0,S61/NAgni!S$57*100,"n.a."),"n.a.")</f>
        <v>15603.497870123945</v>
      </c>
      <c r="T88" s="69">
        <f>IF(ISNUMBER(T61)=TRUE,IF(T61&gt;0,T61/NAgni!T$57*100,"n.a."),"n.a.")</f>
        <v>16963.589494767064</v>
      </c>
      <c r="U88" s="69">
        <f>IF(ISNUMBER(U61)=TRUE,IF(U61&gt;0,U61/NAgni!U$57*100,"n.a."),"n.a.")</f>
        <v>17542.880043534813</v>
      </c>
      <c r="V88" s="69">
        <f>IF(ISNUMBER(V61)=TRUE,IF(V61&gt;0,V61/NAgni!V$57*100,"n.a."),"n.a.")</f>
        <v>17777.429715008802</v>
      </c>
      <c r="W88" s="69">
        <f>IF(ISNUMBER(W61)=TRUE,IF(W61&gt;0,W61/NAgni!W$57*100,"n.a."),"n.a.")</f>
        <v>18198.579660304007</v>
      </c>
      <c r="X88" s="69">
        <f>IF(ISNUMBER(X61)=TRUE,IF(X61&gt;0,X61/NAgni!X$57*100,"n.a."),"n.a.")</f>
        <v>19082.837309834224</v>
      </c>
      <c r="Y88" s="69">
        <f>IF(ISNUMBER(Y61)=TRUE,IF(Y61&gt;0,Y61/NAgni!Y$57*100,"n.a."),"n.a.")</f>
        <v>17543.562855333967</v>
      </c>
      <c r="Z88" s="69">
        <f>IF(ISNUMBER(Z61)=TRUE,IF(Z61&gt;0,Z61/NAgni!Z$57*100,"n.a."),"n.a.")</f>
        <v>15450.724971261096</v>
      </c>
    </row>
    <row r="89" spans="1:26" x14ac:dyDescent="0.25">
      <c r="A89" s="1" t="s">
        <v>331</v>
      </c>
      <c r="B89" t="s">
        <v>332</v>
      </c>
      <c r="C89" s="69" t="str">
        <f>IF(ISNUMBER(C62)=TRUE,IF(C62&gt;0,C62/NAgni!C$57*100,"n.a."),"n.a.")</f>
        <v>n.a.</v>
      </c>
      <c r="D89" s="69" t="str">
        <f>IF(ISNUMBER(D62)=TRUE,IF(D62&gt;0,D62/NAgni!D$57*100,"n.a."),"n.a.")</f>
        <v>n.a.</v>
      </c>
      <c r="E89" s="69" t="str">
        <f>IF(ISNUMBER(E62)=TRUE,IF(E62&gt;0,E62/NAgni!E$57*100,"n.a."),"n.a.")</f>
        <v>n.a.</v>
      </c>
      <c r="F89" s="69" t="str">
        <f>IF(ISNUMBER(F62)=TRUE,IF(F62&gt;0,F62/NAgni!F$57*100,"n.a."),"n.a.")</f>
        <v>n.a.</v>
      </c>
      <c r="G89" s="69" t="str">
        <f>IF(ISNUMBER(G62)=TRUE,IF(G62&gt;0,G62/NAgni!G$57*100,"n.a."),"n.a.")</f>
        <v>n.a.</v>
      </c>
      <c r="H89" s="69" t="str">
        <f>IF(ISNUMBER(H62)=TRUE,IF(H62&gt;0,H62/NAgni!H$57*100,"n.a."),"n.a.")</f>
        <v>n.a.</v>
      </c>
      <c r="I89" s="69" t="str">
        <f>IF(ISNUMBER(I62)=TRUE,IF(I62&gt;0,I62/NAgni!I$57*100,"n.a."),"n.a.")</f>
        <v>n.a.</v>
      </c>
      <c r="J89" s="69" t="str">
        <f>IF(ISNUMBER(J62)=TRUE,IF(J62&gt;0,J62/NAgni!J$57*100,"n.a."),"n.a.")</f>
        <v>n.a.</v>
      </c>
      <c r="K89" s="69" t="str">
        <f>IF(ISNUMBER(K62)=TRUE,IF(K62&gt;0,K62/NAgni!K$57*100,"n.a."),"n.a.")</f>
        <v>n.a.</v>
      </c>
      <c r="L89" s="69" t="str">
        <f>IF(ISNUMBER(L62)=TRUE,IF(L62&gt;0,L62/NAgni!L$57*100,"n.a."),"n.a.")</f>
        <v>n.a.</v>
      </c>
      <c r="M89" s="69" t="str">
        <f>IF(ISNUMBER(M62)=TRUE,IF(M62&gt;0,M62/NAgni!M$57*100,"n.a."),"n.a.")</f>
        <v>n.a.</v>
      </c>
      <c r="N89" s="69" t="str">
        <f>IF(ISNUMBER(N62)=TRUE,IF(N62&gt;0,N62/NAgni!N$57*100,"n.a."),"n.a.")</f>
        <v>n.a.</v>
      </c>
      <c r="O89" s="69" t="str">
        <f>IF(ISNUMBER(O62)=TRUE,IF(O62&gt;0,O62/NAgni!O$57*100,"n.a."),"n.a.")</f>
        <v>n.a.</v>
      </c>
      <c r="P89" s="69" t="str">
        <f>IF(ISNUMBER(P62)=TRUE,IF(P62&gt;0,P62/NAgni!P$57*100,"n.a."),"n.a.")</f>
        <v>n.a.</v>
      </c>
      <c r="Q89" s="69" t="str">
        <f>IF(ISNUMBER(Q62)=TRUE,IF(Q62&gt;0,Q62/NAgni!Q$57*100,"n.a."),"n.a.")</f>
        <v>n.a.</v>
      </c>
      <c r="R89" s="69" t="str">
        <f>IF(ISNUMBER(R62)=TRUE,IF(R62&gt;0,R62/NAgni!R$57*100,"n.a."),"n.a.")</f>
        <v>n.a.</v>
      </c>
      <c r="S89" s="69" t="str">
        <f>IF(ISNUMBER(S62)=TRUE,IF(S62&gt;0,S62/NAgni!S$57*100,"n.a."),"n.a.")</f>
        <v>n.a.</v>
      </c>
      <c r="T89" s="69" t="str">
        <f>IF(ISNUMBER(T62)=TRUE,IF(T62&gt;0,T62/NAgni!T$57*100,"n.a."),"n.a.")</f>
        <v>n.a.</v>
      </c>
      <c r="U89" s="69" t="str">
        <f>IF(ISNUMBER(U62)=TRUE,IF(U62&gt;0,U62/NAgni!U$57*100,"n.a."),"n.a.")</f>
        <v>n.a.</v>
      </c>
      <c r="V89" s="69" t="str">
        <f>IF(ISNUMBER(V62)=TRUE,IF(V62&gt;0,V62/NAgni!V$57*100,"n.a."),"n.a.")</f>
        <v>n.a.</v>
      </c>
      <c r="W89" s="69" t="str">
        <f>IF(ISNUMBER(W62)=TRUE,IF(W62&gt;0,W62/NAgni!W$57*100,"n.a."),"n.a.")</f>
        <v>n.a.</v>
      </c>
      <c r="X89" s="69" t="str">
        <f>IF(ISNUMBER(X62)=TRUE,IF(X62&gt;0,X62/NAgni!X$57*100,"n.a."),"n.a.")</f>
        <v>n.a.</v>
      </c>
      <c r="Y89" s="69" t="str">
        <f>IF(ISNUMBER(Y62)=TRUE,IF(Y62&gt;0,Y62/NAgni!Y$57*100,"n.a."),"n.a.")</f>
        <v>n.a.</v>
      </c>
      <c r="Z89" s="69" t="str">
        <f>IF(ISNUMBER(Z62)=TRUE,IF(Z62&gt;0,Z62/NAgni!Z$57*100,"n.a."),"n.a.")</f>
        <v>n.a.</v>
      </c>
    </row>
    <row r="90" spans="1:26" x14ac:dyDescent="0.25">
      <c r="A90" s="1" t="s">
        <v>333</v>
      </c>
      <c r="B90" t="s">
        <v>334</v>
      </c>
      <c r="C90" s="69">
        <f>IF(ISNUMBER(C63)=TRUE,IF(C63&gt;0,C63/NAgni!C$57*100,"n.a."),"n.a.")</f>
        <v>8315.8976738585588</v>
      </c>
      <c r="D90" s="69">
        <f>IF(ISNUMBER(D63)=TRUE,IF(D63&gt;0,D63/NAgni!D$57*100,"n.a."),"n.a.")</f>
        <v>8891.6747050028462</v>
      </c>
      <c r="E90" s="69">
        <f>IF(ISNUMBER(E63)=TRUE,IF(E63&gt;0,E63/NAgni!E$57*100,"n.a."),"n.a.")</f>
        <v>10181.801733832446</v>
      </c>
      <c r="F90" s="69">
        <f>IF(ISNUMBER(F63)=TRUE,IF(F63&gt;0,F63/NAgni!F$57*100,"n.a."),"n.a.")</f>
        <v>9753.2882952051623</v>
      </c>
      <c r="G90" s="69">
        <f>IF(ISNUMBER(G63)=TRUE,IF(G63&gt;0,G63/NAgni!G$57*100,"n.a."),"n.a.")</f>
        <v>11297.121850332473</v>
      </c>
      <c r="H90" s="69">
        <f>IF(ISNUMBER(H63)=TRUE,IF(H63&gt;0,H63/NAgni!H$57*100,"n.a."),"n.a.")</f>
        <v>9975.2419025988347</v>
      </c>
      <c r="I90" s="69">
        <f>IF(ISNUMBER(I63)=TRUE,IF(I63&gt;0,I63/NAgni!I$57*100,"n.a."),"n.a.")</f>
        <v>9265.9078649307412</v>
      </c>
      <c r="J90" s="69">
        <f>IF(ISNUMBER(J63)=TRUE,IF(J63&gt;0,J63/NAgni!J$57*100,"n.a."),"n.a.")</f>
        <v>8854.0927283476776</v>
      </c>
      <c r="K90" s="69">
        <f>IF(ISNUMBER(K63)=TRUE,IF(K63&gt;0,K63/NAgni!K$57*100,"n.a."),"n.a.")</f>
        <v>7328.2472258060825</v>
      </c>
      <c r="L90" s="69">
        <f>IF(ISNUMBER(L63)=TRUE,IF(L63&gt;0,L63/NAgni!L$57*100,"n.a."),"n.a.")</f>
        <v>6482.698521427712</v>
      </c>
      <c r="M90" s="69">
        <f>IF(ISNUMBER(M63)=TRUE,IF(M63&gt;0,M63/NAgni!M$57*100,"n.a."),"n.a.")</f>
        <v>7138.5268406641899</v>
      </c>
      <c r="N90" s="69">
        <f>IF(ISNUMBER(N63)=TRUE,IF(N63&gt;0,N63/NAgni!N$57*100,"n.a."),"n.a.")</f>
        <v>7428.9713553865085</v>
      </c>
      <c r="O90" s="69">
        <f>IF(ISNUMBER(O63)=TRUE,IF(O63&gt;0,O63/NAgni!O$57*100,"n.a."),"n.a.")</f>
        <v>7122.1626420541497</v>
      </c>
      <c r="P90" s="69">
        <f>IF(ISNUMBER(P63)=TRUE,IF(P63&gt;0,P63/NAgni!P$57*100,"n.a."),"n.a.")</f>
        <v>7108.8620225580489</v>
      </c>
      <c r="Q90" s="69">
        <f>IF(ISNUMBER(Q63)=TRUE,IF(Q63&gt;0,Q63/NAgni!Q$57*100,"n.a."),"n.a.")</f>
        <v>7313.3693048678124</v>
      </c>
      <c r="R90" s="69">
        <f>IF(ISNUMBER(R63)=TRUE,IF(R63&gt;0,R63/NAgni!R$57*100,"n.a."),"n.a.")</f>
        <v>8424.3009084929236</v>
      </c>
      <c r="S90" s="69">
        <f>IF(ISNUMBER(S63)=TRUE,IF(S63&gt;0,S63/NAgni!S$57*100,"n.a."),"n.a.")</f>
        <v>8571.8874501706614</v>
      </c>
      <c r="T90" s="69">
        <f>IF(ISNUMBER(T63)=TRUE,IF(T63&gt;0,T63/NAgni!T$57*100,"n.a."),"n.a.")</f>
        <v>8559.8833996772591</v>
      </c>
      <c r="U90" s="69">
        <f>IF(ISNUMBER(U63)=TRUE,IF(U63&gt;0,U63/NAgni!U$57*100,"n.a."),"n.a.")</f>
        <v>8207.2549822886776</v>
      </c>
      <c r="V90" s="69">
        <f>IF(ISNUMBER(V63)=TRUE,IF(V63&gt;0,V63/NAgni!V$57*100,"n.a."),"n.a.")</f>
        <v>8418.7148770938747</v>
      </c>
      <c r="W90" s="69">
        <f>IF(ISNUMBER(W63)=TRUE,IF(W63&gt;0,W63/NAgni!W$57*100,"n.a."),"n.a.")</f>
        <v>8965.6371056528842</v>
      </c>
      <c r="X90" s="69">
        <f>IF(ISNUMBER(X63)=TRUE,IF(X63&gt;0,X63/NAgni!X$57*100,"n.a."),"n.a.")</f>
        <v>9434.1170239545099</v>
      </c>
      <c r="Y90" s="69">
        <f>IF(ISNUMBER(Y63)=TRUE,IF(Y63&gt;0,Y63/NAgni!Y$57*100,"n.a."),"n.a.")</f>
        <v>8343.9240458954337</v>
      </c>
      <c r="Z90" s="69">
        <f>IF(ISNUMBER(Z63)=TRUE,IF(Z63&gt;0,Z63/NAgni!Z$57*100,"n.a."),"n.a.")</f>
        <v>7963.5029513803347</v>
      </c>
    </row>
    <row r="91" spans="1:26" x14ac:dyDescent="0.25">
      <c r="A91" s="1" t="s">
        <v>335</v>
      </c>
      <c r="B91" t="s">
        <v>336</v>
      </c>
      <c r="C91" s="69">
        <f>IF(ISNUMBER(C64)=TRUE,IF(C64&gt;0,C64/NAgni!C$57*100,"n.a."),"n.a.")</f>
        <v>9426.2947649166344</v>
      </c>
      <c r="D91" s="69">
        <f>IF(ISNUMBER(D64)=TRUE,IF(D64&gt;0,D64/NAgni!D$57*100,"n.a."),"n.a.")</f>
        <v>9673.2764350891393</v>
      </c>
      <c r="E91" s="69">
        <f>IF(ISNUMBER(E64)=TRUE,IF(E64&gt;0,E64/NAgni!E$57*100,"n.a."),"n.a.")</f>
        <v>9399.0626651094171</v>
      </c>
      <c r="F91" s="69">
        <f>IF(ISNUMBER(F64)=TRUE,IF(F64&gt;0,F64/NAgni!F$57*100,"n.a."),"n.a.")</f>
        <v>9337.2971784765941</v>
      </c>
      <c r="G91" s="69">
        <f>IF(ISNUMBER(G64)=TRUE,IF(G64&gt;0,G64/NAgni!G$57*100,"n.a."),"n.a.")</f>
        <v>9071.612666945819</v>
      </c>
      <c r="H91" s="69">
        <f>IF(ISNUMBER(H64)=TRUE,IF(H64&gt;0,H64/NAgni!H$57*100,"n.a."),"n.a.")</f>
        <v>8586.2615491236702</v>
      </c>
      <c r="I91" s="69">
        <f>IF(ISNUMBER(I64)=TRUE,IF(I64&gt;0,I64/NAgni!I$57*100,"n.a."),"n.a.")</f>
        <v>8533.3163193018445</v>
      </c>
      <c r="J91" s="69">
        <f>IF(ISNUMBER(J64)=TRUE,IF(J64&gt;0,J64/NAgni!J$57*100,"n.a."),"n.a.")</f>
        <v>8780.5887050379588</v>
      </c>
      <c r="K91" s="69">
        <f>IF(ISNUMBER(K64)=TRUE,IF(K64&gt;0,K64/NAgni!K$57*100,"n.a."),"n.a.")</f>
        <v>8442.7606240766236</v>
      </c>
      <c r="L91" s="69">
        <f>IF(ISNUMBER(L64)=TRUE,IF(L64&gt;0,L64/NAgni!L$57*100,"n.a."),"n.a.")</f>
        <v>8158.6725386116268</v>
      </c>
      <c r="M91" s="69">
        <f>IF(ISNUMBER(M64)=TRUE,IF(M64&gt;0,M64/NAgni!M$57*100,"n.a."),"n.a.")</f>
        <v>8085.0540112512408</v>
      </c>
      <c r="N91" s="69">
        <f>IF(ISNUMBER(N64)=TRUE,IF(N64&gt;0,N64/NAgni!N$57*100,"n.a."),"n.a.")</f>
        <v>8184.0369875989691</v>
      </c>
      <c r="O91" s="69">
        <f>IF(ISNUMBER(O64)=TRUE,IF(O64&gt;0,O64/NAgni!O$57*100,"n.a."),"n.a.")</f>
        <v>7863.8238168764092</v>
      </c>
      <c r="P91" s="69">
        <f>IF(ISNUMBER(P64)=TRUE,IF(P64&gt;0,P64/NAgni!P$57*100,"n.a."),"n.a.")</f>
        <v>7733.0133984580798</v>
      </c>
      <c r="Q91" s="69">
        <f>IF(ISNUMBER(Q64)=TRUE,IF(Q64&gt;0,Q64/NAgni!Q$57*100,"n.a."),"n.a.")</f>
        <v>7875.2067318412001</v>
      </c>
      <c r="R91" s="69">
        <f>IF(ISNUMBER(R64)=TRUE,IF(R64&gt;0,R64/NAgni!R$57*100,"n.a."),"n.a.")</f>
        <v>8528.0548461706676</v>
      </c>
      <c r="S91" s="69">
        <f>IF(ISNUMBER(S64)=TRUE,IF(S64&gt;0,S64/NAgni!S$57*100,"n.a."),"n.a.")</f>
        <v>9142.6476168699555</v>
      </c>
      <c r="T91" s="69">
        <f>IF(ISNUMBER(T64)=TRUE,IF(T64&gt;0,T64/NAgni!T$57*100,"n.a."),"n.a.")</f>
        <v>9389.3960708509185</v>
      </c>
      <c r="U91" s="69">
        <f>IF(ISNUMBER(U64)=TRUE,IF(U64&gt;0,U64/NAgni!U$57*100,"n.a."),"n.a.")</f>
        <v>9523.6660883679633</v>
      </c>
      <c r="V91" s="69">
        <f>IF(ISNUMBER(V64)=TRUE,IF(V64&gt;0,V64/NAgni!V$57*100,"n.a."),"n.a.")</f>
        <v>9479.6738295928844</v>
      </c>
      <c r="W91" s="69">
        <f>IF(ISNUMBER(W64)=TRUE,IF(W64&gt;0,W64/NAgni!W$57*100,"n.a."),"n.a.")</f>
        <v>9221.1694349834488</v>
      </c>
      <c r="X91" s="69">
        <f>IF(ISNUMBER(X64)=TRUE,IF(X64&gt;0,X64/NAgni!X$57*100,"n.a."),"n.a.")</f>
        <v>9161.0251780456201</v>
      </c>
      <c r="Y91" s="69">
        <f>IF(ISNUMBER(Y64)=TRUE,IF(Y64&gt;0,Y64/NAgni!Y$57*100,"n.a."),"n.a.")</f>
        <v>8308.0502486550922</v>
      </c>
      <c r="Z91" s="69">
        <f>IF(ISNUMBER(Z64)=TRUE,IF(Z64&gt;0,Z64/NAgni!Z$57*100,"n.a."),"n.a.")</f>
        <v>6696.8574593218691</v>
      </c>
    </row>
    <row r="92" spans="1:26" x14ac:dyDescent="0.25">
      <c r="A92" s="1" t="s">
        <v>337</v>
      </c>
      <c r="B92" t="s">
        <v>338</v>
      </c>
      <c r="C92" s="69">
        <f>IF(ISNUMBER(C65)=TRUE,IF(C65&gt;0,C65/NAgni!C$57*100,"n.a."),"n.a.")</f>
        <v>12275.248014135859</v>
      </c>
      <c r="D92" s="69">
        <f>IF(ISNUMBER(D65)=TRUE,IF(D65&gt;0,D65/NAgni!D$57*100,"n.a."),"n.a.")</f>
        <v>12236.657310411496</v>
      </c>
      <c r="E92" s="69">
        <f>IF(ISNUMBER(E65)=TRUE,IF(E65&gt;0,E65/NAgni!E$57*100,"n.a."),"n.a.")</f>
        <v>12579.418071807058</v>
      </c>
      <c r="F92" s="69">
        <f>IF(ISNUMBER(F65)=TRUE,IF(F65&gt;0,F65/NAgni!F$57*100,"n.a."),"n.a.")</f>
        <v>12885.329287547615</v>
      </c>
      <c r="G92" s="69">
        <f>IF(ISNUMBER(G65)=TRUE,IF(G65&gt;0,G65/NAgni!G$57*100,"n.a."),"n.a.")</f>
        <v>13649.195158955055</v>
      </c>
      <c r="H92" s="69">
        <f>IF(ISNUMBER(H65)=TRUE,IF(H65&gt;0,H65/NAgni!H$57*100,"n.a."),"n.a.")</f>
        <v>12270.517846233117</v>
      </c>
      <c r="I92" s="69">
        <f>IF(ISNUMBER(I65)=TRUE,IF(I65&gt;0,I65/NAgni!I$57*100,"n.a."),"n.a.")</f>
        <v>11845.016342571289</v>
      </c>
      <c r="J92" s="69">
        <f>IF(ISNUMBER(J65)=TRUE,IF(J65&gt;0,J65/NAgni!J$57*100,"n.a."),"n.a.")</f>
        <v>11478.636663649309</v>
      </c>
      <c r="K92" s="69">
        <f>IF(ISNUMBER(K65)=TRUE,IF(K65&gt;0,K65/NAgni!K$57*100,"n.a."),"n.a.")</f>
        <v>10305.456246738358</v>
      </c>
      <c r="L92" s="69">
        <f>IF(ISNUMBER(L65)=TRUE,IF(L65&gt;0,L65/NAgni!L$57*100,"n.a."),"n.a.")</f>
        <v>10019.609465118483</v>
      </c>
      <c r="M92" s="69">
        <f>IF(ISNUMBER(M65)=TRUE,IF(M65&gt;0,M65/NAgni!M$57*100,"n.a."),"n.a.")</f>
        <v>10308.209222616581</v>
      </c>
      <c r="N92" s="69">
        <f>IF(ISNUMBER(N65)=TRUE,IF(N65&gt;0,N65/NAgni!N$57*100,"n.a."),"n.a.")</f>
        <v>10260.379959349964</v>
      </c>
      <c r="O92" s="69">
        <f>IF(ISNUMBER(O65)=TRUE,IF(O65&gt;0,O65/NAgni!O$57*100,"n.a."),"n.a.")</f>
        <v>9848.328819699791</v>
      </c>
      <c r="P92" s="69">
        <f>IF(ISNUMBER(P65)=TRUE,IF(P65&gt;0,P65/NAgni!P$57*100,"n.a."),"n.a.")</f>
        <v>9642.5552121442906</v>
      </c>
      <c r="Q92" s="69">
        <f>IF(ISNUMBER(Q65)=TRUE,IF(Q65&gt;0,Q65/NAgni!Q$57*100,"n.a."),"n.a.")</f>
        <v>9601.6879136849911</v>
      </c>
      <c r="R92" s="69">
        <f>IF(ISNUMBER(R65)=TRUE,IF(R65&gt;0,R65/NAgni!R$57*100,"n.a."),"n.a.")</f>
        <v>9726.1261301874165</v>
      </c>
      <c r="S92" s="69">
        <f>IF(ISNUMBER(S65)=TRUE,IF(S65&gt;0,S65/NAgni!S$57*100,"n.a."),"n.a.")</f>
        <v>10654.544084099563</v>
      </c>
      <c r="T92" s="69">
        <f>IF(ISNUMBER(T65)=TRUE,IF(T65&gt;0,T65/NAgni!T$57*100,"n.a."),"n.a.")</f>
        <v>10915.842381884635</v>
      </c>
      <c r="U92" s="69">
        <f>IF(ISNUMBER(U65)=TRUE,IF(U65&gt;0,U65/NAgni!U$57*100,"n.a."),"n.a.")</f>
        <v>11052.028408547998</v>
      </c>
      <c r="V92" s="69">
        <f>IF(ISNUMBER(V65)=TRUE,IF(V65&gt;0,V65/NAgni!V$57*100,"n.a."),"n.a.")</f>
        <v>11356.001097018718</v>
      </c>
      <c r="W92" s="69">
        <f>IF(ISNUMBER(W65)=TRUE,IF(W65&gt;0,W65/NAgni!W$57*100,"n.a."),"n.a.")</f>
        <v>10625.696922615851</v>
      </c>
      <c r="X92" s="69">
        <f>IF(ISNUMBER(X65)=TRUE,IF(X65&gt;0,X65/NAgni!X$57*100,"n.a."),"n.a.")</f>
        <v>9124.9390261844674</v>
      </c>
      <c r="Y92" s="69">
        <f>IF(ISNUMBER(Y65)=TRUE,IF(Y65&gt;0,Y65/NAgni!Y$57*100,"n.a."),"n.a.")</f>
        <v>9034.1689563155105</v>
      </c>
      <c r="Z92" s="69">
        <f>IF(ISNUMBER(Z65)=TRUE,IF(Z65&gt;0,Z65/NAgni!Z$57*100,"n.a."),"n.a.")</f>
        <v>9559.1249587627299</v>
      </c>
    </row>
    <row r="93" spans="1:26" x14ac:dyDescent="0.25">
      <c r="A93" s="1" t="s">
        <v>339</v>
      </c>
      <c r="B93" t="s">
        <v>340</v>
      </c>
      <c r="C93" s="69">
        <f>IF(ISNUMBER(C66)=TRUE,IF(C66&gt;0,C66/NAgni!C$57*100,"n.a."),"n.a.")</f>
        <v>9532.8305691394071</v>
      </c>
      <c r="D93" s="69">
        <f>IF(ISNUMBER(D66)=TRUE,IF(D66&gt;0,D66/NAgni!D$57*100,"n.a."),"n.a.")</f>
        <v>9586.2016283812773</v>
      </c>
      <c r="E93" s="69">
        <f>IF(ISNUMBER(E66)=TRUE,IF(E66&gt;0,E66/NAgni!E$57*100,"n.a."),"n.a.")</f>
        <v>8799.6300059322512</v>
      </c>
      <c r="F93" s="69">
        <f>IF(ISNUMBER(F66)=TRUE,IF(F66&gt;0,F66/NAgni!F$57*100,"n.a."),"n.a.")</f>
        <v>8249.0130115430475</v>
      </c>
      <c r="G93" s="69">
        <f>IF(ISNUMBER(G66)=TRUE,IF(G66&gt;0,G66/NAgni!G$57*100,"n.a."),"n.a.")</f>
        <v>8790.6076936781465</v>
      </c>
      <c r="H93" s="69">
        <f>IF(ISNUMBER(H66)=TRUE,IF(H66&gt;0,H66/NAgni!H$57*100,"n.a."),"n.a.")</f>
        <v>8329.0997884455574</v>
      </c>
      <c r="I93" s="69">
        <f>IF(ISNUMBER(I66)=TRUE,IF(I66&gt;0,I66/NAgni!I$57*100,"n.a."),"n.a.")</f>
        <v>8242.5628406832893</v>
      </c>
      <c r="J93" s="69">
        <f>IF(ISNUMBER(J66)=TRUE,IF(J66&gt;0,J66/NAgni!J$57*100,"n.a."),"n.a.")</f>
        <v>8383.7214870762073</v>
      </c>
      <c r="K93" s="69">
        <f>IF(ISNUMBER(K66)=TRUE,IF(K66&gt;0,K66/NAgni!K$57*100,"n.a."),"n.a.")</f>
        <v>8133.3571096672986</v>
      </c>
      <c r="L93" s="69">
        <f>IF(ISNUMBER(L66)=TRUE,IF(L66&gt;0,L66/NAgni!L$57*100,"n.a."),"n.a.")</f>
        <v>8023.5392853853054</v>
      </c>
      <c r="M93" s="69">
        <f>IF(ISNUMBER(M66)=TRUE,IF(M66&gt;0,M66/NAgni!M$57*100,"n.a."),"n.a.")</f>
        <v>7752.4453627026514</v>
      </c>
      <c r="N93" s="69">
        <f>IF(ISNUMBER(N66)=TRUE,IF(N66&gt;0,N66/NAgni!N$57*100,"n.a."),"n.a.")</f>
        <v>8165.038578841094</v>
      </c>
      <c r="O93" s="69">
        <f>IF(ISNUMBER(O66)=TRUE,IF(O66&gt;0,O66/NAgni!O$57*100,"n.a."),"n.a.")</f>
        <v>8375.6874418774787</v>
      </c>
      <c r="P93" s="69">
        <f>IF(ISNUMBER(P66)=TRUE,IF(P66&gt;0,P66/NAgni!P$57*100,"n.a."),"n.a.")</f>
        <v>8145.3358342238034</v>
      </c>
      <c r="Q93" s="69">
        <f>IF(ISNUMBER(Q66)=TRUE,IF(Q66&gt;0,Q66/NAgni!Q$57*100,"n.a."),"n.a.")</f>
        <v>8679.4691955436829</v>
      </c>
      <c r="R93" s="69">
        <f>IF(ISNUMBER(R66)=TRUE,IF(R66&gt;0,R66/NAgni!R$57*100,"n.a."),"n.a.")</f>
        <v>9436.9085062202721</v>
      </c>
      <c r="S93" s="69">
        <f>IF(ISNUMBER(S66)=TRUE,IF(S66&gt;0,S66/NAgni!S$57*100,"n.a."),"n.a.")</f>
        <v>10057.624732881246</v>
      </c>
      <c r="T93" s="69">
        <f>IF(ISNUMBER(T66)=TRUE,IF(T66&gt;0,T66/NAgni!T$57*100,"n.a."),"n.a.")</f>
        <v>10153.021339137089</v>
      </c>
      <c r="U93" s="69">
        <f>IF(ISNUMBER(U66)=TRUE,IF(U66&gt;0,U66/NAgni!U$57*100,"n.a."),"n.a.")</f>
        <v>9477.9377341168565</v>
      </c>
      <c r="V93" s="69">
        <f>IF(ISNUMBER(V66)=TRUE,IF(V66&gt;0,V66/NAgni!V$57*100,"n.a."),"n.a.")</f>
        <v>9088.4670845236396</v>
      </c>
      <c r="W93" s="69">
        <f>IF(ISNUMBER(W66)=TRUE,IF(W66&gt;0,W66/NAgni!W$57*100,"n.a."),"n.a.")</f>
        <v>7703.6198731109007</v>
      </c>
      <c r="X93" s="69">
        <f>IF(ISNUMBER(X66)=TRUE,IF(X66&gt;0,X66/NAgni!X$57*100,"n.a."),"n.a.")</f>
        <v>5957.0297604678835</v>
      </c>
      <c r="Y93" s="69">
        <f>IF(ISNUMBER(Y66)=TRUE,IF(Y66&gt;0,Y66/NAgni!Y$57*100,"n.a."),"n.a.")</f>
        <v>6328.9113526646097</v>
      </c>
      <c r="Z93" s="69">
        <f>IF(ISNUMBER(Z66)=TRUE,IF(Z66&gt;0,Z66/NAgni!Z$57*100,"n.a."),"n.a.")</f>
        <v>6919.9343874777724</v>
      </c>
    </row>
    <row r="94" spans="1:26" x14ac:dyDescent="0.25">
      <c r="A94" s="1" t="s">
        <v>341</v>
      </c>
      <c r="B94" t="s">
        <v>342</v>
      </c>
      <c r="C94" s="69">
        <f>IF(ISNUMBER(C67)=TRUE,IF(C67&gt;0,C67/NAgni!C$57*100,"n.a."),"n.a.")</f>
        <v>17034.471631063705</v>
      </c>
      <c r="D94" s="69">
        <f>IF(ISNUMBER(D67)=TRUE,IF(D67&gt;0,D67/NAgni!D$57*100,"n.a."),"n.a.")</f>
        <v>18822.251805429805</v>
      </c>
      <c r="E94" s="69">
        <f>IF(ISNUMBER(E67)=TRUE,IF(E67&gt;0,E67/NAgni!E$57*100,"n.a."),"n.a.")</f>
        <v>19885.320390758043</v>
      </c>
      <c r="F94" s="69">
        <f>IF(ISNUMBER(F67)=TRUE,IF(F67&gt;0,F67/NAgni!F$57*100,"n.a."),"n.a.")</f>
        <v>21179.59050738706</v>
      </c>
      <c r="G94" s="69">
        <f>IF(ISNUMBER(G67)=TRUE,IF(G67&gt;0,G67/NAgni!G$57*100,"n.a."),"n.a.")</f>
        <v>20139.665199954248</v>
      </c>
      <c r="H94" s="69">
        <f>IF(ISNUMBER(H67)=TRUE,IF(H67&gt;0,H67/NAgni!H$57*100,"n.a."),"n.a.")</f>
        <v>20715.155596222943</v>
      </c>
      <c r="I94" s="69">
        <f>IF(ISNUMBER(I67)=TRUE,IF(I67&gt;0,I67/NAgni!I$57*100,"n.a."),"n.a.")</f>
        <v>18859.842630627933</v>
      </c>
      <c r="J94" s="69">
        <f>IF(ISNUMBER(J67)=TRUE,IF(J67&gt;0,J67/NAgni!J$57*100,"n.a."),"n.a.")</f>
        <v>18261.689236378585</v>
      </c>
      <c r="K94" s="69">
        <f>IF(ISNUMBER(K67)=TRUE,IF(K67&gt;0,K67/NAgni!K$57*100,"n.a."),"n.a.")</f>
        <v>16275.327348444271</v>
      </c>
      <c r="L94" s="69">
        <f>IF(ISNUMBER(L67)=TRUE,IF(L67&gt;0,L67/NAgni!L$57*100,"n.a."),"n.a.")</f>
        <v>12127.733137723253</v>
      </c>
      <c r="M94" s="69">
        <f>IF(ISNUMBER(M67)=TRUE,IF(M67&gt;0,M67/NAgni!M$57*100,"n.a."),"n.a.")</f>
        <v>15221.9341262255</v>
      </c>
      <c r="N94" s="69">
        <f>IF(ISNUMBER(N67)=TRUE,IF(N67&gt;0,N67/NAgni!N$57*100,"n.a."),"n.a.")</f>
        <v>14486.579038228934</v>
      </c>
      <c r="O94" s="69">
        <f>IF(ISNUMBER(O67)=TRUE,IF(O67&gt;0,O67/NAgni!O$57*100,"n.a."),"n.a.")</f>
        <v>13941.039557081456</v>
      </c>
      <c r="P94" s="69">
        <f>IF(ISNUMBER(P67)=TRUE,IF(P67&gt;0,P67/NAgni!P$57*100,"n.a."),"n.a.")</f>
        <v>14168.070497750376</v>
      </c>
      <c r="Q94" s="69">
        <f>IF(ISNUMBER(Q67)=TRUE,IF(Q67&gt;0,Q67/NAgni!Q$57*100,"n.a."),"n.a.")</f>
        <v>14812.292913991254</v>
      </c>
      <c r="R94" s="69">
        <f>IF(ISNUMBER(R67)=TRUE,IF(R67&gt;0,R67/NAgni!R$57*100,"n.a."),"n.a.")</f>
        <v>14728.604553363593</v>
      </c>
      <c r="S94" s="69">
        <f>IF(ISNUMBER(S67)=TRUE,IF(S67&gt;0,S67/NAgni!S$57*100,"n.a."),"n.a.")</f>
        <v>16036.101526464134</v>
      </c>
      <c r="T94" s="69">
        <f>IF(ISNUMBER(T67)=TRUE,IF(T67&gt;0,T67/NAgni!T$57*100,"n.a."),"n.a.")</f>
        <v>16373.729140673893</v>
      </c>
      <c r="U94" s="69">
        <f>IF(ISNUMBER(U67)=TRUE,IF(U67&gt;0,U67/NAgni!U$57*100,"n.a."),"n.a.")</f>
        <v>17530.128381162667</v>
      </c>
      <c r="V94" s="69">
        <f>IF(ISNUMBER(V67)=TRUE,IF(V67&gt;0,V67/NAgni!V$57*100,"n.a."),"n.a.")</f>
        <v>17826.32883842201</v>
      </c>
      <c r="W94" s="69">
        <f>IF(ISNUMBER(W67)=TRUE,IF(W67&gt;0,W67/NAgni!W$57*100,"n.a."),"n.a.")</f>
        <v>18948.336316343193</v>
      </c>
      <c r="X94" s="69">
        <f>IF(ISNUMBER(X67)=TRUE,IF(X67&gt;0,X67/NAgni!X$57*100,"n.a."),"n.a.")</f>
        <v>19299.059374147964</v>
      </c>
      <c r="Y94" s="69">
        <f>IF(ISNUMBER(Y67)=TRUE,IF(Y67&gt;0,Y67/NAgni!Y$57*100,"n.a."),"n.a.")</f>
        <v>17780.617951771867</v>
      </c>
      <c r="Z94" s="69">
        <f>IF(ISNUMBER(Z67)=TRUE,IF(Z67&gt;0,Z67/NAgni!Z$57*100,"n.a."),"n.a.")</f>
        <v>15576.313675130636</v>
      </c>
    </row>
    <row r="95" spans="1:26" x14ac:dyDescent="0.25">
      <c r="A95" s="1" t="s">
        <v>343</v>
      </c>
      <c r="B95" t="s">
        <v>483</v>
      </c>
      <c r="C95" s="69">
        <f>IF(ISNUMBER(C68)=TRUE,IF(C68&gt;0,C68/NAgni!C$57*100,"n.a."),"n.a.")</f>
        <v>22943.531470138689</v>
      </c>
      <c r="D95" s="69">
        <f>IF(ISNUMBER(D68)=TRUE,IF(D68&gt;0,D68/NAgni!D$57*100,"n.a."),"n.a.")</f>
        <v>20063.456734706095</v>
      </c>
      <c r="E95" s="69">
        <f>IF(ISNUMBER(E68)=TRUE,IF(E68&gt;0,E68/NAgni!E$57*100,"n.a."),"n.a.")</f>
        <v>18519.885502763736</v>
      </c>
      <c r="F95" s="69">
        <f>IF(ISNUMBER(F68)=TRUE,IF(F68&gt;0,F68/NAgni!F$57*100,"n.a."),"n.a.")</f>
        <v>21122.351362549693</v>
      </c>
      <c r="G95" s="69">
        <f>IF(ISNUMBER(G68)=TRUE,IF(G68&gt;0,G68/NAgni!G$57*100,"n.a."),"n.a.")</f>
        <v>23591.65024893243</v>
      </c>
      <c r="H95" s="69">
        <f>IF(ISNUMBER(H68)=TRUE,IF(H68&gt;0,H68/NAgni!H$57*100,"n.a."),"n.a.")</f>
        <v>23910.332542276636</v>
      </c>
      <c r="I95" s="69">
        <f>IF(ISNUMBER(I68)=TRUE,IF(I68&gt;0,I68/NAgni!I$57*100,"n.a."),"n.a.")</f>
        <v>22853.489841440958</v>
      </c>
      <c r="J95" s="69">
        <f>IF(ISNUMBER(J68)=TRUE,IF(J68&gt;0,J68/NAgni!J$57*100,"n.a."),"n.a.")</f>
        <v>21893.499816232277</v>
      </c>
      <c r="K95" s="69">
        <f>IF(ISNUMBER(K68)=TRUE,IF(K68&gt;0,K68/NAgni!K$57*100,"n.a."),"n.a.")</f>
        <v>21435.934471560482</v>
      </c>
      <c r="L95" s="69">
        <f>IF(ISNUMBER(L68)=TRUE,IF(L68&gt;0,L68/NAgni!L$57*100,"n.a."),"n.a.")</f>
        <v>20786.431813253144</v>
      </c>
      <c r="M95" s="69">
        <f>IF(ISNUMBER(M68)=TRUE,IF(M68&gt;0,M68/NAgni!M$57*100,"n.a."),"n.a.")</f>
        <v>22121.979192189916</v>
      </c>
      <c r="N95" s="69">
        <f>IF(ISNUMBER(N68)=TRUE,IF(N68&gt;0,N68/NAgni!N$57*100,"n.a."),"n.a.")</f>
        <v>22355.103467352681</v>
      </c>
      <c r="O95" s="69">
        <f>IF(ISNUMBER(O68)=TRUE,IF(O68&gt;0,O68/NAgni!O$57*100,"n.a."),"n.a.")</f>
        <v>21642.949002206031</v>
      </c>
      <c r="P95" s="69">
        <f>IF(ISNUMBER(P68)=TRUE,IF(P68&gt;0,P68/NAgni!P$57*100,"n.a."),"n.a.")</f>
        <v>18459.350652544632</v>
      </c>
      <c r="Q95" s="69">
        <f>IF(ISNUMBER(Q68)=TRUE,IF(Q68&gt;0,Q68/NAgni!Q$57*100,"n.a."),"n.a.")</f>
        <v>17494.295510453794</v>
      </c>
      <c r="R95" s="69">
        <f>IF(ISNUMBER(R68)=TRUE,IF(R68&gt;0,R68/NAgni!R$57*100,"n.a."),"n.a.")</f>
        <v>19004.062463946746</v>
      </c>
      <c r="S95" s="69">
        <f>IF(ISNUMBER(S68)=TRUE,IF(S68&gt;0,S68/NAgni!S$57*100,"n.a."),"n.a.")</f>
        <v>19986.912709002907</v>
      </c>
      <c r="T95" s="69">
        <f>IF(ISNUMBER(T68)=TRUE,IF(T68&gt;0,T68/NAgni!T$57*100,"n.a."),"n.a.")</f>
        <v>21805.219539445185</v>
      </c>
      <c r="U95" s="69">
        <f>IF(ISNUMBER(U68)=TRUE,IF(U68&gt;0,U68/NAgni!U$57*100,"n.a."),"n.a.")</f>
        <v>22241.057247386474</v>
      </c>
      <c r="V95" s="69">
        <f>IF(ISNUMBER(V68)=TRUE,IF(V68&gt;0,V68/NAgni!V$57*100,"n.a."),"n.a.")</f>
        <v>19531.571839500481</v>
      </c>
      <c r="W95" s="69">
        <f>IF(ISNUMBER(W68)=TRUE,IF(W68&gt;0,W68/NAgni!W$57*100,"n.a."),"n.a.")</f>
        <v>22906.122642508704</v>
      </c>
      <c r="X95" s="69">
        <f>IF(ISNUMBER(X68)=TRUE,IF(X68&gt;0,X68/NAgni!X$57*100,"n.a."),"n.a.")</f>
        <v>25608.284402358542</v>
      </c>
      <c r="Y95" s="69">
        <f>IF(ISNUMBER(Y68)=TRUE,IF(Y68&gt;0,Y68/NAgni!Y$57*100,"n.a."),"n.a.")</f>
        <v>23071.532815847677</v>
      </c>
      <c r="Z95" s="69">
        <f>IF(ISNUMBER(Z68)=TRUE,IF(Z68&gt;0,Z68/NAgni!Z$57*100,"n.a."),"n.a.")</f>
        <v>21617.25858991715</v>
      </c>
    </row>
    <row r="96" spans="1:26" x14ac:dyDescent="0.25">
      <c r="A96" s="1" t="s">
        <v>345</v>
      </c>
      <c r="B96" t="s">
        <v>346</v>
      </c>
      <c r="C96" s="69">
        <f>IF(ISNUMBER(C69)=TRUE,IF(C69&gt;0,C69/NAgni!C$57*100,"n.a."),"n.a.")</f>
        <v>7852.7431333193053</v>
      </c>
      <c r="D96" s="69">
        <f>IF(ISNUMBER(D69)=TRUE,IF(D69&gt;0,D69/NAgni!D$57*100,"n.a."),"n.a.")</f>
        <v>8662.6697965475196</v>
      </c>
      <c r="E96" s="69">
        <f>IF(ISNUMBER(E69)=TRUE,IF(E69&gt;0,E69/NAgni!E$57*100,"n.a."),"n.a.")</f>
        <v>11261.96519576737</v>
      </c>
      <c r="F96" s="69">
        <f>IF(ISNUMBER(F69)=TRUE,IF(F69&gt;0,F69/NAgni!F$57*100,"n.a."),"n.a.")</f>
        <v>10498.862754048914</v>
      </c>
      <c r="G96" s="69">
        <f>IF(ISNUMBER(G69)=TRUE,IF(G69&gt;0,G69/NAgni!G$57*100,"n.a."),"n.a.")</f>
        <v>10010.264179814712</v>
      </c>
      <c r="H96" s="69">
        <f>IF(ISNUMBER(H69)=TRUE,IF(H69&gt;0,H69/NAgni!H$57*100,"n.a."),"n.a.")</f>
        <v>9029.5356012636548</v>
      </c>
      <c r="I96" s="69">
        <f>IF(ISNUMBER(I69)=TRUE,IF(I69&gt;0,I69/NAgni!I$57*100,"n.a."),"n.a.")</f>
        <v>7589.4150009276455</v>
      </c>
      <c r="J96" s="69">
        <f>IF(ISNUMBER(J69)=TRUE,IF(J69&gt;0,J69/NAgni!J$57*100,"n.a."),"n.a.")</f>
        <v>7327.9598429631105</v>
      </c>
      <c r="K96" s="69">
        <f>IF(ISNUMBER(K69)=TRUE,IF(K69&gt;0,K69/NAgni!K$57*100,"n.a."),"n.a.")</f>
        <v>7637.4435135322174</v>
      </c>
      <c r="L96" s="69">
        <f>IF(ISNUMBER(L69)=TRUE,IF(L69&gt;0,L69/NAgni!L$57*100,"n.a."),"n.a.")</f>
        <v>7147.4281766227095</v>
      </c>
      <c r="M96" s="69">
        <f>IF(ISNUMBER(M69)=TRUE,IF(M69&gt;0,M69/NAgni!M$57*100,"n.a."),"n.a.")</f>
        <v>6420.6225891113736</v>
      </c>
      <c r="N96" s="69">
        <f>IF(ISNUMBER(N69)=TRUE,IF(N69&gt;0,N69/NAgni!N$57*100,"n.a."),"n.a.")</f>
        <v>5954.4463657800889</v>
      </c>
      <c r="O96" s="69">
        <f>IF(ISNUMBER(O69)=TRUE,IF(O69&gt;0,O69/NAgni!O$57*100,"n.a."),"n.a.")</f>
        <v>5896.555151479608</v>
      </c>
      <c r="P96" s="69">
        <f>IF(ISNUMBER(P69)=TRUE,IF(P69&gt;0,P69/NAgni!P$57*100,"n.a."),"n.a.")</f>
        <v>6277.4316174574269</v>
      </c>
      <c r="Q96" s="69">
        <f>IF(ISNUMBER(Q69)=TRUE,IF(Q69&gt;0,Q69/NAgni!Q$57*100,"n.a."),"n.a.")</f>
        <v>6696.5474626260711</v>
      </c>
      <c r="R96" s="69">
        <f>IF(ISNUMBER(R69)=TRUE,IF(R69&gt;0,R69/NAgni!R$57*100,"n.a."),"n.a.")</f>
        <v>6731.1384769170672</v>
      </c>
      <c r="S96" s="69">
        <f>IF(ISNUMBER(S69)=TRUE,IF(S69&gt;0,S69/NAgni!S$57*100,"n.a."),"n.a.")</f>
        <v>7282.1226580330904</v>
      </c>
      <c r="T96" s="69">
        <f>IF(ISNUMBER(T69)=TRUE,IF(T69&gt;0,T69/NAgni!T$57*100,"n.a."),"n.a.")</f>
        <v>7702.0816530801585</v>
      </c>
      <c r="U96" s="69">
        <f>IF(ISNUMBER(U69)=TRUE,IF(U69&gt;0,U69/NAgni!U$57*100,"n.a."),"n.a.")</f>
        <v>7103.6521955739372</v>
      </c>
      <c r="V96" s="69">
        <f>IF(ISNUMBER(V69)=TRUE,IF(V69&gt;0,V69/NAgni!V$57*100,"n.a."),"n.a.")</f>
        <v>7231.6854528137956</v>
      </c>
      <c r="W96" s="69">
        <f>IF(ISNUMBER(W69)=TRUE,IF(W69&gt;0,W69/NAgni!W$57*100,"n.a."),"n.a.")</f>
        <v>7446.1867412156325</v>
      </c>
      <c r="X96" s="69">
        <f>IF(ISNUMBER(X69)=TRUE,IF(X69&gt;0,X69/NAgni!X$57*100,"n.a."),"n.a.")</f>
        <v>6922.7961217503998</v>
      </c>
      <c r="Y96" s="69">
        <f>IF(ISNUMBER(Y69)=TRUE,IF(Y69&gt;0,Y69/NAgni!Y$57*100,"n.a."),"n.a.")</f>
        <v>6092.5061005877051</v>
      </c>
      <c r="Z96" s="69">
        <f>IF(ISNUMBER(Z69)=TRUE,IF(Z69&gt;0,Z69/NAgni!Z$57*100,"n.a."),"n.a.")</f>
        <v>5735.5183837445738</v>
      </c>
    </row>
    <row r="97" spans="1:26" x14ac:dyDescent="0.25">
      <c r="A97" s="1" t="s">
        <v>347</v>
      </c>
      <c r="B97" s="153" t="s">
        <v>348</v>
      </c>
      <c r="C97" s="69">
        <f>IF(ISNUMBER(C70)=TRUE,IF(C70&gt;0,C70/NAgni!C$57*100,"n.a."),"n.a.")</f>
        <v>14132.7819201577</v>
      </c>
      <c r="D97" s="69">
        <f>IF(ISNUMBER(D70)=TRUE,IF(D70&gt;0,D70/NAgni!D$57*100,"n.a."),"n.a.")</f>
        <v>16871.091240051544</v>
      </c>
      <c r="E97" s="69">
        <f>IF(ISNUMBER(E70)=TRUE,IF(E70&gt;0,E70/NAgni!E$57*100,"n.a."),"n.a.")</f>
        <v>18174.495488752556</v>
      </c>
      <c r="F97" s="69">
        <f>IF(ISNUMBER(F70)=TRUE,IF(F70&gt;0,F70/NAgni!F$57*100,"n.a."),"n.a.")</f>
        <v>20005.577984868691</v>
      </c>
      <c r="G97" s="69">
        <f>IF(ISNUMBER(G70)=TRUE,IF(G70&gt;0,G70/NAgni!G$57*100,"n.a."),"n.a.")</f>
        <v>21522.596636052931</v>
      </c>
      <c r="H97" s="69">
        <f>IF(ISNUMBER(H70)=TRUE,IF(H70&gt;0,H70/NAgni!H$57*100,"n.a."),"n.a.")</f>
        <v>21488.401825283596</v>
      </c>
      <c r="I97" s="69">
        <f>IF(ISNUMBER(I70)=TRUE,IF(I70&gt;0,I70/NAgni!I$57*100,"n.a."),"n.a.")</f>
        <v>22276.391806603955</v>
      </c>
      <c r="J97" s="69">
        <f>IF(ISNUMBER(J70)=TRUE,IF(J70&gt;0,J70/NAgni!J$57*100,"n.a."),"n.a.")</f>
        <v>20851.395509902937</v>
      </c>
      <c r="K97" s="69">
        <f>IF(ISNUMBER(K70)=TRUE,IF(K70&gt;0,K70/NAgni!K$57*100,"n.a."),"n.a.")</f>
        <v>21235.444442594409</v>
      </c>
      <c r="L97" s="69">
        <f>IF(ISNUMBER(L70)=TRUE,IF(L70&gt;0,L70/NAgni!L$57*100,"n.a."),"n.a.")</f>
        <v>17885.319711660351</v>
      </c>
      <c r="M97" s="69">
        <f>IF(ISNUMBER(M70)=TRUE,IF(M70&gt;0,M70/NAgni!M$57*100,"n.a."),"n.a.")</f>
        <v>17872.701834813193</v>
      </c>
      <c r="N97" s="69">
        <f>IF(ISNUMBER(N70)=TRUE,IF(N70&gt;0,N70/NAgni!N$57*100,"n.a."),"n.a.")</f>
        <v>17882.571150213033</v>
      </c>
      <c r="O97" s="69">
        <f>IF(ISNUMBER(O70)=TRUE,IF(O70&gt;0,O70/NAgni!O$57*100,"n.a."),"n.a.")</f>
        <v>15722.737492636039</v>
      </c>
      <c r="P97" s="69">
        <f>IF(ISNUMBER(P70)=TRUE,IF(P70&gt;0,P70/NAgni!P$57*100,"n.a."),"n.a.")</f>
        <v>15494.390829757813</v>
      </c>
      <c r="Q97" s="69">
        <f>IF(ISNUMBER(Q70)=TRUE,IF(Q70&gt;0,Q70/NAgni!Q$57*100,"n.a."),"n.a.")</f>
        <v>14748.973555926417</v>
      </c>
      <c r="R97" s="69">
        <f>IF(ISNUMBER(R70)=TRUE,IF(R70&gt;0,R70/NAgni!R$57*100,"n.a."),"n.a.")</f>
        <v>14907.712678820855</v>
      </c>
      <c r="S97" s="69">
        <f>IF(ISNUMBER(S70)=TRUE,IF(S70&gt;0,S70/NAgni!S$57*100,"n.a."),"n.a.")</f>
        <v>15121.662382912002</v>
      </c>
      <c r="T97" s="69">
        <f>IF(ISNUMBER(T70)=TRUE,IF(T70&gt;0,T70/NAgni!T$57*100,"n.a."),"n.a.")</f>
        <v>15555.142484519254</v>
      </c>
      <c r="U97" s="69">
        <f>IF(ISNUMBER(U70)=TRUE,IF(U70&gt;0,U70/NAgni!U$57*100,"n.a."),"n.a.")</f>
        <v>14940.499546121475</v>
      </c>
      <c r="V97" s="69">
        <f>IF(ISNUMBER(V70)=TRUE,IF(V70&gt;0,V70/NAgni!V$57*100,"n.a."),"n.a.")</f>
        <v>14123.300406274189</v>
      </c>
      <c r="W97" s="69">
        <f>IF(ISNUMBER(W70)=TRUE,IF(W70&gt;0,W70/NAgni!W$57*100,"n.a."),"n.a.")</f>
        <v>14162.222377242906</v>
      </c>
      <c r="X97" s="69">
        <f>IF(ISNUMBER(X70)=TRUE,IF(X70&gt;0,X70/NAgni!X$57*100,"n.a."),"n.a.")</f>
        <v>14944.788152536417</v>
      </c>
      <c r="Y97" s="69">
        <f>IF(ISNUMBER(Y70)=TRUE,IF(Y70&gt;0,Y70/NAgni!Y$57*100,"n.a."),"n.a.")</f>
        <v>13734.074583038057</v>
      </c>
      <c r="Z97" s="69">
        <f>IF(ISNUMBER(Z70)=TRUE,IF(Z70&gt;0,Z70/NAgni!Z$57*100,"n.a."),"n.a.")</f>
        <v>14187.115881658134</v>
      </c>
    </row>
    <row r="98" spans="1:26" x14ac:dyDescent="0.25">
      <c r="A98" s="1" t="s">
        <v>349</v>
      </c>
      <c r="B98" s="153" t="s">
        <v>350</v>
      </c>
      <c r="C98" s="69">
        <f>IF(ISNUMBER(C71)=TRUE,IF(C71&gt;0,C71/NAgni!C$57*100,"n.a."),"n.a.")</f>
        <v>9676.111702097036</v>
      </c>
      <c r="D98" s="69">
        <f>IF(ISNUMBER(D71)=TRUE,IF(D71&gt;0,D71/NAgni!D$57*100,"n.a."),"n.a.")</f>
        <v>9131.5073665066484</v>
      </c>
      <c r="E98" s="69">
        <f>IF(ISNUMBER(E71)=TRUE,IF(E71&gt;0,E71/NAgni!E$57*100,"n.a."),"n.a.")</f>
        <v>9409.2652110055114</v>
      </c>
      <c r="F98" s="69">
        <f>IF(ISNUMBER(F71)=TRUE,IF(F71&gt;0,F71/NAgni!F$57*100,"n.a."),"n.a.")</f>
        <v>8328.2989783783614</v>
      </c>
      <c r="G98" s="69">
        <f>IF(ISNUMBER(G71)=TRUE,IF(G71&gt;0,G71/NAgni!G$57*100,"n.a."),"n.a.")</f>
        <v>8678.5729226373242</v>
      </c>
      <c r="H98" s="69">
        <f>IF(ISNUMBER(H71)=TRUE,IF(H71&gt;0,H71/NAgni!H$57*100,"n.a."),"n.a.")</f>
        <v>9012.6627999711181</v>
      </c>
      <c r="I98" s="69">
        <f>IF(ISNUMBER(I71)=TRUE,IF(I71&gt;0,I71/NAgni!I$57*100,"n.a."),"n.a.")</f>
        <v>7973.560687240787</v>
      </c>
      <c r="J98" s="69">
        <f>IF(ISNUMBER(J71)=TRUE,IF(J71&gt;0,J71/NAgni!J$57*100,"n.a."),"n.a.")</f>
        <v>7974.4136567597207</v>
      </c>
      <c r="K98" s="69">
        <f>IF(ISNUMBER(K71)=TRUE,IF(K71&gt;0,K71/NAgni!K$57*100,"n.a."),"n.a.")</f>
        <v>7633.4030025001266</v>
      </c>
      <c r="L98" s="69">
        <f>IF(ISNUMBER(L71)=TRUE,IF(L71&gt;0,L71/NAgni!L$57*100,"n.a."),"n.a.")</f>
        <v>7802.5994561851576</v>
      </c>
      <c r="M98" s="69">
        <f>IF(ISNUMBER(M71)=TRUE,IF(M71&gt;0,M71/NAgni!M$57*100,"n.a."),"n.a.")</f>
        <v>8507.180776478328</v>
      </c>
      <c r="N98" s="69">
        <f>IF(ISNUMBER(N71)=TRUE,IF(N71&gt;0,N71/NAgni!N$57*100,"n.a."),"n.a.")</f>
        <v>9400.4806060656883</v>
      </c>
      <c r="O98" s="69">
        <f>IF(ISNUMBER(O71)=TRUE,IF(O71&gt;0,O71/NAgni!O$57*100,"n.a."),"n.a.")</f>
        <v>9249.0310450290144</v>
      </c>
      <c r="P98" s="69">
        <f>IF(ISNUMBER(P71)=TRUE,IF(P71&gt;0,P71/NAgni!P$57*100,"n.a."),"n.a.")</f>
        <v>8994.6119843365432</v>
      </c>
      <c r="Q98" s="69">
        <f>IF(ISNUMBER(Q71)=TRUE,IF(Q71&gt;0,Q71/NAgni!Q$57*100,"n.a."),"n.a.")</f>
        <v>8857.2517779134723</v>
      </c>
      <c r="R98" s="69">
        <f>IF(ISNUMBER(R71)=TRUE,IF(R71&gt;0,R71/NAgni!R$57*100,"n.a."),"n.a.")</f>
        <v>8203.8354885489789</v>
      </c>
      <c r="S98" s="69">
        <f>IF(ISNUMBER(S71)=TRUE,IF(S71&gt;0,S71/NAgni!S$57*100,"n.a."),"n.a.")</f>
        <v>8779.3687117543705</v>
      </c>
      <c r="T98" s="69">
        <f>IF(ISNUMBER(T71)=TRUE,IF(T71&gt;0,T71/NAgni!T$57*100,"n.a."),"n.a.")</f>
        <v>8802.3640234648319</v>
      </c>
      <c r="U98" s="69">
        <f>IF(ISNUMBER(U71)=TRUE,IF(U71&gt;0,U71/NAgni!U$57*100,"n.a."),"n.a.")</f>
        <v>8450.5733700543424</v>
      </c>
      <c r="V98" s="69">
        <f>IF(ISNUMBER(V71)=TRUE,IF(V71&gt;0,V71/NAgni!V$57*100,"n.a."),"n.a.")</f>
        <v>8686.0637737222896</v>
      </c>
      <c r="W98" s="69">
        <f>IF(ISNUMBER(W71)=TRUE,IF(W71&gt;0,W71/NAgni!W$57*100,"n.a."),"n.a.")</f>
        <v>7930.547129254529</v>
      </c>
      <c r="X98" s="69">
        <f>IF(ISNUMBER(X71)=TRUE,IF(X71&gt;0,X71/NAgni!X$57*100,"n.a."),"n.a.")</f>
        <v>6614.6258326640263</v>
      </c>
      <c r="Y98" s="69">
        <f>IF(ISNUMBER(Y71)=TRUE,IF(Y71&gt;0,Y71/NAgni!Y$57*100,"n.a."),"n.a.")</f>
        <v>6840.2783429569527</v>
      </c>
      <c r="Z98" s="69">
        <f>IF(ISNUMBER(Z71)=TRUE,IF(Z71&gt;0,Z71/NAgni!Z$57*100,"n.a."),"n.a.")</f>
        <v>6957.9208507370195</v>
      </c>
    </row>
    <row r="99" spans="1:26" x14ac:dyDescent="0.25">
      <c r="A99" s="1" t="s">
        <v>351</v>
      </c>
      <c r="B99" t="s">
        <v>484</v>
      </c>
      <c r="C99" s="69">
        <f>IF(ISNUMBER(C72)=TRUE,IF(C72&gt;0,C72/NAgni!C$57*100,"n.a."),"n.a.")</f>
        <v>17013.181571728903</v>
      </c>
      <c r="D99" s="69">
        <f>IF(ISNUMBER(D72)=TRUE,IF(D72&gt;0,D72/NAgni!D$57*100,"n.a."),"n.a.")</f>
        <v>16994.729491984246</v>
      </c>
      <c r="E99" s="69">
        <f>IF(ISNUMBER(E72)=TRUE,IF(E72&gt;0,E72/NAgni!E$57*100,"n.a."),"n.a.")</f>
        <v>17275.787416703457</v>
      </c>
      <c r="F99" s="69">
        <f>IF(ISNUMBER(F72)=TRUE,IF(F72&gt;0,F72/NAgni!F$57*100,"n.a."),"n.a.")</f>
        <v>18425.76060056021</v>
      </c>
      <c r="G99" s="69">
        <f>IF(ISNUMBER(G72)=TRUE,IF(G72&gt;0,G72/NAgni!G$57*100,"n.a."),"n.a.")</f>
        <v>18321.106215614127</v>
      </c>
      <c r="H99" s="69">
        <f>IF(ISNUMBER(H72)=TRUE,IF(H72&gt;0,H72/NAgni!H$57*100,"n.a."),"n.a.")</f>
        <v>17627.728956856019</v>
      </c>
      <c r="I99" s="69">
        <f>IF(ISNUMBER(I72)=TRUE,IF(I72&gt;0,I72/NAgni!I$57*100,"n.a."),"n.a.")</f>
        <v>17194.0031358128</v>
      </c>
      <c r="J99" s="69">
        <f>IF(ISNUMBER(J72)=TRUE,IF(J72&gt;0,J72/NAgni!J$57*100,"n.a."),"n.a.")</f>
        <v>17055.658515806757</v>
      </c>
      <c r="K99" s="69">
        <f>IF(ISNUMBER(K72)=TRUE,IF(K72&gt;0,K72/NAgni!K$57*100,"n.a."),"n.a.")</f>
        <v>15931.994193321338</v>
      </c>
      <c r="L99" s="69">
        <f>IF(ISNUMBER(L72)=TRUE,IF(L72&gt;0,L72/NAgni!L$57*100,"n.a."),"n.a.")</f>
        <v>15319.60502598721</v>
      </c>
      <c r="M99" s="69">
        <f>IF(ISNUMBER(M72)=TRUE,IF(M72&gt;0,M72/NAgni!M$57*100,"n.a."),"n.a.")</f>
        <v>14871.740982772926</v>
      </c>
      <c r="N99" s="69">
        <f>IF(ISNUMBER(N72)=TRUE,IF(N72&gt;0,N72/NAgni!N$57*100,"n.a."),"n.a.")</f>
        <v>15018.978149614632</v>
      </c>
      <c r="O99" s="69">
        <f>IF(ISNUMBER(O72)=TRUE,IF(O72&gt;0,O72/NAgni!O$57*100,"n.a."),"n.a.")</f>
        <v>14649.641753905769</v>
      </c>
      <c r="P99" s="69">
        <f>IF(ISNUMBER(P72)=TRUE,IF(P72&gt;0,P72/NAgni!P$57*100,"n.a."),"n.a.")</f>
        <v>14118.984356371351</v>
      </c>
      <c r="Q99" s="69">
        <f>IF(ISNUMBER(Q72)=TRUE,IF(Q72&gt;0,Q72/NAgni!Q$57*100,"n.a."),"n.a.")</f>
        <v>15122.818282471668</v>
      </c>
      <c r="R99" s="69">
        <f>IF(ISNUMBER(R72)=TRUE,IF(R72&gt;0,R72/NAgni!R$57*100,"n.a."),"n.a.")</f>
        <v>15049.544006168302</v>
      </c>
      <c r="S99" s="69">
        <f>IF(ISNUMBER(S72)=TRUE,IF(S72&gt;0,S72/NAgni!S$57*100,"n.a."),"n.a.")</f>
        <v>15910.674968358046</v>
      </c>
      <c r="T99" s="69">
        <f>IF(ISNUMBER(T72)=TRUE,IF(T72&gt;0,T72/NAgni!T$57*100,"n.a."),"n.a.")</f>
        <v>16226.435080393025</v>
      </c>
      <c r="U99" s="69">
        <f>IF(ISNUMBER(U72)=TRUE,IF(U72&gt;0,U72/NAgni!U$57*100,"n.a."),"n.a.")</f>
        <v>16483.493605956468</v>
      </c>
      <c r="V99" s="69">
        <f>IF(ISNUMBER(V72)=TRUE,IF(V72&gt;0,V72/NAgni!V$57*100,"n.a."),"n.a.")</f>
        <v>16732.796129220023</v>
      </c>
      <c r="W99" s="69">
        <f>IF(ISNUMBER(W72)=TRUE,IF(W72&gt;0,W72/NAgni!W$57*100,"n.a."),"n.a.")</f>
        <v>16880.03937952641</v>
      </c>
      <c r="X99" s="69">
        <f>IF(ISNUMBER(X72)=TRUE,IF(X72&gt;0,X72/NAgni!X$57*100,"n.a."),"n.a.")</f>
        <v>16878.772257876808</v>
      </c>
      <c r="Y99" s="69">
        <f>IF(ISNUMBER(Y72)=TRUE,IF(Y72&gt;0,Y72/NAgni!Y$57*100,"n.a."),"n.a.")</f>
        <v>14904.477356004407</v>
      </c>
      <c r="Z99" s="69">
        <f>IF(ISNUMBER(Z72)=TRUE,IF(Z72&gt;0,Z72/NAgni!Z$57*100,"n.a."),"n.a.")</f>
        <v>14971.889482563078</v>
      </c>
    </row>
    <row r="100" spans="1:26" x14ac:dyDescent="0.25">
      <c r="A100" s="1" t="s">
        <v>353</v>
      </c>
      <c r="B100" t="s">
        <v>354</v>
      </c>
      <c r="C100" s="69">
        <f>IF(ISNUMBER(C73)=TRUE,IF(C73&gt;0,C73/NAgni!C$57*100,"n.a."),"n.a.")</f>
        <v>13851.808652836991</v>
      </c>
      <c r="D100" s="69">
        <f>IF(ISNUMBER(D73)=TRUE,IF(D73&gt;0,D73/NAgni!D$57*100,"n.a."),"n.a.")</f>
        <v>13880.473248448334</v>
      </c>
      <c r="E100" s="69">
        <f>IF(ISNUMBER(E73)=TRUE,IF(E73&gt;0,E73/NAgni!E$57*100,"n.a."),"n.a.")</f>
        <v>14907.13371253703</v>
      </c>
      <c r="F100" s="69">
        <f>IF(ISNUMBER(F73)=TRUE,IF(F73&gt;0,F73/NAgni!F$57*100,"n.a."),"n.a.")</f>
        <v>14730.736223015372</v>
      </c>
      <c r="G100" s="69">
        <f>IF(ISNUMBER(G73)=TRUE,IF(G73&gt;0,G73/NAgni!G$57*100,"n.a."),"n.a.")</f>
        <v>14780.639639943385</v>
      </c>
      <c r="H100" s="69">
        <f>IF(ISNUMBER(H73)=TRUE,IF(H73&gt;0,H73/NAgni!H$57*100,"n.a."),"n.a.")</f>
        <v>13781.496972242672</v>
      </c>
      <c r="I100" s="69">
        <f>IF(ISNUMBER(I73)=TRUE,IF(I73&gt;0,I73/NAgni!I$57*100,"n.a."),"n.a.")</f>
        <v>13289.081451317046</v>
      </c>
      <c r="J100" s="69">
        <f>IF(ISNUMBER(J73)=TRUE,IF(J73&gt;0,J73/NAgni!J$57*100,"n.a."),"n.a.")</f>
        <v>13047.100315297141</v>
      </c>
      <c r="K100" s="69">
        <f>IF(ISNUMBER(K73)=TRUE,IF(K73&gt;0,K73/NAgni!K$57*100,"n.a."),"n.a.")</f>
        <v>11823.272003873211</v>
      </c>
      <c r="L100" s="69">
        <f>IF(ISNUMBER(L73)=TRUE,IF(L73&gt;0,L73/NAgni!L$57*100,"n.a."),"n.a.")</f>
        <v>11320.643172433362</v>
      </c>
      <c r="M100" s="69">
        <f>IF(ISNUMBER(M73)=TRUE,IF(M73&gt;0,M73/NAgni!M$57*100,"n.a."),"n.a.")</f>
        <v>11858.145344796949</v>
      </c>
      <c r="N100" s="69">
        <f>IF(ISNUMBER(N73)=TRUE,IF(N73&gt;0,N73/NAgni!N$57*100,"n.a."),"n.a.")</f>
        <v>12107.176066188062</v>
      </c>
      <c r="O100" s="69">
        <f>IF(ISNUMBER(O73)=TRUE,IF(O73&gt;0,O73/NAgni!O$57*100,"n.a."),"n.a.")</f>
        <v>12099.762673865807</v>
      </c>
      <c r="P100" s="69">
        <f>IF(ISNUMBER(P73)=TRUE,IF(P73&gt;0,P73/NAgni!P$57*100,"n.a."),"n.a.")</f>
        <v>12063.163717197662</v>
      </c>
      <c r="Q100" s="69">
        <f>IF(ISNUMBER(Q73)=TRUE,IF(Q73&gt;0,Q73/NAgni!Q$57*100,"n.a."),"n.a.")</f>
        <v>12304.591974217035</v>
      </c>
      <c r="R100" s="69">
        <f>IF(ISNUMBER(R73)=TRUE,IF(R73&gt;0,R73/NAgni!R$57*100,"n.a."),"n.a.")</f>
        <v>14809.46537139437</v>
      </c>
      <c r="S100" s="69">
        <f>IF(ISNUMBER(S73)=TRUE,IF(S73&gt;0,S73/NAgni!S$57*100,"n.a."),"n.a.")</f>
        <v>15329.176810199624</v>
      </c>
      <c r="T100" s="69">
        <f>IF(ISNUMBER(T73)=TRUE,IF(T73&gt;0,T73/NAgni!T$57*100,"n.a."),"n.a.")</f>
        <v>16198.395568754961</v>
      </c>
      <c r="U100" s="69">
        <f>IF(ISNUMBER(U73)=TRUE,IF(U73&gt;0,U73/NAgni!U$57*100,"n.a."),"n.a.")</f>
        <v>15997.557794030598</v>
      </c>
      <c r="V100" s="69">
        <f>IF(ISNUMBER(V73)=TRUE,IF(V73&gt;0,V73/NAgni!V$57*100,"n.a."),"n.a.")</f>
        <v>15843.055621217851</v>
      </c>
      <c r="W100" s="69">
        <f>IF(ISNUMBER(W73)=TRUE,IF(W73&gt;0,W73/NAgni!W$57*100,"n.a."),"n.a.")</f>
        <v>15666.797068222584</v>
      </c>
      <c r="X100" s="69">
        <f>IF(ISNUMBER(X73)=TRUE,IF(X73&gt;0,X73/NAgni!X$57*100,"n.a."),"n.a.")</f>
        <v>16966.582083131816</v>
      </c>
      <c r="Y100" s="69">
        <f>IF(ISNUMBER(Y73)=TRUE,IF(Y73&gt;0,Y73/NAgni!Y$57*100,"n.a."),"n.a.")</f>
        <v>15830.348954347759</v>
      </c>
      <c r="Z100" s="69">
        <f>IF(ISNUMBER(Z73)=TRUE,IF(Z73&gt;0,Z73/NAgni!Z$57*100,"n.a."),"n.a.")</f>
        <v>13619.417533040538</v>
      </c>
    </row>
    <row r="101" spans="1:26" x14ac:dyDescent="0.25">
      <c r="A101" s="1" t="s">
        <v>355</v>
      </c>
      <c r="B101" t="s">
        <v>356</v>
      </c>
      <c r="C101" s="69">
        <f>IF(ISNUMBER(C74)=TRUE,IF(C74&gt;0,C74/NAgni!C$57*100,"n.a."),"n.a.")</f>
        <v>15343.06049700587</v>
      </c>
      <c r="D101" s="69">
        <f>IF(ISNUMBER(D74)=TRUE,IF(D74&gt;0,D74/NAgni!D$57*100,"n.a."),"n.a.")</f>
        <v>17427.110848572811</v>
      </c>
      <c r="E101" s="69">
        <f>IF(ISNUMBER(E74)=TRUE,IF(E74&gt;0,E74/NAgni!E$57*100,"n.a."),"n.a.")</f>
        <v>17641.157245294504</v>
      </c>
      <c r="F101" s="69">
        <f>IF(ISNUMBER(F74)=TRUE,IF(F74&gt;0,F74/NAgni!F$57*100,"n.a."),"n.a.")</f>
        <v>16228.668364795851</v>
      </c>
      <c r="G101" s="69">
        <f>IF(ISNUMBER(G74)=TRUE,IF(G74&gt;0,G74/NAgni!G$57*100,"n.a."),"n.a.")</f>
        <v>13930.658457606049</v>
      </c>
      <c r="H101" s="69">
        <f>IF(ISNUMBER(H74)=TRUE,IF(H74&gt;0,H74/NAgni!H$57*100,"n.a."),"n.a.")</f>
        <v>12393.768977364662</v>
      </c>
      <c r="I101" s="69">
        <f>IF(ISNUMBER(I74)=TRUE,IF(I74&gt;0,I74/NAgni!I$57*100,"n.a."),"n.a.")</f>
        <v>13914.079765776492</v>
      </c>
      <c r="J101" s="69">
        <f>IF(ISNUMBER(J74)=TRUE,IF(J74&gt;0,J74/NAgni!J$57*100,"n.a."),"n.a.")</f>
        <v>13457.643897360482</v>
      </c>
      <c r="K101" s="69">
        <f>IF(ISNUMBER(K74)=TRUE,IF(K74&gt;0,K74/NAgni!K$57*100,"n.a."),"n.a.")</f>
        <v>12534.454234074425</v>
      </c>
      <c r="L101" s="69">
        <f>IF(ISNUMBER(L74)=TRUE,IF(L74&gt;0,L74/NAgni!L$57*100,"n.a."),"n.a.")</f>
        <v>13145.256737664915</v>
      </c>
      <c r="M101" s="69">
        <f>IF(ISNUMBER(M74)=TRUE,IF(M74&gt;0,M74/NAgni!M$57*100,"n.a."),"n.a.")</f>
        <v>10614.484634512088</v>
      </c>
      <c r="N101" s="69">
        <f>IF(ISNUMBER(N74)=TRUE,IF(N74&gt;0,N74/NAgni!N$57*100,"n.a."),"n.a.")</f>
        <v>11183.698310937189</v>
      </c>
      <c r="O101" s="69">
        <f>IF(ISNUMBER(O74)=TRUE,IF(O74&gt;0,O74/NAgni!O$57*100,"n.a."),"n.a.")</f>
        <v>9961.5175287951643</v>
      </c>
      <c r="P101" s="69">
        <f>IF(ISNUMBER(P74)=TRUE,IF(P74&gt;0,P74/NAgni!P$57*100,"n.a."),"n.a.")</f>
        <v>9183.5235019139818</v>
      </c>
      <c r="Q101" s="69">
        <f>IF(ISNUMBER(Q74)=TRUE,IF(Q74&gt;0,Q74/NAgni!Q$57*100,"n.a."),"n.a.")</f>
        <v>9334.722200949298</v>
      </c>
      <c r="R101" s="69">
        <f>IF(ISNUMBER(R74)=TRUE,IF(R74&gt;0,R74/NAgni!R$57*100,"n.a."),"n.a.")</f>
        <v>10152.491734613344</v>
      </c>
      <c r="S101" s="69">
        <f>IF(ISNUMBER(S74)=TRUE,IF(S74&gt;0,S74/NAgni!S$57*100,"n.a."),"n.a.")</f>
        <v>11039.457473385937</v>
      </c>
      <c r="T101" s="69">
        <f>IF(ISNUMBER(T74)=TRUE,IF(T74&gt;0,T74/NAgni!T$57*100,"n.a."),"n.a.")</f>
        <v>10090.897311845927</v>
      </c>
      <c r="U101" s="69">
        <f>IF(ISNUMBER(U74)=TRUE,IF(U74&gt;0,U74/NAgni!U$57*100,"n.a."),"n.a.")</f>
        <v>11457.151017238848</v>
      </c>
      <c r="V101" s="69">
        <f>IF(ISNUMBER(V74)=TRUE,IF(V74&gt;0,V74/NAgni!V$57*100,"n.a."),"n.a.")</f>
        <v>13107.029177141985</v>
      </c>
      <c r="W101" s="69">
        <f>IF(ISNUMBER(W74)=TRUE,IF(W74&gt;0,W74/NAgni!W$57*100,"n.a."),"n.a.")</f>
        <v>9601.8214926071596</v>
      </c>
      <c r="X101" s="69">
        <f>IF(ISNUMBER(X74)=TRUE,IF(X74&gt;0,X74/NAgni!X$57*100,"n.a."),"n.a.")</f>
        <v>9701.3599383002693</v>
      </c>
      <c r="Y101" s="69">
        <f>IF(ISNUMBER(Y74)=TRUE,IF(Y74&gt;0,Y74/NAgni!Y$57*100,"n.a."),"n.a.")</f>
        <v>8360.8033425514895</v>
      </c>
      <c r="Z101" s="69">
        <f>IF(ISNUMBER(Z74)=TRUE,IF(Z74&gt;0,Z74/NAgni!Z$57*100,"n.a."),"n.a.")</f>
        <v>6977.863811657312</v>
      </c>
    </row>
    <row r="102" spans="1:26" x14ac:dyDescent="0.25">
      <c r="A102" s="1" t="s">
        <v>357</v>
      </c>
      <c r="B102" t="s">
        <v>358</v>
      </c>
      <c r="C102" s="69">
        <f>IF(ISNUMBER(C75)=TRUE,IF(C75&gt;0,C75/NAgni!C$57*100,"n.a."),"n.a.")</f>
        <v>20025.432272517701</v>
      </c>
      <c r="D102" s="69">
        <f>IF(ISNUMBER(D75)=TRUE,IF(D75&gt;0,D75/NAgni!D$57*100,"n.a."),"n.a.")</f>
        <v>23804.81162278511</v>
      </c>
      <c r="E102" s="69">
        <f>IF(ISNUMBER(E75)=TRUE,IF(E75&gt;0,E75/NAgni!E$57*100,"n.a."),"n.a.")</f>
        <v>23929.028755301515</v>
      </c>
      <c r="F102" s="69">
        <f>IF(ISNUMBER(F75)=TRUE,IF(F75&gt;0,F75/NAgni!F$57*100,"n.a."),"n.a.")</f>
        <v>18556.326427669104</v>
      </c>
      <c r="G102" s="69">
        <f>IF(ISNUMBER(G75)=TRUE,IF(G75&gt;0,G75/NAgni!G$57*100,"n.a."),"n.a.")</f>
        <v>21607.483529740744</v>
      </c>
      <c r="H102" s="69">
        <f>IF(ISNUMBER(H75)=TRUE,IF(H75&gt;0,H75/NAgni!H$57*100,"n.a."),"n.a.")</f>
        <v>20306.52375755402</v>
      </c>
      <c r="I102" s="69">
        <f>IF(ISNUMBER(I75)=TRUE,IF(I75&gt;0,I75/NAgni!I$57*100,"n.a."),"n.a.")</f>
        <v>20986.782629968078</v>
      </c>
      <c r="J102" s="69">
        <f>IF(ISNUMBER(J75)=TRUE,IF(J75&gt;0,J75/NAgni!J$57*100,"n.a."),"n.a.")</f>
        <v>23313.750592895529</v>
      </c>
      <c r="K102" s="69">
        <f>IF(ISNUMBER(K75)=TRUE,IF(K75&gt;0,K75/NAgni!K$57*100,"n.a."),"n.a.")</f>
        <v>21712.67507767264</v>
      </c>
      <c r="L102" s="69">
        <f>IF(ISNUMBER(L75)=TRUE,IF(L75&gt;0,L75/NAgni!L$57*100,"n.a."),"n.a.")</f>
        <v>21364.017815122024</v>
      </c>
      <c r="M102" s="69">
        <f>IF(ISNUMBER(M75)=TRUE,IF(M75&gt;0,M75/NAgni!M$57*100,"n.a."),"n.a.")</f>
        <v>20052.135543508881</v>
      </c>
      <c r="N102" s="69">
        <f>IF(ISNUMBER(N75)=TRUE,IF(N75&gt;0,N75/NAgni!N$57*100,"n.a."),"n.a.")</f>
        <v>16930.43434239773</v>
      </c>
      <c r="O102" s="69">
        <f>IF(ISNUMBER(O75)=TRUE,IF(O75&gt;0,O75/NAgni!O$57*100,"n.a."),"n.a.")</f>
        <v>16098.612631344431</v>
      </c>
      <c r="P102" s="69">
        <f>IF(ISNUMBER(P75)=TRUE,IF(P75&gt;0,P75/NAgni!P$57*100,"n.a."),"n.a.")</f>
        <v>15317.608543264809</v>
      </c>
      <c r="Q102" s="69">
        <f>IF(ISNUMBER(Q75)=TRUE,IF(Q75&gt;0,Q75/NAgni!Q$57*100,"n.a."),"n.a.")</f>
        <v>14552.555561382875</v>
      </c>
      <c r="R102" s="69">
        <f>IF(ISNUMBER(R75)=TRUE,IF(R75&gt;0,R75/NAgni!R$57*100,"n.a."),"n.a.")</f>
        <v>13909.111651361422</v>
      </c>
      <c r="S102" s="69">
        <f>IF(ISNUMBER(S75)=TRUE,IF(S75&gt;0,S75/NAgni!S$57*100,"n.a."),"n.a.")</f>
        <v>16336.594212752359</v>
      </c>
      <c r="T102" s="69">
        <f>IF(ISNUMBER(T75)=TRUE,IF(T75&gt;0,T75/NAgni!T$57*100,"n.a."),"n.a.")</f>
        <v>16006.704420967686</v>
      </c>
      <c r="U102" s="69">
        <f>IF(ISNUMBER(U75)=TRUE,IF(U75&gt;0,U75/NAgni!U$57*100,"n.a."),"n.a.")</f>
        <v>16732.391132638135</v>
      </c>
      <c r="V102" s="69">
        <f>IF(ISNUMBER(V75)=TRUE,IF(V75&gt;0,V75/NAgni!V$57*100,"n.a."),"n.a.")</f>
        <v>15577.054493735315</v>
      </c>
      <c r="W102" s="69">
        <f>IF(ISNUMBER(W75)=TRUE,IF(W75&gt;0,W75/NAgni!W$57*100,"n.a."),"n.a.")</f>
        <v>16029.514660555713</v>
      </c>
      <c r="X102" s="69">
        <f>IF(ISNUMBER(X75)=TRUE,IF(X75&gt;0,X75/NAgni!X$57*100,"n.a."),"n.a.")</f>
        <v>19887.748813040729</v>
      </c>
      <c r="Y102" s="69">
        <f>IF(ISNUMBER(Y75)=TRUE,IF(Y75&gt;0,Y75/NAgni!Y$57*100,"n.a."),"n.a.")</f>
        <v>17591.03935839792</v>
      </c>
      <c r="Z102" s="69">
        <f>IF(ISNUMBER(Z75)=TRUE,IF(Z75&gt;0,Z75/NAgni!Z$57*100,"n.a."),"n.a.")</f>
        <v>17231.388325805314</v>
      </c>
    </row>
    <row r="103" spans="1:26" x14ac:dyDescent="0.25">
      <c r="A103" s="1" t="s">
        <v>359</v>
      </c>
      <c r="B103" t="s">
        <v>360</v>
      </c>
      <c r="C103" s="69">
        <f>IF(ISNUMBER(C76)=TRUE,IF(C76&gt;0,C76/NAgni!C$57*100,"n.a."),"n.a.")</f>
        <v>7584.8677335940665</v>
      </c>
      <c r="D103" s="69">
        <f>IF(ISNUMBER(D76)=TRUE,IF(D76&gt;0,D76/NAgni!D$57*100,"n.a."),"n.a.")</f>
        <v>6961.4229920278631</v>
      </c>
      <c r="E103" s="69">
        <f>IF(ISNUMBER(E76)=TRUE,IF(E76&gt;0,E76/NAgni!E$57*100,"n.a."),"n.a.")</f>
        <v>6769.7613444461113</v>
      </c>
      <c r="F103" s="69">
        <f>IF(ISNUMBER(F76)=TRUE,IF(F76&gt;0,F76/NAgni!F$57*100,"n.a."),"n.a.")</f>
        <v>6769.9920566885266</v>
      </c>
      <c r="G103" s="69">
        <f>IF(ISNUMBER(G76)=TRUE,IF(G76&gt;0,G76/NAgni!G$57*100,"n.a."),"n.a.")</f>
        <v>6044.6348273719314</v>
      </c>
      <c r="H103" s="69">
        <f>IF(ISNUMBER(H76)=TRUE,IF(H76&gt;0,H76/NAgni!H$57*100,"n.a."),"n.a.")</f>
        <v>6222.1444076860253</v>
      </c>
      <c r="I103" s="69">
        <f>IF(ISNUMBER(I76)=TRUE,IF(I76&gt;0,I76/NAgni!I$57*100,"n.a."),"n.a.")</f>
        <v>6160.4781976705372</v>
      </c>
      <c r="J103" s="69">
        <f>IF(ISNUMBER(J76)=TRUE,IF(J76&gt;0,J76/NAgni!J$57*100,"n.a."),"n.a.")</f>
        <v>6132.1211427163998</v>
      </c>
      <c r="K103" s="69">
        <f>IF(ISNUMBER(K76)=TRUE,IF(K76&gt;0,K76/NAgni!K$57*100,"n.a."),"n.a.")</f>
        <v>5287.169780623376</v>
      </c>
      <c r="L103" s="69">
        <f>IF(ISNUMBER(L76)=TRUE,IF(L76&gt;0,L76/NAgni!L$57*100,"n.a."),"n.a.")</f>
        <v>5250.1509342658419</v>
      </c>
      <c r="M103" s="69">
        <f>IF(ISNUMBER(M76)=TRUE,IF(M76&gt;0,M76/NAgni!M$57*100,"n.a."),"n.a.")</f>
        <v>5528.9241130046685</v>
      </c>
      <c r="N103" s="69">
        <f>IF(ISNUMBER(N76)=TRUE,IF(N76&gt;0,N76/NAgni!N$57*100,"n.a."),"n.a.")</f>
        <v>5673.8219660057312</v>
      </c>
      <c r="O103" s="69">
        <f>IF(ISNUMBER(O76)=TRUE,IF(O76&gt;0,O76/NAgni!O$57*100,"n.a."),"n.a.")</f>
        <v>5441.9047927015217</v>
      </c>
      <c r="P103" s="69">
        <f>IF(ISNUMBER(P76)=TRUE,IF(P76&gt;0,P76/NAgni!P$57*100,"n.a."),"n.a.")</f>
        <v>5711.7986484718995</v>
      </c>
      <c r="Q103" s="69">
        <f>IF(ISNUMBER(Q76)=TRUE,IF(Q76&gt;0,Q76/NAgni!Q$57*100,"n.a."),"n.a.")</f>
        <v>6344.6505066334112</v>
      </c>
      <c r="R103" s="69">
        <f>IF(ISNUMBER(R76)=TRUE,IF(R76&gt;0,R76/NAgni!R$57*100,"n.a."),"n.a.")</f>
        <v>6801.8565111306843</v>
      </c>
      <c r="S103" s="69">
        <f>IF(ISNUMBER(S76)=TRUE,IF(S76&gt;0,S76/NAgni!S$57*100,"n.a."),"n.a.")</f>
        <v>7599.5688481652824</v>
      </c>
      <c r="T103" s="69">
        <f>IF(ISNUMBER(T76)=TRUE,IF(T76&gt;0,T76/NAgni!T$57*100,"n.a."),"n.a.")</f>
        <v>7924.2991764181697</v>
      </c>
      <c r="U103" s="69">
        <f>IF(ISNUMBER(U76)=TRUE,IF(U76&gt;0,U76/NAgni!U$57*100,"n.a."),"n.a.")</f>
        <v>7852.085941289829</v>
      </c>
      <c r="V103" s="69">
        <f>IF(ISNUMBER(V76)=TRUE,IF(V76&gt;0,V76/NAgni!V$57*100,"n.a."),"n.a.")</f>
        <v>8089.1984625273271</v>
      </c>
      <c r="W103" s="69">
        <f>IF(ISNUMBER(W76)=TRUE,IF(W76&gt;0,W76/NAgni!W$57*100,"n.a."),"n.a.")</f>
        <v>7585.0256384398162</v>
      </c>
      <c r="X103" s="69">
        <f>IF(ISNUMBER(X76)=TRUE,IF(X76&gt;0,X76/NAgni!X$57*100,"n.a."),"n.a.")</f>
        <v>7411.2992877642309</v>
      </c>
      <c r="Y103" s="69">
        <f>IF(ISNUMBER(Y76)=TRUE,IF(Y76&gt;0,Y76/NAgni!Y$57*100,"n.a."),"n.a.")</f>
        <v>6936.9730399295331</v>
      </c>
      <c r="Z103" s="69">
        <f>IF(ISNUMBER(Z76)=TRUE,IF(Z76&gt;0,Z76/NAgni!Z$57*100,"n.a."),"n.a.")</f>
        <v>6046.0505575680136</v>
      </c>
    </row>
    <row r="104" spans="1:26" x14ac:dyDescent="0.25">
      <c r="A104" s="1" t="s">
        <v>361</v>
      </c>
      <c r="B104" t="s">
        <v>485</v>
      </c>
      <c r="C104" s="69">
        <f>IF(ISNUMBER(C77)=TRUE,IF(C77&gt;0,C77/NAgni!C$57*100,"n.a."),"n.a.")</f>
        <v>2580.3600728492534</v>
      </c>
      <c r="D104" s="69">
        <f>IF(ISNUMBER(D77)=TRUE,IF(D77&gt;0,D77/NAgni!D$57*100,"n.a."),"n.a.")</f>
        <v>2747.5204621271605</v>
      </c>
      <c r="E104" s="69">
        <f>IF(ISNUMBER(E77)=TRUE,IF(E77&gt;0,E77/NAgni!E$57*100,"n.a."),"n.a.")</f>
        <v>2694.7296710163714</v>
      </c>
      <c r="F104" s="69">
        <f>IF(ISNUMBER(F77)=TRUE,IF(F77&gt;0,F77/NAgni!F$57*100,"n.a."),"n.a.")</f>
        <v>2647.9542573871404</v>
      </c>
      <c r="G104" s="69">
        <f>IF(ISNUMBER(G77)=TRUE,IF(G77&gt;0,G77/NAgni!G$57*100,"n.a."),"n.a.")</f>
        <v>2597.0330234445623</v>
      </c>
      <c r="H104" s="69">
        <f>IF(ISNUMBER(H77)=TRUE,IF(H77&gt;0,H77/NAgni!H$57*100,"n.a."),"n.a.")</f>
        <v>2507.1970209062497</v>
      </c>
      <c r="I104" s="69">
        <f>IF(ISNUMBER(I77)=TRUE,IF(I77&gt;0,I77/NAgni!I$57*100,"n.a."),"n.a.")</f>
        <v>2391.2385058793711</v>
      </c>
      <c r="J104" s="69">
        <f>IF(ISNUMBER(J77)=TRUE,IF(J77&gt;0,J77/NAgni!J$57*100,"n.a."),"n.a.")</f>
        <v>2380.3106828031891</v>
      </c>
      <c r="K104" s="69">
        <f>IF(ISNUMBER(K77)=TRUE,IF(K77&gt;0,K77/NAgni!K$57*100,"n.a."),"n.a.")</f>
        <v>2198.2007803862257</v>
      </c>
      <c r="L104" s="69">
        <f>IF(ISNUMBER(L77)=TRUE,IF(L77&gt;0,L77/NAgni!L$57*100,"n.a."),"n.a.")</f>
        <v>2124.9502924374719</v>
      </c>
      <c r="M104" s="69">
        <f>IF(ISNUMBER(M77)=TRUE,IF(M77&gt;0,M77/NAgni!M$57*100,"n.a."),"n.a.")</f>
        <v>2129.2024715046482</v>
      </c>
      <c r="N104" s="69">
        <f>IF(ISNUMBER(N77)=TRUE,IF(N77&gt;0,N77/NAgni!N$57*100,"n.a."),"n.a.")</f>
        <v>2137.9283722716332</v>
      </c>
      <c r="O104" s="69">
        <f>IF(ISNUMBER(O77)=TRUE,IF(O77&gt;0,O77/NAgni!O$57*100,"n.a."),"n.a.")</f>
        <v>2097.0812435222269</v>
      </c>
      <c r="P104" s="69">
        <f>IF(ISNUMBER(P77)=TRUE,IF(P77&gt;0,P77/NAgni!P$57*100,"n.a."),"n.a.")</f>
        <v>2130.4917868444072</v>
      </c>
      <c r="Q104" s="69">
        <f>IF(ISNUMBER(Q77)=TRUE,IF(Q77&gt;0,Q77/NAgni!Q$57*100,"n.a."),"n.a.")</f>
        <v>2135.7606916914901</v>
      </c>
      <c r="R104" s="69">
        <f>IF(ISNUMBER(R77)=TRUE,IF(R77&gt;0,R77/NAgni!R$57*100,"n.a."),"n.a.")</f>
        <v>2274.8776392485383</v>
      </c>
      <c r="S104" s="69">
        <f>IF(ISNUMBER(S77)=TRUE,IF(S77&gt;0,S77/NAgni!S$57*100,"n.a."),"n.a.")</f>
        <v>2458.1197692471287</v>
      </c>
      <c r="T104" s="69">
        <f>IF(ISNUMBER(T77)=TRUE,IF(T77&gt;0,T77/NAgni!T$57*100,"n.a."),"n.a.")</f>
        <v>2472.5950231726538</v>
      </c>
      <c r="U104" s="69">
        <f>IF(ISNUMBER(U77)=TRUE,IF(U77&gt;0,U77/NAgni!U$57*100,"n.a."),"n.a.")</f>
        <v>2502.8882893037667</v>
      </c>
      <c r="V104" s="69">
        <f>IF(ISNUMBER(V77)=TRUE,IF(V77&gt;0,V77/NAgni!V$57*100,"n.a."),"n.a.")</f>
        <v>2472.5383333856757</v>
      </c>
      <c r="W104" s="69">
        <f>IF(ISNUMBER(W77)=TRUE,IF(W77&gt;0,W77/NAgni!W$57*100,"n.a."),"n.a.")</f>
        <v>2542.6501112758601</v>
      </c>
      <c r="X104" s="69">
        <f>IF(ISNUMBER(X77)=TRUE,IF(X77&gt;0,X77/NAgni!X$57*100,"n.a."),"n.a.")</f>
        <v>2614.1053171273411</v>
      </c>
      <c r="Y104" s="69">
        <f>IF(ISNUMBER(Y77)=TRUE,IF(Y77&gt;0,Y77/NAgni!Y$57*100,"n.a."),"n.a.")</f>
        <v>2417.4355067973488</v>
      </c>
      <c r="Z104" s="69">
        <f>IF(ISNUMBER(Z77)=TRUE,IF(Z77&gt;0,Z77/NAgni!Z$57*100,"n.a."),"n.a.")</f>
        <v>2210.5982241828228</v>
      </c>
    </row>
    <row r="105" spans="1:26" x14ac:dyDescent="0.25">
      <c r="A105" s="1" t="s">
        <v>486</v>
      </c>
      <c r="B105" t="s">
        <v>487</v>
      </c>
      <c r="C105" s="69" t="str">
        <f>IF(ISNUMBER(C78)=TRUE,IF(C78&gt;0,C78/NAgni!C$57*100,"n.a."),"n.a.")</f>
        <v>n.a.</v>
      </c>
      <c r="D105" s="69" t="str">
        <f>IF(ISNUMBER(D78)=TRUE,IF(D78&gt;0,D78/NAgni!D$57*100,"n.a."),"n.a.")</f>
        <v>n.a.</v>
      </c>
      <c r="E105" s="69" t="str">
        <f>IF(ISNUMBER(E78)=TRUE,IF(E78&gt;0,E78/NAgni!E$57*100,"n.a."),"n.a.")</f>
        <v>n.a.</v>
      </c>
      <c r="F105" s="69" t="str">
        <f>IF(ISNUMBER(F78)=TRUE,IF(F78&gt;0,F78/NAgni!F$57*100,"n.a."),"n.a.")</f>
        <v>n.a.</v>
      </c>
      <c r="G105" s="69" t="str">
        <f>IF(ISNUMBER(G78)=TRUE,IF(G78&gt;0,G78/NAgni!G$57*100,"n.a."),"n.a.")</f>
        <v>n.a.</v>
      </c>
      <c r="H105" s="69" t="str">
        <f>IF(ISNUMBER(H78)=TRUE,IF(H78&gt;0,H78/NAgni!H$57*100,"n.a."),"n.a.")</f>
        <v>n.a.</v>
      </c>
      <c r="I105" s="69" t="str">
        <f>IF(ISNUMBER(I78)=TRUE,IF(I78&gt;0,I78/NAgni!I$57*100,"n.a."),"n.a.")</f>
        <v>n.a.</v>
      </c>
      <c r="J105" s="69">
        <f>IF(ISNUMBER(J78)=TRUE,IF(J78&gt;0,J78/NAgni!J$57*100,"n.a."),"n.a.")</f>
        <v>18693.40575892149</v>
      </c>
      <c r="K105" s="69">
        <f>IF(ISNUMBER(K78)=TRUE,IF(K78&gt;0,K78/NAgni!K$57*100,"n.a."),"n.a.")</f>
        <v>17309.10509729369</v>
      </c>
      <c r="L105" s="69">
        <f>IF(ISNUMBER(L78)=TRUE,IF(L78&gt;0,L78/NAgni!L$57*100,"n.a."),"n.a.")</f>
        <v>18451.564260424235</v>
      </c>
      <c r="M105" s="69">
        <f>IF(ISNUMBER(M78)=TRUE,IF(M78&gt;0,M78/NAgni!M$57*100,"n.a."),"n.a.")</f>
        <v>18147.529578591479</v>
      </c>
      <c r="N105" s="69">
        <f>IF(ISNUMBER(N78)=TRUE,IF(N78&gt;0,N78/NAgni!N$57*100,"n.a."),"n.a.")</f>
        <v>16742.968808669797</v>
      </c>
      <c r="O105" s="69">
        <f>IF(ISNUMBER(O78)=TRUE,IF(O78&gt;0,O78/NAgni!O$57*100,"n.a."),"n.a.")</f>
        <v>16076.616075875671</v>
      </c>
      <c r="P105" s="69">
        <f>IF(ISNUMBER(P78)=TRUE,IF(P78&gt;0,P78/NAgni!P$57*100,"n.a."),"n.a.")</f>
        <v>14336.250884390478</v>
      </c>
      <c r="Q105" s="69">
        <f>IF(ISNUMBER(Q78)=TRUE,IF(Q78&gt;0,Q78/NAgni!Q$57*100,"n.a."),"n.a.")</f>
        <v>15290.763268780691</v>
      </c>
      <c r="R105" s="69">
        <f>IF(ISNUMBER(R78)=TRUE,IF(R78&gt;0,R78/NAgni!R$57*100,"n.a."),"n.a.")</f>
        <v>14640.564597551383</v>
      </c>
      <c r="S105" s="69">
        <f>IF(ISNUMBER(S78)=TRUE,IF(S78&gt;0,S78/NAgni!S$57*100,"n.a."),"n.a.")</f>
        <v>16257.068803565026</v>
      </c>
      <c r="T105" s="69">
        <f>IF(ISNUMBER(T78)=TRUE,IF(T78&gt;0,T78/NAgni!T$57*100,"n.a."),"n.a.")</f>
        <v>15404.077772401248</v>
      </c>
      <c r="U105" s="69">
        <f>IF(ISNUMBER(U78)=TRUE,IF(U78&gt;0,U78/NAgni!U$57*100,"n.a."),"n.a.")</f>
        <v>17035.352300014234</v>
      </c>
      <c r="V105" s="69">
        <f>IF(ISNUMBER(V78)=TRUE,IF(V78&gt;0,V78/NAgni!V$57*100,"n.a."),"n.a.")</f>
        <v>17688.84148848684</v>
      </c>
      <c r="W105" s="69">
        <f>IF(ISNUMBER(W78)=TRUE,IF(W78&gt;0,W78/NAgni!W$57*100,"n.a."),"n.a.")</f>
        <v>21273.074881473516</v>
      </c>
      <c r="X105" s="69">
        <f>IF(ISNUMBER(X78)=TRUE,IF(X78&gt;0,X78/NAgni!X$57*100,"n.a."),"n.a.")</f>
        <v>19995.124629422524</v>
      </c>
      <c r="Y105" s="69">
        <f>IF(ISNUMBER(Y78)=TRUE,IF(Y78&gt;0,Y78/NAgni!Y$57*100,"n.a."),"n.a.")</f>
        <v>16115.320328876385</v>
      </c>
      <c r="Z105" s="69">
        <f>IF(ISNUMBER(Z78)=TRUE,IF(Z78&gt;0,Z78/NAgni!Z$57*100,"n.a."),"n.a.")</f>
        <v>11977.834859290751</v>
      </c>
    </row>
    <row r="106" spans="1:26" s="43" customFormat="1" ht="20.25" customHeight="1" x14ac:dyDescent="0.25">
      <c r="A106" s="841"/>
      <c r="B106" s="435" t="s">
        <v>202</v>
      </c>
      <c r="C106" s="843">
        <f>IF(ISNUMBER(C79)=TRUE,IF(C79&gt;0,C79/NAgni!C$57*100,"n.a."),"n.a.")</f>
        <v>11690.556628360453</v>
      </c>
      <c r="D106" s="843">
        <f>IF(ISNUMBER(D79)=TRUE,IF(D79&gt;0,D79/NAgni!D$57*100,"n.a."),"n.a.")</f>
        <v>11798.771467167149</v>
      </c>
      <c r="E106" s="843">
        <f>IF(ISNUMBER(E79)=TRUE,IF(E79&gt;0,E79/NAgni!E$57*100,"n.a."),"n.a.")</f>
        <v>12154.75862759235</v>
      </c>
      <c r="F106" s="843">
        <f>IF(ISNUMBER(F79)=TRUE,IF(F79&gt;0,F79/NAgni!F$57*100,"n.a."),"n.a.")</f>
        <v>12221.241055929417</v>
      </c>
      <c r="G106" s="843">
        <f>IF(ISNUMBER(G79)=TRUE,IF(G79&gt;0,G79/NAgni!G$57*100,"n.a."),"n.a.")</f>
        <v>12406.450472719487</v>
      </c>
      <c r="H106" s="843">
        <f>IF(ISNUMBER(H79)=TRUE,IF(H79&gt;0,H79/NAgni!H$57*100,"n.a."),"n.a.")</f>
        <v>11549.906713394947</v>
      </c>
      <c r="I106" s="843">
        <f>IF(ISNUMBER(I79)=TRUE,IF(I79&gt;0,I79/NAgni!I$57*100,"n.a."),"n.a.")</f>
        <v>11176.341511452483</v>
      </c>
      <c r="J106" s="843">
        <f>IF(ISNUMBER(J79)=TRUE,IF(J79&gt;0,J79/NAgni!J$57*100,"n.a."),"n.a.")</f>
        <v>11193.093789144574</v>
      </c>
      <c r="K106" s="843">
        <f>IF(ISNUMBER(K79)=TRUE,IF(K79&gt;0,K79/NAgni!K$57*100,"n.a."),"n.a.")</f>
        <v>10544.723492889229</v>
      </c>
      <c r="L106" s="843">
        <f>IF(ISNUMBER(L79)=TRUE,IF(L79&gt;0,L79/NAgni!L$57*100,"n.a."),"n.a.")</f>
        <v>10225.383682458605</v>
      </c>
      <c r="M106" s="843">
        <f>IF(ISNUMBER(M79)=TRUE,IF(M79&gt;0,M79/NAgni!M$57*100,"n.a."),"n.a.")</f>
        <v>10285.732367912175</v>
      </c>
      <c r="N106" s="843">
        <f>IF(ISNUMBER(N79)=TRUE,IF(N79&gt;0,N79/NAgni!N$57*100,"n.a."),"n.a.")</f>
        <v>10461.572694959736</v>
      </c>
      <c r="O106" s="843">
        <f>IF(ISNUMBER(O79)=TRUE,IF(O79&gt;0,O79/NAgni!O$57*100,"n.a."),"n.a.")</f>
        <v>10259.673497334288</v>
      </c>
      <c r="P106" s="843">
        <f>IF(ISNUMBER(P79)=TRUE,IF(P79&gt;0,P79/NAgni!P$57*100,"n.a."),"n.a.")</f>
        <v>10054.887206504149</v>
      </c>
      <c r="Q106" s="843">
        <f>IF(ISNUMBER(Q79)=TRUE,IF(Q79&gt;0,Q79/NAgni!Q$57*100,"n.a."),"n.a.")</f>
        <v>10435.420516201348</v>
      </c>
      <c r="R106" s="843">
        <f>IF(ISNUMBER(R79)=TRUE,IF(R79&gt;0,R79/NAgni!R$57*100,"n.a."),"n.a.")</f>
        <v>10634.284757122467</v>
      </c>
      <c r="S106" s="843">
        <f>IF(ISNUMBER(S79)=TRUE,IF(S79&gt;0,S79/NAgni!S$57*100,"n.a."),"n.a.")</f>
        <v>11339.506421792192</v>
      </c>
      <c r="T106" s="843">
        <f>IF(ISNUMBER(T79)=TRUE,IF(T79&gt;0,T79/NAgni!T$57*100,"n.a."),"n.a.")</f>
        <v>11528.640588861172</v>
      </c>
      <c r="U106" s="843">
        <f>IF(ISNUMBER(U79)=TRUE,IF(U79&gt;0,U79/NAgni!U$57*100,"n.a."),"n.a.")</f>
        <v>11517.818772850174</v>
      </c>
      <c r="V106" s="843">
        <f>IF(ISNUMBER(V79)=TRUE,IF(V79&gt;0,V79/NAgni!V$57*100,"n.a."),"n.a.")</f>
        <v>11680.068382132455</v>
      </c>
      <c r="W106" s="843">
        <f>IF(ISNUMBER(W79)=TRUE,IF(W79&gt;0,W79/NAgni!W$57*100,"n.a."),"n.a.")</f>
        <v>11656.930563452745</v>
      </c>
      <c r="X106" s="843">
        <f>IF(ISNUMBER(X79)=TRUE,IF(X79&gt;0,X79/NAgni!X$57*100,"n.a."),"n.a.")</f>
        <v>11814.697619166176</v>
      </c>
      <c r="Y106" s="843">
        <f>IF(ISNUMBER(Y79)=TRUE,IF(Y79&gt;0,Y79/NAgni!Y$57*100,"n.a."),"n.a.")</f>
        <v>10759.469332734267</v>
      </c>
      <c r="Z106" s="843">
        <f>IF(ISNUMBER(Z79)=TRUE,IF(Z79&gt;0,Z79/NAgni!Z$57*100,"n.a."),"n.a.")</f>
        <v>10059.387631533722</v>
      </c>
    </row>
    <row r="107" spans="1:26" s="23" customFormat="1" ht="15" customHeight="1" x14ac:dyDescent="0.25">
      <c r="A107" s="63" t="s">
        <v>481</v>
      </c>
      <c r="B107" s="42"/>
      <c r="C107" s="42"/>
      <c r="D107" s="42"/>
      <c r="E107" s="42"/>
      <c r="F107" s="42"/>
      <c r="G107" s="42"/>
      <c r="H107" s="42"/>
      <c r="I107" s="42"/>
      <c r="J107" s="42"/>
      <c r="K107" s="42"/>
      <c r="L107" s="42"/>
      <c r="M107" s="42"/>
      <c r="N107" s="42"/>
      <c r="O107" s="42"/>
      <c r="P107" s="153"/>
      <c r="Q107" s="153"/>
      <c r="R107" s="153"/>
      <c r="S107" s="153"/>
      <c r="T107" s="153"/>
      <c r="U107" s="153"/>
      <c r="V107" s="153"/>
      <c r="W107" s="153"/>
      <c r="X107" s="153"/>
      <c r="Y107" s="153"/>
      <c r="Z107" s="153"/>
    </row>
    <row r="109" spans="1:26" s="14" customFormat="1" ht="20.25" customHeight="1" x14ac:dyDescent="0.25">
      <c r="A109" s="93" t="str">
        <f>Index!A50</f>
        <v>Table 3q    Employment, by industry, numbers, Palau citizens, FY2000-FY2023</v>
      </c>
    </row>
    <row r="110" spans="1:26" s="14" customFormat="1" ht="20.25" customHeight="1" x14ac:dyDescent="0.25">
      <c r="A110" s="797"/>
      <c r="B110" s="797" t="s">
        <v>475</v>
      </c>
      <c r="C110" s="24" t="str">
        <f>NAgni!C2</f>
        <v>FY00</v>
      </c>
      <c r="D110" s="24" t="str">
        <f>NAgni!D2</f>
        <v>FY01</v>
      </c>
      <c r="E110" s="24" t="str">
        <f>NAgni!E2</f>
        <v>FY02</v>
      </c>
      <c r="F110" s="24" t="str">
        <f>NAgni!F2</f>
        <v>FY03</v>
      </c>
      <c r="G110" s="24" t="str">
        <f>NAgni!G2</f>
        <v>FY04</v>
      </c>
      <c r="H110" s="24" t="str">
        <f>NAgni!H2</f>
        <v>FY05</v>
      </c>
      <c r="I110" s="24" t="str">
        <f>NAgni!I2</f>
        <v>FY06</v>
      </c>
      <c r="J110" s="24" t="str">
        <f>NAgni!J2</f>
        <v>FY07</v>
      </c>
      <c r="K110" s="24" t="str">
        <f>NAgni!K2</f>
        <v>FY08</v>
      </c>
      <c r="L110" s="24" t="str">
        <f>NAgni!L2</f>
        <v>FY09</v>
      </c>
      <c r="M110" s="24" t="str">
        <f>NAgni!M2</f>
        <v>FY10</v>
      </c>
      <c r="N110" s="24" t="str">
        <f>NAgni!N2</f>
        <v>FY11</v>
      </c>
      <c r="O110" s="24" t="str">
        <f>NAgni!O2</f>
        <v>FY12</v>
      </c>
      <c r="P110" s="24" t="str">
        <f>NAgni!P2</f>
        <v>FY13</v>
      </c>
      <c r="Q110" s="24" t="str">
        <f>NAgni!Q2</f>
        <v>FY14</v>
      </c>
      <c r="R110" s="24" t="str">
        <f>NAgni!R2</f>
        <v>FY15</v>
      </c>
      <c r="S110" s="24" t="str">
        <f>NAgni!S2</f>
        <v>FY16</v>
      </c>
      <c r="T110" s="24" t="str">
        <f>NAgni!T2</f>
        <v>FY17</v>
      </c>
      <c r="U110" s="24" t="str">
        <f>NAgni!U2</f>
        <v>FY18</v>
      </c>
      <c r="V110" s="24" t="str">
        <f>NAgni!V2</f>
        <v>FY19</v>
      </c>
      <c r="W110" s="24" t="str">
        <f>NAgni!W2</f>
        <v>FY20</v>
      </c>
      <c r="X110" s="24" t="str">
        <f>NAgni!X2</f>
        <v>FY21</v>
      </c>
      <c r="Y110" s="24" t="str">
        <f>NAgni!Y2</f>
        <v>FY22</v>
      </c>
      <c r="Z110" s="24" t="str">
        <f>NAgni!Z2</f>
        <v>FY23</v>
      </c>
    </row>
    <row r="111" spans="1:26" x14ac:dyDescent="0.25">
      <c r="A111" s="1" t="s">
        <v>321</v>
      </c>
      <c r="B111" t="s">
        <v>322</v>
      </c>
      <c r="C111" s="69">
        <v>7.2931180000305176</v>
      </c>
      <c r="D111" s="69">
        <v>13.824548721313477</v>
      </c>
      <c r="E111" s="69">
        <v>25.268289566040039</v>
      </c>
      <c r="F111" s="69">
        <v>19.868375778198242</v>
      </c>
      <c r="G111" s="69">
        <v>39.873889923095703</v>
      </c>
      <c r="H111" s="69">
        <v>48.467548370361328</v>
      </c>
      <c r="I111" s="69">
        <v>58.39739990234375</v>
      </c>
      <c r="J111" s="69">
        <v>46.392795562744141</v>
      </c>
      <c r="K111" s="69">
        <v>41.401004791259766</v>
      </c>
      <c r="L111" s="69">
        <v>43.936374664306641</v>
      </c>
      <c r="M111" s="69">
        <v>45.313148498535156</v>
      </c>
      <c r="N111" s="69">
        <v>42.708454132080078</v>
      </c>
      <c r="O111" s="69">
        <v>36.984142303466797</v>
      </c>
      <c r="P111" s="69">
        <v>33.121162414550781</v>
      </c>
      <c r="Q111" s="69">
        <v>40.012550354003906</v>
      </c>
      <c r="R111" s="69">
        <v>35.232101440429688</v>
      </c>
      <c r="S111" s="69">
        <v>40.915077209472656</v>
      </c>
      <c r="T111" s="69">
        <v>32.420352935791016</v>
      </c>
      <c r="U111" s="69">
        <v>41.667686462402344</v>
      </c>
      <c r="V111" s="69">
        <v>40.168632507324219</v>
      </c>
      <c r="W111" s="69">
        <v>37.679237365722656</v>
      </c>
      <c r="X111" s="69">
        <v>45.621082305908203</v>
      </c>
      <c r="Y111" s="69">
        <v>41.390445709228516</v>
      </c>
      <c r="Z111" s="69">
        <v>48.694965362548828</v>
      </c>
    </row>
    <row r="112" spans="1:26" x14ac:dyDescent="0.25">
      <c r="A112" s="1" t="s">
        <v>323</v>
      </c>
      <c r="B112" s="153" t="s">
        <v>324</v>
      </c>
      <c r="C112" s="69">
        <v>24.973167419433594</v>
      </c>
      <c r="D112" s="69">
        <v>20.776878356933594</v>
      </c>
      <c r="E112" s="69">
        <v>22.675048828125</v>
      </c>
      <c r="F112" s="69">
        <v>17.799343109130859</v>
      </c>
      <c r="G112" s="69">
        <v>16.784397125244141</v>
      </c>
      <c r="H112" s="69">
        <v>16.640316009521484</v>
      </c>
      <c r="I112" s="69">
        <v>17.081216812133789</v>
      </c>
      <c r="J112" s="69">
        <v>18.745584487915039</v>
      </c>
      <c r="K112" s="69">
        <v>20.523653030395508</v>
      </c>
      <c r="L112" s="69">
        <v>22.301458358764648</v>
      </c>
      <c r="M112" s="69">
        <v>22.490678787231445</v>
      </c>
      <c r="N112" s="69">
        <v>19.281148910522461</v>
      </c>
      <c r="O112" s="69">
        <v>19.286645889282227</v>
      </c>
      <c r="P112" s="69">
        <v>14.804587364196777</v>
      </c>
      <c r="Q112" s="69">
        <v>17.491388320922852</v>
      </c>
      <c r="R112" s="69">
        <v>19.15528678894043</v>
      </c>
      <c r="S112" s="69">
        <v>24.308992385864258</v>
      </c>
      <c r="T112" s="69">
        <v>26.657016754150391</v>
      </c>
      <c r="U112" s="69">
        <v>26.236923217773438</v>
      </c>
      <c r="V112" s="69">
        <v>21.353139877319336</v>
      </c>
      <c r="W112" s="69">
        <v>18.195489883422852</v>
      </c>
      <c r="X112" s="69">
        <v>14.494518280029297</v>
      </c>
      <c r="Y112" s="69">
        <v>15.504611968994141</v>
      </c>
      <c r="Z112" s="69">
        <v>14.400787353515625</v>
      </c>
    </row>
    <row r="113" spans="1:26" x14ac:dyDescent="0.25">
      <c r="A113" s="1" t="s">
        <v>325</v>
      </c>
      <c r="B113" s="153" t="s">
        <v>326</v>
      </c>
      <c r="C113" s="69">
        <v>52.068065643310547</v>
      </c>
      <c r="D113" s="69">
        <v>54.242141723632813</v>
      </c>
      <c r="E113" s="69">
        <v>54.895236968994141</v>
      </c>
      <c r="F113" s="69">
        <v>41.944450378417969</v>
      </c>
      <c r="G113" s="69">
        <v>45.296180725097656</v>
      </c>
      <c r="H113" s="69">
        <v>47.280075073242188</v>
      </c>
      <c r="I113" s="69">
        <v>45.803268432617188</v>
      </c>
      <c r="J113" s="69">
        <v>42.968936920166016</v>
      </c>
      <c r="K113" s="69">
        <v>42.441490173339844</v>
      </c>
      <c r="L113" s="69">
        <v>34.889636993408203</v>
      </c>
      <c r="M113" s="69">
        <v>31.489725112915039</v>
      </c>
      <c r="N113" s="69">
        <v>34.203899383544922</v>
      </c>
      <c r="O113" s="69">
        <v>39.954742431640625</v>
      </c>
      <c r="P113" s="69">
        <v>37.710037231445313</v>
      </c>
      <c r="Q113" s="69">
        <v>37.199726104736328</v>
      </c>
      <c r="R113" s="69">
        <v>30.599758148193359</v>
      </c>
      <c r="S113" s="69">
        <v>21.958770751953125</v>
      </c>
      <c r="T113" s="69">
        <v>20.654172897338867</v>
      </c>
      <c r="U113" s="69">
        <v>17.42216682434082</v>
      </c>
      <c r="V113" s="69">
        <v>22.692277908325195</v>
      </c>
      <c r="W113" s="69">
        <v>18.252323150634766</v>
      </c>
      <c r="X113" s="69">
        <v>22.236984252929688</v>
      </c>
      <c r="Y113" s="69">
        <v>24.324787139892578</v>
      </c>
      <c r="Z113" s="69">
        <v>23.566381454467773</v>
      </c>
    </row>
    <row r="114" spans="1:26" x14ac:dyDescent="0.25">
      <c r="A114" s="1" t="s">
        <v>327</v>
      </c>
      <c r="B114" t="s">
        <v>328</v>
      </c>
      <c r="C114" s="69">
        <v>78.551239013671875</v>
      </c>
      <c r="D114" s="69">
        <v>47.166820526123047</v>
      </c>
      <c r="E114" s="69">
        <v>39.352489471435547</v>
      </c>
      <c r="F114" s="69">
        <v>40.090938568115234</v>
      </c>
      <c r="G114" s="69">
        <v>39.265647888183594</v>
      </c>
      <c r="H114" s="69">
        <v>84.318885803222656</v>
      </c>
      <c r="I114" s="69">
        <v>35.91387939453125</v>
      </c>
      <c r="J114" s="69">
        <v>43.5635986328125</v>
      </c>
      <c r="K114" s="69">
        <v>69.877372741699219</v>
      </c>
      <c r="L114" s="69">
        <v>29.765113830566406</v>
      </c>
      <c r="M114" s="69">
        <v>30.884029388427734</v>
      </c>
      <c r="N114" s="69">
        <v>32.169155120849609</v>
      </c>
      <c r="O114" s="69">
        <v>37.496532440185547</v>
      </c>
      <c r="P114" s="69">
        <v>35.563766479492188</v>
      </c>
      <c r="Q114" s="69">
        <v>35.083770751953125</v>
      </c>
      <c r="R114" s="69">
        <v>30.143278121948242</v>
      </c>
      <c r="S114" s="69">
        <v>25.096220016479492</v>
      </c>
      <c r="T114" s="69">
        <v>22.92326545715332</v>
      </c>
      <c r="U114" s="69">
        <v>26.853841781616211</v>
      </c>
      <c r="V114" s="69">
        <v>25.483409881591797</v>
      </c>
      <c r="W114" s="69">
        <v>24.622085571289063</v>
      </c>
      <c r="X114" s="69">
        <v>23.411420822143555</v>
      </c>
      <c r="Y114" s="69">
        <v>18.149394989013672</v>
      </c>
      <c r="Z114" s="69">
        <v>20.191740036010742</v>
      </c>
    </row>
    <row r="115" spans="1:26" x14ac:dyDescent="0.25">
      <c r="A115" s="1" t="s">
        <v>329</v>
      </c>
      <c r="B115" t="s">
        <v>330</v>
      </c>
      <c r="C115" s="69">
        <v>96.338493347167969</v>
      </c>
      <c r="D115" s="69">
        <v>94.986244201660156</v>
      </c>
      <c r="E115" s="69">
        <v>105.04951477050781</v>
      </c>
      <c r="F115" s="69">
        <v>108.10682678222656</v>
      </c>
      <c r="G115" s="69">
        <v>110.75164794921875</v>
      </c>
      <c r="H115" s="69">
        <v>117.95133972167969</v>
      </c>
      <c r="I115" s="69">
        <v>120.73143768310547</v>
      </c>
      <c r="J115" s="69">
        <v>120.16313171386719</v>
      </c>
      <c r="K115" s="69">
        <v>115.84030914306641</v>
      </c>
      <c r="L115" s="69">
        <v>113.88973999023438</v>
      </c>
      <c r="M115" s="69">
        <v>130.20751953125</v>
      </c>
      <c r="N115" s="69">
        <v>132.3216552734375</v>
      </c>
      <c r="O115" s="69">
        <v>121.61225128173828</v>
      </c>
      <c r="P115" s="69">
        <v>119.12375640869141</v>
      </c>
      <c r="Q115" s="69">
        <v>224.69633483886719</v>
      </c>
      <c r="R115" s="69">
        <v>224.75445556640625</v>
      </c>
      <c r="S115" s="69">
        <v>223.08114624023438</v>
      </c>
      <c r="T115" s="69">
        <v>229.82801818847656</v>
      </c>
      <c r="U115" s="69">
        <v>261.1322021484375</v>
      </c>
      <c r="V115" s="69">
        <v>250.12730407714844</v>
      </c>
      <c r="W115" s="69">
        <v>257.97125244140625</v>
      </c>
      <c r="X115" s="69">
        <v>259.50973510742188</v>
      </c>
      <c r="Y115" s="69">
        <v>256.49740600585938</v>
      </c>
      <c r="Z115" s="69">
        <v>258.00079345703125</v>
      </c>
    </row>
    <row r="116" spans="1:26" x14ac:dyDescent="0.25">
      <c r="A116" s="1" t="s">
        <v>331</v>
      </c>
      <c r="B116" t="s">
        <v>332</v>
      </c>
      <c r="C116" s="69">
        <v>0</v>
      </c>
      <c r="D116" s="69">
        <v>0</v>
      </c>
      <c r="E116" s="69">
        <v>0</v>
      </c>
      <c r="F116" s="69">
        <v>0</v>
      </c>
      <c r="G116" s="69">
        <v>0</v>
      </c>
      <c r="H116" s="69">
        <v>0</v>
      </c>
      <c r="I116" s="69">
        <v>0</v>
      </c>
      <c r="J116" s="69">
        <v>0</v>
      </c>
      <c r="K116" s="69">
        <v>0</v>
      </c>
      <c r="L116" s="69">
        <v>0</v>
      </c>
      <c r="M116" s="69">
        <v>0</v>
      </c>
      <c r="N116" s="69">
        <v>0</v>
      </c>
      <c r="O116" s="69">
        <v>0</v>
      </c>
      <c r="P116" s="69">
        <v>0</v>
      </c>
      <c r="Q116" s="69">
        <v>0</v>
      </c>
      <c r="R116" s="69">
        <v>0</v>
      </c>
      <c r="S116" s="69">
        <v>0</v>
      </c>
      <c r="T116" s="69">
        <v>0</v>
      </c>
      <c r="U116" s="69">
        <v>0</v>
      </c>
      <c r="V116" s="69">
        <v>0</v>
      </c>
      <c r="W116" s="69">
        <v>0</v>
      </c>
      <c r="X116" s="69">
        <v>0</v>
      </c>
      <c r="Y116" s="69">
        <v>0</v>
      </c>
      <c r="Z116" s="69">
        <v>0</v>
      </c>
    </row>
    <row r="117" spans="1:26" x14ac:dyDescent="0.25">
      <c r="A117" s="1" t="s">
        <v>333</v>
      </c>
      <c r="B117" t="s">
        <v>334</v>
      </c>
      <c r="C117" s="69">
        <v>116.24163818359375</v>
      </c>
      <c r="D117" s="69">
        <v>109.13140869140625</v>
      </c>
      <c r="E117" s="69">
        <v>130.686767578125</v>
      </c>
      <c r="F117" s="69">
        <v>123.56298828125</v>
      </c>
      <c r="G117" s="69">
        <v>105.46867370605469</v>
      </c>
      <c r="H117" s="69">
        <v>106.410400390625</v>
      </c>
      <c r="I117" s="69">
        <v>105.20014190673828</v>
      </c>
      <c r="J117" s="69">
        <v>99.113456726074219</v>
      </c>
      <c r="K117" s="69">
        <v>102.5208740234375</v>
      </c>
      <c r="L117" s="69">
        <v>88.456001281738281</v>
      </c>
      <c r="M117" s="69">
        <v>96.43060302734375</v>
      </c>
      <c r="N117" s="69">
        <v>87.597511291503906</v>
      </c>
      <c r="O117" s="69">
        <v>103.73721313476563</v>
      </c>
      <c r="P117" s="69">
        <v>122.91990661621094</v>
      </c>
      <c r="Q117" s="69">
        <v>131.35179138183594</v>
      </c>
      <c r="R117" s="69">
        <v>122.96175384521484</v>
      </c>
      <c r="S117" s="69">
        <v>134.04165649414063</v>
      </c>
      <c r="T117" s="69">
        <v>179.76243591308594</v>
      </c>
      <c r="U117" s="69">
        <v>168.77818298339844</v>
      </c>
      <c r="V117" s="69">
        <v>158.032470703125</v>
      </c>
      <c r="W117" s="69">
        <v>168.9412841796875</v>
      </c>
      <c r="X117" s="69">
        <v>165.41510009765625</v>
      </c>
      <c r="Y117" s="69">
        <v>173.68241882324219</v>
      </c>
      <c r="Z117" s="69">
        <v>190.51039123535156</v>
      </c>
    </row>
    <row r="118" spans="1:26" x14ac:dyDescent="0.25">
      <c r="A118" s="1" t="s">
        <v>335</v>
      </c>
      <c r="B118" t="s">
        <v>336</v>
      </c>
      <c r="C118" s="69">
        <v>696.01226806640625</v>
      </c>
      <c r="D118" s="69">
        <v>693.28759765625</v>
      </c>
      <c r="E118" s="69">
        <v>666.71282958984375</v>
      </c>
      <c r="F118" s="69">
        <v>675.40521240234375</v>
      </c>
      <c r="G118" s="69">
        <v>702.29388427734375</v>
      </c>
      <c r="H118" s="69">
        <v>728.2119140625</v>
      </c>
      <c r="I118" s="69">
        <v>701.431640625</v>
      </c>
      <c r="J118" s="69">
        <v>685.2060546875</v>
      </c>
      <c r="K118" s="69">
        <v>687.16925048828125</v>
      </c>
      <c r="L118" s="69">
        <v>636.6396484375</v>
      </c>
      <c r="M118" s="69">
        <v>636.299560546875</v>
      </c>
      <c r="N118" s="69">
        <v>648.72650146484375</v>
      </c>
      <c r="O118" s="69">
        <v>647.15234375</v>
      </c>
      <c r="P118" s="69">
        <v>674.8804931640625</v>
      </c>
      <c r="Q118" s="69">
        <v>672.8260498046875</v>
      </c>
      <c r="R118" s="69">
        <v>671.838134765625</v>
      </c>
      <c r="S118" s="69">
        <v>677.72882080078125</v>
      </c>
      <c r="T118" s="69">
        <v>668.11602783203125</v>
      </c>
      <c r="U118" s="69">
        <v>743.6417236328125</v>
      </c>
      <c r="V118" s="69">
        <v>715.72265625</v>
      </c>
      <c r="W118" s="69">
        <v>680.52972412109375</v>
      </c>
      <c r="X118" s="69">
        <v>679.99188232421875</v>
      </c>
      <c r="Y118" s="69">
        <v>729.4122314453125</v>
      </c>
      <c r="Z118" s="69">
        <v>888.7486572265625</v>
      </c>
    </row>
    <row r="119" spans="1:26" x14ac:dyDescent="0.25">
      <c r="A119" s="1" t="s">
        <v>337</v>
      </c>
      <c r="B119" t="s">
        <v>338</v>
      </c>
      <c r="C119" s="69">
        <v>165.97560119628906</v>
      </c>
      <c r="D119" s="69">
        <v>156.89533996582031</v>
      </c>
      <c r="E119" s="69">
        <v>155.29991149902344</v>
      </c>
      <c r="F119" s="69">
        <v>158.80003356933594</v>
      </c>
      <c r="G119" s="69">
        <v>173.52577209472656</v>
      </c>
      <c r="H119" s="69">
        <v>206.25331115722656</v>
      </c>
      <c r="I119" s="69">
        <v>192.41691589355469</v>
      </c>
      <c r="J119" s="69">
        <v>209.34542846679688</v>
      </c>
      <c r="K119" s="69">
        <v>228.22482299804688</v>
      </c>
      <c r="L119" s="69">
        <v>199.87783813476563</v>
      </c>
      <c r="M119" s="69">
        <v>208.70426940917969</v>
      </c>
      <c r="N119" s="69">
        <v>238.93246459960938</v>
      </c>
      <c r="O119" s="69">
        <v>243.75509643554688</v>
      </c>
      <c r="P119" s="69">
        <v>272.62228393554688</v>
      </c>
      <c r="Q119" s="69">
        <v>245.5908203125</v>
      </c>
      <c r="R119" s="69">
        <v>262.62075805664063</v>
      </c>
      <c r="S119" s="69">
        <v>243.96466064453125</v>
      </c>
      <c r="T119" s="69">
        <v>220.39633178710938</v>
      </c>
      <c r="U119" s="69">
        <v>226.48298645019531</v>
      </c>
      <c r="V119" s="69">
        <v>204.02702331542969</v>
      </c>
      <c r="W119" s="69">
        <v>156.94546508789063</v>
      </c>
      <c r="X119" s="69">
        <v>91.648902893066406</v>
      </c>
      <c r="Y119" s="69">
        <v>124.41624450683594</v>
      </c>
      <c r="Z119" s="69">
        <v>156.11346435546875</v>
      </c>
    </row>
    <row r="120" spans="1:26" x14ac:dyDescent="0.25">
      <c r="A120" s="1" t="s">
        <v>339</v>
      </c>
      <c r="B120" t="s">
        <v>340</v>
      </c>
      <c r="C120" s="69">
        <v>504.19119262695313</v>
      </c>
      <c r="D120" s="69">
        <v>445.78848266601563</v>
      </c>
      <c r="E120" s="69">
        <v>440.0152587890625</v>
      </c>
      <c r="F120" s="69">
        <v>411.61318969726563</v>
      </c>
      <c r="G120" s="69">
        <v>401.78701782226563</v>
      </c>
      <c r="H120" s="69">
        <v>433.93060302734375</v>
      </c>
      <c r="I120" s="69">
        <v>458.815673828125</v>
      </c>
      <c r="J120" s="69">
        <v>430.0828857421875</v>
      </c>
      <c r="K120" s="69">
        <v>405.78005981445313</v>
      </c>
      <c r="L120" s="69">
        <v>394.05038452148438</v>
      </c>
      <c r="M120" s="69">
        <v>419.12930297851563</v>
      </c>
      <c r="N120" s="69">
        <v>436.52291870117188</v>
      </c>
      <c r="O120" s="69">
        <v>486.73330688476563</v>
      </c>
      <c r="P120" s="69">
        <v>474.44113159179688</v>
      </c>
      <c r="Q120" s="69">
        <v>482.6168212890625</v>
      </c>
      <c r="R120" s="69">
        <v>501.24288940429688</v>
      </c>
      <c r="S120" s="69">
        <v>461.9798583984375</v>
      </c>
      <c r="T120" s="69">
        <v>405.74749755859375</v>
      </c>
      <c r="U120" s="69">
        <v>411.01593017578125</v>
      </c>
      <c r="V120" s="69">
        <v>391.75448608398438</v>
      </c>
      <c r="W120" s="69">
        <v>329.88543701171875</v>
      </c>
      <c r="X120" s="69">
        <v>219.75729370117188</v>
      </c>
      <c r="Y120" s="69">
        <v>268.25234985351563</v>
      </c>
      <c r="Z120" s="69">
        <v>249.91035461425781</v>
      </c>
    </row>
    <row r="121" spans="1:26" x14ac:dyDescent="0.25">
      <c r="A121" s="1" t="s">
        <v>341</v>
      </c>
      <c r="B121" t="s">
        <v>342</v>
      </c>
      <c r="C121" s="69">
        <v>98.105758666992188</v>
      </c>
      <c r="D121" s="69">
        <v>105.99127960205078</v>
      </c>
      <c r="E121" s="69">
        <v>113.27259063720703</v>
      </c>
      <c r="F121" s="69">
        <v>113.79409790039063</v>
      </c>
      <c r="G121" s="69">
        <v>119.02241516113281</v>
      </c>
      <c r="H121" s="69">
        <v>113.15362548828125</v>
      </c>
      <c r="I121" s="69">
        <v>108.98750305175781</v>
      </c>
      <c r="J121" s="69">
        <v>115.03269195556641</v>
      </c>
      <c r="K121" s="69">
        <v>113.98213958740234</v>
      </c>
      <c r="L121" s="69">
        <v>168.60383605957031</v>
      </c>
      <c r="M121" s="69">
        <v>108.86624145507813</v>
      </c>
      <c r="N121" s="69">
        <v>113.95310974121094</v>
      </c>
      <c r="O121" s="69">
        <v>117.32425689697266</v>
      </c>
      <c r="P121" s="69">
        <v>110.39056396484375</v>
      </c>
      <c r="Q121" s="69">
        <v>102.36267852783203</v>
      </c>
      <c r="R121" s="69">
        <v>100.23387145996094</v>
      </c>
      <c r="S121" s="69">
        <v>101.5369873046875</v>
      </c>
      <c r="T121" s="69">
        <v>115.49310302734375</v>
      </c>
      <c r="U121" s="69">
        <v>119.10142517089844</v>
      </c>
      <c r="V121" s="69">
        <v>132.71566772460938</v>
      </c>
      <c r="W121" s="69">
        <v>135.42924499511719</v>
      </c>
      <c r="X121" s="69">
        <v>137.40086364746094</v>
      </c>
      <c r="Y121" s="69">
        <v>148.97036743164063</v>
      </c>
      <c r="Z121" s="69">
        <v>137.91812133789063</v>
      </c>
    </row>
    <row r="122" spans="1:26" x14ac:dyDescent="0.25">
      <c r="A122" s="1" t="s">
        <v>343</v>
      </c>
      <c r="B122" t="s">
        <v>483</v>
      </c>
      <c r="C122" s="69">
        <v>102.20545959472656</v>
      </c>
      <c r="D122" s="69">
        <v>114.42389678955078</v>
      </c>
      <c r="E122" s="69">
        <v>102.38880920410156</v>
      </c>
      <c r="F122" s="69">
        <v>93.5615234375</v>
      </c>
      <c r="G122" s="69">
        <v>90.276985168457031</v>
      </c>
      <c r="H122" s="69">
        <v>89.404792785644531</v>
      </c>
      <c r="I122" s="69">
        <v>89.198455810546875</v>
      </c>
      <c r="J122" s="69">
        <v>84.940322875976563</v>
      </c>
      <c r="K122" s="69">
        <v>76.895950317382813</v>
      </c>
      <c r="L122" s="69">
        <v>77.432106018066406</v>
      </c>
      <c r="M122" s="69">
        <v>73.228248596191406</v>
      </c>
      <c r="N122" s="69">
        <v>74.08782958984375</v>
      </c>
      <c r="O122" s="69">
        <v>69.725761413574219</v>
      </c>
      <c r="P122" s="69">
        <v>70.495773315429688</v>
      </c>
      <c r="Q122" s="69">
        <v>74.97601318359375</v>
      </c>
      <c r="R122" s="69">
        <v>70.754310607910156</v>
      </c>
      <c r="S122" s="69">
        <v>69.535575866699219</v>
      </c>
      <c r="T122" s="69">
        <v>69.688262939453125</v>
      </c>
      <c r="U122" s="69">
        <v>72.827865600585938</v>
      </c>
      <c r="V122" s="69">
        <v>71.435440063476563</v>
      </c>
      <c r="W122" s="69">
        <v>67.80474853515625</v>
      </c>
      <c r="X122" s="69">
        <v>67.832969665527344</v>
      </c>
      <c r="Y122" s="69">
        <v>68.19659423828125</v>
      </c>
      <c r="Z122" s="69">
        <v>68.908485412597656</v>
      </c>
    </row>
    <row r="123" spans="1:26" x14ac:dyDescent="0.25">
      <c r="A123" s="1" t="s">
        <v>345</v>
      </c>
      <c r="B123" t="s">
        <v>346</v>
      </c>
      <c r="C123" s="69">
        <v>48.969333648681641</v>
      </c>
      <c r="D123" s="69">
        <v>47.043331146240234</v>
      </c>
      <c r="E123" s="69">
        <v>48.678104400634766</v>
      </c>
      <c r="F123" s="69">
        <v>46.873878479003906</v>
      </c>
      <c r="G123" s="69">
        <v>47.435726165771484</v>
      </c>
      <c r="H123" s="69">
        <v>40.498271942138672</v>
      </c>
      <c r="I123" s="69">
        <v>33.800235748291016</v>
      </c>
      <c r="J123" s="69">
        <v>40.219341278076172</v>
      </c>
      <c r="K123" s="69">
        <v>39.3140869140625</v>
      </c>
      <c r="L123" s="69">
        <v>35.332199096679688</v>
      </c>
      <c r="M123" s="69">
        <v>40.909675598144531</v>
      </c>
      <c r="N123" s="69">
        <v>46.413272857666016</v>
      </c>
      <c r="O123" s="69">
        <v>57.690216064453125</v>
      </c>
      <c r="P123" s="69">
        <v>64.463996887207031</v>
      </c>
      <c r="Q123" s="69">
        <v>66.860557556152344</v>
      </c>
      <c r="R123" s="69">
        <v>77.261558532714844</v>
      </c>
      <c r="S123" s="69">
        <v>81.735527038574219</v>
      </c>
      <c r="T123" s="69">
        <v>71.443168640136719</v>
      </c>
      <c r="U123" s="69">
        <v>83.514091491699219</v>
      </c>
      <c r="V123" s="69">
        <v>82.874809265136719</v>
      </c>
      <c r="W123" s="69">
        <v>86.11077880859375</v>
      </c>
      <c r="X123" s="69">
        <v>84.429298400878906</v>
      </c>
      <c r="Y123" s="69">
        <v>87.394432067871094</v>
      </c>
      <c r="Z123" s="69">
        <v>86.446968078613281</v>
      </c>
    </row>
    <row r="124" spans="1:26" x14ac:dyDescent="0.25">
      <c r="A124" s="1" t="s">
        <v>347</v>
      </c>
      <c r="B124" s="153" t="s">
        <v>348</v>
      </c>
      <c r="C124" s="69">
        <v>54.106254577636719</v>
      </c>
      <c r="D124" s="69">
        <v>55.463729858398438</v>
      </c>
      <c r="E124" s="69">
        <v>61.175300598144531</v>
      </c>
      <c r="F124" s="69">
        <v>80.902786254882813</v>
      </c>
      <c r="G124" s="69">
        <v>77.840667724609375</v>
      </c>
      <c r="H124" s="69">
        <v>72.679832458496094</v>
      </c>
      <c r="I124" s="69">
        <v>70.732856750488281</v>
      </c>
      <c r="J124" s="69">
        <v>72.264022827148438</v>
      </c>
      <c r="K124" s="69">
        <v>75.280952453613281</v>
      </c>
      <c r="L124" s="69">
        <v>65.50848388671875</v>
      </c>
      <c r="M124" s="69">
        <v>63.195278167724609</v>
      </c>
      <c r="N124" s="69">
        <v>57.209503173828125</v>
      </c>
      <c r="O124" s="69">
        <v>58.384052276611328</v>
      </c>
      <c r="P124" s="69">
        <v>56.046058654785156</v>
      </c>
      <c r="Q124" s="69">
        <v>58.06005859375</v>
      </c>
      <c r="R124" s="69">
        <v>64.278518676757813</v>
      </c>
      <c r="S124" s="69">
        <v>75.234573364257813</v>
      </c>
      <c r="T124" s="69">
        <v>69.617828369140625</v>
      </c>
      <c r="U124" s="69">
        <v>68.378913879394531</v>
      </c>
      <c r="V124" s="69">
        <v>73.015403747558594</v>
      </c>
      <c r="W124" s="69">
        <v>75.55499267578125</v>
      </c>
      <c r="X124" s="69">
        <v>78.636848449707031</v>
      </c>
      <c r="Y124" s="69">
        <v>77.071342468261719</v>
      </c>
      <c r="Z124" s="69">
        <v>67.480918884277344</v>
      </c>
    </row>
    <row r="125" spans="1:26" x14ac:dyDescent="0.25">
      <c r="A125" s="1" t="s">
        <v>349</v>
      </c>
      <c r="B125" s="153" t="s">
        <v>350</v>
      </c>
      <c r="C125" s="69">
        <v>70.932518005371094</v>
      </c>
      <c r="D125" s="69">
        <v>71.743644714355469</v>
      </c>
      <c r="E125" s="69">
        <v>65.870140075683594</v>
      </c>
      <c r="F125" s="69">
        <v>90.627494812011719</v>
      </c>
      <c r="G125" s="69">
        <v>92.228340148925781</v>
      </c>
      <c r="H125" s="69">
        <v>88.463554382324219</v>
      </c>
      <c r="I125" s="69">
        <v>91.472770690917969</v>
      </c>
      <c r="J125" s="69">
        <v>98.902961730957031</v>
      </c>
      <c r="K125" s="69">
        <v>110.37271881103516</v>
      </c>
      <c r="L125" s="69">
        <v>101.62196350097656</v>
      </c>
      <c r="M125" s="69">
        <v>98.504478454589844</v>
      </c>
      <c r="N125" s="69">
        <v>111.31035614013672</v>
      </c>
      <c r="O125" s="69">
        <v>113.76702117919922</v>
      </c>
      <c r="P125" s="69">
        <v>122.14393615722656</v>
      </c>
      <c r="Q125" s="69">
        <v>131.52296447753906</v>
      </c>
      <c r="R125" s="69">
        <v>126.85089111328125</v>
      </c>
      <c r="S125" s="69">
        <v>141.42864990234375</v>
      </c>
      <c r="T125" s="69">
        <v>135.13523864746094</v>
      </c>
      <c r="U125" s="69">
        <v>163.228271484375</v>
      </c>
      <c r="V125" s="69">
        <v>134.76766967773438</v>
      </c>
      <c r="W125" s="69">
        <v>103.54160308837891</v>
      </c>
      <c r="X125" s="69">
        <v>68.360549926757813</v>
      </c>
      <c r="Y125" s="69">
        <v>82.255134582519531</v>
      </c>
      <c r="Z125" s="69">
        <v>111.38023376464844</v>
      </c>
    </row>
    <row r="126" spans="1:26" x14ac:dyDescent="0.25">
      <c r="A126" s="1" t="s">
        <v>351</v>
      </c>
      <c r="B126" t="s">
        <v>484</v>
      </c>
      <c r="C126" s="69">
        <v>2683.27490234375</v>
      </c>
      <c r="D126" s="69">
        <v>2768.6689453125</v>
      </c>
      <c r="E126" s="69">
        <v>2780.363525390625</v>
      </c>
      <c r="F126" s="69">
        <v>2714.07373046875</v>
      </c>
      <c r="G126" s="69">
        <v>2708.775634765625</v>
      </c>
      <c r="H126" s="69">
        <v>2793.937744140625</v>
      </c>
      <c r="I126" s="69">
        <v>2808.037841796875</v>
      </c>
      <c r="J126" s="69">
        <v>2877.117431640625</v>
      </c>
      <c r="K126" s="69">
        <v>2867.013916015625</v>
      </c>
      <c r="L126" s="69">
        <v>2844.6123046875</v>
      </c>
      <c r="M126" s="69">
        <v>2857.955078125</v>
      </c>
      <c r="N126" s="69">
        <v>2787.259521484375</v>
      </c>
      <c r="O126" s="69">
        <v>2762.54443359375</v>
      </c>
      <c r="P126" s="69">
        <v>2808.01708984375</v>
      </c>
      <c r="Q126" s="69">
        <v>2749.982421875</v>
      </c>
      <c r="R126" s="69">
        <v>2752.692138671875</v>
      </c>
      <c r="S126" s="69">
        <v>2833.072509765625</v>
      </c>
      <c r="T126" s="69">
        <v>2918.76318359375</v>
      </c>
      <c r="U126" s="69">
        <v>2888.68408203125</v>
      </c>
      <c r="V126" s="69">
        <v>2878.370849609375</v>
      </c>
      <c r="W126" s="69">
        <v>2876.386474609375</v>
      </c>
      <c r="X126" s="69">
        <v>2786.381591796875</v>
      </c>
      <c r="Y126" s="69">
        <v>2789.9775390625</v>
      </c>
      <c r="Z126" s="69">
        <v>2751.88232421875</v>
      </c>
    </row>
    <row r="127" spans="1:26" x14ac:dyDescent="0.25">
      <c r="A127" s="1" t="s">
        <v>353</v>
      </c>
      <c r="B127" t="s">
        <v>354</v>
      </c>
      <c r="C127" s="69">
        <v>392.67413330078125</v>
      </c>
      <c r="D127" s="69">
        <v>388.13973999023438</v>
      </c>
      <c r="E127" s="69">
        <v>368.93707275390625</v>
      </c>
      <c r="F127" s="69">
        <v>381.69436645507813</v>
      </c>
      <c r="G127" s="69">
        <v>394.22607421875</v>
      </c>
      <c r="H127" s="69">
        <v>400.88525390625</v>
      </c>
      <c r="I127" s="69">
        <v>413.971923828125</v>
      </c>
      <c r="J127" s="69">
        <v>417.44821166992188</v>
      </c>
      <c r="K127" s="69">
        <v>422.159912109375</v>
      </c>
      <c r="L127" s="69">
        <v>410.53970336914063</v>
      </c>
      <c r="M127" s="69">
        <v>410.86593627929688</v>
      </c>
      <c r="N127" s="69">
        <v>378.86663818359375</v>
      </c>
      <c r="O127" s="69">
        <v>375.06536865234375</v>
      </c>
      <c r="P127" s="69">
        <v>355.92840576171875</v>
      </c>
      <c r="Q127" s="69">
        <v>314.27294921875</v>
      </c>
      <c r="R127" s="69">
        <v>277.48818969726563</v>
      </c>
      <c r="S127" s="69">
        <v>264.4490966796875</v>
      </c>
      <c r="T127" s="69">
        <v>258.144775390625</v>
      </c>
      <c r="U127" s="69">
        <v>254.4810791015625</v>
      </c>
      <c r="V127" s="69">
        <v>248.60865783691406</v>
      </c>
      <c r="W127" s="69">
        <v>248.728515625</v>
      </c>
      <c r="X127" s="69">
        <v>232.40484619140625</v>
      </c>
      <c r="Y127" s="69">
        <v>234.51922607421875</v>
      </c>
      <c r="Z127" s="69">
        <v>251.34455871582031</v>
      </c>
    </row>
    <row r="128" spans="1:26" x14ac:dyDescent="0.25">
      <c r="A128" s="1" t="s">
        <v>355</v>
      </c>
      <c r="B128" t="s">
        <v>356</v>
      </c>
      <c r="C128" s="69">
        <v>19.369543075561523</v>
      </c>
      <c r="D128" s="69">
        <v>19.998334884643555</v>
      </c>
      <c r="E128" s="69">
        <v>19.713582992553711</v>
      </c>
      <c r="F128" s="69">
        <v>15.230990409851074</v>
      </c>
      <c r="G128" s="69">
        <v>19.916038513183594</v>
      </c>
      <c r="H128" s="69">
        <v>18.913290023803711</v>
      </c>
      <c r="I128" s="69">
        <v>17.675420761108398</v>
      </c>
      <c r="J128" s="69">
        <v>14.990224838256836</v>
      </c>
      <c r="K128" s="69">
        <v>13.298311233520508</v>
      </c>
      <c r="L128" s="69">
        <v>17.944595336914063</v>
      </c>
      <c r="M128" s="69">
        <v>33.990463256835938</v>
      </c>
      <c r="N128" s="69">
        <v>33.456386566162109</v>
      </c>
      <c r="O128" s="69">
        <v>35.211517333984375</v>
      </c>
      <c r="P128" s="69">
        <v>35.21392822265625</v>
      </c>
      <c r="Q128" s="69">
        <v>41.6949462890625</v>
      </c>
      <c r="R128" s="69">
        <v>48.448383331298828</v>
      </c>
      <c r="S128" s="69">
        <v>44.417922973632813</v>
      </c>
      <c r="T128" s="69">
        <v>54.374698638916016</v>
      </c>
      <c r="U128" s="69">
        <v>49.895362854003906</v>
      </c>
      <c r="V128" s="69">
        <v>44.353168487548828</v>
      </c>
      <c r="W128" s="69">
        <v>76.060844421386719</v>
      </c>
      <c r="X128" s="69">
        <v>76.37811279296875</v>
      </c>
      <c r="Y128" s="69">
        <v>85.358238220214844</v>
      </c>
      <c r="Z128" s="69">
        <v>83.462623596191406</v>
      </c>
    </row>
    <row r="129" spans="1:26" x14ac:dyDescent="0.25">
      <c r="A129" s="1" t="s">
        <v>357</v>
      </c>
      <c r="B129" t="s">
        <v>358</v>
      </c>
      <c r="C129" s="69">
        <v>11.07027530670166</v>
      </c>
      <c r="D129" s="69">
        <v>13.500567436218262</v>
      </c>
      <c r="E129" s="69">
        <v>20.9625244140625</v>
      </c>
      <c r="F129" s="69">
        <v>39.866138458251953</v>
      </c>
      <c r="G129" s="69">
        <v>35.141448974609375</v>
      </c>
      <c r="H129" s="69">
        <v>35.089645385742188</v>
      </c>
      <c r="I129" s="69">
        <v>30.123224258422852</v>
      </c>
      <c r="J129" s="69">
        <v>32.729164123535156</v>
      </c>
      <c r="K129" s="69">
        <v>36.702465057373047</v>
      </c>
      <c r="L129" s="69">
        <v>34.793380737304688</v>
      </c>
      <c r="M129" s="69">
        <v>32.309459686279297</v>
      </c>
      <c r="N129" s="69">
        <v>40.045135498046875</v>
      </c>
      <c r="O129" s="69">
        <v>37.240852355957031</v>
      </c>
      <c r="P129" s="69">
        <v>42.961307525634766</v>
      </c>
      <c r="Q129" s="69">
        <v>44.421413421630859</v>
      </c>
      <c r="R129" s="69">
        <v>52.768657684326172</v>
      </c>
      <c r="S129" s="69">
        <v>49.859382629394531</v>
      </c>
      <c r="T129" s="69">
        <v>46.946125030517578</v>
      </c>
      <c r="U129" s="69">
        <v>47.160926818847656</v>
      </c>
      <c r="V129" s="69">
        <v>59.825439453125</v>
      </c>
      <c r="W129" s="69">
        <v>57.351661682128906</v>
      </c>
      <c r="X129" s="69">
        <v>45.669486999511719</v>
      </c>
      <c r="Y129" s="69">
        <v>46.736648559570313</v>
      </c>
      <c r="Z129" s="69">
        <v>47.016643524169922</v>
      </c>
    </row>
    <row r="130" spans="1:26" x14ac:dyDescent="0.25">
      <c r="A130" s="1" t="s">
        <v>359</v>
      </c>
      <c r="B130" t="s">
        <v>360</v>
      </c>
      <c r="C130" s="69">
        <v>66.116043090820313</v>
      </c>
      <c r="D130" s="69">
        <v>62.658638000488281</v>
      </c>
      <c r="E130" s="69">
        <v>65.829498291015625</v>
      </c>
      <c r="F130" s="69">
        <v>73.060455322265625</v>
      </c>
      <c r="G130" s="69">
        <v>53.284278869628906</v>
      </c>
      <c r="H130" s="69">
        <v>41.039566040039063</v>
      </c>
      <c r="I130" s="69">
        <v>46.645896911621094</v>
      </c>
      <c r="J130" s="69">
        <v>45.259750366210938</v>
      </c>
      <c r="K130" s="69">
        <v>41.516807556152344</v>
      </c>
      <c r="L130" s="69">
        <v>35.798358917236328</v>
      </c>
      <c r="M130" s="69">
        <v>32.955913543701172</v>
      </c>
      <c r="N130" s="69">
        <v>37.676589965820313</v>
      </c>
      <c r="O130" s="69">
        <v>44.550125122070313</v>
      </c>
      <c r="P130" s="69">
        <v>46.208221435546875</v>
      </c>
      <c r="Q130" s="69">
        <v>48.142501831054688</v>
      </c>
      <c r="R130" s="69">
        <v>54.26519775390625</v>
      </c>
      <c r="S130" s="69">
        <v>57.694236755371094</v>
      </c>
      <c r="T130" s="69">
        <v>61.651176452636719</v>
      </c>
      <c r="U130" s="69">
        <v>74.913475036621094</v>
      </c>
      <c r="V130" s="69">
        <v>66.507728576660156</v>
      </c>
      <c r="W130" s="69">
        <v>75.347030639648438</v>
      </c>
      <c r="X130" s="69">
        <v>85.231582641601563</v>
      </c>
      <c r="Y130" s="69">
        <v>98.338958740234375</v>
      </c>
      <c r="Z130" s="69">
        <v>106.88521575927734</v>
      </c>
    </row>
    <row r="131" spans="1:26" x14ac:dyDescent="0.25">
      <c r="A131" s="1" t="s">
        <v>361</v>
      </c>
      <c r="B131" t="s">
        <v>485</v>
      </c>
      <c r="C131" s="69">
        <v>57.740642547607422</v>
      </c>
      <c r="D131" s="69">
        <v>44.476299285888672</v>
      </c>
      <c r="E131" s="69">
        <v>25.606847763061523</v>
      </c>
      <c r="F131" s="69">
        <v>19.807735443115234</v>
      </c>
      <c r="G131" s="69">
        <v>4.7741513252258301</v>
      </c>
      <c r="H131" s="69">
        <v>4.2774114608764648</v>
      </c>
      <c r="I131" s="69">
        <v>3.7798473834991455</v>
      </c>
      <c r="J131" s="69">
        <v>4.3148226737976074</v>
      </c>
      <c r="K131" s="69">
        <v>3.8108346462249756</v>
      </c>
      <c r="L131" s="69">
        <v>3.7890694141387939</v>
      </c>
      <c r="M131" s="69">
        <v>6.3305330276489258</v>
      </c>
      <c r="N131" s="69">
        <v>7.8428764343261719</v>
      </c>
      <c r="O131" s="69">
        <v>4.8123087882995605</v>
      </c>
      <c r="P131" s="69">
        <v>2.5282847881317139</v>
      </c>
      <c r="Q131" s="69">
        <v>1.2629437446594238</v>
      </c>
      <c r="R131" s="69">
        <v>1.2668133974075317</v>
      </c>
      <c r="S131" s="69">
        <v>1.0190775394439697</v>
      </c>
      <c r="T131" s="69">
        <v>0.77647525072097778</v>
      </c>
      <c r="U131" s="69">
        <v>2.5992023944854736</v>
      </c>
      <c r="V131" s="69">
        <v>1.8668074607849121</v>
      </c>
      <c r="W131" s="69">
        <v>1.6337308883666992</v>
      </c>
      <c r="X131" s="69">
        <v>1.0949474573135376</v>
      </c>
      <c r="Y131" s="69">
        <v>1.0665347576141357</v>
      </c>
      <c r="Z131" s="69">
        <v>0.51618129014968872</v>
      </c>
    </row>
    <row r="132" spans="1:26" x14ac:dyDescent="0.25">
      <c r="A132" s="1" t="s">
        <v>486</v>
      </c>
      <c r="B132" t="s">
        <v>487</v>
      </c>
      <c r="C132" s="69">
        <v>5.7853403091430664</v>
      </c>
      <c r="D132" s="69">
        <v>6.7490224838256836</v>
      </c>
      <c r="E132" s="69">
        <v>8.2342853546142578</v>
      </c>
      <c r="F132" s="69">
        <v>7.9894189834594727</v>
      </c>
      <c r="G132" s="69">
        <v>7.9641633033752441</v>
      </c>
      <c r="H132" s="69">
        <v>6.718747615814209</v>
      </c>
      <c r="I132" s="69">
        <v>6.970062255859375</v>
      </c>
      <c r="J132" s="69">
        <v>8.7436790466308594</v>
      </c>
      <c r="K132" s="69">
        <v>9.4869213104248047</v>
      </c>
      <c r="L132" s="69">
        <v>12.556977272033691</v>
      </c>
      <c r="M132" s="69">
        <v>15.245025634765625</v>
      </c>
      <c r="N132" s="69">
        <v>15.728799819946289</v>
      </c>
      <c r="O132" s="69">
        <v>16.731048583984375</v>
      </c>
      <c r="P132" s="69">
        <v>18.801502227783203</v>
      </c>
      <c r="Q132" s="69">
        <v>15.479080200195313</v>
      </c>
      <c r="R132" s="69">
        <v>14.983630180358887</v>
      </c>
      <c r="S132" s="69">
        <v>15.470951080322266</v>
      </c>
      <c r="T132" s="69">
        <v>17.890298843383789</v>
      </c>
      <c r="U132" s="69">
        <v>17.006748199462891</v>
      </c>
      <c r="V132" s="69">
        <v>17.030763626098633</v>
      </c>
      <c r="W132" s="69">
        <v>17.841020584106445</v>
      </c>
      <c r="X132" s="69">
        <v>19.962564468383789</v>
      </c>
      <c r="Y132" s="69">
        <v>25.480852127075195</v>
      </c>
      <c r="Z132" s="69">
        <v>35.370231628417969</v>
      </c>
    </row>
    <row r="133" spans="1:26" s="43" customFormat="1" ht="20.25" customHeight="1" x14ac:dyDescent="0.25">
      <c r="A133" s="841"/>
      <c r="B133" s="435" t="s">
        <v>202</v>
      </c>
      <c r="C133" s="842">
        <v>5351.9951171875</v>
      </c>
      <c r="D133" s="842">
        <v>5334.95703125</v>
      </c>
      <c r="E133" s="842">
        <v>5320.98779296875</v>
      </c>
      <c r="F133" s="842">
        <v>5274.673828125</v>
      </c>
      <c r="G133" s="842">
        <v>5285.93310546875</v>
      </c>
      <c r="H133" s="842">
        <v>5494.52587890625</v>
      </c>
      <c r="I133" s="842">
        <v>5457.1875</v>
      </c>
      <c r="J133" s="842">
        <v>5507.54443359375</v>
      </c>
      <c r="K133" s="842">
        <v>5523.61376953125</v>
      </c>
      <c r="L133" s="842">
        <v>5372.33935546875</v>
      </c>
      <c r="M133" s="842">
        <v>5395.30517578125</v>
      </c>
      <c r="N133" s="842">
        <v>5376.3134765625</v>
      </c>
      <c r="O133" s="842">
        <v>5429.75927734375</v>
      </c>
      <c r="P133" s="842">
        <v>5518.38623046875</v>
      </c>
      <c r="Q133" s="842">
        <v>5535.90771484375</v>
      </c>
      <c r="R133" s="842">
        <v>5539.84033203125</v>
      </c>
      <c r="S133" s="842">
        <v>5588.52978515625</v>
      </c>
      <c r="T133" s="842">
        <v>5626.4296875</v>
      </c>
      <c r="U133" s="842">
        <v>5765.02294921875</v>
      </c>
      <c r="V133" s="842">
        <v>5640.73388671875</v>
      </c>
      <c r="W133" s="842">
        <v>5514.81298828125</v>
      </c>
      <c r="X133" s="842">
        <v>5205.87060546875</v>
      </c>
      <c r="Y133" s="842">
        <v>5396.99609375</v>
      </c>
      <c r="Z133" s="842">
        <v>5598.75</v>
      </c>
    </row>
    <row r="134" spans="1:26" x14ac:dyDescent="0.25">
      <c r="A134" s="63" t="s">
        <v>481</v>
      </c>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row>
    <row r="135" spans="1:26" x14ac:dyDescent="0.25">
      <c r="A135"/>
    </row>
    <row r="136" spans="1:26" s="14" customFormat="1" ht="20.25" customHeight="1" x14ac:dyDescent="0.25">
      <c r="A136" s="93" t="str">
        <f>Index!A51</f>
        <v>Table 3r     Employment by industry, wage costs, Palau citizens, FY2000-FY2023</v>
      </c>
    </row>
    <row r="137" spans="1:26" s="14" customFormat="1" ht="20.25" customHeight="1" x14ac:dyDescent="0.25">
      <c r="A137" s="797"/>
      <c r="B137" s="797" t="s">
        <v>488</v>
      </c>
      <c r="C137" s="24" t="str">
        <f t="shared" ref="C137:Q137" si="73">C110</f>
        <v>FY00</v>
      </c>
      <c r="D137" s="24" t="str">
        <f t="shared" si="73"/>
        <v>FY01</v>
      </c>
      <c r="E137" s="24" t="str">
        <f t="shared" si="73"/>
        <v>FY02</v>
      </c>
      <c r="F137" s="24" t="str">
        <f t="shared" si="73"/>
        <v>FY03</v>
      </c>
      <c r="G137" s="24" t="str">
        <f t="shared" si="73"/>
        <v>FY04</v>
      </c>
      <c r="H137" s="24" t="str">
        <f t="shared" si="73"/>
        <v>FY05</v>
      </c>
      <c r="I137" s="24" t="str">
        <f t="shared" si="73"/>
        <v>FY06</v>
      </c>
      <c r="J137" s="24" t="str">
        <f t="shared" si="73"/>
        <v>FY07</v>
      </c>
      <c r="K137" s="24" t="str">
        <f t="shared" si="73"/>
        <v>FY08</v>
      </c>
      <c r="L137" s="24" t="str">
        <f t="shared" si="73"/>
        <v>FY09</v>
      </c>
      <c r="M137" s="24" t="str">
        <f t="shared" si="73"/>
        <v>FY10</v>
      </c>
      <c r="N137" s="24" t="str">
        <f t="shared" si="73"/>
        <v>FY11</v>
      </c>
      <c r="O137" s="24" t="str">
        <f t="shared" si="73"/>
        <v>FY12</v>
      </c>
      <c r="P137" s="24" t="str">
        <f t="shared" si="73"/>
        <v>FY13</v>
      </c>
      <c r="Q137" s="24" t="str">
        <f t="shared" si="73"/>
        <v>FY14</v>
      </c>
      <c r="R137" s="24" t="str">
        <f t="shared" ref="R137:S137" si="74">R110</f>
        <v>FY15</v>
      </c>
      <c r="S137" s="24" t="str">
        <f t="shared" si="74"/>
        <v>FY16</v>
      </c>
      <c r="T137" s="24" t="str">
        <f t="shared" ref="T137:Z137" si="75">T110</f>
        <v>FY17</v>
      </c>
      <c r="U137" s="24" t="str">
        <f t="shared" si="75"/>
        <v>FY18</v>
      </c>
      <c r="V137" s="24" t="str">
        <f t="shared" si="75"/>
        <v>FY19</v>
      </c>
      <c r="W137" s="24" t="str">
        <f t="shared" si="75"/>
        <v>FY20</v>
      </c>
      <c r="X137" s="24" t="str">
        <f t="shared" si="75"/>
        <v>FY21</v>
      </c>
      <c r="Y137" s="24" t="str">
        <f t="shared" si="75"/>
        <v>FY22</v>
      </c>
      <c r="Z137" s="24" t="str">
        <f t="shared" si="75"/>
        <v>FY23</v>
      </c>
    </row>
    <row r="138" spans="1:26" x14ac:dyDescent="0.25">
      <c r="A138" s="1" t="s">
        <v>321</v>
      </c>
      <c r="B138" t="s">
        <v>322</v>
      </c>
      <c r="C138" s="69">
        <v>16.56248664855957</v>
      </c>
      <c r="D138" s="69">
        <v>36.767566680908203</v>
      </c>
      <c r="E138" s="69">
        <v>86.395706176757813</v>
      </c>
      <c r="F138" s="69">
        <v>27.842330932617188</v>
      </c>
      <c r="G138" s="69">
        <v>71.678009033203125</v>
      </c>
      <c r="H138" s="69">
        <v>95.883209228515625</v>
      </c>
      <c r="I138" s="69">
        <v>108.19386291503906</v>
      </c>
      <c r="J138" s="69">
        <v>78.257308959960938</v>
      </c>
      <c r="K138" s="69">
        <v>110.53429412841797</v>
      </c>
      <c r="L138" s="69">
        <v>150.5758056640625</v>
      </c>
      <c r="M138" s="69">
        <v>162.62809753417969</v>
      </c>
      <c r="N138" s="69">
        <v>130.67033386230469</v>
      </c>
      <c r="O138" s="69">
        <v>96.051177978515625</v>
      </c>
      <c r="P138" s="69">
        <v>95.46087646484375</v>
      </c>
      <c r="Q138" s="69">
        <v>109.26789093017578</v>
      </c>
      <c r="R138" s="69">
        <v>103.54791259765625</v>
      </c>
      <c r="S138" s="69">
        <v>108.08388519287109</v>
      </c>
      <c r="T138" s="69">
        <v>107.79742431640625</v>
      </c>
      <c r="U138" s="69">
        <v>164.25596618652344</v>
      </c>
      <c r="V138" s="69">
        <v>130.61361694335938</v>
      </c>
      <c r="W138" s="69">
        <v>121.71309661865234</v>
      </c>
      <c r="X138" s="69">
        <v>119.34225463867188</v>
      </c>
      <c r="Y138" s="69">
        <v>104.33191680908203</v>
      </c>
      <c r="Z138" s="69">
        <v>116.58307647705078</v>
      </c>
    </row>
    <row r="139" spans="1:26" x14ac:dyDescent="0.25">
      <c r="A139" s="1" t="s">
        <v>323</v>
      </c>
      <c r="B139" s="153" t="s">
        <v>324</v>
      </c>
      <c r="C139" s="69">
        <v>115.49303436279297</v>
      </c>
      <c r="D139" s="69">
        <v>96.566253662109375</v>
      </c>
      <c r="E139" s="69">
        <v>99.087051391601563</v>
      </c>
      <c r="F139" s="69">
        <v>84.674125671386719</v>
      </c>
      <c r="G139" s="69">
        <v>81.873069763183594</v>
      </c>
      <c r="H139" s="69">
        <v>82.968452453613281</v>
      </c>
      <c r="I139" s="69">
        <v>86.861442565917969</v>
      </c>
      <c r="J139" s="69">
        <v>98.649948120117188</v>
      </c>
      <c r="K139" s="69">
        <v>101.50289916992188</v>
      </c>
      <c r="L139" s="69">
        <v>97.185249328613281</v>
      </c>
      <c r="M139" s="69">
        <v>92.402626037597656</v>
      </c>
      <c r="N139" s="69">
        <v>91.263092041015625</v>
      </c>
      <c r="O139" s="69">
        <v>99.482749938964844</v>
      </c>
      <c r="P139" s="69">
        <v>81.72735595703125</v>
      </c>
      <c r="Q139" s="69">
        <v>103.46717071533203</v>
      </c>
      <c r="R139" s="69">
        <v>113.301513671875</v>
      </c>
      <c r="S139" s="69">
        <v>149.93057250976563</v>
      </c>
      <c r="T139" s="69">
        <v>171.98422241210938</v>
      </c>
      <c r="U139" s="69">
        <v>154.97003173828125</v>
      </c>
      <c r="V139" s="69">
        <v>133.36668395996094</v>
      </c>
      <c r="W139" s="69">
        <v>86.434310913085938</v>
      </c>
      <c r="X139" s="69">
        <v>71.782829284667969</v>
      </c>
      <c r="Y139" s="69">
        <v>70.560310363769531</v>
      </c>
      <c r="Z139" s="69">
        <v>79.072067260742188</v>
      </c>
    </row>
    <row r="140" spans="1:26" x14ac:dyDescent="0.25">
      <c r="A140" s="1" t="s">
        <v>325</v>
      </c>
      <c r="B140" s="153" t="s">
        <v>326</v>
      </c>
      <c r="C140" s="69">
        <v>438.60122680664063</v>
      </c>
      <c r="D140" s="69">
        <v>471.51104736328125</v>
      </c>
      <c r="E140" s="69">
        <v>468.91989135742188</v>
      </c>
      <c r="F140" s="69">
        <v>326.34619140625</v>
      </c>
      <c r="G140" s="69">
        <v>346.42803955078125</v>
      </c>
      <c r="H140" s="69">
        <v>361.8717041015625</v>
      </c>
      <c r="I140" s="69">
        <v>363.361328125</v>
      </c>
      <c r="J140" s="69">
        <v>378.8424072265625</v>
      </c>
      <c r="K140" s="69">
        <v>350.43463134765625</v>
      </c>
      <c r="L140" s="69">
        <v>288.31100463867188</v>
      </c>
      <c r="M140" s="69">
        <v>256.11419677734375</v>
      </c>
      <c r="N140" s="69">
        <v>278.66363525390625</v>
      </c>
      <c r="O140" s="69">
        <v>289.02120971679688</v>
      </c>
      <c r="P140" s="69">
        <v>258.29959106445313</v>
      </c>
      <c r="Q140" s="69">
        <v>263.58712768554688</v>
      </c>
      <c r="R140" s="69">
        <v>243.69834899902344</v>
      </c>
      <c r="S140" s="69">
        <v>226.08894348144531</v>
      </c>
      <c r="T140" s="69">
        <v>294.0064697265625</v>
      </c>
      <c r="U140" s="69">
        <v>221.30943298339844</v>
      </c>
      <c r="V140" s="69">
        <v>259.90533447265625</v>
      </c>
      <c r="W140" s="69">
        <v>216.05433654785156</v>
      </c>
      <c r="X140" s="69">
        <v>278.30319213867188</v>
      </c>
      <c r="Y140" s="69">
        <v>360.82730102539063</v>
      </c>
      <c r="Z140" s="69">
        <v>352.27096557617188</v>
      </c>
    </row>
    <row r="141" spans="1:26" x14ac:dyDescent="0.25">
      <c r="A141" s="1" t="s">
        <v>327</v>
      </c>
      <c r="B141" t="s">
        <v>328</v>
      </c>
      <c r="C141" s="69">
        <v>324.63119506835938</v>
      </c>
      <c r="D141" s="69">
        <v>326.41842651367188</v>
      </c>
      <c r="E141" s="69">
        <v>265.0938720703125</v>
      </c>
      <c r="F141" s="69">
        <v>233.23458862304688</v>
      </c>
      <c r="G141" s="69">
        <v>216.63142395019531</v>
      </c>
      <c r="H141" s="69">
        <v>484.4840087890625</v>
      </c>
      <c r="I141" s="69">
        <v>276.36529541015625</v>
      </c>
      <c r="J141" s="69">
        <v>297.5330810546875</v>
      </c>
      <c r="K141" s="69">
        <v>505.4451904296875</v>
      </c>
      <c r="L141" s="69">
        <v>257.58367919921875</v>
      </c>
      <c r="M141" s="69">
        <v>276.32791137695313</v>
      </c>
      <c r="N141" s="69">
        <v>300.13092041015625</v>
      </c>
      <c r="O141" s="69">
        <v>287.67324829101563</v>
      </c>
      <c r="P141" s="69">
        <v>279.0123291015625</v>
      </c>
      <c r="Q141" s="69">
        <v>274.18533325195313</v>
      </c>
      <c r="R141" s="69">
        <v>240.91122436523438</v>
      </c>
      <c r="S141" s="69">
        <v>229.45791625976563</v>
      </c>
      <c r="T141" s="69">
        <v>223.01029968261719</v>
      </c>
      <c r="U141" s="69">
        <v>257.81277465820313</v>
      </c>
      <c r="V141" s="69">
        <v>213.19303894042969</v>
      </c>
      <c r="W141" s="69">
        <v>192.15333557128906</v>
      </c>
      <c r="X141" s="69">
        <v>170.73983764648438</v>
      </c>
      <c r="Y141" s="69">
        <v>141.66122436523438</v>
      </c>
      <c r="Z141" s="69">
        <v>163.0517578125</v>
      </c>
    </row>
    <row r="142" spans="1:26" x14ac:dyDescent="0.25">
      <c r="A142" s="1" t="s">
        <v>329</v>
      </c>
      <c r="B142" t="s">
        <v>330</v>
      </c>
      <c r="C142" s="69">
        <v>989.13726806640625</v>
      </c>
      <c r="D142" s="69">
        <v>1013.46435546875</v>
      </c>
      <c r="E142" s="69">
        <v>1111.3526611328125</v>
      </c>
      <c r="F142" s="69">
        <v>1209.7587890625</v>
      </c>
      <c r="G142" s="69">
        <v>1243.7486572265625</v>
      </c>
      <c r="H142" s="69">
        <v>1278.3636474609375</v>
      </c>
      <c r="I142" s="69">
        <v>1392.218017578125</v>
      </c>
      <c r="J142" s="69">
        <v>1407.757080078125</v>
      </c>
      <c r="K142" s="69">
        <v>1412.8521728515625</v>
      </c>
      <c r="L142" s="69">
        <v>1431.3466796875</v>
      </c>
      <c r="M142" s="69">
        <v>1657.97900390625</v>
      </c>
      <c r="N142" s="69">
        <v>1677.4580078125</v>
      </c>
      <c r="O142" s="69">
        <v>1668.142333984375</v>
      </c>
      <c r="P142" s="69">
        <v>1618.599609375</v>
      </c>
      <c r="Q142" s="69">
        <v>2875.46142578125</v>
      </c>
      <c r="R142" s="69">
        <v>2958.359619140625</v>
      </c>
      <c r="S142" s="69">
        <v>3303.87109375</v>
      </c>
      <c r="T142" s="69">
        <v>3749.552734375</v>
      </c>
      <c r="U142" s="69">
        <v>4496.4013671875</v>
      </c>
      <c r="V142" s="69">
        <v>4358.66796875</v>
      </c>
      <c r="W142" s="69">
        <v>4608.58935546875</v>
      </c>
      <c r="X142" s="69">
        <v>4821.306640625</v>
      </c>
      <c r="Y142" s="69">
        <v>4994.8505859375</v>
      </c>
      <c r="Z142" s="69">
        <v>4937.48388671875</v>
      </c>
    </row>
    <row r="143" spans="1:26" x14ac:dyDescent="0.25">
      <c r="A143" s="1" t="s">
        <v>331</v>
      </c>
      <c r="B143" t="s">
        <v>332</v>
      </c>
      <c r="C143" s="69">
        <v>0</v>
      </c>
      <c r="D143" s="69">
        <v>0</v>
      </c>
      <c r="E143" s="69">
        <v>0</v>
      </c>
      <c r="F143" s="69">
        <v>0</v>
      </c>
      <c r="G143" s="69">
        <v>0</v>
      </c>
      <c r="H143" s="69">
        <v>0</v>
      </c>
      <c r="I143" s="69">
        <v>0</v>
      </c>
      <c r="J143" s="69">
        <v>0</v>
      </c>
      <c r="K143" s="69">
        <v>0</v>
      </c>
      <c r="L143" s="69">
        <v>0</v>
      </c>
      <c r="M143" s="69">
        <v>0</v>
      </c>
      <c r="N143" s="69">
        <v>0</v>
      </c>
      <c r="O143" s="69">
        <v>0</v>
      </c>
      <c r="P143" s="69">
        <v>0</v>
      </c>
      <c r="Q143" s="69">
        <v>0</v>
      </c>
      <c r="R143" s="69">
        <v>0</v>
      </c>
      <c r="S143" s="69">
        <v>0</v>
      </c>
      <c r="T143" s="69">
        <v>0</v>
      </c>
      <c r="U143" s="69">
        <v>0</v>
      </c>
      <c r="V143" s="69">
        <v>0</v>
      </c>
      <c r="W143" s="69">
        <v>0</v>
      </c>
      <c r="X143" s="69">
        <v>0</v>
      </c>
      <c r="Y143" s="69">
        <v>0</v>
      </c>
      <c r="Z143" s="69">
        <v>0</v>
      </c>
    </row>
    <row r="144" spans="1:26" x14ac:dyDescent="0.25">
      <c r="A144" s="1" t="s">
        <v>333</v>
      </c>
      <c r="B144" t="s">
        <v>334</v>
      </c>
      <c r="C144" s="69">
        <v>696.44586181640625</v>
      </c>
      <c r="D144" s="69">
        <v>852.531494140625</v>
      </c>
      <c r="E144" s="69">
        <v>1202.3873291015625</v>
      </c>
      <c r="F144" s="69">
        <v>1120.7738037109375</v>
      </c>
      <c r="G144" s="69">
        <v>932.8369140625</v>
      </c>
      <c r="H144" s="69">
        <v>893.9920654296875</v>
      </c>
      <c r="I144" s="69">
        <v>947.14581298828125</v>
      </c>
      <c r="J144" s="69">
        <v>946.82611083984375</v>
      </c>
      <c r="K144" s="69">
        <v>967.78424072265625</v>
      </c>
      <c r="L144" s="69">
        <v>838.7474365234375</v>
      </c>
      <c r="M144" s="69">
        <v>887.1888427734375</v>
      </c>
      <c r="N144" s="69">
        <v>805.69293212890625</v>
      </c>
      <c r="O144" s="69">
        <v>936.9071044921875</v>
      </c>
      <c r="P144" s="69">
        <v>1136.3759765625</v>
      </c>
      <c r="Q144" s="69">
        <v>1290.853271484375</v>
      </c>
      <c r="R144" s="69">
        <v>1332.83642578125</v>
      </c>
      <c r="S144" s="69">
        <v>1413.577392578125</v>
      </c>
      <c r="T144" s="69">
        <v>1978.1416015625</v>
      </c>
      <c r="U144" s="69">
        <v>1627.342529296875</v>
      </c>
      <c r="V144" s="69">
        <v>1506.644775390625</v>
      </c>
      <c r="W144" s="69">
        <v>1747.6383056640625</v>
      </c>
      <c r="X144" s="69">
        <v>1778.11962890625</v>
      </c>
      <c r="Y144" s="69">
        <v>2076.37158203125</v>
      </c>
      <c r="Z144" s="69">
        <v>2592.66162109375</v>
      </c>
    </row>
    <row r="145" spans="1:26" x14ac:dyDescent="0.25">
      <c r="A145" s="1" t="s">
        <v>335</v>
      </c>
      <c r="B145" t="s">
        <v>336</v>
      </c>
      <c r="C145" s="69">
        <v>4441.00146484375</v>
      </c>
      <c r="D145" s="69">
        <v>4646.298828125</v>
      </c>
      <c r="E145" s="69">
        <v>4389.84033203125</v>
      </c>
      <c r="F145" s="69">
        <v>4347.96142578125</v>
      </c>
      <c r="G145" s="69">
        <v>4463.380859375</v>
      </c>
      <c r="H145" s="69">
        <v>4621.55810546875</v>
      </c>
      <c r="I145" s="69">
        <v>4735.05908203125</v>
      </c>
      <c r="J145" s="69">
        <v>5026.2236328125</v>
      </c>
      <c r="K145" s="69">
        <v>5316.267578125</v>
      </c>
      <c r="L145" s="69">
        <v>4912.1318359375</v>
      </c>
      <c r="M145" s="69">
        <v>4808.8623046875</v>
      </c>
      <c r="N145" s="69">
        <v>5012.86865234375</v>
      </c>
      <c r="O145" s="69">
        <v>5096.681640625</v>
      </c>
      <c r="P145" s="69">
        <v>5266.0966796875</v>
      </c>
      <c r="Q145" s="69">
        <v>5560.29736328125</v>
      </c>
      <c r="R145" s="69">
        <v>6052.689453125</v>
      </c>
      <c r="S145" s="69">
        <v>6437.00341796875</v>
      </c>
      <c r="T145" s="69">
        <v>6536.0517578125</v>
      </c>
      <c r="U145" s="69">
        <v>7398.8359375</v>
      </c>
      <c r="V145" s="69">
        <v>7089.80419921875</v>
      </c>
      <c r="W145" s="69">
        <v>6742.177734375</v>
      </c>
      <c r="X145" s="69">
        <v>6508.4443359375</v>
      </c>
      <c r="Y145" s="69">
        <v>7041.74462890625</v>
      </c>
      <c r="Z145" s="69">
        <v>7936.93310546875</v>
      </c>
    </row>
    <row r="146" spans="1:26" x14ac:dyDescent="0.25">
      <c r="A146" s="1" t="s">
        <v>337</v>
      </c>
      <c r="B146" t="s">
        <v>338</v>
      </c>
      <c r="C146" s="69">
        <v>1326.793701171875</v>
      </c>
      <c r="D146" s="69">
        <v>1319.18359375</v>
      </c>
      <c r="E146" s="69">
        <v>1285.9801025390625</v>
      </c>
      <c r="F146" s="69">
        <v>1286.3502197265625</v>
      </c>
      <c r="G146" s="69">
        <v>1513.8048095703125</v>
      </c>
      <c r="H146" s="69">
        <v>1638.5672607421875</v>
      </c>
      <c r="I146" s="69">
        <v>1594.0028076171875</v>
      </c>
      <c r="J146" s="69">
        <v>1790.9298095703125</v>
      </c>
      <c r="K146" s="69">
        <v>1848.416748046875</v>
      </c>
      <c r="L146" s="69">
        <v>1671.36279296875</v>
      </c>
      <c r="M146" s="69">
        <v>1774.912109375</v>
      </c>
      <c r="N146" s="69">
        <v>2004.4658203125</v>
      </c>
      <c r="O146" s="69">
        <v>2167.843505859375</v>
      </c>
      <c r="P146" s="69">
        <v>2310.5419921875</v>
      </c>
      <c r="Q146" s="69">
        <v>2209.48876953125</v>
      </c>
      <c r="R146" s="69">
        <v>2377.720947265625</v>
      </c>
      <c r="S146" s="69">
        <v>2388.697998046875</v>
      </c>
      <c r="T146" s="69">
        <v>2271.884033203125</v>
      </c>
      <c r="U146" s="69">
        <v>2232.97705078125</v>
      </c>
      <c r="V146" s="69">
        <v>2066.708984375</v>
      </c>
      <c r="W146" s="69">
        <v>1625.1502685546875</v>
      </c>
      <c r="X146" s="69">
        <v>850.85137939453125</v>
      </c>
      <c r="Y146" s="69">
        <v>1227.248779296875</v>
      </c>
      <c r="Z146" s="69">
        <v>1900.5789794921875</v>
      </c>
    </row>
    <row r="147" spans="1:26" x14ac:dyDescent="0.25">
      <c r="A147" s="1" t="s">
        <v>339</v>
      </c>
      <c r="B147" t="s">
        <v>340</v>
      </c>
      <c r="C147" s="69">
        <v>3231.086669921875</v>
      </c>
      <c r="D147" s="69">
        <v>3068.017578125</v>
      </c>
      <c r="E147" s="69">
        <v>2842.286376953125</v>
      </c>
      <c r="F147" s="69">
        <v>2653.36865234375</v>
      </c>
      <c r="G147" s="69">
        <v>2835.366455078125</v>
      </c>
      <c r="H147" s="69">
        <v>3061.18310546875</v>
      </c>
      <c r="I147" s="69">
        <v>3174.682861328125</v>
      </c>
      <c r="J147" s="69">
        <v>3186.598876953125</v>
      </c>
      <c r="K147" s="69">
        <v>3219.866455078125</v>
      </c>
      <c r="L147" s="69">
        <v>3069.305908203125</v>
      </c>
      <c r="M147" s="69">
        <v>3002.30517578125</v>
      </c>
      <c r="N147" s="69">
        <v>3411.23388671875</v>
      </c>
      <c r="O147" s="69">
        <v>4201.12890625</v>
      </c>
      <c r="P147" s="69">
        <v>4153.84912109375</v>
      </c>
      <c r="Q147" s="69">
        <v>4674.16455078125</v>
      </c>
      <c r="R147" s="69">
        <v>5242.7626953125</v>
      </c>
      <c r="S147" s="69">
        <v>5193.6015625</v>
      </c>
      <c r="T147" s="69">
        <v>4842.45751953125</v>
      </c>
      <c r="U147" s="69">
        <v>4425.00439453125</v>
      </c>
      <c r="V147" s="69">
        <v>3744.619384765625</v>
      </c>
      <c r="W147" s="69">
        <v>2614.056884765625</v>
      </c>
      <c r="X147" s="69">
        <v>958.353515625</v>
      </c>
      <c r="Y147" s="69">
        <v>1615.871337890625</v>
      </c>
      <c r="Z147" s="69">
        <v>1949.13916015625</v>
      </c>
    </row>
    <row r="148" spans="1:26" x14ac:dyDescent="0.25">
      <c r="A148" s="1" t="s">
        <v>341</v>
      </c>
      <c r="B148" t="s">
        <v>342</v>
      </c>
      <c r="C148" s="69">
        <v>1179.1749267578125</v>
      </c>
      <c r="D148" s="69">
        <v>1423.7667236328125</v>
      </c>
      <c r="E148" s="69">
        <v>1567.978515625</v>
      </c>
      <c r="F148" s="69">
        <v>1605.0592041015625</v>
      </c>
      <c r="G148" s="69">
        <v>1609.142578125</v>
      </c>
      <c r="H148" s="69">
        <v>1696.409423828125</v>
      </c>
      <c r="I148" s="69">
        <v>1565.7674560546875</v>
      </c>
      <c r="J148" s="69">
        <v>1681.574462890625</v>
      </c>
      <c r="K148" s="69">
        <v>1734.547607421875</v>
      </c>
      <c r="L148" s="69">
        <v>1920.7413330078125</v>
      </c>
      <c r="M148" s="69">
        <v>1723.6529541015625</v>
      </c>
      <c r="N148" s="69">
        <v>1738.7462158203125</v>
      </c>
      <c r="O148" s="69">
        <v>1761.416748046875</v>
      </c>
      <c r="P148" s="69">
        <v>1731.318603515625</v>
      </c>
      <c r="Q148" s="69">
        <v>1734.2528076171875</v>
      </c>
      <c r="R148" s="69">
        <v>1718.822509765625</v>
      </c>
      <c r="S148" s="69">
        <v>1822.2308349609375</v>
      </c>
      <c r="T148" s="69">
        <v>1979.64208984375</v>
      </c>
      <c r="U148" s="69">
        <v>2195.16357421875</v>
      </c>
      <c r="V148" s="69">
        <v>2453.6142578125</v>
      </c>
      <c r="W148" s="69">
        <v>2699.19677734375</v>
      </c>
      <c r="X148" s="69">
        <v>2645.079833984375</v>
      </c>
      <c r="Y148" s="69">
        <v>3050.7080078125</v>
      </c>
      <c r="Z148" s="69">
        <v>2760.85595703125</v>
      </c>
    </row>
    <row r="149" spans="1:26" x14ac:dyDescent="0.25">
      <c r="A149" s="1" t="s">
        <v>343</v>
      </c>
      <c r="B149" t="s">
        <v>483</v>
      </c>
      <c r="C149" s="69">
        <v>1368.496337890625</v>
      </c>
      <c r="D149" s="69">
        <v>1368.0799560546875</v>
      </c>
      <c r="E149" s="69">
        <v>1340.5087890625</v>
      </c>
      <c r="F149" s="69">
        <v>1359.9493408203125</v>
      </c>
      <c r="G149" s="69">
        <v>1459.427734375</v>
      </c>
      <c r="H149" s="69">
        <v>1499.256591796875</v>
      </c>
      <c r="I149" s="69">
        <v>1476.3372802734375</v>
      </c>
      <c r="J149" s="69">
        <v>1386.40234375</v>
      </c>
      <c r="K149" s="69">
        <v>1251.926513671875</v>
      </c>
      <c r="L149" s="69">
        <v>1257.91455078125</v>
      </c>
      <c r="M149" s="69">
        <v>1251.6697998046875</v>
      </c>
      <c r="N149" s="69">
        <v>1279.338134765625</v>
      </c>
      <c r="O149" s="69">
        <v>1194.2723388671875</v>
      </c>
      <c r="P149" s="69">
        <v>1235.3988037109375</v>
      </c>
      <c r="Q149" s="69">
        <v>1254.6982421875</v>
      </c>
      <c r="R149" s="69">
        <v>1301.09912109375</v>
      </c>
      <c r="S149" s="69">
        <v>1302.7115478515625</v>
      </c>
      <c r="T149" s="69">
        <v>1411.38525390625</v>
      </c>
      <c r="U149" s="69">
        <v>1625.4298095703125</v>
      </c>
      <c r="V149" s="69">
        <v>1696.7425537109375</v>
      </c>
      <c r="W149" s="69">
        <v>1566.0787353515625</v>
      </c>
      <c r="X149" s="69">
        <v>1627.7545166015625</v>
      </c>
      <c r="Y149" s="69">
        <v>1674.5823974609375</v>
      </c>
      <c r="Z149" s="69">
        <v>1741.91259765625</v>
      </c>
    </row>
    <row r="150" spans="1:26" x14ac:dyDescent="0.25">
      <c r="A150" s="1" t="s">
        <v>345</v>
      </c>
      <c r="B150" t="s">
        <v>346</v>
      </c>
      <c r="C150" s="69">
        <v>286.91799926757813</v>
      </c>
      <c r="D150" s="69">
        <v>302.09243774414063</v>
      </c>
      <c r="E150" s="69">
        <v>477.48443603515625</v>
      </c>
      <c r="F150" s="69">
        <v>460.22695922851563</v>
      </c>
      <c r="G150" s="69">
        <v>427.704833984375</v>
      </c>
      <c r="H150" s="69">
        <v>350.26718139648438</v>
      </c>
      <c r="I150" s="69">
        <v>241.79466247558594</v>
      </c>
      <c r="J150" s="69">
        <v>244.02607727050781</v>
      </c>
      <c r="K150" s="69">
        <v>272.72305297851563</v>
      </c>
      <c r="L150" s="69">
        <v>236.54508972167969</v>
      </c>
      <c r="M150" s="69">
        <v>218.03839111328125</v>
      </c>
      <c r="N150" s="69">
        <v>201.85708618164063</v>
      </c>
      <c r="O150" s="69">
        <v>270.50369262695313</v>
      </c>
      <c r="P150" s="69">
        <v>386.4007568359375</v>
      </c>
      <c r="Q150" s="69">
        <v>462.5960693359375</v>
      </c>
      <c r="R150" s="69">
        <v>541.0401611328125</v>
      </c>
      <c r="S150" s="69">
        <v>580.59844970703125</v>
      </c>
      <c r="T150" s="69">
        <v>533.88275146484375</v>
      </c>
      <c r="U150" s="69">
        <v>538.4959716796875</v>
      </c>
      <c r="V150" s="69">
        <v>503.04962158203125</v>
      </c>
      <c r="W150" s="69">
        <v>598.92254638671875</v>
      </c>
      <c r="X150" s="69">
        <v>525.4031982421875</v>
      </c>
      <c r="Y150" s="69">
        <v>535.61676025390625</v>
      </c>
      <c r="Z150" s="69">
        <v>566.53997802734375</v>
      </c>
    </row>
    <row r="151" spans="1:26" x14ac:dyDescent="0.25">
      <c r="A151" s="1" t="s">
        <v>347</v>
      </c>
      <c r="B151" s="153" t="s">
        <v>348</v>
      </c>
      <c r="C151" s="69">
        <v>670.12322998046875</v>
      </c>
      <c r="D151" s="69">
        <v>816.73895263671875</v>
      </c>
      <c r="E151" s="69">
        <v>816.65985107421875</v>
      </c>
      <c r="F151" s="69">
        <v>1075.8907470703125</v>
      </c>
      <c r="G151" s="69">
        <v>1148.12451171875</v>
      </c>
      <c r="H151" s="69">
        <v>1087.77294921875</v>
      </c>
      <c r="I151" s="69">
        <v>1218.441650390625</v>
      </c>
      <c r="J151" s="69">
        <v>1168.8004150390625</v>
      </c>
      <c r="K151" s="69">
        <v>1390.615966796875</v>
      </c>
      <c r="L151" s="69">
        <v>980.81103515625</v>
      </c>
      <c r="M151" s="69">
        <v>974.1497802734375</v>
      </c>
      <c r="N151" s="69">
        <v>942.38983154296875</v>
      </c>
      <c r="O151" s="69">
        <v>882.11572265625</v>
      </c>
      <c r="P151" s="69">
        <v>843.1085205078125</v>
      </c>
      <c r="Q151" s="69">
        <v>875.59295654296875</v>
      </c>
      <c r="R151" s="69">
        <v>958.3193359375</v>
      </c>
      <c r="S151" s="69">
        <v>1165.5758056640625</v>
      </c>
      <c r="T151" s="69">
        <v>1084.881591796875</v>
      </c>
      <c r="U151" s="69">
        <v>1028.48876953125</v>
      </c>
      <c r="V151" s="69">
        <v>1091.9437255859375</v>
      </c>
      <c r="W151" s="69">
        <v>1156.47021484375</v>
      </c>
      <c r="X151" s="69">
        <v>1246.8841552734375</v>
      </c>
      <c r="Y151" s="69">
        <v>1363.4278564453125</v>
      </c>
      <c r="Z151" s="69">
        <v>1388.198486328125</v>
      </c>
    </row>
    <row r="152" spans="1:26" x14ac:dyDescent="0.25">
      <c r="A152" s="1" t="s">
        <v>349</v>
      </c>
      <c r="B152" s="153" t="s">
        <v>350</v>
      </c>
      <c r="C152" s="69">
        <v>616.69085693359375</v>
      </c>
      <c r="D152" s="69">
        <v>672.212158203125</v>
      </c>
      <c r="E152" s="69">
        <v>646.63397216796875</v>
      </c>
      <c r="F152" s="69">
        <v>722.50775146484375</v>
      </c>
      <c r="G152" s="69">
        <v>808.093017578125</v>
      </c>
      <c r="H152" s="69">
        <v>862.11798095703125</v>
      </c>
      <c r="I152" s="69">
        <v>855.97955322265625</v>
      </c>
      <c r="J152" s="69">
        <v>886.15960693359375</v>
      </c>
      <c r="K152" s="69">
        <v>1011.3547973632813</v>
      </c>
      <c r="L152" s="69">
        <v>980.58978271484375</v>
      </c>
      <c r="M152" s="69">
        <v>1044.4727783203125</v>
      </c>
      <c r="N152" s="69">
        <v>1228.933349609375</v>
      </c>
      <c r="O152" s="69">
        <v>1220.7872314453125</v>
      </c>
      <c r="P152" s="69">
        <v>1307.0291748046875</v>
      </c>
      <c r="Q152" s="69">
        <v>1440.248291015625</v>
      </c>
      <c r="R152" s="69">
        <v>1330.400390625</v>
      </c>
      <c r="S152" s="69">
        <v>1631.2708740234375</v>
      </c>
      <c r="T152" s="69">
        <v>1677.1802978515625</v>
      </c>
      <c r="U152" s="69">
        <v>1712.4677734375</v>
      </c>
      <c r="V152" s="69">
        <v>1450.1749267578125</v>
      </c>
      <c r="W152" s="69">
        <v>1049.7901611328125</v>
      </c>
      <c r="X152" s="69">
        <v>504.41973876953125</v>
      </c>
      <c r="Y152" s="69">
        <v>814.274169921875</v>
      </c>
      <c r="Z152" s="69">
        <v>1270.5194091796875</v>
      </c>
    </row>
    <row r="153" spans="1:26" x14ac:dyDescent="0.25">
      <c r="A153" s="1" t="s">
        <v>351</v>
      </c>
      <c r="B153" t="s">
        <v>484</v>
      </c>
      <c r="C153" s="69">
        <v>27401.802734375</v>
      </c>
      <c r="D153" s="69">
        <v>28444.53125</v>
      </c>
      <c r="E153" s="69">
        <v>29079.244140625</v>
      </c>
      <c r="F153" s="69">
        <v>30196.177734375</v>
      </c>
      <c r="G153" s="69">
        <v>30115.923828125</v>
      </c>
      <c r="H153" s="69">
        <v>31393.49609375</v>
      </c>
      <c r="I153" s="69">
        <v>32353.341796875</v>
      </c>
      <c r="J153" s="69">
        <v>33760.26953125</v>
      </c>
      <c r="K153" s="69">
        <v>34575.8359375</v>
      </c>
      <c r="L153" s="69">
        <v>34711.85546875</v>
      </c>
      <c r="M153" s="69">
        <v>34429.2890625</v>
      </c>
      <c r="N153" s="69">
        <v>35062.94140625</v>
      </c>
      <c r="O153" s="69">
        <v>35670.33984375</v>
      </c>
      <c r="P153" s="69">
        <v>35811.71875</v>
      </c>
      <c r="Q153" s="69">
        <v>38713.42578125</v>
      </c>
      <c r="R153" s="69">
        <v>39415.515625</v>
      </c>
      <c r="S153" s="69">
        <v>42471.32421875</v>
      </c>
      <c r="T153" s="69">
        <v>45134.1015625</v>
      </c>
      <c r="U153" s="69">
        <v>46482.51171875</v>
      </c>
      <c r="V153" s="69">
        <v>47262.87890625</v>
      </c>
      <c r="W153" s="69">
        <v>48392.0546875</v>
      </c>
      <c r="X153" s="69">
        <v>46658.3515625</v>
      </c>
      <c r="Y153" s="69">
        <v>46282.49609375</v>
      </c>
      <c r="Z153" s="69">
        <v>51408.9921875</v>
      </c>
    </row>
    <row r="154" spans="1:26" x14ac:dyDescent="0.25">
      <c r="A154" s="1" t="s">
        <v>353</v>
      </c>
      <c r="B154" t="s">
        <v>354</v>
      </c>
      <c r="C154" s="69">
        <v>3507.85400390625</v>
      </c>
      <c r="D154" s="69">
        <v>3452.197265625</v>
      </c>
      <c r="E154" s="69">
        <v>3513.250244140625</v>
      </c>
      <c r="F154" s="69">
        <v>3567.455322265625</v>
      </c>
      <c r="G154" s="69">
        <v>3798.767578125</v>
      </c>
      <c r="H154" s="69">
        <v>3777.541015625</v>
      </c>
      <c r="I154" s="69">
        <v>3919.808837890625</v>
      </c>
      <c r="J154" s="69">
        <v>3965.60595703125</v>
      </c>
      <c r="K154" s="69">
        <v>4002.544921875</v>
      </c>
      <c r="L154" s="69">
        <v>3860.806396484375</v>
      </c>
      <c r="M154" s="69">
        <v>4100.46875</v>
      </c>
      <c r="N154" s="69">
        <v>3990.978759765625</v>
      </c>
      <c r="O154" s="69">
        <v>4125.50146484375</v>
      </c>
      <c r="P154" s="69">
        <v>4034.46435546875</v>
      </c>
      <c r="Q154" s="69">
        <v>3735.13720703125</v>
      </c>
      <c r="R154" s="69">
        <v>4112.35400390625</v>
      </c>
      <c r="S154" s="69">
        <v>4039.786865234375</v>
      </c>
      <c r="T154" s="69">
        <v>4213.43505859375</v>
      </c>
      <c r="U154" s="69">
        <v>4162.22314453125</v>
      </c>
      <c r="V154" s="69">
        <v>4113.83251953125</v>
      </c>
      <c r="W154" s="69">
        <v>4097.138671875</v>
      </c>
      <c r="X154" s="69">
        <v>4035.376220703125</v>
      </c>
      <c r="Y154" s="69">
        <v>4299.890625</v>
      </c>
      <c r="Z154" s="69">
        <v>4433.375</v>
      </c>
    </row>
    <row r="155" spans="1:26" x14ac:dyDescent="0.25">
      <c r="A155" s="1" t="s">
        <v>355</v>
      </c>
      <c r="B155" t="s">
        <v>356</v>
      </c>
      <c r="C155" s="69">
        <v>178.81895446777344</v>
      </c>
      <c r="D155" s="69">
        <v>175.65834045410156</v>
      </c>
      <c r="E155" s="69">
        <v>188.775146484375</v>
      </c>
      <c r="F155" s="69">
        <v>156.67259216308594</v>
      </c>
      <c r="G155" s="69">
        <v>182.30509948730469</v>
      </c>
      <c r="H155" s="69">
        <v>184.98416137695313</v>
      </c>
      <c r="I155" s="69">
        <v>192.97015380859375</v>
      </c>
      <c r="J155" s="69">
        <v>182.99607849121094</v>
      </c>
      <c r="K155" s="69">
        <v>170.55809020996094</v>
      </c>
      <c r="L155" s="69">
        <v>215.30430603027344</v>
      </c>
      <c r="M155" s="69">
        <v>290.37158203125</v>
      </c>
      <c r="N155" s="69">
        <v>305.47091674804688</v>
      </c>
      <c r="O155" s="69">
        <v>305.28045654296875</v>
      </c>
      <c r="P155" s="69">
        <v>308.54833984375</v>
      </c>
      <c r="Q155" s="69">
        <v>358.20166015625</v>
      </c>
      <c r="R155" s="69">
        <v>459.98776245117188</v>
      </c>
      <c r="S155" s="69">
        <v>479.25411987304688</v>
      </c>
      <c r="T155" s="69">
        <v>561.845947265625</v>
      </c>
      <c r="U155" s="69">
        <v>558.4320068359375</v>
      </c>
      <c r="V155" s="69">
        <v>567.3668212890625</v>
      </c>
      <c r="W155" s="69">
        <v>712.463623046875</v>
      </c>
      <c r="X155" s="69">
        <v>715.250732421875</v>
      </c>
      <c r="Y155" s="69">
        <v>797.33538818359375</v>
      </c>
      <c r="Z155" s="69">
        <v>734.65264892578125</v>
      </c>
    </row>
    <row r="156" spans="1:26" x14ac:dyDescent="0.25">
      <c r="A156" s="1" t="s">
        <v>357</v>
      </c>
      <c r="B156" t="s">
        <v>358</v>
      </c>
      <c r="C156" s="69">
        <v>139.28813171386719</v>
      </c>
      <c r="D156" s="69">
        <v>155.82157897949219</v>
      </c>
      <c r="E156" s="69">
        <v>196.09718322753906</v>
      </c>
      <c r="F156" s="69">
        <v>308.05953979492188</v>
      </c>
      <c r="G156" s="69">
        <v>339.386962890625</v>
      </c>
      <c r="H156" s="69">
        <v>350.20391845703125</v>
      </c>
      <c r="I156" s="69">
        <v>354.8800048828125</v>
      </c>
      <c r="J156" s="69">
        <v>449.12548828125</v>
      </c>
      <c r="K156" s="69">
        <v>515.84893798828125</v>
      </c>
      <c r="L156" s="69">
        <v>521.34967041015625</v>
      </c>
      <c r="M156" s="69">
        <v>515.48101806640625</v>
      </c>
      <c r="N156" s="69">
        <v>555.2171630859375</v>
      </c>
      <c r="O156" s="69">
        <v>549.0799560546875</v>
      </c>
      <c r="P156" s="69">
        <v>580.346923828125</v>
      </c>
      <c r="Q156" s="69">
        <v>602.63525390625</v>
      </c>
      <c r="R156" s="69">
        <v>740.90777587890625</v>
      </c>
      <c r="S156" s="69">
        <v>897.33526611328125</v>
      </c>
      <c r="T156" s="69">
        <v>846.9993896484375</v>
      </c>
      <c r="U156" s="69">
        <v>908.2393798828125</v>
      </c>
      <c r="V156" s="69">
        <v>1035.5577392578125</v>
      </c>
      <c r="W156" s="69">
        <v>1099.8336181640625</v>
      </c>
      <c r="X156" s="69">
        <v>966.1617431640625</v>
      </c>
      <c r="Y156" s="69">
        <v>985.1812744140625</v>
      </c>
      <c r="Z156" s="69">
        <v>1118.3682861328125</v>
      </c>
    </row>
    <row r="157" spans="1:26" x14ac:dyDescent="0.25">
      <c r="A157" s="1" t="s">
        <v>359</v>
      </c>
      <c r="B157" t="s">
        <v>360</v>
      </c>
      <c r="C157" s="69">
        <v>430.32766723632813</v>
      </c>
      <c r="D157" s="69">
        <v>392.68896484375</v>
      </c>
      <c r="E157" s="69">
        <v>378.06793212890625</v>
      </c>
      <c r="F157" s="69">
        <v>420.987060546875</v>
      </c>
      <c r="G157" s="69">
        <v>292.12655639648438</v>
      </c>
      <c r="H157" s="69">
        <v>244.22439575195313</v>
      </c>
      <c r="I157" s="69">
        <v>258.9605712890625</v>
      </c>
      <c r="J157" s="69">
        <v>269.1722412109375</v>
      </c>
      <c r="K157" s="69">
        <v>246.63423156738281</v>
      </c>
      <c r="L157" s="69">
        <v>223.19642639160156</v>
      </c>
      <c r="M157" s="69">
        <v>220.19059753417969</v>
      </c>
      <c r="N157" s="69">
        <v>281.24746704101563</v>
      </c>
      <c r="O157" s="69">
        <v>303.69467163085938</v>
      </c>
      <c r="P157" s="69">
        <v>328.51373291015625</v>
      </c>
      <c r="Q157" s="69">
        <v>370.58868408203125</v>
      </c>
      <c r="R157" s="69">
        <v>432.40081787109375</v>
      </c>
      <c r="S157" s="69">
        <v>526.919921875</v>
      </c>
      <c r="T157" s="69">
        <v>654.98565673828125</v>
      </c>
      <c r="U157" s="69">
        <v>746.24090576171875</v>
      </c>
      <c r="V157" s="69">
        <v>641.3074951171875</v>
      </c>
      <c r="W157" s="69">
        <v>623.1934814453125</v>
      </c>
      <c r="X157" s="69">
        <v>650.96044921875</v>
      </c>
      <c r="Y157" s="69">
        <v>791.1539306640625</v>
      </c>
      <c r="Z157" s="69">
        <v>904.69842529296875</v>
      </c>
    </row>
    <row r="158" spans="1:26" x14ac:dyDescent="0.25">
      <c r="A158" s="1" t="s">
        <v>361</v>
      </c>
      <c r="B158" t="s">
        <v>485</v>
      </c>
      <c r="C158" s="69">
        <v>85.418540954589844</v>
      </c>
      <c r="D158" s="69">
        <v>70.430259704589844</v>
      </c>
      <c r="E158" s="69">
        <v>41.235050201416016</v>
      </c>
      <c r="F158" s="69">
        <v>42.15728759765625</v>
      </c>
      <c r="G158" s="69">
        <v>9.9497299194335938</v>
      </c>
      <c r="H158" s="69">
        <v>6.726923942565918</v>
      </c>
      <c r="I158" s="69">
        <v>6.8792166709899902</v>
      </c>
      <c r="J158" s="69">
        <v>7.1941781044006348</v>
      </c>
      <c r="K158" s="69">
        <v>6.7012248039245605</v>
      </c>
      <c r="L158" s="69">
        <v>8.0827789306640625</v>
      </c>
      <c r="M158" s="69">
        <v>12.929422378540039</v>
      </c>
      <c r="N158" s="69">
        <v>14.604345321655273</v>
      </c>
      <c r="O158" s="69">
        <v>10.328738212585449</v>
      </c>
      <c r="P158" s="69">
        <v>7.3624997138977051</v>
      </c>
      <c r="Q158" s="69">
        <v>3.1699130535125732</v>
      </c>
      <c r="R158" s="69">
        <v>3.2867839336395264</v>
      </c>
      <c r="S158" s="69">
        <v>6.0961799621582031</v>
      </c>
      <c r="T158" s="69">
        <v>0.76194053888320923</v>
      </c>
      <c r="U158" s="69">
        <v>8.3908901214599609</v>
      </c>
      <c r="V158" s="69">
        <v>9.0534687042236328</v>
      </c>
      <c r="W158" s="69">
        <v>6.3959336280822754</v>
      </c>
      <c r="X158" s="69">
        <v>1.2621092796325684</v>
      </c>
      <c r="Y158" s="69">
        <v>1.1293779611587524</v>
      </c>
      <c r="Z158" s="69">
        <v>0.60548108816146851</v>
      </c>
    </row>
    <row r="159" spans="1:26" x14ac:dyDescent="0.25">
      <c r="A159" s="1" t="s">
        <v>486</v>
      </c>
      <c r="B159" t="s">
        <v>487</v>
      </c>
      <c r="C159" s="69">
        <v>53.213668823242188</v>
      </c>
      <c r="D159" s="69">
        <v>62.416683197021484</v>
      </c>
      <c r="E159" s="69">
        <v>80.246925354003906</v>
      </c>
      <c r="F159" s="69">
        <v>104.64549255371094</v>
      </c>
      <c r="G159" s="69">
        <v>103.54421234130859</v>
      </c>
      <c r="H159" s="69">
        <v>93.482276916503906</v>
      </c>
      <c r="I159" s="69">
        <v>100.52776336669922</v>
      </c>
      <c r="J159" s="69">
        <v>112.75129699707031</v>
      </c>
      <c r="K159" s="69">
        <v>124.79207611083984</v>
      </c>
      <c r="L159" s="69">
        <v>187.37936401367188</v>
      </c>
      <c r="M159" s="69">
        <v>231.15383911132813</v>
      </c>
      <c r="N159" s="69">
        <v>227.43997192382813</v>
      </c>
      <c r="O159" s="69">
        <v>234.64926147460938</v>
      </c>
      <c r="P159" s="69">
        <v>241.31446838378906</v>
      </c>
      <c r="Q159" s="69">
        <v>222.22236633300781</v>
      </c>
      <c r="R159" s="69">
        <v>217.21998596191406</v>
      </c>
      <c r="S159" s="69">
        <v>243.78111267089844</v>
      </c>
      <c r="T159" s="69">
        <v>266.867431640625</v>
      </c>
      <c r="U159" s="69">
        <v>279.9041748046875</v>
      </c>
      <c r="V159" s="69">
        <v>291.34310913085938</v>
      </c>
      <c r="W159" s="69">
        <v>357.89639282226563</v>
      </c>
      <c r="X159" s="69">
        <v>387.65121459960938</v>
      </c>
      <c r="Y159" s="69">
        <v>453.63650512695313</v>
      </c>
      <c r="Z159" s="69">
        <v>551.6900634765625</v>
      </c>
    </row>
    <row r="160" spans="1:26" s="43" customFormat="1" ht="20.25" customHeight="1" x14ac:dyDescent="0.25">
      <c r="A160" s="841"/>
      <c r="B160" s="435" t="s">
        <v>202</v>
      </c>
      <c r="C160" s="842">
        <v>47497.87890625</v>
      </c>
      <c r="D160" s="842">
        <v>49167.39453125</v>
      </c>
      <c r="E160" s="842">
        <v>50077.5234375</v>
      </c>
      <c r="F160" s="842">
        <v>51310.1015625</v>
      </c>
      <c r="G160" s="842">
        <v>52000.24609375</v>
      </c>
      <c r="H160" s="842">
        <v>54065.35546875</v>
      </c>
      <c r="I160" s="842">
        <v>55223.578125</v>
      </c>
      <c r="J160" s="842">
        <v>57325.6953125</v>
      </c>
      <c r="K160" s="842">
        <v>59137.1875</v>
      </c>
      <c r="L160" s="842">
        <v>57821.12890625</v>
      </c>
      <c r="M160" s="842">
        <v>57930.58984375</v>
      </c>
      <c r="N160" s="842">
        <v>59541.61328125</v>
      </c>
      <c r="O160" s="842">
        <v>61370.90234375</v>
      </c>
      <c r="P160" s="842">
        <v>62015.48828125</v>
      </c>
      <c r="Q160" s="842">
        <v>67133.546875</v>
      </c>
      <c r="R160" s="842">
        <v>69897.1796875</v>
      </c>
      <c r="S160" s="842">
        <v>74617.1953125</v>
      </c>
      <c r="T160" s="842">
        <v>78540.859375</v>
      </c>
      <c r="U160" s="842">
        <v>81224.8984375</v>
      </c>
      <c r="V160" s="842">
        <v>80620.390625</v>
      </c>
      <c r="W160" s="842">
        <v>80313.40625</v>
      </c>
      <c r="X160" s="842">
        <v>75521.796875</v>
      </c>
      <c r="Y160" s="842">
        <v>78682.8984375</v>
      </c>
      <c r="Z160" s="842">
        <v>86908.1796875</v>
      </c>
    </row>
    <row r="161" spans="1:26" x14ac:dyDescent="0.25">
      <c r="A161" s="63" t="s">
        <v>481</v>
      </c>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row>
    <row r="163" spans="1:26" s="14" customFormat="1" ht="20.25" customHeight="1" x14ac:dyDescent="0.25">
      <c r="A163" s="93" t="str">
        <f>Index!A52</f>
        <v>Table 3s    Employment by industry, average wage and salary rates, Palau Citizens, FY2000-FY2023</v>
      </c>
    </row>
    <row r="164" spans="1:26" s="14" customFormat="1" ht="20.25" customHeight="1" x14ac:dyDescent="0.25">
      <c r="A164" s="797"/>
      <c r="B164" s="797"/>
      <c r="C164" s="24" t="str">
        <f t="shared" ref="C164:Q164" si="76">C110</f>
        <v>FY00</v>
      </c>
      <c r="D164" s="24" t="str">
        <f t="shared" si="76"/>
        <v>FY01</v>
      </c>
      <c r="E164" s="24" t="str">
        <f t="shared" si="76"/>
        <v>FY02</v>
      </c>
      <c r="F164" s="24" t="str">
        <f t="shared" si="76"/>
        <v>FY03</v>
      </c>
      <c r="G164" s="24" t="str">
        <f t="shared" si="76"/>
        <v>FY04</v>
      </c>
      <c r="H164" s="24" t="str">
        <f t="shared" si="76"/>
        <v>FY05</v>
      </c>
      <c r="I164" s="24" t="str">
        <f t="shared" si="76"/>
        <v>FY06</v>
      </c>
      <c r="J164" s="24" t="str">
        <f t="shared" si="76"/>
        <v>FY07</v>
      </c>
      <c r="K164" s="24" t="str">
        <f t="shared" si="76"/>
        <v>FY08</v>
      </c>
      <c r="L164" s="24" t="str">
        <f t="shared" si="76"/>
        <v>FY09</v>
      </c>
      <c r="M164" s="24" t="str">
        <f t="shared" si="76"/>
        <v>FY10</v>
      </c>
      <c r="N164" s="24" t="str">
        <f t="shared" si="76"/>
        <v>FY11</v>
      </c>
      <c r="O164" s="24" t="str">
        <f t="shared" si="76"/>
        <v>FY12</v>
      </c>
      <c r="P164" s="24" t="str">
        <f t="shared" si="76"/>
        <v>FY13</v>
      </c>
      <c r="Q164" s="24" t="str">
        <f t="shared" si="76"/>
        <v>FY14</v>
      </c>
      <c r="R164" s="24" t="str">
        <f t="shared" ref="R164:S164" si="77">R110</f>
        <v>FY15</v>
      </c>
      <c r="S164" s="24" t="str">
        <f t="shared" si="77"/>
        <v>FY16</v>
      </c>
      <c r="T164" s="24" t="str">
        <f t="shared" ref="T164:U164" si="78">T110</f>
        <v>FY17</v>
      </c>
      <c r="U164" s="24" t="str">
        <f t="shared" si="78"/>
        <v>FY18</v>
      </c>
      <c r="V164" s="24" t="str">
        <f t="shared" ref="V164:W164" si="79">V110</f>
        <v>FY19</v>
      </c>
      <c r="W164" s="24" t="str">
        <f t="shared" si="79"/>
        <v>FY20</v>
      </c>
      <c r="X164" s="24" t="str">
        <f t="shared" ref="X164:Y164" si="80">X110</f>
        <v>FY21</v>
      </c>
      <c r="Y164" s="24" t="str">
        <f t="shared" si="80"/>
        <v>FY22</v>
      </c>
      <c r="Z164" s="24" t="str">
        <f t="shared" ref="Z164" si="81">Z110</f>
        <v>FY23</v>
      </c>
    </row>
    <row r="165" spans="1:26" x14ac:dyDescent="0.25">
      <c r="A165" s="1" t="s">
        <v>321</v>
      </c>
      <c r="B165" t="s">
        <v>322</v>
      </c>
      <c r="C165" s="157" t="str">
        <f t="shared" ref="C165:Q165" si="82">IF(C111&gt;9,C138/C111*1000,"n.a.")</f>
        <v>n.a.</v>
      </c>
      <c r="D165" s="157">
        <f t="shared" si="82"/>
        <v>2659.585308866046</v>
      </c>
      <c r="E165" s="157">
        <f t="shared" si="82"/>
        <v>3419.1355117629932</v>
      </c>
      <c r="F165" s="157">
        <f t="shared" si="82"/>
        <v>1401.3390547590127</v>
      </c>
      <c r="G165" s="157">
        <f t="shared" si="82"/>
        <v>1797.6176683902086</v>
      </c>
      <c r="H165" s="157">
        <f t="shared" si="82"/>
        <v>1978.2970761349613</v>
      </c>
      <c r="I165" s="157">
        <f t="shared" si="82"/>
        <v>1852.7171260358932</v>
      </c>
      <c r="J165" s="157">
        <f t="shared" si="82"/>
        <v>1686.8418471165742</v>
      </c>
      <c r="K165" s="157">
        <f t="shared" si="82"/>
        <v>2669.8456881837092</v>
      </c>
      <c r="L165" s="157">
        <f t="shared" si="82"/>
        <v>3427.1331400127651</v>
      </c>
      <c r="M165" s="157">
        <f t="shared" si="82"/>
        <v>3588.9825122047519</v>
      </c>
      <c r="N165" s="157">
        <f t="shared" si="82"/>
        <v>3059.5894072446144</v>
      </c>
      <c r="O165" s="157">
        <f t="shared" si="82"/>
        <v>2597.0908610069901</v>
      </c>
      <c r="P165" s="157">
        <f t="shared" si="82"/>
        <v>2882.1716843762074</v>
      </c>
      <c r="Q165" s="157">
        <f t="shared" si="82"/>
        <v>2730.8404478956627</v>
      </c>
      <c r="R165" s="157">
        <f t="shared" ref="R165:S165" si="83">IF(R111&gt;9,R138/R111*1000,"n.a.")</f>
        <v>2939.0217547123807</v>
      </c>
      <c r="S165" s="157">
        <f t="shared" si="83"/>
        <v>2641.6639675275383</v>
      </c>
      <c r="T165" s="157">
        <f t="shared" ref="T165:U165" si="84">IF(T111&gt;9,T138/T111*1000,"n.a.")</f>
        <v>3324.9923136216507</v>
      </c>
      <c r="U165" s="157">
        <f t="shared" si="84"/>
        <v>3942.046706498455</v>
      </c>
      <c r="V165" s="157">
        <f t="shared" ref="V165:W165" si="85">IF(V111&gt;9,V138/V111*1000,"n.a.")</f>
        <v>3251.6321515188179</v>
      </c>
      <c r="W165" s="157">
        <f t="shared" si="85"/>
        <v>3230.2431027804319</v>
      </c>
      <c r="X165" s="157">
        <f t="shared" ref="X165:Y165" si="86">IF(X111&gt;9,X138/X111*1000,"n.a.")</f>
        <v>2615.9452736880016</v>
      </c>
      <c r="Y165" s="157">
        <f t="shared" si="86"/>
        <v>2520.6763305237837</v>
      </c>
      <c r="Z165" s="157">
        <f t="shared" ref="Z165" si="87">IF(Z111&gt;9,Z138/Z111*1000,"n.a.")</f>
        <v>2394.1505165688964</v>
      </c>
    </row>
    <row r="166" spans="1:26" x14ac:dyDescent="0.25">
      <c r="A166" s="1" t="s">
        <v>323</v>
      </c>
      <c r="B166" s="153" t="s">
        <v>324</v>
      </c>
      <c r="C166" s="157">
        <f t="shared" ref="C166:Q166" si="88">IF(C112&gt;9,C139/C112*1000,"n.a.")</f>
        <v>4624.6850638945671</v>
      </c>
      <c r="D166" s="157">
        <f t="shared" si="88"/>
        <v>4647.7748968426531</v>
      </c>
      <c r="E166" s="157">
        <f t="shared" si="88"/>
        <v>4369.8715774626662</v>
      </c>
      <c r="F166" s="157">
        <f t="shared" si="88"/>
        <v>4757.1489100600493</v>
      </c>
      <c r="G166" s="157">
        <f t="shared" si="88"/>
        <v>4877.9273483731213</v>
      </c>
      <c r="H166" s="157">
        <f t="shared" si="88"/>
        <v>4985.99019430516</v>
      </c>
      <c r="I166" s="157">
        <f t="shared" si="88"/>
        <v>5085.2022734244083</v>
      </c>
      <c r="J166" s="157">
        <f t="shared" si="88"/>
        <v>5262.5698699187078</v>
      </c>
      <c r="K166" s="157">
        <f t="shared" si="88"/>
        <v>4945.6546073740474</v>
      </c>
      <c r="L166" s="157">
        <f t="shared" si="88"/>
        <v>4357.7979415152777</v>
      </c>
      <c r="M166" s="157">
        <f t="shared" si="88"/>
        <v>4108.4854268630206</v>
      </c>
      <c r="N166" s="157">
        <f t="shared" si="88"/>
        <v>4733.2808052330256</v>
      </c>
      <c r="O166" s="157">
        <f t="shared" si="88"/>
        <v>5158.1156469642219</v>
      </c>
      <c r="P166" s="157">
        <f t="shared" si="88"/>
        <v>5520.4075565577486</v>
      </c>
      <c r="Q166" s="157">
        <f t="shared" si="88"/>
        <v>5915.3206604856323</v>
      </c>
      <c r="R166" s="157">
        <f t="shared" ref="R166:S166" si="89">IF(R112&gt;9,R139/R112*1000,"n.a.")</f>
        <v>5914.895189002923</v>
      </c>
      <c r="S166" s="157">
        <f t="shared" si="89"/>
        <v>6167.7000070537952</v>
      </c>
      <c r="T166" s="157">
        <f t="shared" ref="T166:U166" si="90">IF(T112&gt;9,T139/T112*1000,"n.a.")</f>
        <v>6451.7430438022338</v>
      </c>
      <c r="U166" s="157">
        <f t="shared" si="90"/>
        <v>5906.562688467272</v>
      </c>
      <c r="V166" s="157">
        <f t="shared" ref="V166:W166" si="91">IF(V112&gt;9,V139/V112*1000,"n.a.")</f>
        <v>6245.7645445211092</v>
      </c>
      <c r="W166" s="157">
        <f t="shared" si="91"/>
        <v>4750.3151312146101</v>
      </c>
      <c r="X166" s="157">
        <f t="shared" ref="X166:Y166" si="92">IF(X112&gt;9,X139/X112*1000,"n.a.")</f>
        <v>4952.4122083844022</v>
      </c>
      <c r="Y166" s="157">
        <f t="shared" si="92"/>
        <v>4550.9239769995438</v>
      </c>
      <c r="Z166" s="157">
        <f t="shared" ref="Z166" si="93">IF(Z112&gt;9,Z139/Z112*1000,"n.a.")</f>
        <v>5490.8155588755735</v>
      </c>
    </row>
    <row r="167" spans="1:26" x14ac:dyDescent="0.25">
      <c r="A167" s="1" t="s">
        <v>325</v>
      </c>
      <c r="B167" s="153" t="s">
        <v>326</v>
      </c>
      <c r="C167" s="157">
        <f t="shared" ref="C167:Q167" si="94">IF(C113&gt;9,C140/C113*1000,"n.a.")</f>
        <v>8423.6128495968042</v>
      </c>
      <c r="D167" s="157">
        <f t="shared" si="94"/>
        <v>8692.7070425364145</v>
      </c>
      <c r="E167" s="157">
        <f t="shared" si="94"/>
        <v>8542.0870233655533</v>
      </c>
      <c r="F167" s="157">
        <f t="shared" si="94"/>
        <v>7780.4378996981122</v>
      </c>
      <c r="G167" s="157">
        <f t="shared" si="94"/>
        <v>7648.0629051983797</v>
      </c>
      <c r="H167" s="157">
        <f t="shared" si="94"/>
        <v>7653.7886951529217</v>
      </c>
      <c r="I167" s="157">
        <f t="shared" si="94"/>
        <v>7933.0873223502322</v>
      </c>
      <c r="J167" s="157">
        <f t="shared" si="94"/>
        <v>8816.6576690140464</v>
      </c>
      <c r="K167" s="157">
        <f t="shared" si="94"/>
        <v>8256.8880102090807</v>
      </c>
      <c r="L167" s="157">
        <f t="shared" si="94"/>
        <v>8263.5140254724702</v>
      </c>
      <c r="M167" s="157">
        <f t="shared" si="94"/>
        <v>8133.2623850788186</v>
      </c>
      <c r="N167" s="157">
        <f t="shared" si="94"/>
        <v>8147.1305984477294</v>
      </c>
      <c r="O167" s="157">
        <f t="shared" si="94"/>
        <v>7233.7147514162825</v>
      </c>
      <c r="P167" s="157">
        <f t="shared" si="94"/>
        <v>6849.6243978530083</v>
      </c>
      <c r="Q167" s="157">
        <f t="shared" si="94"/>
        <v>7085.7276460427092</v>
      </c>
      <c r="R167" s="157">
        <f t="shared" ref="R167:S167" si="95">IF(R113&gt;9,R140/R113*1000,"n.a.")</f>
        <v>7964.0612784846999</v>
      </c>
      <c r="S167" s="157">
        <f t="shared" si="95"/>
        <v>10296.065569213879</v>
      </c>
      <c r="T167" s="157">
        <f t="shared" ref="T167:U167" si="96">IF(T113&gt;9,T140/T113*1000,"n.a.")</f>
        <v>14234.724924010052</v>
      </c>
      <c r="U167" s="157">
        <f t="shared" si="96"/>
        <v>12702.75019259964</v>
      </c>
      <c r="V167" s="157">
        <f t="shared" ref="V167:W167" si="97">IF(V113&gt;9,V140/V113*1000,"n.a.")</f>
        <v>11453.470450284934</v>
      </c>
      <c r="W167" s="157">
        <f t="shared" si="97"/>
        <v>11837.086970506425</v>
      </c>
      <c r="X167" s="157">
        <f t="shared" ref="X167:Y167" si="98">IF(X113&gt;9,X140/X113*1000,"n.a.")</f>
        <v>12515.329820499643</v>
      </c>
      <c r="Y167" s="157">
        <f t="shared" si="98"/>
        <v>14833.72902505835</v>
      </c>
      <c r="Z167" s="157">
        <f t="shared" ref="Z167" si="99">IF(Z113&gt;9,Z140/Z113*1000,"n.a.")</f>
        <v>14948.029516401954</v>
      </c>
    </row>
    <row r="168" spans="1:26" x14ac:dyDescent="0.25">
      <c r="A168" s="1" t="s">
        <v>327</v>
      </c>
      <c r="B168" t="s">
        <v>328</v>
      </c>
      <c r="C168" s="157">
        <f t="shared" ref="C168:Q168" si="100">IF(C114&gt;9,C141/C114*1000,"n.a.")</f>
        <v>4132.7316939183756</v>
      </c>
      <c r="D168" s="157">
        <f t="shared" si="100"/>
        <v>6920.5094359261948</v>
      </c>
      <c r="E168" s="157">
        <f t="shared" si="100"/>
        <v>6736.3939519692622</v>
      </c>
      <c r="F168" s="157">
        <f t="shared" si="100"/>
        <v>5817.6385226496268</v>
      </c>
      <c r="G168" s="157">
        <f t="shared" si="100"/>
        <v>5517.0724437578237</v>
      </c>
      <c r="H168" s="157">
        <f t="shared" si="100"/>
        <v>5745.8540180395221</v>
      </c>
      <c r="I168" s="157">
        <f t="shared" si="100"/>
        <v>7695.2225732606175</v>
      </c>
      <c r="J168" s="157">
        <f t="shared" si="100"/>
        <v>6829.855438769534</v>
      </c>
      <c r="K168" s="157">
        <f t="shared" si="100"/>
        <v>7233.317032368388</v>
      </c>
      <c r="L168" s="157">
        <f t="shared" si="100"/>
        <v>8653.878519177737</v>
      </c>
      <c r="M168" s="157">
        <f t="shared" si="100"/>
        <v>8947.2752373591957</v>
      </c>
      <c r="N168" s="157">
        <f t="shared" si="100"/>
        <v>9329.7731719299682</v>
      </c>
      <c r="O168" s="157">
        <f t="shared" si="100"/>
        <v>7671.9960372312262</v>
      </c>
      <c r="P168" s="157">
        <f t="shared" si="100"/>
        <v>7845.4099979105058</v>
      </c>
      <c r="Q168" s="157">
        <f t="shared" si="100"/>
        <v>7815.1614656953352</v>
      </c>
      <c r="R168" s="157">
        <f t="shared" ref="R168:S168" si="101">IF(R114&gt;9,R141/R114*1000,"n.a.")</f>
        <v>7992.2038801021954</v>
      </c>
      <c r="S168" s="157">
        <f t="shared" si="101"/>
        <v>9143.1265787872253</v>
      </c>
      <c r="T168" s="157">
        <f t="shared" ref="T168:U168" si="102">IF(T114&gt;9,T141/T114*1000,"n.a.")</f>
        <v>9728.557220586812</v>
      </c>
      <c r="U168" s="157">
        <f t="shared" si="102"/>
        <v>9600.5918540377479</v>
      </c>
      <c r="V168" s="157">
        <f t="shared" ref="V168:W168" si="103">IF(V114&gt;9,V141/V114*1000,"n.a.")</f>
        <v>8365.9541611984932</v>
      </c>
      <c r="W168" s="157">
        <f t="shared" si="103"/>
        <v>7804.1047747536149</v>
      </c>
      <c r="X168" s="157">
        <f t="shared" ref="X168:Y168" si="104">IF(X114&gt;9,X141/X114*1000,"n.a.")</f>
        <v>7293.0147616239983</v>
      </c>
      <c r="Y168" s="157">
        <f t="shared" si="104"/>
        <v>7805.2863167607411</v>
      </c>
      <c r="Z168" s="157">
        <f t="shared" ref="Z168" si="105">IF(Z114&gt;9,Z141/Z114*1000,"n.a.")</f>
        <v>8075.1712096979809</v>
      </c>
    </row>
    <row r="169" spans="1:26" x14ac:dyDescent="0.25">
      <c r="A169" s="1" t="s">
        <v>329</v>
      </c>
      <c r="B169" t="s">
        <v>330</v>
      </c>
      <c r="C169" s="157">
        <f t="shared" ref="C169:Q169" si="106">IF(C115&gt;9,C142/C115*1000,"n.a.")</f>
        <v>10267.310954323571</v>
      </c>
      <c r="D169" s="157">
        <f t="shared" si="106"/>
        <v>10669.59078113583</v>
      </c>
      <c r="E169" s="157">
        <f t="shared" si="106"/>
        <v>10579.322175458728</v>
      </c>
      <c r="F169" s="157">
        <f t="shared" si="106"/>
        <v>11190.401430424668</v>
      </c>
      <c r="G169" s="157">
        <f t="shared" si="106"/>
        <v>11230.069080297924</v>
      </c>
      <c r="H169" s="157">
        <f t="shared" si="106"/>
        <v>10838.059580140334</v>
      </c>
      <c r="I169" s="157">
        <f t="shared" si="106"/>
        <v>11531.528525589196</v>
      </c>
      <c r="J169" s="157">
        <f t="shared" si="106"/>
        <v>11715.382746766958</v>
      </c>
      <c r="K169" s="157">
        <f t="shared" si="106"/>
        <v>12196.550434846007</v>
      </c>
      <c r="L169" s="157">
        <f t="shared" si="106"/>
        <v>12567.828145100979</v>
      </c>
      <c r="M169" s="157">
        <f t="shared" si="106"/>
        <v>12733.358333489583</v>
      </c>
      <c r="N169" s="157">
        <f t="shared" si="106"/>
        <v>12677.123818819367</v>
      </c>
      <c r="O169" s="157">
        <f t="shared" si="106"/>
        <v>13716.893786628461</v>
      </c>
      <c r="P169" s="157">
        <f t="shared" si="106"/>
        <v>13587.546751144133</v>
      </c>
      <c r="Q169" s="157">
        <f t="shared" si="106"/>
        <v>12797.099818487395</v>
      </c>
      <c r="R169" s="157">
        <f t="shared" ref="R169:S169" si="107">IF(R115&gt;9,R142/R115*1000,"n.a.")</f>
        <v>13162.629464609408</v>
      </c>
      <c r="S169" s="157">
        <f t="shared" si="107"/>
        <v>14810.176249462545</v>
      </c>
      <c r="T169" s="157">
        <f t="shared" ref="T169:U169" si="108">IF(T115&gt;9,T142/T115*1000,"n.a.")</f>
        <v>16314.602388034689</v>
      </c>
      <c r="U169" s="157">
        <f t="shared" si="108"/>
        <v>17218.869715009616</v>
      </c>
      <c r="V169" s="157">
        <f t="shared" ref="V169:W169" si="109">IF(V115&gt;9,V142/V115*1000,"n.a.")</f>
        <v>17425.79837427755</v>
      </c>
      <c r="W169" s="157">
        <f t="shared" si="109"/>
        <v>17864.74001212795</v>
      </c>
      <c r="X169" s="157">
        <f t="shared" ref="X169:Y169" si="110">IF(X115&gt;9,X142/X115*1000,"n.a.")</f>
        <v>18578.519370879327</v>
      </c>
      <c r="Y169" s="157">
        <f t="shared" si="110"/>
        <v>19473.298633762395</v>
      </c>
      <c r="Z169" s="157">
        <f t="shared" ref="Z169" si="111">IF(Z115&gt;9,Z142/Z115*1000,"n.a.")</f>
        <v>19137.475588969704</v>
      </c>
    </row>
    <row r="170" spans="1:26" x14ac:dyDescent="0.25">
      <c r="A170" s="1" t="s">
        <v>331</v>
      </c>
      <c r="B170" t="s">
        <v>332</v>
      </c>
      <c r="C170" s="157" t="str">
        <f t="shared" ref="C170:Q170" si="112">IF(C116&gt;9,C143/C116*1000,"n.a.")</f>
        <v>n.a.</v>
      </c>
      <c r="D170" s="157" t="str">
        <f t="shared" si="112"/>
        <v>n.a.</v>
      </c>
      <c r="E170" s="157" t="str">
        <f t="shared" si="112"/>
        <v>n.a.</v>
      </c>
      <c r="F170" s="157" t="str">
        <f t="shared" si="112"/>
        <v>n.a.</v>
      </c>
      <c r="G170" s="157" t="str">
        <f t="shared" si="112"/>
        <v>n.a.</v>
      </c>
      <c r="H170" s="157" t="str">
        <f t="shared" si="112"/>
        <v>n.a.</v>
      </c>
      <c r="I170" s="157" t="str">
        <f t="shared" si="112"/>
        <v>n.a.</v>
      </c>
      <c r="J170" s="157" t="str">
        <f t="shared" si="112"/>
        <v>n.a.</v>
      </c>
      <c r="K170" s="157" t="str">
        <f t="shared" si="112"/>
        <v>n.a.</v>
      </c>
      <c r="L170" s="157" t="str">
        <f t="shared" si="112"/>
        <v>n.a.</v>
      </c>
      <c r="M170" s="157" t="str">
        <f t="shared" si="112"/>
        <v>n.a.</v>
      </c>
      <c r="N170" s="157" t="str">
        <f t="shared" si="112"/>
        <v>n.a.</v>
      </c>
      <c r="O170" s="157" t="str">
        <f t="shared" si="112"/>
        <v>n.a.</v>
      </c>
      <c r="P170" s="157" t="str">
        <f t="shared" si="112"/>
        <v>n.a.</v>
      </c>
      <c r="Q170" s="157" t="str">
        <f t="shared" si="112"/>
        <v>n.a.</v>
      </c>
      <c r="R170" s="157" t="str">
        <f t="shared" ref="R170:S170" si="113">IF(R116&gt;9,R143/R116*1000,"n.a.")</f>
        <v>n.a.</v>
      </c>
      <c r="S170" s="157" t="str">
        <f t="shared" si="113"/>
        <v>n.a.</v>
      </c>
      <c r="T170" s="157" t="str">
        <f t="shared" ref="T170:U170" si="114">IF(T116&gt;9,T143/T116*1000,"n.a.")</f>
        <v>n.a.</v>
      </c>
      <c r="U170" s="157" t="str">
        <f t="shared" si="114"/>
        <v>n.a.</v>
      </c>
      <c r="V170" s="157" t="str">
        <f t="shared" ref="V170:W170" si="115">IF(V116&gt;9,V143/V116*1000,"n.a.")</f>
        <v>n.a.</v>
      </c>
      <c r="W170" s="157" t="str">
        <f t="shared" si="115"/>
        <v>n.a.</v>
      </c>
      <c r="X170" s="157" t="str">
        <f t="shared" ref="X170:Y170" si="116">IF(X116&gt;9,X143/X116*1000,"n.a.")</f>
        <v>n.a.</v>
      </c>
      <c r="Y170" s="157" t="str">
        <f t="shared" si="116"/>
        <v>n.a.</v>
      </c>
      <c r="Z170" s="157" t="str">
        <f t="shared" ref="Z170" si="117">IF(Z116&gt;9,Z143/Z116*1000,"n.a.")</f>
        <v>n.a.</v>
      </c>
    </row>
    <row r="171" spans="1:26" x14ac:dyDescent="0.25">
      <c r="A171" s="1" t="s">
        <v>333</v>
      </c>
      <c r="B171" t="s">
        <v>334</v>
      </c>
      <c r="C171" s="157">
        <f t="shared" ref="C171:Q171" si="118">IF(C117&gt;9,C144/C117*1000,"n.a.")</f>
        <v>5991.3631010295076</v>
      </c>
      <c r="D171" s="157">
        <f t="shared" si="118"/>
        <v>7811.9718636763018</v>
      </c>
      <c r="E171" s="157">
        <f t="shared" si="118"/>
        <v>9200.5284956089454</v>
      </c>
      <c r="F171" s="157">
        <f t="shared" si="118"/>
        <v>9070.4653497038216</v>
      </c>
      <c r="G171" s="157">
        <f t="shared" si="118"/>
        <v>8844.6823239889509</v>
      </c>
      <c r="H171" s="157">
        <f t="shared" si="118"/>
        <v>8401.3598496754676</v>
      </c>
      <c r="I171" s="157">
        <f t="shared" si="118"/>
        <v>9003.2750509779944</v>
      </c>
      <c r="J171" s="157">
        <f t="shared" si="118"/>
        <v>9552.952163263195</v>
      </c>
      <c r="K171" s="157">
        <f t="shared" si="118"/>
        <v>9439.8750492646905</v>
      </c>
      <c r="L171" s="157">
        <f t="shared" si="118"/>
        <v>9482.0862843660634</v>
      </c>
      <c r="M171" s="157">
        <f t="shared" si="118"/>
        <v>9200.2830524856017</v>
      </c>
      <c r="N171" s="157">
        <f t="shared" si="118"/>
        <v>9197.6692060091718</v>
      </c>
      <c r="O171" s="157">
        <f t="shared" si="118"/>
        <v>9031.5430324414647</v>
      </c>
      <c r="P171" s="157">
        <f t="shared" si="118"/>
        <v>9244.8490065207425</v>
      </c>
      <c r="Q171" s="157">
        <f t="shared" si="118"/>
        <v>9827.4508318801763</v>
      </c>
      <c r="R171" s="157">
        <f t="shared" ref="R171:S171" si="119">IF(R117&gt;9,R144/R117*1000,"n.a.")</f>
        <v>10839.438964566447</v>
      </c>
      <c r="S171" s="157">
        <f t="shared" si="119"/>
        <v>10545.806651083254</v>
      </c>
      <c r="T171" s="157">
        <f t="shared" ref="T171:U171" si="120">IF(T117&gt;9,T144/T117*1000,"n.a.")</f>
        <v>11004.198911272651</v>
      </c>
      <c r="U171" s="157">
        <f t="shared" si="120"/>
        <v>9641.9009882156734</v>
      </c>
      <c r="V171" s="157">
        <f t="shared" ref="V171:W171" si="121">IF(V117&gt;9,V144/V117*1000,"n.a.")</f>
        <v>9533.7671346097104</v>
      </c>
      <c r="W171" s="157">
        <f t="shared" si="121"/>
        <v>10344.649113743319</v>
      </c>
      <c r="X171" s="157">
        <f t="shared" ref="X171:Y171" si="122">IF(X117&gt;9,X144/X117*1000,"n.a.")</f>
        <v>10749.439608938361</v>
      </c>
      <c r="Y171" s="157">
        <f t="shared" si="122"/>
        <v>11954.990010499498</v>
      </c>
      <c r="Z171" s="157">
        <f t="shared" ref="Z171" si="123">IF(Z117&gt;9,Z144/Z117*1000,"n.a.")</f>
        <v>13609.029955173644</v>
      </c>
    </row>
    <row r="172" spans="1:26" x14ac:dyDescent="0.25">
      <c r="A172" s="1" t="s">
        <v>335</v>
      </c>
      <c r="B172" t="s">
        <v>336</v>
      </c>
      <c r="C172" s="157">
        <f t="shared" ref="C172:Q172" si="124">IF(C118&gt;9,C145/C118*1000,"n.a.")</f>
        <v>6380.6367625980347</v>
      </c>
      <c r="D172" s="157">
        <f t="shared" si="124"/>
        <v>6701.8346265423252</v>
      </c>
      <c r="E172" s="157">
        <f t="shared" si="124"/>
        <v>6584.3045719276824</v>
      </c>
      <c r="F172" s="157">
        <f t="shared" si="124"/>
        <v>6437.5597729191622</v>
      </c>
      <c r="G172" s="157">
        <f t="shared" si="124"/>
        <v>6355.4317633960218</v>
      </c>
      <c r="H172" s="157">
        <f t="shared" si="124"/>
        <v>6346.4467090167618</v>
      </c>
      <c r="I172" s="157">
        <f t="shared" si="124"/>
        <v>6750.5638579579154</v>
      </c>
      <c r="J172" s="157">
        <f t="shared" si="124"/>
        <v>7335.3462048796337</v>
      </c>
      <c r="K172" s="157">
        <f t="shared" si="124"/>
        <v>7736.4747831009972</v>
      </c>
      <c r="L172" s="157">
        <f t="shared" si="124"/>
        <v>7715.7177502112991</v>
      </c>
      <c r="M172" s="157">
        <f t="shared" si="124"/>
        <v>7557.5445951187958</v>
      </c>
      <c r="N172" s="157">
        <f t="shared" si="124"/>
        <v>7727.245057854956</v>
      </c>
      <c r="O172" s="157">
        <f t="shared" si="124"/>
        <v>7875.551544929408</v>
      </c>
      <c r="P172" s="157">
        <f t="shared" si="124"/>
        <v>7803.0062107711856</v>
      </c>
      <c r="Q172" s="157">
        <f t="shared" si="124"/>
        <v>8264.0934679852708</v>
      </c>
      <c r="R172" s="157">
        <f t="shared" ref="R172:S172" si="125">IF(R118&gt;9,R145/R118*1000,"n.a.")</f>
        <v>9009.148394406815</v>
      </c>
      <c r="S172" s="157">
        <f t="shared" si="125"/>
        <v>9497.904206527628</v>
      </c>
      <c r="T172" s="157">
        <f t="shared" ref="T172:U172" si="126">IF(T118&gt;9,T145/T118*1000,"n.a.")</f>
        <v>9782.8094006685114</v>
      </c>
      <c r="U172" s="157">
        <f t="shared" si="126"/>
        <v>9949.4631653472388</v>
      </c>
      <c r="V172" s="157">
        <f t="shared" ref="V172:W172" si="127">IF(V118&gt;9,V145/V118*1000,"n.a.")</f>
        <v>9905.798198935734</v>
      </c>
      <c r="W172" s="157">
        <f t="shared" si="127"/>
        <v>9907.2494490707868</v>
      </c>
      <c r="X172" s="157">
        <f t="shared" ref="X172:Y172" si="128">IF(X118&gt;9,X145/X118*1000,"n.a.")</f>
        <v>9571.3559310319633</v>
      </c>
      <c r="Y172" s="157">
        <f t="shared" si="128"/>
        <v>9653.9985557319269</v>
      </c>
      <c r="Z172" s="157">
        <f t="shared" ref="Z172" si="129">IF(Z118&gt;9,Z145/Z118*1000,"n.a.")</f>
        <v>8930.4586183419033</v>
      </c>
    </row>
    <row r="173" spans="1:26" x14ac:dyDescent="0.25">
      <c r="A173" s="1" t="s">
        <v>337</v>
      </c>
      <c r="B173" t="s">
        <v>338</v>
      </c>
      <c r="C173" s="157">
        <f t="shared" ref="C173:Q173" si="130">IF(C119&gt;9,C146/C119*1000,"n.a.")</f>
        <v>7993.9080901581328</v>
      </c>
      <c r="D173" s="157">
        <f t="shared" si="130"/>
        <v>8408.0482826155603</v>
      </c>
      <c r="E173" s="157">
        <f t="shared" si="130"/>
        <v>8280.6235375552606</v>
      </c>
      <c r="F173" s="157">
        <f t="shared" si="130"/>
        <v>8100.4404773309507</v>
      </c>
      <c r="G173" s="157">
        <f t="shared" si="130"/>
        <v>8723.8039127924858</v>
      </c>
      <c r="H173" s="157">
        <f t="shared" si="130"/>
        <v>7944.4409961162291</v>
      </c>
      <c r="I173" s="157">
        <f t="shared" si="130"/>
        <v>8284.1095348342042</v>
      </c>
      <c r="J173" s="157">
        <f t="shared" si="130"/>
        <v>8554.9028831759842</v>
      </c>
      <c r="K173" s="157">
        <f t="shared" si="130"/>
        <v>8099.1047501554795</v>
      </c>
      <c r="L173" s="157">
        <f t="shared" si="130"/>
        <v>8361.9215044834054</v>
      </c>
      <c r="M173" s="157">
        <f t="shared" si="130"/>
        <v>8504.4360347758738</v>
      </c>
      <c r="N173" s="157">
        <f t="shared" si="130"/>
        <v>8389.256870854615</v>
      </c>
      <c r="O173" s="157">
        <f t="shared" si="130"/>
        <v>8893.5309971358511</v>
      </c>
      <c r="P173" s="157">
        <f t="shared" si="130"/>
        <v>8475.2499276022372</v>
      </c>
      <c r="Q173" s="157">
        <f t="shared" si="130"/>
        <v>8996.6260413145919</v>
      </c>
      <c r="R173" s="157">
        <f t="shared" ref="R173:S173" si="131">IF(R119&gt;9,R146/R119*1000,"n.a.")</f>
        <v>9053.8195261503697</v>
      </c>
      <c r="S173" s="157">
        <f t="shared" si="131"/>
        <v>9791.1639814396221</v>
      </c>
      <c r="T173" s="157">
        <f t="shared" ref="T173:U173" si="132">IF(T119&gt;9,T146/T119*1000,"n.a.")</f>
        <v>10308.175343851181</v>
      </c>
      <c r="U173" s="157">
        <f t="shared" si="132"/>
        <v>9859.3589115899977</v>
      </c>
      <c r="V173" s="157">
        <f t="shared" ref="V173:W173" si="133">IF(V119&gt;9,V146/V119*1000,"n.a.")</f>
        <v>10129.58455596261</v>
      </c>
      <c r="W173" s="157">
        <f t="shared" si="133"/>
        <v>10354.872424281844</v>
      </c>
      <c r="X173" s="157">
        <f t="shared" ref="X173:Y173" si="134">IF(X119&gt;9,X146/X119*1000,"n.a.")</f>
        <v>9283.8141269108564</v>
      </c>
      <c r="Y173" s="157">
        <f t="shared" si="134"/>
        <v>9864.0558084796139</v>
      </c>
      <c r="Z173" s="157">
        <f t="shared" ref="Z173" si="135">IF(Z119&gt;9,Z146/Z119*1000,"n.a.")</f>
        <v>12174.343752724548</v>
      </c>
    </row>
    <row r="174" spans="1:26" x14ac:dyDescent="0.25">
      <c r="A174" s="1" t="s">
        <v>339</v>
      </c>
      <c r="B174" t="s">
        <v>340</v>
      </c>
      <c r="C174" s="157">
        <f t="shared" ref="C174:Q174" si="136">IF(C120&gt;9,C147/C120*1000,"n.a.")</f>
        <v>6408.4551994793155</v>
      </c>
      <c r="D174" s="157">
        <f t="shared" si="136"/>
        <v>6882.2271041568301</v>
      </c>
      <c r="E174" s="157">
        <f t="shared" si="136"/>
        <v>6459.5177557596462</v>
      </c>
      <c r="F174" s="157">
        <f t="shared" si="136"/>
        <v>6446.267317855526</v>
      </c>
      <c r="G174" s="157">
        <f t="shared" si="136"/>
        <v>7056.8891708999345</v>
      </c>
      <c r="H174" s="157">
        <f t="shared" si="136"/>
        <v>7054.5453215611351</v>
      </c>
      <c r="I174" s="157">
        <f t="shared" si="136"/>
        <v>6919.2990615167591</v>
      </c>
      <c r="J174" s="157">
        <f t="shared" si="136"/>
        <v>7409.2668706267159</v>
      </c>
      <c r="K174" s="157">
        <f t="shared" si="136"/>
        <v>7935.0041412839273</v>
      </c>
      <c r="L174" s="157">
        <f t="shared" si="136"/>
        <v>7789.1204494834865</v>
      </c>
      <c r="M174" s="157">
        <f t="shared" si="136"/>
        <v>7163.195592495108</v>
      </c>
      <c r="N174" s="157">
        <f t="shared" si="136"/>
        <v>7814.5585044389381</v>
      </c>
      <c r="O174" s="157">
        <f t="shared" si="136"/>
        <v>8631.2747593511613</v>
      </c>
      <c r="P174" s="157">
        <f t="shared" si="136"/>
        <v>8755.2466354617609</v>
      </c>
      <c r="Q174" s="157">
        <f t="shared" si="136"/>
        <v>9685.0427597956987</v>
      </c>
      <c r="R174" s="157">
        <f t="shared" ref="R174:S174" si="137">IF(R120&gt;9,R147/R120*1000,"n.a.")</f>
        <v>10459.52532422609</v>
      </c>
      <c r="S174" s="157">
        <f t="shared" si="137"/>
        <v>11242.051938162085</v>
      </c>
      <c r="T174" s="157">
        <f t="shared" ref="T174:U174" si="138">IF(T120&gt;9,T147/T120*1000,"n.a.")</f>
        <v>11934.657758011073</v>
      </c>
      <c r="U174" s="157">
        <f t="shared" si="138"/>
        <v>10766.016763970161</v>
      </c>
      <c r="V174" s="157">
        <f t="shared" ref="V174:W174" si="139">IF(V120&gt;9,V147/V120*1000,"n.a.")</f>
        <v>9558.5871196963217</v>
      </c>
      <c r="W174" s="157">
        <f t="shared" si="139"/>
        <v>7924.1354466725497</v>
      </c>
      <c r="X174" s="157">
        <f t="shared" ref="X174:Y174" si="140">IF(X120&gt;9,X147/X120*1000,"n.a.")</f>
        <v>4360.963404146115</v>
      </c>
      <c r="Y174" s="157">
        <f t="shared" si="140"/>
        <v>6023.6987253718471</v>
      </c>
      <c r="Z174" s="157">
        <f t="shared" ref="Z174" si="141">IF(Z120&gt;9,Z147/Z120*1000,"n.a.")</f>
        <v>7799.3533447815307</v>
      </c>
    </row>
    <row r="175" spans="1:26" x14ac:dyDescent="0.25">
      <c r="A175" s="1" t="s">
        <v>341</v>
      </c>
      <c r="B175" t="s">
        <v>342</v>
      </c>
      <c r="C175" s="157">
        <f t="shared" ref="C175:Q175" si="142">IF(C121&gt;9,C148/C121*1000,"n.a.")</f>
        <v>12019.426206777274</v>
      </c>
      <c r="D175" s="157">
        <f t="shared" si="142"/>
        <v>13432.866637504625</v>
      </c>
      <c r="E175" s="157">
        <f t="shared" si="142"/>
        <v>13842.523657351232</v>
      </c>
      <c r="F175" s="157">
        <f t="shared" si="142"/>
        <v>14104.942468163394</v>
      </c>
      <c r="G175" s="157">
        <f t="shared" si="142"/>
        <v>13519.659939235304</v>
      </c>
      <c r="H175" s="157">
        <f t="shared" si="142"/>
        <v>14992.090766051622</v>
      </c>
      <c r="I175" s="157">
        <f t="shared" si="142"/>
        <v>14366.486176962047</v>
      </c>
      <c r="J175" s="157">
        <f t="shared" si="142"/>
        <v>14618.230994195681</v>
      </c>
      <c r="K175" s="157">
        <f t="shared" si="142"/>
        <v>15217.714053277718</v>
      </c>
      <c r="L175" s="157">
        <f t="shared" si="142"/>
        <v>11392.038152258798</v>
      </c>
      <c r="M175" s="157">
        <f t="shared" si="142"/>
        <v>15832.758907294505</v>
      </c>
      <c r="N175" s="157">
        <f t="shared" si="142"/>
        <v>15258.435858126459</v>
      </c>
      <c r="O175" s="157">
        <f t="shared" si="142"/>
        <v>15013.235920971132</v>
      </c>
      <c r="P175" s="157">
        <f t="shared" si="142"/>
        <v>15683.574223490701</v>
      </c>
      <c r="Q175" s="157">
        <f t="shared" si="142"/>
        <v>16942.237469349249</v>
      </c>
      <c r="R175" s="157">
        <f t="shared" ref="R175:S175" si="143">IF(R121&gt;9,R148/R121*1000,"n.a.")</f>
        <v>17148.120537798641</v>
      </c>
      <c r="S175" s="157">
        <f t="shared" si="143"/>
        <v>17946.473332844427</v>
      </c>
      <c r="T175" s="157">
        <f t="shared" ref="T175:U175" si="144">IF(T121&gt;9,T148/T121*1000,"n.a.")</f>
        <v>17140.781899115282</v>
      </c>
      <c r="U175" s="157">
        <f t="shared" si="144"/>
        <v>18431.04371814958</v>
      </c>
      <c r="V175" s="157">
        <f t="shared" ref="V175:W175" si="145">IF(V121&gt;9,V148/V121*1000,"n.a.")</f>
        <v>18487.751294774429</v>
      </c>
      <c r="W175" s="157">
        <f t="shared" si="145"/>
        <v>19930.678764701581</v>
      </c>
      <c r="X175" s="157">
        <f t="shared" ref="X175:Y175" si="146">IF(X121&gt;9,X148/X121*1000,"n.a.")</f>
        <v>19250.823930561619</v>
      </c>
      <c r="Y175" s="157">
        <f t="shared" si="146"/>
        <v>20478.623100747911</v>
      </c>
      <c r="Z175" s="157">
        <f t="shared" ref="Z175" si="147">IF(Z121&gt;9,Z148/Z121*1000,"n.a.")</f>
        <v>20018.07978711752</v>
      </c>
    </row>
    <row r="176" spans="1:26" x14ac:dyDescent="0.25">
      <c r="A176" s="1" t="s">
        <v>343</v>
      </c>
      <c r="B176" t="s">
        <v>483</v>
      </c>
      <c r="C176" s="157">
        <f t="shared" ref="C176:Q176" si="148">IF(C122&gt;9,C149/C122*1000,"n.a.")</f>
        <v>13389.659841236451</v>
      </c>
      <c r="D176" s="157">
        <f t="shared" si="148"/>
        <v>11956.243358595535</v>
      </c>
      <c r="E176" s="157">
        <f t="shared" si="148"/>
        <v>13092.336940752321</v>
      </c>
      <c r="F176" s="157">
        <f t="shared" si="148"/>
        <v>14535.348408780152</v>
      </c>
      <c r="G176" s="157">
        <f t="shared" si="148"/>
        <v>16166.110683157009</v>
      </c>
      <c r="H176" s="157">
        <f t="shared" si="148"/>
        <v>16769.308949593655</v>
      </c>
      <c r="I176" s="157">
        <f t="shared" si="148"/>
        <v>16551.152896739659</v>
      </c>
      <c r="J176" s="157">
        <f t="shared" si="148"/>
        <v>16322.075273652064</v>
      </c>
      <c r="K176" s="157">
        <f t="shared" si="148"/>
        <v>16280.786029753624</v>
      </c>
      <c r="L176" s="157">
        <f t="shared" si="148"/>
        <v>16245.387287900374</v>
      </c>
      <c r="M176" s="157">
        <f t="shared" si="148"/>
        <v>17092.717957886362</v>
      </c>
      <c r="N176" s="157">
        <f t="shared" si="148"/>
        <v>17267.858187345275</v>
      </c>
      <c r="O176" s="157">
        <f t="shared" si="148"/>
        <v>17128.136210423461</v>
      </c>
      <c r="P176" s="157">
        <f t="shared" si="148"/>
        <v>17524.437928827443</v>
      </c>
      <c r="Q176" s="157">
        <f t="shared" si="148"/>
        <v>16734.662046048255</v>
      </c>
      <c r="R176" s="157">
        <f t="shared" ref="R176:S176" si="149">IF(R122&gt;9,R149/R122*1000,"n.a.")</f>
        <v>18388.973193504487</v>
      </c>
      <c r="S176" s="157">
        <f t="shared" si="149"/>
        <v>18734.461196508692</v>
      </c>
      <c r="T176" s="157">
        <f t="shared" ref="T176:U176" si="150">IF(T122&gt;9,T149/T122*1000,"n.a.")</f>
        <v>20252.840211162908</v>
      </c>
      <c r="U176" s="157">
        <f t="shared" si="150"/>
        <v>22318.789602935107</v>
      </c>
      <c r="V176" s="157">
        <f t="shared" ref="V176:W176" si="151">IF(V122&gt;9,V149/V122*1000,"n.a.")</f>
        <v>23752.111727781547</v>
      </c>
      <c r="W176" s="157">
        <f t="shared" si="151"/>
        <v>23096.888775268631</v>
      </c>
      <c r="X176" s="157">
        <f t="shared" ref="X176:Y176" si="152">IF(X122&gt;9,X149/X122*1000,"n.a.")</f>
        <v>23996.509730117061</v>
      </c>
      <c r="Y176" s="157">
        <f t="shared" si="152"/>
        <v>24555.220332702964</v>
      </c>
      <c r="Z176" s="157">
        <f t="shared" ref="Z176" si="153">IF(Z122&gt;9,Z149/Z122*1000,"n.a.")</f>
        <v>25278.637126129586</v>
      </c>
    </row>
    <row r="177" spans="1:26" x14ac:dyDescent="0.25">
      <c r="A177" s="1" t="s">
        <v>345</v>
      </c>
      <c r="B177" t="s">
        <v>346</v>
      </c>
      <c r="C177" s="157">
        <f t="shared" ref="C177:Q177" si="154">IF(C123&gt;9,C150/C123*1000,"n.a.")</f>
        <v>5859.1362775323896</v>
      </c>
      <c r="D177" s="157">
        <f t="shared" si="154"/>
        <v>6421.5783700573311</v>
      </c>
      <c r="E177" s="157">
        <f t="shared" si="154"/>
        <v>9809.0186936065202</v>
      </c>
      <c r="F177" s="157">
        <f t="shared" si="154"/>
        <v>9818.4100433392523</v>
      </c>
      <c r="G177" s="157">
        <f t="shared" si="154"/>
        <v>9016.5128386502256</v>
      </c>
      <c r="H177" s="157">
        <f t="shared" si="154"/>
        <v>8648.9414140169629</v>
      </c>
      <c r="I177" s="157">
        <f t="shared" si="154"/>
        <v>7153.6383437151444</v>
      </c>
      <c r="J177" s="157">
        <f t="shared" si="154"/>
        <v>6067.3812527985892</v>
      </c>
      <c r="K177" s="157">
        <f t="shared" si="154"/>
        <v>6937.0313387836468</v>
      </c>
      <c r="L177" s="157">
        <f t="shared" si="154"/>
        <v>6694.8872634397894</v>
      </c>
      <c r="M177" s="157">
        <f t="shared" si="154"/>
        <v>5329.751163393983</v>
      </c>
      <c r="N177" s="157">
        <f t="shared" si="154"/>
        <v>4349.1241568046444</v>
      </c>
      <c r="O177" s="157">
        <f t="shared" si="154"/>
        <v>4688.9006677447496</v>
      </c>
      <c r="P177" s="157">
        <f t="shared" si="154"/>
        <v>5994.0552167751057</v>
      </c>
      <c r="Q177" s="157">
        <f t="shared" si="154"/>
        <v>6918.8186016461141</v>
      </c>
      <c r="R177" s="157">
        <f t="shared" ref="R177:S177" si="155">IF(R123&gt;9,R150/R123*1000,"n.a.")</f>
        <v>7002.7083507993175</v>
      </c>
      <c r="S177" s="157">
        <f t="shared" si="155"/>
        <v>7103.379286133727</v>
      </c>
      <c r="T177" s="157">
        <f t="shared" ref="T177:U177" si="156">IF(T123&gt;9,T150/T123*1000,"n.a.")</f>
        <v>7472.8313655017364</v>
      </c>
      <c r="U177" s="157">
        <f t="shared" si="156"/>
        <v>6447.9653919627517</v>
      </c>
      <c r="V177" s="157">
        <f t="shared" ref="V177:W177" si="157">IF(V123&gt;9,V150/V123*1000,"n.a.")</f>
        <v>6069.9943208635668</v>
      </c>
      <c r="W177" s="157">
        <f t="shared" si="157"/>
        <v>6955.2564112559976</v>
      </c>
      <c r="X177" s="157">
        <f t="shared" ref="X177:Y177" si="158">IF(X123&gt;9,X150/X123*1000,"n.a.")</f>
        <v>6222.9961422576271</v>
      </c>
      <c r="Y177" s="157">
        <f t="shared" si="158"/>
        <v>6128.7286567403144</v>
      </c>
      <c r="Z177" s="157">
        <f t="shared" ref="Z177" si="159">IF(Z123&gt;9,Z150/Z123*1000,"n.a.")</f>
        <v>6553.6130487785613</v>
      </c>
    </row>
    <row r="178" spans="1:26" x14ac:dyDescent="0.25">
      <c r="A178" s="1" t="s">
        <v>347</v>
      </c>
      <c r="B178" s="153" t="s">
        <v>348</v>
      </c>
      <c r="C178" s="157">
        <f t="shared" ref="C178:Q178" si="160">IF(C124&gt;9,C151/C124*1000,"n.a.")</f>
        <v>12385.319131985254</v>
      </c>
      <c r="D178" s="157">
        <f t="shared" si="160"/>
        <v>14725.640607328292</v>
      </c>
      <c r="E178" s="157">
        <f t="shared" si="160"/>
        <v>13349.502872716384</v>
      </c>
      <c r="F178" s="157">
        <f t="shared" si="160"/>
        <v>13298.562347169818</v>
      </c>
      <c r="G178" s="157">
        <f t="shared" si="160"/>
        <v>14749.674498947928</v>
      </c>
      <c r="H178" s="157">
        <f t="shared" si="160"/>
        <v>14966.640846894137</v>
      </c>
      <c r="I178" s="157">
        <f t="shared" si="160"/>
        <v>17225.964090333648</v>
      </c>
      <c r="J178" s="157">
        <f t="shared" si="160"/>
        <v>16174.029196170944</v>
      </c>
      <c r="K178" s="157">
        <f t="shared" si="160"/>
        <v>18472.348203268903</v>
      </c>
      <c r="L178" s="157">
        <f t="shared" si="160"/>
        <v>14972.274993454712</v>
      </c>
      <c r="M178" s="157">
        <f t="shared" si="160"/>
        <v>15414.914033418399</v>
      </c>
      <c r="N178" s="157">
        <f t="shared" si="160"/>
        <v>16472.609955719523</v>
      </c>
      <c r="O178" s="157">
        <f t="shared" si="160"/>
        <v>15108.847163896258</v>
      </c>
      <c r="P178" s="157">
        <f t="shared" si="160"/>
        <v>15043.136676227788</v>
      </c>
      <c r="Q178" s="157">
        <f t="shared" si="160"/>
        <v>15080.814207742185</v>
      </c>
      <c r="R178" s="157">
        <f t="shared" ref="R178:S178" si="161">IF(R124&gt;9,R151/R124*1000,"n.a.")</f>
        <v>14908.858443933221</v>
      </c>
      <c r="S178" s="157">
        <f t="shared" si="161"/>
        <v>15492.555530564096</v>
      </c>
      <c r="T178" s="157">
        <f t="shared" ref="T178:U178" si="162">IF(T124&gt;9,T151/T124*1000,"n.a.")</f>
        <v>15583.387434098255</v>
      </c>
      <c r="U178" s="157">
        <f t="shared" si="162"/>
        <v>15041.022314938777</v>
      </c>
      <c r="V178" s="157">
        <f t="shared" ref="V178:W178" si="163">IF(V124&gt;9,V151/V124*1000,"n.a.")</f>
        <v>14954.977573789676</v>
      </c>
      <c r="W178" s="157">
        <f t="shared" si="163"/>
        <v>15306.337462123141</v>
      </c>
      <c r="X178" s="157">
        <f t="shared" ref="X178:Y178" si="164">IF(X124&gt;9,X151/X124*1000,"n.a.")</f>
        <v>15856.232540535937</v>
      </c>
      <c r="Y178" s="157">
        <f t="shared" si="164"/>
        <v>17690.464610847765</v>
      </c>
      <c r="Z178" s="157">
        <f t="shared" ref="Z178" si="165">IF(Z124&gt;9,Z151/Z124*1000,"n.a.")</f>
        <v>20571.718780367217</v>
      </c>
    </row>
    <row r="179" spans="1:26" x14ac:dyDescent="0.25">
      <c r="A179" s="1" t="s">
        <v>349</v>
      </c>
      <c r="B179" s="153" t="s">
        <v>350</v>
      </c>
      <c r="C179" s="157">
        <f t="shared" ref="C179:Q179" si="166">IF(C125&gt;9,C152/C125*1000,"n.a.")</f>
        <v>8694.0499826454379</v>
      </c>
      <c r="D179" s="157">
        <f t="shared" si="166"/>
        <v>9369.6404870356328</v>
      </c>
      <c r="E179" s="157">
        <f t="shared" si="166"/>
        <v>9816.7997126618848</v>
      </c>
      <c r="F179" s="157">
        <f t="shared" si="166"/>
        <v>7972.2798579342716</v>
      </c>
      <c r="G179" s="157">
        <f t="shared" si="166"/>
        <v>8761.8731538836782</v>
      </c>
      <c r="H179" s="157">
        <f t="shared" si="166"/>
        <v>9745.4594378053807</v>
      </c>
      <c r="I179" s="157">
        <f t="shared" si="166"/>
        <v>9357.7525503733723</v>
      </c>
      <c r="J179" s="157">
        <f t="shared" si="166"/>
        <v>8959.889485859776</v>
      </c>
      <c r="K179" s="157">
        <f t="shared" si="166"/>
        <v>9163.0867505835613</v>
      </c>
      <c r="L179" s="157">
        <f t="shared" si="166"/>
        <v>9649.388271320111</v>
      </c>
      <c r="M179" s="157">
        <f t="shared" si="166"/>
        <v>10603.302455956966</v>
      </c>
      <c r="N179" s="157">
        <f t="shared" si="166"/>
        <v>11040.602080746028</v>
      </c>
      <c r="O179" s="157">
        <f t="shared" si="166"/>
        <v>10730.589750806599</v>
      </c>
      <c r="P179" s="157">
        <f t="shared" si="166"/>
        <v>10700.729122747844</v>
      </c>
      <c r="Q179" s="157">
        <f t="shared" si="166"/>
        <v>10950.546140264232</v>
      </c>
      <c r="R179" s="157">
        <f t="shared" ref="R179:S179" si="167">IF(R125&gt;9,R152/R125*1000,"n.a.")</f>
        <v>10487.907329219443</v>
      </c>
      <c r="S179" s="157">
        <f t="shared" si="167"/>
        <v>11534.232103253671</v>
      </c>
      <c r="T179" s="157">
        <f t="shared" ref="T179:U179" si="168">IF(T125&gt;9,T152/T125*1000,"n.a.")</f>
        <v>12411.124697289128</v>
      </c>
      <c r="U179" s="157">
        <f t="shared" si="168"/>
        <v>10491.244916487556</v>
      </c>
      <c r="V179" s="157">
        <f t="shared" ref="V179:W179" si="169">IF(V125&gt;9,V152/V125*1000,"n.a.")</f>
        <v>10760.55503686878</v>
      </c>
      <c r="W179" s="157">
        <f t="shared" si="169"/>
        <v>10138.824683221817</v>
      </c>
      <c r="X179" s="157">
        <f t="shared" ref="X179:Y179" si="170">IF(X125&gt;9,X152/X125*1000,"n.a.")</f>
        <v>7378.8133552168865</v>
      </c>
      <c r="Y179" s="157">
        <f t="shared" si="170"/>
        <v>9899.3719243749274</v>
      </c>
      <c r="Z179" s="157">
        <f t="shared" ref="Z179" si="171">IF(Z125&gt;9,Z152/Z125*1000,"n.a.")</f>
        <v>11407.045633108954</v>
      </c>
    </row>
    <row r="180" spans="1:26" x14ac:dyDescent="0.25">
      <c r="A180" s="1" t="s">
        <v>351</v>
      </c>
      <c r="B180" t="s">
        <v>484</v>
      </c>
      <c r="C180" s="157">
        <f t="shared" ref="C180:Q180" si="172">IF(C126&gt;9,C153/C126*1000,"n.a.")</f>
        <v>10212.074323968985</v>
      </c>
      <c r="D180" s="157">
        <f t="shared" si="172"/>
        <v>10273.720625991802</v>
      </c>
      <c r="E180" s="157">
        <f t="shared" si="172"/>
        <v>10458.792123788753</v>
      </c>
      <c r="F180" s="157">
        <f t="shared" si="172"/>
        <v>11125.776501716404</v>
      </c>
      <c r="G180" s="157">
        <f t="shared" si="172"/>
        <v>11117.910040833176</v>
      </c>
      <c r="H180" s="157">
        <f t="shared" si="172"/>
        <v>11236.290486281463</v>
      </c>
      <c r="I180" s="157">
        <f t="shared" si="172"/>
        <v>11521.690098083565</v>
      </c>
      <c r="J180" s="157">
        <f t="shared" si="172"/>
        <v>11734.060334130612</v>
      </c>
      <c r="K180" s="157">
        <f t="shared" si="172"/>
        <v>12059.877262664659</v>
      </c>
      <c r="L180" s="157">
        <f t="shared" si="172"/>
        <v>12202.666567795548</v>
      </c>
      <c r="M180" s="157">
        <f t="shared" si="172"/>
        <v>12046.826532027857</v>
      </c>
      <c r="N180" s="157">
        <f t="shared" si="172"/>
        <v>12579.718944713472</v>
      </c>
      <c r="O180" s="157">
        <f t="shared" si="172"/>
        <v>12912.132528976928</v>
      </c>
      <c r="P180" s="157">
        <f t="shared" si="172"/>
        <v>12753.383474597271</v>
      </c>
      <c r="Q180" s="157">
        <f t="shared" si="172"/>
        <v>14077.699360294206</v>
      </c>
      <c r="R180" s="157">
        <f t="shared" ref="R180:S180" si="173">IF(R126&gt;9,R153/R126*1000,"n.a.")</f>
        <v>14318.897152086642</v>
      </c>
      <c r="S180" s="157">
        <f t="shared" si="173"/>
        <v>14991.259162040853</v>
      </c>
      <c r="T180" s="157">
        <f t="shared" ref="T180:U180" si="174">IF(T126&gt;9,T153/T126*1000,"n.a.")</f>
        <v>15463.433901111595</v>
      </c>
      <c r="U180" s="157">
        <f t="shared" si="174"/>
        <v>16091.240993741576</v>
      </c>
      <c r="V180" s="157">
        <f t="shared" ref="V180:W180" si="175">IF(V126&gt;9,V153/V126*1000,"n.a.")</f>
        <v>16420.01026819184</v>
      </c>
      <c r="W180" s="157">
        <f t="shared" si="175"/>
        <v>16823.905658947249</v>
      </c>
      <c r="X180" s="157">
        <f t="shared" ref="X180:Y180" si="176">IF(X126&gt;9,X153/X126*1000,"n.a.")</f>
        <v>16745.140615292061</v>
      </c>
      <c r="Y180" s="157">
        <f t="shared" si="176"/>
        <v>16588.841826053569</v>
      </c>
      <c r="Z180" s="157">
        <f t="shared" ref="Z180" si="177">IF(Z126&gt;9,Z153/Z126*1000,"n.a.")</f>
        <v>18681.391909479571</v>
      </c>
    </row>
    <row r="181" spans="1:26" x14ac:dyDescent="0.25">
      <c r="A181" s="1" t="s">
        <v>353</v>
      </c>
      <c r="B181" t="s">
        <v>354</v>
      </c>
      <c r="C181" s="157">
        <f t="shared" ref="C181:Q181" si="178">IF(C127&gt;9,C154/C127*1000,"n.a.")</f>
        <v>8933.2444040038099</v>
      </c>
      <c r="D181" s="157">
        <f t="shared" si="178"/>
        <v>8894.2123414414018</v>
      </c>
      <c r="E181" s="157">
        <f t="shared" si="178"/>
        <v>9522.6273085439789</v>
      </c>
      <c r="F181" s="157">
        <f t="shared" si="178"/>
        <v>9346.3661918769285</v>
      </c>
      <c r="G181" s="157">
        <f t="shared" si="178"/>
        <v>9636.013005109151</v>
      </c>
      <c r="H181" s="157">
        <f t="shared" si="178"/>
        <v>9422.998174206743</v>
      </c>
      <c r="I181" s="157">
        <f t="shared" si="178"/>
        <v>9468.7794322932677</v>
      </c>
      <c r="J181" s="157">
        <f t="shared" si="178"/>
        <v>9499.6357540198824</v>
      </c>
      <c r="K181" s="157">
        <f t="shared" si="178"/>
        <v>9481.1108470147756</v>
      </c>
      <c r="L181" s="157">
        <f t="shared" si="178"/>
        <v>9404.2217227718284</v>
      </c>
      <c r="M181" s="157">
        <f t="shared" si="178"/>
        <v>9980.0649991402515</v>
      </c>
      <c r="N181" s="157">
        <f t="shared" si="178"/>
        <v>10533.993647209576</v>
      </c>
      <c r="O181" s="157">
        <f t="shared" si="178"/>
        <v>10999.419860242462</v>
      </c>
      <c r="P181" s="157">
        <f t="shared" si="178"/>
        <v>11335.044604924506</v>
      </c>
      <c r="Q181" s="157">
        <f t="shared" si="178"/>
        <v>11885.010199943757</v>
      </c>
      <c r="R181" s="157">
        <f t="shared" ref="R181:S181" si="179">IF(R127&gt;9,R154/R127*1000,"n.a.")</f>
        <v>14819.92443855989</v>
      </c>
      <c r="S181" s="157">
        <f t="shared" si="179"/>
        <v>15276.236205592128</v>
      </c>
      <c r="T181" s="157">
        <f t="shared" ref="T181:U181" si="180">IF(T127&gt;9,T154/T127*1000,"n.a.")</f>
        <v>16321.984639115684</v>
      </c>
      <c r="U181" s="157">
        <f t="shared" si="180"/>
        <v>16355.727346118812</v>
      </c>
      <c r="V181" s="157">
        <f t="shared" ref="V181:W181" si="181">IF(V127&gt;9,V154/V127*1000,"n.a.")</f>
        <v>16547.42258505696</v>
      </c>
      <c r="W181" s="157">
        <f t="shared" si="181"/>
        <v>16472.331938217023</v>
      </c>
      <c r="X181" s="157">
        <f t="shared" ref="X181:Y181" si="182">IF(X127&gt;9,X154/X127*1000,"n.a.")</f>
        <v>17363.563139211092</v>
      </c>
      <c r="Y181" s="157">
        <f t="shared" si="182"/>
        <v>18334.917341229866</v>
      </c>
      <c r="Z181" s="157">
        <f t="shared" ref="Z181" si="183">IF(Z127&gt;9,Z154/Z127*1000,"n.a.")</f>
        <v>17638.635276813537</v>
      </c>
    </row>
    <row r="182" spans="1:26" x14ac:dyDescent="0.25">
      <c r="A182" s="1" t="s">
        <v>355</v>
      </c>
      <c r="B182" t="s">
        <v>356</v>
      </c>
      <c r="C182" s="157">
        <f t="shared" ref="C182:Q182" si="184">IF(C128&gt;9,C155/C128*1000,"n.a.")</f>
        <v>9231.9655538693951</v>
      </c>
      <c r="D182" s="157">
        <f t="shared" si="184"/>
        <v>8783.6483120895828</v>
      </c>
      <c r="E182" s="157">
        <f t="shared" si="184"/>
        <v>9575.8922442297699</v>
      </c>
      <c r="F182" s="157">
        <f t="shared" si="184"/>
        <v>10286.434955782883</v>
      </c>
      <c r="G182" s="157">
        <f t="shared" si="184"/>
        <v>9153.6828153162223</v>
      </c>
      <c r="H182" s="157">
        <f t="shared" si="184"/>
        <v>9780.6442530166623</v>
      </c>
      <c r="I182" s="157">
        <f t="shared" si="184"/>
        <v>10917.429147327008</v>
      </c>
      <c r="J182" s="157">
        <f t="shared" si="184"/>
        <v>12207.694045000793</v>
      </c>
      <c r="K182" s="157">
        <f t="shared" si="184"/>
        <v>12825.545079742318</v>
      </c>
      <c r="L182" s="157">
        <f t="shared" si="184"/>
        <v>11998.281487427479</v>
      </c>
      <c r="M182" s="157">
        <f t="shared" si="184"/>
        <v>8542.7368211244484</v>
      </c>
      <c r="N182" s="157">
        <f t="shared" si="184"/>
        <v>9130.4216653510648</v>
      </c>
      <c r="O182" s="157">
        <f t="shared" si="184"/>
        <v>8669.9034763925811</v>
      </c>
      <c r="P182" s="157">
        <f t="shared" si="184"/>
        <v>8762.1107731239535</v>
      </c>
      <c r="Q182" s="157">
        <f t="shared" si="184"/>
        <v>8591.0090319558512</v>
      </c>
      <c r="R182" s="157">
        <f t="shared" ref="R182:S182" si="185">IF(R128&gt;9,R155/R128*1000,"n.a.")</f>
        <v>9494.3882710325379</v>
      </c>
      <c r="S182" s="157">
        <f t="shared" si="185"/>
        <v>10789.656242088126</v>
      </c>
      <c r="T182" s="157">
        <f t="shared" ref="T182:U182" si="186">IF(T128&gt;9,T155/T128*1000,"n.a.")</f>
        <v>10332.85629768091</v>
      </c>
      <c r="U182" s="157">
        <f t="shared" si="186"/>
        <v>11192.062245742854</v>
      </c>
      <c r="V182" s="157">
        <f t="shared" ref="V182:W182" si="187">IF(V128&gt;9,V155/V128*1000,"n.a.")</f>
        <v>12792.024575388301</v>
      </c>
      <c r="W182" s="157">
        <f t="shared" si="187"/>
        <v>9367.0222631205124</v>
      </c>
      <c r="X182" s="157">
        <f t="shared" ref="X182:Y182" si="188">IF(X128&gt;9,X155/X128*1000,"n.a.")</f>
        <v>9364.6033695626975</v>
      </c>
      <c r="Y182" s="157">
        <f t="shared" si="188"/>
        <v>9341.0478567581995</v>
      </c>
      <c r="Z182" s="157">
        <f t="shared" ref="Z182" si="189">IF(Z128&gt;9,Z155/Z128*1000,"n.a.")</f>
        <v>8802.1753603166762</v>
      </c>
    </row>
    <row r="183" spans="1:26" x14ac:dyDescent="0.25">
      <c r="A183" s="1" t="s">
        <v>357</v>
      </c>
      <c r="B183" t="s">
        <v>358</v>
      </c>
      <c r="C183" s="157">
        <f t="shared" ref="C183:Q183" si="190">IF(C129&gt;9,C156/C129*1000,"n.a.")</f>
        <v>12582.174142457481</v>
      </c>
      <c r="D183" s="157">
        <f t="shared" si="190"/>
        <v>11541.854052850127</v>
      </c>
      <c r="E183" s="157">
        <f t="shared" si="190"/>
        <v>9354.6549716115878</v>
      </c>
      <c r="F183" s="157">
        <f t="shared" si="190"/>
        <v>7727.3483640138256</v>
      </c>
      <c r="G183" s="157">
        <f t="shared" si="190"/>
        <v>9657.7395865446833</v>
      </c>
      <c r="H183" s="157">
        <f t="shared" si="190"/>
        <v>9980.263824476493</v>
      </c>
      <c r="I183" s="157">
        <f t="shared" si="190"/>
        <v>11780.943561630304</v>
      </c>
      <c r="J183" s="157">
        <f t="shared" si="190"/>
        <v>13722.485749591422</v>
      </c>
      <c r="K183" s="157">
        <f t="shared" si="190"/>
        <v>14054.885337589987</v>
      </c>
      <c r="L183" s="157">
        <f t="shared" si="190"/>
        <v>14984.162486147165</v>
      </c>
      <c r="M183" s="157">
        <f t="shared" si="190"/>
        <v>15954.492061200055</v>
      </c>
      <c r="N183" s="157">
        <f t="shared" si="190"/>
        <v>13864.784228611667</v>
      </c>
      <c r="O183" s="157">
        <f t="shared" si="190"/>
        <v>14744.022258310555</v>
      </c>
      <c r="P183" s="157">
        <f t="shared" si="190"/>
        <v>13508.595460737206</v>
      </c>
      <c r="Q183" s="157">
        <f t="shared" si="190"/>
        <v>13566.323254649047</v>
      </c>
      <c r="R183" s="157">
        <f t="shared" ref="R183:S183" si="191">IF(R129&gt;9,R156/R129*1000,"n.a.")</f>
        <v>14040.678849766864</v>
      </c>
      <c r="S183" s="157">
        <f t="shared" si="191"/>
        <v>17997.320038701371</v>
      </c>
      <c r="T183" s="157">
        <f t="shared" ref="T183:U183" si="192">IF(T129&gt;9,T156/T129*1000,"n.a.")</f>
        <v>18041.944656728134</v>
      </c>
      <c r="U183" s="157">
        <f t="shared" si="192"/>
        <v>19258.302182471922</v>
      </c>
      <c r="V183" s="157">
        <f t="shared" ref="V183:W183" si="193">IF(V129&gt;9,V156/V129*1000,"n.a.")</f>
        <v>17309.655369421944</v>
      </c>
      <c r="W183" s="157">
        <f t="shared" si="193"/>
        <v>19177.013985399077</v>
      </c>
      <c r="X183" s="157">
        <f t="shared" ref="X183:Y183" si="194">IF(X129&gt;9,X156/X129*1000,"n.a.")</f>
        <v>21155.519946488392</v>
      </c>
      <c r="Y183" s="157">
        <f t="shared" si="194"/>
        <v>21079.416363335404</v>
      </c>
      <c r="Z183" s="157">
        <f t="shared" ref="Z183" si="195">IF(Z129&gt;9,Z156/Z129*1000,"n.a.")</f>
        <v>23786.646649029532</v>
      </c>
    </row>
    <row r="184" spans="1:26" x14ac:dyDescent="0.25">
      <c r="A184" s="1" t="s">
        <v>359</v>
      </c>
      <c r="B184" t="s">
        <v>360</v>
      </c>
      <c r="C184" s="157">
        <f t="shared" ref="C184:Q184" si="196">IF(C130&gt;9,C157/C130*1000,"n.a.")</f>
        <v>6508.6724359049813</v>
      </c>
      <c r="D184" s="157">
        <f t="shared" si="196"/>
        <v>6267.1161929930531</v>
      </c>
      <c r="E184" s="157">
        <f t="shared" si="196"/>
        <v>5743.138592026984</v>
      </c>
      <c r="F184" s="157">
        <f t="shared" si="196"/>
        <v>5762.1740610556608</v>
      </c>
      <c r="G184" s="157">
        <f t="shared" si="196"/>
        <v>5482.4155002872967</v>
      </c>
      <c r="H184" s="157">
        <f t="shared" si="196"/>
        <v>5950.9497618391642</v>
      </c>
      <c r="I184" s="157">
        <f t="shared" si="196"/>
        <v>5551.6259399987348</v>
      </c>
      <c r="J184" s="157">
        <f t="shared" si="196"/>
        <v>5947.2763113578812</v>
      </c>
      <c r="K184" s="157">
        <f t="shared" si="196"/>
        <v>5940.5875857339197</v>
      </c>
      <c r="L184" s="157">
        <f t="shared" si="196"/>
        <v>6234.8228561990336</v>
      </c>
      <c r="M184" s="157">
        <f t="shared" si="196"/>
        <v>6681.3683450830777</v>
      </c>
      <c r="N184" s="157">
        <f t="shared" si="196"/>
        <v>7464.7803130845832</v>
      </c>
      <c r="O184" s="157">
        <f t="shared" si="196"/>
        <v>6816.9207336391473</v>
      </c>
      <c r="P184" s="157">
        <f t="shared" si="196"/>
        <v>7109.4217155356373</v>
      </c>
      <c r="Q184" s="157">
        <f t="shared" si="196"/>
        <v>7697.744612079553</v>
      </c>
      <c r="R184" s="157">
        <f t="shared" ref="R184:S184" si="197">IF(R130&gt;9,R157/R130*1000,"n.a.")</f>
        <v>7968.2897283824532</v>
      </c>
      <c r="S184" s="157">
        <f t="shared" si="197"/>
        <v>9132.9732657559744</v>
      </c>
      <c r="T184" s="157">
        <f t="shared" ref="T184:U184" si="198">IF(T130&gt;9,T157/T130*1000,"n.a.")</f>
        <v>10624.05771350481</v>
      </c>
      <c r="U184" s="157">
        <f t="shared" si="198"/>
        <v>9961.3708401181811</v>
      </c>
      <c r="V184" s="157">
        <f t="shared" ref="V184:W184" si="199">IF(V130&gt;9,V157/V130*1000,"n.a.")</f>
        <v>9642.6010757228632</v>
      </c>
      <c r="W184" s="157">
        <f t="shared" si="199"/>
        <v>8270.9759914199094</v>
      </c>
      <c r="X184" s="157">
        <f t="shared" ref="X184:Y184" si="200">IF(X130&gt;9,X157/X130*1000,"n.a.")</f>
        <v>7637.5497091968346</v>
      </c>
      <c r="Y184" s="157">
        <f t="shared" si="200"/>
        <v>8045.1729487386774</v>
      </c>
      <c r="Z184" s="157">
        <f t="shared" ref="Z184" si="201">IF(Z130&gt;9,Z157/Z130*1000,"n.a.")</f>
        <v>8464.2054456857222</v>
      </c>
    </row>
    <row r="185" spans="1:26" x14ac:dyDescent="0.25">
      <c r="A185" s="1" t="s">
        <v>361</v>
      </c>
      <c r="B185" t="s">
        <v>485</v>
      </c>
      <c r="C185" s="157">
        <f t="shared" ref="C185:Q185" si="202">IF(C131&gt;9,C158/C131*1000,"n.a.")</f>
        <v>1479.3486387714142</v>
      </c>
      <c r="D185" s="157">
        <f t="shared" si="202"/>
        <v>1583.5458623000989</v>
      </c>
      <c r="E185" s="157">
        <f t="shared" si="202"/>
        <v>1610.3134045612026</v>
      </c>
      <c r="F185" s="157">
        <f t="shared" si="202"/>
        <v>2128.3244477252579</v>
      </c>
      <c r="G185" s="157" t="str">
        <f t="shared" si="202"/>
        <v>n.a.</v>
      </c>
      <c r="H185" s="157" t="str">
        <f t="shared" si="202"/>
        <v>n.a.</v>
      </c>
      <c r="I185" s="157" t="str">
        <f t="shared" si="202"/>
        <v>n.a.</v>
      </c>
      <c r="J185" s="157" t="str">
        <f t="shared" si="202"/>
        <v>n.a.</v>
      </c>
      <c r="K185" s="157" t="str">
        <f t="shared" si="202"/>
        <v>n.a.</v>
      </c>
      <c r="L185" s="157" t="str">
        <f t="shared" si="202"/>
        <v>n.a.</v>
      </c>
      <c r="M185" s="157" t="str">
        <f t="shared" si="202"/>
        <v>n.a.</v>
      </c>
      <c r="N185" s="157" t="str">
        <f t="shared" si="202"/>
        <v>n.a.</v>
      </c>
      <c r="O185" s="157" t="str">
        <f t="shared" si="202"/>
        <v>n.a.</v>
      </c>
      <c r="P185" s="157" t="str">
        <f t="shared" si="202"/>
        <v>n.a.</v>
      </c>
      <c r="Q185" s="157" t="str">
        <f t="shared" si="202"/>
        <v>n.a.</v>
      </c>
      <c r="R185" s="157" t="str">
        <f t="shared" ref="R185:S185" si="203">IF(R131&gt;9,R158/R131*1000,"n.a.")</f>
        <v>n.a.</v>
      </c>
      <c r="S185" s="157" t="str">
        <f t="shared" si="203"/>
        <v>n.a.</v>
      </c>
      <c r="T185" s="157" t="str">
        <f t="shared" ref="T185:U185" si="204">IF(T131&gt;9,T158/T131*1000,"n.a.")</f>
        <v>n.a.</v>
      </c>
      <c r="U185" s="157" t="str">
        <f t="shared" si="204"/>
        <v>n.a.</v>
      </c>
      <c r="V185" s="157" t="str">
        <f t="shared" ref="V185:W185" si="205">IF(V131&gt;9,V158/V131*1000,"n.a.")</f>
        <v>n.a.</v>
      </c>
      <c r="W185" s="157" t="str">
        <f t="shared" si="205"/>
        <v>n.a.</v>
      </c>
      <c r="X185" s="157" t="str">
        <f t="shared" ref="X185:Y185" si="206">IF(X131&gt;9,X158/X131*1000,"n.a.")</f>
        <v>n.a.</v>
      </c>
      <c r="Y185" s="157" t="str">
        <f t="shared" si="206"/>
        <v>n.a.</v>
      </c>
      <c r="Z185" s="157" t="str">
        <f t="shared" ref="Z185" si="207">IF(Z131&gt;9,Z158/Z131*1000,"n.a.")</f>
        <v>n.a.</v>
      </c>
    </row>
    <row r="186" spans="1:26" x14ac:dyDescent="0.25">
      <c r="A186" s="1" t="s">
        <v>486</v>
      </c>
      <c r="B186" t="s">
        <v>487</v>
      </c>
      <c r="C186" s="157" t="str">
        <f t="shared" ref="C186:Q186" si="208">IF(C132&gt;9,C159/C132*1000,"n.a.")</f>
        <v>n.a.</v>
      </c>
      <c r="D186" s="157" t="str">
        <f t="shared" si="208"/>
        <v>n.a.</v>
      </c>
      <c r="E186" s="157" t="str">
        <f t="shared" si="208"/>
        <v>n.a.</v>
      </c>
      <c r="F186" s="157" t="str">
        <f t="shared" si="208"/>
        <v>n.a.</v>
      </c>
      <c r="G186" s="157" t="str">
        <f t="shared" si="208"/>
        <v>n.a.</v>
      </c>
      <c r="H186" s="157" t="str">
        <f t="shared" si="208"/>
        <v>n.a.</v>
      </c>
      <c r="I186" s="157" t="str">
        <f t="shared" si="208"/>
        <v>n.a.</v>
      </c>
      <c r="J186" s="157" t="str">
        <f t="shared" si="208"/>
        <v>n.a.</v>
      </c>
      <c r="K186" s="157">
        <f t="shared" si="208"/>
        <v>13154.117339806618</v>
      </c>
      <c r="L186" s="157">
        <f t="shared" si="208"/>
        <v>14922.330426685918</v>
      </c>
      <c r="M186" s="157">
        <f t="shared" si="208"/>
        <v>15162.574642327379</v>
      </c>
      <c r="N186" s="157">
        <f t="shared" si="208"/>
        <v>14460.097053012452</v>
      </c>
      <c r="O186" s="157">
        <f t="shared" si="208"/>
        <v>14024.779158147026</v>
      </c>
      <c r="P186" s="157">
        <f t="shared" si="208"/>
        <v>12834.85039973007</v>
      </c>
      <c r="Q186" s="157">
        <f t="shared" si="208"/>
        <v>14356.303052826346</v>
      </c>
      <c r="R186" s="157">
        <f t="shared" ref="R186:S186" si="209">IF(R132&gt;9,R159/R132*1000,"n.a.")</f>
        <v>14497.153449946616</v>
      </c>
      <c r="S186" s="157">
        <f t="shared" si="209"/>
        <v>15757.344936664385</v>
      </c>
      <c r="T186" s="157">
        <f t="shared" ref="T186:U186" si="210">IF(T132&gt;9,T159/T132*1000,"n.a.")</f>
        <v>14916.879476237382</v>
      </c>
      <c r="U186" s="157">
        <f t="shared" si="210"/>
        <v>16458.418242090953</v>
      </c>
      <c r="V186" s="157">
        <f t="shared" ref="V186:W186" si="211">IF(V132&gt;9,V159/V132*1000,"n.a.")</f>
        <v>17106.87292285552</v>
      </c>
      <c r="W186" s="157">
        <f t="shared" si="211"/>
        <v>20060.309394020609</v>
      </c>
      <c r="X186" s="157">
        <f t="shared" ref="X186:Y186" si="212">IF(X132&gt;9,X159/X132*1000,"n.a.")</f>
        <v>19418.90858830095</v>
      </c>
      <c r="Y186" s="157">
        <f t="shared" si="212"/>
        <v>17803.035112979305</v>
      </c>
      <c r="Z186" s="157">
        <f t="shared" ref="Z186" si="213">IF(Z132&gt;9,Z159/Z132*1000,"n.a.")</f>
        <v>15597.581301483786</v>
      </c>
    </row>
    <row r="187" spans="1:26" s="43" customFormat="1" ht="20.25" customHeight="1" x14ac:dyDescent="0.25">
      <c r="A187" s="841"/>
      <c r="B187" s="435" t="s">
        <v>202</v>
      </c>
      <c r="C187" s="843">
        <f t="shared" ref="C187:Q187" si="214">IF(C133&gt;9,C160/C133*1000,"n.a.")</f>
        <v>8874.7986248556917</v>
      </c>
      <c r="D187" s="843">
        <f t="shared" si="214"/>
        <v>9216.080700040784</v>
      </c>
      <c r="E187" s="843">
        <f t="shared" si="214"/>
        <v>9411.3208648351629</v>
      </c>
      <c r="F187" s="843">
        <f t="shared" si="214"/>
        <v>9727.6349655802915</v>
      </c>
      <c r="G187" s="843">
        <f t="shared" si="214"/>
        <v>9837.4771409708719</v>
      </c>
      <c r="H187" s="843">
        <f t="shared" si="214"/>
        <v>9839.8581898229859</v>
      </c>
      <c r="I187" s="843">
        <f t="shared" si="214"/>
        <v>10119.421061673253</v>
      </c>
      <c r="J187" s="843">
        <f t="shared" si="214"/>
        <v>10408.576091159046</v>
      </c>
      <c r="K187" s="843">
        <f t="shared" si="214"/>
        <v>10706.24956187307</v>
      </c>
      <c r="L187" s="843">
        <f t="shared" si="214"/>
        <v>10762.746930234634</v>
      </c>
      <c r="M187" s="843">
        <f t="shared" si="214"/>
        <v>10737.222076666229</v>
      </c>
      <c r="N187" s="843">
        <f t="shared" si="214"/>
        <v>11074.803123146687</v>
      </c>
      <c r="O187" s="843">
        <f t="shared" si="214"/>
        <v>11302.693030946444</v>
      </c>
      <c r="P187" s="843">
        <f t="shared" si="214"/>
        <v>11237.975323083212</v>
      </c>
      <c r="Q187" s="843">
        <f t="shared" si="214"/>
        <v>12126.926663714234</v>
      </c>
      <c r="R187" s="843">
        <f t="shared" ref="R187:S187" si="215">IF(R133&gt;9,R160/R133*1000,"n.a.")</f>
        <v>12617.183077164851</v>
      </c>
      <c r="S187" s="843">
        <f t="shared" si="215"/>
        <v>13351.847119199665</v>
      </c>
      <c r="T187" s="843">
        <f t="shared" ref="T187:U187" si="216">IF(T133&gt;9,T160/T133*1000,"n.a.")</f>
        <v>13959.271462947612</v>
      </c>
      <c r="U187" s="843">
        <f t="shared" si="216"/>
        <v>14089.25847355165</v>
      </c>
      <c r="V187" s="843">
        <f t="shared" ref="V187:W187" si="217">IF(V133&gt;9,V160/V133*1000,"n.a.")</f>
        <v>14292.53573100173</v>
      </c>
      <c r="W187" s="843">
        <f t="shared" si="217"/>
        <v>14563.214821728801</v>
      </c>
      <c r="X187" s="843">
        <f t="shared" ref="X187:Y187" si="218">IF(X133&gt;9,X160/X133*1000,"n.a.")</f>
        <v>14507.044565353699</v>
      </c>
      <c r="Y187" s="843">
        <f t="shared" si="218"/>
        <v>14579.017118174101</v>
      </c>
      <c r="Z187" s="843">
        <f t="shared" ref="Z187" si="219">IF(Z133&gt;9,Z160/Z133*1000,"n.a.")</f>
        <v>15522.782708193792</v>
      </c>
    </row>
    <row r="188" spans="1:26" x14ac:dyDescent="0.25">
      <c r="A188" s="63" t="s">
        <v>481</v>
      </c>
      <c r="B188" s="42"/>
      <c r="C188" s="42"/>
      <c r="D188" s="42"/>
      <c r="E188" s="42"/>
      <c r="F188" s="42"/>
      <c r="G188" s="42"/>
      <c r="H188" s="42"/>
      <c r="I188" s="42"/>
      <c r="J188" s="42"/>
      <c r="K188" s="42"/>
      <c r="L188" s="42"/>
      <c r="M188" s="42"/>
      <c r="N188" s="42"/>
      <c r="O188" s="42"/>
      <c r="P188" s="153"/>
      <c r="Q188" s="153"/>
      <c r="R188" s="153"/>
      <c r="S188" s="153"/>
      <c r="T188" s="153"/>
      <c r="U188" s="153"/>
      <c r="V188" s="153"/>
      <c r="W188" s="153"/>
      <c r="X188" s="153"/>
      <c r="Y188" s="153"/>
      <c r="Z188" s="153"/>
    </row>
    <row r="190" spans="1:26" s="14" customFormat="1" ht="20.25" customHeight="1" x14ac:dyDescent="0.25">
      <c r="A190" s="93" t="str">
        <f>Index!A53</f>
        <v>Table 3t     Employment by industry, average real wage and salary rates, Palau citizens, FY2000-FY2023</v>
      </c>
    </row>
    <row r="191" spans="1:26" s="14" customFormat="1" ht="20.25" customHeight="1" x14ac:dyDescent="0.25">
      <c r="A191" s="797"/>
      <c r="B191" s="239" t="s">
        <v>482</v>
      </c>
      <c r="C191" s="24" t="str">
        <f t="shared" ref="C191:Q191" si="220">C110</f>
        <v>FY00</v>
      </c>
      <c r="D191" s="24" t="str">
        <f t="shared" si="220"/>
        <v>FY01</v>
      </c>
      <c r="E191" s="24" t="str">
        <f t="shared" si="220"/>
        <v>FY02</v>
      </c>
      <c r="F191" s="24" t="str">
        <f t="shared" si="220"/>
        <v>FY03</v>
      </c>
      <c r="G191" s="24" t="str">
        <f t="shared" si="220"/>
        <v>FY04</v>
      </c>
      <c r="H191" s="24" t="str">
        <f t="shared" si="220"/>
        <v>FY05</v>
      </c>
      <c r="I191" s="24" t="str">
        <f t="shared" si="220"/>
        <v>FY06</v>
      </c>
      <c r="J191" s="24" t="str">
        <f t="shared" si="220"/>
        <v>FY07</v>
      </c>
      <c r="K191" s="24" t="str">
        <f t="shared" si="220"/>
        <v>FY08</v>
      </c>
      <c r="L191" s="24" t="str">
        <f t="shared" si="220"/>
        <v>FY09</v>
      </c>
      <c r="M191" s="24" t="str">
        <f t="shared" si="220"/>
        <v>FY10</v>
      </c>
      <c r="N191" s="24" t="str">
        <f t="shared" si="220"/>
        <v>FY11</v>
      </c>
      <c r="O191" s="24" t="str">
        <f t="shared" si="220"/>
        <v>FY12</v>
      </c>
      <c r="P191" s="24" t="str">
        <f t="shared" si="220"/>
        <v>FY13</v>
      </c>
      <c r="Q191" s="24" t="str">
        <f t="shared" si="220"/>
        <v>FY14</v>
      </c>
      <c r="R191" s="24" t="str">
        <f t="shared" ref="R191:S191" si="221">R110</f>
        <v>FY15</v>
      </c>
      <c r="S191" s="24" t="str">
        <f t="shared" si="221"/>
        <v>FY16</v>
      </c>
      <c r="T191" s="24" t="str">
        <f t="shared" ref="T191:U191" si="222">T110</f>
        <v>FY17</v>
      </c>
      <c r="U191" s="24" t="str">
        <f t="shared" si="222"/>
        <v>FY18</v>
      </c>
      <c r="V191" s="24" t="str">
        <f t="shared" ref="V191:W191" si="223">V110</f>
        <v>FY19</v>
      </c>
      <c r="W191" s="24" t="str">
        <f t="shared" si="223"/>
        <v>FY20</v>
      </c>
      <c r="X191" s="24" t="str">
        <f t="shared" ref="X191:Y191" si="224">X110</f>
        <v>FY21</v>
      </c>
      <c r="Y191" s="24" t="str">
        <f t="shared" si="224"/>
        <v>FY22</v>
      </c>
      <c r="Z191" s="24" t="str">
        <f t="shared" ref="Z191" si="225">Z110</f>
        <v>FY23</v>
      </c>
    </row>
    <row r="192" spans="1:26" x14ac:dyDescent="0.25">
      <c r="A192" s="1" t="s">
        <v>321</v>
      </c>
      <c r="B192" t="s">
        <v>322</v>
      </c>
      <c r="C192" s="157" t="str">
        <f>IF(ISNUMBER(C165)=TRUE,IF(C165&gt;0,C165/NAgni!C$57*100,"n.a."),"n.a.")</f>
        <v>n.a.</v>
      </c>
      <c r="D192" s="157">
        <f>IF(ISNUMBER(D165)=TRUE,IF(D165&gt;0,D165/NAgni!D$57*100,"n.a."),"n.a.")</f>
        <v>4205.7946766909663</v>
      </c>
      <c r="E192" s="157">
        <f>IF(ISNUMBER(E165)=TRUE,IF(E165&gt;0,E165/NAgni!E$57*100,"n.a."),"n.a.")</f>
        <v>5421.738771624573</v>
      </c>
      <c r="F192" s="157">
        <f>IF(ISNUMBER(F165)=TRUE,IF(F165&gt;0,F165/NAgni!F$57*100,"n.a."),"n.a.")</f>
        <v>2207.8306911019417</v>
      </c>
      <c r="G192" s="157">
        <f>IF(ISNUMBER(G165)=TRUE,IF(G165&gt;0,G165/NAgni!G$57*100,"n.a."),"n.a.")</f>
        <v>2817.0353415217596</v>
      </c>
      <c r="H192" s="157">
        <f>IF(ISNUMBER(H165)=TRUE,IF(H165&gt;0,H165/NAgni!H$57*100,"n.a."),"n.a.")</f>
        <v>2993.6747566107692</v>
      </c>
      <c r="I192" s="157">
        <f>IF(ISNUMBER(I165)=TRUE,IF(I165&gt;0,I165/NAgni!I$57*100,"n.a."),"n.a.")</f>
        <v>2689.623325931163</v>
      </c>
      <c r="J192" s="157">
        <f>IF(ISNUMBER(J165)=TRUE,IF(J165&gt;0,J165/NAgni!J$57*100,"n.a."),"n.a.")</f>
        <v>2377.0294953062444</v>
      </c>
      <c r="K192" s="157">
        <f>IF(ISNUMBER(K165)=TRUE,IF(K165&gt;0,K165/NAgni!K$57*100,"n.a."),"n.a.")</f>
        <v>3422.4341944295561</v>
      </c>
      <c r="L192" s="157">
        <f>IF(ISNUMBER(L165)=TRUE,IF(L165&gt;0,L165/NAgni!L$57*100,"n.a."),"n.a.")</f>
        <v>4196.7366902069443</v>
      </c>
      <c r="M192" s="157">
        <f>IF(ISNUMBER(M165)=TRUE,IF(M165&gt;0,M165/NAgni!M$57*100,"n.a."),"n.a.")</f>
        <v>4347.3775346845741</v>
      </c>
      <c r="N192" s="157">
        <f>IF(ISNUMBER(N165)=TRUE,IF(N165&gt;0,N165/NAgni!N$57*100,"n.a."),"n.a.")</f>
        <v>3611.0341479176886</v>
      </c>
      <c r="O192" s="157">
        <f>IF(ISNUMBER(O165)=TRUE,IF(O165&gt;0,O165/NAgni!O$57*100,"n.a."),"n.a.")</f>
        <v>2907.0633185168035</v>
      </c>
      <c r="P192" s="157">
        <f>IF(ISNUMBER(P165)=TRUE,IF(P165&gt;0,P165/NAgni!P$57*100,"n.a."),"n.a.")</f>
        <v>3136.9117399156198</v>
      </c>
      <c r="Q192" s="157">
        <f>IF(ISNUMBER(Q165)=TRUE,IF(Q165&gt;0,Q165/NAgni!Q$57*100,"n.a."),"n.a.")</f>
        <v>2858.9388920498286</v>
      </c>
      <c r="R192" s="157">
        <f>IF(ISNUMBER(R165)=TRUE,IF(R165&gt;0,R165/NAgni!R$57*100,"n.a."),"n.a.")</f>
        <v>3010.6908140340383</v>
      </c>
      <c r="S192" s="157">
        <f>IF(ISNUMBER(S165)=TRUE,IF(S165&gt;0,S165/NAgni!S$57*100,"n.a."),"n.a.")</f>
        <v>2742.3011385759132</v>
      </c>
      <c r="T192" s="157">
        <f>IF(ISNUMBER(T165)=TRUE,IF(T165&gt;0,T165/NAgni!T$57*100,"n.a."),"n.a.")</f>
        <v>3421.3348175751116</v>
      </c>
      <c r="U192" s="157">
        <f>IF(ISNUMBER(U165)=TRUE,IF(U165&gt;0,U165/NAgni!U$57*100,"n.a."),"n.a.")</f>
        <v>3959.1550578872857</v>
      </c>
      <c r="V192" s="157">
        <f>IF(ISNUMBER(V165)=TRUE,IF(V165&gt;0,V165/NAgni!V$57*100,"n.a."),"n.a.")</f>
        <v>3251.6321515188183</v>
      </c>
      <c r="W192" s="157">
        <f>IF(ISNUMBER(W165)=TRUE,IF(W165&gt;0,W165/NAgni!W$57*100,"n.a."),"n.a.")</f>
        <v>3207.7531973980399</v>
      </c>
      <c r="X192" s="157">
        <f>IF(ISNUMBER(X165)=TRUE,IF(X165&gt;0,X165/NAgni!X$57*100,"n.a."),"n.a.")</f>
        <v>2610.2258457179532</v>
      </c>
      <c r="Y192" s="157">
        <f>IF(ISNUMBER(Y165)=TRUE,IF(Y165&gt;0,Y165/NAgni!Y$57*100,"n.a."),"n.a.")</f>
        <v>2222.3567454681693</v>
      </c>
      <c r="Z192" s="157">
        <f>IF(ISNUMBER(Z165)=TRUE,IF(Z165&gt;0,Z165/NAgni!Z$57*100,"n.a."),"n.a.")</f>
        <v>1904.2052658670275</v>
      </c>
    </row>
    <row r="193" spans="1:26" x14ac:dyDescent="0.25">
      <c r="A193" s="1" t="s">
        <v>323</v>
      </c>
      <c r="B193" s="153" t="s">
        <v>324</v>
      </c>
      <c r="C193" s="157">
        <f>IF(ISNUMBER(C166)=TRUE,IF(C166&gt;0,C166/NAgni!C$57*100,"n.a."),"n.a.")</f>
        <v>7260.2372713374452</v>
      </c>
      <c r="D193" s="157">
        <f>IF(ISNUMBER(D166)=TRUE,IF(D166&gt;0,D166/NAgni!D$57*100,"n.a."),"n.a.")</f>
        <v>7349.8627227464794</v>
      </c>
      <c r="E193" s="157">
        <f>IF(ISNUMBER(E166)=TRUE,IF(E166&gt;0,E166/NAgni!E$57*100,"n.a."),"n.a.")</f>
        <v>6929.325286184172</v>
      </c>
      <c r="F193" s="157">
        <f>IF(ISNUMBER(F166)=TRUE,IF(F166&gt;0,F166/NAgni!F$57*100,"n.a."),"n.a.")</f>
        <v>7494.9594319120133</v>
      </c>
      <c r="G193" s="157">
        <f>IF(ISNUMBER(G166)=TRUE,IF(G166&gt;0,G166/NAgni!G$57*100,"n.a."),"n.a.")</f>
        <v>7644.1692665649671</v>
      </c>
      <c r="H193" s="157">
        <f>IF(ISNUMBER(H166)=TRUE,IF(H166&gt;0,H166/NAgni!H$57*100,"n.a."),"n.a.")</f>
        <v>7545.0917667847189</v>
      </c>
      <c r="I193" s="157">
        <f>IF(ISNUMBER(I166)=TRUE,IF(I166&gt;0,I166/NAgni!I$57*100,"n.a."),"n.a.")</f>
        <v>7382.2811153824741</v>
      </c>
      <c r="J193" s="157">
        <f>IF(ISNUMBER(J166)=TRUE,IF(J166&gt;0,J166/NAgni!J$57*100,"n.a."),"n.a.")</f>
        <v>7415.8012046533158</v>
      </c>
      <c r="K193" s="157">
        <f>IF(ISNUMBER(K166)=TRUE,IF(K166&gt;0,K166/NAgni!K$57*100,"n.a."),"n.a.")</f>
        <v>6339.7587047923589</v>
      </c>
      <c r="L193" s="157">
        <f>IF(ISNUMBER(L166)=TRUE,IF(L166&gt;0,L166/NAgni!L$57*100,"n.a."),"n.a.")</f>
        <v>5336.3933534246471</v>
      </c>
      <c r="M193" s="157">
        <f>IF(ISNUMBER(M166)=TRUE,IF(M166&gt;0,M166/NAgni!M$57*100,"n.a."),"n.a.")</f>
        <v>4976.6576419874955</v>
      </c>
      <c r="N193" s="157">
        <f>IF(ISNUMBER(N166)=TRUE,IF(N166&gt;0,N166/NAgni!N$57*100,"n.a."),"n.a.")</f>
        <v>5586.38312020188</v>
      </c>
      <c r="O193" s="157">
        <f>IF(ISNUMBER(O166)=TRUE,IF(O166&gt;0,O166/NAgni!O$57*100,"n.a."),"n.a.")</f>
        <v>5773.7559417321063</v>
      </c>
      <c r="P193" s="157">
        <f>IF(ISNUMBER(P166)=TRUE,IF(P166&gt;0,P166/NAgni!P$57*100,"n.a."),"n.a.")</f>
        <v>6008.3274591717636</v>
      </c>
      <c r="Q193" s="157">
        <f>IF(ISNUMBER(Q166)=TRUE,IF(Q166&gt;0,Q166/NAgni!Q$57*100,"n.a."),"n.a.")</f>
        <v>6192.7969128478335</v>
      </c>
      <c r="R193" s="157">
        <f>IF(ISNUMBER(R166)=TRUE,IF(R166&gt;0,R166/NAgni!R$57*100,"n.a."),"n.a.")</f>
        <v>6059.1319485649574</v>
      </c>
      <c r="S193" s="157">
        <f>IF(ISNUMBER(S166)=TRUE,IF(S166&gt;0,S166/NAgni!S$57*100,"n.a."),"n.a.")</f>
        <v>6402.6655016113336</v>
      </c>
      <c r="T193" s="157">
        <f>IF(ISNUMBER(T166)=TRUE,IF(T166&gt;0,T166/NAgni!T$57*100,"n.a."),"n.a.")</f>
        <v>6638.6839510511873</v>
      </c>
      <c r="U193" s="157">
        <f>IF(ISNUMBER(U166)=TRUE,IF(U166&gt;0,U166/NAgni!U$57*100,"n.a."),"n.a.")</f>
        <v>5932.1969737759337</v>
      </c>
      <c r="V193" s="157">
        <f>IF(ISNUMBER(V166)=TRUE,IF(V166&gt;0,V166/NAgni!V$57*100,"n.a."),"n.a.")</f>
        <v>6245.7645445211092</v>
      </c>
      <c r="W193" s="157">
        <f>IF(ISNUMBER(W166)=TRUE,IF(W166&gt;0,W166/NAgni!W$57*100,"n.a."),"n.a.")</f>
        <v>4717.2420359588368</v>
      </c>
      <c r="X193" s="157">
        <f>IF(ISNUMBER(X166)=TRUE,IF(X166&gt;0,X166/NAgni!X$57*100,"n.a."),"n.a.")</f>
        <v>4941.5843958958358</v>
      </c>
      <c r="Y193" s="157">
        <f>IF(ISNUMBER(Y166)=TRUE,IF(Y166&gt;0,Y166/NAgni!Y$57*100,"n.a."),"n.a.")</f>
        <v>4012.3265632823914</v>
      </c>
      <c r="Z193" s="157">
        <f>IF(ISNUMBER(Z166)=TRUE,IF(Z166&gt;0,Z166/NAgni!Z$57*100,"n.a."),"n.a.")</f>
        <v>4367.1606395489516</v>
      </c>
    </row>
    <row r="194" spans="1:26" x14ac:dyDescent="0.25">
      <c r="A194" s="1" t="s">
        <v>325</v>
      </c>
      <c r="B194" s="153" t="s">
        <v>326</v>
      </c>
      <c r="C194" s="157">
        <f>IF(ISNUMBER(C167)=TRUE,IF(C167&gt;0,C167/NAgni!C$57*100,"n.a."),"n.a.")</f>
        <v>13224.128156838746</v>
      </c>
      <c r="D194" s="157">
        <f>IF(ISNUMBER(D167)=TRUE,IF(D167&gt;0,D167/NAgni!D$57*100,"n.a."),"n.a.")</f>
        <v>13746.406585890458</v>
      </c>
      <c r="E194" s="157">
        <f>IF(ISNUMBER(E167)=TRUE,IF(E167&gt;0,E167/NAgni!E$57*100,"n.a."),"n.a.")</f>
        <v>13545.226343278808</v>
      </c>
      <c r="F194" s="157">
        <f>IF(ISNUMBER(F167)=TRUE,IF(F167&gt;0,F167/NAgni!F$57*100,"n.a."),"n.a.")</f>
        <v>12258.196563372234</v>
      </c>
      <c r="G194" s="157">
        <f>IF(ISNUMBER(G167)=TRUE,IF(G167&gt;0,G167/NAgni!G$57*100,"n.a."),"n.a.")</f>
        <v>11985.231274133581</v>
      </c>
      <c r="H194" s="157">
        <f>IF(ISNUMBER(H167)=TRUE,IF(H167&gt;0,H167/NAgni!H$57*100,"n.a."),"n.a.")</f>
        <v>11582.160376983256</v>
      </c>
      <c r="I194" s="157">
        <f>IF(ISNUMBER(I167)=TRUE,IF(I167&gt;0,I167/NAgni!I$57*100,"n.a."),"n.a.")</f>
        <v>11516.607910078013</v>
      </c>
      <c r="J194" s="157">
        <f>IF(ISNUMBER(J167)=TRUE,IF(J167&gt;0,J167/NAgni!J$57*100,"n.a."),"n.a.")</f>
        <v>12424.078383571226</v>
      </c>
      <c r="K194" s="157">
        <f>IF(ISNUMBER(K167)=TRUE,IF(K167&gt;0,K167/NAgni!K$57*100,"n.a."),"n.a.")</f>
        <v>10584.377962660186</v>
      </c>
      <c r="L194" s="157">
        <f>IF(ISNUMBER(L167)=TRUE,IF(L167&gt;0,L167/NAgni!L$57*100,"n.a."),"n.a.")</f>
        <v>10119.184485669215</v>
      </c>
      <c r="M194" s="157">
        <f>IF(ISNUMBER(M167)=TRUE,IF(M167&gt;0,M167/NAgni!M$57*100,"n.a."),"n.a.")</f>
        <v>9851.918212570421</v>
      </c>
      <c r="N194" s="157">
        <f>IF(ISNUMBER(N167)=TRUE,IF(N167&gt;0,N167/NAgni!N$57*100,"n.a."),"n.a.")</f>
        <v>9615.5277335184364</v>
      </c>
      <c r="O194" s="157">
        <f>IF(ISNUMBER(O167)=TRUE,IF(O167&gt;0,O167/NAgni!O$57*100,"n.a."),"n.a.")</f>
        <v>8097.0855221840366</v>
      </c>
      <c r="P194" s="157">
        <f>IF(ISNUMBER(P167)=TRUE,IF(P167&gt;0,P167/NAgni!P$57*100,"n.a."),"n.a.")</f>
        <v>7455.0268133273785</v>
      </c>
      <c r="Q194" s="157">
        <f>IF(ISNUMBER(Q167)=TRUE,IF(Q167&gt;0,Q167/NAgni!Q$57*100,"n.a."),"n.a.")</f>
        <v>7418.1054266112023</v>
      </c>
      <c r="R194" s="157">
        <f>IF(ISNUMBER(R167)=TRUE,IF(R167&gt;0,R167/NAgni!R$57*100,"n.a."),"n.a.")</f>
        <v>8158.2676600107507</v>
      </c>
      <c r="S194" s="157">
        <f>IF(ISNUMBER(S167)=TRUE,IF(S167&gt;0,S167/NAgni!S$57*100,"n.a."),"n.a.")</f>
        <v>10688.305810422173</v>
      </c>
      <c r="T194" s="157">
        <f>IF(ISNUMBER(T167)=TRUE,IF(T167&gt;0,T167/NAgni!T$57*100,"n.a."),"n.a.")</f>
        <v>14647.179724777425</v>
      </c>
      <c r="U194" s="157">
        <f>IF(ISNUMBER(U167)=TRUE,IF(U167&gt;0,U167/NAgni!U$57*100,"n.a."),"n.a.")</f>
        <v>12757.87970528179</v>
      </c>
      <c r="V194" s="157">
        <f>IF(ISNUMBER(V167)=TRUE,IF(V167&gt;0,V167/NAgni!V$57*100,"n.a."),"n.a.")</f>
        <v>11453.470450284934</v>
      </c>
      <c r="W194" s="157">
        <f>IF(ISNUMBER(W167)=TRUE,IF(W167&gt;0,W167/NAgni!W$57*100,"n.a."),"n.a.")</f>
        <v>11754.673679153619</v>
      </c>
      <c r="X194" s="157">
        <f>IF(ISNUMBER(X167)=TRUE,IF(X167&gt;0,X167/NAgni!X$57*100,"n.a."),"n.a.")</f>
        <v>12487.966661128639</v>
      </c>
      <c r="Y194" s="157">
        <f>IF(ISNUMBER(Y167)=TRUE,IF(Y167&gt;0,Y167/NAgni!Y$57*100,"n.a."),"n.a.")</f>
        <v>13078.17166372775</v>
      </c>
      <c r="Z194" s="157">
        <f>IF(ISNUMBER(Z167)=TRUE,IF(Z167&gt;0,Z167/NAgni!Z$57*100,"n.a."),"n.a.")</f>
        <v>11889.025490452803</v>
      </c>
    </row>
    <row r="195" spans="1:26" x14ac:dyDescent="0.25">
      <c r="A195" s="1" t="s">
        <v>327</v>
      </c>
      <c r="B195" t="s">
        <v>328</v>
      </c>
      <c r="C195" s="157">
        <f>IF(ISNUMBER(C168)=TRUE,IF(C168&gt;0,C168/NAgni!C$57*100,"n.a."),"n.a.")</f>
        <v>6487.9256126807604</v>
      </c>
      <c r="D195" s="157">
        <f>IF(ISNUMBER(D168)=TRUE,IF(D168&gt;0,D168/NAgni!D$57*100,"n.a."),"n.a.")</f>
        <v>10943.90228754041</v>
      </c>
      <c r="E195" s="157">
        <f>IF(ISNUMBER(E168)=TRUE,IF(E168&gt;0,E168/NAgni!E$57*100,"n.a."),"n.a.")</f>
        <v>10681.93060634115</v>
      </c>
      <c r="F195" s="157">
        <f>IF(ISNUMBER(F168)=TRUE,IF(F168&gt;0,F168/NAgni!F$57*100,"n.a."),"n.a.")</f>
        <v>9165.7767165075129</v>
      </c>
      <c r="G195" s="157">
        <f>IF(ISNUMBER(G168)=TRUE,IF(G168&gt;0,G168/NAgni!G$57*100,"n.a."),"n.a.")</f>
        <v>8645.769525462827</v>
      </c>
      <c r="H195" s="157">
        <f>IF(ISNUMBER(H168)=TRUE,IF(H168&gt;0,H168/NAgni!H$57*100,"n.a."),"n.a.")</f>
        <v>8694.9621148820788</v>
      </c>
      <c r="I195" s="157">
        <f>IF(ISNUMBER(I168)=TRUE,IF(I168&gt;0,I168/NAgni!I$57*100,"n.a."),"n.a.")</f>
        <v>11171.295304835872</v>
      </c>
      <c r="J195" s="157">
        <f>IF(ISNUMBER(J168)=TRUE,IF(J168&gt;0,J168/NAgni!J$57*100,"n.a."),"n.a.")</f>
        <v>9624.3568147091391</v>
      </c>
      <c r="K195" s="157">
        <f>IF(ISNUMBER(K168)=TRUE,IF(K168&gt;0,K168/NAgni!K$57*100,"n.a."),"n.a.")</f>
        <v>9272.2780422446212</v>
      </c>
      <c r="L195" s="157">
        <f>IF(ISNUMBER(L168)=TRUE,IF(L168&gt;0,L168/NAgni!L$57*100,"n.a."),"n.a.")</f>
        <v>10597.209974133562</v>
      </c>
      <c r="M195" s="157">
        <f>IF(ISNUMBER(M168)=TRUE,IF(M168&gt;0,M168/NAgni!M$57*100,"n.a."),"n.a.")</f>
        <v>10837.941737319859</v>
      </c>
      <c r="N195" s="157">
        <f>IF(ISNUMBER(N168)=TRUE,IF(N168&gt;0,N168/NAgni!N$57*100,"n.a."),"n.a.")</f>
        <v>11011.323753570543</v>
      </c>
      <c r="O195" s="157">
        <f>IF(ISNUMBER(O168)=TRUE,IF(O168&gt;0,O168/NAgni!O$57*100,"n.a."),"n.a.")</f>
        <v>8587.6773102168117</v>
      </c>
      <c r="P195" s="157">
        <f>IF(ISNUMBER(P168)=TRUE,IF(P168&gt;0,P168/NAgni!P$57*100,"n.a."),"n.a.")</f>
        <v>8538.8246856721507</v>
      </c>
      <c r="Q195" s="157">
        <f>IF(ISNUMBER(Q168)=TRUE,IF(Q168&gt;0,Q168/NAgni!Q$57*100,"n.a."),"n.a.")</f>
        <v>8181.7555760691594</v>
      </c>
      <c r="R195" s="157">
        <f>IF(ISNUMBER(R168)=TRUE,IF(R168&gt;0,R168/NAgni!R$57*100,"n.a."),"n.a.")</f>
        <v>8187.0965286766459</v>
      </c>
      <c r="S195" s="157">
        <f>IF(ISNUMBER(S168)=TRUE,IF(S168&gt;0,S168/NAgni!S$57*100,"n.a."),"n.a.")</f>
        <v>9491.4443075888776</v>
      </c>
      <c r="T195" s="157">
        <f>IF(ISNUMBER(T168)=TRUE,IF(T168&gt;0,T168/NAgni!T$57*100,"n.a."),"n.a.")</f>
        <v>10010.444657933984</v>
      </c>
      <c r="U195" s="157">
        <f>IF(ISNUMBER(U168)=TRUE,IF(U168&gt;0,U168/NAgni!U$57*100,"n.a."),"n.a.")</f>
        <v>9642.2581028695677</v>
      </c>
      <c r="V195" s="157">
        <f>IF(ISNUMBER(V168)=TRUE,IF(V168&gt;0,V168/NAgni!V$57*100,"n.a."),"n.a.")</f>
        <v>8365.9541611984932</v>
      </c>
      <c r="W195" s="157">
        <f>IF(ISNUMBER(W168)=TRUE,IF(W168&gt;0,W168/NAgni!W$57*100,"n.a."),"n.a.")</f>
        <v>7749.7702951513174</v>
      </c>
      <c r="X195" s="157">
        <f>IF(ISNUMBER(X168)=TRUE,IF(X168&gt;0,X168/NAgni!X$57*100,"n.a."),"n.a.")</f>
        <v>7277.0695226187481</v>
      </c>
      <c r="Y195" s="157">
        <f>IF(ISNUMBER(Y168)=TRUE,IF(Y168&gt;0,Y168/NAgni!Y$57*100,"n.a."),"n.a.")</f>
        <v>6881.5382944303665</v>
      </c>
      <c r="Z195" s="157">
        <f>IF(ISNUMBER(Z168)=TRUE,IF(Z168&gt;0,Z168/NAgni!Z$57*100,"n.a."),"n.a.")</f>
        <v>6422.6469613620939</v>
      </c>
    </row>
    <row r="196" spans="1:26" x14ac:dyDescent="0.25">
      <c r="A196" s="1" t="s">
        <v>329</v>
      </c>
      <c r="B196" t="s">
        <v>330</v>
      </c>
      <c r="C196" s="157">
        <f>IF(ISNUMBER(C169)=TRUE,IF(C169&gt;0,C169/NAgni!C$57*100,"n.a."),"n.a.")</f>
        <v>16118.52756179175</v>
      </c>
      <c r="D196" s="157">
        <f>IF(ISNUMBER(D169)=TRUE,IF(D169&gt;0,D169/NAgni!D$57*100,"n.a."),"n.a.")</f>
        <v>16872.595874318777</v>
      </c>
      <c r="E196" s="157">
        <f>IF(ISNUMBER(E169)=TRUE,IF(E169&gt;0,E169/NAgni!E$57*100,"n.a."),"n.a.")</f>
        <v>16775.679413366335</v>
      </c>
      <c r="F196" s="157">
        <f>IF(ISNUMBER(F169)=TRUE,IF(F169&gt;0,F169/NAgni!F$57*100,"n.a."),"n.a.")</f>
        <v>17630.6452317433</v>
      </c>
      <c r="G196" s="157">
        <f>IF(ISNUMBER(G169)=TRUE,IF(G169&gt;0,G169/NAgni!G$57*100,"n.a."),"n.a.")</f>
        <v>17598.570621115468</v>
      </c>
      <c r="H196" s="157">
        <f>IF(ISNUMBER(H169)=TRUE,IF(H169&gt;0,H169/NAgni!H$57*100,"n.a."),"n.a.")</f>
        <v>16400.785183941785</v>
      </c>
      <c r="I196" s="157">
        <f>IF(ISNUMBER(I169)=TRUE,IF(I169&gt;0,I169/NAgni!I$57*100,"n.a."),"n.a.")</f>
        <v>16740.530796747447</v>
      </c>
      <c r="J196" s="157">
        <f>IF(ISNUMBER(J169)=TRUE,IF(J169&gt;0,J169/NAgni!J$57*100,"n.a."),"n.a.")</f>
        <v>16508.84484841835</v>
      </c>
      <c r="K196" s="157">
        <f>IF(ISNUMBER(K169)=TRUE,IF(K169&gt;0,K169/NAgni!K$57*100,"n.a."),"n.a.")</f>
        <v>15634.570734572517</v>
      </c>
      <c r="L196" s="157">
        <f>IF(ISNUMBER(L169)=TRUE,IF(L169&gt;0,L169/NAgni!L$57*100,"n.a."),"n.a.")</f>
        <v>15390.083588221583</v>
      </c>
      <c r="M196" s="157">
        <f>IF(ISNUMBER(M169)=TRUE,IF(M169&gt;0,M169/NAgni!M$57*100,"n.a."),"n.a.")</f>
        <v>15424.069571767006</v>
      </c>
      <c r="N196" s="157">
        <f>IF(ISNUMBER(N169)=TRUE,IF(N169&gt;0,N169/NAgni!N$57*100,"n.a."),"n.a.")</f>
        <v>14961.983754664474</v>
      </c>
      <c r="O196" s="157">
        <f>IF(ISNUMBER(O169)=TRUE,IF(O169&gt;0,O169/NAgni!O$57*100,"n.a."),"n.a.")</f>
        <v>15354.056097843753</v>
      </c>
      <c r="P196" s="157">
        <f>IF(ISNUMBER(P169)=TRUE,IF(P169&gt;0,P169/NAgni!P$57*100,"n.a."),"n.a.")</f>
        <v>14788.478823578933</v>
      </c>
      <c r="Q196" s="157">
        <f>IF(ISNUMBER(Q169)=TRUE,IF(Q169&gt;0,Q169/NAgni!Q$57*100,"n.a."),"n.a.")</f>
        <v>13397.387022266363</v>
      </c>
      <c r="R196" s="157">
        <f>IF(ISNUMBER(R169)=TRUE,IF(R169&gt;0,R169/NAgni!R$57*100,"n.a."),"n.a.")</f>
        <v>13483.604724631059</v>
      </c>
      <c r="S196" s="157">
        <f>IF(ISNUMBER(S169)=TRUE,IF(S169&gt;0,S169/NAgni!S$57*100,"n.a."),"n.a.")</f>
        <v>15374.386633067366</v>
      </c>
      <c r="T196" s="157">
        <f>IF(ISNUMBER(T169)=TRUE,IF(T169&gt;0,T169/NAgni!T$57*100,"n.a."),"n.a.")</f>
        <v>16787.322171063704</v>
      </c>
      <c r="U196" s="157">
        <f>IF(ISNUMBER(U169)=TRUE,IF(U169&gt;0,U169/NAgni!U$57*100,"n.a."),"n.a.")</f>
        <v>17293.59903597815</v>
      </c>
      <c r="V196" s="157">
        <f>IF(ISNUMBER(V169)=TRUE,IF(V169&gt;0,V169/NAgni!V$57*100,"n.a."),"n.a.")</f>
        <v>17425.79837427755</v>
      </c>
      <c r="W196" s="157">
        <f>IF(ISNUMBER(W169)=TRUE,IF(W169&gt;0,W169/NAgni!W$57*100,"n.a."),"n.a.")</f>
        <v>17740.360422180693</v>
      </c>
      <c r="X196" s="157">
        <f>IF(ISNUMBER(X169)=TRUE,IF(X169&gt;0,X169/NAgni!X$57*100,"n.a."),"n.a.")</f>
        <v>18537.899827190598</v>
      </c>
      <c r="Y196" s="157">
        <f>IF(ISNUMBER(Y169)=TRUE,IF(Y169&gt;0,Y169/NAgni!Y$57*100,"n.a."),"n.a.")</f>
        <v>17168.652734667161</v>
      </c>
      <c r="Z196" s="157">
        <f>IF(ISNUMBER(Z169)=TRUE,IF(Z169&gt;0,Z169/NAgni!Z$57*100,"n.a."),"n.a.")</f>
        <v>15221.132313829245</v>
      </c>
    </row>
    <row r="197" spans="1:26" x14ac:dyDescent="0.25">
      <c r="A197" s="1" t="s">
        <v>331</v>
      </c>
      <c r="B197" t="s">
        <v>332</v>
      </c>
      <c r="C197" s="157" t="str">
        <f>IF(ISNUMBER(C170)=TRUE,IF(C170&gt;0,C170/NAgni!C$57*100,"n.a."),"n.a.")</f>
        <v>n.a.</v>
      </c>
      <c r="D197" s="157" t="str">
        <f>IF(ISNUMBER(D170)=TRUE,IF(D170&gt;0,D170/NAgni!D$57*100,"n.a."),"n.a.")</f>
        <v>n.a.</v>
      </c>
      <c r="E197" s="157" t="str">
        <f>IF(ISNUMBER(E170)=TRUE,IF(E170&gt;0,E170/NAgni!E$57*100,"n.a."),"n.a.")</f>
        <v>n.a.</v>
      </c>
      <c r="F197" s="157" t="str">
        <f>IF(ISNUMBER(F170)=TRUE,IF(F170&gt;0,F170/NAgni!F$57*100,"n.a."),"n.a.")</f>
        <v>n.a.</v>
      </c>
      <c r="G197" s="157" t="str">
        <f>IF(ISNUMBER(G170)=TRUE,IF(G170&gt;0,G170/NAgni!G$57*100,"n.a."),"n.a.")</f>
        <v>n.a.</v>
      </c>
      <c r="H197" s="157" t="str">
        <f>IF(ISNUMBER(H170)=TRUE,IF(H170&gt;0,H170/NAgni!H$57*100,"n.a."),"n.a.")</f>
        <v>n.a.</v>
      </c>
      <c r="I197" s="157" t="str">
        <f>IF(ISNUMBER(I170)=TRUE,IF(I170&gt;0,I170/NAgni!I$57*100,"n.a."),"n.a.")</f>
        <v>n.a.</v>
      </c>
      <c r="J197" s="157" t="str">
        <f>IF(ISNUMBER(J170)=TRUE,IF(J170&gt;0,J170/NAgni!J$57*100,"n.a."),"n.a.")</f>
        <v>n.a.</v>
      </c>
      <c r="K197" s="157" t="str">
        <f>IF(ISNUMBER(K170)=TRUE,IF(K170&gt;0,K170/NAgni!K$57*100,"n.a."),"n.a.")</f>
        <v>n.a.</v>
      </c>
      <c r="L197" s="157" t="str">
        <f>IF(ISNUMBER(L170)=TRUE,IF(L170&gt;0,L170/NAgni!L$57*100,"n.a."),"n.a.")</f>
        <v>n.a.</v>
      </c>
      <c r="M197" s="157" t="str">
        <f>IF(ISNUMBER(M170)=TRUE,IF(M170&gt;0,M170/NAgni!M$57*100,"n.a."),"n.a.")</f>
        <v>n.a.</v>
      </c>
      <c r="N197" s="157" t="str">
        <f>IF(ISNUMBER(N170)=TRUE,IF(N170&gt;0,N170/NAgni!N$57*100,"n.a."),"n.a.")</f>
        <v>n.a.</v>
      </c>
      <c r="O197" s="157" t="str">
        <f>IF(ISNUMBER(O170)=TRUE,IF(O170&gt;0,O170/NAgni!O$57*100,"n.a."),"n.a.")</f>
        <v>n.a.</v>
      </c>
      <c r="P197" s="157" t="str">
        <f>IF(ISNUMBER(P170)=TRUE,IF(P170&gt;0,P170/NAgni!P$57*100,"n.a."),"n.a.")</f>
        <v>n.a.</v>
      </c>
      <c r="Q197" s="157" t="str">
        <f>IF(ISNUMBER(Q170)=TRUE,IF(Q170&gt;0,Q170/NAgni!Q$57*100,"n.a."),"n.a.")</f>
        <v>n.a.</v>
      </c>
      <c r="R197" s="157" t="str">
        <f>IF(ISNUMBER(R170)=TRUE,IF(R170&gt;0,R170/NAgni!R$57*100,"n.a."),"n.a.")</f>
        <v>n.a.</v>
      </c>
      <c r="S197" s="157" t="str">
        <f>IF(ISNUMBER(S170)=TRUE,IF(S170&gt;0,S170/NAgni!S$57*100,"n.a."),"n.a.")</f>
        <v>n.a.</v>
      </c>
      <c r="T197" s="157" t="str">
        <f>IF(ISNUMBER(T170)=TRUE,IF(T170&gt;0,T170/NAgni!T$57*100,"n.a."),"n.a.")</f>
        <v>n.a.</v>
      </c>
      <c r="U197" s="157" t="str">
        <f>IF(ISNUMBER(U170)=TRUE,IF(U170&gt;0,U170/NAgni!U$57*100,"n.a."),"n.a.")</f>
        <v>n.a.</v>
      </c>
      <c r="V197" s="157" t="str">
        <f>IF(ISNUMBER(V170)=TRUE,IF(V170&gt;0,V170/NAgni!V$57*100,"n.a."),"n.a.")</f>
        <v>n.a.</v>
      </c>
      <c r="W197" s="157" t="str">
        <f>IF(ISNUMBER(W170)=TRUE,IF(W170&gt;0,W170/NAgni!W$57*100,"n.a."),"n.a.")</f>
        <v>n.a.</v>
      </c>
      <c r="X197" s="157" t="str">
        <f>IF(ISNUMBER(X170)=TRUE,IF(X170&gt;0,X170/NAgni!X$57*100,"n.a."),"n.a.")</f>
        <v>n.a.</v>
      </c>
      <c r="Y197" s="157" t="str">
        <f>IF(ISNUMBER(Y170)=TRUE,IF(Y170&gt;0,Y170/NAgni!Y$57*100,"n.a."),"n.a.")</f>
        <v>n.a.</v>
      </c>
      <c r="Z197" s="157" t="str">
        <f>IF(ISNUMBER(Z170)=TRUE,IF(Z170&gt;0,Z170/NAgni!Z$57*100,"n.a."),"n.a.")</f>
        <v>n.a.</v>
      </c>
    </row>
    <row r="198" spans="1:26" x14ac:dyDescent="0.25">
      <c r="A198" s="1" t="s">
        <v>333</v>
      </c>
      <c r="B198" t="s">
        <v>334</v>
      </c>
      <c r="C198" s="157">
        <f>IF(ISNUMBER(C171)=TRUE,IF(C171&gt;0,C171/NAgni!C$57*100,"n.a."),"n.a.")</f>
        <v>9405.7686288326258</v>
      </c>
      <c r="D198" s="157">
        <f>IF(ISNUMBER(D171)=TRUE,IF(D171&gt;0,D171/NAgni!D$57*100,"n.a."),"n.a.")</f>
        <v>12353.636324122217</v>
      </c>
      <c r="E198" s="157">
        <f>IF(ISNUMBER(E171)=TRUE,IF(E171&gt;0,E171/NAgni!E$57*100,"n.a."),"n.a.")</f>
        <v>14589.319988185802</v>
      </c>
      <c r="F198" s="157">
        <f>IF(ISNUMBER(F171)=TRUE,IF(F171&gt;0,F171/NAgni!F$57*100,"n.a."),"n.a.")</f>
        <v>14290.654152286272</v>
      </c>
      <c r="G198" s="157">
        <f>IF(ISNUMBER(G171)=TRUE,IF(G171&gt;0,G171/NAgni!G$57*100,"n.a."),"n.a.")</f>
        <v>13860.446038852137</v>
      </c>
      <c r="H198" s="157">
        <f>IF(ISNUMBER(H171)=TRUE,IF(H171&gt;0,H171/NAgni!H$57*100,"n.a."),"n.a.")</f>
        <v>12713.42873958778</v>
      </c>
      <c r="I198" s="157">
        <f>IF(ISNUMBER(I171)=TRUE,IF(I171&gt;0,I171/NAgni!I$57*100,"n.a."),"n.a.")</f>
        <v>13070.219002453026</v>
      </c>
      <c r="J198" s="157">
        <f>IF(ISNUMBER(J171)=TRUE,IF(J171&gt;0,J171/NAgni!J$57*100,"n.a."),"n.a.")</f>
        <v>13461.634887788583</v>
      </c>
      <c r="K198" s="157">
        <f>IF(ISNUMBER(K171)=TRUE,IF(K171&gt;0,K171/NAgni!K$57*100,"n.a."),"n.a.")</f>
        <v>12100.83088424653</v>
      </c>
      <c r="L198" s="157">
        <f>IF(ISNUMBER(L171)=TRUE,IF(L171&gt;0,L171/NAgni!L$57*100,"n.a."),"n.a.")</f>
        <v>11611.401653674557</v>
      </c>
      <c r="M198" s="157">
        <f>IF(ISNUMBER(M171)=TRUE,IF(M171&gt;0,M171/NAgni!M$57*100,"n.a."),"n.a.")</f>
        <v>11144.413136341658</v>
      </c>
      <c r="N198" s="157">
        <f>IF(ISNUMBER(N171)=TRUE,IF(N171&gt;0,N171/NAgni!N$57*100,"n.a."),"n.a.")</f>
        <v>10855.410044729149</v>
      </c>
      <c r="O198" s="157">
        <f>IF(ISNUMBER(O171)=TRUE,IF(O171&gt;0,O171/NAgni!O$57*100,"n.a."),"n.a.")</f>
        <v>10109.491297904164</v>
      </c>
      <c r="P198" s="157">
        <f>IF(ISNUMBER(P171)=TRUE,IF(P171&gt;0,P171/NAgni!P$57*100,"n.a."),"n.a.")</f>
        <v>10061.952776619115</v>
      </c>
      <c r="Q198" s="157">
        <f>IF(ISNUMBER(Q171)=TRUE,IF(Q171&gt;0,Q171/NAgni!Q$57*100,"n.a."),"n.a.")</f>
        <v>10288.437544793223</v>
      </c>
      <c r="R198" s="157">
        <f>IF(ISNUMBER(R171)=TRUE,IF(R171&gt;0,R171/NAgni!R$57*100,"n.a."),"n.a.")</f>
        <v>11103.762422846197</v>
      </c>
      <c r="S198" s="157">
        <f>IF(ISNUMBER(S171)=TRUE,IF(S171&gt;0,S171/NAgni!S$57*100,"n.a."),"n.a.")</f>
        <v>10947.561060740996</v>
      </c>
      <c r="T198" s="157">
        <f>IF(ISNUMBER(T171)=TRUE,IF(T171&gt;0,T171/NAgni!T$57*100,"n.a."),"n.a.")</f>
        <v>11323.048393351361</v>
      </c>
      <c r="U198" s="157">
        <f>IF(ISNUMBER(U171)=TRUE,IF(U171&gt;0,U171/NAgni!U$57*100,"n.a."),"n.a.")</f>
        <v>9683.7465173137352</v>
      </c>
      <c r="V198" s="157">
        <f>IF(ISNUMBER(V171)=TRUE,IF(V171&gt;0,V171/NAgni!V$57*100,"n.a."),"n.a.")</f>
        <v>9533.7671346097104</v>
      </c>
      <c r="W198" s="157">
        <f>IF(ISNUMBER(W171)=TRUE,IF(W171&gt;0,W171/NAgni!W$57*100,"n.a."),"n.a.")</f>
        <v>10272.626615008818</v>
      </c>
      <c r="X198" s="157">
        <f>IF(ISNUMBER(X171)=TRUE,IF(X171&gt;0,X171/NAgni!X$57*100,"n.a."),"n.a.")</f>
        <v>10725.937341448249</v>
      </c>
      <c r="Y198" s="157">
        <f>IF(ISNUMBER(Y171)=TRUE,IF(Y171&gt;0,Y171/NAgni!Y$57*100,"n.a."),"n.a.")</f>
        <v>10540.128603626546</v>
      </c>
      <c r="Z198" s="157">
        <f>IF(ISNUMBER(Z171)=TRUE,IF(Z171&gt;0,Z171/NAgni!Z$57*100,"n.a."),"n.a.")</f>
        <v>10824.042316738793</v>
      </c>
    </row>
    <row r="199" spans="1:26" x14ac:dyDescent="0.25">
      <c r="A199" s="1" t="s">
        <v>335</v>
      </c>
      <c r="B199" t="s">
        <v>336</v>
      </c>
      <c r="C199" s="157">
        <f>IF(ISNUMBER(C172)=TRUE,IF(C172&gt;0,C172/NAgni!C$57*100,"n.a."),"n.a.")</f>
        <v>10016.884652393759</v>
      </c>
      <c r="D199" s="157">
        <f>IF(ISNUMBER(D172)=TRUE,IF(D172&gt;0,D172/NAgni!D$57*100,"n.a."),"n.a.")</f>
        <v>10598.095989781448</v>
      </c>
      <c r="E199" s="157">
        <f>IF(ISNUMBER(E172)=TRUE,IF(E172&gt;0,E172/NAgni!E$57*100,"n.a."),"n.a.")</f>
        <v>10440.761782909933</v>
      </c>
      <c r="F199" s="157">
        <f>IF(ISNUMBER(F172)=TRUE,IF(F172&gt;0,F172/NAgni!F$57*100,"n.a."),"n.a.")</f>
        <v>10142.47194080977</v>
      </c>
      <c r="G199" s="157">
        <f>IF(ISNUMBER(G172)=TRUE,IF(G172&gt;0,G172/NAgni!G$57*100,"n.a."),"n.a.")</f>
        <v>9959.5571421754867</v>
      </c>
      <c r="H199" s="157">
        <f>IF(ISNUMBER(H172)=TRUE,IF(H172&gt;0,H172/NAgni!H$57*100,"n.a."),"n.a.")</f>
        <v>9603.8140763358369</v>
      </c>
      <c r="I199" s="157">
        <f>IF(ISNUMBER(I172)=TRUE,IF(I172&gt;0,I172/NAgni!I$57*100,"n.a."),"n.a.")</f>
        <v>9799.9169762085512</v>
      </c>
      <c r="J199" s="157">
        <f>IF(ISNUMBER(J172)=TRUE,IF(J172&gt;0,J172/NAgni!J$57*100,"n.a."),"n.a.")</f>
        <v>10336.674014275046</v>
      </c>
      <c r="K199" s="157">
        <f>IF(ISNUMBER(K172)=TRUE,IF(K172&gt;0,K172/NAgni!K$57*100,"n.a."),"n.a.")</f>
        <v>9917.2682373412663</v>
      </c>
      <c r="L199" s="157">
        <f>IF(ISNUMBER(L172)=TRUE,IF(L172&gt;0,L172/NAgni!L$57*100,"n.a."),"n.a.")</f>
        <v>9448.3740347105759</v>
      </c>
      <c r="M199" s="157">
        <f>IF(ISNUMBER(M172)=TRUE,IF(M172&gt;0,M172/NAgni!M$57*100,"n.a."),"n.a.")</f>
        <v>9154.5443530213197</v>
      </c>
      <c r="N199" s="157">
        <f>IF(ISNUMBER(N172)=TRUE,IF(N172&gt;0,N172/NAgni!N$57*100,"n.a."),"n.a.")</f>
        <v>9119.9641713923502</v>
      </c>
      <c r="O199" s="157">
        <f>IF(ISNUMBER(O172)=TRUE,IF(O172&gt;0,O172/NAgni!O$57*100,"n.a."),"n.a.")</f>
        <v>8815.5279251475531</v>
      </c>
      <c r="P199" s="157">
        <f>IF(ISNUMBER(P172)=TRUE,IF(P172&gt;0,P172/NAgni!P$57*100,"n.a."),"n.a.")</f>
        <v>8492.6730499402202</v>
      </c>
      <c r="Q199" s="157">
        <f>IF(ISNUMBER(Q172)=TRUE,IF(Q172&gt;0,Q172/NAgni!Q$57*100,"n.a."),"n.a.")</f>
        <v>8651.746110383061</v>
      </c>
      <c r="R199" s="157">
        <f>IF(ISNUMBER(R172)=TRUE,IF(R172&gt;0,R172/NAgni!R$57*100,"n.a."),"n.a.")</f>
        <v>9228.8395857636297</v>
      </c>
      <c r="S199" s="157">
        <f>IF(ISNUMBER(S172)=TRUE,IF(S172&gt;0,S172/NAgni!S$57*100,"n.a."),"n.a.")</f>
        <v>9859.7375895706737</v>
      </c>
      <c r="T199" s="157">
        <f>IF(ISNUMBER(T172)=TRUE,IF(T172&gt;0,T172/NAgni!T$57*100,"n.a."),"n.a.")</f>
        <v>10066.268808829749</v>
      </c>
      <c r="U199" s="157">
        <f>IF(ISNUMBER(U172)=TRUE,IF(U172&gt;0,U172/NAgni!U$57*100,"n.a."),"n.a.")</f>
        <v>9992.6435040485485</v>
      </c>
      <c r="V199" s="157">
        <f>IF(ISNUMBER(V172)=TRUE,IF(V172&gt;0,V172/NAgni!V$57*100,"n.a."),"n.a.")</f>
        <v>9905.798198935734</v>
      </c>
      <c r="W199" s="157">
        <f>IF(ISNUMBER(W172)=TRUE,IF(W172&gt;0,W172/NAgni!W$57*100,"n.a."),"n.a.")</f>
        <v>9838.2722558318092</v>
      </c>
      <c r="X199" s="157">
        <f>IF(ISNUMBER(X172)=TRUE,IF(X172&gt;0,X172/NAgni!X$57*100,"n.a."),"n.a.")</f>
        <v>9550.429392019907</v>
      </c>
      <c r="Y199" s="157">
        <f>IF(ISNUMBER(Y172)=TRUE,IF(Y172&gt;0,Y172/NAgni!Y$57*100,"n.a."),"n.a.")</f>
        <v>8511.4572431489632</v>
      </c>
      <c r="Z199" s="157">
        <f>IF(ISNUMBER(Z172)=TRUE,IF(Z172&gt;0,Z172/NAgni!Z$57*100,"n.a."),"n.a.")</f>
        <v>7102.9061080190731</v>
      </c>
    </row>
    <row r="200" spans="1:26" x14ac:dyDescent="0.25">
      <c r="A200" s="1" t="s">
        <v>337</v>
      </c>
      <c r="B200" t="s">
        <v>338</v>
      </c>
      <c r="C200" s="157">
        <f>IF(ISNUMBER(C173)=TRUE,IF(C173&gt;0,C173/NAgni!C$57*100,"n.a."),"n.a.")</f>
        <v>12549.539840651762</v>
      </c>
      <c r="D200" s="157">
        <f>IF(ISNUMBER(D173)=TRUE,IF(D173&gt;0,D173/NAgni!D$57*100,"n.a."),"n.a.")</f>
        <v>13296.25509304023</v>
      </c>
      <c r="E200" s="157">
        <f>IF(ISNUMBER(E173)=TRUE,IF(E173&gt;0,E173/NAgni!E$57*100,"n.a."),"n.a.")</f>
        <v>13130.622501604561</v>
      </c>
      <c r="F200" s="157">
        <f>IF(ISNUMBER(F173)=TRUE,IF(F173&gt;0,F173/NAgni!F$57*100,"n.a."),"n.a.")</f>
        <v>12762.365422243443</v>
      </c>
      <c r="G200" s="157">
        <f>IF(ISNUMBER(G173)=TRUE,IF(G173&gt;0,G173/NAgni!G$57*100,"n.a."),"n.a.")</f>
        <v>13671.018240964293</v>
      </c>
      <c r="H200" s="157">
        <f>IF(ISNUMBER(H173)=TRUE,IF(H173&gt;0,H173/NAgni!H$57*100,"n.a."),"n.a.")</f>
        <v>12021.992425891027</v>
      </c>
      <c r="I200" s="157">
        <f>IF(ISNUMBER(I173)=TRUE,IF(I173&gt;0,I173/NAgni!I$57*100,"n.a."),"n.a.")</f>
        <v>12026.19327383881</v>
      </c>
      <c r="J200" s="157">
        <f>IF(ISNUMBER(J173)=TRUE,IF(J173&gt;0,J173/NAgni!J$57*100,"n.a."),"n.a.")</f>
        <v>12055.224096764074</v>
      </c>
      <c r="K200" s="157">
        <f>IF(ISNUMBER(K173)=TRUE,IF(K173&gt;0,K173/NAgni!K$57*100,"n.a."),"n.a.")</f>
        <v>10382.118024227797</v>
      </c>
      <c r="L200" s="157">
        <f>IF(ISNUMBER(L173)=TRUE,IF(L173&gt;0,L173/NAgni!L$57*100,"n.a."),"n.a.")</f>
        <v>10239.690535736014</v>
      </c>
      <c r="M200" s="157">
        <f>IF(ISNUMBER(M173)=TRUE,IF(M173&gt;0,M173/NAgni!M$57*100,"n.a."),"n.a.")</f>
        <v>10301.525303346849</v>
      </c>
      <c r="N200" s="157">
        <f>IF(ISNUMBER(N173)=TRUE,IF(N173&gt;0,N173/NAgni!N$57*100,"n.a."),"n.a.")</f>
        <v>9901.2936064486476</v>
      </c>
      <c r="O200" s="157">
        <f>IF(ISNUMBER(O173)=TRUE,IF(O173&gt;0,O173/NAgni!O$57*100,"n.a."),"n.a.")</f>
        <v>9955.0070126700193</v>
      </c>
      <c r="P200" s="157">
        <f>IF(ISNUMBER(P173)=TRUE,IF(P173&gt;0,P173/NAgni!P$57*100,"n.a."),"n.a.")</f>
        <v>9224.3328670299306</v>
      </c>
      <c r="Q200" s="157">
        <f>IF(ISNUMBER(Q173)=TRUE,IF(Q173&gt;0,Q173/NAgni!Q$57*100,"n.a."),"n.a.")</f>
        <v>9418.6403700599094</v>
      </c>
      <c r="R200" s="157">
        <f>IF(ISNUMBER(R173)=TRUE,IF(R173&gt;0,R173/NAgni!R$57*100,"n.a."),"n.a.")</f>
        <v>9274.600038464323</v>
      </c>
      <c r="S200" s="157">
        <f>IF(ISNUMBER(S173)=TRUE,IF(S173&gt;0,S173/NAgni!S$57*100,"n.a."),"n.a.")</f>
        <v>10164.169426672337</v>
      </c>
      <c r="T200" s="157">
        <f>IF(ISNUMBER(T173)=TRUE,IF(T173&gt;0,T173/NAgni!T$57*100,"n.a."),"n.a.")</f>
        <v>10606.857364783802</v>
      </c>
      <c r="U200" s="157">
        <f>IF(ISNUMBER(U173)=TRUE,IF(U173&gt;0,U173/NAgni!U$57*100,"n.a."),"n.a.")</f>
        <v>9902.1482008315525</v>
      </c>
      <c r="V200" s="157">
        <f>IF(ISNUMBER(V173)=TRUE,IF(V173&gt;0,V173/NAgni!V$57*100,"n.a."),"n.a.")</f>
        <v>10129.58455596261</v>
      </c>
      <c r="W200" s="157">
        <f>IF(ISNUMBER(W173)=TRUE,IF(W173&gt;0,W173/NAgni!W$57*100,"n.a."),"n.a.")</f>
        <v>10282.778747843564</v>
      </c>
      <c r="X200" s="157">
        <f>IF(ISNUMBER(X173)=TRUE,IF(X173&gt;0,X173/NAgni!X$57*100,"n.a."),"n.a.")</f>
        <v>9263.516261079998</v>
      </c>
      <c r="Y200" s="157">
        <f>IF(ISNUMBER(Y173)=TRUE,IF(Y173&gt;0,Y173/NAgni!Y$57*100,"n.a."),"n.a.")</f>
        <v>8696.6544249233211</v>
      </c>
      <c r="Z200" s="157">
        <f>IF(ISNUMBER(Z173)=TRUE,IF(Z173&gt;0,Z173/NAgni!Z$57*100,"n.a."),"n.a.")</f>
        <v>9682.9540674145464</v>
      </c>
    </row>
    <row r="201" spans="1:26" x14ac:dyDescent="0.25">
      <c r="A201" s="1" t="s">
        <v>339</v>
      </c>
      <c r="B201" t="s">
        <v>340</v>
      </c>
      <c r="C201" s="157">
        <f>IF(ISNUMBER(C174)=TRUE,IF(C174&gt;0,C174/NAgni!C$57*100,"n.a."),"n.a.")</f>
        <v>10060.556480742162</v>
      </c>
      <c r="D201" s="157">
        <f>IF(ISNUMBER(D174)=TRUE,IF(D174&gt;0,D174/NAgni!D$57*100,"n.a."),"n.a.")</f>
        <v>10883.36366648916</v>
      </c>
      <c r="E201" s="157">
        <f>IF(ISNUMBER(E174)=TRUE,IF(E174&gt;0,E174/NAgni!E$57*100,"n.a."),"n.a.")</f>
        <v>10242.886759507604</v>
      </c>
      <c r="F201" s="157">
        <f>IF(ISNUMBER(F174)=TRUE,IF(F174&gt;0,F174/NAgni!F$57*100,"n.a."),"n.a.")</f>
        <v>10156.190808409561</v>
      </c>
      <c r="G201" s="157">
        <f>IF(ISNUMBER(G174)=TRUE,IF(G174&gt;0,G174/NAgni!G$57*100,"n.a."),"n.a.")</f>
        <v>11058.806633464876</v>
      </c>
      <c r="H201" s="157">
        <f>IF(ISNUMBER(H174)=TRUE,IF(H174&gt;0,H174/NAgni!H$57*100,"n.a."),"n.a.")</f>
        <v>10675.350281457631</v>
      </c>
      <c r="I201" s="157">
        <f>IF(ISNUMBER(I174)=TRUE,IF(I174&gt;0,I174/NAgni!I$57*100,"n.a."),"n.a.")</f>
        <v>10044.87295627694</v>
      </c>
      <c r="J201" s="157">
        <f>IF(ISNUMBER(J174)=TRUE,IF(J174&gt;0,J174/NAgni!J$57*100,"n.a."),"n.a.")</f>
        <v>10440.840034992307</v>
      </c>
      <c r="K201" s="157">
        <f>IF(ISNUMBER(K174)=TRUE,IF(K174&gt;0,K174/NAgni!K$57*100,"n.a."),"n.a.")</f>
        <v>10171.7599733433</v>
      </c>
      <c r="L201" s="157">
        <f>IF(ISNUMBER(L174)=TRUE,IF(L174&gt;0,L174/NAgni!L$57*100,"n.a."),"n.a.")</f>
        <v>9538.2601840402367</v>
      </c>
      <c r="M201" s="157">
        <f>IF(ISNUMBER(M174)=TRUE,IF(M174&gt;0,M174/NAgni!M$57*100,"n.a."),"n.a.")</f>
        <v>8676.8646794643919</v>
      </c>
      <c r="N201" s="157">
        <f>IF(ISNUMBER(N174)=TRUE,IF(N174&gt;0,N174/NAgni!N$57*100,"n.a."),"n.a.")</f>
        <v>9223.0145468579558</v>
      </c>
      <c r="O201" s="157">
        <f>IF(ISNUMBER(O174)=TRUE,IF(O174&gt;0,O174/NAgni!O$57*100,"n.a."),"n.a.")</f>
        <v>9661.4495171034287</v>
      </c>
      <c r="P201" s="157">
        <f>IF(ISNUMBER(P174)=TRUE,IF(P174&gt;0,P174/NAgni!P$57*100,"n.a."),"n.a.")</f>
        <v>9529.0770169997322</v>
      </c>
      <c r="Q201" s="157">
        <f>IF(ISNUMBER(Q174)=TRUE,IF(Q174&gt;0,Q174/NAgni!Q$57*100,"n.a."),"n.a.")</f>
        <v>10139.349385454629</v>
      </c>
      <c r="R201" s="157">
        <f>IF(ISNUMBER(R174)=TRUE,IF(R174&gt;0,R174/NAgni!R$57*100,"n.a."),"n.a.")</f>
        <v>10714.584457332678</v>
      </c>
      <c r="S201" s="157">
        <f>IF(ISNUMBER(S174)=TRUE,IF(S174&gt;0,S174/NAgni!S$57*100,"n.a."),"n.a.")</f>
        <v>11670.330598030559</v>
      </c>
      <c r="T201" s="157">
        <f>IF(ISNUMBER(T174)=TRUE,IF(T174&gt;0,T174/NAgni!T$57*100,"n.a."),"n.a.")</f>
        <v>12280.467523502524</v>
      </c>
      <c r="U201" s="157">
        <f>IF(ISNUMBER(U174)=TRUE,IF(U174&gt;0,U174/NAgni!U$57*100,"n.a."),"n.a.")</f>
        <v>10812.740918088479</v>
      </c>
      <c r="V201" s="157">
        <f>IF(ISNUMBER(V174)=TRUE,IF(V174&gt;0,V174/NAgni!V$57*100,"n.a."),"n.a.")</f>
        <v>9558.5871196963217</v>
      </c>
      <c r="W201" s="157">
        <f>IF(ISNUMBER(W174)=TRUE,IF(W174&gt;0,W174/NAgni!W$57*100,"n.a."),"n.a.")</f>
        <v>7868.9652781240811</v>
      </c>
      <c r="X201" s="157">
        <f>IF(ISNUMBER(X174)=TRUE,IF(X174&gt;0,X174/NAgni!X$57*100,"n.a."),"n.a.")</f>
        <v>4351.4287184166742</v>
      </c>
      <c r="Y201" s="157">
        <f>IF(ISNUMBER(Y174)=TRUE,IF(Y174&gt;0,Y174/NAgni!Y$57*100,"n.a."),"n.a.")</f>
        <v>5310.7998567259228</v>
      </c>
      <c r="Z201" s="157">
        <f>IF(ISNUMBER(Z174)=TRUE,IF(Z174&gt;0,Z174/NAgni!Z$57*100,"n.a."),"n.a.")</f>
        <v>6203.2731888447342</v>
      </c>
    </row>
    <row r="202" spans="1:26" x14ac:dyDescent="0.25">
      <c r="A202" s="1" t="s">
        <v>341</v>
      </c>
      <c r="B202" t="s">
        <v>342</v>
      </c>
      <c r="C202" s="157">
        <f>IF(ISNUMBER(C175)=TRUE,IF(C175&gt;0,C175/NAgni!C$57*100,"n.a."),"n.a.")</f>
        <v>18869.152152178602</v>
      </c>
      <c r="D202" s="157">
        <f>IF(ISNUMBER(D175)=TRUE,IF(D175&gt;0,D175/NAgni!D$57*100,"n.a."),"n.a.")</f>
        <v>21242.363916051439</v>
      </c>
      <c r="E202" s="157">
        <f>IF(ISNUMBER(E175)=TRUE,IF(E175&gt;0,E175/NAgni!E$57*100,"n.a."),"n.a.")</f>
        <v>21950.152882795097</v>
      </c>
      <c r="F202" s="157">
        <f>IF(ISNUMBER(F175)=TRUE,IF(F175&gt;0,F175/NAgni!F$57*100,"n.a."),"n.a.")</f>
        <v>22222.548334523985</v>
      </c>
      <c r="G202" s="157">
        <f>IF(ISNUMBER(G175)=TRUE,IF(G175&gt;0,G175/NAgni!G$57*100,"n.a."),"n.a.")</f>
        <v>21186.574055142511</v>
      </c>
      <c r="H202" s="157">
        <f>IF(ISNUMBER(H175)=TRUE,IF(H175&gt;0,H175/NAgni!H$57*100,"n.a."),"n.a.")</f>
        <v>22686.907955620056</v>
      </c>
      <c r="I202" s="157">
        <f>IF(ISNUMBER(I175)=TRUE,IF(I175&gt;0,I175/NAgni!I$57*100,"n.a."),"n.a.")</f>
        <v>20856.090652057883</v>
      </c>
      <c r="J202" s="157">
        <f>IF(ISNUMBER(J175)=TRUE,IF(J175&gt;0,J175/NAgni!J$57*100,"n.a."),"n.a.")</f>
        <v>20599.421517672188</v>
      </c>
      <c r="K202" s="157">
        <f>IF(ISNUMBER(K175)=TRUE,IF(K175&gt;0,K175/NAgni!K$57*100,"n.a."),"n.a.")</f>
        <v>19507.353989593263</v>
      </c>
      <c r="L202" s="157">
        <f>IF(ISNUMBER(L175)=TRUE,IF(L175&gt;0,L175/NAgni!L$57*100,"n.a."),"n.a.")</f>
        <v>13950.255953477123</v>
      </c>
      <c r="M202" s="157">
        <f>IF(ISNUMBER(M175)=TRUE,IF(M175&gt;0,M175/NAgni!M$57*100,"n.a."),"n.a.")</f>
        <v>19178.410636324217</v>
      </c>
      <c r="N202" s="157">
        <f>IF(ISNUMBER(N175)=TRUE,IF(N175&gt;0,N175/NAgni!N$57*100,"n.a."),"n.a.")</f>
        <v>18008.538268906759</v>
      </c>
      <c r="O202" s="157">
        <f>IF(ISNUMBER(O175)=TRUE,IF(O175&gt;0,O175/NAgni!O$57*100,"n.a."),"n.a.")</f>
        <v>16805.121489346515</v>
      </c>
      <c r="P202" s="157">
        <f>IF(ISNUMBER(P175)=TRUE,IF(P175&gt;0,P175/NAgni!P$57*100,"n.a."),"n.a.")</f>
        <v>17069.763183158178</v>
      </c>
      <c r="Q202" s="157">
        <f>IF(ISNUMBER(Q175)=TRUE,IF(Q175&gt;0,Q175/NAgni!Q$57*100,"n.a."),"n.a.")</f>
        <v>17736.965063920517</v>
      </c>
      <c r="R202" s="157">
        <f>IF(ISNUMBER(R175)=TRUE,IF(R175&gt;0,R175/NAgni!R$57*100,"n.a."),"n.a.")</f>
        <v>17566.283372458805</v>
      </c>
      <c r="S202" s="157">
        <f>IF(ISNUMBER(S175)=TRUE,IF(S175&gt;0,S175/NAgni!S$57*100,"n.a."),"n.a.")</f>
        <v>18630.164494443216</v>
      </c>
      <c r="T202" s="157">
        <f>IF(ISNUMBER(T175)=TRUE,IF(T175&gt;0,T175/NAgni!T$57*100,"n.a."),"n.a.")</f>
        <v>17637.440445096159</v>
      </c>
      <c r="U202" s="157">
        <f>IF(ISNUMBER(U175)=TRUE,IF(U175&gt;0,U175/NAgni!U$57*100,"n.a."),"n.a.")</f>
        <v>18511.033833911828</v>
      </c>
      <c r="V202" s="157">
        <f>IF(ISNUMBER(V175)=TRUE,IF(V175&gt;0,V175/NAgni!V$57*100,"n.a."),"n.a.")</f>
        <v>18487.751294774429</v>
      </c>
      <c r="W202" s="157">
        <f>IF(ISNUMBER(W175)=TRUE,IF(W175&gt;0,W175/NAgni!W$57*100,"n.a."),"n.a.")</f>
        <v>19791.915499720326</v>
      </c>
      <c r="X202" s="157">
        <f>IF(ISNUMBER(X175)=TRUE,IF(X175&gt;0,X175/NAgni!X$57*100,"n.a."),"n.a.")</f>
        <v>19208.734479401308</v>
      </c>
      <c r="Y202" s="157">
        <f>IF(ISNUMBER(Y175)=TRUE,IF(Y175&gt;0,Y175/NAgni!Y$57*100,"n.a."),"n.a.")</f>
        <v>18054.998031576106</v>
      </c>
      <c r="Z202" s="157">
        <f>IF(ISNUMBER(Z175)=TRUE,IF(Z175&gt;0,Z175/NAgni!Z$57*100,"n.a."),"n.a.")</f>
        <v>15921.527355683509</v>
      </c>
    </row>
    <row r="203" spans="1:26" x14ac:dyDescent="0.25">
      <c r="A203" s="1" t="s">
        <v>343</v>
      </c>
      <c r="B203" t="s">
        <v>483</v>
      </c>
      <c r="C203" s="157">
        <f>IF(ISNUMBER(C176)=TRUE,IF(C176&gt;0,C176/NAgni!C$57*100,"n.a."),"n.a.")</f>
        <v>21020.265399004329</v>
      </c>
      <c r="D203" s="157">
        <f>IF(ISNUMBER(D176)=TRUE,IF(D176&gt;0,D176/NAgni!D$57*100,"n.a."),"n.a.")</f>
        <v>18907.272687651741</v>
      </c>
      <c r="E203" s="157">
        <f>IF(ISNUMBER(E176)=TRUE,IF(E176&gt;0,E176/NAgni!E$57*100,"n.a."),"n.a.")</f>
        <v>20760.578385572306</v>
      </c>
      <c r="F203" s="157">
        <f>IF(ISNUMBER(F176)=TRUE,IF(F176&gt;0,F176/NAgni!F$57*100,"n.a."),"n.a.")</f>
        <v>22900.659347058132</v>
      </c>
      <c r="G203" s="157">
        <f>IF(ISNUMBER(G176)=TRUE,IF(G176&gt;0,G176/NAgni!G$57*100,"n.a."),"n.a.")</f>
        <v>25333.810370359744</v>
      </c>
      <c r="H203" s="157">
        <f>IF(ISNUMBER(H176)=TRUE,IF(H176&gt;0,H176/NAgni!H$57*100,"n.a."),"n.a.")</f>
        <v>25376.298379961187</v>
      </c>
      <c r="I203" s="157">
        <f>IF(ISNUMBER(I176)=TRUE,IF(I176&gt;0,I176/NAgni!I$57*100,"n.a."),"n.a.")</f>
        <v>24027.611272408398</v>
      </c>
      <c r="J203" s="157">
        <f>IF(ISNUMBER(J176)=TRUE,IF(J176&gt;0,J176/NAgni!J$57*100,"n.a."),"n.a.")</f>
        <v>23000.410154869987</v>
      </c>
      <c r="K203" s="157">
        <f>IF(ISNUMBER(K176)=TRUE,IF(K176&gt;0,K176/NAgni!K$57*100,"n.a."),"n.a.")</f>
        <v>20870.089633654432</v>
      </c>
      <c r="L203" s="157">
        <f>IF(ISNUMBER(L176)=TRUE,IF(L176&gt;0,L176/NAgni!L$57*100,"n.a."),"n.a.")</f>
        <v>19893.482421724369</v>
      </c>
      <c r="M203" s="157">
        <f>IF(ISNUMBER(M176)=TRUE,IF(M176&gt;0,M176/NAgni!M$57*100,"n.a."),"n.a.")</f>
        <v>20704.614136212724</v>
      </c>
      <c r="N203" s="157">
        <f>IF(ISNUMBER(N176)=TRUE,IF(N176&gt;0,N176/NAgni!N$57*100,"n.a."),"n.a.")</f>
        <v>20380.128597731989</v>
      </c>
      <c r="O203" s="157">
        <f>IF(ISNUMBER(O176)=TRUE,IF(O176&gt;0,O176/NAgni!O$57*100,"n.a."),"n.a.")</f>
        <v>19172.442997460239</v>
      </c>
      <c r="P203" s="157">
        <f>IF(ISNUMBER(P176)=TRUE,IF(P176&gt;0,P176/NAgni!P$57*100,"n.a."),"n.a.")</f>
        <v>19073.331187159718</v>
      </c>
      <c r="Q203" s="157">
        <f>IF(ISNUMBER(Q176)=TRUE,IF(Q176&gt;0,Q176/NAgni!Q$57*100,"n.a."),"n.a.")</f>
        <v>17519.652678948994</v>
      </c>
      <c r="R203" s="157">
        <f>IF(ISNUMBER(R176)=TRUE,IF(R176&gt;0,R176/NAgni!R$57*100,"n.a."),"n.a.")</f>
        <v>18837.394648213529</v>
      </c>
      <c r="S203" s="157">
        <f>IF(ISNUMBER(S176)=TRUE,IF(S176&gt;0,S176/NAgni!S$57*100,"n.a."),"n.a.")</f>
        <v>19448.171645342503</v>
      </c>
      <c r="T203" s="157">
        <f>IF(ISNUMBER(T176)=TRUE,IF(T176&gt;0,T176/NAgni!T$57*100,"n.a."),"n.a.")</f>
        <v>20839.671443860549</v>
      </c>
      <c r="U203" s="157">
        <f>IF(ISNUMBER(U176)=TRUE,IF(U176&gt;0,U176/NAgni!U$57*100,"n.a."),"n.a.")</f>
        <v>22415.652406328816</v>
      </c>
      <c r="V203" s="157">
        <f>IF(ISNUMBER(V176)=TRUE,IF(V176&gt;0,V176/NAgni!V$57*100,"n.a."),"n.a.")</f>
        <v>23752.111727781547</v>
      </c>
      <c r="W203" s="157">
        <f>IF(ISNUMBER(W176)=TRUE,IF(W176&gt;0,W176/NAgni!W$57*100,"n.a."),"n.a.")</f>
        <v>22936.081422182324</v>
      </c>
      <c r="X203" s="157">
        <f>IF(ISNUMBER(X176)=TRUE,IF(X176&gt;0,X176/NAgni!X$57*100,"n.a."),"n.a.")</f>
        <v>23944.044447179211</v>
      </c>
      <c r="Y203" s="157">
        <f>IF(ISNUMBER(Y176)=TRUE,IF(Y176&gt;0,Y176/NAgni!Y$57*100,"n.a."),"n.a.")</f>
        <v>21649.133957432809</v>
      </c>
      <c r="Z203" s="157">
        <f>IF(ISNUMBER(Z176)=TRUE,IF(Z176&gt;0,Z176/NAgni!Z$57*100,"n.a."),"n.a.")</f>
        <v>20105.550422327637</v>
      </c>
    </row>
    <row r="204" spans="1:26" x14ac:dyDescent="0.25">
      <c r="A204" s="1" t="s">
        <v>345</v>
      </c>
      <c r="B204" t="s">
        <v>346</v>
      </c>
      <c r="C204" s="157">
        <f>IF(ISNUMBER(C177)=TRUE,IF(C177&gt;0,C177/NAgni!C$57*100,"n.a."),"n.a.")</f>
        <v>9198.1873343312654</v>
      </c>
      <c r="D204" s="157">
        <f>IF(ISNUMBER(D177)=TRUE,IF(D177&gt;0,D177/NAgni!D$57*100,"n.a."),"n.a.")</f>
        <v>10154.9064941467</v>
      </c>
      <c r="E204" s="157">
        <f>IF(ISNUMBER(E177)=TRUE,IF(E177&gt;0,E177/NAgni!E$57*100,"n.a."),"n.a.")</f>
        <v>15554.205669752682</v>
      </c>
      <c r="F204" s="157">
        <f>IF(ISNUMBER(F177)=TRUE,IF(F177&gt;0,F177/NAgni!F$57*100,"n.a."),"n.a.")</f>
        <v>15469.052231071797</v>
      </c>
      <c r="G204" s="157">
        <f>IF(ISNUMBER(G177)=TRUE,IF(G177&gt;0,G177/NAgni!G$57*100,"n.a."),"n.a.")</f>
        <v>14129.720557602368</v>
      </c>
      <c r="H204" s="157">
        <f>IF(ISNUMBER(H177)=TRUE,IF(H177&gt;0,H177/NAgni!H$57*100,"n.a."),"n.a.")</f>
        <v>13088.083632582615</v>
      </c>
      <c r="I204" s="157">
        <f>IF(ISNUMBER(I177)=TRUE,IF(I177&gt;0,I177/NAgni!I$57*100,"n.a."),"n.a.")</f>
        <v>10385.06757677538</v>
      </c>
      <c r="J204" s="157">
        <f>IF(ISNUMBER(J177)=TRUE,IF(J177&gt;0,J177/NAgni!J$57*100,"n.a."),"n.a.")</f>
        <v>8549.9089448269424</v>
      </c>
      <c r="K204" s="157">
        <f>IF(ISNUMBER(K177)=TRUE,IF(K177&gt;0,K177/NAgni!K$57*100,"n.a."),"n.a.")</f>
        <v>8892.4739608579821</v>
      </c>
      <c r="L204" s="157">
        <f>IF(ISNUMBER(L177)=TRUE,IF(L177&gt;0,L177/NAgni!L$57*100,"n.a."),"n.a.")</f>
        <v>8198.3039080799408</v>
      </c>
      <c r="M204" s="157">
        <f>IF(ISNUMBER(M177)=TRUE,IF(M177&gt;0,M177/NAgni!M$57*100,"n.a."),"n.a.")</f>
        <v>6455.9914667748317</v>
      </c>
      <c r="N204" s="157">
        <f>IF(ISNUMBER(N177)=TRUE,IF(N177&gt;0,N177/NAgni!N$57*100,"n.a."),"n.a.")</f>
        <v>5132.9880429605273</v>
      </c>
      <c r="O204" s="157">
        <f>IF(ISNUMBER(O177)=TRUE,IF(O177&gt;0,O177/NAgni!O$57*100,"n.a."),"n.a.")</f>
        <v>5248.5384088889678</v>
      </c>
      <c r="P204" s="157">
        <f>IF(ISNUMBER(P177)=TRUE,IF(P177&gt;0,P177/NAgni!P$57*100,"n.a."),"n.a.")</f>
        <v>6523.8383546446557</v>
      </c>
      <c r="Q204" s="157">
        <f>IF(ISNUMBER(Q177)=TRUE,IF(Q177&gt;0,Q177/NAgni!Q$57*100,"n.a."),"n.a.")</f>
        <v>7243.3670017325157</v>
      </c>
      <c r="R204" s="157">
        <f>IF(ISNUMBER(R177)=TRUE,IF(R177&gt;0,R177/NAgni!R$57*100,"n.a."),"n.a.")</f>
        <v>7173.4718095593616</v>
      </c>
      <c r="S204" s="157">
        <f>IF(ISNUMBER(S177)=TRUE,IF(S177&gt;0,S177/NAgni!S$57*100,"n.a."),"n.a.")</f>
        <v>7373.9905391271195</v>
      </c>
      <c r="T204" s="157">
        <f>IF(ISNUMBER(T177)=TRUE,IF(T177&gt;0,T177/NAgni!T$57*100,"n.a."),"n.a.")</f>
        <v>7689.3585684143372</v>
      </c>
      <c r="U204" s="157">
        <f>IF(ISNUMBER(U177)=TRUE,IF(U177&gt;0,U177/NAgni!U$57*100,"n.a."),"n.a.")</f>
        <v>6475.9493469693898</v>
      </c>
      <c r="V204" s="157">
        <f>IF(ISNUMBER(V177)=TRUE,IF(V177&gt;0,V177/NAgni!V$57*100,"n.a."),"n.a.")</f>
        <v>6069.9943208635668</v>
      </c>
      <c r="W204" s="157">
        <f>IF(ISNUMBER(W177)=TRUE,IF(W177&gt;0,W177/NAgni!W$57*100,"n.a."),"n.a.")</f>
        <v>6906.831864365151</v>
      </c>
      <c r="X204" s="157">
        <f>IF(ISNUMBER(X177)=TRUE,IF(X177&gt;0,X177/NAgni!X$57*100,"n.a."),"n.a.")</f>
        <v>6209.3903613754628</v>
      </c>
      <c r="Y204" s="157">
        <f>IF(ISNUMBER(Y177)=TRUE,IF(Y177&gt;0,Y177/NAgni!Y$57*100,"n.a."),"n.a.")</f>
        <v>5403.399598162885</v>
      </c>
      <c r="Z204" s="157">
        <f>IF(ISNUMBER(Z177)=TRUE,IF(Z177&gt;0,Z177/NAgni!Z$57*100,"n.a."),"n.a.")</f>
        <v>5212.4644593454832</v>
      </c>
    </row>
    <row r="205" spans="1:26" x14ac:dyDescent="0.25">
      <c r="A205" s="1" t="s">
        <v>347</v>
      </c>
      <c r="B205" s="153" t="s">
        <v>348</v>
      </c>
      <c r="C205" s="157">
        <f>IF(ISNUMBER(C178)=TRUE,IF(C178&gt;0,C178/NAgni!C$57*100,"n.a."),"n.a.")</f>
        <v>19443.563039884884</v>
      </c>
      <c r="D205" s="157">
        <f>IF(ISNUMBER(D178)=TRUE,IF(D178&gt;0,D178/NAgni!D$57*100,"n.a."),"n.a.")</f>
        <v>23286.720930027892</v>
      </c>
      <c r="E205" s="157">
        <f>IF(ISNUMBER(E178)=TRUE,IF(E178&gt;0,E178/NAgni!E$57*100,"n.a."),"n.a.")</f>
        <v>21168.367576516543</v>
      </c>
      <c r="F205" s="157">
        <f>IF(ISNUMBER(F178)=TRUE,IF(F178&gt;0,F178/NAgni!F$57*100,"n.a."),"n.a.")</f>
        <v>20952.084363811144</v>
      </c>
      <c r="G205" s="157">
        <f>IF(ISNUMBER(G178)=TRUE,IF(G178&gt;0,G178/NAgni!G$57*100,"n.a."),"n.a.")</f>
        <v>23114.122135152065</v>
      </c>
      <c r="H205" s="157">
        <f>IF(ISNUMBER(H178)=TRUE,IF(H178&gt;0,H178/NAgni!H$57*100,"n.a."),"n.a.")</f>
        <v>22648.395650537746</v>
      </c>
      <c r="I205" s="157">
        <f>IF(ISNUMBER(I178)=TRUE,IF(I178&gt;0,I178/NAgni!I$57*100,"n.a."),"n.a.")</f>
        <v>25007.247020026938</v>
      </c>
      <c r="J205" s="157">
        <f>IF(ISNUMBER(J178)=TRUE,IF(J178&gt;0,J178/NAgni!J$57*100,"n.a."),"n.a.")</f>
        <v>22791.7895936487</v>
      </c>
      <c r="K205" s="157">
        <f>IF(ISNUMBER(K178)=TRUE,IF(K178&gt;0,K178/NAgni!K$57*100,"n.a."),"n.a.")</f>
        <v>23679.419534274872</v>
      </c>
      <c r="L205" s="157">
        <f>IF(ISNUMBER(L178)=TRUE,IF(L178&gt;0,L178/NAgni!L$57*100,"n.a."),"n.a.")</f>
        <v>18334.477603827578</v>
      </c>
      <c r="M205" s="157">
        <f>IF(ISNUMBER(M178)=TRUE,IF(M178&gt;0,M178/NAgni!M$57*100,"n.a."),"n.a.")</f>
        <v>18672.270132297024</v>
      </c>
      <c r="N205" s="157">
        <f>IF(ISNUMBER(N178)=TRUE,IF(N178&gt;0,N178/NAgni!N$57*100,"n.a."),"n.a.")</f>
        <v>19441.548893647479</v>
      </c>
      <c r="O205" s="157">
        <f>IF(ISNUMBER(O178)=TRUE,IF(O178&gt;0,O178/NAgni!O$57*100,"n.a."),"n.a.")</f>
        <v>16912.144289864809</v>
      </c>
      <c r="P205" s="157">
        <f>IF(ISNUMBER(P178)=TRUE,IF(P178&gt;0,P178/NAgni!P$57*100,"n.a."),"n.a.")</f>
        <v>16372.720716332818</v>
      </c>
      <c r="Q205" s="157">
        <f>IF(ISNUMBER(Q178)=TRUE,IF(Q178&gt;0,Q178/NAgni!Q$57*100,"n.a."),"n.a.")</f>
        <v>15788.22603697536</v>
      </c>
      <c r="R205" s="157">
        <f>IF(ISNUMBER(R178)=TRUE,IF(R178&gt;0,R178/NAgni!R$57*100,"n.a."),"n.a.")</f>
        <v>15272.416099987731</v>
      </c>
      <c r="S205" s="157">
        <f>IF(ISNUMBER(S178)=TRUE,IF(S178&gt;0,S178/NAgni!S$57*100,"n.a."),"n.a.")</f>
        <v>16082.761923228447</v>
      </c>
      <c r="T205" s="157">
        <f>IF(ISNUMBER(T178)=TRUE,IF(T178&gt;0,T178/NAgni!T$57*100,"n.a."),"n.a.")</f>
        <v>16034.92007654296</v>
      </c>
      <c r="U205" s="157">
        <f>IF(ISNUMBER(U178)=TRUE,IF(U178&gt;0,U178/NAgni!U$57*100,"n.a."),"n.a.")</f>
        <v>15106.299850739408</v>
      </c>
      <c r="V205" s="157">
        <f>IF(ISNUMBER(V178)=TRUE,IF(V178&gt;0,V178/NAgni!V$57*100,"n.a."),"n.a.")</f>
        <v>14954.977573789676</v>
      </c>
      <c r="W205" s="157">
        <f>IF(ISNUMBER(W178)=TRUE,IF(W178&gt;0,W178/NAgni!W$57*100,"n.a."),"n.a.")</f>
        <v>15199.770225441231</v>
      </c>
      <c r="X205" s="157">
        <f>IF(ISNUMBER(X178)=TRUE,IF(X178&gt;0,X178/NAgni!X$57*100,"n.a."),"n.a.")</f>
        <v>15821.564926956973</v>
      </c>
      <c r="Y205" s="157">
        <f>IF(ISNUMBER(Y178)=TRUE,IF(Y178&gt;0,Y178/NAgni!Y$57*100,"n.a."),"n.a.")</f>
        <v>15596.815379392285</v>
      </c>
      <c r="Z205" s="157">
        <f>IF(ISNUMBER(Z178)=TRUE,IF(Z178&gt;0,Z178/NAgni!Z$57*100,"n.a."),"n.a.")</f>
        <v>16361.868211047209</v>
      </c>
    </row>
    <row r="206" spans="1:26" x14ac:dyDescent="0.25">
      <c r="A206" s="1" t="s">
        <v>349</v>
      </c>
      <c r="B206" s="153" t="s">
        <v>350</v>
      </c>
      <c r="C206" s="157">
        <f>IF(ISNUMBER(C179)=TRUE,IF(C179&gt;0,C179/NAgni!C$57*100,"n.a."),"n.a.")</f>
        <v>13648.684148389848</v>
      </c>
      <c r="D206" s="157">
        <f>IF(ISNUMBER(D179)=TRUE,IF(D179&gt;0,D179/NAgni!D$57*100,"n.a."),"n.a.")</f>
        <v>14816.890419538482</v>
      </c>
      <c r="E206" s="157">
        <f>IF(ISNUMBER(E179)=TRUE,IF(E179&gt;0,E179/NAgni!E$57*100,"n.a."),"n.a.")</f>
        <v>15566.544067148774</v>
      </c>
      <c r="F206" s="157">
        <f>IF(ISNUMBER(F179)=TRUE,IF(F179&gt;0,F179/NAgni!F$57*100,"n.a."),"n.a.")</f>
        <v>12560.446444866993</v>
      </c>
      <c r="G206" s="157">
        <f>IF(ISNUMBER(G179)=TRUE,IF(G179&gt;0,G179/NAgni!G$57*100,"n.a."),"n.a.")</f>
        <v>13730.676309231299</v>
      </c>
      <c r="H206" s="157">
        <f>IF(ISNUMBER(H179)=TRUE,IF(H179&gt;0,H179/NAgni!H$57*100,"n.a."),"n.a.")</f>
        <v>14747.398791859618</v>
      </c>
      <c r="I206" s="157">
        <f>IF(ISNUMBER(I179)=TRUE,IF(I179&gt;0,I179/NAgni!I$57*100,"n.a."),"n.a.")</f>
        <v>13584.820469397684</v>
      </c>
      <c r="J206" s="157">
        <f>IF(ISNUMBER(J179)=TRUE,IF(J179&gt;0,J179/NAgni!J$57*100,"n.a."),"n.a.")</f>
        <v>12625.914882879433</v>
      </c>
      <c r="K206" s="157">
        <f>IF(ISNUMBER(K179)=TRUE,IF(K179&gt;0,K179/NAgni!K$57*100,"n.a."),"n.a.")</f>
        <v>11746.0202140206</v>
      </c>
      <c r="L206" s="157">
        <f>IF(ISNUMBER(L179)=TRUE,IF(L179&gt;0,L179/NAgni!L$57*100,"n.a."),"n.a.")</f>
        <v>11816.273293704264</v>
      </c>
      <c r="M206" s="157">
        <f>IF(ISNUMBER(M179)=TRUE,IF(M179&gt;0,M179/NAgni!M$57*100,"n.a."),"n.a.")</f>
        <v>12843.907356398751</v>
      </c>
      <c r="N206" s="157">
        <f>IF(ISNUMBER(N179)=TRUE,IF(N179&gt;0,N179/NAgni!N$57*100,"n.a."),"n.a.")</f>
        <v>13030.503711623533</v>
      </c>
      <c r="O206" s="157">
        <f>IF(ISNUMBER(O179)=TRUE,IF(O179&gt;0,O179/NAgni!O$57*100,"n.a."),"n.a.")</f>
        <v>12011.325563914595</v>
      </c>
      <c r="P206" s="157">
        <f>IF(ISNUMBER(P179)=TRUE,IF(P179&gt;0,P179/NAgni!P$57*100,"n.a."),"n.a.")</f>
        <v>11646.510508991309</v>
      </c>
      <c r="Q206" s="157">
        <f>IF(ISNUMBER(Q179)=TRUE,IF(Q179&gt;0,Q179/NAgni!Q$57*100,"n.a."),"n.a.")</f>
        <v>11464.215082104898</v>
      </c>
      <c r="R206" s="157">
        <f>IF(ISNUMBER(R179)=TRUE,IF(R179&gt;0,R179/NAgni!R$57*100,"n.a."),"n.a.")</f>
        <v>10743.658567308334</v>
      </c>
      <c r="S206" s="157">
        <f>IF(ISNUMBER(S179)=TRUE,IF(S179&gt;0,S179/NAgni!S$57*100,"n.a."),"n.a.")</f>
        <v>11973.641696356923</v>
      </c>
      <c r="T206" s="157">
        <f>IF(ISNUMBER(T179)=TRUE,IF(T179&gt;0,T179/NAgni!T$57*100,"n.a."),"n.a.")</f>
        <v>12770.740214388794</v>
      </c>
      <c r="U206" s="157">
        <f>IF(ISNUMBER(U179)=TRUE,IF(U179&gt;0,U179/NAgni!U$57*100,"n.a."),"n.a.")</f>
        <v>10536.776569940994</v>
      </c>
      <c r="V206" s="157">
        <f>IF(ISNUMBER(V179)=TRUE,IF(V179&gt;0,V179/NAgni!V$57*100,"n.a."),"n.a.")</f>
        <v>10760.55503686878</v>
      </c>
      <c r="W206" s="157">
        <f>IF(ISNUMBER(W179)=TRUE,IF(W179&gt;0,W179/NAgni!W$57*100,"n.a."),"n.a.")</f>
        <v>10068.235194889483</v>
      </c>
      <c r="X206" s="157">
        <f>IF(ISNUMBER(X179)=TRUE,IF(X179&gt;0,X179/NAgni!X$57*100,"n.a."),"n.a.")</f>
        <v>7362.6805286191429</v>
      </c>
      <c r="Y206" s="157">
        <f>IF(ISNUMBER(Y179)=TRUE,IF(Y179&gt;0,Y179/NAgni!Y$57*100,"n.a."),"n.a.")</f>
        <v>8727.790912949682</v>
      </c>
      <c r="Z206" s="157">
        <f>IF(ISNUMBER(Z179)=TRUE,IF(Z179&gt;0,Z179/NAgni!Z$57*100,"n.a."),"n.a.")</f>
        <v>9072.6778505475304</v>
      </c>
    </row>
    <row r="207" spans="1:26" x14ac:dyDescent="0.25">
      <c r="A207" s="1" t="s">
        <v>351</v>
      </c>
      <c r="B207" t="s">
        <v>484</v>
      </c>
      <c r="C207" s="157">
        <f>IF(ISNUMBER(C180)=TRUE,IF(C180&gt;0,C180/NAgni!C$57*100,"n.a."),"n.a.")</f>
        <v>16031.81224239101</v>
      </c>
      <c r="D207" s="157">
        <f>IF(ISNUMBER(D180)=TRUE,IF(D180&gt;0,D180/NAgni!D$57*100,"n.a."),"n.a.")</f>
        <v>16246.577755774028</v>
      </c>
      <c r="E207" s="157">
        <f>IF(ISNUMBER(E180)=TRUE,IF(E180&gt;0,E180/NAgni!E$57*100,"n.a."),"n.a.")</f>
        <v>16584.554360838636</v>
      </c>
      <c r="F207" s="157">
        <f>IF(ISNUMBER(F180)=TRUE,IF(F180&gt;0,F180/NAgni!F$57*100,"n.a."),"n.a.")</f>
        <v>17528.827687639445</v>
      </c>
      <c r="G207" s="157">
        <f>IF(ISNUMBER(G180)=TRUE,IF(G180&gt;0,G180/NAgni!G$57*100,"n.a."),"n.a.")</f>
        <v>17422.806895825499</v>
      </c>
      <c r="H207" s="157">
        <f>IF(ISNUMBER(H180)=TRUE,IF(H180&gt;0,H180/NAgni!H$57*100,"n.a."),"n.a.")</f>
        <v>17003.411465605255</v>
      </c>
      <c r="I207" s="157">
        <f>IF(ISNUMBER(I180)=TRUE,IF(I180&gt;0,I180/NAgni!I$57*100,"n.a."),"n.a.")</f>
        <v>16726.248171657106</v>
      </c>
      <c r="J207" s="157">
        <f>IF(ISNUMBER(J180)=TRUE,IF(J180&gt;0,J180/NAgni!J$57*100,"n.a."),"n.a.")</f>
        <v>16535.16455120522</v>
      </c>
      <c r="K207" s="157">
        <f>IF(ISNUMBER(K180)=TRUE,IF(K180&gt;0,K180/NAgni!K$57*100,"n.a."),"n.a.")</f>
        <v>15459.371493655781</v>
      </c>
      <c r="L207" s="157">
        <f>IF(ISNUMBER(L180)=TRUE,IF(L180&gt;0,L180/NAgni!L$57*100,"n.a."),"n.a.")</f>
        <v>14942.920631101737</v>
      </c>
      <c r="M207" s="157">
        <f>IF(ISNUMBER(M180)=TRUE,IF(M180&gt;0,M180/NAgni!M$57*100,"n.a."),"n.a.")</f>
        <v>14592.465371865859</v>
      </c>
      <c r="N207" s="157">
        <f>IF(ISNUMBER(N180)=TRUE,IF(N180&gt;0,N180/NAgni!N$57*100,"n.a."),"n.a.")</f>
        <v>14847.023124412204</v>
      </c>
      <c r="O207" s="157">
        <f>IF(ISNUMBER(O180)=TRUE,IF(O180&gt;0,O180/NAgni!O$57*100,"n.a."),"n.a.")</f>
        <v>14453.243589738006</v>
      </c>
      <c r="P207" s="157">
        <f>IF(ISNUMBER(P180)=TRUE,IF(P180&gt;0,P180/NAgni!P$57*100,"n.a."),"n.a.")</f>
        <v>13880.588225183623</v>
      </c>
      <c r="Q207" s="157">
        <f>IF(ISNUMBER(Q180)=TRUE,IF(Q180&gt;0,Q180/NAgni!Q$57*100,"n.a."),"n.a.")</f>
        <v>14738.057011988358</v>
      </c>
      <c r="R207" s="157">
        <f>IF(ISNUMBER(R180)=TRUE,IF(R180&gt;0,R180/NAgni!R$57*100,"n.a."),"n.a.")</f>
        <v>14668.068398528823</v>
      </c>
      <c r="S207" s="157">
        <f>IF(ISNUMBER(S180)=TRUE,IF(S180&gt;0,S180/NAgni!S$57*100,"n.a."),"n.a.")</f>
        <v>15562.368103626966</v>
      </c>
      <c r="T207" s="157">
        <f>IF(ISNUMBER(T180)=TRUE,IF(T180&gt;0,T180/NAgni!T$57*100,"n.a."),"n.a.")</f>
        <v>15911.490859213014</v>
      </c>
      <c r="U207" s="157">
        <f>IF(ISNUMBER(U180)=TRUE,IF(U180&gt;0,U180/NAgni!U$57*100,"n.a."),"n.a.")</f>
        <v>16161.076443623349</v>
      </c>
      <c r="V207" s="157">
        <f>IF(ISNUMBER(V180)=TRUE,IF(V180&gt;0,V180/NAgni!V$57*100,"n.a."),"n.a.")</f>
        <v>16420.01026819184</v>
      </c>
      <c r="W207" s="157">
        <f>IF(ISNUMBER(W180)=TRUE,IF(W180&gt;0,W180/NAgni!W$57*100,"n.a."),"n.a.")</f>
        <v>16706.772664806242</v>
      </c>
      <c r="X207" s="157">
        <f>IF(ISNUMBER(X180)=TRUE,IF(X180&gt;0,X180/NAgni!X$57*100,"n.a."),"n.a.")</f>
        <v>16708.529518507734</v>
      </c>
      <c r="Y207" s="157">
        <f>IF(ISNUMBER(Y180)=TRUE,IF(Y180&gt;0,Y180/NAgni!Y$57*100,"n.a."),"n.a.")</f>
        <v>14625.568576658159</v>
      </c>
      <c r="Z207" s="157">
        <f>IF(ISNUMBER(Z180)=TRUE,IF(Z180&gt;0,Z180/NAgni!Z$57*100,"n.a."),"n.a.")</f>
        <v>14858.38279655756</v>
      </c>
    </row>
    <row r="208" spans="1:26" x14ac:dyDescent="0.25">
      <c r="A208" s="1" t="s">
        <v>353</v>
      </c>
      <c r="B208" t="s">
        <v>354</v>
      </c>
      <c r="C208" s="157">
        <f>IF(ISNUMBER(C181)=TRUE,IF(C181&gt;0,C181/NAgni!C$57*100,"n.a."),"n.a.")</f>
        <v>14024.19258389391</v>
      </c>
      <c r="D208" s="157">
        <f>IF(ISNUMBER(D181)=TRUE,IF(D181&gt;0,D181/NAgni!D$57*100,"n.a."),"n.a.")</f>
        <v>14065.061494471283</v>
      </c>
      <c r="E208" s="157">
        <f>IF(ISNUMBER(E181)=TRUE,IF(E181&gt;0,E181/NAgni!E$57*100,"n.a."),"n.a.")</f>
        <v>15100.073544567562</v>
      </c>
      <c r="F208" s="157">
        <f>IF(ISNUMBER(F181)=TRUE,IF(F181&gt;0,F181/NAgni!F$57*100,"n.a."),"n.a.")</f>
        <v>14725.340065721699</v>
      </c>
      <c r="G208" s="157">
        <f>IF(ISNUMBER(G181)=TRUE,IF(G181&gt;0,G181/NAgni!G$57*100,"n.a."),"n.a.")</f>
        <v>15100.535371942846</v>
      </c>
      <c r="H208" s="157">
        <f>IF(ISNUMBER(H181)=TRUE,IF(H181&gt;0,H181/NAgni!H$57*100,"n.a."),"n.a.")</f>
        <v>14259.431561626399</v>
      </c>
      <c r="I208" s="157">
        <f>IF(ISNUMBER(I181)=TRUE,IF(I181&gt;0,I181/NAgni!I$57*100,"n.a."),"n.a.")</f>
        <v>13746.000223835475</v>
      </c>
      <c r="J208" s="157">
        <f>IF(ISNUMBER(J181)=TRUE,IF(J181&gt;0,J181/NAgni!J$57*100,"n.a."),"n.a.")</f>
        <v>13386.503554301802</v>
      </c>
      <c r="K208" s="157">
        <f>IF(ISNUMBER(K181)=TRUE,IF(K181&gt;0,K181/NAgni!K$57*100,"n.a."),"n.a.")</f>
        <v>12153.690420241093</v>
      </c>
      <c r="L208" s="157">
        <f>IF(ISNUMBER(L181)=TRUE,IF(L181&gt;0,L181/NAgni!L$57*100,"n.a."),"n.a.")</f>
        <v>11516.051677715295</v>
      </c>
      <c r="M208" s="157">
        <f>IF(ISNUMBER(M181)=TRUE,IF(M181&gt;0,M181/NAgni!M$57*100,"n.a."),"n.a.")</f>
        <v>12088.972354814003</v>
      </c>
      <c r="N208" s="157">
        <f>IF(ISNUMBER(N181)=TRUE,IF(N181&gt;0,N181/NAgni!N$57*100,"n.a."),"n.a.")</f>
        <v>12432.586766038763</v>
      </c>
      <c r="O208" s="157">
        <f>IF(ISNUMBER(O181)=TRUE,IF(O181&gt;0,O181/NAgni!O$57*100,"n.a."),"n.a.")</f>
        <v>12312.241547173971</v>
      </c>
      <c r="P208" s="157">
        <f>IF(ISNUMBER(P181)=TRUE,IF(P181&gt;0,P181/NAgni!P$57*100,"n.a."),"n.a.")</f>
        <v>12336.889813470827</v>
      </c>
      <c r="Q208" s="157">
        <f>IF(ISNUMBER(Q181)=TRUE,IF(Q181&gt;0,Q181/NAgni!Q$57*100,"n.a."),"n.a.")</f>
        <v>12442.513043635105</v>
      </c>
      <c r="R208" s="157">
        <f>IF(ISNUMBER(R181)=TRUE,IF(R181&gt;0,R181/NAgni!R$57*100,"n.a."),"n.a.")</f>
        <v>15181.313408215059</v>
      </c>
      <c r="S208" s="157">
        <f>IF(ISNUMBER(S181)=TRUE,IF(S181&gt;0,S181/NAgni!S$57*100,"n.a."),"n.a.")</f>
        <v>15858.201669366252</v>
      </c>
      <c r="T208" s="157">
        <f>IF(ISNUMBER(T181)=TRUE,IF(T181&gt;0,T181/NAgni!T$57*100,"n.a."),"n.a.")</f>
        <v>16794.918324760667</v>
      </c>
      <c r="U208" s="157">
        <f>IF(ISNUMBER(U181)=TRUE,IF(U181&gt;0,U181/NAgni!U$57*100,"n.a."),"n.a.")</f>
        <v>16426.710657959338</v>
      </c>
      <c r="V208" s="157">
        <f>IF(ISNUMBER(V181)=TRUE,IF(V181&gt;0,V181/NAgni!V$57*100,"n.a."),"n.a.")</f>
        <v>16547.42258505696</v>
      </c>
      <c r="W208" s="157">
        <f>IF(ISNUMBER(W181)=TRUE,IF(W181&gt;0,W181/NAgni!W$57*100,"n.a."),"n.a.")</f>
        <v>16357.646704031715</v>
      </c>
      <c r="X208" s="157">
        <f>IF(ISNUMBER(X181)=TRUE,IF(X181&gt;0,X181/NAgni!X$57*100,"n.a."),"n.a.")</f>
        <v>17325.599941097968</v>
      </c>
      <c r="Y208" s="157">
        <f>IF(ISNUMBER(Y181)=TRUE,IF(Y181&gt;0,Y181/NAgni!Y$57*100,"n.a."),"n.a.")</f>
        <v>16164.997757731371</v>
      </c>
      <c r="Z208" s="157">
        <f>IF(ISNUMBER(Z181)=TRUE,IF(Z181&gt;0,Z181/NAgni!Z$57*100,"n.a."),"n.a.")</f>
        <v>14029.018620329382</v>
      </c>
    </row>
    <row r="209" spans="1:26" x14ac:dyDescent="0.25">
      <c r="A209" s="1" t="s">
        <v>355</v>
      </c>
      <c r="B209" t="s">
        <v>356</v>
      </c>
      <c r="C209" s="157">
        <f>IF(ISNUMBER(C182)=TRUE,IF(C182&gt;0,C182/NAgni!C$57*100,"n.a."),"n.a.")</f>
        <v>14493.151312115828</v>
      </c>
      <c r="D209" s="157">
        <f>IF(ISNUMBER(D182)=TRUE,IF(D182&gt;0,D182/NAgni!D$57*100,"n.a."),"n.a.")</f>
        <v>13890.218595267703</v>
      </c>
      <c r="E209" s="157">
        <f>IF(ISNUMBER(E182)=TRUE,IF(E182&gt;0,E182/NAgni!E$57*100,"n.a."),"n.a.")</f>
        <v>15184.535995962719</v>
      </c>
      <c r="F209" s="157">
        <f>IF(ISNUMBER(F182)=TRUE,IF(F182&gt;0,F182/NAgni!F$57*100,"n.a."),"n.a.")</f>
        <v>16206.432497741838</v>
      </c>
      <c r="G209" s="157">
        <f>IF(ISNUMBER(G182)=TRUE,IF(G182&gt;0,G182/NAgni!G$57*100,"n.a."),"n.a.")</f>
        <v>14344.678765267219</v>
      </c>
      <c r="H209" s="157">
        <f>IF(ISNUMBER(H182)=TRUE,IF(H182&gt;0,H182/NAgni!H$57*100,"n.a."),"n.a.")</f>
        <v>14800.642510603731</v>
      </c>
      <c r="I209" s="157">
        <f>IF(ISNUMBER(I182)=TRUE,IF(I182&gt;0,I182/NAgni!I$57*100,"n.a."),"n.a.")</f>
        <v>15849.031501467653</v>
      </c>
      <c r="J209" s="157">
        <f>IF(ISNUMBER(J182)=TRUE,IF(J182&gt;0,J182/NAgni!J$57*100,"n.a."),"n.a.")</f>
        <v>17202.590073422514</v>
      </c>
      <c r="K209" s="157">
        <f>IF(ISNUMBER(K182)=TRUE,IF(K182&gt;0,K182/NAgni!K$57*100,"n.a."),"n.a.")</f>
        <v>16440.869312177085</v>
      </c>
      <c r="L209" s="157">
        <f>IF(ISNUMBER(L182)=TRUE,IF(L182&gt;0,L182/NAgni!L$57*100,"n.a."),"n.a.")</f>
        <v>14692.638447518877</v>
      </c>
      <c r="M209" s="157">
        <f>IF(ISNUMBER(M182)=TRUE,IF(M182&gt;0,M182/NAgni!M$57*100,"n.a."),"n.a.")</f>
        <v>10347.919504925239</v>
      </c>
      <c r="N209" s="157">
        <f>IF(ISNUMBER(N182)=TRUE,IF(N182&gt;0,N182/NAgni!N$57*100,"n.a."),"n.a.")</f>
        <v>10776.042151408263</v>
      </c>
      <c r="O209" s="157">
        <f>IF(ISNUMBER(O182)=TRUE,IF(O182&gt;0,O182/NAgni!O$57*100,"n.a."),"n.a.")</f>
        <v>9704.6887152533673</v>
      </c>
      <c r="P209" s="157">
        <f>IF(ISNUMBER(P182)=TRUE,IF(P182&gt;0,P182/NAgni!P$57*100,"n.a."),"n.a.")</f>
        <v>9536.5478398287996</v>
      </c>
      <c r="Q209" s="157">
        <f>IF(ISNUMBER(Q182)=TRUE,IF(Q182&gt;0,Q182/NAgni!Q$57*100,"n.a."),"n.a.")</f>
        <v>8993.9966512274023</v>
      </c>
      <c r="R209" s="157">
        <f>IF(ISNUMBER(R182)=TRUE,IF(R182&gt;0,R182/NAgni!R$57*100,"n.a."),"n.a.")</f>
        <v>9725.9122041672454</v>
      </c>
      <c r="S209" s="157">
        <f>IF(ISNUMBER(S182)=TRUE,IF(S182&gt;0,S182/NAgni!S$57*100,"n.a."),"n.a.")</f>
        <v>11200.700377199861</v>
      </c>
      <c r="T209" s="157">
        <f>IF(ISNUMBER(T182)=TRUE,IF(T182&gt;0,T182/NAgni!T$57*100,"n.a."),"n.a.")</f>
        <v>10632.253455572547</v>
      </c>
      <c r="U209" s="157">
        <f>IF(ISNUMBER(U182)=TRUE,IF(U182&gt;0,U182/NAgni!U$57*100,"n.a."),"n.a.")</f>
        <v>11240.635423059648</v>
      </c>
      <c r="V209" s="157">
        <f>IF(ISNUMBER(V182)=TRUE,IF(V182&gt;0,V182/NAgni!V$57*100,"n.a."),"n.a.")</f>
        <v>12792.024575388301</v>
      </c>
      <c r="W209" s="157">
        <f>IF(ISNUMBER(W182)=TRUE,IF(W182&gt;0,W182/NAgni!W$57*100,"n.a."),"n.a.")</f>
        <v>9301.8062909136497</v>
      </c>
      <c r="X209" s="157">
        <f>IF(ISNUMBER(X182)=TRUE,IF(X182&gt;0,X182/NAgni!X$57*100,"n.a."),"n.a.")</f>
        <v>9344.128868441052</v>
      </c>
      <c r="Y209" s="157">
        <f>IF(ISNUMBER(Y182)=TRUE,IF(Y182&gt;0,Y182/NAgni!Y$57*100,"n.a."),"n.a.")</f>
        <v>8235.5439541473879</v>
      </c>
      <c r="Z209" s="157">
        <f>IF(ISNUMBER(Z182)=TRUE,IF(Z182&gt;0,Z182/NAgni!Z$57*100,"n.a."),"n.a.")</f>
        <v>7000.8750728925534</v>
      </c>
    </row>
    <row r="210" spans="1:26" x14ac:dyDescent="0.25">
      <c r="A210" s="1" t="s">
        <v>357</v>
      </c>
      <c r="B210" t="s">
        <v>358</v>
      </c>
      <c r="C210" s="157">
        <f>IF(ISNUMBER(C183)=TRUE,IF(C183&gt;0,C183/NAgni!C$57*100,"n.a."),"n.a.")</f>
        <v>19752.603345188701</v>
      </c>
      <c r="D210" s="157">
        <f>IF(ISNUMBER(D183)=TRUE,IF(D183&gt;0,D183/NAgni!D$57*100,"n.a."),"n.a.")</f>
        <v>18251.968896353246</v>
      </c>
      <c r="E210" s="157">
        <f>IF(ISNUMBER(E183)=TRUE,IF(E183&gt;0,E183/NAgni!E$57*100,"n.a."),"n.a.")</f>
        <v>14833.719043971254</v>
      </c>
      <c r="F210" s="157">
        <f>IF(ISNUMBER(F183)=TRUE,IF(F183&gt;0,F183/NAgni!F$57*100,"n.a."),"n.a.")</f>
        <v>12174.553203928235</v>
      </c>
      <c r="G210" s="157">
        <f>IF(ISNUMBER(G183)=TRUE,IF(G183&gt;0,G183/NAgni!G$57*100,"n.a."),"n.a.")</f>
        <v>15134.582961055139</v>
      </c>
      <c r="H210" s="157">
        <f>IF(ISNUMBER(H183)=TRUE,IF(H183&gt;0,H183/NAgni!H$57*100,"n.a."),"n.a.")</f>
        <v>15102.718512845158</v>
      </c>
      <c r="I210" s="157">
        <f>IF(ISNUMBER(I183)=TRUE,IF(I183&gt;0,I183/NAgni!I$57*100,"n.a."),"n.a.")</f>
        <v>17102.61116473619</v>
      </c>
      <c r="J210" s="157">
        <f>IF(ISNUMBER(J183)=TRUE,IF(J183&gt;0,J183/NAgni!J$57*100,"n.a."),"n.a.")</f>
        <v>19337.173447205932</v>
      </c>
      <c r="K210" s="157">
        <f>IF(ISNUMBER(K183)=TRUE,IF(K183&gt;0,K183/NAgni!K$57*100,"n.a."),"n.a.")</f>
        <v>18016.741713217965</v>
      </c>
      <c r="L210" s="157">
        <f>IF(ISNUMBER(L183)=TRUE,IF(L183&gt;0,L183/NAgni!L$57*100,"n.a."),"n.a.")</f>
        <v>18349.034574537152</v>
      </c>
      <c r="M210" s="157">
        <f>IF(ISNUMBER(M183)=TRUE,IF(M183&gt;0,M183/NAgni!M$57*100,"n.a."),"n.a.")</f>
        <v>19325.867464747203</v>
      </c>
      <c r="N210" s="157">
        <f>IF(ISNUMBER(N183)=TRUE,IF(N183&gt;0,N183/NAgni!N$57*100,"n.a."),"n.a.")</f>
        <v>16363.7020001699</v>
      </c>
      <c r="O210" s="157">
        <f>IF(ISNUMBER(O183)=TRUE,IF(O183&gt;0,O183/NAgni!O$57*100,"n.a."),"n.a.")</f>
        <v>16503.776174357936</v>
      </c>
      <c r="P210" s="157">
        <f>IF(ISNUMBER(P183)=TRUE,IF(P183&gt;0,P183/NAgni!P$57*100,"n.a."),"n.a.")</f>
        <v>14702.549442237245</v>
      </c>
      <c r="Q210" s="157">
        <f>IF(ISNUMBER(Q183)=TRUE,IF(Q183&gt;0,Q183/NAgni!Q$57*100,"n.a."),"n.a.")</f>
        <v>14202.693242193416</v>
      </c>
      <c r="R210" s="157">
        <f>IF(ISNUMBER(R183)=TRUE,IF(R183&gt;0,R183/NAgni!R$57*100,"n.a."),"n.a.")</f>
        <v>14383.065646933923</v>
      </c>
      <c r="S210" s="157">
        <f>IF(ISNUMBER(S183)=TRUE,IF(S183&gt;0,S183/NAgni!S$57*100,"n.a."),"n.a.")</f>
        <v>18682.948262961221</v>
      </c>
      <c r="T210" s="157">
        <f>IF(ISNUMBER(T183)=TRUE,IF(T183&gt;0,T183/NAgni!T$57*100,"n.a."),"n.a.")</f>
        <v>18564.714624435412</v>
      </c>
      <c r="U210" s="157">
        <f>IF(ISNUMBER(U183)=TRUE,IF(U183&gt;0,U183/NAgni!U$57*100,"n.a."),"n.a.")</f>
        <v>19341.882572411712</v>
      </c>
      <c r="V210" s="157">
        <f>IF(ISNUMBER(V183)=TRUE,IF(V183&gt;0,V183/NAgni!V$57*100,"n.a."),"n.a.")</f>
        <v>17309.655369421944</v>
      </c>
      <c r="W210" s="157">
        <f>IF(ISNUMBER(W183)=TRUE,IF(W183&gt;0,W183/NAgni!W$57*100,"n.a."),"n.a.")</f>
        <v>19043.497956937565</v>
      </c>
      <c r="X210" s="157">
        <f>IF(ISNUMBER(X183)=TRUE,IF(X183&gt;0,X183/NAgni!X$57*100,"n.a."),"n.a.")</f>
        <v>21109.266122404268</v>
      </c>
      <c r="Y210" s="157">
        <f>IF(ISNUMBER(Y183)=TRUE,IF(Y183&gt;0,Y183/NAgni!Y$57*100,"n.a."),"n.a.")</f>
        <v>18584.687997548728</v>
      </c>
      <c r="Z210" s="157">
        <f>IF(ISNUMBER(Z183)=TRUE,IF(Z183&gt;0,Z183/NAgni!Z$57*100,"n.a."),"n.a.")</f>
        <v>18918.884795644753</v>
      </c>
    </row>
    <row r="211" spans="1:26" x14ac:dyDescent="0.25">
      <c r="A211" s="1" t="s">
        <v>359</v>
      </c>
      <c r="B211" t="s">
        <v>360</v>
      </c>
      <c r="C211" s="157">
        <f>IF(ISNUMBER(C184)=TRUE,IF(C184&gt;0,C184/NAgni!C$57*100,"n.a."),"n.a.")</f>
        <v>10217.886310790162</v>
      </c>
      <c r="D211" s="157">
        <f>IF(ISNUMBER(D184)=TRUE,IF(D184&gt;0,D184/NAgni!D$57*100,"n.a."),"n.a.")</f>
        <v>9910.64427782245</v>
      </c>
      <c r="E211" s="157">
        <f>IF(ISNUMBER(E184)=TRUE,IF(E184&gt;0,E184/NAgni!E$57*100,"n.a."),"n.a.")</f>
        <v>9106.9210530209784</v>
      </c>
      <c r="F211" s="157">
        <f>IF(ISNUMBER(F184)=TRUE,IF(F184&gt;0,F184/NAgni!F$57*100,"n.a."),"n.a.")</f>
        <v>9078.3916256854609</v>
      </c>
      <c r="G211" s="157">
        <f>IF(ISNUMBER(G184)=TRUE,IF(G184&gt;0,G184/NAgni!G$57*100,"n.a."),"n.a.")</f>
        <v>8591.4588473345775</v>
      </c>
      <c r="H211" s="157">
        <f>IF(ISNUMBER(H184)=TRUE,IF(H184&gt;0,H184/NAgni!H$57*100,"n.a."),"n.a.")</f>
        <v>9005.324981161426</v>
      </c>
      <c r="I211" s="157">
        <f>IF(ISNUMBER(I184)=TRUE,IF(I184&gt;0,I184/NAgni!I$57*100,"n.a."),"n.a.")</f>
        <v>8059.3968799831982</v>
      </c>
      <c r="J211" s="157">
        <f>IF(ISNUMBER(J184)=TRUE,IF(J184&gt;0,J184/NAgni!J$57*100,"n.a."),"n.a.")</f>
        <v>8380.6619055596857</v>
      </c>
      <c r="K211" s="157">
        <f>IF(ISNUMBER(K184)=TRUE,IF(K184&gt;0,K184/NAgni!K$57*100,"n.a."),"n.a.")</f>
        <v>7615.1480133860505</v>
      </c>
      <c r="L211" s="157">
        <f>IF(ISNUMBER(L184)=TRUE,IF(L184&gt;0,L184/NAgni!L$57*100,"n.a."),"n.a.")</f>
        <v>7634.9265606453446</v>
      </c>
      <c r="M211" s="157">
        <f>IF(ISNUMBER(M184)=TRUE,IF(M184&gt;0,M184/NAgni!M$57*100,"n.a."),"n.a.")</f>
        <v>8093.2215594785048</v>
      </c>
      <c r="N211" s="157">
        <f>IF(ISNUMBER(N184)=TRUE,IF(N184&gt;0,N184/NAgni!N$57*100,"n.a."),"n.a.")</f>
        <v>8810.1941238996533</v>
      </c>
      <c r="O211" s="157">
        <f>IF(ISNUMBER(O184)=TRUE,IF(O184&gt;0,O184/NAgni!O$57*100,"n.a."),"n.a.")</f>
        <v>7630.5455875791495</v>
      </c>
      <c r="P211" s="157">
        <f>IF(ISNUMBER(P184)=TRUE,IF(P184&gt;0,P184/NAgni!P$57*100,"n.a."),"n.a.")</f>
        <v>7737.786254846772</v>
      </c>
      <c r="Q211" s="157">
        <f>IF(ISNUMBER(Q184)=TRUE,IF(Q184&gt;0,Q184/NAgni!Q$57*100,"n.a."),"n.a.")</f>
        <v>8058.8309249263357</v>
      </c>
      <c r="R211" s="157">
        <f>IF(ISNUMBER(R184)=TRUE,IF(R184&gt;0,R184/NAgni!R$57*100,"n.a."),"n.a.")</f>
        <v>8162.5992221178894</v>
      </c>
      <c r="S211" s="157">
        <f>IF(ISNUMBER(S184)=TRUE,IF(S184&gt;0,S184/NAgni!S$57*100,"n.a."),"n.a.")</f>
        <v>9480.9041926355076</v>
      </c>
      <c r="T211" s="157">
        <f>IF(ISNUMBER(T184)=TRUE,IF(T184&gt;0,T184/NAgni!T$57*100,"n.a."),"n.a.")</f>
        <v>10931.892507008515</v>
      </c>
      <c r="U211" s="157">
        <f>IF(ISNUMBER(U184)=TRUE,IF(U184&gt;0,U184/NAgni!U$57*100,"n.a."),"n.a.")</f>
        <v>10004.602857731328</v>
      </c>
      <c r="V211" s="157">
        <f>IF(ISNUMBER(V184)=TRUE,IF(V184&gt;0,V184/NAgni!V$57*100,"n.a."),"n.a.")</f>
        <v>9642.6010757228632</v>
      </c>
      <c r="W211" s="157">
        <f>IF(ISNUMBER(W184)=TRUE,IF(W184&gt;0,W184/NAgni!W$57*100,"n.a."),"n.a.")</f>
        <v>8213.3910166831902</v>
      </c>
      <c r="X211" s="157">
        <f>IF(ISNUMBER(X184)=TRUE,IF(X184&gt;0,X184/NAgni!X$57*100,"n.a."),"n.a.")</f>
        <v>7620.851188830683</v>
      </c>
      <c r="Y211" s="157">
        <f>IF(ISNUMBER(Y184)=TRUE,IF(Y184&gt;0,Y184/NAgni!Y$57*100,"n.a."),"n.a.")</f>
        <v>7093.0345774985808</v>
      </c>
      <c r="Z211" s="157">
        <f>IF(ISNUMBER(Z184)=TRUE,IF(Z184&gt;0,Z184/NAgni!Z$57*100,"n.a."),"n.a.")</f>
        <v>6732.0682093762198</v>
      </c>
    </row>
    <row r="212" spans="1:26" x14ac:dyDescent="0.25">
      <c r="A212" s="1" t="s">
        <v>361</v>
      </c>
      <c r="B212" t="s">
        <v>485</v>
      </c>
      <c r="C212" s="157">
        <f>IF(ISNUMBER(C185)=TRUE,IF(C185&gt;0,C185/NAgni!C$57*100,"n.a."),"n.a.")</f>
        <v>2322.4115753010319</v>
      </c>
      <c r="D212" s="157">
        <f>IF(ISNUMBER(D185)=TRUE,IF(D185&gt;0,D185/NAgni!D$57*100,"n.a."),"n.a.")</f>
        <v>2504.1756456375451</v>
      </c>
      <c r="E212" s="157">
        <f>IF(ISNUMBER(E185)=TRUE,IF(E185&gt;0,E185/NAgni!E$57*100,"n.a."),"n.a.")</f>
        <v>2553.4813083423151</v>
      </c>
      <c r="F212" s="157">
        <f>IF(ISNUMBER(F185)=TRUE,IF(F185&gt;0,F185/NAgni!F$57*100,"n.a."),"n.a.")</f>
        <v>3353.2070774395811</v>
      </c>
      <c r="G212" s="157" t="str">
        <f>IF(ISNUMBER(G185)=TRUE,IF(G185&gt;0,G185/NAgni!G$57*100,"n.a."),"n.a.")</f>
        <v>n.a.</v>
      </c>
      <c r="H212" s="157" t="str">
        <f>IF(ISNUMBER(H185)=TRUE,IF(H185&gt;0,H185/NAgni!H$57*100,"n.a."),"n.a.")</f>
        <v>n.a.</v>
      </c>
      <c r="I212" s="157" t="str">
        <f>IF(ISNUMBER(I185)=TRUE,IF(I185&gt;0,I185/NAgni!I$57*100,"n.a."),"n.a.")</f>
        <v>n.a.</v>
      </c>
      <c r="J212" s="157" t="str">
        <f>IF(ISNUMBER(J185)=TRUE,IF(J185&gt;0,J185/NAgni!J$57*100,"n.a."),"n.a.")</f>
        <v>n.a.</v>
      </c>
      <c r="K212" s="157" t="str">
        <f>IF(ISNUMBER(K185)=TRUE,IF(K185&gt;0,K185/NAgni!K$57*100,"n.a."),"n.a.")</f>
        <v>n.a.</v>
      </c>
      <c r="L212" s="157" t="str">
        <f>IF(ISNUMBER(L185)=TRUE,IF(L185&gt;0,L185/NAgni!L$57*100,"n.a."),"n.a.")</f>
        <v>n.a.</v>
      </c>
      <c r="M212" s="157" t="str">
        <f>IF(ISNUMBER(M185)=TRUE,IF(M185&gt;0,M185/NAgni!M$57*100,"n.a."),"n.a.")</f>
        <v>n.a.</v>
      </c>
      <c r="N212" s="157" t="str">
        <f>IF(ISNUMBER(N185)=TRUE,IF(N185&gt;0,N185/NAgni!N$57*100,"n.a."),"n.a.")</f>
        <v>n.a.</v>
      </c>
      <c r="O212" s="157" t="str">
        <f>IF(ISNUMBER(O185)=TRUE,IF(O185&gt;0,O185/NAgni!O$57*100,"n.a."),"n.a.")</f>
        <v>n.a.</v>
      </c>
      <c r="P212" s="157" t="str">
        <f>IF(ISNUMBER(P185)=TRUE,IF(P185&gt;0,P185/NAgni!P$57*100,"n.a."),"n.a.")</f>
        <v>n.a.</v>
      </c>
      <c r="Q212" s="157" t="str">
        <f>IF(ISNUMBER(Q185)=TRUE,IF(Q185&gt;0,Q185/NAgni!Q$57*100,"n.a."),"n.a.")</f>
        <v>n.a.</v>
      </c>
      <c r="R212" s="157" t="str">
        <f>IF(ISNUMBER(R185)=TRUE,IF(R185&gt;0,R185/NAgni!R$57*100,"n.a."),"n.a.")</f>
        <v>n.a.</v>
      </c>
      <c r="S212" s="157" t="str">
        <f>IF(ISNUMBER(S185)=TRUE,IF(S185&gt;0,S185/NAgni!S$57*100,"n.a."),"n.a.")</f>
        <v>n.a.</v>
      </c>
      <c r="T212" s="157" t="str">
        <f>IF(ISNUMBER(T185)=TRUE,IF(T185&gt;0,T185/NAgni!T$57*100,"n.a."),"n.a.")</f>
        <v>n.a.</v>
      </c>
      <c r="U212" s="157" t="str">
        <f>IF(ISNUMBER(U185)=TRUE,IF(U185&gt;0,U185/NAgni!U$57*100,"n.a."),"n.a.")</f>
        <v>n.a.</v>
      </c>
      <c r="V212" s="157" t="str">
        <f>IF(ISNUMBER(V185)=TRUE,IF(V185&gt;0,V185/NAgni!V$57*100,"n.a."),"n.a.")</f>
        <v>n.a.</v>
      </c>
      <c r="W212" s="157" t="str">
        <f>IF(ISNUMBER(W185)=TRUE,IF(W185&gt;0,W185/NAgni!W$57*100,"n.a."),"n.a.")</f>
        <v>n.a.</v>
      </c>
      <c r="X212" s="157" t="str">
        <f>IF(ISNUMBER(X185)=TRUE,IF(X185&gt;0,X185/NAgni!X$57*100,"n.a."),"n.a.")</f>
        <v>n.a.</v>
      </c>
      <c r="Y212" s="157" t="str">
        <f>IF(ISNUMBER(Y185)=TRUE,IF(Y185&gt;0,Y185/NAgni!Y$57*100,"n.a."),"n.a.")</f>
        <v>n.a.</v>
      </c>
      <c r="Z212" s="157" t="str">
        <f>IF(ISNUMBER(Z185)=TRUE,IF(Z185&gt;0,Z185/NAgni!Z$57*100,"n.a."),"n.a.")</f>
        <v>n.a.</v>
      </c>
    </row>
    <row r="213" spans="1:26" x14ac:dyDescent="0.25">
      <c r="A213" s="1" t="s">
        <v>486</v>
      </c>
      <c r="B213" t="s">
        <v>487</v>
      </c>
      <c r="C213" s="157" t="str">
        <f>IF(ISNUMBER(C186)=TRUE,IF(C186&gt;0,C186/NAgni!C$57*100,"n.a."),"n.a.")</f>
        <v>n.a.</v>
      </c>
      <c r="D213" s="157" t="str">
        <f>IF(ISNUMBER(D186)=TRUE,IF(D186&gt;0,D186/NAgni!D$57*100,"n.a."),"n.a.")</f>
        <v>n.a.</v>
      </c>
      <c r="E213" s="157" t="str">
        <f>IF(ISNUMBER(E186)=TRUE,IF(E186&gt;0,E186/NAgni!E$57*100,"n.a."),"n.a.")</f>
        <v>n.a.</v>
      </c>
      <c r="F213" s="157" t="str">
        <f>IF(ISNUMBER(F186)=TRUE,IF(F186&gt;0,F186/NAgni!F$57*100,"n.a."),"n.a.")</f>
        <v>n.a.</v>
      </c>
      <c r="G213" s="157" t="str">
        <f>IF(ISNUMBER(G186)=TRUE,IF(G186&gt;0,G186/NAgni!G$57*100,"n.a."),"n.a.")</f>
        <v>n.a.</v>
      </c>
      <c r="H213" s="157" t="str">
        <f>IF(ISNUMBER(H186)=TRUE,IF(H186&gt;0,H186/NAgni!H$57*100,"n.a."),"n.a.")</f>
        <v>n.a.</v>
      </c>
      <c r="I213" s="157" t="str">
        <f>IF(ISNUMBER(I186)=TRUE,IF(I186&gt;0,I186/NAgni!I$57*100,"n.a."),"n.a.")</f>
        <v>n.a.</v>
      </c>
      <c r="J213" s="157" t="str">
        <f>IF(ISNUMBER(J186)=TRUE,IF(J186&gt;0,J186/NAgni!J$57*100,"n.a."),"n.a.")</f>
        <v>n.a.</v>
      </c>
      <c r="K213" s="157">
        <f>IF(ISNUMBER(K186)=TRUE,IF(K186&gt;0,K186/NAgni!K$57*100,"n.a."),"n.a.")</f>
        <v>16862.061047400577</v>
      </c>
      <c r="L213" s="157">
        <f>IF(ISNUMBER(L186)=TRUE,IF(L186&gt;0,L186/NAgni!L$57*100,"n.a."),"n.a.")</f>
        <v>18273.317389948548</v>
      </c>
      <c r="M213" s="157">
        <f>IF(ISNUMBER(M186)=TRUE,IF(M186&gt;0,M186/NAgni!M$57*100,"n.a."),"n.a.")</f>
        <v>18366.608403321039</v>
      </c>
      <c r="N213" s="157">
        <f>IF(ISNUMBER(N186)=TRUE,IF(N186&gt;0,N186/NAgni!N$57*100,"n.a."),"n.a.")</f>
        <v>17066.310962181087</v>
      </c>
      <c r="O213" s="157">
        <f>IF(ISNUMBER(O186)=TRUE,IF(O186&gt;0,O186/NAgni!O$57*100,"n.a."),"n.a.")</f>
        <v>15698.688734032112</v>
      </c>
      <c r="P213" s="157">
        <f>IF(ISNUMBER(P186)=TRUE,IF(P186&gt;0,P186/NAgni!P$57*100,"n.a."),"n.a.")</f>
        <v>13969.255585025241</v>
      </c>
      <c r="Q213" s="157">
        <f>IF(ISNUMBER(Q186)=TRUE,IF(Q186&gt;0,Q186/NAgni!Q$57*100,"n.a."),"n.a.")</f>
        <v>15029.729464936901</v>
      </c>
      <c r="R213" s="157">
        <f>IF(ISNUMBER(R186)=TRUE,IF(R186&gt;0,R186/NAgni!R$57*100,"n.a."),"n.a.")</f>
        <v>14850.671537702681</v>
      </c>
      <c r="S213" s="157">
        <f>IF(ISNUMBER(S186)=TRUE,IF(S186&gt;0,S186/NAgni!S$57*100,"n.a."),"n.a.")</f>
        <v>16357.638780677991</v>
      </c>
      <c r="T213" s="157">
        <f>IF(ISNUMBER(T186)=TRUE,IF(T186&gt;0,T186/NAgni!T$57*100,"n.a."),"n.a.")</f>
        <v>15349.09987988317</v>
      </c>
      <c r="U213" s="157">
        <f>IF(ISNUMBER(U186)=TRUE,IF(U186&gt;0,U186/NAgni!U$57*100,"n.a."),"n.a.")</f>
        <v>16529.847228999162</v>
      </c>
      <c r="V213" s="157">
        <f>IF(ISNUMBER(V186)=TRUE,IF(V186&gt;0,V186/NAgni!V$57*100,"n.a."),"n.a.")</f>
        <v>17106.87292285552</v>
      </c>
      <c r="W213" s="157">
        <f>IF(ISNUMBER(W186)=TRUE,IF(W186&gt;0,W186/NAgni!W$57*100,"n.a."),"n.a.")</f>
        <v>19920.643602357839</v>
      </c>
      <c r="X213" s="157">
        <f>IF(ISNUMBER(X186)=TRUE,IF(X186&gt;0,X186/NAgni!X$57*100,"n.a."),"n.a.")</f>
        <v>19376.45164164963</v>
      </c>
      <c r="Y213" s="157">
        <f>IF(ISNUMBER(Y186)=TRUE,IF(Y186&gt;0,Y186/NAgni!Y$57*100,"n.a."),"n.a.")</f>
        <v>15696.063272397567</v>
      </c>
      <c r="Z213" s="157">
        <f>IF(ISNUMBER(Z186)=TRUE,IF(Z186&gt;0,Z186/NAgni!Z$57*100,"n.a."),"n.a.")</f>
        <v>12405.651291982922</v>
      </c>
    </row>
    <row r="214" spans="1:26" s="43" customFormat="1" ht="20.25" customHeight="1" x14ac:dyDescent="0.25">
      <c r="A214" s="841"/>
      <c r="B214" s="435" t="s">
        <v>202</v>
      </c>
      <c r="C214" s="843">
        <f>IF(ISNUMBER(C187)=TRUE,IF(C187&gt;0,C187/NAgni!C$57*100,"n.a."),"n.a.")</f>
        <v>13932.439260530051</v>
      </c>
      <c r="D214" s="843">
        <f>IF(ISNUMBER(D187)=TRUE,IF(D187&gt;0,D187/NAgni!D$57*100,"n.a."),"n.a.")</f>
        <v>14574.055217921241</v>
      </c>
      <c r="E214" s="843">
        <f>IF(ISNUMBER(E187)=TRUE,IF(E187&gt;0,E187/NAgni!E$57*100,"n.a."),"n.a.")</f>
        <v>14923.574409241812</v>
      </c>
      <c r="F214" s="843">
        <f>IF(ISNUMBER(F187)=TRUE,IF(F187&gt;0,F187/NAgni!F$57*100,"n.a."),"n.a.")</f>
        <v>15326.034735068402</v>
      </c>
      <c r="G214" s="843">
        <f>IF(ISNUMBER(G187)=TRUE,IF(G187&gt;0,G187/NAgni!G$57*100,"n.a."),"n.a.")</f>
        <v>15416.248552087456</v>
      </c>
      <c r="H214" s="843">
        <f>IF(ISNUMBER(H187)=TRUE,IF(H187&gt;0,H187/NAgni!H$57*100,"n.a."),"n.a.")</f>
        <v>14890.248500520556</v>
      </c>
      <c r="I214" s="843">
        <f>IF(ISNUMBER(I187)=TRUE,IF(I187&gt;0,I187/NAgni!I$57*100,"n.a."),"n.a.")</f>
        <v>14690.548573181473</v>
      </c>
      <c r="J214" s="843">
        <f>IF(ISNUMBER(J187)=TRUE,IF(J187&gt;0,J187/NAgni!J$57*100,"n.a."),"n.a.")</f>
        <v>14667.345616968558</v>
      </c>
      <c r="K214" s="843">
        <f>IF(ISNUMBER(K187)=TRUE,IF(K187&gt;0,K187/NAgni!K$57*100,"n.a."),"n.a.")</f>
        <v>13724.176927835084</v>
      </c>
      <c r="L214" s="843">
        <f>IF(ISNUMBER(L187)=TRUE,IF(L187&gt;0,L187/NAgni!L$57*100,"n.a."),"n.a.")</f>
        <v>13179.649895177288</v>
      </c>
      <c r="M214" s="843">
        <f>IF(ISNUMBER(M187)=TRUE,IF(M187&gt;0,M187/NAgni!M$57*100,"n.a."),"n.a.")</f>
        <v>13006.125798128431</v>
      </c>
      <c r="N214" s="843">
        <f>IF(ISNUMBER(N187)=TRUE,IF(N187&gt;0,N187/NAgni!N$57*100,"n.a."),"n.a.")</f>
        <v>13070.868974920211</v>
      </c>
      <c r="O214" s="843">
        <f>IF(ISNUMBER(O187)=TRUE,IF(O187&gt;0,O187/NAgni!O$57*100,"n.a."),"n.a.")</f>
        <v>12651.711499219466</v>
      </c>
      <c r="P214" s="843">
        <f>IF(ISNUMBER(P187)=TRUE,IF(P187&gt;0,P187/NAgni!P$57*100,"n.a."),"n.a.")</f>
        <v>12231.241086351702</v>
      </c>
      <c r="Q214" s="843">
        <f>IF(ISNUMBER(Q187)=TRUE,IF(Q187&gt;0,Q187/NAgni!Q$57*100,"n.a."),"n.a.")</f>
        <v>12695.77734087134</v>
      </c>
      <c r="R214" s="843">
        <f>IF(ISNUMBER(R187)=TRUE,IF(R187&gt;0,R187/NAgni!R$57*100,"n.a."),"n.a.")</f>
        <v>12924.857438873696</v>
      </c>
      <c r="S214" s="843">
        <f>IF(ISNUMBER(S187)=TRUE,IF(S187&gt;0,S187/NAgni!S$57*100,"n.a."),"n.a.")</f>
        <v>13860.500808262273</v>
      </c>
      <c r="T214" s="843">
        <f>IF(ISNUMBER(T187)=TRUE,IF(T187&gt;0,T187/NAgni!T$57*100,"n.a."),"n.a.")</f>
        <v>14363.744929125824</v>
      </c>
      <c r="U214" s="843">
        <f>IF(ISNUMBER(U187)=TRUE,IF(U187&gt;0,U187/NAgni!U$57*100,"n.a."),"n.a.")</f>
        <v>14150.405385985798</v>
      </c>
      <c r="V214" s="843">
        <f>IF(ISNUMBER(V187)=TRUE,IF(V187&gt;0,V187/NAgni!V$57*100,"n.a."),"n.a.")</f>
        <v>14292.53573100173</v>
      </c>
      <c r="W214" s="843">
        <f>IF(ISNUMBER(W187)=TRUE,IF(W187&gt;0,W187/NAgni!W$57*100,"n.a."),"n.a.")</f>
        <v>14461.821424085691</v>
      </c>
      <c r="X214" s="843">
        <f>IF(ISNUMBER(X187)=TRUE,IF(X187&gt;0,X187/NAgni!X$57*100,"n.a."),"n.a.")</f>
        <v>14475.326777797369</v>
      </c>
      <c r="Y214" s="843">
        <f>IF(ISNUMBER(Y187)=TRUE,IF(Y187&gt;0,Y187/NAgni!Y$57*100,"n.a."),"n.a.")</f>
        <v>12853.604662577845</v>
      </c>
      <c r="Z214" s="843">
        <f>IF(ISNUMBER(Z187)=TRUE,IF(Z187&gt;0,Z187/NAgni!Z$57*100,"n.a."),"n.a.")</f>
        <v>12346.159679305882</v>
      </c>
    </row>
    <row r="215" spans="1:26" x14ac:dyDescent="0.25">
      <c r="A215" s="63" t="s">
        <v>481</v>
      </c>
      <c r="B215" s="42"/>
      <c r="C215" s="42"/>
      <c r="D215" s="42"/>
      <c r="E215" s="42"/>
      <c r="F215" s="42"/>
      <c r="G215" s="42"/>
      <c r="H215" s="42"/>
      <c r="I215" s="42"/>
      <c r="J215" s="42"/>
      <c r="K215" s="42"/>
      <c r="L215" s="42"/>
      <c r="M215" s="42"/>
      <c r="N215" s="42"/>
      <c r="O215" s="42"/>
      <c r="P215" s="153"/>
      <c r="Q215" s="153"/>
      <c r="R215" s="153"/>
      <c r="S215" s="153"/>
      <c r="T215" s="153"/>
      <c r="U215" s="153"/>
      <c r="V215" s="153"/>
      <c r="W215" s="153"/>
      <c r="X215" s="153"/>
      <c r="Y215" s="153"/>
      <c r="Z215" s="153"/>
    </row>
    <row r="217" spans="1:26" s="14" customFormat="1" ht="20.25" customHeight="1" x14ac:dyDescent="0.25">
      <c r="A217" s="93" t="str">
        <f>Index!A54</f>
        <v>Table 3u    Employment, by industry, numbers, Foreign citizens, FY2000-FY2023</v>
      </c>
    </row>
    <row r="218" spans="1:26" s="14" customFormat="1" ht="20.25" customHeight="1" x14ac:dyDescent="0.25">
      <c r="A218" s="797"/>
      <c r="B218" s="797" t="s">
        <v>475</v>
      </c>
      <c r="C218" s="24" t="str">
        <f>C$2</f>
        <v>FY00</v>
      </c>
      <c r="D218" s="24" t="str">
        <f t="shared" ref="D218:Z218" si="226">D$2</f>
        <v>FY01</v>
      </c>
      <c r="E218" s="24" t="str">
        <f t="shared" si="226"/>
        <v>FY02</v>
      </c>
      <c r="F218" s="24" t="str">
        <f t="shared" si="226"/>
        <v>FY03</v>
      </c>
      <c r="G218" s="24" t="str">
        <f t="shared" si="226"/>
        <v>FY04</v>
      </c>
      <c r="H218" s="24" t="str">
        <f t="shared" si="226"/>
        <v>FY05</v>
      </c>
      <c r="I218" s="24" t="str">
        <f t="shared" si="226"/>
        <v>FY06</v>
      </c>
      <c r="J218" s="24" t="str">
        <f t="shared" si="226"/>
        <v>FY07</v>
      </c>
      <c r="K218" s="24" t="str">
        <f t="shared" si="226"/>
        <v>FY08</v>
      </c>
      <c r="L218" s="24" t="str">
        <f t="shared" si="226"/>
        <v>FY09</v>
      </c>
      <c r="M218" s="24" t="str">
        <f t="shared" si="226"/>
        <v>FY10</v>
      </c>
      <c r="N218" s="24" t="str">
        <f t="shared" si="226"/>
        <v>FY11</v>
      </c>
      <c r="O218" s="24" t="str">
        <f t="shared" si="226"/>
        <v>FY12</v>
      </c>
      <c r="P218" s="24" t="str">
        <f t="shared" si="226"/>
        <v>FY13</v>
      </c>
      <c r="Q218" s="24" t="str">
        <f t="shared" si="226"/>
        <v>FY14</v>
      </c>
      <c r="R218" s="24" t="str">
        <f t="shared" si="226"/>
        <v>FY15</v>
      </c>
      <c r="S218" s="24" t="str">
        <f t="shared" si="226"/>
        <v>FY16</v>
      </c>
      <c r="T218" s="24" t="str">
        <f t="shared" si="226"/>
        <v>FY17</v>
      </c>
      <c r="U218" s="24" t="str">
        <f t="shared" si="226"/>
        <v>FY18</v>
      </c>
      <c r="V218" s="24" t="str">
        <f t="shared" si="226"/>
        <v>FY19</v>
      </c>
      <c r="W218" s="24" t="str">
        <f t="shared" si="226"/>
        <v>FY20</v>
      </c>
      <c r="X218" s="24" t="str">
        <f t="shared" si="226"/>
        <v>FY21</v>
      </c>
      <c r="Y218" s="24" t="str">
        <f t="shared" si="226"/>
        <v>FY22</v>
      </c>
      <c r="Z218" s="24" t="str">
        <f t="shared" si="226"/>
        <v>FY23</v>
      </c>
    </row>
    <row r="219" spans="1:26" x14ac:dyDescent="0.25">
      <c r="A219" s="1" t="s">
        <v>321</v>
      </c>
      <c r="B219" t="s">
        <v>322</v>
      </c>
      <c r="C219" s="69">
        <f>C3-C111</f>
        <v>50.963881969451904</v>
      </c>
      <c r="D219" s="69">
        <f t="shared" ref="D219:Q219" si="227">D3-D111</f>
        <v>67.932455062866211</v>
      </c>
      <c r="E219" s="69">
        <f t="shared" si="227"/>
        <v>77.613714218139648</v>
      </c>
      <c r="F219" s="69">
        <f t="shared" si="227"/>
        <v>103.26362800598145</v>
      </c>
      <c r="G219" s="69">
        <f t="shared" si="227"/>
        <v>89.758113861083984</v>
      </c>
      <c r="H219" s="69">
        <f t="shared" si="227"/>
        <v>91.789455413818359</v>
      </c>
      <c r="I219" s="69">
        <f t="shared" si="227"/>
        <v>78.359603881835938</v>
      </c>
      <c r="J219" s="69">
        <f t="shared" si="227"/>
        <v>72.989208221435547</v>
      </c>
      <c r="K219" s="69">
        <f t="shared" si="227"/>
        <v>55.855998992919922</v>
      </c>
      <c r="L219" s="69">
        <f t="shared" si="227"/>
        <v>48.570629119873047</v>
      </c>
      <c r="M219" s="69">
        <f t="shared" si="227"/>
        <v>49.318855285644531</v>
      </c>
      <c r="N219" s="69">
        <f t="shared" si="227"/>
        <v>38.798549652099609</v>
      </c>
      <c r="O219" s="69">
        <f t="shared" si="227"/>
        <v>31.022861480712891</v>
      </c>
      <c r="P219" s="69">
        <f t="shared" si="227"/>
        <v>30.385837554931641</v>
      </c>
      <c r="Q219" s="69">
        <f t="shared" si="227"/>
        <v>39.369453430175781</v>
      </c>
      <c r="R219" s="69">
        <f t="shared" ref="R219:S235" si="228">R3-R111</f>
        <v>58.39990234375</v>
      </c>
      <c r="S219" s="69">
        <f t="shared" si="228"/>
        <v>74.841926574707031</v>
      </c>
      <c r="T219" s="69">
        <f t="shared" ref="T219:U219" si="229">T3-T111</f>
        <v>84.836650848388672</v>
      </c>
      <c r="U219" s="69">
        <f t="shared" si="229"/>
        <v>78.714317321777344</v>
      </c>
      <c r="V219" s="69">
        <f t="shared" ref="V219:W219" si="230">V3-V111</f>
        <v>67.088371276855469</v>
      </c>
      <c r="W219" s="69">
        <f t="shared" si="230"/>
        <v>59.077766418457031</v>
      </c>
      <c r="X219" s="69">
        <f t="shared" ref="X219:Y219" si="231">X3-X111</f>
        <v>68.635921478271484</v>
      </c>
      <c r="Y219" s="69">
        <f t="shared" si="231"/>
        <v>61.616558074951172</v>
      </c>
      <c r="Z219" s="69">
        <f t="shared" ref="Z219" si="232">Z3-Z111</f>
        <v>67.812038421630859</v>
      </c>
    </row>
    <row r="220" spans="1:26" x14ac:dyDescent="0.25">
      <c r="A220" s="1" t="s">
        <v>323</v>
      </c>
      <c r="B220" s="153" t="s">
        <v>324</v>
      </c>
      <c r="C220" s="69">
        <f t="shared" ref="C220:Q240" si="233">C4-C112</f>
        <v>84.032829284667969</v>
      </c>
      <c r="D220" s="69">
        <f t="shared" si="233"/>
        <v>123.10411834716797</v>
      </c>
      <c r="E220" s="69">
        <f t="shared" si="233"/>
        <v>97.705947875976563</v>
      </c>
      <c r="F220" s="69">
        <f t="shared" si="233"/>
        <v>79.956653594970703</v>
      </c>
      <c r="G220" s="69">
        <f t="shared" si="233"/>
        <v>82.471599578857422</v>
      </c>
      <c r="H220" s="69">
        <f t="shared" si="233"/>
        <v>87.115680694580078</v>
      </c>
      <c r="I220" s="69">
        <f t="shared" si="233"/>
        <v>89.174779891967773</v>
      </c>
      <c r="J220" s="69">
        <f t="shared" si="233"/>
        <v>92.010412216186523</v>
      </c>
      <c r="K220" s="69">
        <f t="shared" si="233"/>
        <v>81.982343673706055</v>
      </c>
      <c r="L220" s="69">
        <f t="shared" si="233"/>
        <v>72.329538345336914</v>
      </c>
      <c r="M220" s="69">
        <f t="shared" si="233"/>
        <v>68.765317916870117</v>
      </c>
      <c r="N220" s="69">
        <f t="shared" si="233"/>
        <v>67.224847793579102</v>
      </c>
      <c r="O220" s="69">
        <f t="shared" si="233"/>
        <v>65.219350814819336</v>
      </c>
      <c r="P220" s="69">
        <f t="shared" si="233"/>
        <v>66.451409339904785</v>
      </c>
      <c r="Q220" s="69">
        <f t="shared" si="233"/>
        <v>65.514608383178711</v>
      </c>
      <c r="R220" s="69">
        <f t="shared" si="228"/>
        <v>59.850709915161133</v>
      </c>
      <c r="S220" s="69">
        <f t="shared" si="228"/>
        <v>61.947004318237305</v>
      </c>
      <c r="T220" s="69">
        <f t="shared" ref="T220:U220" si="234">T4-T112</f>
        <v>64.848979949951172</v>
      </c>
      <c r="U220" s="69">
        <f t="shared" si="234"/>
        <v>64.769073486328125</v>
      </c>
      <c r="V220" s="69">
        <f t="shared" ref="V220:W220" si="235">V4-V112</f>
        <v>63.152856826782227</v>
      </c>
      <c r="W220" s="69">
        <f t="shared" si="235"/>
        <v>42.060510635375977</v>
      </c>
      <c r="X220" s="69">
        <f t="shared" ref="X220:Y220" si="236">X4-X112</f>
        <v>20.011482238769531</v>
      </c>
      <c r="Y220" s="69">
        <f t="shared" si="236"/>
        <v>19.751388549804688</v>
      </c>
      <c r="Z220" s="69">
        <f t="shared" ref="Z220" si="237">Z4-Z112</f>
        <v>16.605213165283203</v>
      </c>
    </row>
    <row r="221" spans="1:26" x14ac:dyDescent="0.25">
      <c r="A221" s="1" t="s">
        <v>325</v>
      </c>
      <c r="B221" s="153" t="s">
        <v>326</v>
      </c>
      <c r="C221" s="69">
        <f t="shared" si="233"/>
        <v>114.43193435668945</v>
      </c>
      <c r="D221" s="69">
        <f t="shared" si="233"/>
        <v>104.25785827636719</v>
      </c>
      <c r="E221" s="69">
        <f t="shared" si="233"/>
        <v>106.10476303100586</v>
      </c>
      <c r="F221" s="69">
        <f t="shared" si="233"/>
        <v>68.305549621582031</v>
      </c>
      <c r="G221" s="69">
        <f t="shared" si="233"/>
        <v>55.953819274902344</v>
      </c>
      <c r="H221" s="69">
        <f t="shared" si="233"/>
        <v>81.219924926757813</v>
      </c>
      <c r="I221" s="69">
        <f t="shared" si="233"/>
        <v>60.696731567382813</v>
      </c>
      <c r="J221" s="69">
        <f t="shared" si="233"/>
        <v>52.281063079833984</v>
      </c>
      <c r="K221" s="69">
        <f t="shared" si="233"/>
        <v>50.558509826660156</v>
      </c>
      <c r="L221" s="69">
        <f t="shared" si="233"/>
        <v>50.110363006591797</v>
      </c>
      <c r="M221" s="69">
        <f t="shared" si="233"/>
        <v>51.260274887084961</v>
      </c>
      <c r="N221" s="69">
        <f t="shared" si="233"/>
        <v>60.796100616455078</v>
      </c>
      <c r="O221" s="69">
        <f t="shared" si="233"/>
        <v>60.795257568359375</v>
      </c>
      <c r="P221" s="69">
        <f t="shared" si="233"/>
        <v>55.789962768554688</v>
      </c>
      <c r="Q221" s="69">
        <f t="shared" si="233"/>
        <v>32.800273895263672</v>
      </c>
      <c r="R221" s="69">
        <f t="shared" si="228"/>
        <v>26.900241851806641</v>
      </c>
      <c r="S221" s="69">
        <f t="shared" si="228"/>
        <v>29.791229248046875</v>
      </c>
      <c r="T221" s="69">
        <f t="shared" ref="T221:U221" si="238">T5-T113</f>
        <v>33.929159164428711</v>
      </c>
      <c r="U221" s="69">
        <f t="shared" si="238"/>
        <v>39.661165237426758</v>
      </c>
      <c r="V221" s="69">
        <f t="shared" ref="V221:W221" si="239">V5-V113</f>
        <v>34.057722091674805</v>
      </c>
      <c r="W221" s="69">
        <f t="shared" si="239"/>
        <v>30.414344787597656</v>
      </c>
      <c r="X221" s="69">
        <f t="shared" ref="X221:Y221" si="240">X5-X113</f>
        <v>30.846347808837891</v>
      </c>
      <c r="Y221" s="69">
        <f t="shared" si="240"/>
        <v>32.008544921875</v>
      </c>
      <c r="Z221" s="69">
        <f t="shared" ref="Z221" si="241">Z5-Z113</f>
        <v>35.766950607299805</v>
      </c>
    </row>
    <row r="222" spans="1:26" x14ac:dyDescent="0.25">
      <c r="A222" s="1" t="s">
        <v>327</v>
      </c>
      <c r="B222" t="s">
        <v>328</v>
      </c>
      <c r="C222" s="69">
        <f t="shared" si="233"/>
        <v>549.21377563476563</v>
      </c>
      <c r="D222" s="69">
        <f t="shared" si="233"/>
        <v>514.09819412231445</v>
      </c>
      <c r="E222" s="69">
        <f t="shared" si="233"/>
        <v>413.66252517700195</v>
      </c>
      <c r="F222" s="69">
        <f t="shared" si="233"/>
        <v>116.6740608215332</v>
      </c>
      <c r="G222" s="69">
        <f t="shared" si="233"/>
        <v>132.49935150146484</v>
      </c>
      <c r="H222" s="69">
        <f t="shared" si="233"/>
        <v>170.07111358642578</v>
      </c>
      <c r="I222" s="69">
        <f t="shared" si="233"/>
        <v>162.97611999511719</v>
      </c>
      <c r="J222" s="69">
        <f t="shared" si="233"/>
        <v>172.07640075683594</v>
      </c>
      <c r="K222" s="69">
        <f t="shared" si="233"/>
        <v>158.51262664794922</v>
      </c>
      <c r="L222" s="69">
        <f t="shared" si="233"/>
        <v>145.12488555908203</v>
      </c>
      <c r="M222" s="69">
        <f t="shared" si="233"/>
        <v>134.5059700012207</v>
      </c>
      <c r="N222" s="69">
        <f t="shared" si="233"/>
        <v>127.84584426879883</v>
      </c>
      <c r="O222" s="69">
        <f t="shared" si="233"/>
        <v>119.26846694946289</v>
      </c>
      <c r="P222" s="69">
        <f t="shared" si="233"/>
        <v>118.45123291015625</v>
      </c>
      <c r="Q222" s="69">
        <f t="shared" si="233"/>
        <v>128.43122863769531</v>
      </c>
      <c r="R222" s="69">
        <f t="shared" si="228"/>
        <v>137.8717212677002</v>
      </c>
      <c r="S222" s="69">
        <f t="shared" si="228"/>
        <v>135.66877937316895</v>
      </c>
      <c r="T222" s="69">
        <f t="shared" ref="T222:U222" si="242">T6-T114</f>
        <v>132.6334056854248</v>
      </c>
      <c r="U222" s="69">
        <f t="shared" si="242"/>
        <v>127.49448585510254</v>
      </c>
      <c r="V222" s="69">
        <f t="shared" ref="V222:W222" si="243">V6-V114</f>
        <v>128.69826126098633</v>
      </c>
      <c r="W222" s="69">
        <f t="shared" si="243"/>
        <v>120.80958557128906</v>
      </c>
      <c r="X222" s="69">
        <f t="shared" ref="X222:Y222" si="244">X6-X114</f>
        <v>111.4369068145752</v>
      </c>
      <c r="Y222" s="69">
        <f t="shared" si="244"/>
        <v>116.28227615356445</v>
      </c>
      <c r="Z222" s="69">
        <f t="shared" ref="Z222" si="245">Z6-Z114</f>
        <v>128.5732593536377</v>
      </c>
    </row>
    <row r="223" spans="1:26" x14ac:dyDescent="0.25">
      <c r="A223" s="1" t="s">
        <v>329</v>
      </c>
      <c r="B223" t="s">
        <v>330</v>
      </c>
      <c r="C223" s="69">
        <f t="shared" si="233"/>
        <v>6.6615066528320313</v>
      </c>
      <c r="D223" s="69">
        <f t="shared" si="233"/>
        <v>7.0137557983398438</v>
      </c>
      <c r="E223" s="69">
        <f t="shared" si="233"/>
        <v>5.9504852294921875</v>
      </c>
      <c r="F223" s="69">
        <f t="shared" si="233"/>
        <v>6.3931732177734375</v>
      </c>
      <c r="G223" s="69">
        <f t="shared" si="233"/>
        <v>9.24835205078125</v>
      </c>
      <c r="H223" s="69">
        <f t="shared" si="233"/>
        <v>11.798660278320313</v>
      </c>
      <c r="I223" s="69">
        <f t="shared" si="233"/>
        <v>7.5185623168945313</v>
      </c>
      <c r="J223" s="69">
        <f t="shared" si="233"/>
        <v>5.5868682861328125</v>
      </c>
      <c r="K223" s="69">
        <f t="shared" si="233"/>
        <v>7.1596908569335938</v>
      </c>
      <c r="L223" s="69">
        <f t="shared" si="233"/>
        <v>7.860260009765625</v>
      </c>
      <c r="M223" s="69">
        <f t="shared" si="233"/>
        <v>10.29248046875</v>
      </c>
      <c r="N223" s="69">
        <f t="shared" si="233"/>
        <v>11.6783447265625</v>
      </c>
      <c r="O223" s="69">
        <f t="shared" si="233"/>
        <v>11.387748718261719</v>
      </c>
      <c r="P223" s="69">
        <f t="shared" si="233"/>
        <v>11.126243591308594</v>
      </c>
      <c r="Q223" s="69">
        <f t="shared" si="233"/>
        <v>19.803665161132813</v>
      </c>
      <c r="R223" s="69">
        <f t="shared" si="228"/>
        <v>20.24554443359375</v>
      </c>
      <c r="S223" s="69">
        <f t="shared" si="228"/>
        <v>21.418853759765625</v>
      </c>
      <c r="T223" s="69">
        <f t="shared" ref="T223:U223" si="246">T7-T115</f>
        <v>22.421981811523438</v>
      </c>
      <c r="U223" s="69">
        <f t="shared" si="246"/>
        <v>33.6177978515625</v>
      </c>
      <c r="V223" s="69">
        <f t="shared" ref="V223:W223" si="247">V7-V115</f>
        <v>33.872695922851563</v>
      </c>
      <c r="W223" s="69">
        <f t="shared" si="247"/>
        <v>35.27874755859375</v>
      </c>
      <c r="X223" s="69">
        <f t="shared" ref="X223:Y223" si="248">X7-X115</f>
        <v>33.65692138671875</v>
      </c>
      <c r="Y223" s="69">
        <f t="shared" si="248"/>
        <v>33.752593994140625</v>
      </c>
      <c r="Z223" s="69">
        <f t="shared" ref="Z223" si="249">Z7-Z115</f>
        <v>35.665863037109375</v>
      </c>
    </row>
    <row r="224" spans="1:26" x14ac:dyDescent="0.25">
      <c r="A224" s="1" t="s">
        <v>331</v>
      </c>
      <c r="B224" t="s">
        <v>332</v>
      </c>
      <c r="C224" s="69">
        <f t="shared" si="233"/>
        <v>0</v>
      </c>
      <c r="D224" s="69">
        <f t="shared" si="233"/>
        <v>0</v>
      </c>
      <c r="E224" s="69">
        <f t="shared" si="233"/>
        <v>0</v>
      </c>
      <c r="F224" s="69">
        <f t="shared" si="233"/>
        <v>0</v>
      </c>
      <c r="G224" s="69">
        <f t="shared" si="233"/>
        <v>0</v>
      </c>
      <c r="H224" s="69">
        <f t="shared" si="233"/>
        <v>0</v>
      </c>
      <c r="I224" s="69">
        <f t="shared" si="233"/>
        <v>0</v>
      </c>
      <c r="J224" s="69">
        <f t="shared" si="233"/>
        <v>0</v>
      </c>
      <c r="K224" s="69">
        <f t="shared" si="233"/>
        <v>0</v>
      </c>
      <c r="L224" s="69">
        <f t="shared" si="233"/>
        <v>0</v>
      </c>
      <c r="M224" s="69">
        <f t="shared" si="233"/>
        <v>0</v>
      </c>
      <c r="N224" s="69">
        <f t="shared" si="233"/>
        <v>0</v>
      </c>
      <c r="O224" s="69">
        <f t="shared" si="233"/>
        <v>0</v>
      </c>
      <c r="P224" s="69">
        <f t="shared" si="233"/>
        <v>0</v>
      </c>
      <c r="Q224" s="69">
        <f t="shared" si="233"/>
        <v>0</v>
      </c>
      <c r="R224" s="69">
        <f t="shared" si="228"/>
        <v>0</v>
      </c>
      <c r="S224" s="69">
        <f t="shared" si="228"/>
        <v>0</v>
      </c>
      <c r="T224" s="69">
        <f t="shared" ref="T224:U224" si="250">T8-T116</f>
        <v>0</v>
      </c>
      <c r="U224" s="69">
        <f t="shared" si="250"/>
        <v>0</v>
      </c>
      <c r="V224" s="69">
        <f t="shared" ref="V224:W224" si="251">V8-V116</f>
        <v>0</v>
      </c>
      <c r="W224" s="69">
        <f t="shared" si="251"/>
        <v>0</v>
      </c>
      <c r="X224" s="69">
        <f t="shared" ref="X224:Y224" si="252">X8-X116</f>
        <v>0</v>
      </c>
      <c r="Y224" s="69">
        <f t="shared" si="252"/>
        <v>0</v>
      </c>
      <c r="Z224" s="69">
        <f t="shared" ref="Z224" si="253">Z8-Z116</f>
        <v>0</v>
      </c>
    </row>
    <row r="225" spans="1:26" x14ac:dyDescent="0.25">
      <c r="A225" s="1" t="s">
        <v>333</v>
      </c>
      <c r="B225" t="s">
        <v>334</v>
      </c>
      <c r="C225" s="69">
        <f t="shared" si="233"/>
        <v>961.52532958984375</v>
      </c>
      <c r="D225" s="69">
        <f t="shared" si="233"/>
        <v>1337.1355590820313</v>
      </c>
      <c r="E225" s="69">
        <f t="shared" si="233"/>
        <v>1623.0802001953125</v>
      </c>
      <c r="F225" s="69">
        <f t="shared" si="233"/>
        <v>1746.9539794921875</v>
      </c>
      <c r="G225" s="69">
        <f t="shared" si="233"/>
        <v>1711.5482940673828</v>
      </c>
      <c r="H225" s="69">
        <f t="shared" si="233"/>
        <v>1787.2315673828125</v>
      </c>
      <c r="I225" s="69">
        <f t="shared" si="233"/>
        <v>1417.0668258666992</v>
      </c>
      <c r="J225" s="69">
        <f t="shared" si="233"/>
        <v>1149.2785110473633</v>
      </c>
      <c r="K225" s="69">
        <f t="shared" si="233"/>
        <v>836.49615478515625</v>
      </c>
      <c r="L225" s="69">
        <f t="shared" si="233"/>
        <v>668.81102752685547</v>
      </c>
      <c r="M225" s="69">
        <f t="shared" si="233"/>
        <v>490.58642578125</v>
      </c>
      <c r="N225" s="69">
        <f t="shared" si="233"/>
        <v>435.54451751708984</v>
      </c>
      <c r="O225" s="69">
        <f t="shared" si="233"/>
        <v>452.40481567382813</v>
      </c>
      <c r="P225" s="69">
        <f t="shared" si="233"/>
        <v>481.09712219238281</v>
      </c>
      <c r="Q225" s="69">
        <f t="shared" si="233"/>
        <v>587.04023742675781</v>
      </c>
      <c r="R225" s="69">
        <f t="shared" si="228"/>
        <v>658.55527496337891</v>
      </c>
      <c r="S225" s="69">
        <f t="shared" si="228"/>
        <v>722.97537231445313</v>
      </c>
      <c r="T225" s="69">
        <f t="shared" ref="T225:U225" si="254">T9-T117</f>
        <v>883.75453186035156</v>
      </c>
      <c r="U225" s="69">
        <f t="shared" si="254"/>
        <v>888.15553283691406</v>
      </c>
      <c r="V225" s="69">
        <f t="shared" ref="V225:W225" si="255">V9-V117</f>
        <v>927.06787109375</v>
      </c>
      <c r="W225" s="69">
        <f t="shared" si="255"/>
        <v>1016.5340576171875</v>
      </c>
      <c r="X225" s="69">
        <f t="shared" ref="X225:Y225" si="256">X9-X117</f>
        <v>841.3519287109375</v>
      </c>
      <c r="Y225" s="69">
        <f t="shared" si="256"/>
        <v>754.70960998535156</v>
      </c>
      <c r="Z225" s="69">
        <f t="shared" ref="Z225" si="257">Z9-Z117</f>
        <v>941.83995056152344</v>
      </c>
    </row>
    <row r="226" spans="1:26" x14ac:dyDescent="0.25">
      <c r="A226" s="1" t="s">
        <v>335</v>
      </c>
      <c r="B226" t="s">
        <v>336</v>
      </c>
      <c r="C226" s="69">
        <f t="shared" si="233"/>
        <v>872.58074951171875</v>
      </c>
      <c r="D226" s="69">
        <f t="shared" si="233"/>
        <v>957.305419921875</v>
      </c>
      <c r="E226" s="69">
        <f t="shared" si="233"/>
        <v>917.25518798828125</v>
      </c>
      <c r="F226" s="69">
        <f t="shared" si="233"/>
        <v>863.31280517578125</v>
      </c>
      <c r="G226" s="69">
        <f t="shared" si="233"/>
        <v>826.67413330078125</v>
      </c>
      <c r="H226" s="69">
        <f t="shared" si="233"/>
        <v>887.381103515625</v>
      </c>
      <c r="I226" s="69">
        <f t="shared" si="233"/>
        <v>857.036376953125</v>
      </c>
      <c r="J226" s="69">
        <f t="shared" si="233"/>
        <v>810.636962890625</v>
      </c>
      <c r="K226" s="69">
        <f t="shared" si="233"/>
        <v>806.17376708984375</v>
      </c>
      <c r="L226" s="69">
        <f t="shared" si="233"/>
        <v>797.953369140625</v>
      </c>
      <c r="M226" s="69">
        <f t="shared" si="233"/>
        <v>761.29345703125</v>
      </c>
      <c r="N226" s="69">
        <f t="shared" si="233"/>
        <v>750.49151611328125</v>
      </c>
      <c r="O226" s="69">
        <f t="shared" si="233"/>
        <v>764.8990478515625</v>
      </c>
      <c r="P226" s="69">
        <f t="shared" si="233"/>
        <v>782.8375244140625</v>
      </c>
      <c r="Q226" s="69">
        <f t="shared" si="233"/>
        <v>795.55859375</v>
      </c>
      <c r="R226" s="69">
        <f t="shared" si="228"/>
        <v>848.2965087890625</v>
      </c>
      <c r="S226" s="69">
        <f t="shared" si="228"/>
        <v>912.86419677734375</v>
      </c>
      <c r="T226" s="69">
        <f t="shared" ref="T226:U226" si="258">T10-T118</f>
        <v>981.22698974609375</v>
      </c>
      <c r="U226" s="69">
        <f t="shared" si="258"/>
        <v>957.15966796875</v>
      </c>
      <c r="V226" s="69">
        <f t="shared" ref="V226:W226" si="259">V10-V118</f>
        <v>928.1619873046875</v>
      </c>
      <c r="W226" s="69">
        <f t="shared" si="259"/>
        <v>926.52166748046875</v>
      </c>
      <c r="X226" s="69">
        <f t="shared" ref="X226:Y226" si="260">X10-X118</f>
        <v>852.30950927734375</v>
      </c>
      <c r="Y226" s="69">
        <f t="shared" si="260"/>
        <v>842.9307861328125</v>
      </c>
      <c r="Z226" s="69">
        <f t="shared" ref="Z226" si="261">Z10-Z118</f>
        <v>1058.010986328125</v>
      </c>
    </row>
    <row r="227" spans="1:26" x14ac:dyDescent="0.25">
      <c r="A227" s="1" t="s">
        <v>337</v>
      </c>
      <c r="B227" t="s">
        <v>338</v>
      </c>
      <c r="C227" s="69">
        <f t="shared" si="233"/>
        <v>259.04939270019531</v>
      </c>
      <c r="D227" s="69">
        <f t="shared" si="233"/>
        <v>308.25465393066406</v>
      </c>
      <c r="E227" s="69">
        <f t="shared" si="233"/>
        <v>284.35008239746094</v>
      </c>
      <c r="F227" s="69">
        <f t="shared" si="233"/>
        <v>272.09996032714844</v>
      </c>
      <c r="G227" s="69">
        <f t="shared" si="233"/>
        <v>289.62422180175781</v>
      </c>
      <c r="H227" s="69">
        <f t="shared" si="233"/>
        <v>333.89671325683594</v>
      </c>
      <c r="I227" s="69">
        <f t="shared" si="233"/>
        <v>348.10810852050781</v>
      </c>
      <c r="J227" s="69">
        <f t="shared" si="233"/>
        <v>381.05459594726563</v>
      </c>
      <c r="K227" s="69">
        <f t="shared" si="233"/>
        <v>388.55020141601563</v>
      </c>
      <c r="L227" s="69">
        <f t="shared" si="233"/>
        <v>384.64718627929688</v>
      </c>
      <c r="M227" s="69">
        <f t="shared" si="233"/>
        <v>370.44575500488281</v>
      </c>
      <c r="N227" s="69">
        <f t="shared" si="233"/>
        <v>410.21755981445313</v>
      </c>
      <c r="O227" s="69">
        <f t="shared" si="233"/>
        <v>433.51992797851563</v>
      </c>
      <c r="P227" s="69">
        <f t="shared" si="233"/>
        <v>474.65274047851563</v>
      </c>
      <c r="Q227" s="69">
        <f t="shared" si="233"/>
        <v>511.5592041015625</v>
      </c>
      <c r="R227" s="69">
        <f t="shared" si="228"/>
        <v>541.15426635742188</v>
      </c>
      <c r="S227" s="69">
        <f t="shared" si="228"/>
        <v>590.43536376953125</v>
      </c>
      <c r="T227" s="69">
        <f t="shared" ref="T227:U227" si="262">T11-T119</f>
        <v>564.71200561523438</v>
      </c>
      <c r="U227" s="69">
        <f t="shared" si="262"/>
        <v>513.95866394042969</v>
      </c>
      <c r="V227" s="69">
        <f t="shared" ref="V227:W227" si="263">V11-V119</f>
        <v>474.74800109863281</v>
      </c>
      <c r="W227" s="69">
        <f t="shared" si="263"/>
        <v>350.2462158203125</v>
      </c>
      <c r="X227" s="69">
        <f t="shared" ref="X227:Y227" si="264">X11-X119</f>
        <v>164.70943450927734</v>
      </c>
      <c r="Y227" s="69">
        <f t="shared" si="264"/>
        <v>191.73374938964844</v>
      </c>
      <c r="Z227" s="69">
        <f t="shared" ref="Z227" si="265">Z11-Z119</f>
        <v>283.994873046875</v>
      </c>
    </row>
    <row r="228" spans="1:26" x14ac:dyDescent="0.25">
      <c r="A228" s="1" t="s">
        <v>339</v>
      </c>
      <c r="B228" t="s">
        <v>340</v>
      </c>
      <c r="C228" s="69">
        <f t="shared" si="233"/>
        <v>648.20578002929688</v>
      </c>
      <c r="D228" s="69">
        <f t="shared" si="233"/>
        <v>676.35848999023438</v>
      </c>
      <c r="E228" s="69">
        <f t="shared" si="233"/>
        <v>730.6317138671875</v>
      </c>
      <c r="F228" s="69">
        <f t="shared" si="233"/>
        <v>845.65878295898438</v>
      </c>
      <c r="G228" s="69">
        <f t="shared" si="233"/>
        <v>887.73495483398438</v>
      </c>
      <c r="H228" s="69">
        <f t="shared" si="233"/>
        <v>1099.0913696289063</v>
      </c>
      <c r="I228" s="69">
        <f t="shared" si="233"/>
        <v>1227.831298828125</v>
      </c>
      <c r="J228" s="69">
        <f t="shared" si="233"/>
        <v>1203.3140869140625</v>
      </c>
      <c r="K228" s="69">
        <f t="shared" si="233"/>
        <v>1153.2419128417969</v>
      </c>
      <c r="L228" s="69">
        <f t="shared" si="233"/>
        <v>1071.5965881347656</v>
      </c>
      <c r="M228" s="69">
        <f t="shared" si="233"/>
        <v>1064.0176696777344</v>
      </c>
      <c r="N228" s="69">
        <f t="shared" si="233"/>
        <v>1037.9990539550781</v>
      </c>
      <c r="O228" s="69">
        <f t="shared" si="233"/>
        <v>1066.0804138183594</v>
      </c>
      <c r="P228" s="69">
        <f t="shared" si="233"/>
        <v>1109.2892150878906</v>
      </c>
      <c r="Q228" s="69">
        <f t="shared" si="233"/>
        <v>1102.1551513671875</v>
      </c>
      <c r="R228" s="69">
        <f t="shared" si="228"/>
        <v>1235.8208312988281</v>
      </c>
      <c r="S228" s="69">
        <f t="shared" si="228"/>
        <v>1365.4171142578125</v>
      </c>
      <c r="T228" s="69">
        <f t="shared" ref="T228:U228" si="266">T12-T120</f>
        <v>1403.4412231445313</v>
      </c>
      <c r="U228" s="69">
        <f t="shared" si="266"/>
        <v>1408.1727905273438</v>
      </c>
      <c r="V228" s="69">
        <f t="shared" ref="V228:W228" si="267">V12-V120</f>
        <v>1312.5174865722656</v>
      </c>
      <c r="W228" s="69">
        <f t="shared" si="267"/>
        <v>1141.9699096679688</v>
      </c>
      <c r="X228" s="69">
        <f t="shared" ref="X228:Y228" si="268">X12-X120</f>
        <v>853.26467895507813</v>
      </c>
      <c r="Y228" s="69">
        <f t="shared" si="268"/>
        <v>785.89462280273438</v>
      </c>
      <c r="Z228" s="69">
        <f t="shared" ref="Z228" si="269">Z12-Z120</f>
        <v>864.98661804199219</v>
      </c>
    </row>
    <row r="229" spans="1:26" x14ac:dyDescent="0.25">
      <c r="A229" s="1" t="s">
        <v>341</v>
      </c>
      <c r="B229" t="s">
        <v>342</v>
      </c>
      <c r="C229" s="69">
        <f t="shared" si="233"/>
        <v>52.65423583984375</v>
      </c>
      <c r="D229" s="69">
        <f t="shared" si="233"/>
        <v>53.768714904785156</v>
      </c>
      <c r="E229" s="69">
        <f t="shared" si="233"/>
        <v>48.487403869628906</v>
      </c>
      <c r="F229" s="69">
        <f t="shared" si="233"/>
        <v>39.965896606445313</v>
      </c>
      <c r="G229" s="69">
        <f t="shared" si="233"/>
        <v>45.737579345703125</v>
      </c>
      <c r="H229" s="69">
        <f t="shared" si="233"/>
        <v>39.856369018554688</v>
      </c>
      <c r="I229" s="69">
        <f t="shared" si="233"/>
        <v>45.522491455078125</v>
      </c>
      <c r="J229" s="69">
        <f t="shared" si="233"/>
        <v>50.227302551269531</v>
      </c>
      <c r="K229" s="69">
        <f t="shared" si="233"/>
        <v>56.277854919433594</v>
      </c>
      <c r="L229" s="69">
        <f t="shared" si="233"/>
        <v>66.781158447265625</v>
      </c>
      <c r="M229" s="69">
        <f t="shared" si="233"/>
        <v>59.893753051757813</v>
      </c>
      <c r="N229" s="69">
        <f t="shared" si="233"/>
        <v>60.223556518554688</v>
      </c>
      <c r="O229" s="69">
        <f t="shared" si="233"/>
        <v>56.102409362792969</v>
      </c>
      <c r="P229" s="69">
        <f t="shared" si="233"/>
        <v>53.036102294921875</v>
      </c>
      <c r="Q229" s="69">
        <f t="shared" si="233"/>
        <v>49.647315979003906</v>
      </c>
      <c r="R229" s="69">
        <f t="shared" si="228"/>
        <v>53.526123046875</v>
      </c>
      <c r="S229" s="69">
        <f t="shared" si="228"/>
        <v>50.806350708007813</v>
      </c>
      <c r="T229" s="69">
        <f t="shared" ref="T229:U229" si="270">T13-T121</f>
        <v>50.516891479492188</v>
      </c>
      <c r="U229" s="69">
        <f t="shared" si="270"/>
        <v>52.4085693359375</v>
      </c>
      <c r="V229" s="69">
        <f t="shared" ref="V229:W229" si="271">V13-V121</f>
        <v>53.21099853515625</v>
      </c>
      <c r="W229" s="69">
        <f t="shared" si="271"/>
        <v>49.58074951171875</v>
      </c>
      <c r="X229" s="69">
        <f t="shared" ref="X229:Y229" si="272">X13-X121</f>
        <v>39.525802612304688</v>
      </c>
      <c r="Y229" s="69">
        <f t="shared" si="272"/>
        <v>37.039627075195313</v>
      </c>
      <c r="Z229" s="69">
        <f t="shared" ref="Z229" si="273">Z13-Z121</f>
        <v>49.008544921875</v>
      </c>
    </row>
    <row r="230" spans="1:26" x14ac:dyDescent="0.25">
      <c r="A230" s="1" t="s">
        <v>343</v>
      </c>
      <c r="B230" t="s">
        <v>483</v>
      </c>
      <c r="C230" s="69">
        <f t="shared" si="233"/>
        <v>37.79754638671875</v>
      </c>
      <c r="D230" s="69">
        <f t="shared" si="233"/>
        <v>47.954109191894531</v>
      </c>
      <c r="E230" s="69">
        <f t="shared" si="233"/>
        <v>70.98919677734375</v>
      </c>
      <c r="F230" s="69">
        <f t="shared" si="233"/>
        <v>63.191482543945313</v>
      </c>
      <c r="G230" s="69">
        <f t="shared" si="233"/>
        <v>55.226020812988281</v>
      </c>
      <c r="H230" s="69">
        <f t="shared" si="233"/>
        <v>57.598213195800781</v>
      </c>
      <c r="I230" s="69">
        <f t="shared" si="233"/>
        <v>61.554550170898438</v>
      </c>
      <c r="J230" s="69">
        <f t="shared" si="233"/>
        <v>62.56268310546875</v>
      </c>
      <c r="K230" s="69">
        <f t="shared" si="233"/>
        <v>41.107048034667969</v>
      </c>
      <c r="L230" s="69">
        <f t="shared" si="233"/>
        <v>33.570892333984375</v>
      </c>
      <c r="M230" s="69">
        <f t="shared" si="233"/>
        <v>29.524749755859375</v>
      </c>
      <c r="N230" s="69">
        <f t="shared" si="233"/>
        <v>25.915168762207031</v>
      </c>
      <c r="O230" s="69">
        <f t="shared" si="233"/>
        <v>25.027236938476563</v>
      </c>
      <c r="P230" s="69">
        <f t="shared" si="233"/>
        <v>21.507225036621094</v>
      </c>
      <c r="Q230" s="69">
        <f t="shared" si="233"/>
        <v>21.276985168457031</v>
      </c>
      <c r="R230" s="69">
        <f t="shared" si="228"/>
        <v>19.998687744140625</v>
      </c>
      <c r="S230" s="69">
        <f t="shared" si="228"/>
        <v>21.467422485351563</v>
      </c>
      <c r="T230" s="69">
        <f t="shared" ref="T230:U230" si="274">T14-T122</f>
        <v>19.731407165527344</v>
      </c>
      <c r="U230" s="69">
        <f t="shared" si="274"/>
        <v>20.841804504394531</v>
      </c>
      <c r="V230" s="69">
        <f t="shared" ref="V230:W230" si="275">V14-V122</f>
        <v>50.234230041503906</v>
      </c>
      <c r="W230" s="69">
        <f t="shared" si="275"/>
        <v>28.031585693359375</v>
      </c>
      <c r="X230" s="69">
        <f t="shared" ref="X230:Y230" si="276">X14-X122</f>
        <v>17.211700439453125</v>
      </c>
      <c r="Y230" s="69">
        <f t="shared" si="276"/>
        <v>17.306404113769531</v>
      </c>
      <c r="Z230" s="69">
        <f t="shared" ref="Z230" si="277">Z14-Z122</f>
        <v>19.094512939453125</v>
      </c>
    </row>
    <row r="231" spans="1:26" x14ac:dyDescent="0.25">
      <c r="A231" s="1" t="s">
        <v>345</v>
      </c>
      <c r="B231" t="s">
        <v>346</v>
      </c>
      <c r="C231" s="69">
        <f t="shared" si="233"/>
        <v>112.62665939331055</v>
      </c>
      <c r="D231" s="69">
        <f t="shared" si="233"/>
        <v>111.55266189575195</v>
      </c>
      <c r="E231" s="69">
        <f t="shared" si="233"/>
        <v>57.042896270751953</v>
      </c>
      <c r="F231" s="69">
        <f t="shared" si="233"/>
        <v>84.097114562988281</v>
      </c>
      <c r="G231" s="69">
        <f t="shared" si="233"/>
        <v>86.410266876220703</v>
      </c>
      <c r="H231" s="69">
        <f t="shared" si="233"/>
        <v>91.597721099853516</v>
      </c>
      <c r="I231" s="69">
        <f t="shared" si="233"/>
        <v>98.920757293701172</v>
      </c>
      <c r="J231" s="69">
        <f t="shared" si="233"/>
        <v>91.751651763916016</v>
      </c>
      <c r="K231" s="69">
        <f t="shared" si="233"/>
        <v>85.531913757324219</v>
      </c>
      <c r="L231" s="69">
        <f t="shared" si="233"/>
        <v>77.763801574707031</v>
      </c>
      <c r="M231" s="69">
        <f t="shared" si="233"/>
        <v>78.936325073242188</v>
      </c>
      <c r="N231" s="69">
        <f t="shared" si="233"/>
        <v>77.432727813720703</v>
      </c>
      <c r="O231" s="69">
        <f t="shared" si="233"/>
        <v>71.780776977539063</v>
      </c>
      <c r="P231" s="69">
        <f t="shared" si="233"/>
        <v>72.256996154785156</v>
      </c>
      <c r="Q231" s="69">
        <f t="shared" si="233"/>
        <v>77.235435485839844</v>
      </c>
      <c r="R231" s="69">
        <f t="shared" si="228"/>
        <v>90.584434509277344</v>
      </c>
      <c r="S231" s="69">
        <f t="shared" si="228"/>
        <v>96.860466003417969</v>
      </c>
      <c r="T231" s="69">
        <f t="shared" ref="T231:U231" si="278">T15-T123</f>
        <v>107.90282440185547</v>
      </c>
      <c r="U231" s="69">
        <f t="shared" si="278"/>
        <v>105.24857330322266</v>
      </c>
      <c r="V231" s="69">
        <f t="shared" ref="V231:W231" si="279">V15-V123</f>
        <v>102.34618377685547</v>
      </c>
      <c r="W231" s="69">
        <f t="shared" si="279"/>
        <v>100.48521423339844</v>
      </c>
      <c r="X231" s="69">
        <f t="shared" ref="X231:Y231" si="280">X15-X123</f>
        <v>98.833366394042969</v>
      </c>
      <c r="Y231" s="69">
        <f t="shared" si="280"/>
        <v>98.826560974121094</v>
      </c>
      <c r="Z231" s="69">
        <f t="shared" ref="Z231" si="281">Z15-Z123</f>
        <v>104.60736846923828</v>
      </c>
    </row>
    <row r="232" spans="1:26" x14ac:dyDescent="0.25">
      <c r="A232" s="1" t="s">
        <v>347</v>
      </c>
      <c r="B232" s="153" t="s">
        <v>348</v>
      </c>
      <c r="C232" s="69">
        <f t="shared" si="233"/>
        <v>82.573738098144531</v>
      </c>
      <c r="D232" s="69">
        <f t="shared" si="233"/>
        <v>66.216270446777344</v>
      </c>
      <c r="E232" s="69">
        <f t="shared" si="233"/>
        <v>42.75469970703125</v>
      </c>
      <c r="F232" s="69">
        <f t="shared" si="233"/>
        <v>32.152214050292969</v>
      </c>
      <c r="G232" s="69">
        <f t="shared" si="233"/>
        <v>30.464332580566406</v>
      </c>
      <c r="H232" s="69">
        <f t="shared" si="233"/>
        <v>30.125167846679688</v>
      </c>
      <c r="I232" s="69">
        <f t="shared" si="233"/>
        <v>35.8221435546875</v>
      </c>
      <c r="J232" s="69">
        <f t="shared" si="233"/>
        <v>30.540977478027344</v>
      </c>
      <c r="K232" s="69">
        <f t="shared" si="233"/>
        <v>28.0240478515625</v>
      </c>
      <c r="L232" s="69">
        <f t="shared" si="233"/>
        <v>23.296516418457031</v>
      </c>
      <c r="M232" s="69">
        <f t="shared" si="233"/>
        <v>26.109722137451172</v>
      </c>
      <c r="N232" s="69">
        <f t="shared" si="233"/>
        <v>28.845497131347656</v>
      </c>
      <c r="O232" s="69">
        <f t="shared" si="233"/>
        <v>30.670948028564453</v>
      </c>
      <c r="P232" s="69">
        <f t="shared" si="233"/>
        <v>30.133941650390625</v>
      </c>
      <c r="Q232" s="69">
        <f t="shared" si="233"/>
        <v>30.411605834960938</v>
      </c>
      <c r="R232" s="69">
        <f t="shared" si="228"/>
        <v>39.609817504882813</v>
      </c>
      <c r="S232" s="69">
        <f t="shared" si="228"/>
        <v>41.112091064453125</v>
      </c>
      <c r="T232" s="69">
        <f t="shared" ref="T232:U232" si="282">T16-T124</f>
        <v>31.603836059570313</v>
      </c>
      <c r="U232" s="69">
        <f t="shared" si="282"/>
        <v>37.092750549316406</v>
      </c>
      <c r="V232" s="69">
        <f t="shared" ref="V232:W232" si="283">V16-V124</f>
        <v>41.122932434082031</v>
      </c>
      <c r="W232" s="69">
        <f t="shared" si="283"/>
        <v>45.916671752929688</v>
      </c>
      <c r="X232" s="69">
        <f t="shared" ref="X232:Y232" si="284">X16-X124</f>
        <v>40.209815979003906</v>
      </c>
      <c r="Y232" s="69">
        <f t="shared" si="284"/>
        <v>46.483657836914063</v>
      </c>
      <c r="Z232" s="69">
        <f t="shared" ref="Z232" si="285">Z16-Z124</f>
        <v>46.240745544433594</v>
      </c>
    </row>
    <row r="233" spans="1:26" x14ac:dyDescent="0.25">
      <c r="A233" s="1" t="s">
        <v>349</v>
      </c>
      <c r="B233" s="153" t="s">
        <v>350</v>
      </c>
      <c r="C233" s="69">
        <f t="shared" si="233"/>
        <v>97.364479064941406</v>
      </c>
      <c r="D233" s="69">
        <f t="shared" si="233"/>
        <v>126.55335235595703</v>
      </c>
      <c r="E233" s="69">
        <f t="shared" si="233"/>
        <v>133.42685699462891</v>
      </c>
      <c r="F233" s="69">
        <f t="shared" si="233"/>
        <v>149.79450225830078</v>
      </c>
      <c r="G233" s="69">
        <f t="shared" si="233"/>
        <v>151.06865692138672</v>
      </c>
      <c r="H233" s="69">
        <f t="shared" si="233"/>
        <v>144.83344268798828</v>
      </c>
      <c r="I233" s="69">
        <f t="shared" si="233"/>
        <v>173.94922637939453</v>
      </c>
      <c r="J233" s="69">
        <f t="shared" si="233"/>
        <v>160.76903533935547</v>
      </c>
      <c r="K233" s="69">
        <f t="shared" si="233"/>
        <v>129.42427825927734</v>
      </c>
      <c r="L233" s="69">
        <f t="shared" si="233"/>
        <v>106.17503356933594</v>
      </c>
      <c r="M233" s="69">
        <f t="shared" si="233"/>
        <v>102.29251861572266</v>
      </c>
      <c r="N233" s="69">
        <f t="shared" si="233"/>
        <v>92.986640930175781</v>
      </c>
      <c r="O233" s="69">
        <f t="shared" si="233"/>
        <v>100.52997589111328</v>
      </c>
      <c r="P233" s="69">
        <f t="shared" si="233"/>
        <v>104.15306091308594</v>
      </c>
      <c r="Q233" s="69">
        <f t="shared" si="233"/>
        <v>117.27403259277344</v>
      </c>
      <c r="R233" s="69">
        <f t="shared" si="228"/>
        <v>159.19610595703125</v>
      </c>
      <c r="S233" s="69">
        <f t="shared" si="228"/>
        <v>277.49334716796875</v>
      </c>
      <c r="T233" s="69">
        <f t="shared" ref="T233:U233" si="286">T17-T125</f>
        <v>281.28675842285156</v>
      </c>
      <c r="U233" s="69">
        <f t="shared" si="286"/>
        <v>283.1937255859375</v>
      </c>
      <c r="V233" s="69">
        <f t="shared" ref="V233:W233" si="287">V17-V125</f>
        <v>228.94598388671875</v>
      </c>
      <c r="W233" s="69">
        <f t="shared" si="287"/>
        <v>160.12990570068359</v>
      </c>
      <c r="X233" s="69">
        <f t="shared" ref="X233:Y233" si="288">X17-X125</f>
        <v>99.10211181640625</v>
      </c>
      <c r="Y233" s="69">
        <f t="shared" si="288"/>
        <v>120.79087066650391</v>
      </c>
      <c r="Z233" s="69">
        <f t="shared" ref="Z233" si="289">Z17-Z125</f>
        <v>162.29075622558594</v>
      </c>
    </row>
    <row r="234" spans="1:26" x14ac:dyDescent="0.25">
      <c r="A234" s="1" t="s">
        <v>351</v>
      </c>
      <c r="B234" t="s">
        <v>484</v>
      </c>
      <c r="C234" s="69">
        <f t="shared" si="233"/>
        <v>168.47509765625</v>
      </c>
      <c r="D234" s="69">
        <f t="shared" si="233"/>
        <v>209.7060546875</v>
      </c>
      <c r="E234" s="69">
        <f t="shared" si="233"/>
        <v>222.136474609375</v>
      </c>
      <c r="F234" s="69">
        <f t="shared" si="233"/>
        <v>224.55126953125</v>
      </c>
      <c r="G234" s="69">
        <f t="shared" si="233"/>
        <v>245.349365234375</v>
      </c>
      <c r="H234" s="69">
        <f t="shared" si="233"/>
        <v>252.562255859375</v>
      </c>
      <c r="I234" s="69">
        <f t="shared" si="233"/>
        <v>255.587158203125</v>
      </c>
      <c r="J234" s="69">
        <f t="shared" si="233"/>
        <v>241.382568359375</v>
      </c>
      <c r="K234" s="69">
        <f t="shared" si="233"/>
        <v>240.361083984375</v>
      </c>
      <c r="L234" s="69">
        <f t="shared" si="233"/>
        <v>241.1376953125</v>
      </c>
      <c r="M234" s="69">
        <f t="shared" si="233"/>
        <v>227.919921875</v>
      </c>
      <c r="N234" s="69">
        <f t="shared" si="233"/>
        <v>231.9072265625</v>
      </c>
      <c r="O234" s="69">
        <f t="shared" si="233"/>
        <v>233.413818359375</v>
      </c>
      <c r="P234" s="69">
        <f t="shared" si="233"/>
        <v>260.48291015625</v>
      </c>
      <c r="Q234" s="69">
        <f t="shared" si="233"/>
        <v>288.642578125</v>
      </c>
      <c r="R234" s="69">
        <f t="shared" si="228"/>
        <v>288.39111328125</v>
      </c>
      <c r="S234" s="69">
        <f t="shared" si="228"/>
        <v>315.427490234375</v>
      </c>
      <c r="T234" s="69">
        <f t="shared" ref="T234:U234" si="290">T18-T126</f>
        <v>330.320068359375</v>
      </c>
      <c r="U234" s="69">
        <f t="shared" si="290"/>
        <v>338.31591796875</v>
      </c>
      <c r="V234" s="69">
        <f t="shared" ref="V234:W234" si="291">V18-V126</f>
        <v>342.879150390625</v>
      </c>
      <c r="W234" s="69">
        <f t="shared" si="291"/>
        <v>389.19677734375</v>
      </c>
      <c r="X234" s="69">
        <f t="shared" ref="X234:Y234" si="292">X18-X126</f>
        <v>405.57080078125</v>
      </c>
      <c r="Y234" s="69">
        <f t="shared" si="292"/>
        <v>371.064208984375</v>
      </c>
      <c r="Z234" s="69">
        <f t="shared" ref="Z234" si="293">Z18-Z126</f>
        <v>413.909423828125</v>
      </c>
    </row>
    <row r="235" spans="1:26" x14ac:dyDescent="0.25">
      <c r="A235" s="1" t="s">
        <v>353</v>
      </c>
      <c r="B235" t="s">
        <v>354</v>
      </c>
      <c r="C235" s="69">
        <f t="shared" si="233"/>
        <v>116.32586669921875</v>
      </c>
      <c r="D235" s="69">
        <f t="shared" si="233"/>
        <v>107.11026000976563</v>
      </c>
      <c r="E235" s="69">
        <f t="shared" si="233"/>
        <v>103.56292724609375</v>
      </c>
      <c r="F235" s="69">
        <f t="shared" si="233"/>
        <v>96.305633544921875</v>
      </c>
      <c r="G235" s="69">
        <f t="shared" si="233"/>
        <v>105.77392578125</v>
      </c>
      <c r="H235" s="69">
        <f t="shared" si="233"/>
        <v>98.61474609375</v>
      </c>
      <c r="I235" s="69">
        <f t="shared" si="233"/>
        <v>100.778076171875</v>
      </c>
      <c r="J235" s="69">
        <f t="shared" si="233"/>
        <v>107.55178833007813</v>
      </c>
      <c r="K235" s="69">
        <f t="shared" si="233"/>
        <v>110.590087890625</v>
      </c>
      <c r="L235" s="69">
        <f t="shared" si="233"/>
        <v>114.46029663085938</v>
      </c>
      <c r="M235" s="69">
        <f t="shared" si="233"/>
        <v>109.38406372070313</v>
      </c>
      <c r="N235" s="69">
        <f t="shared" si="233"/>
        <v>102.96670532226563</v>
      </c>
      <c r="O235" s="69">
        <f t="shared" si="233"/>
        <v>90.68463134765625</v>
      </c>
      <c r="P235" s="69">
        <f t="shared" si="233"/>
        <v>89.57159423828125</v>
      </c>
      <c r="Q235" s="69">
        <f t="shared" si="233"/>
        <v>83.893707275390625</v>
      </c>
      <c r="R235" s="69">
        <f t="shared" si="228"/>
        <v>85.59515380859375</v>
      </c>
      <c r="S235" s="69">
        <f t="shared" si="228"/>
        <v>81.217559814453125</v>
      </c>
      <c r="T235" s="69">
        <f t="shared" ref="T235:U235" si="294">T19-T127</f>
        <v>73.855224609375</v>
      </c>
      <c r="U235" s="69">
        <f t="shared" si="294"/>
        <v>73.352264404296875</v>
      </c>
      <c r="V235" s="69">
        <f t="shared" ref="V235:W235" si="295">V19-V127</f>
        <v>81.891342163085938</v>
      </c>
      <c r="W235" s="69">
        <f t="shared" si="295"/>
        <v>81.604827880859375</v>
      </c>
      <c r="X235" s="69">
        <f t="shared" ref="X235:Y235" si="296">X19-X127</f>
        <v>66.428497314453125</v>
      </c>
      <c r="Y235" s="69">
        <f t="shared" si="296"/>
        <v>64.897430419921875</v>
      </c>
      <c r="Z235" s="69">
        <f t="shared" ref="Z235" si="297">Z19-Z127</f>
        <v>62.238784790039063</v>
      </c>
    </row>
    <row r="236" spans="1:26" x14ac:dyDescent="0.25">
      <c r="A236" s="1" t="s">
        <v>355</v>
      </c>
      <c r="B236" t="s">
        <v>356</v>
      </c>
      <c r="C236" s="69">
        <f t="shared" si="233"/>
        <v>12.132457733154297</v>
      </c>
      <c r="D236" s="69">
        <f t="shared" si="233"/>
        <v>12.503664016723633</v>
      </c>
      <c r="E236" s="69">
        <f t="shared" si="233"/>
        <v>13.038415908813477</v>
      </c>
      <c r="F236" s="69">
        <f t="shared" si="233"/>
        <v>11.021010398864746</v>
      </c>
      <c r="G236" s="69">
        <f t="shared" si="233"/>
        <v>9.8359622955322266</v>
      </c>
      <c r="H236" s="69">
        <f t="shared" si="233"/>
        <v>11.088710784912109</v>
      </c>
      <c r="I236" s="69">
        <f t="shared" si="233"/>
        <v>8.8265800476074219</v>
      </c>
      <c r="J236" s="69">
        <f t="shared" si="233"/>
        <v>13.261775970458984</v>
      </c>
      <c r="K236" s="69">
        <f t="shared" si="233"/>
        <v>12.078689575195313</v>
      </c>
      <c r="L236" s="69">
        <f t="shared" si="233"/>
        <v>8.5574054718017578</v>
      </c>
      <c r="M236" s="69">
        <f t="shared" si="233"/>
        <v>9.76153564453125</v>
      </c>
      <c r="N236" s="69">
        <f t="shared" ref="D236:Q240" si="298">N20-N128</f>
        <v>11.795612335205078</v>
      </c>
      <c r="O236" s="69">
        <f t="shared" si="298"/>
        <v>15.040481567382813</v>
      </c>
      <c r="P236" s="69">
        <f t="shared" si="298"/>
        <v>21.288070678710938</v>
      </c>
      <c r="Q236" s="69">
        <f t="shared" si="298"/>
        <v>22.807052612304688</v>
      </c>
      <c r="R236" s="69">
        <f t="shared" ref="R236:S236" si="299">R20-R128</f>
        <v>25.553615570068359</v>
      </c>
      <c r="S236" s="69">
        <f t="shared" si="299"/>
        <v>22.834075927734375</v>
      </c>
      <c r="T236" s="69">
        <f t="shared" ref="T236:U236" si="300">T20-T128</f>
        <v>29.210636138916016</v>
      </c>
      <c r="U236" s="69">
        <f t="shared" si="300"/>
        <v>26.939971923828125</v>
      </c>
      <c r="V236" s="69">
        <f t="shared" ref="V236:W236" si="301">V20-V128</f>
        <v>27.565494537353516</v>
      </c>
      <c r="W236" s="69">
        <f t="shared" si="301"/>
        <v>40.524490356445313</v>
      </c>
      <c r="X236" s="69">
        <f t="shared" ref="X236:Y236" si="302">X20-X128</f>
        <v>38.457221984863281</v>
      </c>
      <c r="Y236" s="69">
        <f t="shared" si="302"/>
        <v>46.310432434082031</v>
      </c>
      <c r="Z236" s="69">
        <f t="shared" ref="Z236" si="303">Z20-Z128</f>
        <v>49.622703552246094</v>
      </c>
    </row>
    <row r="237" spans="1:26" x14ac:dyDescent="0.25">
      <c r="A237" s="1" t="s">
        <v>357</v>
      </c>
      <c r="B237" t="s">
        <v>358</v>
      </c>
      <c r="C237" s="69">
        <f t="shared" si="233"/>
        <v>9.6847238540649414</v>
      </c>
      <c r="D237" s="69">
        <f t="shared" si="298"/>
        <v>13.25443172454834</v>
      </c>
      <c r="E237" s="69">
        <f t="shared" si="298"/>
        <v>20.542476654052734</v>
      </c>
      <c r="F237" s="69">
        <f t="shared" si="298"/>
        <v>20.388862609863281</v>
      </c>
      <c r="G237" s="69">
        <f t="shared" si="298"/>
        <v>24.363552093505859</v>
      </c>
      <c r="H237" s="69">
        <f t="shared" si="298"/>
        <v>26.415355682373047</v>
      </c>
      <c r="I237" s="69">
        <f t="shared" si="298"/>
        <v>27.881776809692383</v>
      </c>
      <c r="J237" s="69">
        <f t="shared" si="298"/>
        <v>25.275836944580078</v>
      </c>
      <c r="K237" s="69">
        <f t="shared" si="298"/>
        <v>23.302536010742188</v>
      </c>
      <c r="L237" s="69">
        <f t="shared" si="298"/>
        <v>23.211620330810547</v>
      </c>
      <c r="M237" s="69">
        <f t="shared" si="298"/>
        <v>18.695541381835938</v>
      </c>
      <c r="N237" s="69">
        <f t="shared" si="298"/>
        <v>17.959865570068359</v>
      </c>
      <c r="O237" s="69">
        <f t="shared" si="298"/>
        <v>22.514148712158203</v>
      </c>
      <c r="P237" s="69">
        <f t="shared" si="298"/>
        <v>20.668693542480469</v>
      </c>
      <c r="Q237" s="69">
        <f t="shared" si="298"/>
        <v>25.333583831787109</v>
      </c>
      <c r="R237" s="69">
        <f t="shared" ref="R237:S237" si="304">R21-R129</f>
        <v>28.986339569091797</v>
      </c>
      <c r="S237" s="69">
        <f t="shared" si="304"/>
        <v>33.395614624023438</v>
      </c>
      <c r="T237" s="69">
        <f t="shared" ref="T237:U237" si="305">T21-T129</f>
        <v>34.308872222900391</v>
      </c>
      <c r="U237" s="69">
        <f t="shared" si="305"/>
        <v>30.344070434570313</v>
      </c>
      <c r="V237" s="69">
        <f t="shared" ref="V237:W237" si="306">V21-V129</f>
        <v>29.429557800292969</v>
      </c>
      <c r="W237" s="69">
        <f t="shared" si="306"/>
        <v>23.903335571289063</v>
      </c>
      <c r="X237" s="69">
        <f t="shared" ref="X237:Y237" si="307">X21-X129</f>
        <v>7.3355140686035156</v>
      </c>
      <c r="Y237" s="69">
        <f t="shared" si="307"/>
        <v>5.7683525085449219</v>
      </c>
      <c r="Z237" s="69">
        <f t="shared" ref="Z237" si="308">Z21-Z129</f>
        <v>8.7383575439453125</v>
      </c>
    </row>
    <row r="238" spans="1:26" x14ac:dyDescent="0.25">
      <c r="A238" s="1" t="s">
        <v>359</v>
      </c>
      <c r="B238" t="s">
        <v>360</v>
      </c>
      <c r="C238" s="69">
        <f t="shared" si="233"/>
        <v>135.65895080566406</v>
      </c>
      <c r="D238" s="69">
        <f t="shared" si="298"/>
        <v>170.99135589599609</v>
      </c>
      <c r="E238" s="69">
        <f t="shared" si="298"/>
        <v>150.07049560546875</v>
      </c>
      <c r="F238" s="69">
        <f t="shared" si="298"/>
        <v>172.96453857421875</v>
      </c>
      <c r="G238" s="69">
        <f t="shared" si="298"/>
        <v>169.86571502685547</v>
      </c>
      <c r="H238" s="69">
        <f t="shared" si="298"/>
        <v>188.48542785644531</v>
      </c>
      <c r="I238" s="69">
        <f t="shared" si="298"/>
        <v>208.87909698486328</v>
      </c>
      <c r="J238" s="69">
        <f t="shared" si="298"/>
        <v>217.01524353027344</v>
      </c>
      <c r="K238" s="69">
        <f t="shared" si="298"/>
        <v>238.25818634033203</v>
      </c>
      <c r="L238" s="69">
        <f t="shared" si="298"/>
        <v>239.35163497924805</v>
      </c>
      <c r="M238" s="69">
        <f t="shared" si="298"/>
        <v>226.9440803527832</v>
      </c>
      <c r="N238" s="69">
        <f t="shared" si="298"/>
        <v>231.09840393066406</v>
      </c>
      <c r="O238" s="69">
        <f t="shared" si="298"/>
        <v>241.09986877441406</v>
      </c>
      <c r="P238" s="69">
        <f t="shared" si="298"/>
        <v>226.9417724609375</v>
      </c>
      <c r="Q238" s="69">
        <f t="shared" si="298"/>
        <v>217.88249206542969</v>
      </c>
      <c r="R238" s="69">
        <f t="shared" ref="R238:S238" si="309">R22-R130</f>
        <v>208.25979614257813</v>
      </c>
      <c r="S238" s="69">
        <f t="shared" si="309"/>
        <v>217.58075714111328</v>
      </c>
      <c r="T238" s="69">
        <f t="shared" ref="T238:U238" si="310">T22-T130</f>
        <v>240.29050445556641</v>
      </c>
      <c r="U238" s="69">
        <f t="shared" si="310"/>
        <v>227.19486236572266</v>
      </c>
      <c r="V238" s="69">
        <f t="shared" ref="V238:W238" si="311">V22-V130</f>
        <v>215.18395233154297</v>
      </c>
      <c r="W238" s="69">
        <f t="shared" si="311"/>
        <v>214.92796325683594</v>
      </c>
      <c r="X238" s="69">
        <f t="shared" ref="X238:Y238" si="312">X22-X130</f>
        <v>190.50175476074219</v>
      </c>
      <c r="Y238" s="69">
        <f t="shared" si="312"/>
        <v>192.14437866210938</v>
      </c>
      <c r="Z238" s="69">
        <f t="shared" ref="Z238" si="313">Z22-Z130</f>
        <v>222.80646514892578</v>
      </c>
    </row>
    <row r="239" spans="1:26" x14ac:dyDescent="0.25">
      <c r="A239" s="1" t="s">
        <v>361</v>
      </c>
      <c r="B239" t="s">
        <v>485</v>
      </c>
      <c r="C239" s="69">
        <f t="shared" si="233"/>
        <v>275.2603645324707</v>
      </c>
      <c r="D239" s="69">
        <f t="shared" si="298"/>
        <v>370.27470779418945</v>
      </c>
      <c r="E239" s="69">
        <f t="shared" si="298"/>
        <v>427.6441593170166</v>
      </c>
      <c r="F239" s="69">
        <f t="shared" si="298"/>
        <v>570.94324111938477</v>
      </c>
      <c r="G239" s="69">
        <f t="shared" si="298"/>
        <v>757.22682523727417</v>
      </c>
      <c r="H239" s="69">
        <f t="shared" si="298"/>
        <v>881.47356510162354</v>
      </c>
      <c r="I239" s="69">
        <f t="shared" si="298"/>
        <v>964.22112917900085</v>
      </c>
      <c r="J239" s="69">
        <f t="shared" si="298"/>
        <v>964.93615388870239</v>
      </c>
      <c r="K239" s="69">
        <f t="shared" si="298"/>
        <v>905.69014191627502</v>
      </c>
      <c r="L239" s="69">
        <f t="shared" si="298"/>
        <v>852.46190714836121</v>
      </c>
      <c r="M239" s="69">
        <f t="shared" si="298"/>
        <v>817.92044353485107</v>
      </c>
      <c r="N239" s="69">
        <f t="shared" si="298"/>
        <v>751.40810012817383</v>
      </c>
      <c r="O239" s="69">
        <f t="shared" si="298"/>
        <v>652.93866777420044</v>
      </c>
      <c r="P239" s="69">
        <f t="shared" si="298"/>
        <v>569.72269177436829</v>
      </c>
      <c r="Q239" s="69">
        <f t="shared" si="298"/>
        <v>581.48803281784058</v>
      </c>
      <c r="R239" s="69">
        <f t="shared" ref="R239:S239" si="314">R23-R131</f>
        <v>747.98416316509247</v>
      </c>
      <c r="S239" s="69">
        <f t="shared" si="314"/>
        <v>679.98189902305603</v>
      </c>
      <c r="T239" s="69">
        <f t="shared" ref="T239:U239" si="315">T23-T131</f>
        <v>729.47450131177902</v>
      </c>
      <c r="U239" s="69">
        <f t="shared" si="315"/>
        <v>692.15177416801453</v>
      </c>
      <c r="V239" s="69">
        <f t="shared" ref="V239:W239" si="316">V23-V131</f>
        <v>651.13416910171509</v>
      </c>
      <c r="W239" s="69">
        <f t="shared" si="316"/>
        <v>601.1172456741333</v>
      </c>
      <c r="X239" s="69">
        <f t="shared" ref="X239:Y239" si="317">X23-X131</f>
        <v>553.90602910518646</v>
      </c>
      <c r="Y239" s="69">
        <f t="shared" si="317"/>
        <v>499.68447232246399</v>
      </c>
      <c r="Z239" s="69">
        <f t="shared" ref="Z239" si="318">Z23-Z131</f>
        <v>477.73482578992844</v>
      </c>
    </row>
    <row r="240" spans="1:26" x14ac:dyDescent="0.25">
      <c r="A240" s="1" t="s">
        <v>486</v>
      </c>
      <c r="B240" t="s">
        <v>487</v>
      </c>
      <c r="C240" s="69">
        <f t="shared" si="233"/>
        <v>-3.5340309143066406E-2</v>
      </c>
      <c r="D240" s="69">
        <f t="shared" si="298"/>
        <v>9.7751617431640625E-4</v>
      </c>
      <c r="E240" s="69">
        <f t="shared" si="298"/>
        <v>1.5714645385742188E-2</v>
      </c>
      <c r="F240" s="69">
        <f t="shared" si="298"/>
        <v>1.0581016540527344E-2</v>
      </c>
      <c r="G240" s="69">
        <f t="shared" si="298"/>
        <v>0.78583669662475586</v>
      </c>
      <c r="H240" s="69">
        <f t="shared" si="298"/>
        <v>1.031252384185791</v>
      </c>
      <c r="I240" s="69">
        <f t="shared" si="298"/>
        <v>1.029937744140625</v>
      </c>
      <c r="J240" s="69">
        <f t="shared" si="298"/>
        <v>1.0063209533691406</v>
      </c>
      <c r="K240" s="69">
        <f t="shared" si="298"/>
        <v>1.0130786895751953</v>
      </c>
      <c r="L240" s="69">
        <f t="shared" si="298"/>
        <v>1.0680227279663086</v>
      </c>
      <c r="M240" s="69">
        <f t="shared" si="298"/>
        <v>2.254974365234375</v>
      </c>
      <c r="N240" s="69">
        <f t="shared" si="298"/>
        <v>3.0212001800537109</v>
      </c>
      <c r="O240" s="69">
        <f t="shared" si="298"/>
        <v>4.018951416015625</v>
      </c>
      <c r="P240" s="69">
        <f t="shared" si="298"/>
        <v>4.4484977722167969</v>
      </c>
      <c r="Q240" s="69">
        <f t="shared" si="298"/>
        <v>4.0209197998046875</v>
      </c>
      <c r="R240" s="69">
        <f t="shared" ref="R240:S240" si="319">R24-R132</f>
        <v>5.7663698196411133</v>
      </c>
      <c r="S240" s="69">
        <f t="shared" si="319"/>
        <v>6.0290489196777344</v>
      </c>
      <c r="T240" s="69">
        <f t="shared" ref="T240:U240" si="320">T24-T132</f>
        <v>6.3597011566162109</v>
      </c>
      <c r="U240" s="69">
        <f t="shared" si="320"/>
        <v>5.9932518005371094</v>
      </c>
      <c r="V240" s="69">
        <f t="shared" ref="V240:W240" si="321">V24-V132</f>
        <v>6.7192363739013672</v>
      </c>
      <c r="W240" s="69">
        <f t="shared" si="321"/>
        <v>6.9089794158935547</v>
      </c>
      <c r="X240" s="69">
        <f t="shared" ref="X240:Y240" si="322">X24-X132</f>
        <v>8.2874355316162109</v>
      </c>
      <c r="Y240" s="69">
        <f t="shared" si="322"/>
        <v>9.5191478729248047</v>
      </c>
      <c r="Z240" s="69">
        <f t="shared" ref="Z240" si="323">Z24-Z132</f>
        <v>12.879768371582031</v>
      </c>
    </row>
    <row r="241" spans="1:26" s="43" customFormat="1" ht="20.25" customHeight="1" x14ac:dyDescent="0.25">
      <c r="A241" s="841"/>
      <c r="B241" s="435" t="s">
        <v>202</v>
      </c>
      <c r="C241" s="843">
        <f>SUM(C219:C240)</f>
        <v>4647.1839594841003</v>
      </c>
      <c r="D241" s="843">
        <f t="shared" ref="D241:Q241" si="324">SUM(D219:D240)</f>
        <v>5385.3470649719238</v>
      </c>
      <c r="E241" s="843">
        <f t="shared" si="324"/>
        <v>5546.0663375854492</v>
      </c>
      <c r="F241" s="843">
        <f t="shared" si="324"/>
        <v>5568.004940032959</v>
      </c>
      <c r="G241" s="843">
        <f t="shared" si="324"/>
        <v>5767.6208791732788</v>
      </c>
      <c r="H241" s="843">
        <f t="shared" si="324"/>
        <v>6373.2778162956238</v>
      </c>
      <c r="I241" s="843">
        <f t="shared" si="324"/>
        <v>6231.7413318157196</v>
      </c>
      <c r="J241" s="843">
        <f t="shared" si="324"/>
        <v>5905.5094475746155</v>
      </c>
      <c r="K241" s="843">
        <f t="shared" si="324"/>
        <v>5410.1901533603668</v>
      </c>
      <c r="L241" s="843">
        <f t="shared" si="324"/>
        <v>5034.8398320674896</v>
      </c>
      <c r="M241" s="843">
        <f t="shared" si="324"/>
        <v>4710.1238355636597</v>
      </c>
      <c r="N241" s="843">
        <f t="shared" si="324"/>
        <v>4576.157039642334</v>
      </c>
      <c r="O241" s="843">
        <f t="shared" si="324"/>
        <v>4548.4198060035706</v>
      </c>
      <c r="P241" s="843">
        <f t="shared" si="324"/>
        <v>4604.2928450107574</v>
      </c>
      <c r="Q241" s="843">
        <f t="shared" si="324"/>
        <v>4802.1461577415466</v>
      </c>
      <c r="R241" s="843">
        <f t="shared" ref="R241:S241" si="325">SUM(R219:R240)</f>
        <v>5340.5467213392258</v>
      </c>
      <c r="S241" s="843">
        <f t="shared" si="325"/>
        <v>5759.5659635066986</v>
      </c>
      <c r="T241" s="843">
        <f t="shared" ref="T241:U241" si="326">SUM(T219:T240)</f>
        <v>6106.6661536097527</v>
      </c>
      <c r="U241" s="843">
        <f t="shared" si="326"/>
        <v>6004.781031370163</v>
      </c>
      <c r="V241" s="843">
        <f t="shared" ref="V241:W241" si="327">SUM(V219:V240)</f>
        <v>5800.0284848213196</v>
      </c>
      <c r="W241" s="843">
        <f t="shared" si="327"/>
        <v>5465.2405519485474</v>
      </c>
      <c r="X241" s="843">
        <f t="shared" ref="X241:Y241" si="328">SUM(X219:X240)</f>
        <v>4541.5931819677353</v>
      </c>
      <c r="Y241" s="843">
        <f t="shared" si="328"/>
        <v>4348.5156738758087</v>
      </c>
      <c r="Z241" s="843">
        <f t="shared" ref="Z241" si="329">SUM(Z219:Z240)</f>
        <v>5062.4280096888542</v>
      </c>
    </row>
    <row r="242" spans="1:26" x14ac:dyDescent="0.25">
      <c r="A242" s="63" t="s">
        <v>481</v>
      </c>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x14ac:dyDescent="0.25">
      <c r="A243"/>
    </row>
    <row r="244" spans="1:26" s="14" customFormat="1" ht="20.25" customHeight="1" x14ac:dyDescent="0.25">
      <c r="A244" s="93" t="str">
        <f>Index!A55</f>
        <v>Table 3v    Employment by industry, wage costs, Foreign citizens, FY2000-FY2023</v>
      </c>
    </row>
    <row r="245" spans="1:26" s="14" customFormat="1" ht="20.25" customHeight="1" x14ac:dyDescent="0.25">
      <c r="A245" s="797"/>
      <c r="B245" s="797" t="s">
        <v>488</v>
      </c>
      <c r="C245" s="24" t="str">
        <f>C$2</f>
        <v>FY00</v>
      </c>
      <c r="D245" s="24" t="str">
        <f t="shared" ref="D245:Z245" si="330">D$2</f>
        <v>FY01</v>
      </c>
      <c r="E245" s="24" t="str">
        <f t="shared" si="330"/>
        <v>FY02</v>
      </c>
      <c r="F245" s="24" t="str">
        <f t="shared" si="330"/>
        <v>FY03</v>
      </c>
      <c r="G245" s="24" t="str">
        <f t="shared" si="330"/>
        <v>FY04</v>
      </c>
      <c r="H245" s="24" t="str">
        <f t="shared" si="330"/>
        <v>FY05</v>
      </c>
      <c r="I245" s="24" t="str">
        <f t="shared" si="330"/>
        <v>FY06</v>
      </c>
      <c r="J245" s="24" t="str">
        <f t="shared" si="330"/>
        <v>FY07</v>
      </c>
      <c r="K245" s="24" t="str">
        <f t="shared" si="330"/>
        <v>FY08</v>
      </c>
      <c r="L245" s="24" t="str">
        <f t="shared" si="330"/>
        <v>FY09</v>
      </c>
      <c r="M245" s="24" t="str">
        <f t="shared" si="330"/>
        <v>FY10</v>
      </c>
      <c r="N245" s="24" t="str">
        <f t="shared" si="330"/>
        <v>FY11</v>
      </c>
      <c r="O245" s="24" t="str">
        <f t="shared" si="330"/>
        <v>FY12</v>
      </c>
      <c r="P245" s="24" t="str">
        <f t="shared" si="330"/>
        <v>FY13</v>
      </c>
      <c r="Q245" s="24" t="str">
        <f t="shared" si="330"/>
        <v>FY14</v>
      </c>
      <c r="R245" s="24" t="str">
        <f t="shared" si="330"/>
        <v>FY15</v>
      </c>
      <c r="S245" s="24" t="str">
        <f t="shared" si="330"/>
        <v>FY16</v>
      </c>
      <c r="T245" s="24" t="str">
        <f t="shared" si="330"/>
        <v>FY17</v>
      </c>
      <c r="U245" s="24" t="str">
        <f t="shared" si="330"/>
        <v>FY18</v>
      </c>
      <c r="V245" s="24" t="str">
        <f t="shared" si="330"/>
        <v>FY19</v>
      </c>
      <c r="W245" s="24" t="str">
        <f t="shared" si="330"/>
        <v>FY20</v>
      </c>
      <c r="X245" s="24" t="str">
        <f t="shared" si="330"/>
        <v>FY21</v>
      </c>
      <c r="Y245" s="24" t="str">
        <f t="shared" si="330"/>
        <v>FY22</v>
      </c>
      <c r="Z245" s="24" t="str">
        <f t="shared" si="330"/>
        <v>FY23</v>
      </c>
    </row>
    <row r="246" spans="1:26" x14ac:dyDescent="0.25">
      <c r="A246" s="1" t="s">
        <v>321</v>
      </c>
      <c r="B246" t="s">
        <v>322</v>
      </c>
      <c r="C246" s="69">
        <f>C30-C138</f>
        <v>100.9675121307373</v>
      </c>
      <c r="D246" s="69">
        <f t="shared" ref="D246:Q246" si="331">D30-D138</f>
        <v>117.70243453979492</v>
      </c>
      <c r="E246" s="69">
        <f t="shared" si="331"/>
        <v>150.63429260253906</v>
      </c>
      <c r="F246" s="69">
        <f t="shared" si="331"/>
        <v>214.66766357421875</v>
      </c>
      <c r="G246" s="69">
        <f t="shared" si="331"/>
        <v>182.81199645996094</v>
      </c>
      <c r="H246" s="69">
        <f t="shared" si="331"/>
        <v>192.466796875</v>
      </c>
      <c r="I246" s="69">
        <f t="shared" si="331"/>
        <v>177.57612609863281</v>
      </c>
      <c r="J246" s="69">
        <f t="shared" si="331"/>
        <v>154.53268432617188</v>
      </c>
      <c r="K246" s="69">
        <f t="shared" si="331"/>
        <v>130.44570159912109</v>
      </c>
      <c r="L246" s="69">
        <f t="shared" si="331"/>
        <v>118.88418579101563</v>
      </c>
      <c r="M246" s="69">
        <f t="shared" si="331"/>
        <v>129.34190368652344</v>
      </c>
      <c r="N246" s="69">
        <f t="shared" si="331"/>
        <v>121.89967346191406</v>
      </c>
      <c r="O246" s="69">
        <f t="shared" si="331"/>
        <v>106.37881469726563</v>
      </c>
      <c r="P246" s="69">
        <f t="shared" si="331"/>
        <v>133.14912414550781</v>
      </c>
      <c r="Q246" s="69">
        <f t="shared" si="331"/>
        <v>186.53209686279297</v>
      </c>
      <c r="R246" s="69">
        <f t="shared" ref="R246:S262" si="332">R30-R138</f>
        <v>249.07208251953125</v>
      </c>
      <c r="S246" s="69">
        <f t="shared" si="332"/>
        <v>345.61612701416016</v>
      </c>
      <c r="T246" s="69">
        <f t="shared" ref="T246:U246" si="333">T30-T138</f>
        <v>383.56256103515625</v>
      </c>
      <c r="U246" s="69">
        <f t="shared" si="333"/>
        <v>375.53401184082031</v>
      </c>
      <c r="V246" s="69">
        <f t="shared" ref="V246:W246" si="334">V30-V138</f>
        <v>315.64639282226563</v>
      </c>
      <c r="W246" s="69">
        <f t="shared" si="334"/>
        <v>262.20691680908203</v>
      </c>
      <c r="X246" s="69">
        <f t="shared" ref="X246:Y246" si="335">X30-X138</f>
        <v>285.98773193359375</v>
      </c>
      <c r="Y246" s="69">
        <f t="shared" si="335"/>
        <v>258.58809661865234</v>
      </c>
      <c r="Z246" s="69">
        <f t="shared" ref="Z246" si="336">Z30-Z138</f>
        <v>238.64693450927734</v>
      </c>
    </row>
    <row r="247" spans="1:26" x14ac:dyDescent="0.25">
      <c r="A247" s="1" t="s">
        <v>323</v>
      </c>
      <c r="B247" s="153" t="s">
        <v>324</v>
      </c>
      <c r="C247" s="69">
        <f t="shared" ref="C247:Q267" si="337">C31-C139</f>
        <v>396.78699493408203</v>
      </c>
      <c r="D247" s="69">
        <f t="shared" si="337"/>
        <v>473.88375854492188</v>
      </c>
      <c r="E247" s="69">
        <f t="shared" si="337"/>
        <v>426.38291931152344</v>
      </c>
      <c r="F247" s="69">
        <f t="shared" si="337"/>
        <v>365.16587066650391</v>
      </c>
      <c r="G247" s="69">
        <f t="shared" si="337"/>
        <v>380.07694244384766</v>
      </c>
      <c r="H247" s="69">
        <f t="shared" si="337"/>
        <v>369.05153656005859</v>
      </c>
      <c r="I247" s="69">
        <f t="shared" si="337"/>
        <v>404.20856475830078</v>
      </c>
      <c r="J247" s="69">
        <f t="shared" si="337"/>
        <v>436.81007385253906</v>
      </c>
      <c r="K247" s="69">
        <f t="shared" si="337"/>
        <v>352.67709350585938</v>
      </c>
      <c r="L247" s="69">
        <f t="shared" si="337"/>
        <v>295.08473968505859</v>
      </c>
      <c r="M247" s="69">
        <f t="shared" si="337"/>
        <v>314.23738861083984</v>
      </c>
      <c r="N247" s="69">
        <f t="shared" si="337"/>
        <v>305.73690795898438</v>
      </c>
      <c r="O247" s="69">
        <f t="shared" si="337"/>
        <v>310.82724761962891</v>
      </c>
      <c r="P247" s="69">
        <f t="shared" si="337"/>
        <v>321.41265869140625</v>
      </c>
      <c r="Q247" s="69">
        <f t="shared" si="337"/>
        <v>352.32283782958984</v>
      </c>
      <c r="R247" s="69">
        <f t="shared" si="332"/>
        <v>389.03848266601563</v>
      </c>
      <c r="S247" s="69">
        <f t="shared" si="332"/>
        <v>475.48941040039063</v>
      </c>
      <c r="T247" s="69">
        <f t="shared" ref="T247:U247" si="338">T31-T139</f>
        <v>541.94577026367188</v>
      </c>
      <c r="U247" s="69">
        <f t="shared" si="338"/>
        <v>568.5999755859375</v>
      </c>
      <c r="V247" s="69">
        <f t="shared" ref="V247:W247" si="339">V31-V139</f>
        <v>543.04328918457031</v>
      </c>
      <c r="W247" s="69">
        <f t="shared" si="339"/>
        <v>410.42567443847656</v>
      </c>
      <c r="X247" s="69">
        <f t="shared" ref="X247:Y247" si="340">X31-X139</f>
        <v>256.94718170166016</v>
      </c>
      <c r="Y247" s="69">
        <f t="shared" si="340"/>
        <v>287.61968231201172</v>
      </c>
      <c r="Z247" s="69">
        <f t="shared" ref="Z247" si="341">Z31-Z139</f>
        <v>230.61793518066406</v>
      </c>
    </row>
    <row r="248" spans="1:26" x14ac:dyDescent="0.25">
      <c r="A248" s="1" t="s">
        <v>325</v>
      </c>
      <c r="B248" s="153" t="s">
        <v>326</v>
      </c>
      <c r="C248" s="69">
        <f t="shared" si="337"/>
        <v>742.33871459960938</v>
      </c>
      <c r="D248" s="69">
        <f t="shared" si="337"/>
        <v>729.32891845703125</v>
      </c>
      <c r="E248" s="69">
        <f t="shared" si="337"/>
        <v>723.05007934570313</v>
      </c>
      <c r="F248" s="69">
        <f t="shared" si="337"/>
        <v>529.86383056640625</v>
      </c>
      <c r="G248" s="69">
        <f t="shared" si="337"/>
        <v>458.97198486328125</v>
      </c>
      <c r="H248" s="69">
        <f t="shared" si="337"/>
        <v>540.3883056640625</v>
      </c>
      <c r="I248" s="69">
        <f t="shared" si="337"/>
        <v>466.168701171875</v>
      </c>
      <c r="J248" s="69">
        <f t="shared" si="337"/>
        <v>415.6776123046875</v>
      </c>
      <c r="K248" s="69">
        <f t="shared" si="337"/>
        <v>455.04534912109375</v>
      </c>
      <c r="L248" s="69">
        <f t="shared" si="337"/>
        <v>457.47897338867188</v>
      </c>
      <c r="M248" s="69">
        <f t="shared" si="337"/>
        <v>460.3458251953125</v>
      </c>
      <c r="N248" s="69">
        <f t="shared" si="337"/>
        <v>524.3763427734375</v>
      </c>
      <c r="O248" s="69">
        <f t="shared" si="337"/>
        <v>588.42880249023438</v>
      </c>
      <c r="P248" s="69">
        <f t="shared" si="337"/>
        <v>542.85043334960938</v>
      </c>
      <c r="Q248" s="69">
        <f t="shared" si="337"/>
        <v>347.46286010742188</v>
      </c>
      <c r="R248" s="69">
        <f t="shared" si="332"/>
        <v>338.28163146972656</v>
      </c>
      <c r="S248" s="69">
        <f t="shared" si="332"/>
        <v>418.06108093261719</v>
      </c>
      <c r="T248" s="69">
        <f t="shared" ref="T248:U248" si="342">T32-T140</f>
        <v>477.593505859375</v>
      </c>
      <c r="U248" s="69">
        <f t="shared" si="342"/>
        <v>382.54054260253906</v>
      </c>
      <c r="V248" s="69">
        <f t="shared" ref="V248:W248" si="343">V32-V140</f>
        <v>406.06463623046875</v>
      </c>
      <c r="W248" s="69">
        <f t="shared" si="343"/>
        <v>354.13566589355469</v>
      </c>
      <c r="X248" s="69">
        <f t="shared" ref="X248:Y248" si="344">X32-X140</f>
        <v>361.64682006835938</v>
      </c>
      <c r="Y248" s="69">
        <f t="shared" si="344"/>
        <v>415.76272583007813</v>
      </c>
      <c r="Z248" s="69">
        <f t="shared" ref="Z248" si="345">Z32-Z140</f>
        <v>428.59902954101563</v>
      </c>
    </row>
    <row r="249" spans="1:26" x14ac:dyDescent="0.25">
      <c r="A249" s="1" t="s">
        <v>327</v>
      </c>
      <c r="B249" t="s">
        <v>328</v>
      </c>
      <c r="C249" s="69">
        <f t="shared" si="337"/>
        <v>1428.1588439941406</v>
      </c>
      <c r="D249" s="69">
        <f t="shared" si="337"/>
        <v>1734.5415344238281</v>
      </c>
      <c r="E249" s="69">
        <f t="shared" si="337"/>
        <v>2091.2762451171875</v>
      </c>
      <c r="F249" s="69">
        <f t="shared" si="337"/>
        <v>451.71542358398438</v>
      </c>
      <c r="G249" s="69">
        <f t="shared" si="337"/>
        <v>543.62858581542969</v>
      </c>
      <c r="H249" s="69">
        <f t="shared" si="337"/>
        <v>689.885986328125</v>
      </c>
      <c r="I249" s="69">
        <f t="shared" si="337"/>
        <v>674.91473388671875</v>
      </c>
      <c r="J249" s="69">
        <f t="shared" si="337"/>
        <v>756.5169677734375</v>
      </c>
      <c r="K249" s="69">
        <f t="shared" si="337"/>
        <v>707.634765625</v>
      </c>
      <c r="L249" s="69">
        <f t="shared" si="337"/>
        <v>631.206298828125</v>
      </c>
      <c r="M249" s="69">
        <f t="shared" si="337"/>
        <v>634.26211547851563</v>
      </c>
      <c r="N249" s="69">
        <f t="shared" si="337"/>
        <v>644.11907958984375</v>
      </c>
      <c r="O249" s="69">
        <f t="shared" si="337"/>
        <v>651.80673217773438</v>
      </c>
      <c r="P249" s="69">
        <f t="shared" si="337"/>
        <v>704.28765869140625</v>
      </c>
      <c r="Q249" s="69">
        <f t="shared" si="337"/>
        <v>830.90463256835938</v>
      </c>
      <c r="R249" s="69">
        <f t="shared" si="332"/>
        <v>979.44876098632813</v>
      </c>
      <c r="S249" s="69">
        <f t="shared" si="332"/>
        <v>1031.2320251464844</v>
      </c>
      <c r="T249" s="69">
        <f t="shared" ref="T249:U249" si="346">T33-T141</f>
        <v>1060.2497100830078</v>
      </c>
      <c r="U249" s="69">
        <f t="shared" si="346"/>
        <v>1058.9972839355469</v>
      </c>
      <c r="V249" s="69">
        <f t="shared" ref="V249:W249" si="347">V33-V141</f>
        <v>1077.7769317626953</v>
      </c>
      <c r="W249" s="69">
        <f t="shared" si="347"/>
        <v>973.91661071777344</v>
      </c>
      <c r="X249" s="69">
        <f t="shared" ref="X249:Y249" si="348">X33-X141</f>
        <v>843.91018676757813</v>
      </c>
      <c r="Y249" s="69">
        <f t="shared" si="348"/>
        <v>923.04873657226563</v>
      </c>
      <c r="Z249" s="69">
        <f t="shared" ref="Z249" si="349">Z33-Z141</f>
        <v>1052.728271484375</v>
      </c>
    </row>
    <row r="250" spans="1:26" x14ac:dyDescent="0.25">
      <c r="A250" s="1" t="s">
        <v>329</v>
      </c>
      <c r="B250" t="s">
        <v>330</v>
      </c>
      <c r="C250" s="69">
        <f t="shared" si="337"/>
        <v>157.85272216796875</v>
      </c>
      <c r="D250" s="69">
        <f t="shared" si="337"/>
        <v>153.32568359375</v>
      </c>
      <c r="E250" s="69">
        <f t="shared" si="337"/>
        <v>147.8973388671875</v>
      </c>
      <c r="F250" s="69">
        <f t="shared" si="337"/>
        <v>138.4012451171875</v>
      </c>
      <c r="G250" s="69">
        <f t="shared" si="337"/>
        <v>194.891357421875</v>
      </c>
      <c r="H250" s="69">
        <f t="shared" si="337"/>
        <v>334.1864013671875</v>
      </c>
      <c r="I250" s="69">
        <f t="shared" si="337"/>
        <v>123.501953125</v>
      </c>
      <c r="J250" s="69">
        <f t="shared" si="337"/>
        <v>85.6529541015625</v>
      </c>
      <c r="K250" s="69">
        <f t="shared" si="337"/>
        <v>88.6778564453125</v>
      </c>
      <c r="L250" s="69">
        <f t="shared" si="337"/>
        <v>101.11328125</v>
      </c>
      <c r="M250" s="69">
        <f t="shared" si="337"/>
        <v>152.0810546875</v>
      </c>
      <c r="N250" s="69">
        <f t="shared" si="337"/>
        <v>159.1219482421875</v>
      </c>
      <c r="O250" s="69">
        <f t="shared" si="337"/>
        <v>156.9476318359375</v>
      </c>
      <c r="P250" s="69">
        <f t="shared" si="337"/>
        <v>157.7203369140625</v>
      </c>
      <c r="Q250" s="69">
        <f t="shared" si="337"/>
        <v>321.758544921875</v>
      </c>
      <c r="R250" s="69">
        <f t="shared" si="332"/>
        <v>345.5703125</v>
      </c>
      <c r="S250" s="69">
        <f t="shared" si="332"/>
        <v>371.178955078125</v>
      </c>
      <c r="T250" s="69">
        <f t="shared" ref="T250:U250" si="350">T34-T142</f>
        <v>409.01708984375</v>
      </c>
      <c r="U250" s="69">
        <f t="shared" si="350"/>
        <v>652.0185546875</v>
      </c>
      <c r="V250" s="69">
        <f t="shared" ref="V250:W250" si="351">V34-V142</f>
        <v>690.1220703125</v>
      </c>
      <c r="W250" s="69">
        <f t="shared" si="351"/>
        <v>765.560546875</v>
      </c>
      <c r="X250" s="69">
        <f t="shared" ref="X250:Y250" si="352">X34-X142</f>
        <v>785.4033203125</v>
      </c>
      <c r="Y250" s="69">
        <f t="shared" si="352"/>
        <v>780.69921875</v>
      </c>
      <c r="Z250" s="69">
        <f t="shared" ref="Z250" si="353">Z34-Z142</f>
        <v>767.326171875</v>
      </c>
    </row>
    <row r="251" spans="1:26" x14ac:dyDescent="0.25">
      <c r="A251" s="1" t="s">
        <v>331</v>
      </c>
      <c r="B251" t="s">
        <v>332</v>
      </c>
      <c r="C251" s="69">
        <f t="shared" si="337"/>
        <v>0</v>
      </c>
      <c r="D251" s="69">
        <f t="shared" si="337"/>
        <v>0</v>
      </c>
      <c r="E251" s="69">
        <f t="shared" si="337"/>
        <v>0</v>
      </c>
      <c r="F251" s="69">
        <f t="shared" si="337"/>
        <v>0</v>
      </c>
      <c r="G251" s="69">
        <f t="shared" si="337"/>
        <v>0</v>
      </c>
      <c r="H251" s="69">
        <f t="shared" si="337"/>
        <v>0</v>
      </c>
      <c r="I251" s="69">
        <f t="shared" si="337"/>
        <v>0</v>
      </c>
      <c r="J251" s="69">
        <f t="shared" si="337"/>
        <v>0</v>
      </c>
      <c r="K251" s="69">
        <f t="shared" si="337"/>
        <v>0</v>
      </c>
      <c r="L251" s="69">
        <f t="shared" si="337"/>
        <v>0</v>
      </c>
      <c r="M251" s="69">
        <f t="shared" si="337"/>
        <v>0</v>
      </c>
      <c r="N251" s="69">
        <f t="shared" si="337"/>
        <v>0</v>
      </c>
      <c r="O251" s="69">
        <f t="shared" si="337"/>
        <v>0</v>
      </c>
      <c r="P251" s="69">
        <f t="shared" si="337"/>
        <v>0</v>
      </c>
      <c r="Q251" s="69">
        <f t="shared" si="337"/>
        <v>0</v>
      </c>
      <c r="R251" s="69">
        <f t="shared" si="332"/>
        <v>0</v>
      </c>
      <c r="S251" s="69">
        <f t="shared" si="332"/>
        <v>0</v>
      </c>
      <c r="T251" s="69">
        <f t="shared" ref="T251:U251" si="354">T35-T143</f>
        <v>0</v>
      </c>
      <c r="U251" s="69">
        <f t="shared" si="354"/>
        <v>0</v>
      </c>
      <c r="V251" s="69">
        <f t="shared" ref="V251:W251" si="355">V35-V143</f>
        <v>0</v>
      </c>
      <c r="W251" s="69">
        <f t="shared" si="355"/>
        <v>0</v>
      </c>
      <c r="X251" s="69">
        <f t="shared" ref="X251:Y251" si="356">X35-X143</f>
        <v>0</v>
      </c>
      <c r="Y251" s="69">
        <f t="shared" si="356"/>
        <v>0</v>
      </c>
      <c r="Z251" s="69">
        <f t="shared" ref="Z251" si="357">Z35-Z143</f>
        <v>0</v>
      </c>
    </row>
    <row r="252" spans="1:26" x14ac:dyDescent="0.25">
      <c r="A252" s="1" t="s">
        <v>333</v>
      </c>
      <c r="B252" t="s">
        <v>334</v>
      </c>
      <c r="C252" s="69">
        <f t="shared" si="337"/>
        <v>5012.6239624023438</v>
      </c>
      <c r="D252" s="69">
        <f t="shared" si="337"/>
        <v>7279.478271484375</v>
      </c>
      <c r="E252" s="69">
        <f t="shared" si="337"/>
        <v>10058.542358398438</v>
      </c>
      <c r="F252" s="69">
        <f t="shared" si="337"/>
        <v>10458.735961914063</v>
      </c>
      <c r="G252" s="69">
        <f t="shared" si="337"/>
        <v>12165.97265625</v>
      </c>
      <c r="H252" s="69">
        <f t="shared" si="337"/>
        <v>11588.698364257813</v>
      </c>
      <c r="I252" s="69">
        <f t="shared" si="337"/>
        <v>8769.0543823242188</v>
      </c>
      <c r="J252" s="69">
        <f t="shared" si="337"/>
        <v>6897.1240844726563</v>
      </c>
      <c r="K252" s="69">
        <f t="shared" si="337"/>
        <v>4400.3656616210938</v>
      </c>
      <c r="L252" s="69">
        <f t="shared" si="337"/>
        <v>3170.1424560546875</v>
      </c>
      <c r="M252" s="69">
        <f t="shared" si="337"/>
        <v>2572.2310791015625</v>
      </c>
      <c r="N252" s="69">
        <f t="shared" si="337"/>
        <v>2487.2169799804688</v>
      </c>
      <c r="O252" s="69">
        <f t="shared" si="337"/>
        <v>2601.6829833984375</v>
      </c>
      <c r="P252" s="69">
        <f t="shared" si="337"/>
        <v>2808.803955078125</v>
      </c>
      <c r="Q252" s="69">
        <f t="shared" si="337"/>
        <v>3727.606689453125</v>
      </c>
      <c r="R252" s="69">
        <f t="shared" si="332"/>
        <v>5094.17333984375</v>
      </c>
      <c r="S252" s="69">
        <f t="shared" si="332"/>
        <v>5663.082763671875</v>
      </c>
      <c r="T252" s="69">
        <f t="shared" ref="T252:U252" si="358">T36-T144</f>
        <v>6869.0888671875</v>
      </c>
      <c r="U252" s="69">
        <f t="shared" si="358"/>
        <v>7009.697509765625</v>
      </c>
      <c r="V252" s="69">
        <f t="shared" ref="V252:W252" si="359">V36-V144</f>
        <v>7628.505615234375</v>
      </c>
      <c r="W252" s="69">
        <f t="shared" si="359"/>
        <v>8955.4212646484375</v>
      </c>
      <c r="X252" s="69">
        <f t="shared" ref="X252:Y252" si="360">X36-X144</f>
        <v>7740.64990234375</v>
      </c>
      <c r="Y252" s="69">
        <f t="shared" si="360"/>
        <v>6709.90869140625</v>
      </c>
      <c r="Z252" s="69">
        <f t="shared" ref="Z252" si="361">Z36-Z144</f>
        <v>8744.97802734375</v>
      </c>
    </row>
    <row r="253" spans="1:26" x14ac:dyDescent="0.25">
      <c r="A253" s="1" t="s">
        <v>335</v>
      </c>
      <c r="B253" t="s">
        <v>336</v>
      </c>
      <c r="C253" s="69">
        <f t="shared" si="337"/>
        <v>4977.51806640625</v>
      </c>
      <c r="D253" s="69">
        <f t="shared" si="337"/>
        <v>5450.4013671875</v>
      </c>
      <c r="E253" s="69">
        <f t="shared" si="337"/>
        <v>4998.92919921875</v>
      </c>
      <c r="F253" s="69">
        <f t="shared" si="337"/>
        <v>4771.25830078125</v>
      </c>
      <c r="G253" s="69">
        <f t="shared" si="337"/>
        <v>4387.529296875</v>
      </c>
      <c r="H253" s="69">
        <f t="shared" si="337"/>
        <v>4545.35205078125</v>
      </c>
      <c r="I253" s="69">
        <f t="shared" si="337"/>
        <v>4425.74072265625</v>
      </c>
      <c r="J253" s="69">
        <f t="shared" si="337"/>
        <v>4294.49609375</v>
      </c>
      <c r="K253" s="69">
        <f t="shared" si="337"/>
        <v>4519.2021484375</v>
      </c>
      <c r="L253" s="69">
        <f t="shared" si="337"/>
        <v>4645.8779296875</v>
      </c>
      <c r="M253" s="69">
        <f t="shared" si="337"/>
        <v>4519.5478515625</v>
      </c>
      <c r="N253" s="69">
        <f t="shared" si="337"/>
        <v>4689.65087890625</v>
      </c>
      <c r="O253" s="69">
        <f t="shared" si="337"/>
        <v>4823.4384765625</v>
      </c>
      <c r="P253" s="69">
        <f t="shared" si="337"/>
        <v>5091.04296875</v>
      </c>
      <c r="Q253" s="69">
        <f t="shared" si="337"/>
        <v>5485.40283203125</v>
      </c>
      <c r="R253" s="69">
        <f t="shared" si="332"/>
        <v>6602.5009765625</v>
      </c>
      <c r="S253" s="69">
        <f t="shared" si="332"/>
        <v>7571.55615234375</v>
      </c>
      <c r="T253" s="69">
        <f t="shared" ref="T253:U253" si="362">T37-T145</f>
        <v>8514.1982421875</v>
      </c>
      <c r="U253" s="69">
        <f t="shared" si="362"/>
        <v>8729.0341796875</v>
      </c>
      <c r="V253" s="69">
        <f t="shared" ref="V253:W253" si="363">V37-V145</f>
        <v>8493.68603515625</v>
      </c>
      <c r="W253" s="69">
        <f t="shared" si="363"/>
        <v>8180.6123046875</v>
      </c>
      <c r="X253" s="69">
        <f t="shared" ref="X253:Y253" si="364">X37-X145</f>
        <v>7559.765625</v>
      </c>
      <c r="Y253" s="69">
        <f t="shared" si="364"/>
        <v>7774.89501953125</v>
      </c>
      <c r="Z253" s="69">
        <f t="shared" ref="Z253" si="365">Z37-Z145</f>
        <v>8454.65673828125</v>
      </c>
    </row>
    <row r="254" spans="1:26" x14ac:dyDescent="0.25">
      <c r="A254" s="1" t="s">
        <v>337</v>
      </c>
      <c r="B254" t="s">
        <v>338</v>
      </c>
      <c r="C254" s="69">
        <f t="shared" si="337"/>
        <v>1996.556396484375</v>
      </c>
      <c r="D254" s="69">
        <f t="shared" si="337"/>
        <v>2280.146484375</v>
      </c>
      <c r="E254" s="69">
        <f t="shared" si="337"/>
        <v>2201.7698974609375</v>
      </c>
      <c r="F254" s="69">
        <f t="shared" si="337"/>
        <v>2237.7598876953125</v>
      </c>
      <c r="G254" s="69">
        <f t="shared" si="337"/>
        <v>2520.1751708984375</v>
      </c>
      <c r="H254" s="69">
        <f t="shared" si="337"/>
        <v>2741.3326416015625</v>
      </c>
      <c r="I254" s="69">
        <f t="shared" si="337"/>
        <v>2816.3072509765625</v>
      </c>
      <c r="J254" s="69">
        <f t="shared" si="337"/>
        <v>3018.3104248046875</v>
      </c>
      <c r="K254" s="69">
        <f t="shared" si="337"/>
        <v>3110.023193359375</v>
      </c>
      <c r="L254" s="69">
        <f t="shared" si="337"/>
        <v>3111.33740234375</v>
      </c>
      <c r="M254" s="69">
        <f t="shared" si="337"/>
        <v>3153.6279296875</v>
      </c>
      <c r="N254" s="69">
        <f t="shared" si="337"/>
        <v>3638.92431640625</v>
      </c>
      <c r="O254" s="69">
        <f t="shared" si="337"/>
        <v>3790.976318359375</v>
      </c>
      <c r="P254" s="69">
        <f t="shared" si="337"/>
        <v>4309.9482421875</v>
      </c>
      <c r="Q254" s="69">
        <f t="shared" si="337"/>
        <v>4734.69140625</v>
      </c>
      <c r="R254" s="69">
        <f t="shared" si="332"/>
        <v>5253.799072265625</v>
      </c>
      <c r="S254" s="69">
        <f t="shared" si="332"/>
        <v>6175.202392578125</v>
      </c>
      <c r="T254" s="69">
        <f t="shared" ref="T254:U254" si="366">T38-T146</f>
        <v>6056.906005859375</v>
      </c>
      <c r="U254" s="69">
        <f t="shared" si="366"/>
        <v>5915.04296875</v>
      </c>
      <c r="V254" s="69">
        <f t="shared" ref="V254:W254" si="367">V38-V146</f>
        <v>5641.4609375</v>
      </c>
      <c r="W254" s="69">
        <f t="shared" si="367"/>
        <v>3801.8995361328125</v>
      </c>
      <c r="X254" s="69">
        <f t="shared" ref="X254:Y254" si="368">X38-X146</f>
        <v>1493.5285034179688</v>
      </c>
      <c r="Y254" s="69">
        <f t="shared" si="368"/>
        <v>2012.30126953125</v>
      </c>
      <c r="Z254" s="69">
        <f t="shared" ref="Z254" si="369">Z38-Z146</f>
        <v>3388.9307861328125</v>
      </c>
    </row>
    <row r="255" spans="1:26" x14ac:dyDescent="0.25">
      <c r="A255" s="1" t="s">
        <v>339</v>
      </c>
      <c r="B255" t="s">
        <v>340</v>
      </c>
      <c r="C255" s="69">
        <f t="shared" si="337"/>
        <v>3766.613525390625</v>
      </c>
      <c r="D255" s="69">
        <f t="shared" si="337"/>
        <v>3734.38232421875</v>
      </c>
      <c r="E255" s="69">
        <f t="shared" si="337"/>
        <v>3654.043701171875</v>
      </c>
      <c r="F255" s="69">
        <f t="shared" si="337"/>
        <v>3929.4013671875</v>
      </c>
      <c r="G255" s="69">
        <f t="shared" si="337"/>
        <v>4398.203369140625</v>
      </c>
      <c r="H255" s="69">
        <f t="shared" si="337"/>
        <v>5376.69677734375</v>
      </c>
      <c r="I255" s="69">
        <f t="shared" si="337"/>
        <v>6401.757568359375</v>
      </c>
      <c r="J255" s="69">
        <f t="shared" si="337"/>
        <v>6531.210693359375</v>
      </c>
      <c r="K255" s="69">
        <f t="shared" si="337"/>
        <v>6671.883544921875</v>
      </c>
      <c r="L255" s="69">
        <f t="shared" si="337"/>
        <v>6533.864013671875</v>
      </c>
      <c r="M255" s="69">
        <f t="shared" si="337"/>
        <v>6489.89501953125</v>
      </c>
      <c r="N255" s="69">
        <f t="shared" si="337"/>
        <v>6789.72607421875</v>
      </c>
      <c r="O255" s="69">
        <f t="shared" si="337"/>
        <v>7417.970703125</v>
      </c>
      <c r="P255" s="69">
        <f t="shared" si="337"/>
        <v>7698.59130859375</v>
      </c>
      <c r="Q255" s="69">
        <f t="shared" si="337"/>
        <v>8464.50537109375</v>
      </c>
      <c r="R255" s="69">
        <f t="shared" si="332"/>
        <v>10759.52734375</v>
      </c>
      <c r="S255" s="69">
        <f t="shared" si="332"/>
        <v>12511.1875</v>
      </c>
      <c r="T255" s="69">
        <f t="shared" ref="T255:U255" si="370">T39-T147</f>
        <v>13009.02294921875</v>
      </c>
      <c r="U255" s="69">
        <f t="shared" si="370"/>
        <v>12742.64599609375</v>
      </c>
      <c r="V255" s="69">
        <f t="shared" ref="V255:W255" si="371">V39-V147</f>
        <v>11744.600341796875</v>
      </c>
      <c r="W255" s="69">
        <f t="shared" si="371"/>
        <v>8804.053466796875</v>
      </c>
      <c r="X255" s="69">
        <f t="shared" ref="X255:Y255" si="372">X39-X147</f>
        <v>5447.67626953125</v>
      </c>
      <c r="Y255" s="69">
        <f t="shared" si="372"/>
        <v>5951.298583984375</v>
      </c>
      <c r="Z255" s="69">
        <f t="shared" ref="Z255" si="373">Z39-Z147</f>
        <v>7750.92041015625</v>
      </c>
    </row>
    <row r="256" spans="1:26" x14ac:dyDescent="0.25">
      <c r="A256" s="1" t="s">
        <v>341</v>
      </c>
      <c r="B256" t="s">
        <v>342</v>
      </c>
      <c r="C256" s="69">
        <f t="shared" si="337"/>
        <v>456.68505859375</v>
      </c>
      <c r="D256" s="69">
        <f t="shared" si="337"/>
        <v>477.7733154296875</v>
      </c>
      <c r="E256" s="69">
        <f t="shared" si="337"/>
        <v>460.551513671875</v>
      </c>
      <c r="F256" s="69">
        <f t="shared" si="337"/>
        <v>461.9307861328125</v>
      </c>
      <c r="G256" s="69">
        <f t="shared" si="337"/>
        <v>508.287353515625</v>
      </c>
      <c r="H256" s="69">
        <f t="shared" si="337"/>
        <v>398.16064453125</v>
      </c>
      <c r="I256" s="69">
        <f t="shared" si="337"/>
        <v>441.5325927734375</v>
      </c>
      <c r="J256" s="69">
        <f t="shared" si="337"/>
        <v>460.075439453125</v>
      </c>
      <c r="K256" s="69">
        <f t="shared" si="337"/>
        <v>427.142333984375</v>
      </c>
      <c r="L256" s="69">
        <f t="shared" si="337"/>
        <v>410.4486083984375</v>
      </c>
      <c r="M256" s="69">
        <f t="shared" si="337"/>
        <v>397.0670166015625</v>
      </c>
      <c r="N256" s="69">
        <f t="shared" si="337"/>
        <v>399.1536865234375</v>
      </c>
      <c r="O256" s="69">
        <f t="shared" si="337"/>
        <v>398.533203125</v>
      </c>
      <c r="P256" s="69">
        <f t="shared" si="337"/>
        <v>396.09130859375</v>
      </c>
      <c r="Q256" s="69">
        <f t="shared" si="337"/>
        <v>416.4771728515625</v>
      </c>
      <c r="R256" s="69">
        <f t="shared" si="332"/>
        <v>491.9375</v>
      </c>
      <c r="S256" s="69">
        <f t="shared" si="332"/>
        <v>531.1092529296875</v>
      </c>
      <c r="T256" s="69">
        <f t="shared" ref="T256:U256" si="374">T40-T148</f>
        <v>662.017822265625</v>
      </c>
      <c r="U256" s="69">
        <f t="shared" si="374"/>
        <v>798.4365234375</v>
      </c>
      <c r="V256" s="69">
        <f t="shared" ref="V256:W256" si="375">V40-V148</f>
        <v>860.775634765625</v>
      </c>
      <c r="W256" s="69">
        <f t="shared" si="375"/>
        <v>831.01318359375</v>
      </c>
      <c r="X256" s="69">
        <f t="shared" ref="X256:Y256" si="376">X40-X148</f>
        <v>776.920166015625</v>
      </c>
      <c r="Y256" s="69">
        <f t="shared" si="376"/>
        <v>700.632080078125</v>
      </c>
      <c r="Z256" s="69">
        <f t="shared" ref="Z256" si="377">Z40-Z148</f>
        <v>899.924072265625</v>
      </c>
    </row>
    <row r="257" spans="1:26" x14ac:dyDescent="0.25">
      <c r="A257" s="1" t="s">
        <v>343</v>
      </c>
      <c r="B257" t="s">
        <v>483</v>
      </c>
      <c r="C257" s="69">
        <f t="shared" si="337"/>
        <v>677.6136474609375</v>
      </c>
      <c r="D257" s="69">
        <f t="shared" si="337"/>
        <v>692.0699462890625</v>
      </c>
      <c r="E257" s="69">
        <f t="shared" si="337"/>
        <v>684.4212646484375</v>
      </c>
      <c r="F257" s="69">
        <f t="shared" si="337"/>
        <v>741.5806884765625</v>
      </c>
      <c r="G257" s="69">
        <f t="shared" si="337"/>
        <v>731.0322265625</v>
      </c>
      <c r="H257" s="69">
        <f t="shared" si="337"/>
        <v>823.473388671875</v>
      </c>
      <c r="I257" s="69">
        <f t="shared" si="337"/>
        <v>896.8726806640625</v>
      </c>
      <c r="J257" s="69">
        <f t="shared" si="337"/>
        <v>905.28759765625</v>
      </c>
      <c r="K257" s="69">
        <f t="shared" si="337"/>
        <v>721.343505859375</v>
      </c>
      <c r="L257" s="69">
        <f t="shared" si="337"/>
        <v>626.3154296875</v>
      </c>
      <c r="M257" s="69">
        <f t="shared" si="337"/>
        <v>624.8902587890625</v>
      </c>
      <c r="N257" s="69">
        <f t="shared" si="337"/>
        <v>614.8419189453125</v>
      </c>
      <c r="O257" s="69">
        <f t="shared" si="337"/>
        <v>637.797607421875</v>
      </c>
      <c r="P257" s="69">
        <f t="shared" si="337"/>
        <v>325.001220703125</v>
      </c>
      <c r="Q257" s="69">
        <f t="shared" si="337"/>
        <v>353.7318115234375</v>
      </c>
      <c r="R257" s="69">
        <f t="shared" si="332"/>
        <v>382.5208740234375</v>
      </c>
      <c r="S257" s="69">
        <f t="shared" si="332"/>
        <v>449.408447265625</v>
      </c>
      <c r="T257" s="69">
        <f t="shared" ref="T257:U257" si="378">T41-T149</f>
        <v>483.5247802734375</v>
      </c>
      <c r="U257" s="69">
        <f t="shared" si="378"/>
        <v>448.8802490234375</v>
      </c>
      <c r="V257" s="69">
        <f t="shared" ref="V257:W257" si="379">V41-V149</f>
        <v>679.6573486328125</v>
      </c>
      <c r="W257" s="69">
        <f t="shared" si="379"/>
        <v>644.5511474609375</v>
      </c>
      <c r="X257" s="69">
        <f t="shared" ref="X257:Y257" si="380">X41-X149</f>
        <v>554.8656005859375</v>
      </c>
      <c r="Y257" s="69">
        <f t="shared" si="380"/>
        <v>562.9075927734375</v>
      </c>
      <c r="Z257" s="69">
        <f t="shared" ref="Z257" si="381">Z41-Z149</f>
        <v>649.947509765625</v>
      </c>
    </row>
    <row r="258" spans="1:26" x14ac:dyDescent="0.25">
      <c r="A258" s="1" t="s">
        <v>345</v>
      </c>
      <c r="B258" t="s">
        <v>346</v>
      </c>
      <c r="C258" s="69">
        <f t="shared" si="337"/>
        <v>521.40200805664063</v>
      </c>
      <c r="D258" s="69">
        <f t="shared" si="337"/>
        <v>566.68759155273438</v>
      </c>
      <c r="E258" s="69">
        <f t="shared" si="337"/>
        <v>273.36553955078125</v>
      </c>
      <c r="F258" s="69">
        <f t="shared" si="337"/>
        <v>412.53305053710938</v>
      </c>
      <c r="G258" s="69">
        <f t="shared" si="337"/>
        <v>427.275146484375</v>
      </c>
      <c r="H258" s="69">
        <f t="shared" si="337"/>
        <v>437.94284057617188</v>
      </c>
      <c r="I258" s="69">
        <f t="shared" si="337"/>
        <v>452.05531311035156</v>
      </c>
      <c r="J258" s="69">
        <f t="shared" si="337"/>
        <v>442.25395202636719</v>
      </c>
      <c r="K258" s="69">
        <f t="shared" si="337"/>
        <v>471.10696411132813</v>
      </c>
      <c r="L258" s="69">
        <f t="shared" si="337"/>
        <v>423.56489562988281</v>
      </c>
      <c r="M258" s="69">
        <f t="shared" si="337"/>
        <v>417.21160888671875</v>
      </c>
      <c r="N258" s="69">
        <f t="shared" si="337"/>
        <v>422.96292114257813</v>
      </c>
      <c r="O258" s="69">
        <f t="shared" si="337"/>
        <v>411.52633666992188</v>
      </c>
      <c r="P258" s="69">
        <f t="shared" si="337"/>
        <v>402.15924072265625</v>
      </c>
      <c r="Q258" s="69">
        <f t="shared" si="337"/>
        <v>459.11395263671875</v>
      </c>
      <c r="R258" s="69">
        <f t="shared" si="332"/>
        <v>561.85986328125</v>
      </c>
      <c r="S258" s="69">
        <f t="shared" si="332"/>
        <v>672.23150634765625</v>
      </c>
      <c r="T258" s="69">
        <f t="shared" ref="T258:U258" si="382">T42-T150</f>
        <v>808.55718994140625</v>
      </c>
      <c r="U258" s="69">
        <f t="shared" si="382"/>
        <v>796.614013671875</v>
      </c>
      <c r="V258" s="69">
        <f t="shared" ref="V258:W258" si="383">V42-V150</f>
        <v>836.41033935546875</v>
      </c>
      <c r="W258" s="69">
        <f t="shared" si="383"/>
        <v>800.24749755859375</v>
      </c>
      <c r="X258" s="69">
        <f t="shared" ref="X258:Y258" si="384">X42-X150</f>
        <v>746.0667724609375</v>
      </c>
      <c r="Y258" s="69">
        <f t="shared" si="384"/>
        <v>751.23321533203125</v>
      </c>
      <c r="Z258" s="69">
        <f t="shared" ref="Z258" si="385">Z42-Z150</f>
        <v>811.20001220703125</v>
      </c>
    </row>
    <row r="259" spans="1:26" x14ac:dyDescent="0.25">
      <c r="A259" s="1" t="s">
        <v>347</v>
      </c>
      <c r="B259" s="153" t="s">
        <v>348</v>
      </c>
      <c r="C259" s="69">
        <f t="shared" si="337"/>
        <v>560.32672119140625</v>
      </c>
      <c r="D259" s="69">
        <f t="shared" si="337"/>
        <v>481.42108154296875</v>
      </c>
      <c r="E259" s="69">
        <f t="shared" si="337"/>
        <v>374.53009033203125</v>
      </c>
      <c r="F259" s="69">
        <f t="shared" si="337"/>
        <v>359.6593017578125</v>
      </c>
      <c r="G259" s="69">
        <f t="shared" si="337"/>
        <v>339.345458984375</v>
      </c>
      <c r="H259" s="69">
        <f t="shared" si="337"/>
        <v>372.0670166015625</v>
      </c>
      <c r="I259" s="69">
        <f t="shared" si="337"/>
        <v>416.6282958984375</v>
      </c>
      <c r="J259" s="69">
        <f t="shared" si="337"/>
        <v>352.4095458984375</v>
      </c>
      <c r="K259" s="69">
        <f t="shared" si="337"/>
        <v>320.7139892578125</v>
      </c>
      <c r="L259" s="69">
        <f t="shared" si="337"/>
        <v>316.22900390625</v>
      </c>
      <c r="M259" s="69">
        <f t="shared" si="337"/>
        <v>343.5302734375</v>
      </c>
      <c r="N259" s="69">
        <f t="shared" si="337"/>
        <v>361.49017333984375</v>
      </c>
      <c r="O259" s="69">
        <f t="shared" si="337"/>
        <v>368.7742919921875</v>
      </c>
      <c r="P259" s="69">
        <f t="shared" si="337"/>
        <v>383.761474609375</v>
      </c>
      <c r="Q259" s="69">
        <f t="shared" si="337"/>
        <v>370.80706787109375</v>
      </c>
      <c r="R259" s="69">
        <f t="shared" si="332"/>
        <v>553.5506591796875</v>
      </c>
      <c r="S259" s="69">
        <f t="shared" si="332"/>
        <v>529.2142333984375</v>
      </c>
      <c r="T259" s="69">
        <f t="shared" ref="T259:U259" si="386">T43-T151</f>
        <v>445.2984619140625</v>
      </c>
      <c r="U259" s="69">
        <f t="shared" si="386"/>
        <v>540.501220703125</v>
      </c>
      <c r="V259" s="69">
        <f t="shared" ref="V259:W259" si="387">V43-V151</f>
        <v>520.0662841796875</v>
      </c>
      <c r="W259" s="69">
        <f t="shared" si="387"/>
        <v>575.8997802734375</v>
      </c>
      <c r="X259" s="69">
        <f t="shared" ref="X259:Y259" si="388">X43-X151</f>
        <v>533.1458740234375</v>
      </c>
      <c r="Y259" s="69">
        <f t="shared" si="388"/>
        <v>561.2720947265625</v>
      </c>
      <c r="Z259" s="69">
        <f t="shared" ref="Z259" si="389">Z43-Z151</f>
        <v>640.301513671875</v>
      </c>
    </row>
    <row r="260" spans="1:26" x14ac:dyDescent="0.25">
      <c r="A260" s="1" t="s">
        <v>349</v>
      </c>
      <c r="B260" s="153" t="s">
        <v>350</v>
      </c>
      <c r="C260" s="69">
        <f t="shared" si="337"/>
        <v>420.61920166015625</v>
      </c>
      <c r="D260" s="69">
        <f t="shared" si="337"/>
        <v>472.837890625</v>
      </c>
      <c r="E260" s="69">
        <f t="shared" si="337"/>
        <v>535.95599365234375</v>
      </c>
      <c r="F260" s="69">
        <f t="shared" si="337"/>
        <v>548.38226318359375</v>
      </c>
      <c r="G260" s="69">
        <f t="shared" si="337"/>
        <v>539.2869873046875</v>
      </c>
      <c r="H260" s="69">
        <f t="shared" si="337"/>
        <v>527.35198974609375</v>
      </c>
      <c r="I260" s="69">
        <f t="shared" si="337"/>
        <v>601.85040283203125</v>
      </c>
      <c r="J260" s="69">
        <f t="shared" si="337"/>
        <v>583.32037353515625</v>
      </c>
      <c r="K260" s="69">
        <f t="shared" si="337"/>
        <v>416.59515380859375</v>
      </c>
      <c r="L260" s="69">
        <f t="shared" si="337"/>
        <v>343.44024658203125</v>
      </c>
      <c r="M260" s="69">
        <f t="shared" si="337"/>
        <v>365.7471923828125</v>
      </c>
      <c r="N260" s="69">
        <f t="shared" si="337"/>
        <v>398.276611328125</v>
      </c>
      <c r="O260" s="69">
        <f t="shared" si="337"/>
        <v>549.9127197265625</v>
      </c>
      <c r="P260" s="69">
        <f t="shared" si="337"/>
        <v>563.130859375</v>
      </c>
      <c r="Q260" s="69">
        <f t="shared" si="337"/>
        <v>664.671630859375</v>
      </c>
      <c r="R260" s="69">
        <f t="shared" si="332"/>
        <v>960.419677734375</v>
      </c>
      <c r="S260" s="69">
        <f t="shared" si="332"/>
        <v>1911.6290283203125</v>
      </c>
      <c r="T260" s="69">
        <f t="shared" ref="T260:U260" si="390">T44-T152</f>
        <v>1885.0997314453125</v>
      </c>
      <c r="U260" s="69">
        <f t="shared" si="390"/>
        <v>2043.752197265625</v>
      </c>
      <c r="V260" s="69">
        <f t="shared" ref="V260:W260" si="391">V44-V152</f>
        <v>1709.0650634765625</v>
      </c>
      <c r="W260" s="69">
        <f t="shared" si="391"/>
        <v>1055.9298095703125</v>
      </c>
      <c r="X260" s="69">
        <f t="shared" ref="X260:Y260" si="392">X44-X152</f>
        <v>605.71026611328125</v>
      </c>
      <c r="Y260" s="69">
        <f t="shared" si="392"/>
        <v>761.0557861328125</v>
      </c>
      <c r="Z260" s="69">
        <f t="shared" ref="Z260" si="393">Z44-Z152</f>
        <v>1123.6007080078125</v>
      </c>
    </row>
    <row r="261" spans="1:26" x14ac:dyDescent="0.25">
      <c r="A261" s="1" t="s">
        <v>351</v>
      </c>
      <c r="B261" t="s">
        <v>484</v>
      </c>
      <c r="C261" s="69">
        <f t="shared" si="337"/>
        <v>3503.16796875</v>
      </c>
      <c r="D261" s="69">
        <f t="shared" si="337"/>
        <v>3563.5390625</v>
      </c>
      <c r="E261" s="69">
        <f t="shared" si="337"/>
        <v>3632.115234375</v>
      </c>
      <c r="F261" s="69">
        <f t="shared" si="337"/>
        <v>4171.251953125</v>
      </c>
      <c r="G261" s="69">
        <f t="shared" si="337"/>
        <v>4421.154296875</v>
      </c>
      <c r="H261" s="69">
        <f t="shared" si="337"/>
        <v>4094.7421875</v>
      </c>
      <c r="I261" s="69">
        <f t="shared" si="337"/>
        <v>3931.919921875</v>
      </c>
      <c r="J261" s="69">
        <f t="shared" si="337"/>
        <v>3984.26171875</v>
      </c>
      <c r="K261" s="69">
        <f t="shared" si="337"/>
        <v>4044.39453125</v>
      </c>
      <c r="L261" s="69">
        <f t="shared" si="337"/>
        <v>3891.72265625</v>
      </c>
      <c r="M261" s="69">
        <f t="shared" si="337"/>
        <v>3457.1796875</v>
      </c>
      <c r="N261" s="69">
        <f t="shared" si="337"/>
        <v>3357.20703125</v>
      </c>
      <c r="O261" s="69">
        <f t="shared" si="337"/>
        <v>3539.53125</v>
      </c>
      <c r="P261" s="69">
        <f t="shared" si="337"/>
        <v>3994.15234375</v>
      </c>
      <c r="Q261" s="69">
        <f t="shared" si="337"/>
        <v>5180.18359375</v>
      </c>
      <c r="R261" s="69">
        <f t="shared" si="332"/>
        <v>5261.92578125</v>
      </c>
      <c r="S261" s="69">
        <f t="shared" si="332"/>
        <v>5785.0546875</v>
      </c>
      <c r="T261" s="69">
        <f t="shared" ref="T261:U261" si="394">T45-T153</f>
        <v>6102.34765625</v>
      </c>
      <c r="U261" s="69">
        <f t="shared" si="394"/>
        <v>6479.8671875</v>
      </c>
      <c r="V261" s="69">
        <f t="shared" ref="V261:W261" si="395">V45-V153</f>
        <v>6637.640625</v>
      </c>
      <c r="W261" s="69">
        <f t="shared" si="395"/>
        <v>7117.59375</v>
      </c>
      <c r="X261" s="69">
        <f t="shared" ref="X261:Y261" si="396">X45-X153</f>
        <v>7335.9375</v>
      </c>
      <c r="Y261" s="69">
        <f t="shared" si="396"/>
        <v>7155.515625</v>
      </c>
      <c r="Z261" s="69">
        <f t="shared" ref="Z261" si="397">Z45-Z153</f>
        <v>8184.19921875</v>
      </c>
    </row>
    <row r="262" spans="1:26" x14ac:dyDescent="0.25">
      <c r="A262" s="1" t="s">
        <v>353</v>
      </c>
      <c r="B262" t="s">
        <v>354</v>
      </c>
      <c r="C262" s="69">
        <f t="shared" si="337"/>
        <v>983.27587890625</v>
      </c>
      <c r="D262" s="69">
        <f t="shared" si="337"/>
        <v>894.8525390625</v>
      </c>
      <c r="E262" s="69">
        <f t="shared" si="337"/>
        <v>928.699951171875</v>
      </c>
      <c r="F262" s="69">
        <f t="shared" si="337"/>
        <v>901.744873046875</v>
      </c>
      <c r="G262" s="69">
        <f t="shared" si="337"/>
        <v>917.17236328125</v>
      </c>
      <c r="H262" s="69">
        <f t="shared" si="337"/>
        <v>771.48876953125</v>
      </c>
      <c r="I262" s="69">
        <f t="shared" si="337"/>
        <v>792.231201171875</v>
      </c>
      <c r="J262" s="69">
        <f t="shared" si="337"/>
        <v>895.25390625</v>
      </c>
      <c r="K262" s="69">
        <f t="shared" si="337"/>
        <v>911.1953125</v>
      </c>
      <c r="L262" s="69">
        <f t="shared" si="337"/>
        <v>992.633544921875</v>
      </c>
      <c r="M262" s="69">
        <f t="shared" si="337"/>
        <v>992.521484375</v>
      </c>
      <c r="N262" s="69">
        <f t="shared" si="337"/>
        <v>951.801025390625</v>
      </c>
      <c r="O262" s="69">
        <f t="shared" si="337"/>
        <v>909.068359375</v>
      </c>
      <c r="P262" s="69">
        <f t="shared" si="337"/>
        <v>903.255859375</v>
      </c>
      <c r="Q262" s="69">
        <f t="shared" si="337"/>
        <v>944.62255859375</v>
      </c>
      <c r="R262" s="69">
        <f t="shared" si="332"/>
        <v>1136.7158203125</v>
      </c>
      <c r="S262" s="69">
        <f t="shared" si="332"/>
        <v>1064.543212890625</v>
      </c>
      <c r="T262" s="69">
        <f t="shared" ref="T262:U262" si="398">T46-T154</f>
        <v>1012.9951171875</v>
      </c>
      <c r="U262" s="69">
        <f t="shared" si="398"/>
        <v>1059.64697265625</v>
      </c>
      <c r="V262" s="69">
        <f t="shared" ref="V262:W262" si="399">V46-V154</f>
        <v>1122.29736328125</v>
      </c>
      <c r="W262" s="69">
        <f t="shared" si="399"/>
        <v>1114.4111328125</v>
      </c>
      <c r="X262" s="69">
        <f t="shared" ref="X262:Y262" si="400">X46-X154</f>
        <v>1045.913818359375</v>
      </c>
      <c r="Y262" s="69">
        <f t="shared" si="400"/>
        <v>1076.2392578125</v>
      </c>
      <c r="Z262" s="69">
        <f t="shared" ref="Z262" si="401">Z46-Z154</f>
        <v>936.31494140625</v>
      </c>
    </row>
    <row r="263" spans="1:26" x14ac:dyDescent="0.25">
      <c r="A263" s="1" t="s">
        <v>355</v>
      </c>
      <c r="B263" t="s">
        <v>356</v>
      </c>
      <c r="C263" s="69">
        <f t="shared" si="337"/>
        <v>129.06105041503906</v>
      </c>
      <c r="D263" s="69">
        <f t="shared" si="337"/>
        <v>182.52165222167969</v>
      </c>
      <c r="E263" s="69">
        <f t="shared" si="337"/>
        <v>175.5948486328125</v>
      </c>
      <c r="F263" s="69">
        <f t="shared" si="337"/>
        <v>113.73741149902344</v>
      </c>
      <c r="G263" s="69">
        <f t="shared" si="337"/>
        <v>82.174911499023438</v>
      </c>
      <c r="H263" s="69">
        <f t="shared" si="337"/>
        <v>60.73583984375</v>
      </c>
      <c r="I263" s="69">
        <f t="shared" si="337"/>
        <v>61.039840698242188</v>
      </c>
      <c r="J263" s="69">
        <f t="shared" si="337"/>
        <v>86.813919067382813</v>
      </c>
      <c r="K263" s="69">
        <f t="shared" si="337"/>
        <v>77.5819091796875</v>
      </c>
      <c r="L263" s="69">
        <f t="shared" si="337"/>
        <v>69.185684204101563</v>
      </c>
      <c r="M263" s="69">
        <f t="shared" si="337"/>
        <v>93.0184326171875</v>
      </c>
      <c r="N263" s="69">
        <f t="shared" ref="D263:Q267" si="402">N47-N155</f>
        <v>123.32907104492188</v>
      </c>
      <c r="O263" s="69">
        <f t="shared" si="402"/>
        <v>141.92953491210938</v>
      </c>
      <c r="P263" s="69">
        <f t="shared" si="402"/>
        <v>168.20166015625</v>
      </c>
      <c r="Q263" s="69">
        <f t="shared" si="402"/>
        <v>216.9283447265625</v>
      </c>
      <c r="R263" s="69">
        <f t="shared" ref="R263:S263" si="403">R47-R155</f>
        <v>273.43222045898438</v>
      </c>
      <c r="S263" s="69">
        <f t="shared" si="403"/>
        <v>235.92587280273438</v>
      </c>
      <c r="T263" s="69">
        <f t="shared" ref="T263:U263" si="404">T47-T155</f>
        <v>257.85406494140625</v>
      </c>
      <c r="U263" s="69">
        <f t="shared" si="404"/>
        <v>318.0780029296875</v>
      </c>
      <c r="V263" s="69">
        <f t="shared" ref="V263:W263" si="405">V47-V155</f>
        <v>375.273193359375</v>
      </c>
      <c r="W263" s="69">
        <f t="shared" si="405"/>
        <v>414.81640625</v>
      </c>
      <c r="X263" s="69">
        <f t="shared" ref="X263:Y263" si="406">X47-X155</f>
        <v>401.249267578125</v>
      </c>
      <c r="Y263" s="69">
        <f t="shared" si="406"/>
        <v>451.29461669921875</v>
      </c>
      <c r="Z263" s="69">
        <f t="shared" ref="Z263" si="407">Z47-Z155</f>
        <v>432.93731689453125</v>
      </c>
    </row>
    <row r="264" spans="1:26" x14ac:dyDescent="0.25">
      <c r="A264" s="1" t="s">
        <v>357</v>
      </c>
      <c r="B264" t="s">
        <v>358</v>
      </c>
      <c r="C264" s="69">
        <f t="shared" si="337"/>
        <v>125.46186828613281</v>
      </c>
      <c r="D264" s="69">
        <f t="shared" si="402"/>
        <v>246.92842102050781</v>
      </c>
      <c r="E264" s="69">
        <f t="shared" si="402"/>
        <v>430.23283386230469</v>
      </c>
      <c r="F264" s="69">
        <f t="shared" si="402"/>
        <v>401.62045288085938</v>
      </c>
      <c r="G264" s="69">
        <f t="shared" si="402"/>
        <v>481.0830078125</v>
      </c>
      <c r="H264" s="69">
        <f t="shared" si="402"/>
        <v>475.1361083984375</v>
      </c>
      <c r="I264" s="69">
        <f t="shared" si="402"/>
        <v>483.66998291015625</v>
      </c>
      <c r="J264" s="69">
        <f t="shared" si="402"/>
        <v>510.53448486328125</v>
      </c>
      <c r="K264" s="69">
        <f t="shared" si="402"/>
        <v>500.52105712890625</v>
      </c>
      <c r="L264" s="69">
        <f t="shared" si="402"/>
        <v>490.62030029296875</v>
      </c>
      <c r="M264" s="69">
        <f t="shared" si="402"/>
        <v>328.8590087890625</v>
      </c>
      <c r="N264" s="69">
        <f t="shared" si="402"/>
        <v>276.86285400390625</v>
      </c>
      <c r="O264" s="69">
        <f t="shared" si="402"/>
        <v>310.320068359375</v>
      </c>
      <c r="P264" s="69">
        <f t="shared" si="402"/>
        <v>315.1630859375</v>
      </c>
      <c r="Q264" s="69">
        <f t="shared" si="402"/>
        <v>366.9947509765625</v>
      </c>
      <c r="R264" s="69">
        <f t="shared" ref="R264:S264" si="408">R48-R156</f>
        <v>369.16217041015625</v>
      </c>
      <c r="S264" s="69">
        <f t="shared" si="408"/>
        <v>412.85467529296875</v>
      </c>
      <c r="T264" s="69">
        <f t="shared" ref="T264:U264" si="409">T48-T156</f>
        <v>417.0006103515625</v>
      </c>
      <c r="U264" s="69">
        <f t="shared" si="409"/>
        <v>383.0006103515625</v>
      </c>
      <c r="V264" s="69">
        <f t="shared" ref="V264:W264" si="410">V48-V156</f>
        <v>354.772216796875</v>
      </c>
      <c r="W264" s="69">
        <f t="shared" si="410"/>
        <v>211.7763671875</v>
      </c>
      <c r="X264" s="69">
        <f t="shared" ref="X264:Y264" si="411">X48-X156</f>
        <v>90.2982177734375</v>
      </c>
      <c r="Y264" s="69">
        <f t="shared" si="411"/>
        <v>62.418701171875</v>
      </c>
      <c r="Z264" s="69">
        <f t="shared" ref="Z264" si="412">Z48-Z156</f>
        <v>89.561767578125</v>
      </c>
    </row>
    <row r="265" spans="1:26" x14ac:dyDescent="0.25">
      <c r="A265" s="1" t="s">
        <v>359</v>
      </c>
      <c r="B265" t="s">
        <v>360</v>
      </c>
      <c r="C265" s="69">
        <f t="shared" si="337"/>
        <v>544.54232788085938</v>
      </c>
      <c r="D265" s="69">
        <f t="shared" si="402"/>
        <v>635.87109375</v>
      </c>
      <c r="E265" s="69">
        <f t="shared" si="402"/>
        <v>543.66204833984375</v>
      </c>
      <c r="F265" s="69">
        <f t="shared" si="402"/>
        <v>636.1829833984375</v>
      </c>
      <c r="G265" s="69">
        <f t="shared" si="402"/>
        <v>568.61343383789063</v>
      </c>
      <c r="H265" s="69">
        <f t="shared" si="402"/>
        <v>699.52560424804688</v>
      </c>
      <c r="I265" s="69">
        <f t="shared" si="402"/>
        <v>825.37939453125</v>
      </c>
      <c r="J265" s="69">
        <f t="shared" si="402"/>
        <v>872.147705078125</v>
      </c>
      <c r="K265" s="69">
        <f t="shared" si="402"/>
        <v>907.30570983886719</v>
      </c>
      <c r="L265" s="69">
        <f t="shared" si="402"/>
        <v>956.47361755371094</v>
      </c>
      <c r="M265" s="69">
        <f t="shared" si="402"/>
        <v>966.09944152832031</v>
      </c>
      <c r="N265" s="69">
        <f t="shared" si="402"/>
        <v>1010.8525085449219</v>
      </c>
      <c r="O265" s="69">
        <f t="shared" si="402"/>
        <v>1085.0353088378906</v>
      </c>
      <c r="P265" s="69">
        <f t="shared" si="402"/>
        <v>1104.9662475585938</v>
      </c>
      <c r="Q265" s="69">
        <f t="shared" si="402"/>
        <v>1241.6212768554688</v>
      </c>
      <c r="R265" s="69">
        <f t="shared" ref="R265:S265" si="413">R49-R157</f>
        <v>1310.7492065429688</v>
      </c>
      <c r="S265" s="69">
        <f t="shared" si="413"/>
        <v>1488.280029296875</v>
      </c>
      <c r="T265" s="69">
        <f t="shared" ref="T265:U265" si="414">T49-T157</f>
        <v>1670.3143920898438</v>
      </c>
      <c r="U265" s="69">
        <f t="shared" si="414"/>
        <v>1615.6890258789063</v>
      </c>
      <c r="V265" s="69">
        <f t="shared" ref="V265:W265" si="415">V49-V157</f>
        <v>1637.3524169921875</v>
      </c>
      <c r="W265" s="69">
        <f t="shared" si="415"/>
        <v>1593.9864501953125</v>
      </c>
      <c r="X265" s="69">
        <f t="shared" ref="X265:Y265" si="416">X49-X157</f>
        <v>1397.0595703125</v>
      </c>
      <c r="Y265" s="69">
        <f t="shared" si="416"/>
        <v>1494.4161376953125</v>
      </c>
      <c r="Z265" s="69">
        <f t="shared" ref="Z265" si="417">Z49-Z157</f>
        <v>1601.5115356445313</v>
      </c>
    </row>
    <row r="266" spans="1:26" x14ac:dyDescent="0.25">
      <c r="A266" s="1" t="s">
        <v>361</v>
      </c>
      <c r="B266" t="s">
        <v>485</v>
      </c>
      <c r="C266" s="69">
        <f t="shared" si="337"/>
        <v>461.92148590087891</v>
      </c>
      <c r="D266" s="69">
        <f t="shared" si="402"/>
        <v>650.16971588134766</v>
      </c>
      <c r="E266" s="69">
        <f t="shared" si="402"/>
        <v>729.01494979858398</v>
      </c>
      <c r="F266" s="69">
        <f t="shared" si="402"/>
        <v>950.71270751953125</v>
      </c>
      <c r="G266" s="69">
        <f t="shared" si="402"/>
        <v>1252.8603286743164</v>
      </c>
      <c r="H266" s="69">
        <f t="shared" si="402"/>
        <v>1460.8031053543091</v>
      </c>
      <c r="I266" s="69">
        <f t="shared" si="402"/>
        <v>1587.590754032135</v>
      </c>
      <c r="J266" s="69">
        <f t="shared" si="402"/>
        <v>1630.0358023643494</v>
      </c>
      <c r="K266" s="69">
        <f t="shared" si="402"/>
        <v>1552.9287800788879</v>
      </c>
      <c r="L266" s="69">
        <f t="shared" si="402"/>
        <v>1477.7471771240234</v>
      </c>
      <c r="M266" s="69">
        <f t="shared" si="402"/>
        <v>1435.9105434417725</v>
      </c>
      <c r="N266" s="69">
        <f t="shared" si="402"/>
        <v>1360.7356204986572</v>
      </c>
      <c r="O266" s="69">
        <f t="shared" si="402"/>
        <v>1221.9512910842896</v>
      </c>
      <c r="P266" s="69">
        <f t="shared" si="402"/>
        <v>1112.8075442314148</v>
      </c>
      <c r="Q266" s="69">
        <f t="shared" si="402"/>
        <v>1185.6800625324249</v>
      </c>
      <c r="R266" s="69">
        <f t="shared" ref="R266:S266" si="418">R50-R158</f>
        <v>1660.593220949173</v>
      </c>
      <c r="S266" s="69">
        <f t="shared" si="418"/>
        <v>1606.4538688659668</v>
      </c>
      <c r="T266" s="69">
        <f t="shared" ref="T266:U266" si="419">T50-T158</f>
        <v>1754.0080789923668</v>
      </c>
      <c r="U266" s="69">
        <f t="shared" si="419"/>
        <v>1722.9791049957275</v>
      </c>
      <c r="V266" s="69">
        <f t="shared" ref="V266:W266" si="420">V50-V158</f>
        <v>1605.5164775848389</v>
      </c>
      <c r="W266" s="69">
        <f t="shared" si="420"/>
        <v>1536.9340224266052</v>
      </c>
      <c r="X266" s="69">
        <f t="shared" ref="X266:Y266" si="421">X50-X158</f>
        <v>1452.7479004859924</v>
      </c>
      <c r="Y266" s="69">
        <f t="shared" si="421"/>
        <v>1371.9006513357162</v>
      </c>
      <c r="Z266" s="69">
        <f t="shared" ref="Z266" si="422">Z50-Z158</f>
        <v>1328.6345091462135</v>
      </c>
    </row>
    <row r="267" spans="1:26" x14ac:dyDescent="0.25">
      <c r="A267" s="1" t="s">
        <v>486</v>
      </c>
      <c r="B267" t="s">
        <v>487</v>
      </c>
      <c r="C267" s="69">
        <f t="shared" si="337"/>
        <v>-3.366851806640625E-2</v>
      </c>
      <c r="D267" s="69">
        <f t="shared" si="402"/>
        <v>-3.668212890625E-2</v>
      </c>
      <c r="E267" s="69">
        <f t="shared" si="402"/>
        <v>5.307769775390625E-2</v>
      </c>
      <c r="F267" s="69">
        <f t="shared" si="402"/>
        <v>5.450439453125E-2</v>
      </c>
      <c r="G267" s="69">
        <f t="shared" si="402"/>
        <v>8.5657882690429688</v>
      </c>
      <c r="H267" s="69">
        <f t="shared" si="402"/>
        <v>15.867721557617188</v>
      </c>
      <c r="I267" s="69">
        <f t="shared" si="402"/>
        <v>15.962234497070313</v>
      </c>
      <c r="J267" s="69">
        <f t="shared" si="402"/>
        <v>16.588699340820313</v>
      </c>
      <c r="K267" s="69">
        <f t="shared" si="402"/>
        <v>16.987922668457031</v>
      </c>
      <c r="L267" s="69">
        <f t="shared" si="402"/>
        <v>17.920639038085938</v>
      </c>
      <c r="M267" s="69">
        <f t="shared" si="402"/>
        <v>31.026153564453125</v>
      </c>
      <c r="N267" s="69">
        <f t="shared" si="402"/>
        <v>38.550018310546875</v>
      </c>
      <c r="O267" s="69">
        <f t="shared" si="402"/>
        <v>63.3707275390625</v>
      </c>
      <c r="P267" s="69">
        <f t="shared" si="402"/>
        <v>64.935531616210938</v>
      </c>
      <c r="Q267" s="69">
        <f t="shared" si="402"/>
        <v>62.587631225585938</v>
      </c>
      <c r="R267" s="69">
        <f t="shared" ref="R267:S267" si="423">R51-R159</f>
        <v>79.340011596679688</v>
      </c>
      <c r="S267" s="69">
        <f t="shared" si="423"/>
        <v>92.918899536132813</v>
      </c>
      <c r="T267" s="69">
        <f t="shared" ref="T267:U267" si="424">T51-T159</f>
        <v>96.162567138671875</v>
      </c>
      <c r="U267" s="69">
        <f t="shared" si="424"/>
        <v>110.2158203125</v>
      </c>
      <c r="V267" s="69">
        <f t="shared" ref="V267:W267" si="425">V51-V159</f>
        <v>128.76687622070313</v>
      </c>
      <c r="W267" s="69">
        <f t="shared" si="425"/>
        <v>172.30361938476563</v>
      </c>
      <c r="X267" s="69">
        <f t="shared" ref="X267:Y267" si="426">X51-X159</f>
        <v>178.44876098632813</v>
      </c>
      <c r="Y267" s="69">
        <f t="shared" si="426"/>
        <v>186.11349487304688</v>
      </c>
      <c r="Z267" s="69">
        <f t="shared" ref="Z267" si="427">Z51-Z159</f>
        <v>174.93994140625</v>
      </c>
    </row>
    <row r="268" spans="1:26" s="43" customFormat="1" ht="20.25" customHeight="1" x14ac:dyDescent="0.25">
      <c r="A268" s="841"/>
      <c r="B268" s="435" t="s">
        <v>202</v>
      </c>
      <c r="C268" s="843">
        <f>SUM(C246:C267)</f>
        <v>26963.460287094116</v>
      </c>
      <c r="D268" s="843">
        <f t="shared" ref="D268:Q268" si="428">SUM(D246:D267)</f>
        <v>30817.826404571533</v>
      </c>
      <c r="E268" s="843">
        <f t="shared" si="428"/>
        <v>33220.723377227783</v>
      </c>
      <c r="F268" s="843">
        <f t="shared" si="428"/>
        <v>32796.360527038574</v>
      </c>
      <c r="G268" s="843">
        <f t="shared" si="428"/>
        <v>35509.112663269043</v>
      </c>
      <c r="H268" s="843">
        <f t="shared" si="428"/>
        <v>36515.354077339172</v>
      </c>
      <c r="I268" s="843">
        <f t="shared" si="428"/>
        <v>34765.962618350983</v>
      </c>
      <c r="J268" s="843">
        <f t="shared" si="428"/>
        <v>33329.314733028412</v>
      </c>
      <c r="K268" s="843">
        <f t="shared" si="428"/>
        <v>30803.772484302521</v>
      </c>
      <c r="L268" s="843">
        <f t="shared" si="428"/>
        <v>29081.291084289551</v>
      </c>
      <c r="M268" s="843">
        <f t="shared" si="428"/>
        <v>27878.631269454956</v>
      </c>
      <c r="N268" s="843">
        <f t="shared" si="428"/>
        <v>28676.835641860962</v>
      </c>
      <c r="O268" s="843">
        <f t="shared" si="428"/>
        <v>30086.208409309387</v>
      </c>
      <c r="P268" s="843">
        <f t="shared" si="428"/>
        <v>31501.433063030243</v>
      </c>
      <c r="Q268" s="843">
        <f t="shared" si="428"/>
        <v>35914.607125520706</v>
      </c>
      <c r="R268" s="843">
        <f t="shared" ref="R268:S268" si="429">SUM(R246:R267)</f>
        <v>43053.619008302689</v>
      </c>
      <c r="S268" s="843">
        <f t="shared" si="429"/>
        <v>49342.230121612549</v>
      </c>
      <c r="T268" s="843">
        <f t="shared" ref="T268:U268" si="430">SUM(T246:T267)</f>
        <v>52916.765174329281</v>
      </c>
      <c r="U268" s="843">
        <f t="shared" si="430"/>
        <v>53751.771951675415</v>
      </c>
      <c r="V268" s="843">
        <f t="shared" ref="V268:W268" si="431">SUM(V246:V267)</f>
        <v>53008.500089645386</v>
      </c>
      <c r="W268" s="843">
        <f t="shared" si="431"/>
        <v>48577.695153713226</v>
      </c>
      <c r="X268" s="843">
        <f t="shared" ref="X268:Y268" si="432">SUM(X246:X267)</f>
        <v>39893.879255771637</v>
      </c>
      <c r="Y268" s="843">
        <f t="shared" si="432"/>
        <v>40249.121278166771</v>
      </c>
      <c r="Z268" s="843">
        <f t="shared" ref="Z268" si="433">SUM(Z246:Z267)</f>
        <v>47930.477351248264</v>
      </c>
    </row>
    <row r="269" spans="1:26" x14ac:dyDescent="0.25">
      <c r="A269" s="63" t="s">
        <v>481</v>
      </c>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1" spans="1:26" s="14" customFormat="1" ht="20.25" customHeight="1" x14ac:dyDescent="0.25">
      <c r="A271" s="93" t="str">
        <f>Index!A56</f>
        <v>Table 3w   Employment by industry, average wage and salary rates, Foreign citizens, FY2000-FY2023</v>
      </c>
    </row>
    <row r="272" spans="1:26" s="14" customFormat="1" ht="20.25" customHeight="1" x14ac:dyDescent="0.25">
      <c r="A272" s="797"/>
      <c r="B272" s="797"/>
      <c r="C272" s="24" t="str">
        <f>C$2</f>
        <v>FY00</v>
      </c>
      <c r="D272" s="24" t="str">
        <f t="shared" ref="D272:Z272" si="434">D$2</f>
        <v>FY01</v>
      </c>
      <c r="E272" s="24" t="str">
        <f t="shared" si="434"/>
        <v>FY02</v>
      </c>
      <c r="F272" s="24" t="str">
        <f t="shared" si="434"/>
        <v>FY03</v>
      </c>
      <c r="G272" s="24" t="str">
        <f t="shared" si="434"/>
        <v>FY04</v>
      </c>
      <c r="H272" s="24" t="str">
        <f t="shared" si="434"/>
        <v>FY05</v>
      </c>
      <c r="I272" s="24" t="str">
        <f t="shared" si="434"/>
        <v>FY06</v>
      </c>
      <c r="J272" s="24" t="str">
        <f t="shared" si="434"/>
        <v>FY07</v>
      </c>
      <c r="K272" s="24" t="str">
        <f t="shared" si="434"/>
        <v>FY08</v>
      </c>
      <c r="L272" s="24" t="str">
        <f t="shared" si="434"/>
        <v>FY09</v>
      </c>
      <c r="M272" s="24" t="str">
        <f t="shared" si="434"/>
        <v>FY10</v>
      </c>
      <c r="N272" s="24" t="str">
        <f t="shared" si="434"/>
        <v>FY11</v>
      </c>
      <c r="O272" s="24" t="str">
        <f t="shared" si="434"/>
        <v>FY12</v>
      </c>
      <c r="P272" s="24" t="str">
        <f t="shared" si="434"/>
        <v>FY13</v>
      </c>
      <c r="Q272" s="24" t="str">
        <f t="shared" si="434"/>
        <v>FY14</v>
      </c>
      <c r="R272" s="24" t="str">
        <f t="shared" si="434"/>
        <v>FY15</v>
      </c>
      <c r="S272" s="24" t="str">
        <f t="shared" si="434"/>
        <v>FY16</v>
      </c>
      <c r="T272" s="24" t="str">
        <f t="shared" si="434"/>
        <v>FY17</v>
      </c>
      <c r="U272" s="24" t="str">
        <f t="shared" si="434"/>
        <v>FY18</v>
      </c>
      <c r="V272" s="24" t="str">
        <f t="shared" si="434"/>
        <v>FY19</v>
      </c>
      <c r="W272" s="24" t="str">
        <f t="shared" si="434"/>
        <v>FY20</v>
      </c>
      <c r="X272" s="24" t="str">
        <f t="shared" si="434"/>
        <v>FY21</v>
      </c>
      <c r="Y272" s="24" t="str">
        <f t="shared" si="434"/>
        <v>FY22</v>
      </c>
      <c r="Z272" s="24" t="str">
        <f t="shared" si="434"/>
        <v>FY23</v>
      </c>
    </row>
    <row r="273" spans="1:26" x14ac:dyDescent="0.25">
      <c r="A273" s="1" t="s">
        <v>321</v>
      </c>
      <c r="B273" t="s">
        <v>322</v>
      </c>
      <c r="C273" s="157">
        <f t="shared" ref="C273:Q273" si="435">IF(C219&gt;9,C246/C219*1000,"n.a.")</f>
        <v>1981.158189465589</v>
      </c>
      <c r="D273" s="157">
        <f t="shared" si="435"/>
        <v>1732.6391991997118</v>
      </c>
      <c r="E273" s="157">
        <f t="shared" si="435"/>
        <v>1940.8205639942596</v>
      </c>
      <c r="F273" s="157">
        <f t="shared" si="435"/>
        <v>2078.8313147566764</v>
      </c>
      <c r="G273" s="157">
        <f t="shared" si="435"/>
        <v>2036.7183377192366</v>
      </c>
      <c r="H273" s="157">
        <f t="shared" si="435"/>
        <v>2096.8290530463837</v>
      </c>
      <c r="I273" s="157">
        <f t="shared" si="435"/>
        <v>2266.1692670934449</v>
      </c>
      <c r="J273" s="157">
        <f t="shared" si="435"/>
        <v>2117.1990776684238</v>
      </c>
      <c r="K273" s="157">
        <f t="shared" si="435"/>
        <v>2335.3928664968621</v>
      </c>
      <c r="L273" s="157">
        <f t="shared" si="435"/>
        <v>2447.6558765093955</v>
      </c>
      <c r="M273" s="157">
        <f t="shared" si="435"/>
        <v>2622.5649994794503</v>
      </c>
      <c r="N273" s="157">
        <f t="shared" si="435"/>
        <v>3141.8616044921509</v>
      </c>
      <c r="O273" s="157">
        <f t="shared" si="435"/>
        <v>3429.0458590804724</v>
      </c>
      <c r="P273" s="157">
        <f t="shared" si="435"/>
        <v>4381.9468166641873</v>
      </c>
      <c r="Q273" s="157">
        <f t="shared" si="435"/>
        <v>4737.9905132190734</v>
      </c>
      <c r="R273" s="157">
        <f t="shared" ref="R273:S273" si="436">IF(R219&gt;9,R246/R219*1000,"n.a.")</f>
        <v>4264.9400516709447</v>
      </c>
      <c r="S273" s="157">
        <f t="shared" si="436"/>
        <v>4617.9480250173274</v>
      </c>
      <c r="T273" s="157">
        <f t="shared" ref="T273:U273" si="437">IF(T219&gt;9,T246/T219*1000,"n.a.")</f>
        <v>4521.189335027143</v>
      </c>
      <c r="U273" s="157">
        <f t="shared" si="437"/>
        <v>4770.8475994992077</v>
      </c>
      <c r="V273" s="157">
        <f t="shared" ref="V273:W273" si="438">IF(V219&gt;9,V246/V219*1000,"n.a.")</f>
        <v>4704.9345037708363</v>
      </c>
      <c r="W273" s="157">
        <f t="shared" si="438"/>
        <v>4438.3349727853547</v>
      </c>
      <c r="X273" s="157">
        <f t="shared" ref="X273:Y273" si="439">IF(X219&gt;9,X246/X219*1000,"n.a.")</f>
        <v>4166.7355194485262</v>
      </c>
      <c r="Y273" s="157">
        <f t="shared" si="439"/>
        <v>4196.7306304922531</v>
      </c>
      <c r="Z273" s="157">
        <f t="shared" ref="Z273" si="440">IF(Z219&gt;9,Z246/Z219*1000,"n.a.")</f>
        <v>3519.2414217879214</v>
      </c>
    </row>
    <row r="274" spans="1:26" x14ac:dyDescent="0.25">
      <c r="A274" s="1" t="s">
        <v>323</v>
      </c>
      <c r="B274" s="153" t="s">
        <v>324</v>
      </c>
      <c r="C274" s="157">
        <f t="shared" ref="C274:Q274" si="441">IF(C220&gt;9,C247/C220*1000,"n.a.")</f>
        <v>4721.8093013378639</v>
      </c>
      <c r="D274" s="157">
        <f t="shared" si="441"/>
        <v>3849.4549565637958</v>
      </c>
      <c r="E274" s="157">
        <f t="shared" si="441"/>
        <v>4363.9402572784438</v>
      </c>
      <c r="F274" s="157">
        <f t="shared" si="441"/>
        <v>4567.0479472076468</v>
      </c>
      <c r="G274" s="157">
        <f t="shared" si="441"/>
        <v>4608.5797339292167</v>
      </c>
      <c r="H274" s="157">
        <f t="shared" si="441"/>
        <v>4236.3387810045451</v>
      </c>
      <c r="I274" s="157">
        <f t="shared" si="441"/>
        <v>4532.7677315041965</v>
      </c>
      <c r="J274" s="157">
        <f t="shared" si="441"/>
        <v>4747.3982925564505</v>
      </c>
      <c r="K274" s="157">
        <f t="shared" si="441"/>
        <v>4301.8664471161292</v>
      </c>
      <c r="L274" s="157">
        <f t="shared" si="441"/>
        <v>4079.7265741719293</v>
      </c>
      <c r="M274" s="157">
        <f t="shared" si="441"/>
        <v>4569.7074939829272</v>
      </c>
      <c r="N274" s="157">
        <f t="shared" si="441"/>
        <v>4547.9747146141763</v>
      </c>
      <c r="O274" s="157">
        <f t="shared" si="441"/>
        <v>4765.8746021894131</v>
      </c>
      <c r="P274" s="157">
        <f t="shared" si="441"/>
        <v>4836.8072533624136</v>
      </c>
      <c r="Q274" s="157">
        <f t="shared" si="441"/>
        <v>5377.7752248619254</v>
      </c>
      <c r="R274" s="157">
        <f t="shared" ref="R274:S274" si="442">IF(R220&gt;9,R247/R220*1000,"n.a.")</f>
        <v>6500.1481723020634</v>
      </c>
      <c r="S274" s="157">
        <f t="shared" si="442"/>
        <v>7675.7450280837184</v>
      </c>
      <c r="T274" s="157">
        <f t="shared" ref="T274:U274" si="443">IF(T220&gt;9,T247/T220*1000,"n.a.")</f>
        <v>8357.0438684144628</v>
      </c>
      <c r="U274" s="157">
        <f t="shared" si="443"/>
        <v>8778.8807988115077</v>
      </c>
      <c r="V274" s="157">
        <f t="shared" ref="V274:W274" si="444">IF(V220&gt;9,V247/V220*1000,"n.a.")</f>
        <v>8598.8713174773347</v>
      </c>
      <c r="W274" s="157">
        <f t="shared" si="444"/>
        <v>9757.9812569673959</v>
      </c>
      <c r="X274" s="157">
        <f t="shared" ref="X274:Y274" si="445">IF(X220&gt;9,X247/X220*1000,"n.a.")</f>
        <v>12839.987494972254</v>
      </c>
      <c r="Y274" s="157">
        <f t="shared" si="445"/>
        <v>14561.998088729608</v>
      </c>
      <c r="Z274" s="157">
        <f t="shared" ref="Z274" si="446">IF(Z220&gt;9,Z247/Z220*1000,"n.a.")</f>
        <v>13888.285135828359</v>
      </c>
    </row>
    <row r="275" spans="1:26" x14ac:dyDescent="0.25">
      <c r="A275" s="1" t="s">
        <v>325</v>
      </c>
      <c r="B275" s="153" t="s">
        <v>326</v>
      </c>
      <c r="C275" s="157">
        <f t="shared" ref="C275:Q275" si="447">IF(C221&gt;9,C248/C221*1000,"n.a.")</f>
        <v>6487.1639090335257</v>
      </c>
      <c r="D275" s="157">
        <f t="shared" si="447"/>
        <v>6995.4335386760295</v>
      </c>
      <c r="E275" s="157">
        <f t="shared" si="447"/>
        <v>6814.4921932902671</v>
      </c>
      <c r="F275" s="157">
        <f t="shared" si="447"/>
        <v>7757.258868450549</v>
      </c>
      <c r="G275" s="157">
        <f t="shared" si="447"/>
        <v>8202.6926992837034</v>
      </c>
      <c r="H275" s="157">
        <f t="shared" si="447"/>
        <v>6653.3957788236294</v>
      </c>
      <c r="I275" s="157">
        <f t="shared" si="447"/>
        <v>7680.2933063101636</v>
      </c>
      <c r="J275" s="157">
        <f t="shared" si="447"/>
        <v>7950.8255536032502</v>
      </c>
      <c r="K275" s="157">
        <f t="shared" si="447"/>
        <v>9000.3710687126004</v>
      </c>
      <c r="L275" s="157">
        <f t="shared" si="447"/>
        <v>9129.4284443417928</v>
      </c>
      <c r="M275" s="157">
        <f t="shared" si="447"/>
        <v>8980.5570923946943</v>
      </c>
      <c r="N275" s="157">
        <f t="shared" si="447"/>
        <v>8625.1640723074561</v>
      </c>
      <c r="O275" s="157">
        <f t="shared" si="447"/>
        <v>9678.8602602529227</v>
      </c>
      <c r="P275" s="157">
        <f t="shared" si="447"/>
        <v>9730.2526549736322</v>
      </c>
      <c r="Q275" s="157">
        <f t="shared" si="447"/>
        <v>10593.291422410812</v>
      </c>
      <c r="R275" s="157">
        <f t="shared" ref="R275:S275" si="448">IF(R221&gt;9,R248/R221*1000,"n.a.")</f>
        <v>12575.412270763927</v>
      </c>
      <c r="S275" s="157">
        <f t="shared" si="448"/>
        <v>14033.025540898934</v>
      </c>
      <c r="T275" s="157">
        <f t="shared" ref="T275:U275" si="449">IF(T221&gt;9,T248/T221*1000,"n.a.")</f>
        <v>14076.196334393204</v>
      </c>
      <c r="U275" s="157">
        <f t="shared" si="449"/>
        <v>9645.2169348153657</v>
      </c>
      <c r="V275" s="157">
        <f t="shared" ref="V275:W275" si="450">IF(V221&gt;9,V248/V221*1000,"n.a.")</f>
        <v>11922.836035171264</v>
      </c>
      <c r="W275" s="157">
        <f t="shared" si="450"/>
        <v>11643.70524391385</v>
      </c>
      <c r="X275" s="157">
        <f t="shared" ref="X275:Y275" si="451">IF(X221&gt;9,X248/X221*1000,"n.a.")</f>
        <v>11724.137402248401</v>
      </c>
      <c r="Y275" s="157">
        <f t="shared" si="451"/>
        <v>12989.116713829162</v>
      </c>
      <c r="Z275" s="157">
        <f t="shared" ref="Z275" si="452">IF(Z221&gt;9,Z248/Z221*1000,"n.a.")</f>
        <v>11983.102340671483</v>
      </c>
    </row>
    <row r="276" spans="1:26" x14ac:dyDescent="0.25">
      <c r="A276" s="1" t="s">
        <v>327</v>
      </c>
      <c r="B276" t="s">
        <v>328</v>
      </c>
      <c r="C276" s="157">
        <f t="shared" ref="C276:Q276" si="453">IF(C222&gt;9,C249/C222*1000,"n.a.")</f>
        <v>2600.3696690665042</v>
      </c>
      <c r="D276" s="157">
        <f t="shared" si="453"/>
        <v>3373.9498684392292</v>
      </c>
      <c r="E276" s="157">
        <f t="shared" si="453"/>
        <v>5055.5129310356351</v>
      </c>
      <c r="F276" s="157">
        <f t="shared" si="453"/>
        <v>3871.601111706711</v>
      </c>
      <c r="G276" s="157">
        <f t="shared" si="453"/>
        <v>4102.8773322669404</v>
      </c>
      <c r="H276" s="157">
        <f t="shared" si="453"/>
        <v>4056.4559834997649</v>
      </c>
      <c r="I276" s="157">
        <f t="shared" si="453"/>
        <v>4141.187886341505</v>
      </c>
      <c r="J276" s="157">
        <f t="shared" si="453"/>
        <v>4396.4016241976406</v>
      </c>
      <c r="K276" s="157">
        <f t="shared" si="453"/>
        <v>4464.2170191061887</v>
      </c>
      <c r="L276" s="157">
        <f t="shared" si="453"/>
        <v>4349.4008377436658</v>
      </c>
      <c r="M276" s="157">
        <f t="shared" si="453"/>
        <v>4715.4941559304716</v>
      </c>
      <c r="N276" s="157">
        <f t="shared" si="453"/>
        <v>5038.2480813030461</v>
      </c>
      <c r="O276" s="157">
        <f t="shared" si="453"/>
        <v>5465.0382355792462</v>
      </c>
      <c r="P276" s="157">
        <f t="shared" si="453"/>
        <v>5945.8026851067007</v>
      </c>
      <c r="Q276" s="157">
        <f t="shared" si="453"/>
        <v>6469.6463732535221</v>
      </c>
      <c r="R276" s="157">
        <f t="shared" ref="R276:S276" si="454">IF(R222&gt;9,R249/R222*1000,"n.a.")</f>
        <v>7104.0584100968044</v>
      </c>
      <c r="S276" s="157">
        <f t="shared" si="454"/>
        <v>7601.1004883444093</v>
      </c>
      <c r="T276" s="157">
        <f t="shared" ref="T276:U276" si="455">IF(T222&gt;9,T249/T222*1000,"n.a.")</f>
        <v>7993.8361275112729</v>
      </c>
      <c r="U276" s="157">
        <f t="shared" si="455"/>
        <v>8306.2202795115154</v>
      </c>
      <c r="V276" s="157">
        <f t="shared" ref="V276:W276" si="456">IF(V222&gt;9,V249/V222*1000,"n.a.")</f>
        <v>8374.448273058475</v>
      </c>
      <c r="W276" s="157">
        <f t="shared" si="456"/>
        <v>8061.5839058819602</v>
      </c>
      <c r="X276" s="157">
        <f t="shared" ref="X276:Y276" si="457">IF(X222&gt;9,X249/X222*1000,"n.a.")</f>
        <v>7572.9864628403375</v>
      </c>
      <c r="Y276" s="157">
        <f t="shared" si="457"/>
        <v>7938.0002447945808</v>
      </c>
      <c r="Z276" s="157">
        <f t="shared" ref="Z276" si="458">IF(Z222&gt;9,Z249/Z222*1000,"n.a.")</f>
        <v>8187.7699669172334</v>
      </c>
    </row>
    <row r="277" spans="1:26" x14ac:dyDescent="0.25">
      <c r="A277" s="1" t="s">
        <v>329</v>
      </c>
      <c r="B277" t="s">
        <v>330</v>
      </c>
      <c r="C277" s="157" t="str">
        <f t="shared" ref="C277:Q277" si="459">IF(C223&gt;9,C250/C223*1000,"n.a.")</f>
        <v>n.a.</v>
      </c>
      <c r="D277" s="157" t="str">
        <f t="shared" si="459"/>
        <v>n.a.</v>
      </c>
      <c r="E277" s="157" t="str">
        <f t="shared" si="459"/>
        <v>n.a.</v>
      </c>
      <c r="F277" s="157" t="str">
        <f t="shared" si="459"/>
        <v>n.a.</v>
      </c>
      <c r="G277" s="157">
        <f t="shared" si="459"/>
        <v>21073.090249133806</v>
      </c>
      <c r="H277" s="157">
        <f t="shared" si="459"/>
        <v>28324.097269013251</v>
      </c>
      <c r="I277" s="157" t="str">
        <f t="shared" si="459"/>
        <v>n.a.</v>
      </c>
      <c r="J277" s="157" t="str">
        <f t="shared" si="459"/>
        <v>n.a.</v>
      </c>
      <c r="K277" s="157" t="str">
        <f t="shared" si="459"/>
        <v>n.a.</v>
      </c>
      <c r="L277" s="157" t="str">
        <f t="shared" si="459"/>
        <v>n.a.</v>
      </c>
      <c r="M277" s="157">
        <f t="shared" si="459"/>
        <v>14775.938137482803</v>
      </c>
      <c r="N277" s="157">
        <f t="shared" si="459"/>
        <v>13625.38544356061</v>
      </c>
      <c r="O277" s="157">
        <f t="shared" si="459"/>
        <v>13782.147439225788</v>
      </c>
      <c r="P277" s="157">
        <f t="shared" si="459"/>
        <v>14175.524346533966</v>
      </c>
      <c r="Q277" s="157">
        <f t="shared" si="459"/>
        <v>16247.424014892289</v>
      </c>
      <c r="R277" s="157">
        <f t="shared" ref="R277:S277" si="460">IF(R223&gt;9,R250/R223*1000,"n.a.")</f>
        <v>17068.956265092565</v>
      </c>
      <c r="S277" s="157">
        <f t="shared" si="460"/>
        <v>17329.543365918504</v>
      </c>
      <c r="T277" s="157">
        <f t="shared" ref="T277:U277" si="461">IF(T223&gt;9,T250/T223*1000,"n.a.")</f>
        <v>18241.79027892806</v>
      </c>
      <c r="U277" s="157">
        <f t="shared" si="461"/>
        <v>19395.040614095287</v>
      </c>
      <c r="V277" s="157">
        <f t="shared" ref="V277:W277" si="462">IF(V223&gt;9,V250/V223*1000,"n.a.")</f>
        <v>20373.993020346585</v>
      </c>
      <c r="W277" s="157">
        <f t="shared" si="462"/>
        <v>21700.332348916188</v>
      </c>
      <c r="X277" s="157">
        <f t="shared" ref="X277:Y277" si="463">IF(X223&gt;9,X250/X223*1000,"n.a.")</f>
        <v>23335.566295211585</v>
      </c>
      <c r="Y277" s="157">
        <f t="shared" si="463"/>
        <v>23130.050949136759</v>
      </c>
      <c r="Z277" s="157">
        <f t="shared" ref="Z277" si="464">IF(Z223&gt;9,Z250/Z223*1000,"n.a.")</f>
        <v>21514.302656201467</v>
      </c>
    </row>
    <row r="278" spans="1:26" x14ac:dyDescent="0.25">
      <c r="A278" s="1" t="s">
        <v>331</v>
      </c>
      <c r="B278" t="s">
        <v>332</v>
      </c>
      <c r="C278" s="157" t="str">
        <f t="shared" ref="C278:Q278" si="465">IF(C224&gt;9,C251/C224*1000,"n.a.")</f>
        <v>n.a.</v>
      </c>
      <c r="D278" s="157" t="str">
        <f t="shared" si="465"/>
        <v>n.a.</v>
      </c>
      <c r="E278" s="157" t="str">
        <f t="shared" si="465"/>
        <v>n.a.</v>
      </c>
      <c r="F278" s="157" t="str">
        <f t="shared" si="465"/>
        <v>n.a.</v>
      </c>
      <c r="G278" s="157" t="str">
        <f t="shared" si="465"/>
        <v>n.a.</v>
      </c>
      <c r="H278" s="157" t="str">
        <f t="shared" si="465"/>
        <v>n.a.</v>
      </c>
      <c r="I278" s="157" t="str">
        <f t="shared" si="465"/>
        <v>n.a.</v>
      </c>
      <c r="J278" s="157" t="str">
        <f t="shared" si="465"/>
        <v>n.a.</v>
      </c>
      <c r="K278" s="157" t="str">
        <f t="shared" si="465"/>
        <v>n.a.</v>
      </c>
      <c r="L278" s="157" t="str">
        <f t="shared" si="465"/>
        <v>n.a.</v>
      </c>
      <c r="M278" s="157" t="str">
        <f t="shared" si="465"/>
        <v>n.a.</v>
      </c>
      <c r="N278" s="157" t="str">
        <f t="shared" si="465"/>
        <v>n.a.</v>
      </c>
      <c r="O278" s="157" t="str">
        <f t="shared" si="465"/>
        <v>n.a.</v>
      </c>
      <c r="P278" s="157" t="str">
        <f t="shared" si="465"/>
        <v>n.a.</v>
      </c>
      <c r="Q278" s="157" t="str">
        <f t="shared" si="465"/>
        <v>n.a.</v>
      </c>
      <c r="R278" s="157" t="str">
        <f t="shared" ref="R278:S278" si="466">IF(R224&gt;9,R251/R224*1000,"n.a.")</f>
        <v>n.a.</v>
      </c>
      <c r="S278" s="157" t="str">
        <f t="shared" si="466"/>
        <v>n.a.</v>
      </c>
      <c r="T278" s="157" t="str">
        <f t="shared" ref="T278:U278" si="467">IF(T224&gt;9,T251/T224*1000,"n.a.")</f>
        <v>n.a.</v>
      </c>
      <c r="U278" s="157" t="str">
        <f t="shared" si="467"/>
        <v>n.a.</v>
      </c>
      <c r="V278" s="157" t="str">
        <f t="shared" ref="V278:W278" si="468">IF(V224&gt;9,V251/V224*1000,"n.a.")</f>
        <v>n.a.</v>
      </c>
      <c r="W278" s="157" t="str">
        <f t="shared" si="468"/>
        <v>n.a.</v>
      </c>
      <c r="X278" s="157" t="str">
        <f t="shared" ref="X278:Y278" si="469">IF(X224&gt;9,X251/X224*1000,"n.a.")</f>
        <v>n.a.</v>
      </c>
      <c r="Y278" s="157" t="str">
        <f t="shared" si="469"/>
        <v>n.a.</v>
      </c>
      <c r="Z278" s="157" t="str">
        <f t="shared" ref="Z278" si="470">IF(Z224&gt;9,Z251/Z224*1000,"n.a.")</f>
        <v>n.a.</v>
      </c>
    </row>
    <row r="279" spans="1:26" x14ac:dyDescent="0.25">
      <c r="A279" s="1" t="s">
        <v>333</v>
      </c>
      <c r="B279" t="s">
        <v>334</v>
      </c>
      <c r="C279" s="157">
        <f t="shared" ref="C279:Q279" si="471">IF(C225&gt;9,C252/C225*1000,"n.a.")</f>
        <v>5213.2001187535743</v>
      </c>
      <c r="D279" s="157">
        <f t="shared" si="471"/>
        <v>5444.0839764084012</v>
      </c>
      <c r="E279" s="157">
        <f t="shared" si="471"/>
        <v>6197.1936797627422</v>
      </c>
      <c r="F279" s="157">
        <f t="shared" si="471"/>
        <v>5986.8411444669282</v>
      </c>
      <c r="G279" s="157">
        <f t="shared" si="471"/>
        <v>7108.1679076307919</v>
      </c>
      <c r="H279" s="157">
        <f t="shared" si="471"/>
        <v>6484.1616362159939</v>
      </c>
      <c r="I279" s="157">
        <f t="shared" si="471"/>
        <v>6188.1727962694595</v>
      </c>
      <c r="J279" s="157">
        <f t="shared" si="471"/>
        <v>6001.2642872676288</v>
      </c>
      <c r="K279" s="157">
        <f t="shared" si="471"/>
        <v>5260.4732687041142</v>
      </c>
      <c r="L279" s="157">
        <f t="shared" si="471"/>
        <v>4739.9673832791186</v>
      </c>
      <c r="M279" s="157">
        <f t="shared" si="471"/>
        <v>5243.176215088567</v>
      </c>
      <c r="N279" s="157">
        <f t="shared" si="471"/>
        <v>5710.5918682190177</v>
      </c>
      <c r="O279" s="157">
        <f t="shared" si="471"/>
        <v>5750.7853437046124</v>
      </c>
      <c r="P279" s="157">
        <f t="shared" si="471"/>
        <v>5838.3304025562857</v>
      </c>
      <c r="Q279" s="157">
        <f t="shared" si="471"/>
        <v>6349.8316670638787</v>
      </c>
      <c r="R279" s="157">
        <f t="shared" ref="R279:S279" si="472">IF(R225&gt;9,R252/R225*1000,"n.a.")</f>
        <v>7735.3770192289903</v>
      </c>
      <c r="S279" s="157">
        <f t="shared" si="472"/>
        <v>7833.0230607201875</v>
      </c>
      <c r="T279" s="157">
        <f t="shared" ref="T279:U279" si="473">IF(T225&gt;9,T252/T225*1000,"n.a.")</f>
        <v>7772.6208121701993</v>
      </c>
      <c r="U279" s="157">
        <f t="shared" si="473"/>
        <v>7892.4211476513628</v>
      </c>
      <c r="V279" s="157">
        <f t="shared" ref="V279:W279" si="474">IF(V225&gt;9,V252/V225*1000,"n.a.")</f>
        <v>8228.6376791747753</v>
      </c>
      <c r="W279" s="157">
        <f t="shared" si="474"/>
        <v>8809.7601822023007</v>
      </c>
      <c r="X279" s="157">
        <f t="shared" ref="X279:Y279" si="475">IF(X225&gt;9,X252/X225*1000,"n.a.")</f>
        <v>9200.2521634477635</v>
      </c>
      <c r="Y279" s="157">
        <f t="shared" si="475"/>
        <v>8890.7158496848679</v>
      </c>
      <c r="Z279" s="157">
        <f t="shared" ref="Z279" si="476">IF(Z225&gt;9,Z252/Z225*1000,"n.a.")</f>
        <v>9284.9937212049772</v>
      </c>
    </row>
    <row r="280" spans="1:26" x14ac:dyDescent="0.25">
      <c r="A280" s="1" t="s">
        <v>335</v>
      </c>
      <c r="B280" t="s">
        <v>336</v>
      </c>
      <c r="C280" s="157">
        <f t="shared" ref="C280:Q280" si="477">IF(C226&gt;9,C253/C226*1000,"n.a.")</f>
        <v>5704.3638301573619</v>
      </c>
      <c r="D280" s="157">
        <f t="shared" si="477"/>
        <v>5693.482198849666</v>
      </c>
      <c r="E280" s="157">
        <f t="shared" si="477"/>
        <v>5449.8783595679324</v>
      </c>
      <c r="F280" s="157">
        <f t="shared" si="477"/>
        <v>5526.6854287071092</v>
      </c>
      <c r="G280" s="157">
        <f t="shared" si="477"/>
        <v>5307.447179163908</v>
      </c>
      <c r="H280" s="157">
        <f t="shared" si="477"/>
        <v>5122.2096490149288</v>
      </c>
      <c r="I280" s="157">
        <f t="shared" si="477"/>
        <v>5164.0056847882342</v>
      </c>
      <c r="J280" s="157">
        <f t="shared" si="477"/>
        <v>5297.6810709893989</v>
      </c>
      <c r="K280" s="157">
        <f t="shared" si="477"/>
        <v>5605.7420036763106</v>
      </c>
      <c r="L280" s="157">
        <f t="shared" si="477"/>
        <v>5822.2423882876637</v>
      </c>
      <c r="M280" s="157">
        <f t="shared" si="477"/>
        <v>5936.6697688260565</v>
      </c>
      <c r="N280" s="157">
        <f t="shared" si="477"/>
        <v>6248.7726752641684</v>
      </c>
      <c r="O280" s="157">
        <f t="shared" si="477"/>
        <v>6305.9804952176437</v>
      </c>
      <c r="P280" s="157">
        <f t="shared" si="477"/>
        <v>6503.320050428777</v>
      </c>
      <c r="Q280" s="157">
        <f t="shared" si="477"/>
        <v>6895.0330938854877</v>
      </c>
      <c r="R280" s="157">
        <f t="shared" ref="R280:S280" si="478">IF(R226&gt;9,R253/R226*1000,"n.a.")</f>
        <v>7783.2466692424869</v>
      </c>
      <c r="S280" s="157">
        <f t="shared" si="478"/>
        <v>8294.285370237305</v>
      </c>
      <c r="T280" s="157">
        <f t="shared" ref="T280:U280" si="479">IF(T226&gt;9,T253/T226*1000,"n.a.")</f>
        <v>8677.0934056661736</v>
      </c>
      <c r="U280" s="157">
        <f t="shared" si="479"/>
        <v>9119.7262816264956</v>
      </c>
      <c r="V280" s="157">
        <f t="shared" ref="V280:W280" si="480">IF(V226&gt;9,V253/V226*1000,"n.a.")</f>
        <v>9151.0815475445997</v>
      </c>
      <c r="W280" s="157">
        <f t="shared" si="480"/>
        <v>8829.3804579156786</v>
      </c>
      <c r="X280" s="157">
        <f t="shared" ref="X280:Y280" si="481">IF(X226&gt;9,X253/X226*1000,"n.a.")</f>
        <v>8869.7422036388798</v>
      </c>
      <c r="Y280" s="157">
        <f t="shared" si="481"/>
        <v>9223.645816996217</v>
      </c>
      <c r="Z280" s="157">
        <f t="shared" ref="Z280" si="482">IF(Z226&gt;9,Z253/Z226*1000,"n.a.")</f>
        <v>7991.0859599138175</v>
      </c>
    </row>
    <row r="281" spans="1:26" x14ac:dyDescent="0.25">
      <c r="A281" s="1" t="s">
        <v>337</v>
      </c>
      <c r="B281" t="s">
        <v>338</v>
      </c>
      <c r="C281" s="157">
        <f t="shared" ref="C281:Q281" si="483">IF(C227&gt;9,C254/C227*1000,"n.a.")</f>
        <v>7707.2421427949166</v>
      </c>
      <c r="D281" s="157">
        <f t="shared" si="483"/>
        <v>7396.9572082693512</v>
      </c>
      <c r="E281" s="157">
        <f t="shared" si="483"/>
        <v>7743.1660258263319</v>
      </c>
      <c r="F281" s="157">
        <f t="shared" si="483"/>
        <v>8224.036067498253</v>
      </c>
      <c r="G281" s="157">
        <f t="shared" si="483"/>
        <v>8701.5345443843744</v>
      </c>
      <c r="H281" s="157">
        <f t="shared" si="483"/>
        <v>8210.1216716467279</v>
      </c>
      <c r="I281" s="157">
        <f t="shared" si="483"/>
        <v>8090.3236151152387</v>
      </c>
      <c r="J281" s="157">
        <f t="shared" si="483"/>
        <v>7920.9395632703336</v>
      </c>
      <c r="K281" s="157">
        <f t="shared" si="483"/>
        <v>8004.1734170393947</v>
      </c>
      <c r="L281" s="157">
        <f t="shared" si="483"/>
        <v>8088.8084284193128</v>
      </c>
      <c r="M281" s="157">
        <f t="shared" si="483"/>
        <v>8513.0626740369371</v>
      </c>
      <c r="N281" s="157">
        <f t="shared" si="483"/>
        <v>8870.7180600756928</v>
      </c>
      <c r="O281" s="157">
        <f t="shared" si="483"/>
        <v>8744.6414194533827</v>
      </c>
      <c r="P281" s="157">
        <f t="shared" si="483"/>
        <v>9080.2135427312096</v>
      </c>
      <c r="Q281" s="157">
        <f t="shared" si="483"/>
        <v>9255.4124103101803</v>
      </c>
      <c r="R281" s="157">
        <f t="shared" ref="R281:S281" si="484">IF(R227&gt;9,R254/R227*1000,"n.a.")</f>
        <v>9708.5053170320807</v>
      </c>
      <c r="S281" s="157">
        <f t="shared" si="484"/>
        <v>10458.727189295752</v>
      </c>
      <c r="T281" s="157">
        <f t="shared" ref="T281:U281" si="485">IF(T227&gt;9,T254/T227*1000,"n.a.")</f>
        <v>10725.654750797414</v>
      </c>
      <c r="U281" s="157">
        <f t="shared" si="485"/>
        <v>11508.791238969332</v>
      </c>
      <c r="V281" s="157">
        <f t="shared" ref="V281:W281" si="486">IF(V227&gt;9,V254/V227*1000,"n.a.")</f>
        <v>11883.064119164012</v>
      </c>
      <c r="W281" s="157">
        <f t="shared" si="486"/>
        <v>10854.933941908193</v>
      </c>
      <c r="X281" s="157">
        <f t="shared" ref="X281:Y281" si="487">IF(X227&gt;9,X254/X227*1000,"n.a.")</f>
        <v>9067.6560688079171</v>
      </c>
      <c r="Y281" s="157">
        <f t="shared" si="487"/>
        <v>10495.289827362509</v>
      </c>
      <c r="Z281" s="157">
        <f t="shared" ref="Z281" si="488">IF(Z227&gt;9,Z254/Z227*1000,"n.a.")</f>
        <v>11933.070304313029</v>
      </c>
    </row>
    <row r="282" spans="1:26" x14ac:dyDescent="0.25">
      <c r="A282" s="1" t="s">
        <v>339</v>
      </c>
      <c r="B282" t="s">
        <v>340</v>
      </c>
      <c r="C282" s="157">
        <f t="shared" ref="C282:Q282" si="489">IF(C228&gt;9,C255/C228*1000,"n.a.")</f>
        <v>5810.8298960561351</v>
      </c>
      <c r="D282" s="157">
        <f t="shared" si="489"/>
        <v>5521.3062000192658</v>
      </c>
      <c r="E282" s="157">
        <f t="shared" si="489"/>
        <v>5001.2114610126255</v>
      </c>
      <c r="F282" s="157">
        <f t="shared" si="489"/>
        <v>4646.5565620195084</v>
      </c>
      <c r="G282" s="157">
        <f t="shared" si="489"/>
        <v>4954.4104861378746</v>
      </c>
      <c r="H282" s="157">
        <f t="shared" si="489"/>
        <v>4891.9470445474617</v>
      </c>
      <c r="I282" s="157">
        <f t="shared" si="489"/>
        <v>5213.8739047207737</v>
      </c>
      <c r="J282" s="157">
        <f t="shared" si="489"/>
        <v>5427.6857259345088</v>
      </c>
      <c r="K282" s="157">
        <f t="shared" si="489"/>
        <v>5785.3287073838192</v>
      </c>
      <c r="L282" s="157">
        <f t="shared" si="489"/>
        <v>6097.3169250611372</v>
      </c>
      <c r="M282" s="157">
        <f t="shared" si="489"/>
        <v>6099.4241021362777</v>
      </c>
      <c r="N282" s="157">
        <f t="shared" si="489"/>
        <v>6541.1678829069442</v>
      </c>
      <c r="O282" s="157">
        <f t="shared" si="489"/>
        <v>6958.1718292302166</v>
      </c>
      <c r="P282" s="157">
        <f t="shared" si="489"/>
        <v>6940.1119238176125</v>
      </c>
      <c r="Q282" s="157">
        <f t="shared" si="489"/>
        <v>7679.9580899239163</v>
      </c>
      <c r="R282" s="157">
        <f t="shared" ref="R282:S282" si="490">IF(R228&gt;9,R255/R228*1000,"n.a.")</f>
        <v>8706.3812740896337</v>
      </c>
      <c r="S282" s="157">
        <f t="shared" si="490"/>
        <v>9162.9051440450075</v>
      </c>
      <c r="T282" s="157">
        <f t="shared" ref="T282:U282" si="491">IF(T228&gt;9,T255/T228*1000,"n.a.")</f>
        <v>9269.3749725199814</v>
      </c>
      <c r="U282" s="157">
        <f t="shared" si="491"/>
        <v>9049.0642070436425</v>
      </c>
      <c r="V282" s="157">
        <f t="shared" ref="V282:W282" si="492">IF(V228&gt;9,V255/V228*1000,"n.a.")</f>
        <v>8948.1477099926087</v>
      </c>
      <c r="W282" s="157">
        <f t="shared" si="492"/>
        <v>7709.5319169632767</v>
      </c>
      <c r="X282" s="157">
        <f t="shared" ref="X282:Y282" si="493">IF(X228&gt;9,X255/X228*1000,"n.a.")</f>
        <v>6384.5092898988432</v>
      </c>
      <c r="Y282" s="157">
        <f t="shared" si="493"/>
        <v>7572.6419437255745</v>
      </c>
      <c r="Z282" s="157">
        <f t="shared" ref="Z282" si="494">IF(Z228&gt;9,Z255/Z228*1000,"n.a.")</f>
        <v>8960.7402571168659</v>
      </c>
    </row>
    <row r="283" spans="1:26" x14ac:dyDescent="0.25">
      <c r="A283" s="1" t="s">
        <v>341</v>
      </c>
      <c r="B283" t="s">
        <v>342</v>
      </c>
      <c r="C283" s="157">
        <f t="shared" ref="C283:Q283" si="495">IF(C229&gt;9,C256/C229*1000,"n.a.")</f>
        <v>8673.2824303600264</v>
      </c>
      <c r="D283" s="157">
        <f t="shared" si="495"/>
        <v>8885.7120032669409</v>
      </c>
      <c r="E283" s="157">
        <f t="shared" si="495"/>
        <v>9498.3743594560856</v>
      </c>
      <c r="F283" s="157">
        <f t="shared" si="495"/>
        <v>11558.123934552659</v>
      </c>
      <c r="G283" s="157">
        <f t="shared" si="495"/>
        <v>11113.123186379926</v>
      </c>
      <c r="H283" s="157">
        <f t="shared" si="495"/>
        <v>9989.8875471042229</v>
      </c>
      <c r="I283" s="157">
        <f t="shared" si="495"/>
        <v>9699.2185326487361</v>
      </c>
      <c r="J283" s="157">
        <f t="shared" si="495"/>
        <v>9159.8675637319539</v>
      </c>
      <c r="K283" s="157">
        <f t="shared" si="495"/>
        <v>7589.8829938679182</v>
      </c>
      <c r="L283" s="157">
        <f t="shared" si="495"/>
        <v>6146.1738301912228</v>
      </c>
      <c r="M283" s="157">
        <f t="shared" si="495"/>
        <v>6629.5230532378373</v>
      </c>
      <c r="N283" s="157">
        <f t="shared" si="495"/>
        <v>6627.866396440063</v>
      </c>
      <c r="O283" s="157">
        <f t="shared" si="495"/>
        <v>7103.6735792902791</v>
      </c>
      <c r="P283" s="157">
        <f t="shared" si="495"/>
        <v>7468.3336718670434</v>
      </c>
      <c r="Q283" s="157">
        <f t="shared" si="495"/>
        <v>8388.7147701537942</v>
      </c>
      <c r="R283" s="157">
        <f t="shared" ref="R283:S283" si="496">IF(R229&gt;9,R256/R229*1000,"n.a.")</f>
        <v>9190.605857427603</v>
      </c>
      <c r="S283" s="157">
        <f t="shared" si="496"/>
        <v>10453.599708076988</v>
      </c>
      <c r="T283" s="157">
        <f t="shared" ref="T283:U283" si="497">IF(T229&gt;9,T256/T229*1000,"n.a.")</f>
        <v>13104.880424686808</v>
      </c>
      <c r="U283" s="157">
        <f t="shared" si="497"/>
        <v>15234.846773235569</v>
      </c>
      <c r="V283" s="157">
        <f t="shared" ref="V283:W283" si="498">IF(V229&gt;9,V256/V229*1000,"n.a.")</f>
        <v>16176.648784309407</v>
      </c>
      <c r="W283" s="157">
        <f t="shared" si="498"/>
        <v>16760.803170136314</v>
      </c>
      <c r="X283" s="157">
        <f t="shared" ref="X283:Y283" si="499">IF(X229&gt;9,X256/X229*1000,"n.a.")</f>
        <v>19656.025043594276</v>
      </c>
      <c r="Y283" s="157">
        <f t="shared" si="499"/>
        <v>18915.743364687492</v>
      </c>
      <c r="Z283" s="157">
        <f t="shared" ref="Z283" si="500">IF(Z229&gt;9,Z256/Z229*1000,"n.a.")</f>
        <v>18362.595210696476</v>
      </c>
    </row>
    <row r="284" spans="1:26" x14ac:dyDescent="0.25">
      <c r="A284" s="1" t="s">
        <v>343</v>
      </c>
      <c r="B284" t="s">
        <v>483</v>
      </c>
      <c r="C284" s="157">
        <f t="shared" ref="C284:Q284" si="501">IF(C230&gt;9,C257/C230*1000,"n.a.")</f>
        <v>17927.450647935086</v>
      </c>
      <c r="D284" s="157">
        <f t="shared" si="501"/>
        <v>14431.921642411407</v>
      </c>
      <c r="E284" s="157">
        <f t="shared" si="501"/>
        <v>9641.2031086238603</v>
      </c>
      <c r="F284" s="157">
        <f t="shared" si="501"/>
        <v>11735.453238667797</v>
      </c>
      <c r="G284" s="157">
        <f t="shared" si="501"/>
        <v>13237.097581916907</v>
      </c>
      <c r="H284" s="157">
        <f t="shared" si="501"/>
        <v>14296.856499220547</v>
      </c>
      <c r="I284" s="157">
        <f t="shared" si="501"/>
        <v>14570.371778755733</v>
      </c>
      <c r="J284" s="157">
        <f t="shared" si="501"/>
        <v>14470.089080580317</v>
      </c>
      <c r="K284" s="157">
        <f t="shared" si="501"/>
        <v>17547.927675347157</v>
      </c>
      <c r="L284" s="157">
        <f t="shared" si="501"/>
        <v>18656.502289439308</v>
      </c>
      <c r="M284" s="157">
        <f t="shared" si="501"/>
        <v>21164.963766205979</v>
      </c>
      <c r="N284" s="157">
        <f t="shared" si="501"/>
        <v>23725.175189364665</v>
      </c>
      <c r="O284" s="157">
        <f t="shared" si="501"/>
        <v>25484.139898852874</v>
      </c>
      <c r="P284" s="157">
        <f t="shared" si="501"/>
        <v>15111.257735469555</v>
      </c>
      <c r="Q284" s="157">
        <f t="shared" si="501"/>
        <v>16625.090853935559</v>
      </c>
      <c r="R284" s="157">
        <f t="shared" ref="R284:S284" si="502">IF(R230&gt;9,R257/R230*1000,"n.a.")</f>
        <v>19127.29869666131</v>
      </c>
      <c r="S284" s="157">
        <f t="shared" si="502"/>
        <v>20934.439035346786</v>
      </c>
      <c r="T284" s="157">
        <f t="shared" ref="T284:U284" si="503">IF(T230&gt;9,T257/T230*1000,"n.a.")</f>
        <v>24505.33690867226</v>
      </c>
      <c r="U284" s="157">
        <f t="shared" si="503"/>
        <v>21537.494458735102</v>
      </c>
      <c r="V284" s="157">
        <f t="shared" ref="V284:W284" si="504">IF(V230&gt;9,V257/V230*1000,"n.a.")</f>
        <v>13529.76542232805</v>
      </c>
      <c r="W284" s="157">
        <f t="shared" si="504"/>
        <v>22993.745502368434</v>
      </c>
      <c r="X284" s="157">
        <f t="shared" ref="X284:Y284" si="505">IF(X230&gt;9,X257/X230*1000,"n.a.")</f>
        <v>32237.697985613297</v>
      </c>
      <c r="Y284" s="157">
        <f t="shared" si="505"/>
        <v>32525.970679580405</v>
      </c>
      <c r="Z284" s="157">
        <f t="shared" ref="Z284" si="506">IF(Z230&gt;9,Z257/Z230*1000,"n.a.")</f>
        <v>34038.444019313109</v>
      </c>
    </row>
    <row r="285" spans="1:26" x14ac:dyDescent="0.25">
      <c r="A285" s="1" t="s">
        <v>345</v>
      </c>
      <c r="B285" t="s">
        <v>346</v>
      </c>
      <c r="C285" s="157">
        <f t="shared" ref="C285:Q285" si="507">IF(C231&gt;9,C258/C231*1000,"n.a.")</f>
        <v>4629.4723723964889</v>
      </c>
      <c r="D285" s="157">
        <f t="shared" si="507"/>
        <v>5080.0006196384138</v>
      </c>
      <c r="E285" s="157">
        <f t="shared" si="507"/>
        <v>4792.2801509457386</v>
      </c>
      <c r="F285" s="157">
        <f t="shared" si="507"/>
        <v>4905.4364431032218</v>
      </c>
      <c r="G285" s="157">
        <f t="shared" si="507"/>
        <v>4944.7266156049463</v>
      </c>
      <c r="H285" s="157">
        <f t="shared" si="507"/>
        <v>4781.1543269592567</v>
      </c>
      <c r="I285" s="157">
        <f t="shared" si="507"/>
        <v>4569.8731538030434</v>
      </c>
      <c r="J285" s="157">
        <f t="shared" si="507"/>
        <v>4820.1197855742184</v>
      </c>
      <c r="K285" s="157">
        <f t="shared" si="507"/>
        <v>5507.9670665148251</v>
      </c>
      <c r="L285" s="157">
        <f t="shared" si="507"/>
        <v>5446.8131322382378</v>
      </c>
      <c r="M285" s="157">
        <f t="shared" si="507"/>
        <v>5285.4197164563084</v>
      </c>
      <c r="N285" s="157">
        <f t="shared" si="507"/>
        <v>5462.3275336508441</v>
      </c>
      <c r="O285" s="157">
        <f t="shared" si="507"/>
        <v>5733.0995009805019</v>
      </c>
      <c r="P285" s="157">
        <f t="shared" si="507"/>
        <v>5565.6789255558278</v>
      </c>
      <c r="Q285" s="157">
        <f t="shared" si="507"/>
        <v>5944.3434189076543</v>
      </c>
      <c r="R285" s="157">
        <f t="shared" ref="R285:S285" si="508">IF(R231&gt;9,R258/R231*1000,"n.a.")</f>
        <v>6202.6093812365325</v>
      </c>
      <c r="S285" s="157">
        <f t="shared" si="508"/>
        <v>6940.2051640339496</v>
      </c>
      <c r="T285" s="157">
        <f t="shared" ref="T285:U285" si="509">IF(T231&gt;9,T258/T231*1000,"n.a.")</f>
        <v>7493.3829992266865</v>
      </c>
      <c r="U285" s="157">
        <f t="shared" si="509"/>
        <v>7568.8818258544798</v>
      </c>
      <c r="V285" s="157">
        <f t="shared" ref="V285:W285" si="510">IF(V231&gt;9,V258/V231*1000,"n.a.")</f>
        <v>8172.3646988058417</v>
      </c>
      <c r="W285" s="157">
        <f t="shared" si="510"/>
        <v>7963.8333227796829</v>
      </c>
      <c r="X285" s="157">
        <f t="shared" ref="X285:Y285" si="511">IF(X231&gt;9,X258/X231*1000,"n.a.")</f>
        <v>7548.7337898257156</v>
      </c>
      <c r="Y285" s="157">
        <f t="shared" si="511"/>
        <v>7601.5314903930594</v>
      </c>
      <c r="Z285" s="157">
        <f t="shared" ref="Z285" si="512">IF(Z231&gt;9,Z258/Z231*1000,"n.a.")</f>
        <v>7754.7119679774714</v>
      </c>
    </row>
    <row r="286" spans="1:26" x14ac:dyDescent="0.25">
      <c r="A286" s="1" t="s">
        <v>347</v>
      </c>
      <c r="B286" s="153" t="s">
        <v>348</v>
      </c>
      <c r="C286" s="157">
        <f t="shared" ref="C286:Q286" si="513">IF(C232&gt;9,C259/C232*1000,"n.a.")</f>
        <v>6785.7739530384306</v>
      </c>
      <c r="D286" s="157">
        <f t="shared" si="513"/>
        <v>7270.4348688729096</v>
      </c>
      <c r="E286" s="157">
        <f t="shared" si="513"/>
        <v>8759.9747606328692</v>
      </c>
      <c r="F286" s="157">
        <f t="shared" si="513"/>
        <v>11186.144170203273</v>
      </c>
      <c r="G286" s="157">
        <f t="shared" si="513"/>
        <v>11139.106956862986</v>
      </c>
      <c r="H286" s="157">
        <f t="shared" si="513"/>
        <v>12350.703521227706</v>
      </c>
      <c r="I286" s="157">
        <f t="shared" si="513"/>
        <v>11630.468044504267</v>
      </c>
      <c r="J286" s="157">
        <f t="shared" si="513"/>
        <v>11538.908541875517</v>
      </c>
      <c r="K286" s="157">
        <f t="shared" si="513"/>
        <v>11444.242136488176</v>
      </c>
      <c r="L286" s="157">
        <f t="shared" si="513"/>
        <v>13574.089714791548</v>
      </c>
      <c r="M286" s="157">
        <f t="shared" si="513"/>
        <v>13157.178449813842</v>
      </c>
      <c r="N286" s="157">
        <f t="shared" si="513"/>
        <v>12531.944646119366</v>
      </c>
      <c r="O286" s="157">
        <f t="shared" si="513"/>
        <v>12023.570045788632</v>
      </c>
      <c r="P286" s="157">
        <f t="shared" si="513"/>
        <v>12735.190074425605</v>
      </c>
      <c r="Q286" s="157">
        <f t="shared" si="513"/>
        <v>12192.946005002372</v>
      </c>
      <c r="R286" s="157">
        <f t="shared" ref="R286:S286" si="514">IF(R232&gt;9,R259/R232*1000,"n.a.")</f>
        <v>13975.087340694003</v>
      </c>
      <c r="S286" s="157">
        <f t="shared" si="514"/>
        <v>12872.471812945891</v>
      </c>
      <c r="T286" s="157">
        <f t="shared" ref="T286:U286" si="515">IF(T232&gt;9,T259/T232*1000,"n.a.")</f>
        <v>14090.013031162292</v>
      </c>
      <c r="U286" s="157">
        <f t="shared" si="515"/>
        <v>14571.613393417816</v>
      </c>
      <c r="V286" s="157">
        <f t="shared" ref="V286:W286" si="516">IF(V232&gt;9,V259/V232*1000,"n.a.")</f>
        <v>12646.624484120322</v>
      </c>
      <c r="W286" s="157">
        <f t="shared" si="516"/>
        <v>12542.280576699084</v>
      </c>
      <c r="X286" s="157">
        <f t="shared" ref="X286:Y286" si="517">IF(X232&gt;9,X259/X232*1000,"n.a.")</f>
        <v>13259.097587062492</v>
      </c>
      <c r="Y286" s="157">
        <f t="shared" si="517"/>
        <v>12074.611182617378</v>
      </c>
      <c r="Z286" s="157">
        <f t="shared" ref="Z286" si="518">IF(Z232&gt;9,Z259/Z232*1000,"n.a.")</f>
        <v>13847.127811912058</v>
      </c>
    </row>
    <row r="287" spans="1:26" x14ac:dyDescent="0.25">
      <c r="A287" s="1" t="s">
        <v>349</v>
      </c>
      <c r="B287" s="153" t="s">
        <v>350</v>
      </c>
      <c r="C287" s="157">
        <f t="shared" ref="C287:Q287" si="519">IF(C233&gt;9,C260/C233*1000,"n.a.")</f>
        <v>4320.0477802547093</v>
      </c>
      <c r="D287" s="157">
        <f t="shared" si="519"/>
        <v>3736.2731355787978</v>
      </c>
      <c r="E287" s="157">
        <f t="shared" si="519"/>
        <v>4016.8524218022962</v>
      </c>
      <c r="F287" s="157">
        <f t="shared" si="519"/>
        <v>3660.8971285073012</v>
      </c>
      <c r="G287" s="157">
        <f t="shared" si="519"/>
        <v>3569.8138733392079</v>
      </c>
      <c r="H287" s="157">
        <f t="shared" si="519"/>
        <v>3641.0926921219248</v>
      </c>
      <c r="I287" s="157">
        <f t="shared" si="519"/>
        <v>3459.9199741156453</v>
      </c>
      <c r="J287" s="157">
        <f t="shared" si="519"/>
        <v>3628.3129540702189</v>
      </c>
      <c r="K287" s="157">
        <f t="shared" si="519"/>
        <v>3218.8331232106489</v>
      </c>
      <c r="L287" s="157">
        <f t="shared" si="519"/>
        <v>3234.66105953951</v>
      </c>
      <c r="M287" s="157">
        <f t="shared" si="519"/>
        <v>3575.502855265469</v>
      </c>
      <c r="N287" s="157">
        <f t="shared" si="519"/>
        <v>4283.1594661774398</v>
      </c>
      <c r="O287" s="157">
        <f t="shared" si="519"/>
        <v>5470.1367910620784</v>
      </c>
      <c r="P287" s="157">
        <f t="shared" si="519"/>
        <v>5406.7624555453403</v>
      </c>
      <c r="Q287" s="157">
        <f t="shared" si="519"/>
        <v>5667.679503845533</v>
      </c>
      <c r="R287" s="157">
        <f t="shared" ref="R287:S287" si="520">IF(R233&gt;9,R260/R233*1000,"n.a.")</f>
        <v>6032.934486435257</v>
      </c>
      <c r="S287" s="157">
        <f t="shared" si="520"/>
        <v>6888.9184113058736</v>
      </c>
      <c r="T287" s="157">
        <f t="shared" ref="T287:U287" si="521">IF(T233&gt;9,T260/T233*1000,"n.a.")</f>
        <v>6701.7009332927355</v>
      </c>
      <c r="U287" s="157">
        <f t="shared" si="521"/>
        <v>7216.7990058290734</v>
      </c>
      <c r="V287" s="157">
        <f t="shared" ref="V287:W287" si="522">IF(V233&gt;9,V260/V233*1000,"n.a.")</f>
        <v>7464.9270297844523</v>
      </c>
      <c r="W287" s="157">
        <f t="shared" si="522"/>
        <v>6594.207402732548</v>
      </c>
      <c r="X287" s="157">
        <f t="shared" ref="X287:Y287" si="523">IF(X233&gt;9,X260/X233*1000,"n.a.")</f>
        <v>6111.9814200872215</v>
      </c>
      <c r="Y287" s="157">
        <f t="shared" si="523"/>
        <v>6300.6068416713397</v>
      </c>
      <c r="Z287" s="157">
        <f t="shared" ref="Z287" si="524">IF(Z233&gt;9,Z260/Z233*1000,"n.a.")</f>
        <v>6923.3808144069226</v>
      </c>
    </row>
    <row r="288" spans="1:26" x14ac:dyDescent="0.25">
      <c r="A288" s="1" t="s">
        <v>351</v>
      </c>
      <c r="B288" t="s">
        <v>484</v>
      </c>
      <c r="C288" s="157">
        <f t="shared" ref="C288:Q288" si="525">IF(C234&gt;9,C261/C234*1000,"n.a.")</f>
        <v>20793.387375846651</v>
      </c>
      <c r="D288" s="157">
        <f t="shared" si="525"/>
        <v>16993.019432892954</v>
      </c>
      <c r="E288" s="157">
        <f t="shared" si="525"/>
        <v>16350.827754703691</v>
      </c>
      <c r="F288" s="157">
        <f t="shared" si="525"/>
        <v>18575.944646549866</v>
      </c>
      <c r="G288" s="157">
        <f t="shared" si="525"/>
        <v>18019.831812695345</v>
      </c>
      <c r="H288" s="157">
        <f t="shared" si="525"/>
        <v>16212.803348493708</v>
      </c>
      <c r="I288" s="157">
        <f t="shared" si="525"/>
        <v>15383.87119884228</v>
      </c>
      <c r="J288" s="157">
        <f t="shared" si="525"/>
        <v>16506.004330926477</v>
      </c>
      <c r="K288" s="157">
        <f t="shared" si="525"/>
        <v>16826.328389802533</v>
      </c>
      <c r="L288" s="157">
        <f t="shared" si="525"/>
        <v>16139.005770983093</v>
      </c>
      <c r="M288" s="157">
        <f t="shared" si="525"/>
        <v>15168.39624662582</v>
      </c>
      <c r="N288" s="157">
        <f t="shared" si="525"/>
        <v>14476.508908381164</v>
      </c>
      <c r="O288" s="157">
        <f t="shared" si="525"/>
        <v>15164.188970810501</v>
      </c>
      <c r="P288" s="157">
        <f t="shared" si="525"/>
        <v>15333.644504179249</v>
      </c>
      <c r="Q288" s="157">
        <f t="shared" si="525"/>
        <v>17946.706363974696</v>
      </c>
      <c r="R288" s="157">
        <f t="shared" ref="R288:S288" si="526">IF(R234&gt;9,R261/R234*1000,"n.a.")</f>
        <v>18245.797248677249</v>
      </c>
      <c r="S288" s="157">
        <f t="shared" si="526"/>
        <v>18340.363052064604</v>
      </c>
      <c r="T288" s="157">
        <f t="shared" ref="T288:U288" si="527">IF(T234&gt;9,T261/T234*1000,"n.a.")</f>
        <v>18474.044542794443</v>
      </c>
      <c r="U288" s="157">
        <f t="shared" si="527"/>
        <v>19153.302707141735</v>
      </c>
      <c r="V288" s="157">
        <f t="shared" ref="V288:W288" si="528">IF(V234&gt;9,V261/V234*1000,"n.a.")</f>
        <v>19358.542557743946</v>
      </c>
      <c r="W288" s="157">
        <f t="shared" si="528"/>
        <v>18287.905153216445</v>
      </c>
      <c r="X288" s="157">
        <f t="shared" ref="X288:Y288" si="529">IF(X234&gt;9,X261/X234*1000,"n.a.")</f>
        <v>18087.933070795043</v>
      </c>
      <c r="Y288" s="157">
        <f t="shared" si="529"/>
        <v>19283.766668267672</v>
      </c>
      <c r="Z288" s="157">
        <f t="shared" ref="Z288" si="530">IF(Z234&gt;9,Z261/Z234*1000,"n.a.")</f>
        <v>19772.923126651185</v>
      </c>
    </row>
    <row r="289" spans="1:26" x14ac:dyDescent="0.25">
      <c r="A289" s="1" t="s">
        <v>353</v>
      </c>
      <c r="B289" t="s">
        <v>354</v>
      </c>
      <c r="C289" s="157">
        <f t="shared" ref="C289:Q289" si="531">IF(C235&gt;9,C262/C235*1000,"n.a.")</f>
        <v>8452.7707104790788</v>
      </c>
      <c r="D289" s="157">
        <f t="shared" si="531"/>
        <v>8354.4988032044093</v>
      </c>
      <c r="E289" s="157">
        <f t="shared" si="531"/>
        <v>8967.49421697043</v>
      </c>
      <c r="F289" s="157">
        <f t="shared" si="531"/>
        <v>9363.3657747161287</v>
      </c>
      <c r="G289" s="157">
        <f t="shared" si="531"/>
        <v>8671.062896710906</v>
      </c>
      <c r="H289" s="157">
        <f t="shared" si="531"/>
        <v>7823.2597059857499</v>
      </c>
      <c r="I289" s="157">
        <f t="shared" si="531"/>
        <v>7861.1463054795822</v>
      </c>
      <c r="J289" s="157">
        <f t="shared" si="531"/>
        <v>8323.9332432339652</v>
      </c>
      <c r="K289" s="157">
        <f t="shared" si="531"/>
        <v>8239.3940531196949</v>
      </c>
      <c r="L289" s="157">
        <f t="shared" si="531"/>
        <v>8672.2957579183258</v>
      </c>
      <c r="M289" s="157">
        <f t="shared" si="531"/>
        <v>9073.7302182268941</v>
      </c>
      <c r="N289" s="157">
        <f t="shared" si="531"/>
        <v>9243.7746979635231</v>
      </c>
      <c r="O289" s="157">
        <f t="shared" si="531"/>
        <v>10024.503004152037</v>
      </c>
      <c r="P289" s="157">
        <f t="shared" si="531"/>
        <v>10084.177545976569</v>
      </c>
      <c r="Q289" s="157">
        <f t="shared" si="531"/>
        <v>11259.754626087975</v>
      </c>
      <c r="R289" s="157">
        <f t="shared" ref="R289:S289" si="532">IF(R235&gt;9,R262/R235*1000,"n.a.")</f>
        <v>13280.142271306646</v>
      </c>
      <c r="S289" s="157">
        <f t="shared" si="532"/>
        <v>13107.303584626825</v>
      </c>
      <c r="T289" s="157">
        <f t="shared" ref="T289:U289" si="533">IF(T235&gt;9,T262/T235*1000,"n.a.")</f>
        <v>13715.957436258517</v>
      </c>
      <c r="U289" s="157">
        <f t="shared" si="533"/>
        <v>14446.002195866462</v>
      </c>
      <c r="V289" s="157">
        <f t="shared" ref="V289:W289" si="534">IF(V235&gt;9,V262/V235*1000,"n.a.")</f>
        <v>13704.713265612427</v>
      </c>
      <c r="W289" s="157">
        <f t="shared" si="534"/>
        <v>13656.19120524961</v>
      </c>
      <c r="X289" s="157">
        <f t="shared" ref="X289:Y289" si="535">IF(X235&gt;9,X262/X235*1000,"n.a.")</f>
        <v>15744.956767700527</v>
      </c>
      <c r="Y289" s="157">
        <f t="shared" si="535"/>
        <v>16583.696008434283</v>
      </c>
      <c r="Z289" s="157">
        <f t="shared" ref="Z289" si="536">IF(Z235&gt;9,Z262/Z235*1000,"n.a.")</f>
        <v>15043.914250011216</v>
      </c>
    </row>
    <row r="290" spans="1:26" x14ac:dyDescent="0.25">
      <c r="A290" s="1" t="s">
        <v>355</v>
      </c>
      <c r="B290" t="s">
        <v>356</v>
      </c>
      <c r="C290" s="157">
        <f t="shared" ref="C290:Q290" si="537">IF(C236&gt;9,C263/C236*1000,"n.a.")</f>
        <v>10637.667425154483</v>
      </c>
      <c r="D290" s="157">
        <f t="shared" si="537"/>
        <v>14597.453352677841</v>
      </c>
      <c r="E290" s="157">
        <f t="shared" si="537"/>
        <v>13467.498648675337</v>
      </c>
      <c r="F290" s="157">
        <f t="shared" si="537"/>
        <v>10320.053006277838</v>
      </c>
      <c r="G290" s="157">
        <f t="shared" si="537"/>
        <v>8354.5370579907194</v>
      </c>
      <c r="H290" s="157">
        <f t="shared" si="537"/>
        <v>5477.2679188630682</v>
      </c>
      <c r="I290" s="157" t="str">
        <f t="shared" si="537"/>
        <v>n.a.</v>
      </c>
      <c r="J290" s="157">
        <f t="shared" si="537"/>
        <v>6546.17596170856</v>
      </c>
      <c r="K290" s="157">
        <f t="shared" si="537"/>
        <v>6423.0402393161094</v>
      </c>
      <c r="L290" s="157" t="str">
        <f t="shared" si="537"/>
        <v>n.a.</v>
      </c>
      <c r="M290" s="157">
        <f t="shared" si="537"/>
        <v>9529.0778013293057</v>
      </c>
      <c r="N290" s="157">
        <f t="shared" si="537"/>
        <v>10455.503922999829</v>
      </c>
      <c r="O290" s="157">
        <f t="shared" si="537"/>
        <v>9436.5020346091533</v>
      </c>
      <c r="P290" s="157">
        <f t="shared" si="537"/>
        <v>7901.2167281302527</v>
      </c>
      <c r="Q290" s="157">
        <f t="shared" si="537"/>
        <v>9511.4589514967392</v>
      </c>
      <c r="R290" s="157">
        <f t="shared" ref="R290:S290" si="538">IF(R236&gt;9,R263/R236*1000,"n.a.")</f>
        <v>10700.333958974592</v>
      </c>
      <c r="S290" s="157">
        <f t="shared" si="538"/>
        <v>10332.18394952334</v>
      </c>
      <c r="T290" s="157">
        <f t="shared" ref="T290:U290" si="539">IF(T236&gt;9,T263/T236*1000,"n.a.")</f>
        <v>8827.4032689715677</v>
      </c>
      <c r="U290" s="157">
        <f t="shared" si="539"/>
        <v>11806.916645237881</v>
      </c>
      <c r="V290" s="157">
        <f t="shared" ref="V290:W290" si="540">IF(V236&gt;9,V263/V236*1000,"n.a.")</f>
        <v>13613.874869933819</v>
      </c>
      <c r="W290" s="157">
        <f t="shared" si="540"/>
        <v>10236.190575164743</v>
      </c>
      <c r="X290" s="157">
        <f t="shared" ref="X290:Y290" si="541">IF(X236&gt;9,X263/X236*1000,"n.a.")</f>
        <v>10433.651909023907</v>
      </c>
      <c r="Y290" s="157">
        <f t="shared" si="541"/>
        <v>9744.9881803973331</v>
      </c>
      <c r="Z290" s="157">
        <f t="shared" ref="Z290" si="542">IF(Z236&gt;9,Z263/Z236*1000,"n.a.")</f>
        <v>8724.5814093685149</v>
      </c>
    </row>
    <row r="291" spans="1:26" x14ac:dyDescent="0.25">
      <c r="A291" s="1" t="s">
        <v>357</v>
      </c>
      <c r="B291" t="s">
        <v>358</v>
      </c>
      <c r="C291" s="157">
        <f t="shared" ref="C291:Q291" si="543">IF(C237&gt;9,C264/C237*1000,"n.a.")</f>
        <v>12954.614935507228</v>
      </c>
      <c r="D291" s="157">
        <f t="shared" si="543"/>
        <v>18629.876116316271</v>
      </c>
      <c r="E291" s="157">
        <f t="shared" si="543"/>
        <v>20943.571756593719</v>
      </c>
      <c r="F291" s="157">
        <f t="shared" si="543"/>
        <v>19698.031251952827</v>
      </c>
      <c r="G291" s="157">
        <f t="shared" si="543"/>
        <v>19746.012648982061</v>
      </c>
      <c r="H291" s="157">
        <f t="shared" si="543"/>
        <v>17987.117573264237</v>
      </c>
      <c r="I291" s="157">
        <f t="shared" si="543"/>
        <v>17347.172176703629</v>
      </c>
      <c r="J291" s="157">
        <f t="shared" si="543"/>
        <v>20198.519478610408</v>
      </c>
      <c r="K291" s="157">
        <f t="shared" si="543"/>
        <v>21479.252597149603</v>
      </c>
      <c r="L291" s="157">
        <f t="shared" si="543"/>
        <v>21136.83979406346</v>
      </c>
      <c r="M291" s="157">
        <f t="shared" si="543"/>
        <v>17590.237269543457</v>
      </c>
      <c r="N291" s="157">
        <f t="shared" si="543"/>
        <v>15415.641777704712</v>
      </c>
      <c r="O291" s="157">
        <f t="shared" si="543"/>
        <v>13783.335640480796</v>
      </c>
      <c r="P291" s="157">
        <f t="shared" si="543"/>
        <v>15248.331264370616</v>
      </c>
      <c r="Q291" s="157">
        <f t="shared" si="543"/>
        <v>14486.491663136851</v>
      </c>
      <c r="R291" s="157">
        <f t="shared" ref="R291:S291" si="544">IF(R237&gt;9,R264/R237*1000,"n.a.")</f>
        <v>12735.729170984898</v>
      </c>
      <c r="S291" s="157">
        <f t="shared" si="544"/>
        <v>12362.541607363561</v>
      </c>
      <c r="T291" s="157">
        <f t="shared" ref="T291:U291" si="545">IF(T237&gt;9,T264/T237*1000,"n.a.")</f>
        <v>12154.308297934202</v>
      </c>
      <c r="U291" s="157">
        <f t="shared" si="545"/>
        <v>12621.925960045841</v>
      </c>
      <c r="V291" s="157">
        <f t="shared" ref="V291:W291" si="546">IF(V237&gt;9,V264/V237*1000,"n.a.")</f>
        <v>12054.962538150787</v>
      </c>
      <c r="W291" s="157">
        <f t="shared" si="546"/>
        <v>8859.699373583253</v>
      </c>
      <c r="X291" s="157" t="str">
        <f t="shared" ref="X291:Y291" si="547">IF(X237&gt;9,X264/X237*1000,"n.a.")</f>
        <v>n.a.</v>
      </c>
      <c r="Y291" s="157" t="str">
        <f t="shared" si="547"/>
        <v>n.a.</v>
      </c>
      <c r="Z291" s="157" t="str">
        <f t="shared" ref="Z291" si="548">IF(Z237&gt;9,Z264/Z237*1000,"n.a.")</f>
        <v>n.a.</v>
      </c>
    </row>
    <row r="292" spans="1:26" x14ac:dyDescent="0.25">
      <c r="A292" s="1" t="s">
        <v>359</v>
      </c>
      <c r="B292" t="s">
        <v>360</v>
      </c>
      <c r="C292" s="157">
        <f t="shared" ref="C292:Q292" si="549">IF(C238&gt;9,C265/C238*1000,"n.a.")</f>
        <v>4014.0538066001577</v>
      </c>
      <c r="D292" s="157">
        <f t="shared" si="549"/>
        <v>3718.7323909915231</v>
      </c>
      <c r="E292" s="157">
        <f t="shared" si="549"/>
        <v>3622.7110875219369</v>
      </c>
      <c r="F292" s="157">
        <f t="shared" si="549"/>
        <v>3678.1122225551026</v>
      </c>
      <c r="G292" s="157">
        <f t="shared" si="549"/>
        <v>3347.4290780102028</v>
      </c>
      <c r="H292" s="157">
        <f t="shared" si="549"/>
        <v>3711.298067990811</v>
      </c>
      <c r="I292" s="157">
        <f t="shared" si="549"/>
        <v>3951.4695651478341</v>
      </c>
      <c r="J292" s="157">
        <f t="shared" si="549"/>
        <v>4018.8315387000043</v>
      </c>
      <c r="K292" s="157">
        <f t="shared" si="549"/>
        <v>3808.0777990262054</v>
      </c>
      <c r="L292" s="157">
        <f t="shared" si="549"/>
        <v>3996.1022937513585</v>
      </c>
      <c r="M292" s="157">
        <f t="shared" si="549"/>
        <v>4256.9933528405963</v>
      </c>
      <c r="N292" s="157">
        <f t="shared" si="549"/>
        <v>4374.121548880129</v>
      </c>
      <c r="O292" s="157">
        <f t="shared" si="549"/>
        <v>4500.3562812102055</v>
      </c>
      <c r="P292" s="157">
        <f t="shared" si="549"/>
        <v>4868.9416477911172</v>
      </c>
      <c r="Q292" s="157">
        <f t="shared" si="549"/>
        <v>5698.5821351933691</v>
      </c>
      <c r="R292" s="157">
        <f t="shared" ref="R292:S292" si="550">IF(R238&gt;9,R265/R238*1000,"n.a.")</f>
        <v>6293.8177738616823</v>
      </c>
      <c r="S292" s="157">
        <f t="shared" si="550"/>
        <v>6840.1270813284391</v>
      </c>
      <c r="T292" s="157">
        <f t="shared" ref="T292:U292" si="551">IF(T238&gt;9,T265/T238*1000,"n.a.")</f>
        <v>6951.2292875422872</v>
      </c>
      <c r="U292" s="157">
        <f t="shared" si="551"/>
        <v>7111.4681426117868</v>
      </c>
      <c r="V292" s="157">
        <f t="shared" ref="V292:W292" si="552">IF(V238&gt;9,V265/V238*1000,"n.a.")</f>
        <v>7609.0823653496691</v>
      </c>
      <c r="W292" s="157">
        <f t="shared" si="552"/>
        <v>7416.3753568469865</v>
      </c>
      <c r="X292" s="157">
        <f t="shared" ref="X292:Y292" si="553">IF(X238&gt;9,X265/X238*1000,"n.a.")</f>
        <v>7333.5784862827959</v>
      </c>
      <c r="Y292" s="157">
        <f t="shared" si="553"/>
        <v>7777.5688682690015</v>
      </c>
      <c r="Z292" s="157">
        <f t="shared" ref="Z292" si="554">IF(Z238&gt;9,Z265/Z238*1000,"n.a.")</f>
        <v>7187.904240454006</v>
      </c>
    </row>
    <row r="293" spans="1:26" x14ac:dyDescent="0.25">
      <c r="A293" s="1" t="s">
        <v>361</v>
      </c>
      <c r="B293" t="s">
        <v>485</v>
      </c>
      <c r="C293" s="157">
        <f t="shared" ref="C293:Q293" si="555">IF(C239&gt;9,C266/C239*1000,"n.a.")</f>
        <v>1678.1256781573034</v>
      </c>
      <c r="D293" s="157">
        <f t="shared" si="555"/>
        <v>1755.9117654958295</v>
      </c>
      <c r="E293" s="157">
        <f t="shared" si="555"/>
        <v>1704.7232703069806</v>
      </c>
      <c r="F293" s="157">
        <f t="shared" si="555"/>
        <v>1665.1615065195881</v>
      </c>
      <c r="G293" s="157">
        <f t="shared" si="555"/>
        <v>1654.5376985049854</v>
      </c>
      <c r="H293" s="157">
        <f t="shared" si="555"/>
        <v>1657.2284900975967</v>
      </c>
      <c r="I293" s="157">
        <f t="shared" si="555"/>
        <v>1646.5006895087549</v>
      </c>
      <c r="J293" s="157">
        <f t="shared" si="555"/>
        <v>1689.2680368491622</v>
      </c>
      <c r="K293" s="157">
        <f t="shared" si="555"/>
        <v>1714.6358431076374</v>
      </c>
      <c r="L293" s="157">
        <f t="shared" si="555"/>
        <v>1733.505233174998</v>
      </c>
      <c r="M293" s="157">
        <f t="shared" si="555"/>
        <v>1755.5626036636522</v>
      </c>
      <c r="N293" s="157">
        <f t="shared" si="555"/>
        <v>1810.9142292537776</v>
      </c>
      <c r="O293" s="157">
        <f t="shared" si="555"/>
        <v>1871.4641227326811</v>
      </c>
      <c r="P293" s="157">
        <f t="shared" si="555"/>
        <v>1953.244201605592</v>
      </c>
      <c r="Q293" s="157">
        <f t="shared" si="555"/>
        <v>2039.0446503029857</v>
      </c>
      <c r="R293" s="157">
        <f t="shared" ref="R293:S293" si="556">IF(R239&gt;9,R266/R239*1000,"n.a.")</f>
        <v>2220.0914173401457</v>
      </c>
      <c r="S293" s="157">
        <f t="shared" si="556"/>
        <v>2362.4950475505188</v>
      </c>
      <c r="T293" s="157">
        <f t="shared" ref="T293:U293" si="557">IF(T239&gt;9,T266/T239*1000,"n.a.")</f>
        <v>2404.4816862525258</v>
      </c>
      <c r="U293" s="157">
        <f t="shared" si="557"/>
        <v>2489.3082258826767</v>
      </c>
      <c r="V293" s="157">
        <f t="shared" ref="V293:W293" si="558">IF(V239&gt;9,V266/V239*1000,"n.a.")</f>
        <v>2465.7229704282922</v>
      </c>
      <c r="W293" s="157">
        <f t="shared" si="558"/>
        <v>2556.7957557148175</v>
      </c>
      <c r="X293" s="157">
        <f t="shared" ref="X293:Y293" si="559">IF(X239&gt;9,X266/X239*1000,"n.a.")</f>
        <v>2622.7335037909766</v>
      </c>
      <c r="Y293" s="157">
        <f t="shared" si="559"/>
        <v>2745.5338865330609</v>
      </c>
      <c r="Z293" s="157">
        <f t="shared" ref="Z293" si="560">IF(Z239&gt;9,Z266/Z239*1000,"n.a.")</f>
        <v>2781.112946809631</v>
      </c>
    </row>
    <row r="294" spans="1:26" x14ac:dyDescent="0.25">
      <c r="A294" s="1" t="s">
        <v>486</v>
      </c>
      <c r="B294" t="s">
        <v>487</v>
      </c>
      <c r="C294" s="157" t="str">
        <f t="shared" ref="C294:Q294" si="561">IF(C240&gt;9,C267/C240*1000,"n.a.")</f>
        <v>n.a.</v>
      </c>
      <c r="D294" s="157" t="str">
        <f t="shared" si="561"/>
        <v>n.a.</v>
      </c>
      <c r="E294" s="157" t="str">
        <f t="shared" si="561"/>
        <v>n.a.</v>
      </c>
      <c r="F294" s="157" t="str">
        <f t="shared" si="561"/>
        <v>n.a.</v>
      </c>
      <c r="G294" s="157" t="str">
        <f t="shared" si="561"/>
        <v>n.a.</v>
      </c>
      <c r="H294" s="157" t="str">
        <f t="shared" si="561"/>
        <v>n.a.</v>
      </c>
      <c r="I294" s="157" t="str">
        <f t="shared" si="561"/>
        <v>n.a.</v>
      </c>
      <c r="J294" s="157" t="str">
        <f t="shared" si="561"/>
        <v>n.a.</v>
      </c>
      <c r="K294" s="157" t="str">
        <f t="shared" si="561"/>
        <v>n.a.</v>
      </c>
      <c r="L294" s="157" t="str">
        <f t="shared" si="561"/>
        <v>n.a.</v>
      </c>
      <c r="M294" s="157" t="str">
        <f t="shared" si="561"/>
        <v>n.a.</v>
      </c>
      <c r="N294" s="157" t="str">
        <f t="shared" si="561"/>
        <v>n.a.</v>
      </c>
      <c r="O294" s="157" t="str">
        <f t="shared" si="561"/>
        <v>n.a.</v>
      </c>
      <c r="P294" s="157" t="str">
        <f t="shared" si="561"/>
        <v>n.a.</v>
      </c>
      <c r="Q294" s="157" t="str">
        <f t="shared" si="561"/>
        <v>n.a.</v>
      </c>
      <c r="R294" s="157" t="str">
        <f t="shared" ref="R294:S294" si="562">IF(R240&gt;9,R267/R240*1000,"n.a.")</f>
        <v>n.a.</v>
      </c>
      <c r="S294" s="157" t="str">
        <f t="shared" si="562"/>
        <v>n.a.</v>
      </c>
      <c r="T294" s="157" t="str">
        <f t="shared" ref="T294:U294" si="563">IF(T240&gt;9,T267/T240*1000,"n.a.")</f>
        <v>n.a.</v>
      </c>
      <c r="U294" s="157" t="str">
        <f t="shared" si="563"/>
        <v>n.a.</v>
      </c>
      <c r="V294" s="157" t="str">
        <f t="shared" ref="V294:W294" si="564">IF(V240&gt;9,V267/V240*1000,"n.a.")</f>
        <v>n.a.</v>
      </c>
      <c r="W294" s="157" t="str">
        <f t="shared" si="564"/>
        <v>n.a.</v>
      </c>
      <c r="X294" s="157" t="str">
        <f t="shared" ref="X294:Y294" si="565">IF(X240&gt;9,X267/X240*1000,"n.a.")</f>
        <v>n.a.</v>
      </c>
      <c r="Y294" s="157">
        <f t="shared" si="565"/>
        <v>19551.486893318175</v>
      </c>
      <c r="Z294" s="157">
        <f t="shared" ref="Z294" si="566">IF(Z240&gt;9,Z267/Z240*1000,"n.a.")</f>
        <v>13582.537850000326</v>
      </c>
    </row>
    <row r="295" spans="1:26" s="43" customFormat="1" ht="20.25" customHeight="1" x14ac:dyDescent="0.25">
      <c r="A295" s="841"/>
      <c r="B295" s="435" t="s">
        <v>202</v>
      </c>
      <c r="C295" s="843">
        <f t="shared" ref="C295:Q295" si="567">IF(C241&gt;9,C268/C241*1000,"n.a.")</f>
        <v>5802.1073669929392</v>
      </c>
      <c r="D295" s="843">
        <f t="shared" si="567"/>
        <v>5722.5330202060431</v>
      </c>
      <c r="E295" s="843">
        <f t="shared" si="567"/>
        <v>5989.9614168140024</v>
      </c>
      <c r="F295" s="843">
        <f t="shared" si="567"/>
        <v>5890.1457308772506</v>
      </c>
      <c r="G295" s="843">
        <f t="shared" si="567"/>
        <v>6156.6308547587578</v>
      </c>
      <c r="H295" s="843">
        <f t="shared" si="567"/>
        <v>5729.4464684991872</v>
      </c>
      <c r="I295" s="843">
        <f t="shared" si="567"/>
        <v>5578.8520041510374</v>
      </c>
      <c r="J295" s="843">
        <f t="shared" si="567"/>
        <v>5643.7662201550993</v>
      </c>
      <c r="K295" s="843">
        <f t="shared" si="567"/>
        <v>5693.6580066727856</v>
      </c>
      <c r="L295" s="843">
        <f t="shared" si="567"/>
        <v>5776.0111650558119</v>
      </c>
      <c r="M295" s="843">
        <f t="shared" si="567"/>
        <v>5918.874374163609</v>
      </c>
      <c r="N295" s="843">
        <f t="shared" si="567"/>
        <v>6266.5759486484549</v>
      </c>
      <c r="O295" s="843">
        <f t="shared" si="567"/>
        <v>6614.650734217159</v>
      </c>
      <c r="P295" s="843">
        <f t="shared" si="567"/>
        <v>6841.7527128330694</v>
      </c>
      <c r="Q295" s="843">
        <f t="shared" si="567"/>
        <v>7478.8658957459502</v>
      </c>
      <c r="R295" s="843">
        <f t="shared" ref="R295:S295" si="568">IF(R241&gt;9,R268/R241*1000,"n.a.")</f>
        <v>8061.6500996561481</v>
      </c>
      <c r="S295" s="843">
        <f t="shared" si="568"/>
        <v>8567.004950416549</v>
      </c>
      <c r="T295" s="843">
        <f t="shared" ref="T295:U295" si="569">IF(T241&gt;9,T268/T241*1000,"n.a.")</f>
        <v>8665.409872299846</v>
      </c>
      <c r="U295" s="843">
        <f t="shared" si="569"/>
        <v>8951.4957616048832</v>
      </c>
      <c r="V295" s="843">
        <f t="shared" ref="V295:W295" si="570">IF(V241&gt;9,V268/V241*1000,"n.a.")</f>
        <v>9139.3516822147831</v>
      </c>
      <c r="W295" s="843">
        <f t="shared" si="570"/>
        <v>8888.4825273415645</v>
      </c>
      <c r="X295" s="843">
        <f t="shared" ref="X295:Y295" si="571">IF(X241&gt;9,X268/X241*1000,"n.a.")</f>
        <v>8784.1155421337899</v>
      </c>
      <c r="Y295" s="843">
        <f t="shared" si="571"/>
        <v>9255.8298731605919</v>
      </c>
      <c r="Z295" s="843">
        <f t="shared" ref="Z295" si="572">IF(Z241&gt;9,Z268/Z241*1000,"n.a.")</f>
        <v>9467.8832488117005</v>
      </c>
    </row>
    <row r="296" spans="1:26" x14ac:dyDescent="0.25">
      <c r="A296" s="63" t="s">
        <v>481</v>
      </c>
      <c r="B296" s="42"/>
      <c r="C296" s="42"/>
      <c r="D296" s="42"/>
      <c r="E296" s="42"/>
      <c r="F296" s="42"/>
      <c r="G296" s="42"/>
      <c r="H296" s="42"/>
      <c r="I296" s="42"/>
      <c r="J296" s="42"/>
      <c r="K296" s="42"/>
      <c r="L296" s="42"/>
      <c r="M296" s="42"/>
      <c r="N296" s="42"/>
      <c r="O296" s="42"/>
      <c r="P296" s="153"/>
      <c r="Q296" s="153"/>
      <c r="R296" s="153"/>
      <c r="S296" s="153"/>
      <c r="T296" s="153"/>
      <c r="U296" s="153"/>
      <c r="V296" s="153"/>
      <c r="W296" s="153"/>
      <c r="X296" s="153"/>
      <c r="Y296" s="153"/>
      <c r="Z296" s="153"/>
    </row>
    <row r="298" spans="1:26" s="14" customFormat="1" ht="20.25" customHeight="1" x14ac:dyDescent="0.25">
      <c r="A298" s="93" t="str">
        <f>Index!A57</f>
        <v>Table 3x    Employment by industry, average real wage and salary rates, Foreign citizens, FY2000-FY2023</v>
      </c>
    </row>
    <row r="299" spans="1:26" s="14" customFormat="1" ht="20.25" customHeight="1" x14ac:dyDescent="0.25">
      <c r="A299" s="797"/>
      <c r="B299" s="239" t="s">
        <v>482</v>
      </c>
      <c r="C299" s="24" t="str">
        <f>C$2</f>
        <v>FY00</v>
      </c>
      <c r="D299" s="24" t="str">
        <f t="shared" ref="D299:Z299" si="573">D$2</f>
        <v>FY01</v>
      </c>
      <c r="E299" s="24" t="str">
        <f t="shared" si="573"/>
        <v>FY02</v>
      </c>
      <c r="F299" s="24" t="str">
        <f t="shared" si="573"/>
        <v>FY03</v>
      </c>
      <c r="G299" s="24" t="str">
        <f t="shared" si="573"/>
        <v>FY04</v>
      </c>
      <c r="H299" s="24" t="str">
        <f t="shared" si="573"/>
        <v>FY05</v>
      </c>
      <c r="I299" s="24" t="str">
        <f t="shared" si="573"/>
        <v>FY06</v>
      </c>
      <c r="J299" s="24" t="str">
        <f t="shared" si="573"/>
        <v>FY07</v>
      </c>
      <c r="K299" s="24" t="str">
        <f t="shared" si="573"/>
        <v>FY08</v>
      </c>
      <c r="L299" s="24" t="str">
        <f t="shared" si="573"/>
        <v>FY09</v>
      </c>
      <c r="M299" s="24" t="str">
        <f t="shared" si="573"/>
        <v>FY10</v>
      </c>
      <c r="N299" s="24" t="str">
        <f t="shared" si="573"/>
        <v>FY11</v>
      </c>
      <c r="O299" s="24" t="str">
        <f t="shared" si="573"/>
        <v>FY12</v>
      </c>
      <c r="P299" s="24" t="str">
        <f t="shared" si="573"/>
        <v>FY13</v>
      </c>
      <c r="Q299" s="24" t="str">
        <f t="shared" si="573"/>
        <v>FY14</v>
      </c>
      <c r="R299" s="24" t="str">
        <f t="shared" si="573"/>
        <v>FY15</v>
      </c>
      <c r="S299" s="24" t="str">
        <f t="shared" si="573"/>
        <v>FY16</v>
      </c>
      <c r="T299" s="24" t="str">
        <f t="shared" si="573"/>
        <v>FY17</v>
      </c>
      <c r="U299" s="24" t="str">
        <f t="shared" si="573"/>
        <v>FY18</v>
      </c>
      <c r="V299" s="24" t="str">
        <f t="shared" si="573"/>
        <v>FY19</v>
      </c>
      <c r="W299" s="24" t="str">
        <f t="shared" si="573"/>
        <v>FY20</v>
      </c>
      <c r="X299" s="24" t="str">
        <f t="shared" si="573"/>
        <v>FY21</v>
      </c>
      <c r="Y299" s="24" t="str">
        <f t="shared" si="573"/>
        <v>FY22</v>
      </c>
      <c r="Z299" s="24" t="str">
        <f t="shared" si="573"/>
        <v>FY23</v>
      </c>
    </row>
    <row r="300" spans="1:26" x14ac:dyDescent="0.25">
      <c r="A300" s="1" t="s">
        <v>321</v>
      </c>
      <c r="B300" t="s">
        <v>322</v>
      </c>
      <c r="C300" s="157">
        <f>IF(ISNUMBER(C273)=TRUE,IF(C273&gt;0,C273/NAgni!C$57*100,"n.a."),"n.a.")</f>
        <v>3110.1963331229763</v>
      </c>
      <c r="D300" s="157">
        <f>IF(ISNUMBER(D273)=TRUE,IF(D273&gt;0,D273/NAgni!D$57*100,"n.a."),"n.a.")</f>
        <v>2739.9477265601304</v>
      </c>
      <c r="E300" s="157">
        <f>IF(ISNUMBER(E273)=TRUE,IF(E273&gt;0,E273/NAgni!E$57*100,"n.a."),"n.a.")</f>
        <v>3077.5680181064881</v>
      </c>
      <c r="F300" s="157">
        <f>IF(ISNUMBER(F273)=TRUE,IF(F273&gt;0,F273/NAgni!F$57*100,"n.a."),"n.a.")</f>
        <v>3275.2299043951789</v>
      </c>
      <c r="G300" s="157">
        <f>IF(ISNUMBER(G273)=TRUE,IF(G273&gt;0,G273/NAgni!G$57*100,"n.a."),"n.a.")</f>
        <v>3191.7284965376184</v>
      </c>
      <c r="H300" s="157">
        <f>IF(ISNUMBER(H273)=TRUE,IF(H273&gt;0,H273/NAgni!H$57*100,"n.a."),"n.a.")</f>
        <v>3173.0442716404154</v>
      </c>
      <c r="I300" s="157">
        <f>IF(ISNUMBER(I273)=TRUE,IF(I273&gt;0,I273/NAgni!I$57*100,"n.a."),"n.a.")</f>
        <v>3289.8393584368337</v>
      </c>
      <c r="J300" s="157">
        <f>IF(ISNUMBER(J273)=TRUE,IF(J273&gt;0,J273/NAgni!J$57*100,"n.a."),"n.a.")</f>
        <v>2983.4715469358548</v>
      </c>
      <c r="K300" s="157">
        <f>IF(ISNUMBER(K273)=TRUE,IF(K273&gt;0,K273/NAgni!K$57*100,"n.a."),"n.a.")</f>
        <v>2993.7042575532359</v>
      </c>
      <c r="L300" s="157">
        <f>IF(ISNUMBER(L273)=TRUE,IF(L273&gt;0,L273/NAgni!L$57*100,"n.a."),"n.a.")</f>
        <v>2997.3061454826807</v>
      </c>
      <c r="M300" s="157">
        <f>IF(ISNUMBER(M273)=TRUE,IF(M273&gt;0,M273/NAgni!M$57*100,"n.a."),"n.a.")</f>
        <v>3176.7444180114135</v>
      </c>
      <c r="N300" s="157">
        <f>IF(ISNUMBER(N273)=TRUE,IF(N273&gt;0,N273/NAgni!N$57*100,"n.a."),"n.a.")</f>
        <v>3708.1346650595046</v>
      </c>
      <c r="O300" s="157">
        <f>IF(ISNUMBER(O273)=TRUE,IF(O273&gt;0,O273/NAgni!O$57*100,"n.a."),"n.a.")</f>
        <v>3838.3152411462552</v>
      </c>
      <c r="P300" s="157">
        <f>IF(ISNUMBER(P273)=TRUE,IF(P273&gt;0,P273/NAgni!P$57*100,"n.a."),"n.a.")</f>
        <v>4769.2441388531597</v>
      </c>
      <c r="Q300" s="157">
        <f>IF(ISNUMBER(Q273)=TRUE,IF(Q273&gt;0,Q273/NAgni!Q$57*100,"n.a."),"n.a.")</f>
        <v>4960.2404852481059</v>
      </c>
      <c r="R300" s="157">
        <f>IF(ISNUMBER(R273)=TRUE,IF(R273&gt;0,R273/NAgni!R$57*100,"n.a."),"n.a.")</f>
        <v>4368.9420860473219</v>
      </c>
      <c r="S300" s="157">
        <f>IF(ISNUMBER(S273)=TRUE,IF(S273&gt;0,S273/NAgni!S$57*100,"n.a."),"n.a.")</f>
        <v>4793.8739682860114</v>
      </c>
      <c r="T300" s="157">
        <f>IF(ISNUMBER(T273)=TRUE,IF(T273&gt;0,T273/NAgni!T$57*100,"n.a."),"n.a.")</f>
        <v>4652.1919540707195</v>
      </c>
      <c r="U300" s="157">
        <f>IF(ISNUMBER(U273)=TRUE,IF(U273&gt;0,U273/NAgni!U$57*100,"n.a."),"n.a.")</f>
        <v>4791.5529191546648</v>
      </c>
      <c r="V300" s="157">
        <f>IF(ISNUMBER(V273)=TRUE,IF(V273&gt;0,V273/NAgni!V$57*100,"n.a."),"n.a.")</f>
        <v>4704.9345037708363</v>
      </c>
      <c r="W300" s="157">
        <f>IF(ISNUMBER(W273)=TRUE,IF(W273&gt;0,W273/NAgni!W$57*100,"n.a."),"n.a.")</f>
        <v>4407.4339754246957</v>
      </c>
      <c r="X300" s="157">
        <f>IF(ISNUMBER(X273)=TRUE,IF(X273&gt;0,X273/NAgni!X$57*100,"n.a."),"n.a.")</f>
        <v>4157.6254880142178</v>
      </c>
      <c r="Y300" s="157">
        <f>IF(ISNUMBER(Y273)=TRUE,IF(Y273&gt;0,Y273/NAgni!Y$57*100,"n.a."),"n.a.")</f>
        <v>3700.0516538548659</v>
      </c>
      <c r="Z300" s="157">
        <f>IF(ISNUMBER(Z273)=TRUE,IF(Z273&gt;0,Z273/NAgni!Z$57*100,"n.a."),"n.a.")</f>
        <v>2799.0546128360265</v>
      </c>
    </row>
    <row r="301" spans="1:26" x14ac:dyDescent="0.25">
      <c r="A301" s="1" t="s">
        <v>323</v>
      </c>
      <c r="B301" s="153" t="s">
        <v>324</v>
      </c>
      <c r="C301" s="157">
        <f>IF(ISNUMBER(C274)=TRUE,IF(C274&gt;0,C274/NAgni!C$57*100,"n.a."),"n.a.")</f>
        <v>7412.7114396091829</v>
      </c>
      <c r="D301" s="157">
        <f>IF(ISNUMBER(D274)=TRUE,IF(D274&gt;0,D274/NAgni!D$57*100,"n.a."),"n.a.")</f>
        <v>6087.4216406995129</v>
      </c>
      <c r="E301" s="157">
        <f>IF(ISNUMBER(E274)=TRUE,IF(E274&gt;0,E274/NAgni!E$57*100,"n.a."),"n.a.")</f>
        <v>6919.919964722334</v>
      </c>
      <c r="F301" s="157">
        <f>IF(ISNUMBER(F274)=TRUE,IF(F274&gt;0,F274/NAgni!F$57*100,"n.a."),"n.a.")</f>
        <v>7195.4525147471713</v>
      </c>
      <c r="G301" s="157">
        <f>IF(ISNUMBER(G274)=TRUE,IF(G274&gt;0,G274/NAgni!G$57*100,"n.a."),"n.a.")</f>
        <v>7222.0763141060943</v>
      </c>
      <c r="H301" s="157">
        <f>IF(ISNUMBER(H274)=TRUE,IF(H274&gt;0,H274/NAgni!H$57*100,"n.a."),"n.a.")</f>
        <v>6410.6754350170977</v>
      </c>
      <c r="I301" s="157">
        <f>IF(ISNUMBER(I274)=TRUE,IF(I274&gt;0,I274/NAgni!I$57*100,"n.a."),"n.a.")</f>
        <v>6580.3017904664084</v>
      </c>
      <c r="J301" s="157">
        <f>IF(ISNUMBER(J274)=TRUE,IF(J274&gt;0,J274/NAgni!J$57*100,"n.a."),"n.a.")</f>
        <v>6689.8421963285118</v>
      </c>
      <c r="K301" s="157">
        <f>IF(ISNUMBER(K274)=TRUE,IF(K274&gt;0,K274/NAgni!K$57*100,"n.a."),"n.a.")</f>
        <v>5514.4965469878352</v>
      </c>
      <c r="L301" s="157">
        <f>IF(ISNUMBER(L274)=TRUE,IF(L274&gt;0,L274/NAgni!L$57*100,"n.a."),"n.a.")</f>
        <v>4995.8777498138998</v>
      </c>
      <c r="M301" s="157">
        <f>IF(ISNUMBER(M274)=TRUE,IF(M274&gt;0,M274/NAgni!M$57*100,"n.a."),"n.a.")</f>
        <v>5535.3414601112299</v>
      </c>
      <c r="N301" s="157">
        <f>IF(ISNUMBER(N274)=TRUE,IF(N274&gt;0,N274/NAgni!N$57*100,"n.a."),"n.a.")</f>
        <v>5367.6784079103018</v>
      </c>
      <c r="O301" s="157">
        <f>IF(ISNUMBER(O274)=TRUE,IF(O274&gt;0,O274/NAgni!O$57*100,"n.a."),"n.a.")</f>
        <v>5334.6994688140085</v>
      </c>
      <c r="P301" s="157">
        <f>IF(ISNUMBER(P274)=TRUE,IF(P274&gt;0,P274/NAgni!P$57*100,"n.a."),"n.a.")</f>
        <v>5264.3073065459721</v>
      </c>
      <c r="Q301" s="157">
        <f>IF(ISNUMBER(Q274)=TRUE,IF(Q274&gt;0,Q274/NAgni!Q$57*100,"n.a."),"n.a.")</f>
        <v>5630.0362604147249</v>
      </c>
      <c r="R301" s="157">
        <f>IF(ISNUMBER(R274)=TRUE,IF(R274&gt;0,R274/NAgni!R$57*100,"n.a."),"n.a.")</f>
        <v>6658.6565277483369</v>
      </c>
      <c r="S301" s="157">
        <f>IF(ISNUMBER(S274)=TRUE,IF(S274&gt;0,S274/NAgni!S$57*100,"n.a."),"n.a.")</f>
        <v>7968.1612001670901</v>
      </c>
      <c r="T301" s="157">
        <f>IF(ISNUMBER(T274)=TRUE,IF(T274&gt;0,T274/NAgni!T$57*100,"n.a."),"n.a.")</f>
        <v>8599.1913550818808</v>
      </c>
      <c r="U301" s="157">
        <f>IF(ISNUMBER(U274)=TRUE,IF(U274&gt;0,U274/NAgni!U$57*100,"n.a."),"n.a.")</f>
        <v>8816.9808490364667</v>
      </c>
      <c r="V301" s="157">
        <f>IF(ISNUMBER(V274)=TRUE,IF(V274&gt;0,V274/NAgni!V$57*100,"n.a."),"n.a.")</f>
        <v>8598.8713174773347</v>
      </c>
      <c r="W301" s="157">
        <f>IF(ISNUMBER(W274)=TRUE,IF(W274&gt;0,W274/NAgni!W$57*100,"n.a."),"n.a.")</f>
        <v>9690.0433129149951</v>
      </c>
      <c r="X301" s="157">
        <f>IF(ISNUMBER(X274)=TRUE,IF(X274&gt;0,X274/NAgni!X$57*100,"n.a."),"n.a.")</f>
        <v>12811.914513342068</v>
      </c>
      <c r="Y301" s="157">
        <f>IF(ISNUMBER(Y274)=TRUE,IF(Y274&gt;0,Y274/NAgni!Y$57*100,"n.a."),"n.a.")</f>
        <v>12838.599818667786</v>
      </c>
      <c r="Z301" s="157">
        <f>IF(ISNUMBER(Z274)=TRUE,IF(Z274&gt;0,Z274/NAgni!Z$57*100,"n.a."),"n.a.")</f>
        <v>11046.149983672543</v>
      </c>
    </row>
    <row r="302" spans="1:26" x14ac:dyDescent="0.25">
      <c r="A302" s="1" t="s">
        <v>325</v>
      </c>
      <c r="B302" s="153" t="s">
        <v>326</v>
      </c>
      <c r="C302" s="157">
        <f>IF(ISNUMBER(C275)=TRUE,IF(C275&gt;0,C275/NAgni!C$57*100,"n.a."),"n.a.")</f>
        <v>10184.120334018502</v>
      </c>
      <c r="D302" s="157">
        <f>IF(ISNUMBER(D275)=TRUE,IF(D275&gt;0,D275/NAgni!D$57*100,"n.a."),"n.a.")</f>
        <v>11062.385192168671</v>
      </c>
      <c r="E302" s="157">
        <f>IF(ISNUMBER(E275)=TRUE,IF(E275&gt;0,E275/NAgni!E$57*100,"n.a."),"n.a.")</f>
        <v>10805.771343717322</v>
      </c>
      <c r="F302" s="157">
        <f>IF(ISNUMBER(F275)=TRUE,IF(F275&gt;0,F275/NAgni!F$57*100,"n.a."),"n.a.")</f>
        <v>12221.677652117611</v>
      </c>
      <c r="G302" s="157">
        <f>IF(ISNUMBER(G275)=TRUE,IF(G275&gt;0,G275/NAgni!G$57*100,"n.a."),"n.a.")</f>
        <v>12854.388135947502</v>
      </c>
      <c r="H302" s="157">
        <f>IF(ISNUMBER(H275)=TRUE,IF(H275&gt;0,H275/NAgni!H$57*100,"n.a."),"n.a.")</f>
        <v>10068.307348317647</v>
      </c>
      <c r="I302" s="157">
        <f>IF(ISNUMBER(I275)=TRUE,IF(I275&gt;0,I275/NAgni!I$57*100,"n.a."),"n.a.")</f>
        <v>11149.622215045361</v>
      </c>
      <c r="J302" s="157">
        <f>IF(ISNUMBER(J275)=TRUE,IF(J275&gt;0,J275/NAgni!J$57*100,"n.a."),"n.a.")</f>
        <v>11203.98268827358</v>
      </c>
      <c r="K302" s="157">
        <f>IF(ISNUMBER(K275)=TRUE,IF(K275&gt;0,K275/NAgni!K$57*100,"n.a."),"n.a.")</f>
        <v>11537.43747979376</v>
      </c>
      <c r="L302" s="157">
        <f>IF(ISNUMBER(L275)=TRUE,IF(L275&gt;0,L275/NAgni!L$57*100,"n.a."),"n.a.")</f>
        <v>11179.550296912421</v>
      </c>
      <c r="M302" s="157">
        <f>IF(ISNUMBER(M275)=TRUE,IF(M275&gt;0,M275/NAgni!M$57*100,"n.a."),"n.a.")</f>
        <v>10878.256447241662</v>
      </c>
      <c r="N302" s="157">
        <f>IF(ISNUMBER(N275)=TRUE,IF(N275&gt;0,N275/NAgni!N$57*100,"n.a."),"n.a.")</f>
        <v>10179.719514895321</v>
      </c>
      <c r="O302" s="157">
        <f>IF(ISNUMBER(O275)=TRUE,IF(O275&gt;0,O275/NAgni!O$57*100,"n.a."),"n.a.")</f>
        <v>10834.068245391105</v>
      </c>
      <c r="P302" s="157">
        <f>IF(ISNUMBER(P275)=TRUE,IF(P275&gt;0,P275/NAgni!P$57*100,"n.a."),"n.a.")</f>
        <v>10590.258710538279</v>
      </c>
      <c r="Q302" s="157">
        <f>IF(ISNUMBER(Q275)=TRUE,IF(Q275&gt;0,Q275/NAgni!Q$57*100,"n.a."),"n.a.")</f>
        <v>11090.202236342899</v>
      </c>
      <c r="R302" s="157">
        <f>IF(ISNUMBER(R275)=TRUE,IF(R275&gt;0,R275/NAgni!R$57*100,"n.a."),"n.a.")</f>
        <v>12882.068036949599</v>
      </c>
      <c r="S302" s="157">
        <f>IF(ISNUMBER(S275)=TRUE,IF(S275&gt;0,S275/NAgni!S$57*100,"n.a."),"n.a.")</f>
        <v>14567.629490926482</v>
      </c>
      <c r="T302" s="157">
        <f>IF(ISNUMBER(T275)=TRUE,IF(T275&gt;0,T275/NAgni!T$57*100,"n.a."),"n.a.")</f>
        <v>14484.057728670783</v>
      </c>
      <c r="U302" s="157">
        <f>IF(ISNUMBER(U275)=TRUE,IF(U275&gt;0,U275/NAgni!U$57*100,"n.a."),"n.a.")</f>
        <v>9687.0768550112098</v>
      </c>
      <c r="V302" s="157">
        <f>IF(ISNUMBER(V275)=TRUE,IF(V275&gt;0,V275/NAgni!V$57*100,"n.a."),"n.a.")</f>
        <v>11922.836035171264</v>
      </c>
      <c r="W302" s="157">
        <f>IF(ISNUMBER(W275)=TRUE,IF(W275&gt;0,W275/NAgni!W$57*100,"n.a."),"n.a.")</f>
        <v>11562.638333187941</v>
      </c>
      <c r="X302" s="157">
        <f>IF(ISNUMBER(X275)=TRUE,IF(X275&gt;0,X275/NAgni!X$57*100,"n.a."),"n.a.")</f>
        <v>11698.504083364563</v>
      </c>
      <c r="Y302" s="157">
        <f>IF(ISNUMBER(Y275)=TRUE,IF(Y275&gt;0,Y275/NAgni!Y$57*100,"n.a."),"n.a.")</f>
        <v>11451.867420301945</v>
      </c>
      <c r="Z302" s="157">
        <f>IF(ISNUMBER(Z275)=TRUE,IF(Z275&gt;0,Z275/NAgni!Z$57*100,"n.a."),"n.a.")</f>
        <v>9530.8488002798877</v>
      </c>
    </row>
    <row r="303" spans="1:26" x14ac:dyDescent="0.25">
      <c r="A303" s="1" t="s">
        <v>327</v>
      </c>
      <c r="B303" t="s">
        <v>328</v>
      </c>
      <c r="C303" s="157">
        <f>IF(ISNUMBER(C276)=TRUE,IF(C276&gt;0,C276/NAgni!C$57*100,"n.a."),"n.a.")</f>
        <v>4082.2889623349406</v>
      </c>
      <c r="D303" s="157">
        <f>IF(ISNUMBER(D276)=TRUE,IF(D276&gt;0,D276/NAgni!D$57*100,"n.a."),"n.a.")</f>
        <v>5335.4710408421051</v>
      </c>
      <c r="E303" s="157">
        <f>IF(ISNUMBER(E276)=TRUE,IF(E276&gt;0,E276/NAgni!E$57*100,"n.a."),"n.a.")</f>
        <v>8016.5499069418756</v>
      </c>
      <c r="F303" s="157">
        <f>IF(ISNUMBER(F276)=TRUE,IF(F276&gt;0,F276/NAgni!F$57*100,"n.a."),"n.a.")</f>
        <v>6099.7655985549045</v>
      </c>
      <c r="G303" s="157">
        <f>IF(ISNUMBER(G276)=TRUE,IF(G276&gt;0,G276/NAgni!G$57*100,"n.a."),"n.a.")</f>
        <v>6429.5932612159904</v>
      </c>
      <c r="H303" s="157">
        <f>IF(ISNUMBER(H276)=TRUE,IF(H276&gt;0,H276/NAgni!H$57*100,"n.a."),"n.a.")</f>
        <v>6138.466272634525</v>
      </c>
      <c r="I303" s="157">
        <f>IF(ISNUMBER(I276)=TRUE,IF(I276&gt;0,I276/NAgni!I$57*100,"n.a."),"n.a.")</f>
        <v>6011.8381698123821</v>
      </c>
      <c r="J303" s="157">
        <f>IF(ISNUMBER(J276)=TRUE,IF(J276&gt;0,J276/NAgni!J$57*100,"n.a."),"n.a.")</f>
        <v>6195.2318480796303</v>
      </c>
      <c r="K303" s="157">
        <f>IF(ISNUMBER(K276)=TRUE,IF(K276&gt;0,K276/NAgni!K$57*100,"n.a."),"n.a.")</f>
        <v>5722.6112524643049</v>
      </c>
      <c r="L303" s="157">
        <f>IF(ISNUMBER(L276)=TRUE,IF(L276&gt;0,L276/NAgni!L$57*100,"n.a."),"n.a.")</f>
        <v>5326.110580024817</v>
      </c>
      <c r="M303" s="157">
        <f>IF(ISNUMBER(M276)=TRUE,IF(M276&gt;0,M276/NAgni!M$57*100,"n.a."),"n.a.")</f>
        <v>5711.9345911315495</v>
      </c>
      <c r="N303" s="157">
        <f>IF(ISNUMBER(N276)=TRUE,IF(N276&gt;0,N276/NAgni!N$57*100,"n.a."),"n.a.")</f>
        <v>5946.316137775646</v>
      </c>
      <c r="O303" s="157">
        <f>IF(ISNUMBER(O276)=TRUE,IF(O276&gt;0,O276/NAgni!O$57*100,"n.a."),"n.a.")</f>
        <v>6117.3108832950684</v>
      </c>
      <c r="P303" s="157">
        <f>IF(ISNUMBER(P276)=TRUE,IF(P276&gt;0,P276/NAgni!P$57*100,"n.a."),"n.a.")</f>
        <v>6471.3210344961763</v>
      </c>
      <c r="Q303" s="157">
        <f>IF(ISNUMBER(Q276)=TRUE,IF(Q276&gt;0,Q276/NAgni!Q$57*100,"n.a."),"n.a.")</f>
        <v>6773.1249727740615</v>
      </c>
      <c r="R303" s="157">
        <f>IF(ISNUMBER(R276)=TRUE,IF(R276&gt;0,R276/NAgni!R$57*100,"n.a."),"n.a.")</f>
        <v>7277.2933250141232</v>
      </c>
      <c r="S303" s="157">
        <f>IF(ISNUMBER(S276)=TRUE,IF(S276&gt;0,S276/NAgni!S$57*100,"n.a."),"n.a.")</f>
        <v>7890.672992419316</v>
      </c>
      <c r="T303" s="157">
        <f>IF(ISNUMBER(T276)=TRUE,IF(T276&gt;0,T276/NAgni!T$57*100,"n.a."),"n.a.")</f>
        <v>8225.459576853691</v>
      </c>
      <c r="U303" s="157">
        <f>IF(ISNUMBER(U276)=TRUE,IF(U276&gt;0,U276/NAgni!U$57*100,"n.a."),"n.a.")</f>
        <v>8342.268998827969</v>
      </c>
      <c r="V303" s="157">
        <f>IF(ISNUMBER(V276)=TRUE,IF(V276&gt;0,V276/NAgni!V$57*100,"n.a."),"n.a.")</f>
        <v>8374.448273058475</v>
      </c>
      <c r="W303" s="157">
        <f>IF(ISNUMBER(W276)=TRUE,IF(W276&gt;0,W276/NAgni!W$57*100,"n.a."),"n.a.")</f>
        <v>8005.4567806140685</v>
      </c>
      <c r="X303" s="157">
        <f>IF(ISNUMBER(X276)=TRUE,IF(X276&gt;0,X276/NAgni!X$57*100,"n.a."),"n.a.")</f>
        <v>7556.4291017104906</v>
      </c>
      <c r="Y303" s="157">
        <f>IF(ISNUMBER(Y276)=TRUE,IF(Y276&gt;0,Y276/NAgni!Y$57*100,"n.a."),"n.a.")</f>
        <v>6998.54565853026</v>
      </c>
      <c r="Z303" s="157">
        <f>IF(ISNUMBER(Z276)=TRUE,IF(Z276&gt;0,Z276/NAgni!Z$57*100,"n.a."),"n.a.")</f>
        <v>6512.2032131278602</v>
      </c>
    </row>
    <row r="304" spans="1:26" x14ac:dyDescent="0.25">
      <c r="A304" s="1" t="s">
        <v>329</v>
      </c>
      <c r="B304" t="s">
        <v>330</v>
      </c>
      <c r="C304" s="157" t="str">
        <f>IF(ISNUMBER(C277)=TRUE,IF(C277&gt;0,C277/NAgni!C$57*100,"n.a."),"n.a.")</f>
        <v>n.a.</v>
      </c>
      <c r="D304" s="157" t="str">
        <f>IF(ISNUMBER(D277)=TRUE,IF(D277&gt;0,D277/NAgni!D$57*100,"n.a."),"n.a.")</f>
        <v>n.a.</v>
      </c>
      <c r="E304" s="157" t="str">
        <f>IF(ISNUMBER(E277)=TRUE,IF(E277&gt;0,E277/NAgni!E$57*100,"n.a."),"n.a.")</f>
        <v>n.a.</v>
      </c>
      <c r="F304" s="157" t="str">
        <f>IF(ISNUMBER(F277)=TRUE,IF(F277&gt;0,F277/NAgni!F$57*100,"n.a."),"n.a.")</f>
        <v>n.a.</v>
      </c>
      <c r="G304" s="157">
        <f>IF(ISNUMBER(G277)=TRUE,IF(G277&gt;0,G277/NAgni!G$57*100,"n.a."),"n.a.")</f>
        <v>33023.507184399481</v>
      </c>
      <c r="H304" s="157">
        <f>IF(ISNUMBER(H277)=TRUE,IF(H277&gt;0,H277/NAgni!H$57*100,"n.a."),"n.a.")</f>
        <v>42861.679381185277</v>
      </c>
      <c r="I304" s="157" t="str">
        <f>IF(ISNUMBER(I277)=TRUE,IF(I277&gt;0,I277/NAgni!I$57*100,"n.a."),"n.a.")</f>
        <v>n.a.</v>
      </c>
      <c r="J304" s="157" t="str">
        <f>IF(ISNUMBER(J277)=TRUE,IF(J277&gt;0,J277/NAgni!J$57*100,"n.a."),"n.a.")</f>
        <v>n.a.</v>
      </c>
      <c r="K304" s="157" t="str">
        <f>IF(ISNUMBER(K277)=TRUE,IF(K277&gt;0,K277/NAgni!K$57*100,"n.a."),"n.a.")</f>
        <v>n.a.</v>
      </c>
      <c r="L304" s="157" t="str">
        <f>IF(ISNUMBER(L277)=TRUE,IF(L277&gt;0,L277/NAgni!L$57*100,"n.a."),"n.a.")</f>
        <v>n.a.</v>
      </c>
      <c r="M304" s="157">
        <f>IF(ISNUMBER(M277)=TRUE,IF(M277&gt;0,M277/NAgni!M$57*100,"n.a."),"n.a.")</f>
        <v>17898.270970766174</v>
      </c>
      <c r="N304" s="157">
        <f>IF(ISNUMBER(N277)=TRUE,IF(N277&gt;0,N277/NAgni!N$57*100,"n.a."),"n.a.")</f>
        <v>16081.15520296161</v>
      </c>
      <c r="O304" s="157">
        <f>IF(ISNUMBER(O277)=TRUE,IF(O277&gt;0,O277/NAgni!O$57*100,"n.a."),"n.a.")</f>
        <v>15427.098016674183</v>
      </c>
      <c r="P304" s="157">
        <f>IF(ISNUMBER(P277)=TRUE,IF(P277&gt;0,P277/NAgni!P$57*100,"n.a."),"n.a.")</f>
        <v>15428.424678221842</v>
      </c>
      <c r="Q304" s="157">
        <f>IF(ISNUMBER(Q277)=TRUE,IF(Q277&gt;0,Q277/NAgni!Q$57*100,"n.a."),"n.a.")</f>
        <v>17009.559254036165</v>
      </c>
      <c r="R304" s="157">
        <f>IF(ISNUMBER(R277)=TRUE,IF(R277&gt;0,R277/NAgni!R$57*100,"n.a."),"n.a.")</f>
        <v>17485.188651654607</v>
      </c>
      <c r="S304" s="157">
        <f>IF(ISNUMBER(S277)=TRUE,IF(S277&gt;0,S277/NAgni!S$57*100,"n.a."),"n.a.")</f>
        <v>17989.731883967779</v>
      </c>
      <c r="T304" s="157">
        <f>IF(ISNUMBER(T277)=TRUE,IF(T277&gt;0,T277/NAgni!T$57*100,"n.a."),"n.a.")</f>
        <v>18770.350824727204</v>
      </c>
      <c r="U304" s="157">
        <f>IF(ISNUMBER(U277)=TRUE,IF(U277&gt;0,U277/NAgni!U$57*100,"n.a."),"n.a.")</f>
        <v>19479.214444273297</v>
      </c>
      <c r="V304" s="157">
        <f>IF(ISNUMBER(V277)=TRUE,IF(V277&gt;0,V277/NAgni!V$57*100,"n.a."),"n.a.")</f>
        <v>20373.993020346585</v>
      </c>
      <c r="W304" s="157">
        <f>IF(ISNUMBER(W277)=TRUE,IF(W277&gt;0,W277/NAgni!W$57*100,"n.a."),"n.a.")</f>
        <v>21549.248233645263</v>
      </c>
      <c r="X304" s="157">
        <f>IF(ISNUMBER(X277)=TRUE,IF(X277&gt;0,X277/NAgni!X$57*100,"n.a."),"n.a.")</f>
        <v>23284.546080106858</v>
      </c>
      <c r="Y304" s="157">
        <f>IF(ISNUMBER(Y277)=TRUE,IF(Y277&gt;0,Y277/NAgni!Y$57*100,"n.a."),"n.a.")</f>
        <v>20392.631980304737</v>
      </c>
      <c r="Z304" s="157">
        <f>IF(ISNUMBER(Z277)=TRUE,IF(Z277&gt;0,Z277/NAgni!Z$57*100,"n.a."),"n.a.")</f>
        <v>17111.559246536992</v>
      </c>
    </row>
    <row r="305" spans="1:26" x14ac:dyDescent="0.25">
      <c r="A305" s="1" t="s">
        <v>331</v>
      </c>
      <c r="B305" t="s">
        <v>332</v>
      </c>
      <c r="C305" s="157" t="str">
        <f>IF(ISNUMBER(C278)=TRUE,IF(C278&gt;0,C278/NAgni!C$57*100,"n.a."),"n.a.")</f>
        <v>n.a.</v>
      </c>
      <c r="D305" s="157" t="str">
        <f>IF(ISNUMBER(D278)=TRUE,IF(D278&gt;0,D278/NAgni!D$57*100,"n.a."),"n.a.")</f>
        <v>n.a.</v>
      </c>
      <c r="E305" s="157" t="str">
        <f>IF(ISNUMBER(E278)=TRUE,IF(E278&gt;0,E278/NAgni!E$57*100,"n.a."),"n.a.")</f>
        <v>n.a.</v>
      </c>
      <c r="F305" s="157" t="str">
        <f>IF(ISNUMBER(F278)=TRUE,IF(F278&gt;0,F278/NAgni!F$57*100,"n.a."),"n.a.")</f>
        <v>n.a.</v>
      </c>
      <c r="G305" s="157" t="str">
        <f>IF(ISNUMBER(G278)=TRUE,IF(G278&gt;0,G278/NAgni!G$57*100,"n.a."),"n.a.")</f>
        <v>n.a.</v>
      </c>
      <c r="H305" s="157" t="str">
        <f>IF(ISNUMBER(H278)=TRUE,IF(H278&gt;0,H278/NAgni!H$57*100,"n.a."),"n.a.")</f>
        <v>n.a.</v>
      </c>
      <c r="I305" s="157" t="str">
        <f>IF(ISNUMBER(I278)=TRUE,IF(I278&gt;0,I278/NAgni!I$57*100,"n.a."),"n.a.")</f>
        <v>n.a.</v>
      </c>
      <c r="J305" s="157" t="str">
        <f>IF(ISNUMBER(J278)=TRUE,IF(J278&gt;0,J278/NAgni!J$57*100,"n.a."),"n.a.")</f>
        <v>n.a.</v>
      </c>
      <c r="K305" s="157" t="str">
        <f>IF(ISNUMBER(K278)=TRUE,IF(K278&gt;0,K278/NAgni!K$57*100,"n.a."),"n.a.")</f>
        <v>n.a.</v>
      </c>
      <c r="L305" s="157" t="str">
        <f>IF(ISNUMBER(L278)=TRUE,IF(L278&gt;0,L278/NAgni!L$57*100,"n.a."),"n.a.")</f>
        <v>n.a.</v>
      </c>
      <c r="M305" s="157" t="str">
        <f>IF(ISNUMBER(M278)=TRUE,IF(M278&gt;0,M278/NAgni!M$57*100,"n.a."),"n.a.")</f>
        <v>n.a.</v>
      </c>
      <c r="N305" s="157" t="str">
        <f>IF(ISNUMBER(N278)=TRUE,IF(N278&gt;0,N278/NAgni!N$57*100,"n.a."),"n.a.")</f>
        <v>n.a.</v>
      </c>
      <c r="O305" s="157" t="str">
        <f>IF(ISNUMBER(O278)=TRUE,IF(O278&gt;0,O278/NAgni!O$57*100,"n.a."),"n.a.")</f>
        <v>n.a.</v>
      </c>
      <c r="P305" s="157" t="str">
        <f>IF(ISNUMBER(P278)=TRUE,IF(P278&gt;0,P278/NAgni!P$57*100,"n.a."),"n.a.")</f>
        <v>n.a.</v>
      </c>
      <c r="Q305" s="157" t="str">
        <f>IF(ISNUMBER(Q278)=TRUE,IF(Q278&gt;0,Q278/NAgni!Q$57*100,"n.a."),"n.a.")</f>
        <v>n.a.</v>
      </c>
      <c r="R305" s="157" t="str">
        <f>IF(ISNUMBER(R278)=TRUE,IF(R278&gt;0,R278/NAgni!R$57*100,"n.a."),"n.a.")</f>
        <v>n.a.</v>
      </c>
      <c r="S305" s="157" t="str">
        <f>IF(ISNUMBER(S278)=TRUE,IF(S278&gt;0,S278/NAgni!S$57*100,"n.a."),"n.a.")</f>
        <v>n.a.</v>
      </c>
      <c r="T305" s="157" t="str">
        <f>IF(ISNUMBER(T278)=TRUE,IF(T278&gt;0,T278/NAgni!T$57*100,"n.a."),"n.a.")</f>
        <v>n.a.</v>
      </c>
      <c r="U305" s="157" t="str">
        <f>IF(ISNUMBER(U278)=TRUE,IF(U278&gt;0,U278/NAgni!U$57*100,"n.a."),"n.a.")</f>
        <v>n.a.</v>
      </c>
      <c r="V305" s="157" t="str">
        <f>IF(ISNUMBER(V278)=TRUE,IF(V278&gt;0,V278/NAgni!V$57*100,"n.a."),"n.a.")</f>
        <v>n.a.</v>
      </c>
      <c r="W305" s="157" t="str">
        <f>IF(ISNUMBER(W278)=TRUE,IF(W278&gt;0,W278/NAgni!W$57*100,"n.a."),"n.a.")</f>
        <v>n.a.</v>
      </c>
      <c r="X305" s="157" t="str">
        <f>IF(ISNUMBER(X278)=TRUE,IF(X278&gt;0,X278/NAgni!X$57*100,"n.a."),"n.a.")</f>
        <v>n.a.</v>
      </c>
      <c r="Y305" s="157" t="str">
        <f>IF(ISNUMBER(Y278)=TRUE,IF(Y278&gt;0,Y278/NAgni!Y$57*100,"n.a."),"n.a.")</f>
        <v>n.a.</v>
      </c>
      <c r="Z305" s="157" t="str">
        <f>IF(ISNUMBER(Z278)=TRUE,IF(Z278&gt;0,Z278/NAgni!Z$57*100,"n.a."),"n.a.")</f>
        <v>n.a.</v>
      </c>
    </row>
    <row r="306" spans="1:26" x14ac:dyDescent="0.25">
      <c r="A306" s="1" t="s">
        <v>333</v>
      </c>
      <c r="B306" t="s">
        <v>334</v>
      </c>
      <c r="C306" s="157">
        <f>IF(ISNUMBER(C279)=TRUE,IF(C279&gt;0,C279/NAgni!C$57*100,"n.a."),"n.a.")</f>
        <v>8184.1399537900234</v>
      </c>
      <c r="D306" s="157">
        <f>IF(ISNUMBER(D279)=TRUE,IF(D279&gt;0,D279/NAgni!D$57*100,"n.a."),"n.a.")</f>
        <v>8609.123885256904</v>
      </c>
      <c r="E306" s="157">
        <f>IF(ISNUMBER(E279)=TRUE,IF(E279&gt;0,E279/NAgni!E$57*100,"n.a."),"n.a.")</f>
        <v>9826.918276050319</v>
      </c>
      <c r="F306" s="157">
        <f>IF(ISNUMBER(F279)=TRUE,IF(F279&gt;0,F279/NAgni!F$57*100,"n.a."),"n.a.")</f>
        <v>9432.3579840419407</v>
      </c>
      <c r="G306" s="157">
        <f>IF(ISNUMBER(G279)=TRUE,IF(G279&gt;0,G279/NAgni!G$57*100,"n.a."),"n.a.")</f>
        <v>11139.165219264032</v>
      </c>
      <c r="H306" s="157">
        <f>IF(ISNUMBER(H279)=TRUE,IF(H279&gt;0,H279/NAgni!H$57*100,"n.a."),"n.a.")</f>
        <v>9812.212352883007</v>
      </c>
      <c r="I306" s="157">
        <f>IF(ISNUMBER(I279)=TRUE,IF(I279&gt;0,I279/NAgni!I$57*100,"n.a."),"n.a.")</f>
        <v>8983.4835895053748</v>
      </c>
      <c r="J306" s="157">
        <f>IF(ISNUMBER(J279)=TRUE,IF(J279&gt;0,J279/NAgni!J$57*100,"n.a."),"n.a.")</f>
        <v>8456.7395837064032</v>
      </c>
      <c r="K306" s="157">
        <f>IF(ISNUMBER(K279)=TRUE,IF(K279&gt;0,K279/NAgni!K$57*100,"n.a."),"n.a.")</f>
        <v>6743.3199129734749</v>
      </c>
      <c r="L306" s="157">
        <f>IF(ISNUMBER(L279)=TRUE,IF(L279&gt;0,L279/NAgni!L$57*100,"n.a."),"n.a.")</f>
        <v>5804.3834934634569</v>
      </c>
      <c r="M306" s="157">
        <f>IF(ISNUMBER(M279)=TRUE,IF(M279&gt;0,M279/NAgni!M$57*100,"n.a."),"n.a.")</f>
        <v>6351.1221942025795</v>
      </c>
      <c r="N306" s="157">
        <f>IF(ISNUMBER(N279)=TRUE,IF(N279&gt;0,N279/NAgni!N$57*100,"n.a."),"n.a.")</f>
        <v>6739.8397288644037</v>
      </c>
      <c r="O306" s="157">
        <f>IF(ISNUMBER(O279)=TRUE,IF(O279&gt;0,O279/NAgni!O$57*100,"n.a."),"n.a.")</f>
        <v>6437.1629719822604</v>
      </c>
      <c r="P306" s="157">
        <f>IF(ISNUMBER(P279)=TRUE,IF(P279&gt;0,P279/NAgni!P$57*100,"n.a."),"n.a.")</f>
        <v>6354.3498399363725</v>
      </c>
      <c r="Q306" s="157">
        <f>IF(ISNUMBER(Q279)=TRUE,IF(Q279&gt;0,Q279/NAgni!Q$57*100,"n.a."),"n.a.")</f>
        <v>6647.68999043042</v>
      </c>
      <c r="R306" s="157">
        <f>IF(ISNUMBER(R279)=TRUE,IF(R279&gt;0,R279/NAgni!R$57*100,"n.a."),"n.a.")</f>
        <v>7924.0068562070992</v>
      </c>
      <c r="S306" s="157">
        <f>IF(ISNUMBER(S279)=TRUE,IF(S279&gt;0,S279/NAgni!S$57*100,"n.a."),"n.a.")</f>
        <v>8131.4309170098595</v>
      </c>
      <c r="T306" s="157">
        <f>IF(ISNUMBER(T279)=TRUE,IF(T279&gt;0,T279/NAgni!T$57*100,"n.a."),"n.a.")</f>
        <v>7997.8344910883352</v>
      </c>
      <c r="U306" s="157">
        <f>IF(ISNUMBER(U279)=TRUE,IF(U279&gt;0,U279/NAgni!U$57*100,"n.a."),"n.a.")</f>
        <v>7926.6739925200109</v>
      </c>
      <c r="V306" s="157">
        <f>IF(ISNUMBER(V279)=TRUE,IF(V279&gt;0,V279/NAgni!V$57*100,"n.a."),"n.a.")</f>
        <v>8228.6376791747753</v>
      </c>
      <c r="W306" s="157">
        <f>IF(ISNUMBER(W279)=TRUE,IF(W279&gt;0,W279/NAgni!W$57*100,"n.a."),"n.a.")</f>
        <v>8748.424032991501</v>
      </c>
      <c r="X306" s="157">
        <f>IF(ISNUMBER(X279)=TRUE,IF(X279&gt;0,X279/NAgni!X$57*100,"n.a."),"n.a.")</f>
        <v>9180.1369951052166</v>
      </c>
      <c r="Y306" s="157">
        <f>IF(ISNUMBER(Y279)=TRUE,IF(Y279&gt;0,Y279/NAgni!Y$57*100,"n.a."),"n.a.")</f>
        <v>7838.5083008583852</v>
      </c>
      <c r="Z306" s="157">
        <f>IF(ISNUMBER(Z279)=TRUE,IF(Z279&gt;0,Z279/NAgni!Z$57*100,"n.a."),"n.a.")</f>
        <v>7384.8882161340143</v>
      </c>
    </row>
    <row r="307" spans="1:26" x14ac:dyDescent="0.25">
      <c r="A307" s="1" t="s">
        <v>335</v>
      </c>
      <c r="B307" t="s">
        <v>336</v>
      </c>
      <c r="C307" s="157">
        <f>IF(ISNUMBER(C280)=TRUE,IF(C280&gt;0,C280/NAgni!C$57*100,"n.a."),"n.a.")</f>
        <v>8955.2119369834509</v>
      </c>
      <c r="D307" s="157">
        <f>IF(ISNUMBER(D280)=TRUE,IF(D280&gt;0,D280/NAgni!D$57*100,"n.a."),"n.a.")</f>
        <v>9003.5153390008272</v>
      </c>
      <c r="E307" s="157">
        <f>IF(ISNUMBER(E280)=TRUE,IF(E280&gt;0,E280/NAgni!E$57*100,"n.a."),"n.a.")</f>
        <v>8641.8969651985444</v>
      </c>
      <c r="F307" s="157">
        <f>IF(ISNUMBER(F280)=TRUE,IF(F280&gt;0,F280/NAgni!F$57*100,"n.a."),"n.a.")</f>
        <v>8707.3757547304031</v>
      </c>
      <c r="G307" s="157">
        <f>IF(ISNUMBER(G280)=TRUE,IF(G280&gt;0,G280/NAgni!G$57*100,"n.a."),"n.a.")</f>
        <v>8317.2670918136682</v>
      </c>
      <c r="H307" s="157">
        <f>IF(ISNUMBER(H280)=TRUE,IF(H280&gt;0,H280/NAgni!H$57*100,"n.a."),"n.a.")</f>
        <v>7751.2270069583747</v>
      </c>
      <c r="I307" s="157">
        <f>IF(ISNUMBER(I280)=TRUE,IF(I280&gt;0,I280/NAgni!I$57*100,"n.a."),"n.a.")</f>
        <v>7496.6814684577384</v>
      </c>
      <c r="J307" s="157">
        <f>IF(ISNUMBER(J280)=TRUE,IF(J280&gt;0,J280/NAgni!J$57*100,"n.a."),"n.a.")</f>
        <v>7465.278493056685</v>
      </c>
      <c r="K307" s="157">
        <f>IF(ISNUMBER(K280)=TRUE,IF(K280&gt;0,K280/NAgni!K$57*100,"n.a."),"n.a.")</f>
        <v>7185.9146030209586</v>
      </c>
      <c r="L307" s="157">
        <f>IF(ISNUMBER(L280)=TRUE,IF(L280&gt;0,L280/NAgni!L$57*100,"n.a."),"n.a.")</f>
        <v>7129.696236462506</v>
      </c>
      <c r="M307" s="157">
        <f>IF(ISNUMBER(M280)=TRUE,IF(M280&gt;0,M280/NAgni!M$57*100,"n.a."),"n.a.")</f>
        <v>7191.1592480791287</v>
      </c>
      <c r="N307" s="157">
        <f>IF(ISNUMBER(N280)=TRUE,IF(N280&gt;0,N280/NAgni!N$57*100,"n.a."),"n.a.")</f>
        <v>7375.0194910221308</v>
      </c>
      <c r="O307" s="157">
        <f>IF(ISNUMBER(O280)=TRUE,IF(O280&gt;0,O280/NAgni!O$57*100,"n.a."),"n.a.")</f>
        <v>7058.622730596986</v>
      </c>
      <c r="P307" s="157">
        <f>IF(ISNUMBER(P280)=TRUE,IF(P280&gt;0,P280/NAgni!P$57*100,"n.a."),"n.a.")</f>
        <v>7078.1144389162037</v>
      </c>
      <c r="Q307" s="157">
        <f>IF(ISNUMBER(Q280)=TRUE,IF(Q280&gt;0,Q280/NAgni!Q$57*100,"n.a."),"n.a.")</f>
        <v>7218.4657618023648</v>
      </c>
      <c r="R307" s="157">
        <f>IF(ISNUMBER(R280)=TRUE,IF(R280&gt;0,R280/NAgni!R$57*100,"n.a."),"n.a.")</f>
        <v>7973.0438241490947</v>
      </c>
      <c r="S307" s="157">
        <f>IF(ISNUMBER(S280)=TRUE,IF(S280&gt;0,S280/NAgni!S$57*100,"n.a."),"n.a.")</f>
        <v>8610.2655349324596</v>
      </c>
      <c r="T307" s="157">
        <f>IF(ISNUMBER(T280)=TRUE,IF(T280&gt;0,T280/NAgni!T$57*100,"n.a."),"n.a.")</f>
        <v>8928.5144096532131</v>
      </c>
      <c r="U307" s="157">
        <f>IF(ISNUMBER(U280)=TRUE,IF(U280&gt;0,U280/NAgni!U$57*100,"n.a."),"n.a.")</f>
        <v>9159.3055898926341</v>
      </c>
      <c r="V307" s="157">
        <f>IF(ISNUMBER(V280)=TRUE,IF(V280&gt;0,V280/NAgni!V$57*100,"n.a."),"n.a.")</f>
        <v>9151.0815475445997</v>
      </c>
      <c r="W307" s="157">
        <f>IF(ISNUMBER(W280)=TRUE,IF(W280&gt;0,W280/NAgni!W$57*100,"n.a."),"n.a.")</f>
        <v>8767.9077065575093</v>
      </c>
      <c r="X307" s="157">
        <f>IF(ISNUMBER(X280)=TRUE,IF(X280&gt;0,X280/NAgni!X$57*100,"n.a."),"n.a.")</f>
        <v>8850.3496528248907</v>
      </c>
      <c r="Y307" s="157">
        <f>IF(ISNUMBER(Y280)=TRUE,IF(Y280&gt;0,Y280/NAgni!Y$57*100,"n.a."),"n.a.")</f>
        <v>8132.0363312775571</v>
      </c>
      <c r="Z307" s="157">
        <f>IF(ISNUMBER(Z280)=TRUE,IF(Z280&gt;0,Z280/NAgni!Z$57*100,"n.a."),"n.a.")</f>
        <v>6355.7691379701828</v>
      </c>
    </row>
    <row r="308" spans="1:26" x14ac:dyDescent="0.25">
      <c r="A308" s="1" t="s">
        <v>337</v>
      </c>
      <c r="B308" t="s">
        <v>338</v>
      </c>
      <c r="C308" s="157">
        <f>IF(ISNUMBER(C281)=TRUE,IF(C281&gt;0,C281/NAgni!C$57*100,"n.a."),"n.a.")</f>
        <v>12099.506429356725</v>
      </c>
      <c r="D308" s="157">
        <f>IF(ISNUMBER(D281)=TRUE,IF(D281&gt;0,D281/NAgni!D$57*100,"n.a."),"n.a.")</f>
        <v>11697.34362215828</v>
      </c>
      <c r="E308" s="157">
        <f>IF(ISNUMBER(E281)=TRUE,IF(E281&gt;0,E281/NAgni!E$57*100,"n.a."),"n.a.")</f>
        <v>12278.37367454971</v>
      </c>
      <c r="F308" s="157">
        <f>IF(ISNUMBER(F281)=TRUE,IF(F281&gt;0,F281/NAgni!F$57*100,"n.a."),"n.a.")</f>
        <v>12957.092127625359</v>
      </c>
      <c r="G308" s="157">
        <f>IF(ISNUMBER(G281)=TRUE,IF(G281&gt;0,G281/NAgni!G$57*100,"n.a."),"n.a.")</f>
        <v>13636.120053801282</v>
      </c>
      <c r="H308" s="157">
        <f>IF(ISNUMBER(H281)=TRUE,IF(H281&gt;0,H281/NAgni!H$57*100,"n.a."),"n.a.")</f>
        <v>12424.035951734406</v>
      </c>
      <c r="I308" s="157">
        <f>IF(ISNUMBER(I281)=TRUE,IF(I281&gt;0,I281/NAgni!I$57*100,"n.a."),"n.a.")</f>
        <v>11744.870711107204</v>
      </c>
      <c r="J308" s="157">
        <f>IF(ISNUMBER(J281)=TRUE,IF(J281&gt;0,J281/NAgni!J$57*100,"n.a."),"n.a.")</f>
        <v>11161.868556092657</v>
      </c>
      <c r="K308" s="157">
        <f>IF(ISNUMBER(K281)=TRUE,IF(K281&gt;0,K281/NAgni!K$57*100,"n.a."),"n.a.")</f>
        <v>10260.427005897709</v>
      </c>
      <c r="L308" s="157">
        <f>IF(ISNUMBER(L281)=TRUE,IF(L281&gt;0,L281/NAgni!L$57*100,"n.a."),"n.a.")</f>
        <v>9905.2466667449225</v>
      </c>
      <c r="M308" s="157">
        <f>IF(ISNUMBER(M281)=TRUE,IF(M281&gt;0,M281/NAgni!M$57*100,"n.a."),"n.a.")</f>
        <v>10311.974854882928</v>
      </c>
      <c r="N308" s="157">
        <f>IF(ISNUMBER(N281)=TRUE,IF(N281&gt;0,N281/NAgni!N$57*100,"n.a."),"n.a.")</f>
        <v>10469.530897066046</v>
      </c>
      <c r="O308" s="157">
        <f>IF(ISNUMBER(O281)=TRUE,IF(O281&gt;0,O281/NAgni!O$57*100,"n.a."),"n.a.")</f>
        <v>9788.3469099032118</v>
      </c>
      <c r="P308" s="157">
        <f>IF(ISNUMBER(P281)=TRUE,IF(P281&gt;0,P281/NAgni!P$57*100,"n.a."),"n.a.")</f>
        <v>9882.7660467072856</v>
      </c>
      <c r="Q308" s="157">
        <f>IF(ISNUMBER(Q281)=TRUE,IF(Q281&gt;0,Q281/NAgni!Q$57*100,"n.a."),"n.a.")</f>
        <v>9689.5659071501359</v>
      </c>
      <c r="R308" s="157">
        <f>IF(ISNUMBER(R281)=TRUE,IF(R281&gt;0,R281/NAgni!R$57*100,"n.a."),"n.a.")</f>
        <v>9945.2505681944331</v>
      </c>
      <c r="S308" s="157">
        <f>IF(ISNUMBER(S281)=TRUE,IF(S281&gt;0,S281/NAgni!S$57*100,"n.a."),"n.a.")</f>
        <v>10857.164208551676</v>
      </c>
      <c r="T308" s="157">
        <f>IF(ISNUMBER(T281)=TRUE,IF(T281&gt;0,T281/NAgni!T$57*100,"n.a."),"n.a.")</f>
        <v>11036.433344479821</v>
      </c>
      <c r="U308" s="157">
        <f>IF(ISNUMBER(U281)=TRUE,IF(U281&gt;0,U281/NAgni!U$57*100,"n.a."),"n.a.")</f>
        <v>11558.739009565859</v>
      </c>
      <c r="V308" s="157">
        <f>IF(ISNUMBER(V281)=TRUE,IF(V281&gt;0,V281/NAgni!V$57*100,"n.a."),"n.a.")</f>
        <v>11883.064119164012</v>
      </c>
      <c r="W308" s="157">
        <f>IF(ISNUMBER(W281)=TRUE,IF(W281&gt;0,W281/NAgni!W$57*100,"n.a."),"n.a.")</f>
        <v>10779.358689669283</v>
      </c>
      <c r="X308" s="157">
        <f>IF(ISNUMBER(X281)=TRUE,IF(X281&gt;0,X281/NAgni!X$57*100,"n.a."),"n.a.")</f>
        <v>9047.8308047764549</v>
      </c>
      <c r="Y308" s="157">
        <f>IF(ISNUMBER(Y281)=TRUE,IF(Y281&gt;0,Y281/NAgni!Y$57*100,"n.a."),"n.a.")</f>
        <v>9253.182513375632</v>
      </c>
      <c r="Z308" s="157">
        <f>IF(ISNUMBER(Z281)=TRUE,IF(Z281&gt;0,Z281/NAgni!Z$57*100,"n.a."),"n.a.")</f>
        <v>9491.0554512667477</v>
      </c>
    </row>
    <row r="309" spans="1:26" x14ac:dyDescent="0.25">
      <c r="A309" s="1" t="s">
        <v>339</v>
      </c>
      <c r="B309" t="s">
        <v>340</v>
      </c>
      <c r="C309" s="157">
        <f>IF(ISNUMBER(C282)=TRUE,IF(C282&gt;0,C282/NAgni!C$57*100,"n.a."),"n.a.")</f>
        <v>9122.3517290107175</v>
      </c>
      <c r="D309" s="157">
        <f>IF(ISNUMBER(D282)=TRUE,IF(D282&gt;0,D282/NAgni!D$57*100,"n.a."),"n.a.")</f>
        <v>8731.2409746776175</v>
      </c>
      <c r="E309" s="157">
        <f>IF(ISNUMBER(E282)=TRUE,IF(E282&gt;0,E282/NAgni!E$57*100,"n.a."),"n.a.")</f>
        <v>7930.4438183217871</v>
      </c>
      <c r="F309" s="157">
        <f>IF(ISNUMBER(F282)=TRUE,IF(F282&gt;0,F282/NAgni!F$57*100,"n.a."),"n.a.")</f>
        <v>7320.7195294589101</v>
      </c>
      <c r="G309" s="157">
        <f>IF(ISNUMBER(G282)=TRUE,IF(G282&gt;0,G282/NAgni!G$57*100,"n.a."),"n.a.")</f>
        <v>7764.0255106943041</v>
      </c>
      <c r="H309" s="157">
        <f>IF(ISNUMBER(H282)=TRUE,IF(H282&gt;0,H282/NAgni!H$57*100,"n.a."),"n.a.")</f>
        <v>7402.7801762465442</v>
      </c>
      <c r="I309" s="157">
        <f>IF(ISNUMBER(I282)=TRUE,IF(I282&gt;0,I282/NAgni!I$57*100,"n.a."),"n.a.")</f>
        <v>7569.0760750970185</v>
      </c>
      <c r="J309" s="157">
        <f>IF(ISNUMBER(J282)=TRUE,IF(J282&gt;0,J282/NAgni!J$57*100,"n.a."),"n.a.")</f>
        <v>7648.4758093076862</v>
      </c>
      <c r="K309" s="157">
        <f>IF(ISNUMBER(K282)=TRUE,IF(K282&gt;0,K282/NAgni!K$57*100,"n.a."),"n.a.")</f>
        <v>7416.1240410996043</v>
      </c>
      <c r="L309" s="157">
        <f>IF(ISNUMBER(L282)=TRUE,IF(L282&gt;0,L282/NAgni!L$57*100,"n.a."),"n.a.")</f>
        <v>7466.5420355185124</v>
      </c>
      <c r="M309" s="157">
        <f>IF(ISNUMBER(M282)=TRUE,IF(M282&gt;0,M282/NAgni!M$57*100,"n.a."),"n.a.")</f>
        <v>7388.3055227960713</v>
      </c>
      <c r="N309" s="157">
        <f>IF(ISNUMBER(N282)=TRUE,IF(N282&gt;0,N282/NAgni!N$57*100,"n.a."),"n.a.")</f>
        <v>7720.1145148790802</v>
      </c>
      <c r="O309" s="157">
        <f>IF(ISNUMBER(O282)=TRUE,IF(O282&gt;0,O282/NAgni!O$57*100,"n.a."),"n.a.")</f>
        <v>7788.6555269957062</v>
      </c>
      <c r="P309" s="157">
        <f>IF(ISNUMBER(P282)=TRUE,IF(P282&gt;0,P282/NAgni!P$57*100,"n.a."),"n.a.")</f>
        <v>7553.5120576495674</v>
      </c>
      <c r="Q309" s="157">
        <f>IF(ISNUMBER(Q282)=TRUE,IF(Q282&gt;0,Q282/NAgni!Q$57*100,"n.a."),"n.a.")</f>
        <v>8040.2100714142834</v>
      </c>
      <c r="R309" s="157">
        <f>IF(ISNUMBER(R282)=TRUE,IF(R282&gt;0,R282/NAgni!R$57*100,"n.a."),"n.a.")</f>
        <v>8918.6893847761985</v>
      </c>
      <c r="S309" s="157">
        <f>IF(ISNUMBER(S282)=TRUE,IF(S282&gt;0,S282/NAgni!S$57*100,"n.a."),"n.a.")</f>
        <v>9511.9763596184093</v>
      </c>
      <c r="T309" s="157">
        <f>IF(ISNUMBER(T282)=TRUE,IF(T282&gt;0,T282/NAgni!T$57*100,"n.a."),"n.a.")</f>
        <v>9537.9574866140974</v>
      </c>
      <c r="U309" s="157">
        <f>IF(ISNUMBER(U282)=TRUE,IF(U282&gt;0,U282/NAgni!U$57*100,"n.a."),"n.a.")</f>
        <v>9088.336844259984</v>
      </c>
      <c r="V309" s="157">
        <f>IF(ISNUMBER(V282)=TRUE,IF(V282&gt;0,V282/NAgni!V$57*100,"n.a."),"n.a.")</f>
        <v>8948.1477099926087</v>
      </c>
      <c r="W309" s="157">
        <f>IF(ISNUMBER(W282)=TRUE,IF(W282&gt;0,W282/NAgni!W$57*100,"n.a."),"n.a.")</f>
        <v>7655.8558814952976</v>
      </c>
      <c r="X309" s="157">
        <f>IF(ISNUMBER(X282)=TRUE,IF(X282&gt;0,X282/NAgni!X$57*100,"n.a."),"n.a.")</f>
        <v>6370.5503812875013</v>
      </c>
      <c r="Y309" s="157">
        <f>IF(ISNUMBER(Y282)=TRUE,IF(Y282&gt;0,Y282/NAgni!Y$57*100,"n.a."),"n.a.")</f>
        <v>6676.4271560231282</v>
      </c>
      <c r="Z309" s="157">
        <f>IF(ISNUMBER(Z282)=TRUE,IF(Z282&gt;0,Z282/NAgni!Z$57*100,"n.a."),"n.a.")</f>
        <v>7126.9908326908553</v>
      </c>
    </row>
    <row r="310" spans="1:26" x14ac:dyDescent="0.25">
      <c r="A310" s="1" t="s">
        <v>341</v>
      </c>
      <c r="B310" t="s">
        <v>342</v>
      </c>
      <c r="C310" s="157">
        <f>IF(ISNUMBER(C283)=TRUE,IF(C283&gt;0,C283/NAgni!C$57*100,"n.a."),"n.a.")</f>
        <v>13616.081418678774</v>
      </c>
      <c r="D310" s="157">
        <f>IF(ISNUMBER(D283)=TRUE,IF(D283&gt;0,D283/NAgni!D$57*100,"n.a."),"n.a.")</f>
        <v>14051.619294694859</v>
      </c>
      <c r="E310" s="157">
        <f>IF(ISNUMBER(E283)=TRUE,IF(E283&gt;0,E283/NAgni!E$57*100,"n.a."),"n.a.")</f>
        <v>15061.615532609952</v>
      </c>
      <c r="F310" s="157">
        <f>IF(ISNUMBER(F283)=TRUE,IF(F283&gt;0,F283/NAgni!F$57*100,"n.a."),"n.a.")</f>
        <v>18209.997550274275</v>
      </c>
      <c r="G310" s="157">
        <f>IF(ISNUMBER(G283)=TRUE,IF(G283&gt;0,G283/NAgni!G$57*100,"n.a."),"n.a.")</f>
        <v>17415.305446320053</v>
      </c>
      <c r="H310" s="157">
        <f>IF(ISNUMBER(H283)=TRUE,IF(H283&gt;0,H283/NAgni!H$57*100,"n.a."),"n.a.")</f>
        <v>15117.281692381139</v>
      </c>
      <c r="I310" s="157">
        <f>IF(ISNUMBER(I283)=TRUE,IF(I283&gt;0,I283/NAgni!I$57*100,"n.a."),"n.a.")</f>
        <v>14080.532879043763</v>
      </c>
      <c r="J310" s="157">
        <f>IF(ISNUMBER(J283)=TRUE,IF(J283&gt;0,J283/NAgni!J$57*100,"n.a."),"n.a.")</f>
        <v>12907.71592447048</v>
      </c>
      <c r="K310" s="157">
        <f>IF(ISNUMBER(K283)=TRUE,IF(K283&gt;0,K283/NAgni!K$57*100,"n.a."),"n.a.")</f>
        <v>9729.3544735180058</v>
      </c>
      <c r="L310" s="157">
        <f>IF(ISNUMBER(L283)=TRUE,IF(L283&gt;0,L283/NAgni!L$57*100,"n.a."),"n.a.")</f>
        <v>7526.3703403881109</v>
      </c>
      <c r="M310" s="157">
        <f>IF(ISNUMBER(M283)=TRUE,IF(M283&gt;0,M283/NAgni!M$57*100,"n.a."),"n.a.")</f>
        <v>8030.4207360471582</v>
      </c>
      <c r="N310" s="157">
        <f>IF(ISNUMBER(N283)=TRUE,IF(N283&gt;0,N283/NAgni!N$57*100,"n.a."),"n.a.")</f>
        <v>7822.4391249069786</v>
      </c>
      <c r="O310" s="157">
        <f>IF(ISNUMBER(O283)=TRUE,IF(O283&gt;0,O283/NAgni!O$57*100,"n.a."),"n.a.")</f>
        <v>7951.5234523079544</v>
      </c>
      <c r="P310" s="157">
        <f>IF(ISNUMBER(P283)=TRUE,IF(P283&gt;0,P283/NAgni!P$57*100,"n.a."),"n.a.")</f>
        <v>8128.4205586654025</v>
      </c>
      <c r="Q310" s="157">
        <f>IF(ISNUMBER(Q283)=TRUE,IF(Q283&gt;0,Q283/NAgni!Q$57*100,"n.a."),"n.a.")</f>
        <v>8782.2131568273271</v>
      </c>
      <c r="R310" s="157">
        <f>IF(ISNUMBER(R283)=TRUE,IF(R283&gt;0,R283/NAgni!R$57*100,"n.a."),"n.a.")</f>
        <v>9414.7219516150089</v>
      </c>
      <c r="S310" s="157">
        <f>IF(ISNUMBER(S283)=TRUE,IF(S283&gt;0,S283/NAgni!S$57*100,"n.a."),"n.a.")</f>
        <v>10851.841390147409</v>
      </c>
      <c r="T310" s="157">
        <f>IF(ISNUMBER(T283)=TRUE,IF(T283&gt;0,T283/NAgni!T$57*100,"n.a."),"n.a.")</f>
        <v>13484.597691686986</v>
      </c>
      <c r="U310" s="157">
        <f>IF(ISNUMBER(U283)=TRUE,IF(U283&gt;0,U283/NAgni!U$57*100,"n.a."),"n.a.")</f>
        <v>15300.965500728531</v>
      </c>
      <c r="V310" s="157">
        <f>IF(ISNUMBER(V283)=TRUE,IF(V283&gt;0,V283/NAgni!V$57*100,"n.a."),"n.a.")</f>
        <v>16176.648784309407</v>
      </c>
      <c r="W310" s="157">
        <f>IF(ISNUMBER(W283)=TRUE,IF(W283&gt;0,W283/NAgni!W$57*100,"n.a."),"n.a.")</f>
        <v>16644.109514137232</v>
      </c>
      <c r="X310" s="157">
        <f>IF(ISNUMBER(X283)=TRUE,IF(X283&gt;0,X283/NAgni!X$57*100,"n.a."),"n.a.")</f>
        <v>19613.049672303034</v>
      </c>
      <c r="Y310" s="157">
        <f>IF(ISNUMBER(Y283)=TRUE,IF(Y283&gt;0,Y283/NAgni!Y$57*100,"n.a."),"n.a.")</f>
        <v>16677.083587849149</v>
      </c>
      <c r="Z310" s="157">
        <f>IF(ISNUMBER(Z283)=TRUE,IF(Z283&gt;0,Z283/NAgni!Z$57*100,"n.a."),"n.a.")</f>
        <v>14604.825491633483</v>
      </c>
    </row>
    <row r="311" spans="1:26" x14ac:dyDescent="0.25">
      <c r="A311" s="1" t="s">
        <v>343</v>
      </c>
      <c r="B311" t="s">
        <v>483</v>
      </c>
      <c r="C311" s="157">
        <f>IF(ISNUMBER(C284)=TRUE,IF(C284&gt;0,C284/NAgni!C$57*100,"n.a."),"n.a.")</f>
        <v>28144.088424605477</v>
      </c>
      <c r="D311" s="157">
        <f>IF(ISNUMBER(D284)=TRUE,IF(D284&gt;0,D284/NAgni!D$57*100,"n.a."),"n.a.")</f>
        <v>22822.241879488502</v>
      </c>
      <c r="E311" s="157">
        <f>IF(ISNUMBER(E284)=TRUE,IF(E284&gt;0,E284/NAgni!E$57*100,"n.a."),"n.a.")</f>
        <v>15288.099731437826</v>
      </c>
      <c r="F311" s="157">
        <f>IF(ISNUMBER(F284)=TRUE,IF(F284&gt;0,F284/NAgni!F$57*100,"n.a."),"n.a.")</f>
        <v>18489.382527612597</v>
      </c>
      <c r="G311" s="157">
        <f>IF(ISNUMBER(G284)=TRUE,IF(G284&gt;0,G284/NAgni!G$57*100,"n.a."),"n.a.")</f>
        <v>20743.772362242798</v>
      </c>
      <c r="H311" s="157">
        <f>IF(ISNUMBER(H284)=TRUE,IF(H284&gt;0,H284/NAgni!H$57*100,"n.a."),"n.a.")</f>
        <v>21634.838830284603</v>
      </c>
      <c r="I311" s="157">
        <f>IF(ISNUMBER(I284)=TRUE,IF(I284&gt;0,I284/NAgni!I$57*100,"n.a."),"n.a.")</f>
        <v>21152.07510791441</v>
      </c>
      <c r="J311" s="157">
        <f>IF(ISNUMBER(J284)=TRUE,IF(J284&gt;0,J284/NAgni!J$57*100,"n.a."),"n.a.")</f>
        <v>20390.665908035895</v>
      </c>
      <c r="K311" s="157">
        <f>IF(ISNUMBER(K284)=TRUE,IF(K284&gt;0,K284/NAgni!K$57*100,"n.a."),"n.a.")</f>
        <v>22494.419053237965</v>
      </c>
      <c r="L311" s="157">
        <f>IF(ISNUMBER(L284)=TRUE,IF(L284&gt;0,L284/NAgni!L$57*100,"n.a."),"n.a.")</f>
        <v>22846.042003704635</v>
      </c>
      <c r="M311" s="157">
        <f>IF(ISNUMBER(M284)=TRUE,IF(M284&gt;0,M284/NAgni!M$57*100,"n.a."),"n.a.")</f>
        <v>25637.37429388945</v>
      </c>
      <c r="N311" s="157">
        <f>IF(ISNUMBER(N284)=TRUE,IF(N284&gt;0,N284/NAgni!N$57*100,"n.a."),"n.a.")</f>
        <v>28001.279377967137</v>
      </c>
      <c r="O311" s="157">
        <f>IF(ISNUMBER(O284)=TRUE,IF(O284&gt;0,O284/NAgni!O$57*100,"n.a."),"n.a.")</f>
        <v>28525.766817099553</v>
      </c>
      <c r="P311" s="157">
        <f>IF(ISNUMBER(P284)=TRUE,IF(P284&gt;0,P284/NAgni!P$57*100,"n.a."),"n.a.")</f>
        <v>16446.862639116032</v>
      </c>
      <c r="Q311" s="157">
        <f>IF(ISNUMBER(Q284)=TRUE,IF(Q284&gt;0,Q284/NAgni!Q$57*100,"n.a."),"n.a.")</f>
        <v>17404.941714117402</v>
      </c>
      <c r="R311" s="157">
        <f>IF(ISNUMBER(R284)=TRUE,IF(R284&gt;0,R284/NAgni!R$57*100,"n.a."),"n.a.")</f>
        <v>19593.724473454593</v>
      </c>
      <c r="S311" s="157">
        <f>IF(ISNUMBER(S284)=TRUE,IF(S284&gt;0,S284/NAgni!S$57*100,"n.a."),"n.a.")</f>
        <v>21731.960123531902</v>
      </c>
      <c r="T311" s="157">
        <f>IF(ISNUMBER(T284)=TRUE,IF(T284&gt;0,T284/NAgni!T$57*100,"n.a."),"n.a.")</f>
        <v>25215.385322418242</v>
      </c>
      <c r="U311" s="157">
        <f>IF(ISNUMBER(U284)=TRUE,IF(U284&gt;0,U284/NAgni!U$57*100,"n.a."),"n.a.")</f>
        <v>21630.966467229475</v>
      </c>
      <c r="V311" s="157">
        <f>IF(ISNUMBER(V284)=TRUE,IF(V284&gt;0,V284/NAgni!V$57*100,"n.a."),"n.a.")</f>
        <v>13529.76542232805</v>
      </c>
      <c r="W311" s="157">
        <f>IF(ISNUMBER(W284)=TRUE,IF(W284&gt;0,W284/NAgni!W$57*100,"n.a."),"n.a.")</f>
        <v>22833.656263174653</v>
      </c>
      <c r="X311" s="157">
        <f>IF(ISNUMBER(X284)=TRUE,IF(X284&gt;0,X284/NAgni!X$57*100,"n.a."),"n.a.")</f>
        <v>32167.214404246566</v>
      </c>
      <c r="Y311" s="157">
        <f>IF(ISNUMBER(Y284)=TRUE,IF(Y284&gt;0,Y284/NAgni!Y$57*100,"n.a."),"n.a.")</f>
        <v>28676.553775408796</v>
      </c>
      <c r="Z311" s="157">
        <f>IF(ISNUMBER(Z284)=TRUE,IF(Z284&gt;0,Z284/NAgni!Z$57*100,"n.a."),"n.a.")</f>
        <v>27072.727422495303</v>
      </c>
    </row>
    <row r="312" spans="1:26" x14ac:dyDescent="0.25">
      <c r="A312" s="1" t="s">
        <v>345</v>
      </c>
      <c r="B312" t="s">
        <v>346</v>
      </c>
      <c r="C312" s="157">
        <f>IF(ISNUMBER(C285)=TRUE,IF(C285&gt;0,C285/NAgni!C$57*100,"n.a."),"n.a.")</f>
        <v>7267.7528091816102</v>
      </c>
      <c r="D312" s="157">
        <f>IF(ISNUMBER(D285)=TRUE,IF(D285&gt;0,D285/NAgni!D$57*100,"n.a."),"n.a.")</f>
        <v>8033.3725308369676</v>
      </c>
      <c r="E312" s="157">
        <f>IF(ISNUMBER(E285)=TRUE,IF(E285&gt;0,E285/NAgni!E$57*100,"n.a."),"n.a.")</f>
        <v>7599.14048726081</v>
      </c>
      <c r="F312" s="157">
        <f>IF(ISNUMBER(F285)=TRUE,IF(F285&gt;0,F285/NAgni!F$57*100,"n.a."),"n.a.")</f>
        <v>7728.588663502087</v>
      </c>
      <c r="G312" s="157">
        <f>IF(ISNUMBER(G285)=TRUE,IF(G285&gt;0,G285/NAgni!G$57*100,"n.a."),"n.a.")</f>
        <v>7748.849978091529</v>
      </c>
      <c r="H312" s="157">
        <f>IF(ISNUMBER(H285)=TRUE,IF(H285&gt;0,H285/NAgni!H$57*100,"n.a."),"n.a.")</f>
        <v>7235.1221607435746</v>
      </c>
      <c r="I312" s="157">
        <f>IF(ISNUMBER(I285)=TRUE,IF(I285&gt;0,I285/NAgni!I$57*100,"n.a."),"n.a.")</f>
        <v>6634.1684104328579</v>
      </c>
      <c r="J312" s="157">
        <f>IF(ISNUMBER(J285)=TRUE,IF(J285&gt;0,J285/NAgni!J$57*100,"n.a."),"n.a.")</f>
        <v>6792.3183912020404</v>
      </c>
      <c r="K312" s="157">
        <f>IF(ISNUMBER(K285)=TRUE,IF(K285&gt;0,K285/NAgni!K$57*100,"n.a."),"n.a.")</f>
        <v>7060.5784123262392</v>
      </c>
      <c r="L312" s="157">
        <f>IF(ISNUMBER(L285)=TRUE,IF(L285&gt;0,L285/NAgni!L$57*100,"n.a."),"n.a.")</f>
        <v>6669.9598710892442</v>
      </c>
      <c r="M312" s="157">
        <f>IF(ISNUMBER(M285)=TRUE,IF(M285&gt;0,M285/NAgni!M$57*100,"n.a."),"n.a.")</f>
        <v>6402.2922537411869</v>
      </c>
      <c r="N312" s="157">
        <f>IF(ISNUMBER(N285)=TRUE,IF(N285&gt;0,N285/NAgni!N$57*100,"n.a."),"n.a.")</f>
        <v>6446.8295008537452</v>
      </c>
      <c r="O312" s="157">
        <f>IF(ISNUMBER(O285)=TRUE,IF(O285&gt;0,O285/NAgni!O$57*100,"n.a."),"n.a.")</f>
        <v>6417.3662581235931</v>
      </c>
      <c r="P312" s="157">
        <f>IF(ISNUMBER(P285)=TRUE,IF(P285&gt;0,P285/NAgni!P$57*100,"n.a."),"n.a.")</f>
        <v>6057.6001272997428</v>
      </c>
      <c r="Q312" s="157">
        <f>IF(ISNUMBER(Q285)=TRUE,IF(Q285&gt;0,Q285/NAgni!Q$57*100,"n.a."),"n.a.")</f>
        <v>6223.1810727394241</v>
      </c>
      <c r="R312" s="157">
        <f>IF(ISNUMBER(R285)=TRUE,IF(R285&gt;0,R285/NAgni!R$57*100,"n.a."),"n.a.")</f>
        <v>6353.8621506249019</v>
      </c>
      <c r="S312" s="157">
        <f>IF(ISNUMBER(S285)=TRUE,IF(S285&gt;0,S285/NAgni!S$57*100,"n.a."),"n.a.")</f>
        <v>7204.6001146367726</v>
      </c>
      <c r="T312" s="157">
        <f>IF(ISNUMBER(T285)=TRUE,IF(T285&gt;0,T285/NAgni!T$57*100,"n.a."),"n.a.")</f>
        <v>7710.5056909905816</v>
      </c>
      <c r="U312" s="157">
        <f>IF(ISNUMBER(U285)=TRUE,IF(U285&gt;0,U285/NAgni!U$57*100,"n.a."),"n.a.")</f>
        <v>7601.730520844264</v>
      </c>
      <c r="V312" s="157">
        <f>IF(ISNUMBER(V285)=TRUE,IF(V285&gt;0,V285/NAgni!V$57*100,"n.a."),"n.a.")</f>
        <v>8172.3646988058417</v>
      </c>
      <c r="W312" s="157">
        <f>IF(ISNUMBER(W285)=TRUE,IF(W285&gt;0,W285/NAgni!W$57*100,"n.a."),"n.a.")</f>
        <v>7908.3867659071384</v>
      </c>
      <c r="X312" s="157">
        <f>IF(ISNUMBER(X285)=TRUE,IF(X285&gt;0,X285/NAgni!X$57*100,"n.a."),"n.a.")</f>
        <v>7532.2294540468902</v>
      </c>
      <c r="Y312" s="157">
        <f>IF(ISNUMBER(Y285)=TRUE,IF(Y285&gt;0,Y285/NAgni!Y$57*100,"n.a."),"n.a.")</f>
        <v>6701.8976530213122</v>
      </c>
      <c r="Z312" s="157">
        <f>IF(ISNUMBER(Z285)=TRUE,IF(Z285&gt;0,Z285/NAgni!Z$57*100,"n.a."),"n.a.")</f>
        <v>6167.7673406545091</v>
      </c>
    </row>
    <row r="313" spans="1:26" x14ac:dyDescent="0.25">
      <c r="A313" s="1" t="s">
        <v>347</v>
      </c>
      <c r="B313" s="153" t="s">
        <v>348</v>
      </c>
      <c r="C313" s="157">
        <f>IF(ISNUMBER(C286)=TRUE,IF(C286&gt;0,C286/NAgni!C$57*100,"n.a."),"n.a.")</f>
        <v>10652.904638490558</v>
      </c>
      <c r="D313" s="157">
        <f>IF(ISNUMBER(D286)=TRUE,IF(D286&gt;0,D286/NAgni!D$57*100,"n.a."),"n.a.")</f>
        <v>11497.264692656703</v>
      </c>
      <c r="E313" s="157">
        <f>IF(ISNUMBER(E286)=TRUE,IF(E286&gt;0,E286/NAgni!E$57*100,"n.a."),"n.a.")</f>
        <v>13890.731921791146</v>
      </c>
      <c r="F313" s="157">
        <f>IF(ISNUMBER(F286)=TRUE,IF(F286&gt;0,F286/NAgni!F$57*100,"n.a."),"n.a.")</f>
        <v>17623.937854435233</v>
      </c>
      <c r="G313" s="157">
        <f>IF(ISNUMBER(G286)=TRUE,IF(G286&gt;0,G286/NAgni!G$57*100,"n.a."),"n.a.")</f>
        <v>17456.024449611963</v>
      </c>
      <c r="H313" s="157">
        <f>IF(ISNUMBER(H286)=TRUE,IF(H286&gt;0,H286/NAgni!H$57*100,"n.a."),"n.a.")</f>
        <v>18689.806401635058</v>
      </c>
      <c r="I313" s="157">
        <f>IF(ISNUMBER(I286)=TRUE,IF(I286&gt;0,I286/NAgni!I$57*100,"n.a."),"n.a.")</f>
        <v>16884.163105312411</v>
      </c>
      <c r="J313" s="157">
        <f>IF(ISNUMBER(J286)=TRUE,IF(J286&gt;0,J286/NAgni!J$57*100,"n.a."),"n.a.")</f>
        <v>16260.16451664645</v>
      </c>
      <c r="K313" s="157">
        <f>IF(ISNUMBER(K286)=TRUE,IF(K286&gt;0,K286/NAgni!K$57*100,"n.a."),"n.a.")</f>
        <v>14670.198277973899</v>
      </c>
      <c r="L313" s="157">
        <f>IF(ISNUMBER(L286)=TRUE,IF(L286&gt;0,L286/NAgni!L$57*100,"n.a."),"n.a.")</f>
        <v>16622.313173982559</v>
      </c>
      <c r="M313" s="157">
        <f>IF(ISNUMBER(M286)=TRUE,IF(M286&gt;0,M286/NAgni!M$57*100,"n.a."),"n.a.")</f>
        <v>15937.447958591079</v>
      </c>
      <c r="N313" s="157">
        <f>IF(ISNUMBER(N286)=TRUE,IF(N286&gt;0,N286/NAgni!N$57*100,"n.a."),"n.a.")</f>
        <v>14790.638230672002</v>
      </c>
      <c r="O313" s="157">
        <f>IF(ISNUMBER(O286)=TRUE,IF(O286&gt;0,O286/NAgni!O$57*100,"n.a."),"n.a.")</f>
        <v>13458.627868020309</v>
      </c>
      <c r="P313" s="157">
        <f>IF(ISNUMBER(P286)=TRUE,IF(P286&gt;0,P286/NAgni!P$57*100,"n.a."),"n.a.")</f>
        <v>13860.786805685662</v>
      </c>
      <c r="Q313" s="157">
        <f>IF(ISNUMBER(Q286)=TRUE,IF(Q286&gt;0,Q286/NAgni!Q$57*100,"n.a."),"n.a.")</f>
        <v>12764.893521782464</v>
      </c>
      <c r="R313" s="157">
        <f>IF(ISNUMBER(R286)=TRUE,IF(R286&gt;0,R286/NAgni!R$57*100,"n.a."),"n.a.")</f>
        <v>14315.874666286141</v>
      </c>
      <c r="S313" s="157">
        <f>IF(ISNUMBER(S286)=TRUE,IF(S286&gt;0,S286/NAgni!S$57*100,"n.a."),"n.a.")</f>
        <v>13362.86315854436</v>
      </c>
      <c r="T313" s="157">
        <f>IF(ISNUMBER(T286)=TRUE,IF(T286&gt;0,T286/NAgni!T$57*100,"n.a."),"n.a.")</f>
        <v>14498.274767767776</v>
      </c>
      <c r="U313" s="157">
        <f>IF(ISNUMBER(U286)=TRUE,IF(U286&gt;0,U286/NAgni!U$57*100,"n.a."),"n.a.")</f>
        <v>14634.853710135985</v>
      </c>
      <c r="V313" s="157">
        <f>IF(ISNUMBER(V286)=TRUE,IF(V286&gt;0,V286/NAgni!V$57*100,"n.a."),"n.a.")</f>
        <v>12646.624484120322</v>
      </c>
      <c r="W313" s="157">
        <f>IF(ISNUMBER(W286)=TRUE,IF(W286&gt;0,W286/NAgni!W$57*100,"n.a."),"n.a.")</f>
        <v>12454.95751943241</v>
      </c>
      <c r="X313" s="157">
        <f>IF(ISNUMBER(X286)=TRUE,IF(X286&gt;0,X286/NAgni!X$57*100,"n.a."),"n.a.")</f>
        <v>13230.108275107148</v>
      </c>
      <c r="Y313" s="157">
        <f>IF(ISNUMBER(Y286)=TRUE,IF(Y286&gt;0,Y286/NAgni!Y$57*100,"n.a."),"n.a.")</f>
        <v>10645.592726702493</v>
      </c>
      <c r="Z313" s="157">
        <f>IF(ISNUMBER(Z286)=TRUE,IF(Z286&gt;0,Z286/NAgni!Z$57*100,"n.a."),"n.a.")</f>
        <v>11013.415202635162</v>
      </c>
    </row>
    <row r="314" spans="1:26" x14ac:dyDescent="0.25">
      <c r="A314" s="1" t="s">
        <v>349</v>
      </c>
      <c r="B314" s="153" t="s">
        <v>350</v>
      </c>
      <c r="C314" s="157">
        <f>IF(ISNUMBER(C287)=TRUE,IF(C287&gt;0,C287/NAgni!C$57*100,"n.a."),"n.a.")</f>
        <v>6781.9908760989056</v>
      </c>
      <c r="D314" s="157">
        <f>IF(ISNUMBER(D287)=TRUE,IF(D287&gt;0,D287/NAgni!D$57*100,"n.a."),"n.a.")</f>
        <v>5908.439038182486</v>
      </c>
      <c r="E314" s="157">
        <f>IF(ISNUMBER(E287)=TRUE,IF(E287&gt;0,E287/NAgni!E$57*100,"n.a."),"n.a.")</f>
        <v>6369.5412013518335</v>
      </c>
      <c r="F314" s="157">
        <f>IF(ISNUMBER(F287)=TRUE,IF(F287&gt;0,F287/NAgni!F$57*100,"n.a."),"n.a.")</f>
        <v>5767.7983139314956</v>
      </c>
      <c r="G314" s="157">
        <f>IF(ISNUMBER(G287)=TRUE,IF(G287&gt;0,G287/NAgni!G$57*100,"n.a."),"n.a.")</f>
        <v>5594.2328675801118</v>
      </c>
      <c r="H314" s="157">
        <f>IF(ISNUMBER(H287)=TRUE,IF(H287&gt;0,H287/NAgni!H$57*100,"n.a."),"n.a.")</f>
        <v>5509.9142643335372</v>
      </c>
      <c r="I314" s="157">
        <f>IF(ISNUMBER(I287)=TRUE,IF(I287&gt;0,I287/NAgni!I$57*100,"n.a."),"n.a.")</f>
        <v>5022.8290857048505</v>
      </c>
      <c r="J314" s="157">
        <f>IF(ISNUMBER(J287)=TRUE,IF(J287&gt;0,J287/NAgni!J$57*100,"n.a."),"n.a.")</f>
        <v>5112.8722735739739</v>
      </c>
      <c r="K314" s="157">
        <f>IF(ISNUMBER(K287)=TRUE,IF(K287&gt;0,K287/NAgni!K$57*100,"n.a."),"n.a.")</f>
        <v>4126.1727581465348</v>
      </c>
      <c r="L314" s="157">
        <f>IF(ISNUMBER(L287)=TRUE,IF(L287&gt;0,L287/NAgni!L$57*100,"n.a."),"n.a.")</f>
        <v>3961.0427124820044</v>
      </c>
      <c r="M314" s="157">
        <f>IF(ISNUMBER(M287)=TRUE,IF(M287&gt;0,M287/NAgni!M$57*100,"n.a."),"n.a.")</f>
        <v>4331.049464666452</v>
      </c>
      <c r="N314" s="157">
        <f>IF(ISNUMBER(N287)=TRUE,IF(N287&gt;0,N287/NAgni!N$57*100,"n.a."),"n.a.")</f>
        <v>5055.1342139965363</v>
      </c>
      <c r="O314" s="157">
        <f>IF(ISNUMBER(O287)=TRUE,IF(O287&gt;0,O287/NAgni!O$57*100,"n.a."),"n.a.")</f>
        <v>6123.0179703454678</v>
      </c>
      <c r="P314" s="157">
        <f>IF(ISNUMBER(P287)=TRUE,IF(P287&gt;0,P287/NAgni!P$57*100,"n.a."),"n.a.")</f>
        <v>5884.6378630653899</v>
      </c>
      <c r="Q314" s="157">
        <f>IF(ISNUMBER(Q287)=TRUE,IF(Q287&gt;0,Q287/NAgni!Q$57*100,"n.a."),"n.a.")</f>
        <v>5933.5393884706218</v>
      </c>
      <c r="R314" s="157">
        <f>IF(ISNUMBER(R287)=TRUE,IF(R287&gt;0,R287/NAgni!R$57*100,"n.a."),"n.a.")</f>
        <v>6180.0496749835347</v>
      </c>
      <c r="S314" s="157">
        <f>IF(ISNUMBER(S287)=TRUE,IF(S287&gt;0,S287/NAgni!S$57*100,"n.a."),"n.a.")</f>
        <v>7151.3595351653039</v>
      </c>
      <c r="T314" s="157">
        <f>IF(ISNUMBER(T287)=TRUE,IF(T287&gt;0,T287/NAgni!T$57*100,"n.a."),"n.a.")</f>
        <v>6895.8844344140953</v>
      </c>
      <c r="U314" s="157">
        <f>IF(ISNUMBER(U287)=TRUE,IF(U287&gt;0,U287/NAgni!U$57*100,"n.a."),"n.a.")</f>
        <v>7248.119673108522</v>
      </c>
      <c r="V314" s="157">
        <f>IF(ISNUMBER(V287)=TRUE,IF(V287&gt;0,V287/NAgni!V$57*100,"n.a."),"n.a.")</f>
        <v>7464.9270297844523</v>
      </c>
      <c r="W314" s="157">
        <f>IF(ISNUMBER(W287)=TRUE,IF(W287&gt;0,W287/NAgni!W$57*100,"n.a."),"n.a.")</f>
        <v>6548.2965855461662</v>
      </c>
      <c r="X314" s="157">
        <f>IF(ISNUMBER(X287)=TRUE,IF(X287&gt;0,X287/NAgni!X$57*100,"n.a."),"n.a.")</f>
        <v>6098.6183586202742</v>
      </c>
      <c r="Y314" s="157">
        <f>IF(ISNUMBER(Y287)=TRUE,IF(Y287&gt;0,Y287/NAgni!Y$57*100,"n.a."),"n.a.")</f>
        <v>5554.9361675569089</v>
      </c>
      <c r="Z314" s="157">
        <f>IF(ISNUMBER(Z287)=TRUE,IF(Z287&gt;0,Z287/NAgni!Z$57*100,"n.a."),"n.a.")</f>
        <v>5506.5619781040323</v>
      </c>
    </row>
    <row r="315" spans="1:26" x14ac:dyDescent="0.25">
      <c r="A315" s="1" t="s">
        <v>351</v>
      </c>
      <c r="B315" t="s">
        <v>484</v>
      </c>
      <c r="C315" s="157">
        <f>IF(ISNUMBER(C288)=TRUE,IF(C288&gt;0,C288/NAgni!C$57*100,"n.a."),"n.a.")</f>
        <v>32643.287907771144</v>
      </c>
      <c r="D315" s="157">
        <f>IF(ISNUMBER(D288)=TRUE,IF(D288&gt;0,D288/NAgni!D$57*100,"n.a."),"n.a.")</f>
        <v>26872.291117534882</v>
      </c>
      <c r="E315" s="157">
        <f>IF(ISNUMBER(E288)=TRUE,IF(E288&gt;0,E288/NAgni!E$57*100,"n.a."),"n.a.")</f>
        <v>25927.582127367044</v>
      </c>
      <c r="F315" s="157">
        <f>IF(ISNUMBER(F288)=TRUE,IF(F288&gt;0,F288/NAgni!F$57*100,"n.a."),"n.a.")</f>
        <v>29266.679300475575</v>
      </c>
      <c r="G315" s="157">
        <f>IF(ISNUMBER(G288)=TRUE,IF(G288&gt;0,G288/NAgni!G$57*100,"n.a."),"n.a.")</f>
        <v>28238.765092968526</v>
      </c>
      <c r="H315" s="157">
        <f>IF(ISNUMBER(H288)=TRUE,IF(H288&gt;0,H288/NAgni!H$57*100,"n.a."),"n.a.")</f>
        <v>24534.161579567033</v>
      </c>
      <c r="I315" s="157">
        <f>IF(ISNUMBER(I288)=TRUE,IF(I288&gt;0,I288/NAgni!I$57*100,"n.a."),"n.a.")</f>
        <v>22333.047089631746</v>
      </c>
      <c r="J315" s="157">
        <f>IF(ISNUMBER(J288)=TRUE,IF(J288&gt;0,J288/NAgni!J$57*100,"n.a."),"n.a.")</f>
        <v>23259.595563942268</v>
      </c>
      <c r="K315" s="157">
        <f>IF(ISNUMBER(K288)=TRUE,IF(K288&gt;0,K288/NAgni!K$57*100,"n.a."),"n.a.")</f>
        <v>21569.412008653326</v>
      </c>
      <c r="L315" s="157">
        <f>IF(ISNUMBER(L288)=TRUE,IF(L288&gt;0,L288/NAgni!L$57*100,"n.a."),"n.a.")</f>
        <v>19763.211668600092</v>
      </c>
      <c r="M315" s="157">
        <f>IF(ISNUMBER(M288)=TRUE,IF(M288&gt;0,M288/NAgni!M$57*100,"n.a."),"n.a.")</f>
        <v>18373.660182385662</v>
      </c>
      <c r="N315" s="157">
        <f>IF(ISNUMBER(N288)=TRUE,IF(N288&gt;0,N288/NAgni!N$57*100,"n.a."),"n.a.")</f>
        <v>17085.680806391811</v>
      </c>
      <c r="O315" s="157">
        <f>IF(ISNUMBER(O288)=TRUE,IF(O288&gt;0,O288/NAgni!O$57*100,"n.a."),"n.a.")</f>
        <v>16974.091347349913</v>
      </c>
      <c r="P315" s="157">
        <f>IF(ISNUMBER(P288)=TRUE,IF(P288&gt;0,P288/NAgni!P$57*100,"n.a."),"n.a.")</f>
        <v>16688.905009231927</v>
      </c>
      <c r="Q315" s="157">
        <f>IF(ISNUMBER(Q288)=TRUE,IF(Q288&gt;0,Q288/NAgni!Q$57*100,"n.a."),"n.a.")</f>
        <v>18788.551651819453</v>
      </c>
      <c r="R315" s="157">
        <f>IF(ISNUMBER(R288)=TRUE,IF(R288&gt;0,R288/NAgni!R$57*100,"n.a."),"n.a.")</f>
        <v>18690.727308582285</v>
      </c>
      <c r="S315" s="157">
        <f>IF(ISNUMBER(S288)=TRUE,IF(S288&gt;0,S288/NAgni!S$57*100,"n.a."),"n.a.")</f>
        <v>19039.059887183805</v>
      </c>
      <c r="T315" s="157">
        <f>IF(ISNUMBER(T288)=TRUE,IF(T288&gt;0,T288/NAgni!T$57*100,"n.a."),"n.a.")</f>
        <v>19009.334715378915</v>
      </c>
      <c r="U315" s="157">
        <f>IF(ISNUMBER(U288)=TRUE,IF(U288&gt;0,U288/NAgni!U$57*100,"n.a."),"n.a.")</f>
        <v>19236.427402856334</v>
      </c>
      <c r="V315" s="157">
        <f>IF(ISNUMBER(V288)=TRUE,IF(V288&gt;0,V288/NAgni!V$57*100,"n.a."),"n.a.")</f>
        <v>19358.542557743946</v>
      </c>
      <c r="W315" s="157">
        <f>IF(ISNUMBER(W288)=TRUE,IF(W288&gt;0,W288/NAgni!W$57*100,"n.a."),"n.a.")</f>
        <v>18160.579362725945</v>
      </c>
      <c r="X315" s="157">
        <f>IF(ISNUMBER(X288)=TRUE,IF(X288&gt;0,X288/NAgni!X$57*100,"n.a."),"n.a.")</f>
        <v>18048.386130969491</v>
      </c>
      <c r="Y315" s="157">
        <f>IF(ISNUMBER(Y288)=TRUE,IF(Y288&gt;0,Y288/NAgni!Y$57*100,"n.a."),"n.a.")</f>
        <v>17001.551692419696</v>
      </c>
      <c r="Z315" s="157">
        <f>IF(ISNUMBER(Z288)=TRUE,IF(Z288&gt;0,Z288/NAgni!Z$57*100,"n.a."),"n.a.")</f>
        <v>15726.540198196273</v>
      </c>
    </row>
    <row r="316" spans="1:26" x14ac:dyDescent="0.25">
      <c r="A316" s="1" t="s">
        <v>353</v>
      </c>
      <c r="B316" t="s">
        <v>354</v>
      </c>
      <c r="C316" s="157">
        <f>IF(ISNUMBER(C289)=TRUE,IF(C289&gt;0,C289/NAgni!C$57*100,"n.a."),"n.a.")</f>
        <v>13269.902730762205</v>
      </c>
      <c r="D316" s="157">
        <f>IF(ISNUMBER(D289)=TRUE,IF(D289&gt;0,D289/NAgni!D$57*100,"n.a."),"n.a.")</f>
        <v>13211.57342680595</v>
      </c>
      <c r="E316" s="157">
        <f>IF(ISNUMBER(E289)=TRUE,IF(E289&gt;0,E289/NAgni!E$57*100,"n.a."),"n.a.")</f>
        <v>14219.79646995574</v>
      </c>
      <c r="F316" s="157">
        <f>IF(ISNUMBER(F289)=TRUE,IF(F289&gt;0,F289/NAgni!F$57*100,"n.a."),"n.a.")</f>
        <v>14752.123163360242</v>
      </c>
      <c r="G316" s="157">
        <f>IF(ISNUMBER(G289)=TRUE,IF(G289&gt;0,G289/NAgni!G$57*100,"n.a."),"n.a.")</f>
        <v>13588.368126392026</v>
      </c>
      <c r="H316" s="157">
        <f>IF(ISNUMBER(H289)=TRUE,IF(H289&gt;0,H289/NAgni!H$57*100,"n.a."),"n.a.")</f>
        <v>11838.613815259954</v>
      </c>
      <c r="I316" s="157">
        <f>IF(ISNUMBER(I289)=TRUE,IF(I289&gt;0,I289/NAgni!I$57*100,"n.a."),"n.a.")</f>
        <v>11412.169820556755</v>
      </c>
      <c r="J316" s="157">
        <f>IF(ISNUMBER(J289)=TRUE,IF(J289&gt;0,J289/NAgni!J$57*100,"n.a."),"n.a.")</f>
        <v>11729.750995891623</v>
      </c>
      <c r="K316" s="157">
        <f>IF(ISNUMBER(K289)=TRUE,IF(K289&gt;0,K289/NAgni!K$57*100,"n.a."),"n.a.")</f>
        <v>10561.95272767242</v>
      </c>
      <c r="L316" s="157">
        <f>IF(ISNUMBER(L289)=TRUE,IF(L289&gt;0,L289/NAgni!L$57*100,"n.a."),"n.a.")</f>
        <v>10619.763023109839</v>
      </c>
      <c r="M316" s="157">
        <f>IF(ISNUMBER(M289)=TRUE,IF(M289&gt;0,M289/NAgni!M$57*100,"n.a."),"n.a.")</f>
        <v>10991.118171338057</v>
      </c>
      <c r="N316" s="157">
        <f>IF(ISNUMBER(N289)=TRUE,IF(N289&gt;0,N289/NAgni!N$57*100,"n.a."),"n.a.")</f>
        <v>10909.825354659133</v>
      </c>
      <c r="O316" s="157">
        <f>IF(ISNUMBER(O289)=TRUE,IF(O289&gt;0,O289/NAgni!O$57*100,"n.a."),"n.a.")</f>
        <v>11220.964736841161</v>
      </c>
      <c r="P316" s="157">
        <f>IF(ISNUMBER(P289)=TRUE,IF(P289&gt;0,P289/NAgni!P$57*100,"n.a."),"n.a.")</f>
        <v>10975.465168451197</v>
      </c>
      <c r="Q316" s="157">
        <f>IF(ISNUMBER(Q289)=TRUE,IF(Q289&gt;0,Q289/NAgni!Q$57*100,"n.a."),"n.a.")</f>
        <v>11787.927940010799</v>
      </c>
      <c r="R316" s="157">
        <f>IF(ISNUMBER(R289)=TRUE,IF(R289&gt;0,R289/NAgni!R$57*100,"n.a."),"n.a.")</f>
        <v>13603.983121656347</v>
      </c>
      <c r="S316" s="157">
        <f>IF(ISNUMBER(S289)=TRUE,IF(S289&gt;0,S289/NAgni!S$57*100,"n.a."),"n.a.")</f>
        <v>13606.641111671819</v>
      </c>
      <c r="T316" s="157">
        <f>IF(ISNUMBER(T289)=TRUE,IF(T289&gt;0,T289/NAgni!T$57*100,"n.a."),"n.a.")</f>
        <v>14113.380816190755</v>
      </c>
      <c r="U316" s="157">
        <f>IF(ISNUMBER(U289)=TRUE,IF(U289&gt;0,U289/NAgni!U$57*100,"n.a."),"n.a.")</f>
        <v>14508.697364171616</v>
      </c>
      <c r="V316" s="157">
        <f>IF(ISNUMBER(V289)=TRUE,IF(V289&gt;0,V289/NAgni!V$57*100,"n.a."),"n.a.")</f>
        <v>13704.713265612427</v>
      </c>
      <c r="W316" s="157">
        <f>IF(ISNUMBER(W289)=TRUE,IF(W289&gt;0,W289/NAgni!W$57*100,"n.a."),"n.a.")</f>
        <v>13561.112773590532</v>
      </c>
      <c r="X316" s="157">
        <f>IF(ISNUMBER(X289)=TRUE,IF(X289&gt;0,X289/NAgni!X$57*100,"n.a."),"n.a.")</f>
        <v>15710.532444290489</v>
      </c>
      <c r="Y316" s="157">
        <f>IF(ISNUMBER(Y289)=TRUE,IF(Y289&gt;0,Y289/NAgni!Y$57*100,"n.a."),"n.a.")</f>
        <v>14621.031761534898</v>
      </c>
      <c r="Z316" s="157">
        <f>IF(ISNUMBER(Z289)=TRUE,IF(Z289&gt;0,Z289/NAgni!Z$57*100,"n.a."),"n.a.")</f>
        <v>11965.288120304782</v>
      </c>
    </row>
    <row r="317" spans="1:26" x14ac:dyDescent="0.25">
      <c r="A317" s="1" t="s">
        <v>355</v>
      </c>
      <c r="B317" t="s">
        <v>356</v>
      </c>
      <c r="C317" s="157">
        <f>IF(ISNUMBER(C290)=TRUE,IF(C290&gt;0,C290/NAgni!C$57*100,"n.a."),"n.a.")</f>
        <v>16699.945715905626</v>
      </c>
      <c r="D317" s="157">
        <f>IF(ISNUMBER(D290)=TRUE,IF(D290&gt;0,D290/NAgni!D$57*100,"n.a."),"n.a.")</f>
        <v>23084.009149574282</v>
      </c>
      <c r="E317" s="157">
        <f>IF(ISNUMBER(E290)=TRUE,IF(E290&gt;0,E290/NAgni!E$57*100,"n.a."),"n.a.")</f>
        <v>21355.474016493445</v>
      </c>
      <c r="F317" s="157">
        <f>IF(ISNUMBER(F290)=TRUE,IF(F290&gt;0,F290/NAgni!F$57*100,"n.a."),"n.a.")</f>
        <v>16259.398240333334</v>
      </c>
      <c r="G317" s="157">
        <f>IF(ISNUMBER(G290)=TRUE,IF(G290&gt;0,G290/NAgni!G$57*100,"n.a."),"n.a.")</f>
        <v>13092.342475410256</v>
      </c>
      <c r="H317" s="157">
        <f>IF(ISNUMBER(H290)=TRUE,IF(H290&gt;0,H290/NAgni!H$57*100,"n.a."),"n.a.")</f>
        <v>8288.5219321709901</v>
      </c>
      <c r="I317" s="157" t="str">
        <f>IF(ISNUMBER(I290)=TRUE,IF(I290&gt;0,I290/NAgni!I$57*100,"n.a."),"n.a.")</f>
        <v>n.a.</v>
      </c>
      <c r="J317" s="157">
        <f>IF(ISNUMBER(J290)=TRUE,IF(J290&gt;0,J290/NAgni!J$57*100,"n.a."),"n.a.")</f>
        <v>9224.6071373225877</v>
      </c>
      <c r="K317" s="157">
        <f>IF(ISNUMBER(K290)=TRUE,IF(K290&gt;0,K290/NAgni!K$57*100,"n.a."),"n.a.")</f>
        <v>8233.5966623550648</v>
      </c>
      <c r="L317" s="157" t="str">
        <f>IF(ISNUMBER(L290)=TRUE,IF(L290&gt;0,L290/NAgni!L$57*100,"n.a."),"n.a.")</f>
        <v>n.a.</v>
      </c>
      <c r="M317" s="157">
        <f>IF(ISNUMBER(M290)=TRUE,IF(M290&gt;0,M290/NAgni!M$57*100,"n.a."),"n.a.")</f>
        <v>11542.686156559659</v>
      </c>
      <c r="N317" s="157">
        <f>IF(ISNUMBER(N290)=TRUE,IF(N290&gt;0,N290/NAgni!N$57*100,"n.a."),"n.a.")</f>
        <v>12339.950455522416</v>
      </c>
      <c r="O317" s="157">
        <f>IF(ISNUMBER(O290)=TRUE,IF(O290&gt;0,O290/NAgni!O$57*100,"n.a."),"n.a.")</f>
        <v>10562.783663750923</v>
      </c>
      <c r="P317" s="157">
        <f>IF(ISNUMBER(P290)=TRUE,IF(P290&gt;0,P290/NAgni!P$57*100,"n.a."),"n.a.")</f>
        <v>8599.5638804056234</v>
      </c>
      <c r="Q317" s="157">
        <f>IF(ISNUMBER(Q290)=TRUE,IF(Q290&gt;0,Q290/NAgni!Q$57*100,"n.a."),"n.a.")</f>
        <v>9957.6230964074475</v>
      </c>
      <c r="R317" s="157">
        <f>IF(ISNUMBER(R290)=TRUE,IF(R290&gt;0,R290/NAgni!R$57*100,"n.a."),"n.a.")</f>
        <v>10961.265293707889</v>
      </c>
      <c r="S317" s="157">
        <f>IF(ISNUMBER(S290)=TRUE,IF(S290&gt;0,S290/NAgni!S$57*100,"n.a."),"n.a.")</f>
        <v>10725.800161203986</v>
      </c>
      <c r="T317" s="157">
        <f>IF(ISNUMBER(T290)=TRUE,IF(T290&gt;0,T290/NAgni!T$57*100,"n.a."),"n.a.")</f>
        <v>9083.1795397483711</v>
      </c>
      <c r="U317" s="157">
        <f>IF(ISNUMBER(U290)=TRUE,IF(U290&gt;0,U290/NAgni!U$57*100,"n.a."),"n.a.")</f>
        <v>11858.158270166467</v>
      </c>
      <c r="V317" s="157">
        <f>IF(ISNUMBER(V290)=TRUE,IF(V290&gt;0,V290/NAgni!V$57*100,"n.a."),"n.a.")</f>
        <v>13613.874869933818</v>
      </c>
      <c r="W317" s="157">
        <f>IF(ISNUMBER(W290)=TRUE,IF(W290&gt;0,W290/NAgni!W$57*100,"n.a."),"n.a.")</f>
        <v>10164.923196770394</v>
      </c>
      <c r="X317" s="157">
        <f>IF(ISNUMBER(X290)=TRUE,IF(X290&gt;0,X290/NAgni!X$57*100,"n.a."),"n.a.")</f>
        <v>10410.840070734152</v>
      </c>
      <c r="Y317" s="157">
        <f>IF(ISNUMBER(Y290)=TRUE,IF(Y290&gt;0,Y290/NAgni!Y$57*100,"n.a."),"n.a.")</f>
        <v>8591.6783344862888</v>
      </c>
      <c r="Z317" s="157">
        <f>IF(ISNUMBER(Z290)=TRUE,IF(Z290&gt;0,Z290/NAgni!Z$57*100,"n.a."),"n.a.")</f>
        <v>6939.1601518914013</v>
      </c>
    </row>
    <row r="318" spans="1:26" x14ac:dyDescent="0.25">
      <c r="A318" s="1" t="s">
        <v>357</v>
      </c>
      <c r="B318" t="s">
        <v>358</v>
      </c>
      <c r="C318" s="157">
        <f>IF(ISNUMBER(C291)=TRUE,IF(C291&gt;0,C291/NAgni!C$57*100,"n.a."),"n.a.")</f>
        <v>20337.29365160043</v>
      </c>
      <c r="D318" s="157">
        <f>IF(ISNUMBER(D291)=TRUE,IF(D291&gt;0,D291/NAgni!D$57*100,"n.a."),"n.a.")</f>
        <v>29460.771021788463</v>
      </c>
      <c r="E318" s="157">
        <f>IF(ISNUMBER(E291)=TRUE,IF(E291&gt;0,E291/NAgni!E$57*100,"n.a."),"n.a.")</f>
        <v>33210.317233222493</v>
      </c>
      <c r="F318" s="157">
        <f>IF(ISNUMBER(F291)=TRUE,IF(F291&gt;0,F291/NAgni!F$57*100,"n.a."),"n.a.")</f>
        <v>31034.543570774589</v>
      </c>
      <c r="G318" s="157">
        <f>IF(ISNUMBER(G291)=TRUE,IF(G291&gt;0,G291/NAgni!G$57*100,"n.a."),"n.a.")</f>
        <v>30943.852224222577</v>
      </c>
      <c r="H318" s="157">
        <f>IF(ISNUMBER(H291)=TRUE,IF(H291&gt;0,H291/NAgni!H$57*100,"n.a."),"n.a.")</f>
        <v>27219.157563774093</v>
      </c>
      <c r="I318" s="157">
        <f>IF(ISNUMBER(I291)=TRUE,IF(I291&gt;0,I291/NAgni!I$57*100,"n.a."),"n.a.")</f>
        <v>25183.207015112483</v>
      </c>
      <c r="J318" s="157">
        <f>IF(ISNUMBER(J291)=TRUE,IF(J291&gt;0,J291/NAgni!J$57*100,"n.a."),"n.a.")</f>
        <v>28462.938979279785</v>
      </c>
      <c r="K318" s="157">
        <f>IF(ISNUMBER(K291)=TRUE,IF(K291&gt;0,K291/NAgni!K$57*100,"n.a."),"n.a.")</f>
        <v>27533.924108282172</v>
      </c>
      <c r="L318" s="157">
        <f>IF(ISNUMBER(L291)=TRUE,IF(L291&gt;0,L291/NAgni!L$57*100,"n.a."),"n.a.")</f>
        <v>25883.368826004211</v>
      </c>
      <c r="M318" s="157">
        <f>IF(ISNUMBER(M291)=TRUE,IF(M291&gt;0,M291/NAgni!M$57*100,"n.a."),"n.a.")</f>
        <v>21307.265241704208</v>
      </c>
      <c r="N318" s="157">
        <f>IF(ISNUMBER(N291)=TRUE,IF(N291&gt;0,N291/NAgni!N$57*100,"n.a."),"n.a.")</f>
        <v>18194.07817910115</v>
      </c>
      <c r="O318" s="157">
        <f>IF(ISNUMBER(O291)=TRUE,IF(O291&gt;0,O291/NAgni!O$57*100,"n.a."),"n.a.")</f>
        <v>15428.428034170034</v>
      </c>
      <c r="P318" s="157">
        <f>IF(ISNUMBER(P291)=TRUE,IF(P291&gt;0,P291/NAgni!P$57*100,"n.a."),"n.a.")</f>
        <v>16596.05137911105</v>
      </c>
      <c r="Q318" s="157">
        <f>IF(ISNUMBER(Q291)=TRUE,IF(Q291&gt;0,Q291/NAgni!Q$57*100,"n.a."),"n.a.")</f>
        <v>15166.024971181301</v>
      </c>
      <c r="R318" s="157">
        <f>IF(ISNUMBER(R291)=TRUE,IF(R291&gt;0,R291/NAgni!R$57*100,"n.a."),"n.a.")</f>
        <v>13046.294320084724</v>
      </c>
      <c r="S318" s="157">
        <f>IF(ISNUMBER(S291)=TRUE,IF(S291&gt;0,S291/NAgni!S$57*100,"n.a."),"n.a.")</f>
        <v>12833.506586114185</v>
      </c>
      <c r="T318" s="157">
        <f>IF(ISNUMBER(T291)=TRUE,IF(T291&gt;0,T291/NAgni!T$57*100,"n.a."),"n.a.")</f>
        <v>12506.482494081396</v>
      </c>
      <c r="U318" s="157">
        <f>IF(ISNUMBER(U291)=TRUE,IF(U291&gt;0,U291/NAgni!U$57*100,"n.a."),"n.a.")</f>
        <v>12676.70469825112</v>
      </c>
      <c r="V318" s="157">
        <f>IF(ISNUMBER(V291)=TRUE,IF(V291&gt;0,V291/NAgni!V$57*100,"n.a."),"n.a.")</f>
        <v>12054.962538150787</v>
      </c>
      <c r="W318" s="157">
        <f>IF(ISNUMBER(W291)=TRUE,IF(W291&gt;0,W291/NAgni!W$57*100,"n.a."),"n.a.")</f>
        <v>8798.0155329903209</v>
      </c>
      <c r="X318" s="157" t="str">
        <f>IF(ISNUMBER(X291)=TRUE,IF(X291&gt;0,X291/NAgni!X$57*100,"n.a."),"n.a.")</f>
        <v>n.a.</v>
      </c>
      <c r="Y318" s="157" t="str">
        <f>IF(ISNUMBER(Y291)=TRUE,IF(Y291&gt;0,Y291/NAgni!Y$57*100,"n.a."),"n.a.")</f>
        <v>n.a.</v>
      </c>
      <c r="Z318" s="157" t="str">
        <f>IF(ISNUMBER(Z291)=TRUE,IF(Z291&gt;0,Z291/NAgni!Z$57*100,"n.a."),"n.a.")</f>
        <v>n.a.</v>
      </c>
    </row>
    <row r="319" spans="1:26" x14ac:dyDescent="0.25">
      <c r="A319" s="1" t="s">
        <v>359</v>
      </c>
      <c r="B319" t="s">
        <v>360</v>
      </c>
      <c r="C319" s="157">
        <f>IF(ISNUMBER(C292)=TRUE,IF(C292&gt;0,C292/NAgni!C$57*100,"n.a."),"n.a.")</f>
        <v>6301.6146295787657</v>
      </c>
      <c r="D319" s="157">
        <f>IF(ISNUMBER(D292)=TRUE,IF(D292&gt;0,D292/NAgni!D$57*100,"n.a."),"n.a.")</f>
        <v>5880.7005896490145</v>
      </c>
      <c r="E319" s="157">
        <f>IF(ISNUMBER(E292)=TRUE,IF(E292&gt;0,E292/NAgni!E$57*100,"n.a."),"n.a.")</f>
        <v>5744.549490372292</v>
      </c>
      <c r="F319" s="157">
        <f>IF(ISNUMBER(F292)=TRUE,IF(F292&gt;0,F292/NAgni!F$57*100,"n.a."),"n.a.")</f>
        <v>5794.9209527103585</v>
      </c>
      <c r="G319" s="157">
        <f>IF(ISNUMBER(G292)=TRUE,IF(G292&gt;0,G292/NAgni!G$57*100,"n.a."),"n.a.")</f>
        <v>5245.7350535705846</v>
      </c>
      <c r="H319" s="157">
        <f>IF(ISNUMBER(H292)=TRUE,IF(H292&gt;0,H292/NAgni!H$57*100,"n.a."),"n.a.")</f>
        <v>5616.1531422313255</v>
      </c>
      <c r="I319" s="157">
        <f>IF(ISNUMBER(I292)=TRUE,IF(I292&gt;0,I292/NAgni!I$57*100,"n.a."),"n.a.")</f>
        <v>5736.4206142296898</v>
      </c>
      <c r="J319" s="157">
        <f>IF(ISNUMBER(J292)=TRUE,IF(J292&gt;0,J292/NAgni!J$57*100,"n.a."),"n.a.")</f>
        <v>5663.1753121884158</v>
      </c>
      <c r="K319" s="157">
        <f>IF(ISNUMBER(K292)=TRUE,IF(K292&gt;0,K292/NAgni!K$57*100,"n.a."),"n.a.")</f>
        <v>4881.516460714095</v>
      </c>
      <c r="L319" s="157">
        <f>IF(ISNUMBER(L292)=TRUE,IF(L292&gt;0,L292/NAgni!L$57*100,"n.a."),"n.a.")</f>
        <v>4893.4746415903728</v>
      </c>
      <c r="M319" s="157">
        <f>IF(ISNUMBER(M292)=TRUE,IF(M292&gt;0,M292/NAgni!M$57*100,"n.a."),"n.a.")</f>
        <v>5156.5470727445436</v>
      </c>
      <c r="N319" s="157">
        <f>IF(ISNUMBER(N292)=TRUE,IF(N292&gt;0,N292/NAgni!N$57*100,"n.a."),"n.a.")</f>
        <v>5162.4908370869962</v>
      </c>
      <c r="O319" s="157">
        <f>IF(ISNUMBER(O292)=TRUE,IF(O292&gt;0,O292/NAgni!O$57*100,"n.a."),"n.a.")</f>
        <v>5037.490548286084</v>
      </c>
      <c r="P319" s="157">
        <f>IF(ISNUMBER(P292)=TRUE,IF(P292&gt;0,P292/NAgni!P$57*100,"n.a."),"n.a.")</f>
        <v>5299.2818917467475</v>
      </c>
      <c r="Q319" s="157">
        <f>IF(ISNUMBER(Q292)=TRUE,IF(Q292&gt;0,Q292/NAgni!Q$57*100,"n.a."),"n.a.")</f>
        <v>5965.8916024914324</v>
      </c>
      <c r="R319" s="157">
        <f>IF(ISNUMBER(R292)=TRUE,IF(R292&gt;0,R292/NAgni!R$57*100,"n.a."),"n.a.")</f>
        <v>6447.2946913670921</v>
      </c>
      <c r="S319" s="157">
        <f>IF(ISNUMBER(S292)=TRUE,IF(S292&gt;0,S292/NAgni!S$57*100,"n.a."),"n.a.")</f>
        <v>7100.7094443912747</v>
      </c>
      <c r="T319" s="157">
        <f>IF(ISNUMBER(T292)=TRUE,IF(T292&gt;0,T292/NAgni!T$57*100,"n.a."),"n.a.")</f>
        <v>7152.6429366424263</v>
      </c>
      <c r="U319" s="157">
        <f>IF(ISNUMBER(U292)=TRUE,IF(U292&gt;0,U292/NAgni!U$57*100,"n.a."),"n.a.")</f>
        <v>7142.3316774536515</v>
      </c>
      <c r="V319" s="157">
        <f>IF(ISNUMBER(V292)=TRUE,IF(V292&gt;0,V292/NAgni!V$57*100,"n.a."),"n.a.")</f>
        <v>7609.0823653496682</v>
      </c>
      <c r="W319" s="157">
        <f>IF(ISNUMBER(W292)=TRUE,IF(W292&gt;0,W292/NAgni!W$57*100,"n.a."),"n.a.")</f>
        <v>7364.7403638298274</v>
      </c>
      <c r="X319" s="157">
        <f>IF(ISNUMBER(X292)=TRUE,IF(X292&gt;0,X292/NAgni!X$57*100,"n.a."),"n.a.")</f>
        <v>7317.5445599094583</v>
      </c>
      <c r="Y319" s="157">
        <f>IF(ISNUMBER(Y292)=TRUE,IF(Y292&gt;0,Y292/NAgni!Y$57*100,"n.a."),"n.a.")</f>
        <v>6857.1011789320892</v>
      </c>
      <c r="Z319" s="157">
        <f>IF(ISNUMBER(Z292)=TRUE,IF(Z292&gt;0,Z292/NAgni!Z$57*100,"n.a."),"n.a.")</f>
        <v>5716.9526353906567</v>
      </c>
    </row>
    <row r="320" spans="1:26" x14ac:dyDescent="0.25">
      <c r="A320" s="1" t="s">
        <v>361</v>
      </c>
      <c r="B320" t="s">
        <v>485</v>
      </c>
      <c r="C320" s="157">
        <f>IF(ISNUMBER(C293)=TRUE,IF(C293&gt;0,C293/NAgni!C$57*100,"n.a."),"n.a.")</f>
        <v>2634.4692506014585</v>
      </c>
      <c r="D320" s="157">
        <f>IF(ISNUMBER(D293)=TRUE,IF(D293&gt;0,D293/NAgni!D$57*100,"n.a."),"n.a.")</f>
        <v>2776.750319473716</v>
      </c>
      <c r="E320" s="157">
        <f>IF(ISNUMBER(E293)=TRUE,IF(E293&gt;0,E293/NAgni!E$57*100,"n.a."),"n.a.")</f>
        <v>2703.187462946823</v>
      </c>
      <c r="F320" s="157">
        <f>IF(ISNUMBER(F293)=TRUE,IF(F293&gt;0,F293/NAgni!F$57*100,"n.a."),"n.a.")</f>
        <v>2623.4869193506634</v>
      </c>
      <c r="G320" s="157">
        <f>IF(ISNUMBER(G293)=TRUE,IF(G293&gt;0,G293/NAgni!G$57*100,"n.a."),"n.a.")</f>
        <v>2592.8156206555923</v>
      </c>
      <c r="H320" s="157">
        <f>IF(ISNUMBER(H293)=TRUE,IF(H293&gt;0,H293/NAgni!H$57*100,"n.a."),"n.a.")</f>
        <v>2507.815007457908</v>
      </c>
      <c r="I320" s="157">
        <f>IF(ISNUMBER(I293)=TRUE,IF(I293&gt;0,I293/NAgni!I$57*100,"n.a."),"n.a.")</f>
        <v>2390.2551546763734</v>
      </c>
      <c r="J320" s="157">
        <f>IF(ISNUMBER(J293)=TRUE,IF(J293&gt;0,J293/NAgni!J$57*100,"n.a."),"n.a.")</f>
        <v>2380.4483840215253</v>
      </c>
      <c r="K320" s="157">
        <f>IF(ISNUMBER(K293)=TRUE,IF(K293&gt;0,K293/NAgni!K$57*100,"n.a."),"n.a.")</f>
        <v>2197.9653604767973</v>
      </c>
      <c r="L320" s="157">
        <f>IF(ISNUMBER(L293)=TRUE,IF(L293&gt;0,L293/NAgni!L$57*100,"n.a."),"n.a.")</f>
        <v>2122.7844724772381</v>
      </c>
      <c r="M320" s="157">
        <f>IF(ISNUMBER(M293)=TRUE,IF(M293&gt;0,M293/NAgni!M$57*100,"n.a."),"n.a.")</f>
        <v>2126.534024043277</v>
      </c>
      <c r="N320" s="157">
        <f>IF(ISNUMBER(N293)=TRUE,IF(N293&gt;0,N293/NAgni!N$57*100,"n.a."),"n.a.")</f>
        <v>2137.304144569689</v>
      </c>
      <c r="O320" s="157">
        <f>IF(ISNUMBER(O293)=TRUE,IF(O293&gt;0,O293/NAgni!O$57*100,"n.a."),"n.a.")</f>
        <v>2094.8303291194566</v>
      </c>
      <c r="P320" s="157">
        <f>IF(ISNUMBER(P293)=TRUE,IF(P293&gt;0,P293/NAgni!P$57*100,"n.a."),"n.a.")</f>
        <v>2125.8812235763125</v>
      </c>
      <c r="Q320" s="157">
        <f>IF(ISNUMBER(Q293)=TRUE,IF(Q293&gt;0,Q293/NAgni!Q$57*100,"n.a."),"n.a.")</f>
        <v>2134.6922914773222</v>
      </c>
      <c r="R320" s="157">
        <f>IF(ISNUMBER(R293)=TRUE,IF(R293&gt;0,R293/NAgni!R$57*100,"n.a."),"n.a.")</f>
        <v>2274.2291123856949</v>
      </c>
      <c r="S320" s="157">
        <f>IF(ISNUMBER(S293)=TRUE,IF(S293&gt;0,S293/NAgni!S$57*100,"n.a."),"n.a.")</f>
        <v>2452.4969634353038</v>
      </c>
      <c r="T320" s="157">
        <f>IF(ISNUMBER(T293)=TRUE,IF(T293&gt;0,T293/NAgni!T$57*100,"n.a."),"n.a.")</f>
        <v>2474.1521589976151</v>
      </c>
      <c r="U320" s="157">
        <f>IF(ISNUMBER(U293)=TRUE,IF(U293&gt;0,U293/NAgni!U$57*100,"n.a."),"n.a.")</f>
        <v>2500.1117406592266</v>
      </c>
      <c r="V320" s="157">
        <f>IF(ISNUMBER(V293)=TRUE,IF(V293&gt;0,V293/NAgni!V$57*100,"n.a."),"n.a.")</f>
        <v>2465.7229704282922</v>
      </c>
      <c r="W320" s="157">
        <f>IF(ISNUMBER(W293)=TRUE,IF(W293&gt;0,W293/NAgni!W$57*100,"n.a."),"n.a.")</f>
        <v>2538.9945894253101</v>
      </c>
      <c r="X320" s="157">
        <f>IF(ISNUMBER(X293)=TRUE,IF(X293&gt;0,X293/NAgni!X$57*100,"n.a."),"n.a.")</f>
        <v>2616.999234228671</v>
      </c>
      <c r="Y320" s="157">
        <f>IF(ISNUMBER(Y293)=TRUE,IF(Y293&gt;0,Y293/NAgni!Y$57*100,"n.a."),"n.a.")</f>
        <v>2420.6026290492896</v>
      </c>
      <c r="Z320" s="157">
        <f>IF(ISNUMBER(Z293)=TRUE,IF(Z293&gt;0,Z293/NAgni!Z$57*100,"n.a."),"n.a.")</f>
        <v>2211.9786879044659</v>
      </c>
    </row>
    <row r="321" spans="1:26" x14ac:dyDescent="0.25">
      <c r="A321" s="1" t="s">
        <v>486</v>
      </c>
      <c r="B321" t="s">
        <v>487</v>
      </c>
      <c r="C321" s="157" t="str">
        <f>IF(ISNUMBER(C294)=TRUE,IF(C294&gt;0,C294/NAgni!C$57*100,"n.a."),"n.a.")</f>
        <v>n.a.</v>
      </c>
      <c r="D321" s="157" t="str">
        <f>IF(ISNUMBER(D294)=TRUE,IF(D294&gt;0,D294/NAgni!D$57*100,"n.a."),"n.a.")</f>
        <v>n.a.</v>
      </c>
      <c r="E321" s="157" t="str">
        <f>IF(ISNUMBER(E294)=TRUE,IF(E294&gt;0,E294/NAgni!E$57*100,"n.a."),"n.a.")</f>
        <v>n.a.</v>
      </c>
      <c r="F321" s="157" t="str">
        <f>IF(ISNUMBER(F294)=TRUE,IF(F294&gt;0,F294/NAgni!F$57*100,"n.a."),"n.a.")</f>
        <v>n.a.</v>
      </c>
      <c r="G321" s="157" t="str">
        <f>IF(ISNUMBER(G294)=TRUE,IF(G294&gt;0,G294/NAgni!G$57*100,"n.a."),"n.a.")</f>
        <v>n.a.</v>
      </c>
      <c r="H321" s="157" t="str">
        <f>IF(ISNUMBER(H294)=TRUE,IF(H294&gt;0,H294/NAgni!H$57*100,"n.a."),"n.a.")</f>
        <v>n.a.</v>
      </c>
      <c r="I321" s="157" t="str">
        <f>IF(ISNUMBER(I294)=TRUE,IF(I294&gt;0,I294/NAgni!I$57*100,"n.a."),"n.a.")</f>
        <v>n.a.</v>
      </c>
      <c r="J321" s="157" t="str">
        <f>IF(ISNUMBER(J294)=TRUE,IF(J294&gt;0,J294/NAgni!J$57*100,"n.a."),"n.a.")</f>
        <v>n.a.</v>
      </c>
      <c r="K321" s="157" t="str">
        <f>IF(ISNUMBER(K294)=TRUE,IF(K294&gt;0,K294/NAgni!K$57*100,"n.a."),"n.a.")</f>
        <v>n.a.</v>
      </c>
      <c r="L321" s="157" t="str">
        <f>IF(ISNUMBER(L294)=TRUE,IF(L294&gt;0,L294/NAgni!L$57*100,"n.a."),"n.a.")</f>
        <v>n.a.</v>
      </c>
      <c r="M321" s="157" t="str">
        <f>IF(ISNUMBER(M294)=TRUE,IF(M294&gt;0,M294/NAgni!M$57*100,"n.a."),"n.a.")</f>
        <v>n.a.</v>
      </c>
      <c r="N321" s="157" t="str">
        <f>IF(ISNUMBER(N294)=TRUE,IF(N294&gt;0,N294/NAgni!N$57*100,"n.a."),"n.a.")</f>
        <v>n.a.</v>
      </c>
      <c r="O321" s="157" t="str">
        <f>IF(ISNUMBER(O294)=TRUE,IF(O294&gt;0,O294/NAgni!O$57*100,"n.a."),"n.a.")</f>
        <v>n.a.</v>
      </c>
      <c r="P321" s="157" t="str">
        <f>IF(ISNUMBER(P294)=TRUE,IF(P294&gt;0,P294/NAgni!P$57*100,"n.a."),"n.a.")</f>
        <v>n.a.</v>
      </c>
      <c r="Q321" s="157" t="str">
        <f>IF(ISNUMBER(Q294)=TRUE,IF(Q294&gt;0,Q294/NAgni!Q$57*100,"n.a."),"n.a.")</f>
        <v>n.a.</v>
      </c>
      <c r="R321" s="157" t="str">
        <f>IF(ISNUMBER(R294)=TRUE,IF(R294&gt;0,R294/NAgni!R$57*100,"n.a."),"n.a.")</f>
        <v>n.a.</v>
      </c>
      <c r="S321" s="157" t="str">
        <f>IF(ISNUMBER(S294)=TRUE,IF(S294&gt;0,S294/NAgni!S$57*100,"n.a."),"n.a.")</f>
        <v>n.a.</v>
      </c>
      <c r="T321" s="157" t="str">
        <f>IF(ISNUMBER(T294)=TRUE,IF(T294&gt;0,T294/NAgni!T$57*100,"n.a."),"n.a.")</f>
        <v>n.a.</v>
      </c>
      <c r="U321" s="157" t="str">
        <f>IF(ISNUMBER(U294)=TRUE,IF(U294&gt;0,U294/NAgni!U$57*100,"n.a."),"n.a.")</f>
        <v>n.a.</v>
      </c>
      <c r="V321" s="157" t="str">
        <f>IF(ISNUMBER(V294)=TRUE,IF(V294&gt;0,V294/NAgni!V$57*100,"n.a."),"n.a.")</f>
        <v>n.a.</v>
      </c>
      <c r="W321" s="157" t="str">
        <f>IF(ISNUMBER(W294)=TRUE,IF(W294&gt;0,W294/NAgni!W$57*100,"n.a."),"n.a.")</f>
        <v>n.a.</v>
      </c>
      <c r="X321" s="157" t="str">
        <f>IF(ISNUMBER(X294)=TRUE,IF(X294&gt;0,X294/NAgni!X$57*100,"n.a."),"n.a.")</f>
        <v>n.a.</v>
      </c>
      <c r="Y321" s="157">
        <f>IF(ISNUMBER(Y294)=TRUE,IF(Y294&gt;0,Y294/NAgni!Y$57*100,"n.a."),"n.a.")</f>
        <v>17237.587489969163</v>
      </c>
      <c r="Z321" s="157">
        <f>IF(ISNUMBER(Z294)=TRUE,IF(Z294&gt;0,Z294/NAgni!Z$57*100,"n.a."),"n.a.")</f>
        <v>10802.971625558008</v>
      </c>
    </row>
    <row r="322" spans="1:26" s="43" customFormat="1" ht="20.25" customHeight="1" x14ac:dyDescent="0.25">
      <c r="A322" s="841"/>
      <c r="B322" s="435" t="s">
        <v>202</v>
      </c>
      <c r="C322" s="843">
        <f>IF(ISNUMBER(C295)=TRUE,IF(C295&gt;0,C295/NAgni!C$57*100,"n.a."),"n.a.")</f>
        <v>9108.6583358974549</v>
      </c>
      <c r="D322" s="843">
        <f>IF(ISNUMBER(D295)=TRUE,IF(D295&gt;0,D295/NAgni!D$57*100,"n.a."),"n.a.")</f>
        <v>9049.4555047126942</v>
      </c>
      <c r="E322" s="843">
        <f>IF(ISNUMBER(E295)=TRUE,IF(E295&gt;0,E295/NAgni!E$57*100,"n.a."),"n.a.")</f>
        <v>9498.3091317519265</v>
      </c>
      <c r="F322" s="843">
        <f>IF(ISNUMBER(F295)=TRUE,IF(F295&gt;0,F295/NAgni!F$57*100,"n.a."),"n.a.")</f>
        <v>9280.012910173431</v>
      </c>
      <c r="G322" s="843">
        <f>IF(ISNUMBER(G295)=TRUE,IF(G295&gt;0,G295/NAgni!G$57*100,"n.a."),"n.a.")</f>
        <v>9648.017488663223</v>
      </c>
      <c r="H322" s="843">
        <f>IF(ISNUMBER(H295)=TRUE,IF(H295&gt;0,H295/NAgni!H$57*100,"n.a."),"n.a.")</f>
        <v>8670.1332519831321</v>
      </c>
      <c r="I322" s="843">
        <f>IF(ISNUMBER(I295)=TRUE,IF(I295&gt;0,I295/NAgni!I$57*100,"n.a."),"n.a.")</f>
        <v>8098.9214550995357</v>
      </c>
      <c r="J322" s="843">
        <f>IF(ISNUMBER(J295)=TRUE,IF(J295&gt;0,J295/NAgni!J$57*100,"n.a."),"n.a.")</f>
        <v>7952.9677265556929</v>
      </c>
      <c r="K322" s="843">
        <f>IF(ISNUMBER(K295)=TRUE,IF(K295&gt;0,K295/NAgni!K$57*100,"n.a."),"n.a.")</f>
        <v>7298.6127773852604</v>
      </c>
      <c r="L322" s="843">
        <f>IF(ISNUMBER(L295)=TRUE,IF(L295&gt;0,L295/NAgni!L$57*100,"n.a."),"n.a.")</f>
        <v>7073.0832416228795</v>
      </c>
      <c r="M322" s="843">
        <f>IF(ISNUMBER(M295)=TRUE,IF(M295&gt;0,M295/NAgni!M$57*100,"n.a."),"n.a.")</f>
        <v>7169.6034732283761</v>
      </c>
      <c r="N322" s="843">
        <f>IF(ISNUMBER(N295)=TRUE,IF(N295&gt;0,N295/NAgni!N$57*100,"n.a."),"n.a.")</f>
        <v>7396.0315353125025</v>
      </c>
      <c r="O322" s="843">
        <f>IF(ISNUMBER(O295)=TRUE,IF(O295&gt;0,O295/NAgni!O$57*100,"n.a."),"n.a.")</f>
        <v>7404.1339111204816</v>
      </c>
      <c r="P322" s="843">
        <f>IF(ISNUMBER(P295)=TRUE,IF(P295&gt;0,P295/NAgni!P$57*100,"n.a."),"n.a.")</f>
        <v>7446.4593913081344</v>
      </c>
      <c r="Q322" s="843">
        <f>IF(ISNUMBER(Q295)=TRUE,IF(Q295&gt;0,Q295/NAgni!Q$57*100,"n.a."),"n.a.")</f>
        <v>7829.6850313058285</v>
      </c>
      <c r="R322" s="843">
        <f>IF(ISNUMBER(R295)=TRUE,IF(R295&gt;0,R295/NAgni!R$57*100,"n.a."),"n.a.")</f>
        <v>8258.2362182503075</v>
      </c>
      <c r="S322" s="843">
        <f>IF(ISNUMBER(S295)=TRUE,IF(S295&gt;0,S295/NAgni!S$57*100,"n.a."),"n.a.")</f>
        <v>8893.3746753949617</v>
      </c>
      <c r="T322" s="843">
        <f>IF(ISNUMBER(T295)=TRUE,IF(T295&gt;0,T295/NAgni!T$57*100,"n.a."),"n.a.")</f>
        <v>8916.4923429149658</v>
      </c>
      <c r="U322" s="843">
        <f>IF(ISNUMBER(U295)=TRUE,IF(U295&gt;0,U295/NAgni!U$57*100,"n.a."),"n.a.")</f>
        <v>8990.3449550182195</v>
      </c>
      <c r="V322" s="843">
        <f>IF(ISNUMBER(V295)=TRUE,IF(V295&gt;0,V295/NAgni!V$57*100,"n.a."),"n.a.")</f>
        <v>9139.3516822147831</v>
      </c>
      <c r="W322" s="843">
        <f>IF(ISNUMBER(W295)=TRUE,IF(W295&gt;0,W295/NAgni!W$57*100,"n.a."),"n.a.")</f>
        <v>8826.5982899413229</v>
      </c>
      <c r="X322" s="843">
        <f>IF(ISNUMBER(X295)=TRUE,IF(X295&gt;0,X295/NAgni!X$57*100,"n.a."),"n.a.")</f>
        <v>8764.9102030048907</v>
      </c>
      <c r="Y322" s="843">
        <f>IF(ISNUMBER(Y295)=TRUE,IF(Y295&gt;0,Y295/NAgni!Y$57*100,"n.a."),"n.a.")</f>
        <v>8160.4114357871322</v>
      </c>
      <c r="Z322" s="843">
        <f>IF(ISNUMBER(Z295)=TRUE,IF(Z295&gt;0,Z295/NAgni!Z$57*100,"n.a."),"n.a.")</f>
        <v>7530.3507503942883</v>
      </c>
    </row>
    <row r="323" spans="1:26" x14ac:dyDescent="0.25">
      <c r="A323" s="63" t="s">
        <v>481</v>
      </c>
      <c r="B323" s="42"/>
      <c r="C323" s="42"/>
      <c r="D323" s="42"/>
      <c r="E323" s="42"/>
      <c r="F323" s="42"/>
      <c r="G323" s="42"/>
      <c r="H323" s="42"/>
      <c r="I323" s="42"/>
      <c r="J323" s="42"/>
      <c r="K323" s="42"/>
      <c r="L323" s="42"/>
      <c r="M323" s="42"/>
      <c r="N323" s="42"/>
      <c r="O323" s="42"/>
      <c r="P323" s="153"/>
      <c r="Q323" s="153"/>
      <c r="R323" s="153"/>
      <c r="S323" s="153"/>
      <c r="T323" s="153"/>
    </row>
  </sheetData>
  <phoneticPr fontId="16" type="noConversion"/>
  <pageMargins left="0.74803149606299202" right="0.74803149606299202" top="0.98425196850393704" bottom="0.98425196850393704" header="0.511811023622047" footer="0.511811023622047"/>
  <pageSetup scale="46" fitToHeight="3" orientation="landscape" r:id="rId1"/>
  <headerFooter alignWithMargins="0"/>
  <rowBreaks count="11" manualBreakCount="11">
    <brk id="27" max="16383" man="1"/>
    <brk id="54" max="16383" man="1"/>
    <brk id="81" max="25" man="1"/>
    <brk id="108" max="25" man="1"/>
    <brk id="135" max="25" man="1"/>
    <brk id="162" max="25" man="1"/>
    <brk id="189" max="25" man="1"/>
    <brk id="216" max="25" man="1"/>
    <brk id="243" max="25" man="1"/>
    <brk id="270" max="25" man="1"/>
    <brk id="297" max="2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theme="6" tint="0.39997558519241921"/>
  </sheetPr>
  <dimension ref="A1:S65"/>
  <sheetViews>
    <sheetView view="pageBreakPreview" zoomScale="90" zoomScaleNormal="80" zoomScaleSheetLayoutView="90" workbookViewId="0">
      <pane xSplit="2" topLeftCell="C1" activePane="topRight" state="frozen"/>
      <selection activeCell="D107" sqref="D107"/>
      <selection pane="topRight" activeCell="B2" sqref="B2"/>
    </sheetView>
  </sheetViews>
  <sheetFormatPr defaultColWidth="8.77734375" defaultRowHeight="13.2" x14ac:dyDescent="0.25"/>
  <cols>
    <col min="1" max="1" width="5.44140625" style="1" customWidth="1"/>
    <col min="2" max="2" width="29.77734375" customWidth="1"/>
    <col min="3" max="16" width="10.44140625" customWidth="1"/>
  </cols>
  <sheetData>
    <row r="1" spans="1:19" s="14" customFormat="1" ht="25.35" customHeight="1" x14ac:dyDescent="0.25">
      <c r="A1" s="39" t="str">
        <f>Index!A59</f>
        <v>Table 4a    National government employment by department, FY2010-FY2023</v>
      </c>
    </row>
    <row r="2" spans="1:19" s="14" customFormat="1" ht="21.75" customHeight="1" x14ac:dyDescent="0.25">
      <c r="A2" s="797"/>
      <c r="B2" s="186" t="s">
        <v>490</v>
      </c>
      <c r="C2" s="155" t="s">
        <v>491</v>
      </c>
      <c r="D2" s="155" t="str">
        <f>NAgni!N2</f>
        <v>FY11</v>
      </c>
      <c r="E2" s="155" t="str">
        <f>NAgni!O2</f>
        <v>FY12</v>
      </c>
      <c r="F2" s="155" t="str">
        <f>NAgni!P2</f>
        <v>FY13</v>
      </c>
      <c r="G2" s="155" t="str">
        <f>NAgni!Q2</f>
        <v>FY14</v>
      </c>
      <c r="H2" s="155" t="str">
        <f>NAgni!R2</f>
        <v>FY15</v>
      </c>
      <c r="I2" s="155" t="str">
        <f>NAgni!S2</f>
        <v>FY16</v>
      </c>
      <c r="J2" s="155" t="str">
        <f>NAgni!T2</f>
        <v>FY17</v>
      </c>
      <c r="K2" s="155" t="str">
        <f>NAgni!U2</f>
        <v>FY18</v>
      </c>
      <c r="L2" s="155" t="str">
        <f>NAgni!V2</f>
        <v>FY19</v>
      </c>
      <c r="M2" s="155" t="str">
        <f>NAgni!W2</f>
        <v>FY20</v>
      </c>
      <c r="N2" s="155" t="str">
        <f>NAgni!X2</f>
        <v>FY21</v>
      </c>
      <c r="O2" s="155" t="str">
        <f>NAgni!Y2</f>
        <v>FY22</v>
      </c>
      <c r="P2" s="155" t="str">
        <f>NAgni!Z2</f>
        <v>FY23</v>
      </c>
    </row>
    <row r="3" spans="1:19" ht="20.25" customHeight="1" x14ac:dyDescent="0.25">
      <c r="A3" s="1">
        <v>1</v>
      </c>
      <c r="B3" s="153" t="s">
        <v>492</v>
      </c>
      <c r="C3" s="69">
        <v>28</v>
      </c>
      <c r="D3" s="69">
        <v>28</v>
      </c>
      <c r="E3" s="69">
        <v>27</v>
      </c>
      <c r="F3" s="69">
        <v>27</v>
      </c>
      <c r="G3" s="69">
        <v>31</v>
      </c>
      <c r="H3" s="69">
        <v>23</v>
      </c>
      <c r="I3" s="69">
        <v>18</v>
      </c>
      <c r="J3" s="69">
        <v>21</v>
      </c>
      <c r="K3" s="69">
        <v>22</v>
      </c>
      <c r="L3" s="69">
        <v>22</v>
      </c>
      <c r="M3" s="69">
        <v>24</v>
      </c>
      <c r="N3" s="69">
        <v>27</v>
      </c>
      <c r="O3" s="69">
        <v>35</v>
      </c>
      <c r="P3" s="69">
        <v>34</v>
      </c>
      <c r="Q3" s="14"/>
      <c r="R3" s="14"/>
      <c r="S3" s="14"/>
    </row>
    <row r="4" spans="1:19" x14ac:dyDescent="0.25">
      <c r="A4" s="1">
        <v>2</v>
      </c>
      <c r="B4" s="153" t="s">
        <v>493</v>
      </c>
      <c r="C4" s="69">
        <v>13</v>
      </c>
      <c r="D4" s="69">
        <v>14</v>
      </c>
      <c r="E4" s="69">
        <v>14</v>
      </c>
      <c r="F4" s="69">
        <v>11</v>
      </c>
      <c r="G4" s="69">
        <v>11</v>
      </c>
      <c r="H4" s="69">
        <v>11</v>
      </c>
      <c r="I4" s="69">
        <v>12</v>
      </c>
      <c r="J4" s="69">
        <v>10</v>
      </c>
      <c r="K4" s="69">
        <v>11</v>
      </c>
      <c r="L4" s="69">
        <v>13</v>
      </c>
      <c r="M4" s="69">
        <v>14</v>
      </c>
      <c r="N4" s="69">
        <v>14</v>
      </c>
      <c r="O4" s="69">
        <v>13</v>
      </c>
      <c r="P4" s="69">
        <v>13</v>
      </c>
      <c r="Q4" s="14"/>
      <c r="R4" s="14"/>
      <c r="S4" s="14"/>
    </row>
    <row r="5" spans="1:19" x14ac:dyDescent="0.25">
      <c r="A5" s="1">
        <v>3</v>
      </c>
      <c r="B5" s="153" t="s">
        <v>494</v>
      </c>
      <c r="C5" s="69">
        <v>112</v>
      </c>
      <c r="D5" s="69">
        <v>117</v>
      </c>
      <c r="E5" s="69">
        <v>119</v>
      </c>
      <c r="F5" s="69">
        <v>122</v>
      </c>
      <c r="G5" s="69">
        <v>132</v>
      </c>
      <c r="H5" s="69">
        <v>143</v>
      </c>
      <c r="I5" s="69">
        <v>157</v>
      </c>
      <c r="J5" s="69">
        <v>164</v>
      </c>
      <c r="K5" s="69">
        <v>165</v>
      </c>
      <c r="L5" s="69">
        <v>162</v>
      </c>
      <c r="M5" s="69">
        <v>164</v>
      </c>
      <c r="N5" s="69">
        <v>148</v>
      </c>
      <c r="O5" s="69">
        <v>133</v>
      </c>
      <c r="P5" s="69">
        <v>136</v>
      </c>
      <c r="Q5" s="14"/>
      <c r="R5" s="14"/>
      <c r="S5" s="14"/>
    </row>
    <row r="6" spans="1:19" x14ac:dyDescent="0.25">
      <c r="A6" s="1">
        <v>4</v>
      </c>
      <c r="B6" s="153" t="s">
        <v>495</v>
      </c>
      <c r="C6" s="69">
        <v>48</v>
      </c>
      <c r="D6" s="69">
        <v>47</v>
      </c>
      <c r="E6" s="69">
        <v>44</v>
      </c>
      <c r="F6" s="69">
        <v>40</v>
      </c>
      <c r="G6" s="69">
        <v>41</v>
      </c>
      <c r="H6" s="69">
        <v>41</v>
      </c>
      <c r="I6" s="69">
        <v>44</v>
      </c>
      <c r="J6" s="69">
        <v>46</v>
      </c>
      <c r="K6" s="69">
        <v>45</v>
      </c>
      <c r="L6" s="69">
        <v>51</v>
      </c>
      <c r="M6" s="69">
        <v>53</v>
      </c>
      <c r="N6" s="69">
        <v>47</v>
      </c>
      <c r="O6" s="69">
        <v>37</v>
      </c>
      <c r="P6" s="69">
        <v>36</v>
      </c>
      <c r="Q6" s="14"/>
      <c r="R6" s="14"/>
      <c r="S6" s="14"/>
    </row>
    <row r="7" spans="1:19" x14ac:dyDescent="0.25">
      <c r="A7" s="1">
        <v>5</v>
      </c>
      <c r="B7" s="153" t="s">
        <v>496</v>
      </c>
      <c r="C7" s="69">
        <v>182</v>
      </c>
      <c r="D7" s="69">
        <v>179</v>
      </c>
      <c r="E7" s="69">
        <v>177</v>
      </c>
      <c r="F7" s="69">
        <v>178</v>
      </c>
      <c r="G7" s="69">
        <v>196</v>
      </c>
      <c r="H7" s="69">
        <v>200</v>
      </c>
      <c r="I7" s="69">
        <v>199</v>
      </c>
      <c r="J7" s="69">
        <v>202</v>
      </c>
      <c r="K7" s="69">
        <v>221</v>
      </c>
      <c r="L7" s="69">
        <v>225</v>
      </c>
      <c r="M7" s="69">
        <v>222</v>
      </c>
      <c r="N7" s="69">
        <v>234</v>
      </c>
      <c r="O7" s="69">
        <v>202</v>
      </c>
      <c r="P7" s="69">
        <v>212</v>
      </c>
    </row>
    <row r="8" spans="1:19" x14ac:dyDescent="0.25">
      <c r="A8" s="1">
        <v>6</v>
      </c>
      <c r="B8" s="153" t="s">
        <v>497</v>
      </c>
      <c r="C8" s="69">
        <v>84</v>
      </c>
      <c r="D8" s="69">
        <v>84</v>
      </c>
      <c r="E8" s="69">
        <v>82</v>
      </c>
      <c r="F8" s="69">
        <v>78</v>
      </c>
      <c r="G8" s="69">
        <v>80</v>
      </c>
      <c r="H8" s="69">
        <v>70</v>
      </c>
      <c r="I8" s="69">
        <v>77</v>
      </c>
      <c r="J8" s="69">
        <v>75</v>
      </c>
      <c r="K8" s="69">
        <v>76</v>
      </c>
      <c r="L8" s="69">
        <v>70</v>
      </c>
      <c r="M8" s="69">
        <v>69</v>
      </c>
      <c r="N8" s="69">
        <v>88</v>
      </c>
      <c r="O8" s="69">
        <v>151</v>
      </c>
      <c r="P8" s="69">
        <v>177</v>
      </c>
    </row>
    <row r="9" spans="1:19" x14ac:dyDescent="0.25">
      <c r="A9" s="1">
        <v>7</v>
      </c>
      <c r="B9" s="153" t="s">
        <v>498</v>
      </c>
      <c r="C9" s="69">
        <v>392</v>
      </c>
      <c r="D9" s="69">
        <v>389</v>
      </c>
      <c r="E9" s="69">
        <v>377</v>
      </c>
      <c r="F9" s="69">
        <v>361</v>
      </c>
      <c r="G9" s="69">
        <v>278</v>
      </c>
      <c r="H9" s="69">
        <v>271</v>
      </c>
      <c r="I9" s="69">
        <v>258</v>
      </c>
      <c r="J9" s="69">
        <v>256</v>
      </c>
      <c r="K9" s="69">
        <v>246</v>
      </c>
      <c r="L9" s="69">
        <v>248</v>
      </c>
      <c r="M9" s="69">
        <v>252</v>
      </c>
      <c r="N9" s="69">
        <v>240</v>
      </c>
      <c r="O9" s="69">
        <v>227</v>
      </c>
      <c r="P9" s="69">
        <v>215</v>
      </c>
    </row>
    <row r="10" spans="1:19" x14ac:dyDescent="0.25">
      <c r="A10" s="1">
        <v>8</v>
      </c>
      <c r="B10" s="153" t="s">
        <v>354</v>
      </c>
      <c r="C10" s="69">
        <v>452</v>
      </c>
      <c r="D10" s="69">
        <v>461</v>
      </c>
      <c r="E10" s="69">
        <v>455</v>
      </c>
      <c r="F10" s="69">
        <v>436</v>
      </c>
      <c r="G10" s="69">
        <v>421</v>
      </c>
      <c r="H10" s="69">
        <v>424</v>
      </c>
      <c r="I10" s="69">
        <v>436</v>
      </c>
      <c r="J10" s="69">
        <v>433</v>
      </c>
      <c r="K10" s="69">
        <v>423</v>
      </c>
      <c r="L10" s="69">
        <v>422</v>
      </c>
      <c r="M10" s="69">
        <v>419</v>
      </c>
      <c r="N10" s="69">
        <v>426</v>
      </c>
      <c r="O10" s="69">
        <v>415</v>
      </c>
      <c r="P10" s="69">
        <v>395</v>
      </c>
    </row>
    <row r="11" spans="1:19" x14ac:dyDescent="0.25">
      <c r="A11" s="1">
        <v>9</v>
      </c>
      <c r="B11" s="153" t="s">
        <v>464</v>
      </c>
      <c r="C11" s="69">
        <v>387</v>
      </c>
      <c r="D11" s="69">
        <v>394</v>
      </c>
      <c r="E11" s="69">
        <v>389</v>
      </c>
      <c r="F11" s="69">
        <v>387</v>
      </c>
      <c r="G11" s="69">
        <v>413</v>
      </c>
      <c r="H11" s="69">
        <v>411</v>
      </c>
      <c r="I11" s="69">
        <v>403</v>
      </c>
      <c r="J11" s="69">
        <v>403</v>
      </c>
      <c r="K11" s="69">
        <v>400</v>
      </c>
      <c r="L11" s="69">
        <v>386</v>
      </c>
      <c r="M11" s="69">
        <v>388</v>
      </c>
      <c r="N11" s="69">
        <v>397</v>
      </c>
      <c r="O11" s="69">
        <v>402</v>
      </c>
      <c r="P11" s="69">
        <v>418</v>
      </c>
    </row>
    <row r="12" spans="1:19" x14ac:dyDescent="0.25">
      <c r="A12" s="1">
        <v>10</v>
      </c>
      <c r="B12" s="153" t="s">
        <v>499</v>
      </c>
      <c r="C12" s="69">
        <v>43</v>
      </c>
      <c r="D12" s="69">
        <v>44</v>
      </c>
      <c r="E12" s="69">
        <v>43</v>
      </c>
      <c r="F12" s="69">
        <v>41</v>
      </c>
      <c r="G12" s="69">
        <v>41</v>
      </c>
      <c r="H12" s="69">
        <v>40</v>
      </c>
      <c r="I12" s="69">
        <v>41</v>
      </c>
      <c r="J12" s="69">
        <v>43</v>
      </c>
      <c r="K12" s="69">
        <v>46</v>
      </c>
      <c r="L12" s="69">
        <v>56</v>
      </c>
      <c r="M12" s="69">
        <v>51</v>
      </c>
      <c r="N12" s="69">
        <v>24</v>
      </c>
      <c r="O12" s="69">
        <v>14</v>
      </c>
      <c r="P12" s="69">
        <v>13</v>
      </c>
    </row>
    <row r="13" spans="1:19" x14ac:dyDescent="0.25">
      <c r="A13" s="1">
        <v>11</v>
      </c>
      <c r="B13" s="153" t="s">
        <v>500</v>
      </c>
      <c r="C13" s="69">
        <v>18</v>
      </c>
      <c r="D13" s="69">
        <v>15</v>
      </c>
      <c r="E13" s="69">
        <v>17</v>
      </c>
      <c r="F13" s="69">
        <v>19</v>
      </c>
      <c r="G13" s="69">
        <v>17</v>
      </c>
      <c r="H13" s="69">
        <v>16</v>
      </c>
      <c r="I13" s="69">
        <v>17</v>
      </c>
      <c r="J13" s="69">
        <v>17</v>
      </c>
      <c r="K13" s="69">
        <v>17</v>
      </c>
      <c r="L13" s="69">
        <v>20</v>
      </c>
      <c r="M13" s="69">
        <v>19</v>
      </c>
      <c r="N13" s="69">
        <v>27</v>
      </c>
      <c r="O13" s="69">
        <v>28</v>
      </c>
      <c r="P13" s="69">
        <v>24</v>
      </c>
    </row>
    <row r="14" spans="1:19" x14ac:dyDescent="0.25">
      <c r="A14" s="1">
        <v>12</v>
      </c>
      <c r="B14" s="153" t="s">
        <v>501</v>
      </c>
      <c r="C14" s="69">
        <v>83</v>
      </c>
      <c r="D14" s="69">
        <v>84</v>
      </c>
      <c r="E14" s="69">
        <v>81</v>
      </c>
      <c r="F14" s="69">
        <v>81</v>
      </c>
      <c r="G14" s="69">
        <v>75</v>
      </c>
      <c r="H14" s="69">
        <v>77</v>
      </c>
      <c r="I14" s="69">
        <v>79</v>
      </c>
      <c r="J14" s="69">
        <v>85</v>
      </c>
      <c r="K14" s="69">
        <v>84</v>
      </c>
      <c r="L14" s="69">
        <v>100</v>
      </c>
      <c r="M14" s="69">
        <v>97</v>
      </c>
      <c r="N14" s="69">
        <v>53</v>
      </c>
      <c r="O14" s="69">
        <v>50</v>
      </c>
      <c r="P14" s="69">
        <v>41</v>
      </c>
    </row>
    <row r="15" spans="1:19" x14ac:dyDescent="0.25">
      <c r="B15" s="153"/>
      <c r="C15" s="69"/>
      <c r="D15" s="69"/>
      <c r="E15" s="69"/>
      <c r="F15" s="69"/>
      <c r="G15" s="69"/>
      <c r="H15" s="69"/>
      <c r="I15" s="69"/>
      <c r="J15" s="69"/>
      <c r="K15" s="69"/>
      <c r="L15" s="69"/>
      <c r="M15" s="69"/>
      <c r="N15" s="69"/>
      <c r="O15" s="69"/>
      <c r="P15" s="69"/>
    </row>
    <row r="16" spans="1:19" x14ac:dyDescent="0.25">
      <c r="A16" s="1">
        <v>14</v>
      </c>
      <c r="B16" s="153" t="s">
        <v>502</v>
      </c>
      <c r="C16" s="69">
        <v>118</v>
      </c>
      <c r="D16" s="69">
        <v>116</v>
      </c>
      <c r="E16" s="69">
        <v>119</v>
      </c>
      <c r="F16" s="69">
        <v>120</v>
      </c>
      <c r="G16" s="69">
        <v>121</v>
      </c>
      <c r="H16" s="69">
        <v>126</v>
      </c>
      <c r="I16" s="69">
        <v>130</v>
      </c>
      <c r="J16" s="69">
        <v>132</v>
      </c>
      <c r="K16" s="69">
        <v>131</v>
      </c>
      <c r="L16" s="69">
        <v>132</v>
      </c>
      <c r="M16" s="69">
        <v>129</v>
      </c>
      <c r="N16" s="69">
        <v>137</v>
      </c>
      <c r="O16" s="69">
        <v>134</v>
      </c>
      <c r="P16" s="69">
        <v>122</v>
      </c>
    </row>
    <row r="17" spans="1:16" x14ac:dyDescent="0.25">
      <c r="A17" s="1">
        <v>15</v>
      </c>
      <c r="B17" s="153" t="s">
        <v>503</v>
      </c>
      <c r="C17" s="69">
        <v>66</v>
      </c>
      <c r="D17" s="69">
        <v>67</v>
      </c>
      <c r="E17" s="69">
        <v>66</v>
      </c>
      <c r="F17" s="69">
        <v>62</v>
      </c>
      <c r="G17" s="69">
        <v>62</v>
      </c>
      <c r="H17" s="69">
        <v>60</v>
      </c>
      <c r="I17" s="69">
        <v>61</v>
      </c>
      <c r="J17" s="69">
        <v>66</v>
      </c>
      <c r="K17" s="69">
        <v>70</v>
      </c>
      <c r="L17" s="69">
        <v>70</v>
      </c>
      <c r="M17" s="69">
        <v>73</v>
      </c>
      <c r="N17" s="69">
        <v>70</v>
      </c>
      <c r="O17" s="69">
        <v>65</v>
      </c>
      <c r="P17" s="69">
        <v>72</v>
      </c>
    </row>
    <row r="18" spans="1:16" x14ac:dyDescent="0.25">
      <c r="A18" s="1">
        <v>16</v>
      </c>
      <c r="B18" s="153" t="s">
        <v>102</v>
      </c>
      <c r="C18" s="69">
        <v>7</v>
      </c>
      <c r="D18" s="69">
        <v>9</v>
      </c>
      <c r="E18" s="69">
        <v>14</v>
      </c>
      <c r="F18" s="69">
        <v>21</v>
      </c>
      <c r="G18" s="69">
        <v>10</v>
      </c>
      <c r="H18" s="69">
        <v>12</v>
      </c>
      <c r="I18" s="69">
        <v>15</v>
      </c>
      <c r="J18" s="69">
        <v>24</v>
      </c>
      <c r="K18" s="69">
        <v>43</v>
      </c>
      <c r="L18" s="69">
        <v>39</v>
      </c>
      <c r="M18" s="69">
        <v>44</v>
      </c>
      <c r="N18" s="69">
        <v>53</v>
      </c>
      <c r="O18" s="69">
        <v>43</v>
      </c>
      <c r="P18" s="69">
        <v>16</v>
      </c>
    </row>
    <row r="19" spans="1:16" s="224" customFormat="1" ht="20.25" customHeight="1" x14ac:dyDescent="0.25">
      <c r="A19" s="844"/>
      <c r="B19" s="432" t="s">
        <v>202</v>
      </c>
      <c r="C19" s="845">
        <f>SUM(C3:C18)</f>
        <v>2033</v>
      </c>
      <c r="D19" s="845">
        <f t="shared" ref="D19:K19" si="0">SUM(D3:D18)</f>
        <v>2048</v>
      </c>
      <c r="E19" s="845">
        <f t="shared" si="0"/>
        <v>2024</v>
      </c>
      <c r="F19" s="845">
        <f t="shared" si="0"/>
        <v>1984</v>
      </c>
      <c r="G19" s="845">
        <f t="shared" si="0"/>
        <v>1929</v>
      </c>
      <c r="H19" s="845">
        <f t="shared" si="0"/>
        <v>1925</v>
      </c>
      <c r="I19" s="845">
        <f t="shared" si="0"/>
        <v>1947</v>
      </c>
      <c r="J19" s="845">
        <f t="shared" si="0"/>
        <v>1977</v>
      </c>
      <c r="K19" s="845">
        <f t="shared" si="0"/>
        <v>2000</v>
      </c>
      <c r="L19" s="845">
        <f t="shared" ref="L19:P19" si="1">SUM(L3:L18)</f>
        <v>2016</v>
      </c>
      <c r="M19" s="845">
        <f t="shared" si="1"/>
        <v>2018</v>
      </c>
      <c r="N19" s="845">
        <f t="shared" si="1"/>
        <v>1985</v>
      </c>
      <c r="O19" s="845">
        <f t="shared" si="1"/>
        <v>1949</v>
      </c>
      <c r="P19" s="845">
        <f t="shared" si="1"/>
        <v>1924</v>
      </c>
    </row>
    <row r="20" spans="1:16" ht="12.75" customHeight="1" x14ac:dyDescent="0.25">
      <c r="A20" s="153" t="s">
        <v>504</v>
      </c>
      <c r="B20" s="153"/>
      <c r="C20" s="2"/>
      <c r="D20" s="2"/>
      <c r="E20" s="2"/>
      <c r="F20" s="2"/>
      <c r="G20" s="2"/>
      <c r="H20" s="2"/>
      <c r="I20" s="2"/>
      <c r="J20" s="2"/>
      <c r="K20" s="2"/>
      <c r="L20" s="2"/>
      <c r="M20" s="2"/>
      <c r="N20" s="2"/>
      <c r="O20" s="2"/>
      <c r="P20" s="2"/>
    </row>
    <row r="21" spans="1:16" s="4" customFormat="1" ht="20.25" customHeight="1" x14ac:dyDescent="0.25">
      <c r="A21" s="156"/>
    </row>
    <row r="22" spans="1:16" ht="20.25" customHeight="1" x14ac:dyDescent="0.25">
      <c r="A22" s="39" t="str">
        <f>Index!A60</f>
        <v>Table 4b    National government wage costs by department, FY2010-FY2023</v>
      </c>
    </row>
    <row r="23" spans="1:16" s="14" customFormat="1" ht="21.75" customHeight="1" x14ac:dyDescent="0.25">
      <c r="A23" s="797"/>
      <c r="B23" s="7" t="s">
        <v>505</v>
      </c>
      <c r="C23" s="155" t="s">
        <v>491</v>
      </c>
      <c r="D23" s="155" t="str">
        <f>D2</f>
        <v>FY11</v>
      </c>
      <c r="E23" s="155" t="str">
        <f t="shared" ref="E23:I23" si="2">E2</f>
        <v>FY12</v>
      </c>
      <c r="F23" s="155" t="str">
        <f t="shared" si="2"/>
        <v>FY13</v>
      </c>
      <c r="G23" s="155" t="str">
        <f t="shared" si="2"/>
        <v>FY14</v>
      </c>
      <c r="H23" s="155" t="str">
        <f t="shared" si="2"/>
        <v>FY15</v>
      </c>
      <c r="I23" s="155" t="str">
        <f t="shared" si="2"/>
        <v>FY16</v>
      </c>
      <c r="J23" s="155" t="str">
        <f t="shared" ref="J23:K23" si="3">J2</f>
        <v>FY17</v>
      </c>
      <c r="K23" s="155" t="str">
        <f t="shared" si="3"/>
        <v>FY18</v>
      </c>
      <c r="L23" s="155" t="str">
        <f t="shared" ref="L23:O23" si="4">L2</f>
        <v>FY19</v>
      </c>
      <c r="M23" s="155" t="str">
        <f t="shared" si="4"/>
        <v>FY20</v>
      </c>
      <c r="N23" s="155" t="str">
        <f t="shared" si="4"/>
        <v>FY21</v>
      </c>
      <c r="O23" s="155" t="str">
        <f t="shared" si="4"/>
        <v>FY22</v>
      </c>
      <c r="P23" s="155"/>
    </row>
    <row r="24" spans="1:16" ht="20.25" customHeight="1" x14ac:dyDescent="0.25">
      <c r="A24" s="1">
        <v>1</v>
      </c>
      <c r="B24" s="153" t="s">
        <v>492</v>
      </c>
      <c r="C24" s="69">
        <v>636.37799072265625</v>
      </c>
      <c r="D24" s="69">
        <v>687.6510009765625</v>
      </c>
      <c r="E24" s="69">
        <v>688.54302978515625</v>
      </c>
      <c r="F24" s="69">
        <v>746.09100341796875</v>
      </c>
      <c r="G24" s="69">
        <v>938.135986328125</v>
      </c>
      <c r="H24" s="69">
        <v>711.21197509765625</v>
      </c>
      <c r="I24" s="69">
        <v>686.50701904296875</v>
      </c>
      <c r="J24" s="69">
        <v>767.89300537109375</v>
      </c>
      <c r="K24" s="69">
        <v>862.63800048828125</v>
      </c>
      <c r="L24" s="69">
        <v>884.46600341796875</v>
      </c>
      <c r="M24" s="69">
        <v>991.916015625</v>
      </c>
      <c r="N24" s="69">
        <v>982.7769775390625</v>
      </c>
      <c r="O24" s="69">
        <v>1090.2540283203125</v>
      </c>
      <c r="P24" s="69">
        <v>1185.4210205078125</v>
      </c>
    </row>
    <row r="25" spans="1:16" x14ac:dyDescent="0.25">
      <c r="A25" s="1">
        <v>2</v>
      </c>
      <c r="B25" s="153" t="s">
        <v>493</v>
      </c>
      <c r="C25" s="69">
        <v>257.82598876953125</v>
      </c>
      <c r="D25" s="69">
        <v>307.1090087890625</v>
      </c>
      <c r="E25" s="69">
        <v>350.79299926757813</v>
      </c>
      <c r="F25" s="69">
        <v>271.81500244140625</v>
      </c>
      <c r="G25" s="69">
        <v>259.34201049804688</v>
      </c>
      <c r="H25" s="69">
        <v>272.7130126953125</v>
      </c>
      <c r="I25" s="69">
        <v>291.7239990234375</v>
      </c>
      <c r="J25" s="69">
        <v>303.65301513671875</v>
      </c>
      <c r="K25" s="69">
        <v>314.39498901367188</v>
      </c>
      <c r="L25" s="69">
        <v>365.72500610351563</v>
      </c>
      <c r="M25" s="69">
        <v>407.0889892578125</v>
      </c>
      <c r="N25" s="69">
        <v>429.41799926757813</v>
      </c>
      <c r="O25" s="69">
        <v>396.16400146484375</v>
      </c>
      <c r="P25" s="69">
        <v>379.54098510742188</v>
      </c>
    </row>
    <row r="26" spans="1:16" x14ac:dyDescent="0.25">
      <c r="A26" s="1">
        <v>3</v>
      </c>
      <c r="B26" s="153" t="s">
        <v>494</v>
      </c>
      <c r="C26" s="69">
        <v>2243.572021484375</v>
      </c>
      <c r="D26" s="69">
        <v>2481.132080078125</v>
      </c>
      <c r="E26" s="69">
        <v>2717.93408203125</v>
      </c>
      <c r="F26" s="69">
        <v>3007.367919921875</v>
      </c>
      <c r="G26" s="69">
        <v>3351.153076171875</v>
      </c>
      <c r="H26" s="69">
        <v>3672.97412109375</v>
      </c>
      <c r="I26" s="69">
        <v>4098.44677734375</v>
      </c>
      <c r="J26" s="69">
        <v>4391.98583984375</v>
      </c>
      <c r="K26" s="69">
        <v>4376.92919921875</v>
      </c>
      <c r="L26" s="69">
        <v>4343.7099609375</v>
      </c>
      <c r="M26" s="69">
        <v>4246.5830078125</v>
      </c>
      <c r="N26" s="69">
        <v>3907.596923828125</v>
      </c>
      <c r="O26" s="69">
        <v>3525.89599609375</v>
      </c>
      <c r="P26" s="69">
        <v>3894.0869140625</v>
      </c>
    </row>
    <row r="27" spans="1:16" x14ac:dyDescent="0.25">
      <c r="A27" s="1">
        <v>4</v>
      </c>
      <c r="B27" s="153" t="s">
        <v>495</v>
      </c>
      <c r="C27" s="69">
        <v>1232.9169921875</v>
      </c>
      <c r="D27" s="69">
        <v>1315.261962890625</v>
      </c>
      <c r="E27" s="69">
        <v>1268.3389892578125</v>
      </c>
      <c r="F27" s="69">
        <v>1151.64501953125</v>
      </c>
      <c r="G27" s="69">
        <v>1287.739013671875</v>
      </c>
      <c r="H27" s="69">
        <v>1339.2939453125</v>
      </c>
      <c r="I27" s="69">
        <v>1558.448974609375</v>
      </c>
      <c r="J27" s="69">
        <v>1706.3299560546875</v>
      </c>
      <c r="K27" s="69">
        <v>1695.7659912109375</v>
      </c>
      <c r="L27" s="69">
        <v>1780.0050048828125</v>
      </c>
      <c r="M27" s="69">
        <v>1872.998046875</v>
      </c>
      <c r="N27" s="69">
        <v>1581.6080322265625</v>
      </c>
      <c r="O27" s="69">
        <v>1215.2569580078125</v>
      </c>
      <c r="P27" s="69">
        <v>1264.8509521484375</v>
      </c>
    </row>
    <row r="28" spans="1:16" x14ac:dyDescent="0.25">
      <c r="A28" s="1">
        <v>5</v>
      </c>
      <c r="B28" s="153" t="s">
        <v>496</v>
      </c>
      <c r="C28" s="69">
        <v>3534.261962890625</v>
      </c>
      <c r="D28" s="69">
        <v>3543.416015625</v>
      </c>
      <c r="E28" s="69">
        <v>3585.06005859375</v>
      </c>
      <c r="F28" s="69">
        <v>3634.1650390625</v>
      </c>
      <c r="G28" s="69">
        <v>4054.157958984375</v>
      </c>
      <c r="H28" s="69">
        <v>4326.5390625</v>
      </c>
      <c r="I28" s="69">
        <v>4994.7421875</v>
      </c>
      <c r="J28" s="69">
        <v>5196.794921875</v>
      </c>
      <c r="K28" s="69">
        <v>5983.9638671875</v>
      </c>
      <c r="L28" s="69">
        <v>5784.0341796875</v>
      </c>
      <c r="M28" s="69">
        <v>5840.001953125</v>
      </c>
      <c r="N28" s="69">
        <v>6262.43115234375</v>
      </c>
      <c r="O28" s="69">
        <v>5675.26904296875</v>
      </c>
      <c r="P28" s="69">
        <v>6411.42578125</v>
      </c>
    </row>
    <row r="29" spans="1:16" x14ac:dyDescent="0.25">
      <c r="A29" s="1">
        <v>6</v>
      </c>
      <c r="B29" s="153" t="s">
        <v>497</v>
      </c>
      <c r="C29" s="69">
        <v>1207.8929443359375</v>
      </c>
      <c r="D29" s="69">
        <v>1296.926025390625</v>
      </c>
      <c r="E29" s="69">
        <v>1348.845947265625</v>
      </c>
      <c r="F29" s="69">
        <v>1341.8389892578125</v>
      </c>
      <c r="G29" s="69">
        <v>1399.053955078125</v>
      </c>
      <c r="H29" s="69">
        <v>1309.68603515625</v>
      </c>
      <c r="I29" s="69">
        <v>1518.1490478515625</v>
      </c>
      <c r="J29" s="69">
        <v>1530.7459716796875</v>
      </c>
      <c r="K29" s="69">
        <v>1583.9239501953125</v>
      </c>
      <c r="L29" s="69">
        <v>1497.5760498046875</v>
      </c>
      <c r="M29" s="69">
        <v>1383.0369873046875</v>
      </c>
      <c r="N29" s="69">
        <v>1639.508056640625</v>
      </c>
      <c r="O29" s="69">
        <v>3094.925048828125</v>
      </c>
      <c r="P29" s="69">
        <v>4651.06982421875</v>
      </c>
    </row>
    <row r="30" spans="1:16" x14ac:dyDescent="0.25">
      <c r="A30" s="1">
        <v>7</v>
      </c>
      <c r="B30" s="153" t="s">
        <v>498</v>
      </c>
      <c r="C30" s="69">
        <v>4841.86279296875</v>
      </c>
      <c r="D30" s="69">
        <v>5071.2529296875</v>
      </c>
      <c r="E30" s="69">
        <v>5100.0361328125</v>
      </c>
      <c r="F30" s="69">
        <v>5321.19091796875</v>
      </c>
      <c r="G30" s="69">
        <v>4236.6767578125</v>
      </c>
      <c r="H30" s="69">
        <v>4221.10009765625</v>
      </c>
      <c r="I30" s="69">
        <v>4347.02978515625</v>
      </c>
      <c r="J30" s="69">
        <v>4721.55078125</v>
      </c>
      <c r="K30" s="69">
        <v>4630.77294921875</v>
      </c>
      <c r="L30" s="69">
        <v>4688.81201171875</v>
      </c>
      <c r="M30" s="69">
        <v>4858.85400390625</v>
      </c>
      <c r="N30" s="69">
        <v>4566.41015625</v>
      </c>
      <c r="O30" s="69">
        <v>4315.81396484375</v>
      </c>
      <c r="P30" s="69">
        <v>4277.8349609375</v>
      </c>
    </row>
    <row r="31" spans="1:16" x14ac:dyDescent="0.25">
      <c r="A31" s="1">
        <v>8</v>
      </c>
      <c r="B31" s="153" t="s">
        <v>354</v>
      </c>
      <c r="C31" s="69">
        <v>5955.43115234375</v>
      </c>
      <c r="D31" s="69">
        <v>6259.68115234375</v>
      </c>
      <c r="E31" s="69">
        <v>6401.6591796875</v>
      </c>
      <c r="F31" s="69">
        <v>6556.30517578125</v>
      </c>
      <c r="G31" s="69">
        <v>6325.7421875</v>
      </c>
      <c r="H31" s="69">
        <v>6834.490234375</v>
      </c>
      <c r="I31" s="69">
        <v>7396.2509765625</v>
      </c>
      <c r="J31" s="69">
        <v>7449.7490234375</v>
      </c>
      <c r="K31" s="69">
        <v>7541.85400390625</v>
      </c>
      <c r="L31" s="69">
        <v>7641.52978515625</v>
      </c>
      <c r="M31" s="69">
        <v>7751.85986328125</v>
      </c>
      <c r="N31" s="69">
        <v>7839.85302734375</v>
      </c>
      <c r="O31" s="69">
        <v>7746.51904296875</v>
      </c>
      <c r="P31" s="69">
        <v>8206.8515625</v>
      </c>
    </row>
    <row r="32" spans="1:16" x14ac:dyDescent="0.25">
      <c r="A32" s="1">
        <v>9</v>
      </c>
      <c r="B32" s="153" t="s">
        <v>464</v>
      </c>
      <c r="C32" s="69">
        <v>7080.68115234375</v>
      </c>
      <c r="D32" s="69">
        <v>7155.12890625</v>
      </c>
      <c r="E32" s="69">
        <v>7255.3330078125</v>
      </c>
      <c r="F32" s="69">
        <v>7593.2021484375</v>
      </c>
      <c r="G32" s="69">
        <v>8483.392578125</v>
      </c>
      <c r="H32" s="69">
        <v>8582.8681640625</v>
      </c>
      <c r="I32" s="69">
        <v>8939.7626953125</v>
      </c>
      <c r="J32" s="69">
        <v>9044.478515625</v>
      </c>
      <c r="K32" s="69">
        <v>9393.923828125</v>
      </c>
      <c r="L32" s="69">
        <v>8946.0634765625</v>
      </c>
      <c r="M32" s="69">
        <v>9141.841796875</v>
      </c>
      <c r="N32" s="69">
        <v>9408.2255859375</v>
      </c>
      <c r="O32" s="69">
        <v>9545.828125</v>
      </c>
      <c r="P32" s="69">
        <v>10528.9228515625</v>
      </c>
    </row>
    <row r="33" spans="1:16" x14ac:dyDescent="0.25">
      <c r="A33" s="1">
        <v>10</v>
      </c>
      <c r="B33" s="153" t="s">
        <v>499</v>
      </c>
      <c r="C33" s="69">
        <v>519.54498291015625</v>
      </c>
      <c r="D33" s="69">
        <v>568.5360107421875</v>
      </c>
      <c r="E33" s="69">
        <v>572.75701904296875</v>
      </c>
      <c r="F33" s="69">
        <v>573.22998046875</v>
      </c>
      <c r="G33" s="69">
        <v>550.04901123046875</v>
      </c>
      <c r="H33" s="69">
        <v>553.81402587890625</v>
      </c>
      <c r="I33" s="69">
        <v>602.81597900390625</v>
      </c>
      <c r="J33" s="69">
        <v>663.5250244140625</v>
      </c>
      <c r="K33" s="69">
        <v>728.11199951171875</v>
      </c>
      <c r="L33" s="69">
        <v>993.198974609375</v>
      </c>
      <c r="M33" s="69">
        <v>1000.7570190429688</v>
      </c>
      <c r="N33" s="69">
        <v>474.63800048828125</v>
      </c>
      <c r="O33" s="69">
        <v>252.39599609375</v>
      </c>
      <c r="P33" s="69">
        <v>254.02299499511719</v>
      </c>
    </row>
    <row r="34" spans="1:16" x14ac:dyDescent="0.25">
      <c r="A34" s="1">
        <v>11</v>
      </c>
      <c r="B34" s="153" t="s">
        <v>500</v>
      </c>
      <c r="C34" s="69">
        <v>379.44601440429688</v>
      </c>
      <c r="D34" s="69">
        <v>314.24200439453125</v>
      </c>
      <c r="E34" s="69">
        <v>347.364013671875</v>
      </c>
      <c r="F34" s="69">
        <v>370.1400146484375</v>
      </c>
      <c r="G34" s="69">
        <v>352.510009765625</v>
      </c>
      <c r="H34" s="69">
        <v>347.21600341796875</v>
      </c>
      <c r="I34" s="69">
        <v>400.697998046875</v>
      </c>
      <c r="J34" s="69">
        <v>401.53201293945313</v>
      </c>
      <c r="K34" s="69">
        <v>480.6820068359375</v>
      </c>
      <c r="L34" s="69">
        <v>500.32901000976563</v>
      </c>
      <c r="M34" s="69">
        <v>439.40399169921875</v>
      </c>
      <c r="N34" s="69">
        <v>513.56402587890625</v>
      </c>
      <c r="O34" s="69">
        <v>579.49700927734375</v>
      </c>
      <c r="P34" s="69">
        <v>507.4849853515625</v>
      </c>
    </row>
    <row r="35" spans="1:16" x14ac:dyDescent="0.25">
      <c r="A35" s="1">
        <v>12</v>
      </c>
      <c r="B35" s="153" t="s">
        <v>501</v>
      </c>
      <c r="C35" s="69">
        <v>1531.074951171875</v>
      </c>
      <c r="D35" s="69">
        <v>1595.3909912109375</v>
      </c>
      <c r="E35" s="69">
        <v>1589.0550537109375</v>
      </c>
      <c r="F35" s="69">
        <v>1596.4580078125</v>
      </c>
      <c r="G35" s="69">
        <v>1575.4329833984375</v>
      </c>
      <c r="H35" s="69">
        <v>1736.2760009765625</v>
      </c>
      <c r="I35" s="69">
        <v>1903.6710205078125</v>
      </c>
      <c r="J35" s="69">
        <v>2081.77197265625</v>
      </c>
      <c r="K35" s="69">
        <v>2172.951904296875</v>
      </c>
      <c r="L35" s="69">
        <v>2444.922119140625</v>
      </c>
      <c r="M35" s="69">
        <v>2505.162109375</v>
      </c>
      <c r="N35" s="69">
        <v>1411.1939697265625</v>
      </c>
      <c r="O35" s="69">
        <v>1355.0810546875</v>
      </c>
      <c r="P35" s="69">
        <v>1297.928955078125</v>
      </c>
    </row>
    <row r="36" spans="1:16" x14ac:dyDescent="0.25">
      <c r="B36" s="153"/>
      <c r="C36" s="69"/>
      <c r="D36" s="69"/>
      <c r="E36" s="69"/>
      <c r="F36" s="69"/>
      <c r="G36" s="69"/>
      <c r="H36" s="69"/>
      <c r="I36" s="69"/>
      <c r="J36" s="69"/>
      <c r="K36" s="69"/>
      <c r="L36" s="69"/>
      <c r="M36" s="69"/>
      <c r="N36" s="69"/>
      <c r="O36" s="69"/>
      <c r="P36" s="69"/>
    </row>
    <row r="37" spans="1:16" x14ac:dyDescent="0.25">
      <c r="A37" s="1">
        <v>14</v>
      </c>
      <c r="B37" s="153" t="s">
        <v>502</v>
      </c>
      <c r="C37" s="69">
        <v>3102.469970703125</v>
      </c>
      <c r="D37" s="69">
        <v>3141.260986328125</v>
      </c>
      <c r="E37" s="69">
        <v>3274.302001953125</v>
      </c>
      <c r="F37" s="69">
        <v>3366.806884765625</v>
      </c>
      <c r="G37" s="69">
        <v>3355.73291015625</v>
      </c>
      <c r="H37" s="69">
        <v>3576.322998046875</v>
      </c>
      <c r="I37" s="69">
        <v>3633.425048828125</v>
      </c>
      <c r="J37" s="69">
        <v>3824.58203125</v>
      </c>
      <c r="K37" s="69">
        <v>3933.631103515625</v>
      </c>
      <c r="L37" s="69">
        <v>4075.85400390625</v>
      </c>
      <c r="M37" s="69">
        <v>3983.4541015625</v>
      </c>
      <c r="N37" s="69">
        <v>4146.97900390625</v>
      </c>
      <c r="O37" s="69">
        <v>4077.64794921875</v>
      </c>
      <c r="P37" s="69">
        <v>3958.52197265625</v>
      </c>
    </row>
    <row r="38" spans="1:16" x14ac:dyDescent="0.25">
      <c r="A38" s="1">
        <v>15</v>
      </c>
      <c r="B38" s="153" t="s">
        <v>503</v>
      </c>
      <c r="C38" s="69">
        <v>1731.6810302734375</v>
      </c>
      <c r="D38" s="69">
        <v>1791.4949951171875</v>
      </c>
      <c r="E38" s="69">
        <v>1804.9219970703125</v>
      </c>
      <c r="F38" s="69">
        <v>1735.248046875</v>
      </c>
      <c r="G38" s="69">
        <v>1750.906982421875</v>
      </c>
      <c r="H38" s="69">
        <v>1702.22998046875</v>
      </c>
      <c r="I38" s="69">
        <v>1819.550048828125</v>
      </c>
      <c r="J38" s="69">
        <v>2157.43408203125</v>
      </c>
      <c r="K38" s="69">
        <v>2420.18896484375</v>
      </c>
      <c r="L38" s="69">
        <v>2430.572021484375</v>
      </c>
      <c r="M38" s="69">
        <v>2699.052978515625</v>
      </c>
      <c r="N38" s="69">
        <v>2432.64599609375</v>
      </c>
      <c r="O38" s="69">
        <v>2252.873046875</v>
      </c>
      <c r="P38" s="69">
        <v>2577.9140625</v>
      </c>
    </row>
    <row r="39" spans="1:16" x14ac:dyDescent="0.25">
      <c r="A39" s="1">
        <v>16</v>
      </c>
      <c r="B39" s="153" t="s">
        <v>102</v>
      </c>
      <c r="C39" s="69">
        <v>161.22200012207031</v>
      </c>
      <c r="D39" s="69">
        <v>221.37199401855469</v>
      </c>
      <c r="E39" s="69">
        <v>339.19699096679688</v>
      </c>
      <c r="F39" s="69">
        <v>775.14697265625</v>
      </c>
      <c r="G39" s="69">
        <v>266.23001098632813</v>
      </c>
      <c r="H39" s="69">
        <v>356.1820068359375</v>
      </c>
      <c r="I39" s="69">
        <v>430.39801025390625</v>
      </c>
      <c r="J39" s="69">
        <v>637.72998046875</v>
      </c>
      <c r="K39" s="69">
        <v>1028.3580322265625</v>
      </c>
      <c r="L39" s="69">
        <v>1191.4720458984375</v>
      </c>
      <c r="M39" s="69">
        <v>1404.8470458984375</v>
      </c>
      <c r="N39" s="69">
        <v>1502.427978515625</v>
      </c>
      <c r="O39" s="69">
        <v>1453.8070068359375</v>
      </c>
      <c r="P39" s="69">
        <v>378.6099853515625</v>
      </c>
    </row>
    <row r="40" spans="1:16" s="224" customFormat="1" ht="20.25" customHeight="1" x14ac:dyDescent="0.25">
      <c r="A40" s="844"/>
      <c r="B40" s="432" t="s">
        <v>202</v>
      </c>
      <c r="C40" s="845">
        <f>SUM(C24:C39)</f>
        <v>34416.261947631836</v>
      </c>
      <c r="D40" s="845">
        <f t="shared" ref="D40" si="5">SUM(D24:D39)</f>
        <v>35749.856063842773</v>
      </c>
      <c r="E40" s="845">
        <f t="shared" ref="E40" si="6">SUM(E24:E39)</f>
        <v>36644.140502929688</v>
      </c>
      <c r="F40" s="845">
        <f t="shared" ref="F40" si="7">SUM(F24:F39)</f>
        <v>38040.651123046875</v>
      </c>
      <c r="G40" s="845">
        <f t="shared" ref="G40" si="8">SUM(G24:G39)</f>
        <v>38186.255432128906</v>
      </c>
      <c r="H40" s="845">
        <f t="shared" ref="H40" si="9">SUM(H24:H39)</f>
        <v>39542.917663574219</v>
      </c>
      <c r="I40" s="845">
        <f t="shared" ref="I40" si="10">SUM(I24:I39)</f>
        <v>42621.619567871094</v>
      </c>
      <c r="J40" s="845">
        <f t="shared" ref="J40:K40" si="11">SUM(J24:J39)</f>
        <v>44879.756134033203</v>
      </c>
      <c r="K40" s="845">
        <f t="shared" si="11"/>
        <v>47148.090789794922</v>
      </c>
      <c r="L40" s="845">
        <f t="shared" ref="L40:M40" si="12">SUM(L24:L39)</f>
        <v>47568.269653320313</v>
      </c>
      <c r="M40" s="845">
        <f t="shared" si="12"/>
        <v>48526.85791015625</v>
      </c>
      <c r="N40" s="845">
        <f t="shared" ref="N40:O40" si="13">SUM(N24:N39)</f>
        <v>47099.276885986328</v>
      </c>
      <c r="O40" s="845">
        <f t="shared" si="13"/>
        <v>46577.228271484375</v>
      </c>
      <c r="P40" s="845"/>
    </row>
    <row r="41" spans="1:16" ht="12.75" customHeight="1" x14ac:dyDescent="0.25">
      <c r="A41" s="153" t="s">
        <v>506</v>
      </c>
      <c r="B41" s="153"/>
      <c r="C41" s="2"/>
      <c r="D41" s="2"/>
      <c r="E41" s="2"/>
      <c r="F41" s="2"/>
      <c r="G41" s="2"/>
      <c r="H41" s="2"/>
      <c r="I41" s="2"/>
      <c r="J41" s="2"/>
      <c r="K41" s="2"/>
      <c r="L41" s="2"/>
      <c r="M41" s="2"/>
      <c r="N41" s="2"/>
      <c r="O41" s="2"/>
      <c r="P41" s="2"/>
    </row>
    <row r="42" spans="1:16" ht="12.75" customHeight="1" x14ac:dyDescent="0.25">
      <c r="A42" s="153" t="s">
        <v>507</v>
      </c>
      <c r="B42" s="153"/>
      <c r="C42" s="2"/>
      <c r="D42" s="2"/>
      <c r="E42" s="2"/>
      <c r="F42" s="2"/>
      <c r="G42" s="2"/>
      <c r="H42" s="2"/>
      <c r="I42" s="2"/>
      <c r="J42" s="2"/>
      <c r="K42" s="2"/>
      <c r="L42" s="2"/>
      <c r="M42" s="2"/>
      <c r="N42" s="2"/>
      <c r="O42" s="2"/>
      <c r="P42" s="2"/>
    </row>
    <row r="43" spans="1:16" s="4" customFormat="1" ht="20.25" customHeight="1" x14ac:dyDescent="0.25">
      <c r="A43" s="156"/>
    </row>
    <row r="44" spans="1:16" ht="20.25" customHeight="1" x14ac:dyDescent="0.25">
      <c r="A44" s="39" t="str">
        <f>Index!A61</f>
        <v>Table 4c    National government average wage and salary rates by department, FY2010-FY2023</v>
      </c>
    </row>
    <row r="45" spans="1:16" s="14" customFormat="1" ht="21.75" customHeight="1" x14ac:dyDescent="0.25">
      <c r="A45" s="797"/>
      <c r="B45" s="7" t="s">
        <v>508</v>
      </c>
      <c r="C45" s="155" t="s">
        <v>491</v>
      </c>
      <c r="D45" s="155" t="str">
        <f>D2</f>
        <v>FY11</v>
      </c>
      <c r="E45" s="155" t="str">
        <f t="shared" ref="E45:I45" si="14">E2</f>
        <v>FY12</v>
      </c>
      <c r="F45" s="155" t="str">
        <f t="shared" si="14"/>
        <v>FY13</v>
      </c>
      <c r="G45" s="155" t="str">
        <f t="shared" si="14"/>
        <v>FY14</v>
      </c>
      <c r="H45" s="155" t="str">
        <f t="shared" si="14"/>
        <v>FY15</v>
      </c>
      <c r="I45" s="155" t="str">
        <f t="shared" si="14"/>
        <v>FY16</v>
      </c>
      <c r="J45" s="155" t="str">
        <f t="shared" ref="J45:K45" si="15">J2</f>
        <v>FY17</v>
      </c>
      <c r="K45" s="155" t="str">
        <f t="shared" si="15"/>
        <v>FY18</v>
      </c>
      <c r="L45" s="155" t="str">
        <f t="shared" ref="L45:M45" si="16">L2</f>
        <v>FY19</v>
      </c>
      <c r="M45" s="155" t="str">
        <f t="shared" si="16"/>
        <v>FY20</v>
      </c>
      <c r="N45" s="155" t="str">
        <f t="shared" ref="N45:O45" si="17">N2</f>
        <v>FY21</v>
      </c>
      <c r="O45" s="155" t="str">
        <f t="shared" si="17"/>
        <v>FY22</v>
      </c>
      <c r="P45" s="155" t="str">
        <f t="shared" ref="P45" si="18">P2</f>
        <v>FY23</v>
      </c>
    </row>
    <row r="46" spans="1:16" ht="20.25" customHeight="1" x14ac:dyDescent="0.25">
      <c r="A46" s="1">
        <v>1</v>
      </c>
      <c r="B46" s="153" t="s">
        <v>492</v>
      </c>
      <c r="C46" s="2">
        <f>C24/C3*1000</f>
        <v>22727.78538295201</v>
      </c>
      <c r="D46" s="2">
        <f t="shared" ref="D46:K46" si="19">D24/D3*1000</f>
        <v>24558.964320591516</v>
      </c>
      <c r="E46" s="2">
        <f t="shared" si="19"/>
        <v>25501.593695746527</v>
      </c>
      <c r="F46" s="2">
        <f t="shared" si="19"/>
        <v>27633.000126591436</v>
      </c>
      <c r="G46" s="2">
        <f t="shared" si="19"/>
        <v>30262.451171875</v>
      </c>
      <c r="H46" s="2">
        <f t="shared" si="19"/>
        <v>30922.259786854622</v>
      </c>
      <c r="I46" s="2">
        <f t="shared" si="19"/>
        <v>38139.278835720492</v>
      </c>
      <c r="J46" s="2">
        <f t="shared" si="19"/>
        <v>36566.333589099697</v>
      </c>
      <c r="K46" s="2">
        <f t="shared" si="19"/>
        <v>39210.818204012779</v>
      </c>
      <c r="L46" s="2">
        <f t="shared" ref="L46:M46" si="20">L24/L3*1000</f>
        <v>40203.000155362221</v>
      </c>
      <c r="M46" s="2">
        <f t="shared" si="20"/>
        <v>41329.833984375</v>
      </c>
      <c r="N46" s="2">
        <f t="shared" ref="N46:O46" si="21">N24/N3*1000</f>
        <v>36399.147316261573</v>
      </c>
      <c r="O46" s="2">
        <f t="shared" si="21"/>
        <v>31150.115094866069</v>
      </c>
      <c r="P46" s="2">
        <f t="shared" ref="P46" si="22">P24/P3*1000</f>
        <v>34865.324132582718</v>
      </c>
    </row>
    <row r="47" spans="1:16" x14ac:dyDescent="0.25">
      <c r="A47" s="1">
        <v>2</v>
      </c>
      <c r="B47" s="153" t="s">
        <v>493</v>
      </c>
      <c r="C47" s="2">
        <f t="shared" ref="C47:K47" si="23">C25/C4*1000</f>
        <v>19832.76836688702</v>
      </c>
      <c r="D47" s="2">
        <f t="shared" si="23"/>
        <v>21936.357770647322</v>
      </c>
      <c r="E47" s="2">
        <f t="shared" si="23"/>
        <v>25056.64280482701</v>
      </c>
      <c r="F47" s="2">
        <f t="shared" si="23"/>
        <v>24710.454767400566</v>
      </c>
      <c r="G47" s="2">
        <f t="shared" si="23"/>
        <v>23576.546408913353</v>
      </c>
      <c r="H47" s="2">
        <f t="shared" si="23"/>
        <v>24792.092063210228</v>
      </c>
      <c r="I47" s="2">
        <f t="shared" si="23"/>
        <v>24310.333251953125</v>
      </c>
      <c r="J47" s="2">
        <f t="shared" si="23"/>
        <v>30365.301513671875</v>
      </c>
      <c r="K47" s="2">
        <f t="shared" si="23"/>
        <v>28581.362637606537</v>
      </c>
      <c r="L47" s="2">
        <f t="shared" ref="L47:M47" si="24">L25/L4*1000</f>
        <v>28132.692777193508</v>
      </c>
      <c r="M47" s="2">
        <f t="shared" si="24"/>
        <v>29077.784946986609</v>
      </c>
      <c r="N47" s="2">
        <f t="shared" ref="N47:O47" si="25">N25/N4*1000</f>
        <v>30672.714233398438</v>
      </c>
      <c r="O47" s="2">
        <f t="shared" si="25"/>
        <v>30474.153958834133</v>
      </c>
      <c r="P47" s="2">
        <f t="shared" ref="P47" si="26">P25/P4*1000</f>
        <v>29195.460392878605</v>
      </c>
    </row>
    <row r="48" spans="1:16" x14ac:dyDescent="0.25">
      <c r="A48" s="1">
        <v>3</v>
      </c>
      <c r="B48" s="153" t="s">
        <v>494</v>
      </c>
      <c r="C48" s="2">
        <f t="shared" ref="C48:K48" si="27">C26/C5*1000</f>
        <v>20031.893048967635</v>
      </c>
      <c r="D48" s="2">
        <f t="shared" si="27"/>
        <v>21206.257094684828</v>
      </c>
      <c r="E48" s="2">
        <f t="shared" si="27"/>
        <v>22839.782201943275</v>
      </c>
      <c r="F48" s="2">
        <f t="shared" si="27"/>
        <v>24650.556720671106</v>
      </c>
      <c r="G48" s="2">
        <f t="shared" si="27"/>
        <v>25387.523304332386</v>
      </c>
      <c r="H48" s="2">
        <f t="shared" si="27"/>
        <v>25685.133713942305</v>
      </c>
      <c r="I48" s="2">
        <f t="shared" si="27"/>
        <v>26104.756543590764</v>
      </c>
      <c r="J48" s="2">
        <f t="shared" si="27"/>
        <v>26780.40146246189</v>
      </c>
      <c r="K48" s="2">
        <f t="shared" si="27"/>
        <v>26526.843631628784</v>
      </c>
      <c r="L48" s="2">
        <f t="shared" ref="L48:M48" si="28">L26/L5*1000</f>
        <v>26813.024450231482</v>
      </c>
      <c r="M48" s="2">
        <f t="shared" si="28"/>
        <v>25893.798828125</v>
      </c>
      <c r="N48" s="2">
        <f t="shared" ref="N48:O48" si="29">N26/N5*1000</f>
        <v>26402.6819177576</v>
      </c>
      <c r="O48" s="2">
        <f t="shared" si="29"/>
        <v>26510.496211231202</v>
      </c>
      <c r="P48" s="2">
        <f t="shared" ref="P48" si="30">P26/P5*1000</f>
        <v>28632.992015165441</v>
      </c>
    </row>
    <row r="49" spans="1:16" x14ac:dyDescent="0.25">
      <c r="A49" s="1">
        <v>4</v>
      </c>
      <c r="B49" s="153" t="s">
        <v>495</v>
      </c>
      <c r="C49" s="2">
        <f t="shared" ref="C49:K49" si="31">C27/C6*1000</f>
        <v>25685.770670572918</v>
      </c>
      <c r="D49" s="2">
        <f t="shared" si="31"/>
        <v>27984.297082779256</v>
      </c>
      <c r="E49" s="2">
        <f t="shared" si="31"/>
        <v>28825.886119495739</v>
      </c>
      <c r="F49" s="2">
        <f t="shared" si="31"/>
        <v>28791.12548828125</v>
      </c>
      <c r="G49" s="2">
        <f t="shared" si="31"/>
        <v>31408.268626143294</v>
      </c>
      <c r="H49" s="2">
        <f t="shared" si="31"/>
        <v>32665.70598323171</v>
      </c>
      <c r="I49" s="2">
        <f t="shared" si="31"/>
        <v>35419.294877485794</v>
      </c>
      <c r="J49" s="2">
        <f t="shared" si="31"/>
        <v>37094.12947944973</v>
      </c>
      <c r="K49" s="2">
        <f t="shared" si="31"/>
        <v>37683.688693576383</v>
      </c>
      <c r="L49" s="2">
        <f t="shared" ref="L49:M49" si="32">L27/L6*1000</f>
        <v>34902.058919270836</v>
      </c>
      <c r="M49" s="2">
        <f t="shared" si="32"/>
        <v>35339.585790094337</v>
      </c>
      <c r="N49" s="2">
        <f t="shared" ref="N49:O49" si="33">N27/N6*1000</f>
        <v>33651.234728224736</v>
      </c>
      <c r="O49" s="2">
        <f t="shared" si="33"/>
        <v>32844.7826488598</v>
      </c>
      <c r="P49" s="2">
        <f t="shared" ref="P49" si="34">P27/P6*1000</f>
        <v>35134.74867078993</v>
      </c>
    </row>
    <row r="50" spans="1:16" x14ac:dyDescent="0.25">
      <c r="A50" s="1">
        <v>5</v>
      </c>
      <c r="B50" s="153" t="s">
        <v>496</v>
      </c>
      <c r="C50" s="2">
        <f t="shared" ref="C50:K50" si="35">C28/C7*1000</f>
        <v>19419.021774124314</v>
      </c>
      <c r="D50" s="2">
        <f t="shared" si="35"/>
        <v>19795.620199022345</v>
      </c>
      <c r="E50" s="2">
        <f t="shared" si="35"/>
        <v>20254.576602224577</v>
      </c>
      <c r="F50" s="2">
        <f t="shared" si="35"/>
        <v>20416.657522823032</v>
      </c>
      <c r="G50" s="2">
        <f t="shared" si="35"/>
        <v>20684.479382573343</v>
      </c>
      <c r="H50" s="2">
        <f t="shared" si="35"/>
        <v>21632.6953125</v>
      </c>
      <c r="I50" s="2">
        <f t="shared" si="35"/>
        <v>25099.206972361808</v>
      </c>
      <c r="J50" s="2">
        <f t="shared" si="35"/>
        <v>25726.707534034653</v>
      </c>
      <c r="K50" s="2">
        <f t="shared" si="35"/>
        <v>27076.759580033937</v>
      </c>
      <c r="L50" s="2">
        <f t="shared" ref="L50:M50" si="36">L28/L7*1000</f>
        <v>25706.818576388891</v>
      </c>
      <c r="M50" s="2">
        <f t="shared" si="36"/>
        <v>26306.315104166668</v>
      </c>
      <c r="N50" s="2">
        <f t="shared" ref="N50:O50" si="37">N28/N7*1000</f>
        <v>26762.526292067305</v>
      </c>
      <c r="O50" s="2">
        <f t="shared" si="37"/>
        <v>28095.391301825493</v>
      </c>
      <c r="P50" s="2">
        <f t="shared" ref="P50" si="38">P28/P7*1000</f>
        <v>30242.57443985849</v>
      </c>
    </row>
    <row r="51" spans="1:16" x14ac:dyDescent="0.25">
      <c r="A51" s="1">
        <v>6</v>
      </c>
      <c r="B51" s="153" t="s">
        <v>497</v>
      </c>
      <c r="C51" s="2">
        <f t="shared" ref="C51:K51" si="39">C29/C8*1000</f>
        <v>14379.677908761161</v>
      </c>
      <c r="D51" s="2">
        <f t="shared" si="39"/>
        <v>15439.595540364584</v>
      </c>
      <c r="E51" s="2">
        <f t="shared" si="39"/>
        <v>16449.3408203125</v>
      </c>
      <c r="F51" s="2">
        <f t="shared" si="39"/>
        <v>17203.06396484375</v>
      </c>
      <c r="G51" s="2">
        <f t="shared" si="39"/>
        <v>17488.174438476563</v>
      </c>
      <c r="H51" s="2">
        <f t="shared" si="39"/>
        <v>18709.800502232141</v>
      </c>
      <c r="I51" s="2">
        <f t="shared" si="39"/>
        <v>19716.221400669641</v>
      </c>
      <c r="J51" s="2">
        <f t="shared" si="39"/>
        <v>20409.9462890625</v>
      </c>
      <c r="K51" s="2">
        <f t="shared" si="39"/>
        <v>20841.104607833058</v>
      </c>
      <c r="L51" s="2">
        <f t="shared" ref="L51:M51" si="40">L29/L8*1000</f>
        <v>21393.943568638391</v>
      </c>
      <c r="M51" s="2">
        <f t="shared" si="40"/>
        <v>20044.014308763584</v>
      </c>
      <c r="N51" s="2">
        <f t="shared" ref="N51:O51" si="41">N29/N8*1000</f>
        <v>18630.773370916191</v>
      </c>
      <c r="O51" s="2">
        <f t="shared" si="41"/>
        <v>20496.1923763452</v>
      </c>
      <c r="P51" s="2">
        <f t="shared" ref="P51" si="42">P29/P8*1000</f>
        <v>26277.230645303673</v>
      </c>
    </row>
    <row r="52" spans="1:16" x14ac:dyDescent="0.25">
      <c r="A52" s="1">
        <v>7</v>
      </c>
      <c r="B52" s="153" t="s">
        <v>498</v>
      </c>
      <c r="C52" s="2">
        <f t="shared" ref="C52:K52" si="43">C30/C9*1000</f>
        <v>12351.690798389669</v>
      </c>
      <c r="D52" s="2">
        <f t="shared" si="43"/>
        <v>13036.639922075836</v>
      </c>
      <c r="E52" s="2">
        <f t="shared" si="43"/>
        <v>13527.947301889921</v>
      </c>
      <c r="F52" s="2">
        <f t="shared" si="43"/>
        <v>14740.141047004847</v>
      </c>
      <c r="G52" s="2">
        <f t="shared" si="43"/>
        <v>15239.844452562951</v>
      </c>
      <c r="H52" s="2">
        <f t="shared" si="43"/>
        <v>15576.015120502767</v>
      </c>
      <c r="I52" s="2">
        <f t="shared" si="43"/>
        <v>16848.952655644378</v>
      </c>
      <c r="J52" s="2">
        <f t="shared" si="43"/>
        <v>18443.557739257813</v>
      </c>
      <c r="K52" s="2">
        <f t="shared" si="43"/>
        <v>18824.280281377032</v>
      </c>
      <c r="L52" s="2">
        <f t="shared" ref="L52:M52" si="44">L30/L9*1000</f>
        <v>18906.500047253026</v>
      </c>
      <c r="M52" s="2">
        <f t="shared" si="44"/>
        <v>19281.166682167659</v>
      </c>
      <c r="N52" s="2">
        <f t="shared" ref="N52:O52" si="45">N30/N9*1000</f>
        <v>19026.708984375</v>
      </c>
      <c r="O52" s="2">
        <f t="shared" si="45"/>
        <v>19012.396320897577</v>
      </c>
      <c r="P52" s="2">
        <f t="shared" ref="P52" si="46">P30/P9*1000</f>
        <v>19896.906795058141</v>
      </c>
    </row>
    <row r="53" spans="1:16" x14ac:dyDescent="0.25">
      <c r="A53" s="1">
        <v>8</v>
      </c>
      <c r="B53" s="153" t="s">
        <v>354</v>
      </c>
      <c r="C53" s="2">
        <f t="shared" ref="C53:K53" si="47">C31/C10*1000</f>
        <v>13175.73263792865</v>
      </c>
      <c r="D53" s="2">
        <f t="shared" si="47"/>
        <v>13578.484061483188</v>
      </c>
      <c r="E53" s="2">
        <f t="shared" si="47"/>
        <v>14069.580614697803</v>
      </c>
      <c r="F53" s="2">
        <f t="shared" si="47"/>
        <v>15037.397192158829</v>
      </c>
      <c r="G53" s="2">
        <f t="shared" si="47"/>
        <v>15025.5158847981</v>
      </c>
      <c r="H53" s="2">
        <f t="shared" si="47"/>
        <v>16119.080741450471</v>
      </c>
      <c r="I53" s="2">
        <f t="shared" si="47"/>
        <v>16963.878386611239</v>
      </c>
      <c r="J53" s="2">
        <f t="shared" si="47"/>
        <v>17204.963102627018</v>
      </c>
      <c r="K53" s="2">
        <f t="shared" si="47"/>
        <v>17829.442089612883</v>
      </c>
      <c r="L53" s="2">
        <f t="shared" ref="L53:M53" si="48">L31/L10*1000</f>
        <v>18107.89048615225</v>
      </c>
      <c r="M53" s="2">
        <f t="shared" si="48"/>
        <v>18500.858862246419</v>
      </c>
      <c r="N53" s="2">
        <f t="shared" ref="N53:O53" si="49">N31/N10*1000</f>
        <v>18403.410862309272</v>
      </c>
      <c r="O53" s="2">
        <f t="shared" si="49"/>
        <v>18666.31094691265</v>
      </c>
      <c r="P53" s="2">
        <f t="shared" ref="P53" si="50">P31/P10*1000</f>
        <v>20776.839398734181</v>
      </c>
    </row>
    <row r="54" spans="1:16" x14ac:dyDescent="0.25">
      <c r="A54" s="1">
        <v>9</v>
      </c>
      <c r="B54" s="153" t="s">
        <v>464</v>
      </c>
      <c r="C54" s="2">
        <f t="shared" ref="C54:K54" si="51">C32/C11*1000</f>
        <v>18296.333726986431</v>
      </c>
      <c r="D54" s="2">
        <f t="shared" si="51"/>
        <v>18160.225650380711</v>
      </c>
      <c r="E54" s="2">
        <f t="shared" si="51"/>
        <v>18651.241665327765</v>
      </c>
      <c r="F54" s="2">
        <f t="shared" si="51"/>
        <v>19620.677386143409</v>
      </c>
      <c r="G54" s="2">
        <f t="shared" si="51"/>
        <v>20540.902126210654</v>
      </c>
      <c r="H54" s="2">
        <f t="shared" si="51"/>
        <v>20882.890910127739</v>
      </c>
      <c r="I54" s="2">
        <f t="shared" si="51"/>
        <v>22183.033983405709</v>
      </c>
      <c r="J54" s="2">
        <f t="shared" si="51"/>
        <v>22442.874728598013</v>
      </c>
      <c r="K54" s="2">
        <f t="shared" si="51"/>
        <v>23484.8095703125</v>
      </c>
      <c r="L54" s="2">
        <f t="shared" ref="L54:M54" si="52">L32/L11*1000</f>
        <v>23176.330250161918</v>
      </c>
      <c r="M54" s="2">
        <f t="shared" si="52"/>
        <v>23561.447930090206</v>
      </c>
      <c r="N54" s="2">
        <f t="shared" ref="N54:O54" si="53">N32/N11*1000</f>
        <v>23698.30122402393</v>
      </c>
      <c r="O54" s="2">
        <f t="shared" si="53"/>
        <v>23745.841106965174</v>
      </c>
      <c r="P54" s="2">
        <f t="shared" ref="P54" si="54">P32/P11*1000</f>
        <v>25188.81064967105</v>
      </c>
    </row>
    <row r="55" spans="1:16" x14ac:dyDescent="0.25">
      <c r="A55" s="1">
        <v>10</v>
      </c>
      <c r="B55" s="153" t="s">
        <v>499</v>
      </c>
      <c r="C55" s="2">
        <f t="shared" ref="C55:K55" si="55">C33/C12*1000</f>
        <v>12082.441463026889</v>
      </c>
      <c r="D55" s="2">
        <f t="shared" si="55"/>
        <v>12921.272971413351</v>
      </c>
      <c r="E55" s="2">
        <f t="shared" si="55"/>
        <v>13319.930675417878</v>
      </c>
      <c r="F55" s="2">
        <f t="shared" si="55"/>
        <v>13981.219035823171</v>
      </c>
      <c r="G55" s="2">
        <f t="shared" si="55"/>
        <v>13415.829542206555</v>
      </c>
      <c r="H55" s="2">
        <f t="shared" si="55"/>
        <v>13845.350646972656</v>
      </c>
      <c r="I55" s="2">
        <f t="shared" si="55"/>
        <v>14702.828756192835</v>
      </c>
      <c r="J55" s="2">
        <f t="shared" si="55"/>
        <v>15430.814521257269</v>
      </c>
      <c r="K55" s="2">
        <f t="shared" si="55"/>
        <v>15828.521728515625</v>
      </c>
      <c r="L55" s="2">
        <f t="shared" ref="L55:M55" si="56">L33/L12*1000</f>
        <v>17735.695975167411</v>
      </c>
      <c r="M55" s="2">
        <f t="shared" si="56"/>
        <v>19622.686647901348</v>
      </c>
      <c r="N55" s="2">
        <f t="shared" ref="N55:O55" si="57">N33/N12*1000</f>
        <v>19776.583353678387</v>
      </c>
      <c r="O55" s="2">
        <f t="shared" si="57"/>
        <v>18028.285435267859</v>
      </c>
      <c r="P55" s="2">
        <f t="shared" ref="P55" si="58">P33/P12*1000</f>
        <v>19540.230384239785</v>
      </c>
    </row>
    <row r="56" spans="1:16" x14ac:dyDescent="0.25">
      <c r="A56" s="1">
        <v>11</v>
      </c>
      <c r="B56" s="153" t="s">
        <v>500</v>
      </c>
      <c r="C56" s="2">
        <f t="shared" ref="C56:K56" si="59">C34/C13*1000</f>
        <v>21080.334133572047</v>
      </c>
      <c r="D56" s="2">
        <f t="shared" si="59"/>
        <v>20949.466959635414</v>
      </c>
      <c r="E56" s="2">
        <f t="shared" si="59"/>
        <v>20433.177274816178</v>
      </c>
      <c r="F56" s="2">
        <f t="shared" si="59"/>
        <v>19481.053402549343</v>
      </c>
      <c r="G56" s="2">
        <f t="shared" si="59"/>
        <v>20735.882927389706</v>
      </c>
      <c r="H56" s="2">
        <f t="shared" si="59"/>
        <v>21701.000213623047</v>
      </c>
      <c r="I56" s="2">
        <f t="shared" si="59"/>
        <v>23570.470473345587</v>
      </c>
      <c r="J56" s="2">
        <f t="shared" si="59"/>
        <v>23619.53017290901</v>
      </c>
      <c r="K56" s="2">
        <f t="shared" si="59"/>
        <v>28275.412166819853</v>
      </c>
      <c r="L56" s="2">
        <f t="shared" ref="L56:M56" si="60">L34/L13*1000</f>
        <v>25016.450500488281</v>
      </c>
      <c r="M56" s="2">
        <f t="shared" si="60"/>
        <v>23126.52587890625</v>
      </c>
      <c r="N56" s="2">
        <f t="shared" ref="N56:O56" si="61">N34/N13*1000</f>
        <v>19020.8898473669</v>
      </c>
      <c r="O56" s="2">
        <f t="shared" si="61"/>
        <v>20696.321759905135</v>
      </c>
      <c r="P56" s="2">
        <f t="shared" ref="P56" si="62">P34/P13*1000</f>
        <v>21145.20772298177</v>
      </c>
    </row>
    <row r="57" spans="1:16" x14ac:dyDescent="0.25">
      <c r="A57" s="1">
        <v>12</v>
      </c>
      <c r="B57" s="153" t="s">
        <v>501</v>
      </c>
      <c r="C57" s="2">
        <f t="shared" ref="C57:K57" si="63">C35/C14*1000</f>
        <v>18446.686158697288</v>
      </c>
      <c r="D57" s="2">
        <f t="shared" si="63"/>
        <v>18992.749895368303</v>
      </c>
      <c r="E57" s="2">
        <f t="shared" si="63"/>
        <v>19617.963626060955</v>
      </c>
      <c r="F57" s="2">
        <f t="shared" si="63"/>
        <v>19709.358121141973</v>
      </c>
      <c r="G57" s="2">
        <f t="shared" si="63"/>
        <v>21005.773111979168</v>
      </c>
      <c r="H57" s="2">
        <f t="shared" si="63"/>
        <v>22549.038973721588</v>
      </c>
      <c r="I57" s="2">
        <f t="shared" si="63"/>
        <v>24097.101525415346</v>
      </c>
      <c r="J57" s="2">
        <f t="shared" si="63"/>
        <v>24491.434972426472</v>
      </c>
      <c r="K57" s="2">
        <f t="shared" si="63"/>
        <v>25868.475051153277</v>
      </c>
      <c r="L57" s="2">
        <f t="shared" ref="L57:M57" si="64">L35/L14*1000</f>
        <v>24449.22119140625</v>
      </c>
      <c r="M57" s="2">
        <f t="shared" si="64"/>
        <v>25826.413498711339</v>
      </c>
      <c r="N57" s="2">
        <f t="shared" ref="N57:O57" si="65">N35/N14*1000</f>
        <v>26626.30131559552</v>
      </c>
      <c r="O57" s="2">
        <f t="shared" si="65"/>
        <v>27101.62109375</v>
      </c>
      <c r="P57" s="2">
        <f t="shared" ref="P57" si="66">P35/P14*1000</f>
        <v>31656.803782393294</v>
      </c>
    </row>
    <row r="58" spans="1:16" x14ac:dyDescent="0.25">
      <c r="A58" s="1">
        <v>14</v>
      </c>
      <c r="B58" s="153" t="s">
        <v>502</v>
      </c>
      <c r="C58" s="2"/>
      <c r="D58" s="2"/>
      <c r="E58" s="2"/>
      <c r="F58" s="2"/>
      <c r="G58" s="2"/>
      <c r="H58" s="2"/>
      <c r="I58" s="2"/>
      <c r="J58" s="2"/>
      <c r="K58" s="2"/>
      <c r="L58" s="2"/>
      <c r="M58" s="2"/>
      <c r="N58" s="2"/>
      <c r="O58" s="2"/>
      <c r="P58" s="2"/>
    </row>
    <row r="59" spans="1:16" x14ac:dyDescent="0.25">
      <c r="A59" s="1">
        <v>15</v>
      </c>
      <c r="B59" s="153" t="s">
        <v>503</v>
      </c>
      <c r="C59" s="2">
        <f t="shared" ref="C59:K59" si="67">C37/C16*1000</f>
        <v>26292.118395789195</v>
      </c>
      <c r="D59" s="2">
        <f t="shared" si="67"/>
        <v>27079.836089035558</v>
      </c>
      <c r="E59" s="2">
        <f t="shared" si="67"/>
        <v>27515.142873555673</v>
      </c>
      <c r="F59" s="2">
        <f t="shared" si="67"/>
        <v>28056.724039713539</v>
      </c>
      <c r="G59" s="2">
        <f t="shared" si="67"/>
        <v>27733.329836002067</v>
      </c>
      <c r="H59" s="2">
        <f t="shared" si="67"/>
        <v>28383.515857514878</v>
      </c>
      <c r="I59" s="2">
        <f t="shared" si="67"/>
        <v>27949.423452524039</v>
      </c>
      <c r="J59" s="2">
        <f t="shared" si="67"/>
        <v>28974.106297348484</v>
      </c>
      <c r="K59" s="2">
        <f t="shared" si="67"/>
        <v>30027.718347447517</v>
      </c>
      <c r="L59" s="2">
        <f t="shared" ref="L59:M59" si="68">L37/L16*1000</f>
        <v>30877.68184777462</v>
      </c>
      <c r="M59" s="2">
        <f t="shared" si="68"/>
        <v>30879.489159399225</v>
      </c>
      <c r="N59" s="2">
        <f t="shared" ref="N59:O59" si="69">N37/N16*1000</f>
        <v>30269.919736541971</v>
      </c>
      <c r="O59" s="2">
        <f t="shared" si="69"/>
        <v>30430.208576259327</v>
      </c>
      <c r="P59" s="2">
        <f t="shared" ref="P59" si="70">P37/P16*1000</f>
        <v>32446.901415215165</v>
      </c>
    </row>
    <row r="60" spans="1:16" x14ac:dyDescent="0.25">
      <c r="A60" s="1">
        <v>16</v>
      </c>
      <c r="B60" s="153" t="s">
        <v>102</v>
      </c>
      <c r="C60" s="2">
        <f t="shared" ref="C60:K60" si="71">C38/C17*1000</f>
        <v>26237.591367779354</v>
      </c>
      <c r="D60" s="2">
        <f t="shared" si="71"/>
        <v>26738.731270405784</v>
      </c>
      <c r="E60" s="2">
        <f t="shared" si="71"/>
        <v>27347.302985913826</v>
      </c>
      <c r="F60" s="2">
        <f t="shared" si="71"/>
        <v>27987.871723790326</v>
      </c>
      <c r="G60" s="2">
        <f t="shared" si="71"/>
        <v>28240.435200352826</v>
      </c>
      <c r="H60" s="2">
        <f t="shared" si="71"/>
        <v>28370.499674479168</v>
      </c>
      <c r="I60" s="2">
        <f t="shared" si="71"/>
        <v>29828.689325051229</v>
      </c>
      <c r="J60" s="2">
        <f t="shared" si="71"/>
        <v>32688.395182291664</v>
      </c>
      <c r="K60" s="2">
        <f t="shared" si="71"/>
        <v>34574.128069196428</v>
      </c>
      <c r="L60" s="2">
        <f t="shared" ref="L60:M60" si="72">L38/L17*1000</f>
        <v>34722.457449776783</v>
      </c>
      <c r="M60" s="2">
        <f t="shared" si="72"/>
        <v>36973.328472816778</v>
      </c>
      <c r="N60" s="2">
        <f t="shared" ref="N60:O60" si="73">N38/N17*1000</f>
        <v>34752.085658482145</v>
      </c>
      <c r="O60" s="2">
        <f t="shared" si="73"/>
        <v>34659.585336538461</v>
      </c>
      <c r="P60" s="2">
        <f t="shared" ref="P60" si="74">P38/P17*1000</f>
        <v>35804.361979166664</v>
      </c>
    </row>
    <row r="61" spans="1:16" s="224" customFormat="1" ht="20.25" customHeight="1" x14ac:dyDescent="0.25">
      <c r="A61" s="844"/>
      <c r="B61" s="432" t="s">
        <v>202</v>
      </c>
      <c r="C61" s="845">
        <f t="shared" ref="C61:K61" si="75">C39/C18*1000</f>
        <v>23031.714303152901</v>
      </c>
      <c r="D61" s="845">
        <f t="shared" si="75"/>
        <v>24596.888224283855</v>
      </c>
      <c r="E61" s="845">
        <f t="shared" si="75"/>
        <v>24228.356497628349</v>
      </c>
      <c r="F61" s="845">
        <f t="shared" si="75"/>
        <v>36911.760602678572</v>
      </c>
      <c r="G61" s="845">
        <f t="shared" si="75"/>
        <v>26623.001098632813</v>
      </c>
      <c r="H61" s="845">
        <f t="shared" si="75"/>
        <v>29681.833902994793</v>
      </c>
      <c r="I61" s="845">
        <f t="shared" si="75"/>
        <v>28693.20068359375</v>
      </c>
      <c r="J61" s="845">
        <f t="shared" si="75"/>
        <v>26572.08251953125</v>
      </c>
      <c r="K61" s="845">
        <f t="shared" si="75"/>
        <v>23915.30307503634</v>
      </c>
      <c r="L61" s="845">
        <f t="shared" ref="L61:M61" si="76">L39/L18*1000</f>
        <v>30550.565279447117</v>
      </c>
      <c r="M61" s="845">
        <f t="shared" si="76"/>
        <v>31928.341952237213</v>
      </c>
      <c r="N61" s="845">
        <f t="shared" ref="N61:O61" si="77">N39/N18*1000</f>
        <v>28347.69770784198</v>
      </c>
      <c r="O61" s="845">
        <f t="shared" si="77"/>
        <v>33809.465275254362</v>
      </c>
      <c r="P61" s="845">
        <f t="shared" ref="P61" si="78">P39/P18*1000</f>
        <v>23663.124084472656</v>
      </c>
    </row>
    <row r="62" spans="1:16" ht="12.75" customHeight="1" x14ac:dyDescent="0.25">
      <c r="A62" s="153" t="s">
        <v>504</v>
      </c>
      <c r="B62" s="153"/>
      <c r="C62" s="2"/>
      <c r="D62" s="2"/>
      <c r="E62" s="2"/>
      <c r="F62" s="2"/>
      <c r="G62" s="2"/>
      <c r="H62" s="2"/>
      <c r="I62" s="2"/>
      <c r="J62" s="2"/>
      <c r="K62" s="2"/>
      <c r="L62" s="2"/>
      <c r="M62" s="2"/>
      <c r="N62" s="2"/>
      <c r="O62" s="2"/>
      <c r="P62" s="2"/>
    </row>
    <row r="63" spans="1:16" s="4" customFormat="1" ht="20.25" customHeight="1" x14ac:dyDescent="0.25">
      <c r="A63" s="156"/>
    </row>
    <row r="65" spans="4:16" x14ac:dyDescent="0.25">
      <c r="D65" s="185"/>
      <c r="E65" s="185"/>
      <c r="F65" s="185"/>
      <c r="G65" s="185"/>
      <c r="H65" s="185"/>
      <c r="I65" s="185"/>
      <c r="J65" s="185"/>
      <c r="K65" s="185"/>
      <c r="L65" s="185"/>
      <c r="M65" s="185"/>
      <c r="N65" s="185"/>
      <c r="O65" s="185"/>
      <c r="P65" s="185"/>
    </row>
  </sheetData>
  <phoneticPr fontId="16" type="noConversion"/>
  <pageMargins left="0.74803149606299202" right="0.74803149606299202" top="0.98425196850393704" bottom="0.98425196850393704" header="0.511811023622047" footer="0.511811023622047"/>
  <pageSetup scale="50" fitToHeight="3"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filterMode="1">
    <tabColor theme="6" tint="0.39997558519241921"/>
  </sheetPr>
  <dimension ref="A1:XES374"/>
  <sheetViews>
    <sheetView view="pageBreakPreview" zoomScale="90" zoomScaleNormal="80" zoomScaleSheetLayoutView="90" workbookViewId="0">
      <pane xSplit="4" topLeftCell="E1" activePane="topRight" state="frozen"/>
      <selection activeCell="D107" sqref="D107"/>
      <selection pane="topRight" activeCell="D2" sqref="D2"/>
    </sheetView>
  </sheetViews>
  <sheetFormatPr defaultColWidth="8.77734375" defaultRowHeight="13.2" outlineLevelCol="1" x14ac:dyDescent="0.25"/>
  <cols>
    <col min="1" max="2" width="5.44140625" hidden="1" customWidth="1" outlineLevel="1"/>
    <col min="3" max="3" width="8.44140625" style="1" customWidth="1" collapsed="1"/>
    <col min="4" max="4" width="41" bestFit="1" customWidth="1"/>
    <col min="5" max="18" width="10.44140625" customWidth="1"/>
    <col min="19" max="19" width="9.21875"/>
  </cols>
  <sheetData>
    <row r="1" spans="1:18" s="14" customFormat="1" ht="25.35" customHeight="1" x14ac:dyDescent="0.25">
      <c r="A1" t="s">
        <v>509</v>
      </c>
      <c r="B1" s="1" t="s">
        <v>510</v>
      </c>
      <c r="C1" s="39" t="str">
        <f>Index!A62</f>
        <v>Table 4d    National government employment by COFOG1, FY2010-FY2023</v>
      </c>
    </row>
    <row r="2" spans="1:18" s="14" customFormat="1" ht="21.75" customHeight="1" x14ac:dyDescent="0.25">
      <c r="A2" t="s">
        <v>509</v>
      </c>
      <c r="B2" s="1" t="s">
        <v>510</v>
      </c>
      <c r="C2" s="239" t="s">
        <v>511</v>
      </c>
      <c r="D2" s="186" t="s">
        <v>512</v>
      </c>
      <c r="E2" s="155" t="s">
        <v>491</v>
      </c>
      <c r="F2" s="155" t="str">
        <f>NAgni!N$2</f>
        <v>FY11</v>
      </c>
      <c r="G2" s="155" t="str">
        <f>NAgni!O$2</f>
        <v>FY12</v>
      </c>
      <c r="H2" s="155" t="str">
        <f>NAgni!P$2</f>
        <v>FY13</v>
      </c>
      <c r="I2" s="155" t="str">
        <f>NAgni!Q$2</f>
        <v>FY14</v>
      </c>
      <c r="J2" s="155" t="str">
        <f>NAgni!R$2</f>
        <v>FY15</v>
      </c>
      <c r="K2" s="155" t="str">
        <f>NAgni!S$2</f>
        <v>FY16</v>
      </c>
      <c r="L2" s="155" t="str">
        <f>NAgni!T$2</f>
        <v>FY17</v>
      </c>
      <c r="M2" s="155" t="str">
        <f>NAgni!U$2</f>
        <v>FY18</v>
      </c>
      <c r="N2" s="155" t="str">
        <f>NAgni!V$2</f>
        <v>FY19</v>
      </c>
      <c r="O2" s="155" t="str">
        <f>NAgni!W$2</f>
        <v>FY20</v>
      </c>
      <c r="P2" s="155" t="str">
        <f>NAgni!X$2</f>
        <v>FY21</v>
      </c>
      <c r="Q2" s="155" t="str">
        <f>NAgni!Y$2</f>
        <v>FY22</v>
      </c>
      <c r="R2" s="155" t="str">
        <f>NAgni!Z$2</f>
        <v>FY23</v>
      </c>
    </row>
    <row r="3" spans="1:18" ht="20.25" customHeight="1" x14ac:dyDescent="0.25">
      <c r="A3" t="str">
        <f>IF(LEN(C3)&lt;=2,"Cofog2","")</f>
        <v>Cofog2</v>
      </c>
      <c r="B3" s="1" t="str">
        <f t="shared" ref="B3:B34" si="0">IF(SUM(E3:U3)&lt;=0,"","X")</f>
        <v/>
      </c>
      <c r="C3" s="37" t="s">
        <v>513</v>
      </c>
      <c r="D3" s="153" t="s">
        <v>514</v>
      </c>
      <c r="E3" s="69"/>
      <c r="F3" s="69"/>
      <c r="G3" s="69"/>
      <c r="H3" s="69"/>
      <c r="I3" s="69"/>
      <c r="J3" s="69"/>
      <c r="K3" s="69"/>
      <c r="L3" s="69"/>
      <c r="M3" s="69"/>
      <c r="N3" s="69"/>
      <c r="O3" s="69"/>
      <c r="P3" s="69"/>
      <c r="Q3" s="69"/>
      <c r="R3" s="69"/>
    </row>
    <row r="4" spans="1:18" x14ac:dyDescent="0.25">
      <c r="A4" t="str">
        <f t="shared" ref="A4:A67" si="1">IF(LEN(C4)&lt;=2,"Cofog2","")</f>
        <v>Cofog2</v>
      </c>
      <c r="B4" s="1" t="str">
        <f t="shared" si="0"/>
        <v>X</v>
      </c>
      <c r="C4" s="37" t="s">
        <v>515</v>
      </c>
      <c r="D4" s="228" t="s">
        <v>514</v>
      </c>
      <c r="E4" s="69">
        <v>319</v>
      </c>
      <c r="F4" s="69">
        <v>318</v>
      </c>
      <c r="G4" s="69">
        <v>322</v>
      </c>
      <c r="H4" s="69">
        <v>316</v>
      </c>
      <c r="I4" s="69">
        <v>320</v>
      </c>
      <c r="J4" s="69">
        <v>334</v>
      </c>
      <c r="K4" s="69">
        <v>347</v>
      </c>
      <c r="L4" s="69">
        <v>416</v>
      </c>
      <c r="M4" s="69">
        <v>422</v>
      </c>
      <c r="N4" s="69">
        <v>439</v>
      </c>
      <c r="O4" s="69">
        <v>448</v>
      </c>
      <c r="P4" s="69">
        <v>490</v>
      </c>
      <c r="Q4" s="69">
        <v>466</v>
      </c>
      <c r="R4" s="69">
        <v>432</v>
      </c>
    </row>
    <row r="5" spans="1:18" hidden="1" x14ac:dyDescent="0.25">
      <c r="A5" t="str">
        <f t="shared" si="1"/>
        <v/>
      </c>
      <c r="B5" s="1" t="str">
        <f t="shared" si="0"/>
        <v>X</v>
      </c>
      <c r="C5" s="37" t="s">
        <v>516</v>
      </c>
      <c r="D5" s="289" t="s">
        <v>517</v>
      </c>
      <c r="E5" s="69">
        <v>159</v>
      </c>
      <c r="F5" s="69">
        <v>154</v>
      </c>
      <c r="G5" s="69">
        <v>154</v>
      </c>
      <c r="H5" s="69">
        <v>154</v>
      </c>
      <c r="I5" s="69">
        <v>159</v>
      </c>
      <c r="J5" s="69">
        <v>153</v>
      </c>
      <c r="K5" s="69">
        <v>155</v>
      </c>
      <c r="L5" s="69">
        <v>159</v>
      </c>
      <c r="M5" s="69">
        <v>159</v>
      </c>
      <c r="N5" s="69">
        <v>155</v>
      </c>
      <c r="O5" s="69">
        <v>156</v>
      </c>
      <c r="P5" s="69">
        <v>167</v>
      </c>
      <c r="Q5" s="69">
        <v>171</v>
      </c>
      <c r="R5" s="69">
        <v>158</v>
      </c>
    </row>
    <row r="6" spans="1:18" hidden="1" x14ac:dyDescent="0.25">
      <c r="A6" t="str">
        <f t="shared" si="1"/>
        <v/>
      </c>
      <c r="B6" s="1" t="str">
        <f t="shared" si="0"/>
        <v>X</v>
      </c>
      <c r="C6" s="37" t="s">
        <v>518</v>
      </c>
      <c r="D6" s="289" t="s">
        <v>519</v>
      </c>
      <c r="E6" s="69">
        <v>107</v>
      </c>
      <c r="F6" s="69">
        <v>110</v>
      </c>
      <c r="G6" s="69">
        <v>112</v>
      </c>
      <c r="H6" s="69">
        <v>112</v>
      </c>
      <c r="I6" s="69">
        <v>115</v>
      </c>
      <c r="J6" s="69">
        <v>120</v>
      </c>
      <c r="K6" s="69">
        <v>117</v>
      </c>
      <c r="L6" s="69">
        <v>86</v>
      </c>
      <c r="M6" s="69">
        <v>87</v>
      </c>
      <c r="N6" s="69">
        <v>99</v>
      </c>
      <c r="O6" s="69">
        <v>100</v>
      </c>
      <c r="P6" s="69">
        <v>126</v>
      </c>
      <c r="Q6" s="69">
        <v>126</v>
      </c>
      <c r="R6" s="69">
        <v>124</v>
      </c>
    </row>
    <row r="7" spans="1:18" hidden="1" x14ac:dyDescent="0.25">
      <c r="A7" t="str">
        <f t="shared" si="1"/>
        <v/>
      </c>
      <c r="B7" s="1" t="str">
        <f t="shared" si="0"/>
        <v>X</v>
      </c>
      <c r="C7" s="37" t="s">
        <v>520</v>
      </c>
      <c r="D7" s="289" t="s">
        <v>521</v>
      </c>
      <c r="E7" s="69">
        <v>24</v>
      </c>
      <c r="F7" s="69">
        <v>21</v>
      </c>
      <c r="G7" s="69">
        <v>16</v>
      </c>
      <c r="H7" s="69">
        <v>11</v>
      </c>
      <c r="I7" s="69">
        <v>11</v>
      </c>
      <c r="J7" s="69">
        <v>5</v>
      </c>
      <c r="K7" s="69">
        <v>6</v>
      </c>
      <c r="L7" s="69">
        <v>23</v>
      </c>
      <c r="M7" s="69">
        <v>23</v>
      </c>
      <c r="N7" s="69">
        <v>28</v>
      </c>
      <c r="O7" s="69">
        <v>30</v>
      </c>
      <c r="P7" s="69">
        <v>47</v>
      </c>
      <c r="Q7" s="69">
        <v>37</v>
      </c>
      <c r="R7" s="69">
        <v>36</v>
      </c>
    </row>
    <row r="8" spans="1:18" hidden="1" x14ac:dyDescent="0.25">
      <c r="A8" t="str">
        <f t="shared" si="1"/>
        <v/>
      </c>
      <c r="B8" s="1" t="str">
        <f t="shared" si="0"/>
        <v>X</v>
      </c>
      <c r="C8" s="37" t="s">
        <v>522</v>
      </c>
      <c r="D8" s="289" t="s">
        <v>523</v>
      </c>
      <c r="E8" s="69">
        <v>0</v>
      </c>
      <c r="F8" s="69">
        <v>0</v>
      </c>
      <c r="G8" s="69">
        <v>0</v>
      </c>
      <c r="H8" s="69">
        <v>0</v>
      </c>
      <c r="I8" s="69">
        <v>0</v>
      </c>
      <c r="J8" s="69">
        <v>0</v>
      </c>
      <c r="K8" s="69">
        <v>0</v>
      </c>
      <c r="L8" s="69">
        <v>1</v>
      </c>
      <c r="M8" s="69">
        <v>0</v>
      </c>
      <c r="N8" s="69">
        <v>0</v>
      </c>
      <c r="O8" s="69">
        <v>0</v>
      </c>
      <c r="P8" s="69">
        <v>0</v>
      </c>
      <c r="Q8" s="69">
        <v>0</v>
      </c>
      <c r="R8" s="69">
        <v>0</v>
      </c>
    </row>
    <row r="9" spans="1:18" hidden="1" x14ac:dyDescent="0.25">
      <c r="A9" t="str">
        <f t="shared" si="1"/>
        <v/>
      </c>
      <c r="B9" s="1" t="str">
        <f t="shared" si="0"/>
        <v>X</v>
      </c>
      <c r="C9" s="37" t="s">
        <v>524</v>
      </c>
      <c r="D9" s="289" t="s">
        <v>525</v>
      </c>
      <c r="E9" s="69">
        <v>0</v>
      </c>
      <c r="F9" s="69">
        <v>0</v>
      </c>
      <c r="G9" s="69">
        <v>0</v>
      </c>
      <c r="H9" s="69">
        <v>0</v>
      </c>
      <c r="I9" s="69">
        <v>0</v>
      </c>
      <c r="J9" s="69">
        <v>0</v>
      </c>
      <c r="K9" s="69">
        <v>0</v>
      </c>
      <c r="L9" s="69">
        <v>0</v>
      </c>
      <c r="M9" s="69">
        <v>0</v>
      </c>
      <c r="N9" s="69">
        <v>0</v>
      </c>
      <c r="O9" s="69">
        <v>0</v>
      </c>
      <c r="P9" s="69">
        <v>1</v>
      </c>
      <c r="Q9" s="69">
        <v>0</v>
      </c>
      <c r="R9" s="69">
        <v>0</v>
      </c>
    </row>
    <row r="10" spans="1:18" hidden="1" x14ac:dyDescent="0.25">
      <c r="A10" t="str">
        <f t="shared" si="1"/>
        <v/>
      </c>
      <c r="B10" s="1" t="str">
        <f t="shared" si="0"/>
        <v>X</v>
      </c>
      <c r="C10" s="37" t="s">
        <v>526</v>
      </c>
      <c r="D10" s="289" t="s">
        <v>527</v>
      </c>
      <c r="E10" s="69">
        <v>6</v>
      </c>
      <c r="F10" s="69">
        <v>6</v>
      </c>
      <c r="G10" s="69">
        <v>5</v>
      </c>
      <c r="H10" s="69">
        <v>5</v>
      </c>
      <c r="I10" s="69">
        <v>6</v>
      </c>
      <c r="J10" s="69">
        <v>5</v>
      </c>
      <c r="K10" s="69">
        <v>7</v>
      </c>
      <c r="L10" s="69">
        <v>8</v>
      </c>
      <c r="M10" s="69">
        <v>7</v>
      </c>
      <c r="N10" s="69">
        <v>7</v>
      </c>
      <c r="O10" s="69">
        <v>7</v>
      </c>
      <c r="P10" s="69">
        <v>8</v>
      </c>
      <c r="Q10" s="69">
        <v>15</v>
      </c>
      <c r="R10" s="69">
        <v>13</v>
      </c>
    </row>
    <row r="11" spans="1:18" hidden="1" x14ac:dyDescent="0.25">
      <c r="A11" t="str">
        <f t="shared" si="1"/>
        <v/>
      </c>
      <c r="B11" s="1" t="str">
        <f t="shared" si="0"/>
        <v>X</v>
      </c>
      <c r="C11" s="37" t="s">
        <v>528</v>
      </c>
      <c r="D11" s="289" t="s">
        <v>529</v>
      </c>
      <c r="E11" s="69">
        <v>7</v>
      </c>
      <c r="F11" s="69">
        <v>8</v>
      </c>
      <c r="G11" s="69">
        <v>8</v>
      </c>
      <c r="H11" s="69">
        <v>10</v>
      </c>
      <c r="I11" s="69">
        <v>6</v>
      </c>
      <c r="J11" s="69">
        <v>7</v>
      </c>
      <c r="K11" s="69">
        <v>20</v>
      </c>
      <c r="L11" s="69">
        <v>58</v>
      </c>
      <c r="M11" s="69">
        <v>58</v>
      </c>
      <c r="N11" s="69">
        <v>60</v>
      </c>
      <c r="O11" s="69">
        <v>64</v>
      </c>
      <c r="P11" s="69">
        <v>15</v>
      </c>
      <c r="Q11" s="69">
        <v>13</v>
      </c>
      <c r="R11" s="69">
        <v>18</v>
      </c>
    </row>
    <row r="12" spans="1:18" hidden="1" x14ac:dyDescent="0.25">
      <c r="A12" t="str">
        <f t="shared" si="1"/>
        <v/>
      </c>
      <c r="B12" s="1" t="str">
        <f t="shared" si="0"/>
        <v>X</v>
      </c>
      <c r="C12" s="37" t="s">
        <v>530</v>
      </c>
      <c r="D12" s="289" t="s">
        <v>531</v>
      </c>
      <c r="E12" s="69">
        <v>5</v>
      </c>
      <c r="F12" s="69">
        <v>6</v>
      </c>
      <c r="G12" s="69">
        <v>5</v>
      </c>
      <c r="H12" s="69">
        <v>5</v>
      </c>
      <c r="I12" s="69">
        <v>12</v>
      </c>
      <c r="J12" s="69">
        <v>25</v>
      </c>
      <c r="K12" s="69">
        <v>25</v>
      </c>
      <c r="L12" s="69">
        <v>60</v>
      </c>
      <c r="M12" s="69">
        <v>69</v>
      </c>
      <c r="N12" s="69">
        <v>69</v>
      </c>
      <c r="O12" s="69">
        <v>71</v>
      </c>
      <c r="P12" s="69">
        <v>36</v>
      </c>
      <c r="Q12" s="69">
        <v>38</v>
      </c>
      <c r="R12" s="69">
        <v>42</v>
      </c>
    </row>
    <row r="13" spans="1:18" hidden="1" x14ac:dyDescent="0.25">
      <c r="A13" t="str">
        <f t="shared" si="1"/>
        <v/>
      </c>
      <c r="B13" s="1" t="str">
        <f t="shared" si="0"/>
        <v>X</v>
      </c>
      <c r="C13" s="37" t="s">
        <v>532</v>
      </c>
      <c r="D13" s="289" t="s">
        <v>533</v>
      </c>
      <c r="E13" s="69">
        <v>0</v>
      </c>
      <c r="F13" s="69">
        <v>0</v>
      </c>
      <c r="G13" s="69">
        <v>0</v>
      </c>
      <c r="H13" s="69">
        <v>0</v>
      </c>
      <c r="I13" s="69">
        <v>1</v>
      </c>
      <c r="J13" s="69">
        <v>1</v>
      </c>
      <c r="K13" s="69">
        <v>1</v>
      </c>
      <c r="L13" s="69">
        <v>1</v>
      </c>
      <c r="M13" s="69">
        <v>0</v>
      </c>
      <c r="N13" s="69">
        <v>0</v>
      </c>
      <c r="O13" s="69">
        <v>0</v>
      </c>
      <c r="P13" s="69">
        <v>0</v>
      </c>
      <c r="Q13" s="69">
        <v>0</v>
      </c>
      <c r="R13" s="69">
        <v>0</v>
      </c>
    </row>
    <row r="14" spans="1:18" hidden="1" x14ac:dyDescent="0.25">
      <c r="A14" t="str">
        <f t="shared" si="1"/>
        <v/>
      </c>
      <c r="B14" s="1" t="str">
        <f t="shared" si="0"/>
        <v>X</v>
      </c>
      <c r="C14" s="37" t="s">
        <v>534</v>
      </c>
      <c r="D14" s="289" t="s">
        <v>535</v>
      </c>
      <c r="E14" s="69">
        <v>0</v>
      </c>
      <c r="F14" s="69">
        <v>0</v>
      </c>
      <c r="G14" s="69">
        <v>0</v>
      </c>
      <c r="H14" s="69">
        <v>1</v>
      </c>
      <c r="I14" s="69">
        <v>0</v>
      </c>
      <c r="J14" s="69">
        <v>0</v>
      </c>
      <c r="K14" s="69">
        <v>0</v>
      </c>
      <c r="L14" s="69">
        <v>0</v>
      </c>
      <c r="M14" s="69">
        <v>0</v>
      </c>
      <c r="N14" s="69">
        <v>0</v>
      </c>
      <c r="O14" s="69">
        <v>0</v>
      </c>
      <c r="P14" s="69">
        <v>0</v>
      </c>
      <c r="Q14" s="69">
        <v>0</v>
      </c>
      <c r="R14" s="69">
        <v>0</v>
      </c>
    </row>
    <row r="15" spans="1:18" hidden="1" x14ac:dyDescent="0.25">
      <c r="A15" t="str">
        <f t="shared" si="1"/>
        <v/>
      </c>
      <c r="B15" s="1" t="str">
        <f t="shared" si="0"/>
        <v>X</v>
      </c>
      <c r="C15" s="37" t="s">
        <v>536</v>
      </c>
      <c r="D15" s="289" t="s">
        <v>537</v>
      </c>
      <c r="E15" s="69">
        <v>10</v>
      </c>
      <c r="F15" s="69">
        <v>13</v>
      </c>
      <c r="G15" s="69">
        <v>21</v>
      </c>
      <c r="H15" s="69">
        <v>18</v>
      </c>
      <c r="I15" s="69">
        <v>10</v>
      </c>
      <c r="J15" s="69">
        <v>12</v>
      </c>
      <c r="K15" s="69">
        <v>15</v>
      </c>
      <c r="L15" s="69">
        <v>17</v>
      </c>
      <c r="M15" s="69">
        <v>18</v>
      </c>
      <c r="N15" s="69">
        <v>20</v>
      </c>
      <c r="O15" s="69">
        <v>21</v>
      </c>
      <c r="P15" s="69">
        <v>91</v>
      </c>
      <c r="Q15" s="69">
        <v>65</v>
      </c>
      <c r="R15" s="69">
        <v>40</v>
      </c>
    </row>
    <row r="16" spans="1:18" hidden="1" x14ac:dyDescent="0.25">
      <c r="A16" t="str">
        <f t="shared" si="1"/>
        <v/>
      </c>
      <c r="B16" s="1" t="str">
        <f t="shared" si="0"/>
        <v/>
      </c>
      <c r="C16" s="37" t="s">
        <v>538</v>
      </c>
      <c r="D16" s="289" t="s">
        <v>539</v>
      </c>
      <c r="E16" s="69">
        <v>0</v>
      </c>
      <c r="F16" s="69">
        <v>0</v>
      </c>
      <c r="G16" s="69">
        <v>0</v>
      </c>
      <c r="H16" s="69">
        <v>0</v>
      </c>
      <c r="I16" s="69">
        <v>0</v>
      </c>
      <c r="J16" s="69">
        <v>0</v>
      </c>
      <c r="K16" s="69">
        <v>0</v>
      </c>
      <c r="L16" s="69">
        <v>0</v>
      </c>
      <c r="M16" s="69">
        <v>0</v>
      </c>
      <c r="N16" s="69">
        <v>0</v>
      </c>
      <c r="O16" s="69">
        <v>0</v>
      </c>
      <c r="P16" s="69">
        <v>0</v>
      </c>
      <c r="Q16" s="69">
        <v>0</v>
      </c>
      <c r="R16" s="69">
        <v>0</v>
      </c>
    </row>
    <row r="17" spans="1:18" hidden="1" x14ac:dyDescent="0.25">
      <c r="A17" t="str">
        <f t="shared" si="1"/>
        <v/>
      </c>
      <c r="B17" s="1" t="str">
        <f t="shared" si="0"/>
        <v>X</v>
      </c>
      <c r="C17" s="37" t="s">
        <v>540</v>
      </c>
      <c r="D17" s="289" t="s">
        <v>541</v>
      </c>
      <c r="E17" s="69">
        <v>0</v>
      </c>
      <c r="F17" s="69">
        <v>0</v>
      </c>
      <c r="G17" s="69">
        <v>0</v>
      </c>
      <c r="H17" s="69">
        <v>0</v>
      </c>
      <c r="I17" s="69">
        <v>0</v>
      </c>
      <c r="J17" s="69">
        <v>4</v>
      </c>
      <c r="K17" s="69">
        <v>1</v>
      </c>
      <c r="L17" s="69">
        <v>5</v>
      </c>
      <c r="M17" s="69">
        <v>0</v>
      </c>
      <c r="N17" s="69">
        <v>0</v>
      </c>
      <c r="O17" s="69">
        <v>0</v>
      </c>
      <c r="P17" s="69">
        <v>0</v>
      </c>
      <c r="Q17" s="69">
        <v>0</v>
      </c>
      <c r="R17" s="69">
        <v>0</v>
      </c>
    </row>
    <row r="18" spans="1:18" x14ac:dyDescent="0.25">
      <c r="A18" t="str">
        <f t="shared" si="1"/>
        <v>Cofog2</v>
      </c>
      <c r="B18" s="1" t="str">
        <f t="shared" si="0"/>
        <v>X</v>
      </c>
      <c r="C18" s="37" t="s">
        <v>542</v>
      </c>
      <c r="D18" s="228" t="s">
        <v>543</v>
      </c>
      <c r="E18" s="69">
        <v>8</v>
      </c>
      <c r="F18" s="69">
        <v>8</v>
      </c>
      <c r="G18" s="69">
        <v>5</v>
      </c>
      <c r="H18" s="69">
        <v>6</v>
      </c>
      <c r="I18" s="69">
        <v>8</v>
      </c>
      <c r="J18" s="69">
        <v>8</v>
      </c>
      <c r="K18" s="69">
        <v>12</v>
      </c>
      <c r="L18" s="69">
        <v>9</v>
      </c>
      <c r="M18" s="69">
        <v>9</v>
      </c>
      <c r="N18" s="69">
        <v>9</v>
      </c>
      <c r="O18" s="69">
        <v>8</v>
      </c>
      <c r="P18" s="69">
        <v>0</v>
      </c>
      <c r="Q18" s="69">
        <v>0</v>
      </c>
      <c r="R18" s="69">
        <v>0</v>
      </c>
    </row>
    <row r="19" spans="1:18" hidden="1" x14ac:dyDescent="0.25">
      <c r="A19" t="str">
        <f t="shared" si="1"/>
        <v/>
      </c>
      <c r="B19" s="1" t="str">
        <f t="shared" si="0"/>
        <v/>
      </c>
      <c r="C19" s="37" t="s">
        <v>544</v>
      </c>
      <c r="D19" s="289" t="s">
        <v>545</v>
      </c>
      <c r="E19" s="69">
        <v>0</v>
      </c>
      <c r="F19" s="69">
        <v>0</v>
      </c>
      <c r="G19" s="69">
        <v>0</v>
      </c>
      <c r="H19" s="69">
        <v>0</v>
      </c>
      <c r="I19" s="69">
        <v>0</v>
      </c>
      <c r="J19" s="69">
        <v>0</v>
      </c>
      <c r="K19" s="69">
        <v>0</v>
      </c>
      <c r="L19" s="69">
        <v>0</v>
      </c>
      <c r="M19" s="69">
        <v>0</v>
      </c>
      <c r="N19" s="69">
        <v>0</v>
      </c>
      <c r="O19" s="69">
        <v>0</v>
      </c>
      <c r="P19" s="69">
        <v>0</v>
      </c>
      <c r="Q19" s="69">
        <v>0</v>
      </c>
      <c r="R19" s="69">
        <v>0</v>
      </c>
    </row>
    <row r="20" spans="1:18" hidden="1" x14ac:dyDescent="0.25">
      <c r="A20" t="str">
        <f t="shared" si="1"/>
        <v/>
      </c>
      <c r="B20" s="1" t="str">
        <f t="shared" si="0"/>
        <v/>
      </c>
      <c r="C20" s="37" t="s">
        <v>546</v>
      </c>
      <c r="D20" s="289" t="s">
        <v>547</v>
      </c>
      <c r="E20" s="69">
        <v>0</v>
      </c>
      <c r="F20" s="69">
        <v>0</v>
      </c>
      <c r="G20" s="69">
        <v>0</v>
      </c>
      <c r="H20" s="69">
        <v>0</v>
      </c>
      <c r="I20" s="69">
        <v>0</v>
      </c>
      <c r="J20" s="69">
        <v>0</v>
      </c>
      <c r="K20" s="69">
        <v>0</v>
      </c>
      <c r="L20" s="69">
        <v>0</v>
      </c>
      <c r="M20" s="69">
        <v>0</v>
      </c>
      <c r="N20" s="69">
        <v>0</v>
      </c>
      <c r="O20" s="69">
        <v>0</v>
      </c>
      <c r="P20" s="69">
        <v>0</v>
      </c>
      <c r="Q20" s="69">
        <v>0</v>
      </c>
      <c r="R20" s="69">
        <v>0</v>
      </c>
    </row>
    <row r="21" spans="1:18" hidden="1" x14ac:dyDescent="0.25">
      <c r="A21" t="str">
        <f t="shared" si="1"/>
        <v/>
      </c>
      <c r="B21" s="1" t="str">
        <f t="shared" si="0"/>
        <v/>
      </c>
      <c r="C21" s="37" t="s">
        <v>548</v>
      </c>
      <c r="D21" s="289" t="s">
        <v>549</v>
      </c>
      <c r="E21" s="69">
        <v>0</v>
      </c>
      <c r="F21" s="69">
        <v>0</v>
      </c>
      <c r="G21" s="69">
        <v>0</v>
      </c>
      <c r="H21" s="69">
        <v>0</v>
      </c>
      <c r="I21" s="69">
        <v>0</v>
      </c>
      <c r="J21" s="69">
        <v>0</v>
      </c>
      <c r="K21" s="69">
        <v>0</v>
      </c>
      <c r="L21" s="69">
        <v>0</v>
      </c>
      <c r="M21" s="69">
        <v>0</v>
      </c>
      <c r="N21" s="69">
        <v>0</v>
      </c>
      <c r="O21" s="69">
        <v>0</v>
      </c>
      <c r="P21" s="69">
        <v>0</v>
      </c>
      <c r="Q21" s="69">
        <v>0</v>
      </c>
      <c r="R21" s="69">
        <v>0</v>
      </c>
    </row>
    <row r="22" spans="1:18" hidden="1" x14ac:dyDescent="0.25">
      <c r="A22" t="str">
        <f t="shared" si="1"/>
        <v/>
      </c>
      <c r="B22" s="1" t="str">
        <f t="shared" si="0"/>
        <v/>
      </c>
      <c r="C22" s="37" t="s">
        <v>550</v>
      </c>
      <c r="D22" s="289" t="s">
        <v>551</v>
      </c>
      <c r="E22" s="69">
        <v>0</v>
      </c>
      <c r="F22" s="69">
        <v>0</v>
      </c>
      <c r="G22" s="69">
        <v>0</v>
      </c>
      <c r="H22" s="69">
        <v>0</v>
      </c>
      <c r="I22" s="69">
        <v>0</v>
      </c>
      <c r="J22" s="69">
        <v>0</v>
      </c>
      <c r="K22" s="69">
        <v>0</v>
      </c>
      <c r="L22" s="69">
        <v>0</v>
      </c>
      <c r="M22" s="69">
        <v>0</v>
      </c>
      <c r="N22" s="69">
        <v>0</v>
      </c>
      <c r="O22" s="69">
        <v>0</v>
      </c>
      <c r="P22" s="69">
        <v>0</v>
      </c>
      <c r="Q22" s="69">
        <v>0</v>
      </c>
      <c r="R22" s="69">
        <v>0</v>
      </c>
    </row>
    <row r="23" spans="1:18" hidden="1" x14ac:dyDescent="0.25">
      <c r="A23" t="str">
        <f t="shared" si="1"/>
        <v/>
      </c>
      <c r="B23" s="1" t="str">
        <f t="shared" si="0"/>
        <v>X</v>
      </c>
      <c r="C23" s="37" t="s">
        <v>552</v>
      </c>
      <c r="D23" s="289" t="s">
        <v>553</v>
      </c>
      <c r="E23" s="69">
        <v>8</v>
      </c>
      <c r="F23" s="69">
        <v>8</v>
      </c>
      <c r="G23" s="69">
        <v>5</v>
      </c>
      <c r="H23" s="69">
        <v>6</v>
      </c>
      <c r="I23" s="69">
        <v>8</v>
      </c>
      <c r="J23" s="69">
        <v>8</v>
      </c>
      <c r="K23" s="69">
        <v>12</v>
      </c>
      <c r="L23" s="69">
        <v>9</v>
      </c>
      <c r="M23" s="69">
        <v>9</v>
      </c>
      <c r="N23" s="69">
        <v>9</v>
      </c>
      <c r="O23" s="69">
        <v>8</v>
      </c>
      <c r="P23" s="69">
        <v>0</v>
      </c>
      <c r="Q23" s="69">
        <v>0</v>
      </c>
      <c r="R23" s="69">
        <v>0</v>
      </c>
    </row>
    <row r="24" spans="1:18" x14ac:dyDescent="0.25">
      <c r="A24" t="str">
        <f t="shared" si="1"/>
        <v>Cofog2</v>
      </c>
      <c r="B24" s="1" t="str">
        <f t="shared" si="0"/>
        <v>X</v>
      </c>
      <c r="C24" s="37" t="s">
        <v>554</v>
      </c>
      <c r="D24" s="228" t="s">
        <v>555</v>
      </c>
      <c r="E24" s="69">
        <v>255</v>
      </c>
      <c r="F24" s="69">
        <v>259</v>
      </c>
      <c r="G24" s="69">
        <v>258</v>
      </c>
      <c r="H24" s="69">
        <v>256</v>
      </c>
      <c r="I24" s="69">
        <v>270</v>
      </c>
      <c r="J24" s="69">
        <v>260</v>
      </c>
      <c r="K24" s="69">
        <v>257</v>
      </c>
      <c r="L24" s="69">
        <v>246</v>
      </c>
      <c r="M24" s="69">
        <v>262</v>
      </c>
      <c r="N24" s="69">
        <v>264</v>
      </c>
      <c r="O24" s="69">
        <v>263</v>
      </c>
      <c r="P24" s="69">
        <v>233</v>
      </c>
      <c r="Q24" s="69">
        <v>218</v>
      </c>
      <c r="R24" s="69">
        <v>239</v>
      </c>
    </row>
    <row r="25" spans="1:18" hidden="1" x14ac:dyDescent="0.25">
      <c r="A25" t="str">
        <f t="shared" si="1"/>
        <v/>
      </c>
      <c r="B25" s="1" t="str">
        <f t="shared" si="0"/>
        <v>X</v>
      </c>
      <c r="C25" s="37" t="s">
        <v>556</v>
      </c>
      <c r="D25" s="289" t="s">
        <v>557</v>
      </c>
      <c r="E25" s="69">
        <v>63</v>
      </c>
      <c r="F25" s="69">
        <v>60</v>
      </c>
      <c r="G25" s="69">
        <v>64</v>
      </c>
      <c r="H25" s="69">
        <v>63</v>
      </c>
      <c r="I25" s="69">
        <v>88</v>
      </c>
      <c r="J25" s="69">
        <v>61</v>
      </c>
      <c r="K25" s="69">
        <v>62</v>
      </c>
      <c r="L25" s="69">
        <v>69</v>
      </c>
      <c r="M25" s="69">
        <v>73</v>
      </c>
      <c r="N25" s="69">
        <v>73</v>
      </c>
      <c r="O25" s="69">
        <v>69</v>
      </c>
      <c r="P25" s="69">
        <v>103</v>
      </c>
      <c r="Q25" s="69">
        <v>109</v>
      </c>
      <c r="R25" s="69">
        <v>124</v>
      </c>
    </row>
    <row r="26" spans="1:18" hidden="1" x14ac:dyDescent="0.25">
      <c r="A26" t="str">
        <f t="shared" si="1"/>
        <v/>
      </c>
      <c r="B26" s="1" t="str">
        <f t="shared" si="0"/>
        <v>X</v>
      </c>
      <c r="C26" s="37" t="s">
        <v>558</v>
      </c>
      <c r="D26" s="153" t="s">
        <v>559</v>
      </c>
      <c r="E26" s="69">
        <v>15</v>
      </c>
      <c r="F26" s="69">
        <v>18</v>
      </c>
      <c r="G26" s="69">
        <v>16</v>
      </c>
      <c r="H26" s="69">
        <v>17</v>
      </c>
      <c r="I26" s="69">
        <v>17</v>
      </c>
      <c r="J26" s="69">
        <v>18</v>
      </c>
      <c r="K26" s="69">
        <v>16</v>
      </c>
      <c r="L26" s="69">
        <v>20</v>
      </c>
      <c r="M26" s="69">
        <v>22</v>
      </c>
      <c r="N26" s="69">
        <v>24</v>
      </c>
      <c r="O26" s="69">
        <v>24</v>
      </c>
      <c r="P26" s="69">
        <v>24</v>
      </c>
      <c r="Q26" s="69">
        <v>23</v>
      </c>
      <c r="R26" s="69">
        <v>23</v>
      </c>
    </row>
    <row r="27" spans="1:18" hidden="1" x14ac:dyDescent="0.25">
      <c r="A27" t="str">
        <f t="shared" si="1"/>
        <v/>
      </c>
      <c r="B27" s="1" t="str">
        <f t="shared" si="0"/>
        <v>X</v>
      </c>
      <c r="C27" s="37" t="s">
        <v>560</v>
      </c>
      <c r="D27" s="289" t="s">
        <v>561</v>
      </c>
      <c r="E27" s="69">
        <v>72</v>
      </c>
      <c r="F27" s="69">
        <v>76</v>
      </c>
      <c r="G27" s="69">
        <v>72</v>
      </c>
      <c r="H27" s="69">
        <v>68</v>
      </c>
      <c r="I27" s="69">
        <v>69</v>
      </c>
      <c r="J27" s="69">
        <v>93</v>
      </c>
      <c r="K27" s="69">
        <v>93</v>
      </c>
      <c r="L27" s="69">
        <v>97</v>
      </c>
      <c r="M27" s="69">
        <v>101</v>
      </c>
      <c r="N27" s="69">
        <v>101</v>
      </c>
      <c r="O27" s="69">
        <v>103</v>
      </c>
      <c r="P27" s="69">
        <v>70</v>
      </c>
      <c r="Q27" s="69">
        <v>65</v>
      </c>
      <c r="R27" s="69">
        <v>72</v>
      </c>
    </row>
    <row r="28" spans="1:18" hidden="1" x14ac:dyDescent="0.25">
      <c r="A28" t="str">
        <f t="shared" si="1"/>
        <v/>
      </c>
      <c r="B28" s="1" t="str">
        <f t="shared" si="0"/>
        <v>X</v>
      </c>
      <c r="C28" s="37" t="s">
        <v>562</v>
      </c>
      <c r="D28" s="289" t="s">
        <v>563</v>
      </c>
      <c r="E28" s="69">
        <v>14</v>
      </c>
      <c r="F28" s="69">
        <v>16</v>
      </c>
      <c r="G28" s="69">
        <v>16</v>
      </c>
      <c r="H28" s="69">
        <v>17</v>
      </c>
      <c r="I28" s="69">
        <v>21</v>
      </c>
      <c r="J28" s="69">
        <v>21</v>
      </c>
      <c r="K28" s="69">
        <v>19</v>
      </c>
      <c r="L28" s="69">
        <v>19</v>
      </c>
      <c r="M28" s="69">
        <v>20</v>
      </c>
      <c r="N28" s="69">
        <v>21</v>
      </c>
      <c r="O28" s="69">
        <v>23</v>
      </c>
      <c r="P28" s="69">
        <v>1</v>
      </c>
      <c r="Q28" s="69">
        <v>1</v>
      </c>
      <c r="R28" s="69">
        <v>1</v>
      </c>
    </row>
    <row r="29" spans="1:18" hidden="1" x14ac:dyDescent="0.25">
      <c r="A29" t="str">
        <f t="shared" si="1"/>
        <v/>
      </c>
      <c r="B29" s="1" t="str">
        <f t="shared" si="0"/>
        <v>X</v>
      </c>
      <c r="C29" s="37" t="s">
        <v>564</v>
      </c>
      <c r="D29" s="289" t="s">
        <v>565</v>
      </c>
      <c r="E29" s="69">
        <v>5</v>
      </c>
      <c r="F29" s="69">
        <v>4</v>
      </c>
      <c r="G29" s="69">
        <v>3</v>
      </c>
      <c r="H29" s="69">
        <v>2</v>
      </c>
      <c r="I29" s="69">
        <v>2</v>
      </c>
      <c r="J29" s="69">
        <v>3</v>
      </c>
      <c r="K29" s="69">
        <v>4</v>
      </c>
      <c r="L29" s="69">
        <v>6</v>
      </c>
      <c r="M29" s="69">
        <v>6</v>
      </c>
      <c r="N29" s="69">
        <v>6</v>
      </c>
      <c r="O29" s="69">
        <v>6</v>
      </c>
      <c r="P29" s="69">
        <v>6</v>
      </c>
      <c r="Q29" s="69">
        <v>6</v>
      </c>
      <c r="R29" s="69">
        <v>6</v>
      </c>
    </row>
    <row r="30" spans="1:18" hidden="1" x14ac:dyDescent="0.25">
      <c r="A30" t="str">
        <f t="shared" si="1"/>
        <v/>
      </c>
      <c r="B30" s="1" t="str">
        <f t="shared" si="0"/>
        <v>X</v>
      </c>
      <c r="C30" s="37" t="s">
        <v>566</v>
      </c>
      <c r="D30" s="289" t="s">
        <v>567</v>
      </c>
      <c r="E30" s="69">
        <v>85</v>
      </c>
      <c r="F30" s="69">
        <v>85</v>
      </c>
      <c r="G30" s="69">
        <v>87</v>
      </c>
      <c r="H30" s="69">
        <v>90</v>
      </c>
      <c r="I30" s="69">
        <v>73</v>
      </c>
      <c r="J30" s="69">
        <v>65</v>
      </c>
      <c r="K30" s="69">
        <v>63</v>
      </c>
      <c r="L30" s="69">
        <v>36</v>
      </c>
      <c r="M30" s="69">
        <v>41</v>
      </c>
      <c r="N30" s="69">
        <v>39</v>
      </c>
      <c r="O30" s="69">
        <v>38</v>
      </c>
      <c r="P30" s="69">
        <v>28</v>
      </c>
      <c r="Q30" s="69">
        <v>14</v>
      </c>
      <c r="R30" s="69">
        <v>13</v>
      </c>
    </row>
    <row r="31" spans="1:18" x14ac:dyDescent="0.25">
      <c r="A31" t="str">
        <f t="shared" si="1"/>
        <v>Cofog2</v>
      </c>
      <c r="B31" s="1" t="str">
        <f t="shared" si="0"/>
        <v>X</v>
      </c>
      <c r="C31" s="37" t="s">
        <v>568</v>
      </c>
      <c r="D31" s="228" t="s">
        <v>569</v>
      </c>
      <c r="E31" s="69">
        <v>418</v>
      </c>
      <c r="F31" s="69">
        <v>419</v>
      </c>
      <c r="G31" s="69">
        <v>407</v>
      </c>
      <c r="H31" s="69">
        <v>394</v>
      </c>
      <c r="I31" s="69">
        <v>401</v>
      </c>
      <c r="J31" s="69">
        <v>383</v>
      </c>
      <c r="K31" s="69">
        <v>379</v>
      </c>
      <c r="L31" s="69">
        <v>357</v>
      </c>
      <c r="M31" s="69">
        <v>347</v>
      </c>
      <c r="N31" s="69">
        <v>358</v>
      </c>
      <c r="O31" s="69">
        <v>353</v>
      </c>
      <c r="P31" s="69">
        <v>368</v>
      </c>
      <c r="Q31" s="69">
        <v>356</v>
      </c>
      <c r="R31" s="69">
        <v>357</v>
      </c>
    </row>
    <row r="32" spans="1:18" hidden="1" x14ac:dyDescent="0.25">
      <c r="A32" t="str">
        <f t="shared" si="1"/>
        <v/>
      </c>
      <c r="B32" s="1" t="str">
        <f t="shared" si="0"/>
        <v>X</v>
      </c>
      <c r="C32" s="37" t="s">
        <v>570</v>
      </c>
      <c r="D32" s="289" t="s">
        <v>571</v>
      </c>
      <c r="E32" s="69">
        <v>96</v>
      </c>
      <c r="F32" s="69">
        <v>92</v>
      </c>
      <c r="G32" s="69">
        <v>85</v>
      </c>
      <c r="H32" s="69">
        <v>86</v>
      </c>
      <c r="I32" s="69">
        <v>91</v>
      </c>
      <c r="J32" s="69">
        <v>31</v>
      </c>
      <c r="K32" s="69">
        <v>26</v>
      </c>
      <c r="L32" s="69">
        <v>21</v>
      </c>
      <c r="M32" s="69">
        <v>20</v>
      </c>
      <c r="N32" s="69">
        <v>20</v>
      </c>
      <c r="O32" s="69">
        <v>19</v>
      </c>
      <c r="P32" s="69">
        <v>3</v>
      </c>
      <c r="Q32" s="69">
        <v>9</v>
      </c>
      <c r="R32" s="69">
        <v>26</v>
      </c>
    </row>
    <row r="33" spans="1:18" hidden="1" x14ac:dyDescent="0.25">
      <c r="A33" t="str">
        <f t="shared" si="1"/>
        <v/>
      </c>
      <c r="B33" s="1" t="str">
        <f t="shared" si="0"/>
        <v>X</v>
      </c>
      <c r="C33" s="37" t="s">
        <v>572</v>
      </c>
      <c r="D33" s="289" t="s">
        <v>573</v>
      </c>
      <c r="E33" s="69">
        <v>17</v>
      </c>
      <c r="F33" s="69">
        <v>16</v>
      </c>
      <c r="G33" s="69">
        <v>14</v>
      </c>
      <c r="H33" s="69">
        <v>13</v>
      </c>
      <c r="I33" s="69">
        <v>10</v>
      </c>
      <c r="J33" s="69">
        <v>9</v>
      </c>
      <c r="K33" s="69">
        <v>12</v>
      </c>
      <c r="L33" s="69">
        <v>0</v>
      </c>
      <c r="M33" s="69">
        <v>0</v>
      </c>
      <c r="N33" s="69">
        <v>0</v>
      </c>
      <c r="O33" s="69">
        <v>0</v>
      </c>
      <c r="P33" s="69">
        <v>0</v>
      </c>
      <c r="Q33" s="69">
        <v>0</v>
      </c>
      <c r="R33" s="69">
        <v>0</v>
      </c>
    </row>
    <row r="34" spans="1:18" hidden="1" x14ac:dyDescent="0.25">
      <c r="A34" t="str">
        <f t="shared" si="1"/>
        <v/>
      </c>
      <c r="B34" s="1" t="str">
        <f t="shared" si="0"/>
        <v>X</v>
      </c>
      <c r="C34" s="37" t="s">
        <v>574</v>
      </c>
      <c r="D34" s="289" t="s">
        <v>575</v>
      </c>
      <c r="E34" s="69">
        <v>27</v>
      </c>
      <c r="F34" s="69">
        <v>31</v>
      </c>
      <c r="G34" s="69">
        <v>30</v>
      </c>
      <c r="H34" s="69">
        <v>29</v>
      </c>
      <c r="I34" s="69">
        <v>31</v>
      </c>
      <c r="J34" s="69">
        <v>43</v>
      </c>
      <c r="K34" s="69">
        <v>44</v>
      </c>
      <c r="L34" s="69">
        <v>45</v>
      </c>
      <c r="M34" s="69">
        <v>50</v>
      </c>
      <c r="N34" s="69">
        <v>47</v>
      </c>
      <c r="O34" s="69">
        <v>46</v>
      </c>
      <c r="P34" s="69">
        <v>32</v>
      </c>
      <c r="Q34" s="69">
        <v>23</v>
      </c>
      <c r="R34" s="69">
        <v>20</v>
      </c>
    </row>
    <row r="35" spans="1:18" hidden="1" x14ac:dyDescent="0.25">
      <c r="A35" t="str">
        <f t="shared" si="1"/>
        <v/>
      </c>
      <c r="B35" s="1" t="str">
        <f t="shared" ref="B35:B66" si="2">IF(SUM(E35:U35)&lt;=0,"","X")</f>
        <v>X</v>
      </c>
      <c r="C35" s="37" t="s">
        <v>576</v>
      </c>
      <c r="D35" s="289" t="s">
        <v>577</v>
      </c>
      <c r="E35" s="69">
        <v>6</v>
      </c>
      <c r="F35" s="69">
        <v>5</v>
      </c>
      <c r="G35" s="69">
        <v>6</v>
      </c>
      <c r="H35" s="69">
        <v>6</v>
      </c>
      <c r="I35" s="69">
        <v>4</v>
      </c>
      <c r="J35" s="69">
        <v>0</v>
      </c>
      <c r="K35" s="69">
        <v>0</v>
      </c>
      <c r="L35" s="69">
        <v>0</v>
      </c>
      <c r="M35" s="69">
        <v>0</v>
      </c>
      <c r="N35" s="69">
        <v>0</v>
      </c>
      <c r="O35" s="69">
        <v>0</v>
      </c>
      <c r="P35" s="69">
        <v>0</v>
      </c>
      <c r="Q35" s="69">
        <v>0</v>
      </c>
      <c r="R35" s="69">
        <v>2</v>
      </c>
    </row>
    <row r="36" spans="1:18" hidden="1" x14ac:dyDescent="0.25">
      <c r="A36" t="str">
        <f t="shared" si="1"/>
        <v/>
      </c>
      <c r="B36" s="1" t="str">
        <f t="shared" si="2"/>
        <v>X</v>
      </c>
      <c r="C36" s="37" t="s">
        <v>578</v>
      </c>
      <c r="D36" s="289" t="s">
        <v>579</v>
      </c>
      <c r="E36" s="69">
        <v>34</v>
      </c>
      <c r="F36" s="69">
        <v>34</v>
      </c>
      <c r="G36" s="69">
        <v>33</v>
      </c>
      <c r="H36" s="69">
        <v>30</v>
      </c>
      <c r="I36" s="69">
        <v>33</v>
      </c>
      <c r="J36" s="69">
        <v>35</v>
      </c>
      <c r="K36" s="69">
        <v>37</v>
      </c>
      <c r="L36" s="69">
        <v>35</v>
      </c>
      <c r="M36" s="69">
        <v>33</v>
      </c>
      <c r="N36" s="69">
        <v>43</v>
      </c>
      <c r="O36" s="69">
        <v>34</v>
      </c>
      <c r="P36" s="69">
        <v>65</v>
      </c>
      <c r="Q36" s="69">
        <v>73</v>
      </c>
      <c r="R36" s="69">
        <v>83</v>
      </c>
    </row>
    <row r="37" spans="1:18" hidden="1" x14ac:dyDescent="0.25">
      <c r="A37" t="str">
        <f t="shared" si="1"/>
        <v/>
      </c>
      <c r="B37" s="1" t="str">
        <f t="shared" si="2"/>
        <v/>
      </c>
      <c r="C37" s="37" t="s">
        <v>580</v>
      </c>
      <c r="D37" s="289" t="s">
        <v>581</v>
      </c>
      <c r="E37" s="69">
        <v>0</v>
      </c>
      <c r="F37" s="69">
        <v>0</v>
      </c>
      <c r="G37" s="69">
        <v>0</v>
      </c>
      <c r="H37" s="69">
        <v>0</v>
      </c>
      <c r="I37" s="69">
        <v>0</v>
      </c>
      <c r="J37" s="69">
        <v>0</v>
      </c>
      <c r="K37" s="69">
        <v>0</v>
      </c>
      <c r="L37" s="69">
        <v>0</v>
      </c>
      <c r="M37" s="69">
        <v>0</v>
      </c>
      <c r="N37" s="69">
        <v>0</v>
      </c>
      <c r="O37" s="69">
        <v>0</v>
      </c>
      <c r="P37" s="69">
        <v>0</v>
      </c>
      <c r="Q37" s="69">
        <v>0</v>
      </c>
      <c r="R37" s="69">
        <v>0</v>
      </c>
    </row>
    <row r="38" spans="1:18" hidden="1" x14ac:dyDescent="0.25">
      <c r="A38" t="str">
        <f t="shared" si="1"/>
        <v/>
      </c>
      <c r="B38" s="1" t="str">
        <f t="shared" si="2"/>
        <v/>
      </c>
      <c r="C38" s="37" t="s">
        <v>582</v>
      </c>
      <c r="D38" s="289" t="s">
        <v>583</v>
      </c>
      <c r="E38" s="69">
        <v>0</v>
      </c>
      <c r="F38" s="69">
        <v>0</v>
      </c>
      <c r="G38" s="69">
        <v>0</v>
      </c>
      <c r="H38" s="69">
        <v>0</v>
      </c>
      <c r="I38" s="69">
        <v>0</v>
      </c>
      <c r="J38" s="69">
        <v>0</v>
      </c>
      <c r="K38" s="69">
        <v>0</v>
      </c>
      <c r="L38" s="69">
        <v>0</v>
      </c>
      <c r="M38" s="69">
        <v>0</v>
      </c>
      <c r="N38" s="69">
        <v>0</v>
      </c>
      <c r="O38" s="69">
        <v>0</v>
      </c>
      <c r="P38" s="69">
        <v>0</v>
      </c>
      <c r="Q38" s="69">
        <v>0</v>
      </c>
      <c r="R38" s="69">
        <v>0</v>
      </c>
    </row>
    <row r="39" spans="1:18" hidden="1" x14ac:dyDescent="0.25">
      <c r="A39" t="str">
        <f t="shared" si="1"/>
        <v/>
      </c>
      <c r="B39" s="1" t="str">
        <f t="shared" si="2"/>
        <v/>
      </c>
      <c r="C39" s="37" t="s">
        <v>584</v>
      </c>
      <c r="D39" s="289" t="s">
        <v>585</v>
      </c>
      <c r="E39" s="69">
        <v>0</v>
      </c>
      <c r="F39" s="69">
        <v>0</v>
      </c>
      <c r="G39" s="69">
        <v>0</v>
      </c>
      <c r="H39" s="69">
        <v>0</v>
      </c>
      <c r="I39" s="69">
        <v>0</v>
      </c>
      <c r="J39" s="69">
        <v>0</v>
      </c>
      <c r="K39" s="69">
        <v>0</v>
      </c>
      <c r="L39" s="69">
        <v>0</v>
      </c>
      <c r="M39" s="69">
        <v>0</v>
      </c>
      <c r="N39" s="69">
        <v>0</v>
      </c>
      <c r="O39" s="69">
        <v>0</v>
      </c>
      <c r="P39" s="69">
        <v>0</v>
      </c>
      <c r="Q39" s="69">
        <v>0</v>
      </c>
      <c r="R39" s="69">
        <v>0</v>
      </c>
    </row>
    <row r="40" spans="1:18" hidden="1" x14ac:dyDescent="0.25">
      <c r="A40" t="str">
        <f t="shared" si="1"/>
        <v/>
      </c>
      <c r="B40" s="1" t="str">
        <f t="shared" si="2"/>
        <v/>
      </c>
      <c r="C40" s="37" t="s">
        <v>586</v>
      </c>
      <c r="D40" s="289" t="s">
        <v>587</v>
      </c>
      <c r="E40" s="69">
        <v>0</v>
      </c>
      <c r="F40" s="69">
        <v>0</v>
      </c>
      <c r="G40" s="69">
        <v>0</v>
      </c>
      <c r="H40" s="69">
        <v>0</v>
      </c>
      <c r="I40" s="69">
        <v>0</v>
      </c>
      <c r="J40" s="69">
        <v>0</v>
      </c>
      <c r="K40" s="69">
        <v>0</v>
      </c>
      <c r="L40" s="69">
        <v>0</v>
      </c>
      <c r="M40" s="69">
        <v>0</v>
      </c>
      <c r="N40" s="69">
        <v>0</v>
      </c>
      <c r="O40" s="69">
        <v>0</v>
      </c>
      <c r="P40" s="69">
        <v>0</v>
      </c>
      <c r="Q40" s="69">
        <v>0</v>
      </c>
      <c r="R40" s="69">
        <v>0</v>
      </c>
    </row>
    <row r="41" spans="1:18" hidden="1" x14ac:dyDescent="0.25">
      <c r="A41" t="str">
        <f t="shared" si="1"/>
        <v/>
      </c>
      <c r="B41" s="1" t="str">
        <f t="shared" si="2"/>
        <v>X</v>
      </c>
      <c r="C41" s="37" t="s">
        <v>588</v>
      </c>
      <c r="D41" s="289" t="s">
        <v>589</v>
      </c>
      <c r="E41" s="69">
        <v>0</v>
      </c>
      <c r="F41" s="69">
        <v>0</v>
      </c>
      <c r="G41" s="69">
        <v>0</v>
      </c>
      <c r="H41" s="69">
        <v>0</v>
      </c>
      <c r="I41" s="69">
        <v>0</v>
      </c>
      <c r="J41" s="69">
        <v>0</v>
      </c>
      <c r="K41" s="69">
        <v>0</v>
      </c>
      <c r="L41" s="69">
        <v>0</v>
      </c>
      <c r="M41" s="69">
        <v>0</v>
      </c>
      <c r="N41" s="69">
        <v>0</v>
      </c>
      <c r="O41" s="69">
        <v>0</v>
      </c>
      <c r="P41" s="69">
        <v>5</v>
      </c>
      <c r="Q41" s="69">
        <v>3</v>
      </c>
      <c r="R41" s="69">
        <v>3</v>
      </c>
    </row>
    <row r="42" spans="1:18" hidden="1" x14ac:dyDescent="0.25">
      <c r="A42" t="str">
        <f t="shared" si="1"/>
        <v/>
      </c>
      <c r="B42" s="1" t="str">
        <f t="shared" si="2"/>
        <v>X</v>
      </c>
      <c r="C42" s="37" t="s">
        <v>590</v>
      </c>
      <c r="D42" s="289" t="s">
        <v>591</v>
      </c>
      <c r="E42" s="69">
        <v>1</v>
      </c>
      <c r="F42" s="69">
        <v>2</v>
      </c>
      <c r="G42" s="69">
        <v>1</v>
      </c>
      <c r="H42" s="69">
        <v>1</v>
      </c>
      <c r="I42" s="69">
        <v>0</v>
      </c>
      <c r="J42" s="69">
        <v>0</v>
      </c>
      <c r="K42" s="69">
        <v>1</v>
      </c>
      <c r="L42" s="69">
        <v>2</v>
      </c>
      <c r="M42" s="69">
        <v>4</v>
      </c>
      <c r="N42" s="69">
        <v>4</v>
      </c>
      <c r="O42" s="69">
        <v>5</v>
      </c>
      <c r="P42" s="69">
        <v>0</v>
      </c>
      <c r="Q42" s="69">
        <v>0</v>
      </c>
      <c r="R42" s="69">
        <v>0</v>
      </c>
    </row>
    <row r="43" spans="1:18" hidden="1" x14ac:dyDescent="0.25">
      <c r="A43" t="str">
        <f t="shared" si="1"/>
        <v/>
      </c>
      <c r="B43" s="1" t="str">
        <f t="shared" si="2"/>
        <v/>
      </c>
      <c r="C43" s="37" t="s">
        <v>592</v>
      </c>
      <c r="D43" s="289" t="s">
        <v>593</v>
      </c>
      <c r="E43" s="69">
        <v>0</v>
      </c>
      <c r="F43" s="69">
        <v>0</v>
      </c>
      <c r="G43" s="69">
        <v>0</v>
      </c>
      <c r="H43" s="69">
        <v>0</v>
      </c>
      <c r="I43" s="69">
        <v>0</v>
      </c>
      <c r="J43" s="69">
        <v>0</v>
      </c>
      <c r="K43" s="69">
        <v>0</v>
      </c>
      <c r="L43" s="69">
        <v>0</v>
      </c>
      <c r="M43" s="69">
        <v>0</v>
      </c>
      <c r="N43" s="69">
        <v>0</v>
      </c>
      <c r="O43" s="69">
        <v>0</v>
      </c>
      <c r="P43" s="69">
        <v>0</v>
      </c>
      <c r="Q43" s="69">
        <v>0</v>
      </c>
      <c r="R43" s="69">
        <v>0</v>
      </c>
    </row>
    <row r="44" spans="1:18" hidden="1" x14ac:dyDescent="0.25">
      <c r="A44" t="str">
        <f t="shared" si="1"/>
        <v/>
      </c>
      <c r="B44" s="1" t="str">
        <f t="shared" si="2"/>
        <v/>
      </c>
      <c r="C44" s="37" t="s">
        <v>594</v>
      </c>
      <c r="D44" s="289" t="s">
        <v>595</v>
      </c>
      <c r="E44" s="69">
        <v>0</v>
      </c>
      <c r="F44" s="69">
        <v>0</v>
      </c>
      <c r="G44" s="69">
        <v>0</v>
      </c>
      <c r="H44" s="69">
        <v>0</v>
      </c>
      <c r="I44" s="69">
        <v>0</v>
      </c>
      <c r="J44" s="69">
        <v>0</v>
      </c>
      <c r="K44" s="69">
        <v>0</v>
      </c>
      <c r="L44" s="69">
        <v>0</v>
      </c>
      <c r="M44" s="69">
        <v>0</v>
      </c>
      <c r="N44" s="69">
        <v>0</v>
      </c>
      <c r="O44" s="69">
        <v>0</v>
      </c>
      <c r="P44" s="69">
        <v>0</v>
      </c>
      <c r="Q44" s="69">
        <v>0</v>
      </c>
      <c r="R44" s="69">
        <v>0</v>
      </c>
    </row>
    <row r="45" spans="1:18" hidden="1" x14ac:dyDescent="0.25">
      <c r="A45" t="str">
        <f t="shared" si="1"/>
        <v/>
      </c>
      <c r="B45" s="1" t="str">
        <f t="shared" si="2"/>
        <v>X</v>
      </c>
      <c r="C45" s="37" t="s">
        <v>596</v>
      </c>
      <c r="D45" s="289" t="s">
        <v>597</v>
      </c>
      <c r="E45" s="69">
        <v>138</v>
      </c>
      <c r="F45" s="69">
        <v>137</v>
      </c>
      <c r="G45" s="69">
        <v>135</v>
      </c>
      <c r="H45" s="69">
        <v>128</v>
      </c>
      <c r="I45" s="69">
        <v>124</v>
      </c>
      <c r="J45" s="69">
        <v>154</v>
      </c>
      <c r="K45" s="69">
        <v>151</v>
      </c>
      <c r="L45" s="69">
        <v>145</v>
      </c>
      <c r="M45" s="69">
        <v>133</v>
      </c>
      <c r="N45" s="69">
        <v>133</v>
      </c>
      <c r="O45" s="69">
        <v>138</v>
      </c>
      <c r="P45" s="69">
        <v>121</v>
      </c>
      <c r="Q45" s="69">
        <v>119</v>
      </c>
      <c r="R45" s="69">
        <v>120</v>
      </c>
    </row>
    <row r="46" spans="1:18" hidden="1" x14ac:dyDescent="0.25">
      <c r="A46" t="str">
        <f t="shared" si="1"/>
        <v/>
      </c>
      <c r="B46" s="1" t="str">
        <f t="shared" si="2"/>
        <v>X</v>
      </c>
      <c r="C46" s="37" t="s">
        <v>598</v>
      </c>
      <c r="D46" s="289" t="s">
        <v>599</v>
      </c>
      <c r="E46" s="69">
        <v>3</v>
      </c>
      <c r="F46" s="69">
        <v>3</v>
      </c>
      <c r="G46" s="69">
        <v>3</v>
      </c>
      <c r="H46" s="69">
        <v>3</v>
      </c>
      <c r="I46" s="69">
        <v>4</v>
      </c>
      <c r="J46" s="69">
        <v>4</v>
      </c>
      <c r="K46" s="69">
        <v>4</v>
      </c>
      <c r="L46" s="69">
        <v>3</v>
      </c>
      <c r="M46" s="69">
        <v>3</v>
      </c>
      <c r="N46" s="69">
        <v>4</v>
      </c>
      <c r="O46" s="69">
        <v>6</v>
      </c>
      <c r="P46" s="69">
        <v>0</v>
      </c>
      <c r="Q46" s="69">
        <v>0</v>
      </c>
      <c r="R46" s="69">
        <v>0</v>
      </c>
    </row>
    <row r="47" spans="1:18" hidden="1" x14ac:dyDescent="0.25">
      <c r="A47" t="str">
        <f t="shared" si="1"/>
        <v/>
      </c>
      <c r="B47" s="1" t="str">
        <f t="shared" si="2"/>
        <v>X</v>
      </c>
      <c r="C47" s="37" t="s">
        <v>600</v>
      </c>
      <c r="D47" s="289" t="s">
        <v>601</v>
      </c>
      <c r="E47" s="69">
        <v>1</v>
      </c>
      <c r="F47" s="69">
        <v>1</v>
      </c>
      <c r="G47" s="69">
        <v>1</v>
      </c>
      <c r="H47" s="69">
        <v>1</v>
      </c>
      <c r="I47" s="69">
        <v>1</v>
      </c>
      <c r="J47" s="69">
        <v>0</v>
      </c>
      <c r="K47" s="69">
        <v>0</v>
      </c>
      <c r="L47" s="69">
        <v>0</v>
      </c>
      <c r="M47" s="69">
        <v>0</v>
      </c>
      <c r="N47" s="69">
        <v>0</v>
      </c>
      <c r="O47" s="69">
        <v>0</v>
      </c>
      <c r="P47" s="69">
        <v>0</v>
      </c>
      <c r="Q47" s="69">
        <v>0</v>
      </c>
      <c r="R47" s="69">
        <v>0</v>
      </c>
    </row>
    <row r="48" spans="1:18" hidden="1" x14ac:dyDescent="0.25">
      <c r="A48" t="str">
        <f t="shared" si="1"/>
        <v/>
      </c>
      <c r="B48" s="1" t="str">
        <f t="shared" si="2"/>
        <v/>
      </c>
      <c r="C48" s="37" t="s">
        <v>602</v>
      </c>
      <c r="D48" s="289" t="s">
        <v>603</v>
      </c>
      <c r="E48" s="69">
        <v>0</v>
      </c>
      <c r="F48" s="69">
        <v>0</v>
      </c>
      <c r="G48" s="69">
        <v>0</v>
      </c>
      <c r="H48" s="69">
        <v>0</v>
      </c>
      <c r="I48" s="69">
        <v>0</v>
      </c>
      <c r="J48" s="69">
        <v>0</v>
      </c>
      <c r="K48" s="69">
        <v>0</v>
      </c>
      <c r="L48" s="69">
        <v>0</v>
      </c>
      <c r="M48" s="69">
        <v>0</v>
      </c>
      <c r="N48" s="69">
        <v>0</v>
      </c>
      <c r="O48" s="69">
        <v>0</v>
      </c>
      <c r="P48" s="69">
        <v>0</v>
      </c>
      <c r="Q48" s="69">
        <v>0</v>
      </c>
      <c r="R48" s="69">
        <v>0</v>
      </c>
    </row>
    <row r="49" spans="1:18" hidden="1" x14ac:dyDescent="0.25">
      <c r="A49" t="str">
        <f t="shared" si="1"/>
        <v/>
      </c>
      <c r="B49" s="1" t="str">
        <f t="shared" si="2"/>
        <v>X</v>
      </c>
      <c r="C49" s="37" t="s">
        <v>604</v>
      </c>
      <c r="D49" s="289" t="s">
        <v>605</v>
      </c>
      <c r="E49" s="69">
        <v>74</v>
      </c>
      <c r="F49" s="69">
        <v>79</v>
      </c>
      <c r="G49" s="69">
        <v>80</v>
      </c>
      <c r="H49" s="69">
        <v>78</v>
      </c>
      <c r="I49" s="69">
        <v>81</v>
      </c>
      <c r="J49" s="69">
        <v>79</v>
      </c>
      <c r="K49" s="69">
        <v>75</v>
      </c>
      <c r="L49" s="69">
        <v>78</v>
      </c>
      <c r="M49" s="69">
        <v>78</v>
      </c>
      <c r="N49" s="69">
        <v>81</v>
      </c>
      <c r="O49" s="69">
        <v>78</v>
      </c>
      <c r="P49" s="69">
        <v>120</v>
      </c>
      <c r="Q49" s="69">
        <v>109</v>
      </c>
      <c r="R49" s="69">
        <v>86</v>
      </c>
    </row>
    <row r="50" spans="1:18" hidden="1" x14ac:dyDescent="0.25">
      <c r="A50" t="str">
        <f t="shared" si="1"/>
        <v/>
      </c>
      <c r="B50" s="1" t="str">
        <f t="shared" si="2"/>
        <v/>
      </c>
      <c r="C50" s="37" t="s">
        <v>606</v>
      </c>
      <c r="D50" s="289" t="s">
        <v>607</v>
      </c>
      <c r="E50" s="69">
        <v>0</v>
      </c>
      <c r="F50" s="69">
        <v>0</v>
      </c>
      <c r="G50" s="69">
        <v>0</v>
      </c>
      <c r="H50" s="69">
        <v>0</v>
      </c>
      <c r="I50" s="69">
        <v>0</v>
      </c>
      <c r="J50" s="69">
        <v>0</v>
      </c>
      <c r="K50" s="69">
        <v>0</v>
      </c>
      <c r="L50" s="69">
        <v>0</v>
      </c>
      <c r="M50" s="69">
        <v>0</v>
      </c>
      <c r="N50" s="69">
        <v>0</v>
      </c>
      <c r="O50" s="69">
        <v>0</v>
      </c>
      <c r="P50" s="69">
        <v>0</v>
      </c>
      <c r="Q50" s="69">
        <v>0</v>
      </c>
      <c r="R50" s="69">
        <v>0</v>
      </c>
    </row>
    <row r="51" spans="1:18" hidden="1" x14ac:dyDescent="0.25">
      <c r="A51" t="str">
        <f t="shared" si="1"/>
        <v/>
      </c>
      <c r="B51" s="1" t="str">
        <f t="shared" si="2"/>
        <v>X</v>
      </c>
      <c r="C51" s="37" t="s">
        <v>608</v>
      </c>
      <c r="D51" s="289" t="s">
        <v>609</v>
      </c>
      <c r="E51" s="69">
        <v>19</v>
      </c>
      <c r="F51" s="69">
        <v>19</v>
      </c>
      <c r="G51" s="69">
        <v>19</v>
      </c>
      <c r="H51" s="69">
        <v>20</v>
      </c>
      <c r="I51" s="69">
        <v>20</v>
      </c>
      <c r="J51" s="69">
        <v>23</v>
      </c>
      <c r="K51" s="69">
        <v>20</v>
      </c>
      <c r="L51" s="69">
        <v>19</v>
      </c>
      <c r="M51" s="69">
        <v>19</v>
      </c>
      <c r="N51" s="69">
        <v>19</v>
      </c>
      <c r="O51" s="69">
        <v>20</v>
      </c>
      <c r="P51" s="69">
        <v>20</v>
      </c>
      <c r="Q51" s="69">
        <v>19</v>
      </c>
      <c r="R51" s="69">
        <v>17</v>
      </c>
    </row>
    <row r="52" spans="1:18" hidden="1" x14ac:dyDescent="0.25">
      <c r="A52" t="str">
        <f t="shared" si="1"/>
        <v/>
      </c>
      <c r="B52" s="1" t="str">
        <f t="shared" si="2"/>
        <v/>
      </c>
      <c r="C52" s="37" t="s">
        <v>610</v>
      </c>
      <c r="D52" s="289" t="s">
        <v>611</v>
      </c>
      <c r="E52" s="69">
        <v>0</v>
      </c>
      <c r="F52" s="69">
        <v>0</v>
      </c>
      <c r="G52" s="69">
        <v>0</v>
      </c>
      <c r="H52" s="69">
        <v>0</v>
      </c>
      <c r="I52" s="69">
        <v>0</v>
      </c>
      <c r="J52" s="69">
        <v>0</v>
      </c>
      <c r="K52" s="69">
        <v>0</v>
      </c>
      <c r="L52" s="69">
        <v>0</v>
      </c>
      <c r="M52" s="69">
        <v>0</v>
      </c>
      <c r="N52" s="69">
        <v>0</v>
      </c>
      <c r="O52" s="69">
        <v>0</v>
      </c>
      <c r="P52" s="69">
        <v>0</v>
      </c>
      <c r="Q52" s="69">
        <v>0</v>
      </c>
      <c r="R52" s="69">
        <v>0</v>
      </c>
    </row>
    <row r="53" spans="1:18" hidden="1" x14ac:dyDescent="0.25">
      <c r="A53" t="str">
        <f t="shared" si="1"/>
        <v/>
      </c>
      <c r="B53" s="1" t="str">
        <f t="shared" si="2"/>
        <v/>
      </c>
      <c r="C53" s="37" t="s">
        <v>612</v>
      </c>
      <c r="D53" s="289" t="s">
        <v>613</v>
      </c>
      <c r="E53" s="69">
        <v>0</v>
      </c>
      <c r="F53" s="69">
        <v>0</v>
      </c>
      <c r="G53" s="69">
        <v>0</v>
      </c>
      <c r="H53" s="69">
        <v>0</v>
      </c>
      <c r="I53" s="69">
        <v>0</v>
      </c>
      <c r="J53" s="69">
        <v>0</v>
      </c>
      <c r="K53" s="69">
        <v>0</v>
      </c>
      <c r="L53" s="69">
        <v>0</v>
      </c>
      <c r="M53" s="69">
        <v>0</v>
      </c>
      <c r="N53" s="69">
        <v>0</v>
      </c>
      <c r="O53" s="69">
        <v>0</v>
      </c>
      <c r="P53" s="69">
        <v>0</v>
      </c>
      <c r="Q53" s="69">
        <v>0</v>
      </c>
      <c r="R53" s="69">
        <v>0</v>
      </c>
    </row>
    <row r="54" spans="1:18" hidden="1" x14ac:dyDescent="0.25">
      <c r="A54" t="str">
        <f t="shared" si="1"/>
        <v/>
      </c>
      <c r="B54" s="1" t="str">
        <f t="shared" si="2"/>
        <v>X</v>
      </c>
      <c r="C54" s="37" t="s">
        <v>614</v>
      </c>
      <c r="D54" s="289" t="s">
        <v>615</v>
      </c>
      <c r="E54" s="69">
        <v>0</v>
      </c>
      <c r="F54" s="69">
        <v>0</v>
      </c>
      <c r="G54" s="69">
        <v>0</v>
      </c>
      <c r="H54" s="69">
        <v>0</v>
      </c>
      <c r="I54" s="69">
        <v>0</v>
      </c>
      <c r="J54" s="69">
        <v>5</v>
      </c>
      <c r="K54" s="69">
        <v>9</v>
      </c>
      <c r="L54" s="69">
        <v>9</v>
      </c>
      <c r="M54" s="69">
        <v>7</v>
      </c>
      <c r="N54" s="69">
        <v>7</v>
      </c>
      <c r="O54" s="69">
        <v>7</v>
      </c>
      <c r="P54" s="69">
        <v>3</v>
      </c>
      <c r="Q54" s="69">
        <v>0</v>
      </c>
      <c r="R54" s="69">
        <v>0</v>
      </c>
    </row>
    <row r="55" spans="1:18" hidden="1" x14ac:dyDescent="0.25">
      <c r="A55" t="str">
        <f t="shared" si="1"/>
        <v/>
      </c>
      <c r="B55" s="1" t="str">
        <f t="shared" si="2"/>
        <v/>
      </c>
      <c r="C55" s="37" t="s">
        <v>616</v>
      </c>
      <c r="D55" s="289" t="s">
        <v>617</v>
      </c>
      <c r="E55" s="69">
        <v>0</v>
      </c>
      <c r="F55" s="69">
        <v>0</v>
      </c>
      <c r="G55" s="69">
        <v>0</v>
      </c>
      <c r="H55" s="69">
        <v>0</v>
      </c>
      <c r="I55" s="69">
        <v>0</v>
      </c>
      <c r="J55" s="69">
        <v>0</v>
      </c>
      <c r="K55" s="69">
        <v>0</v>
      </c>
      <c r="L55" s="69">
        <v>0</v>
      </c>
      <c r="M55" s="69">
        <v>0</v>
      </c>
      <c r="N55" s="69">
        <v>0</v>
      </c>
      <c r="O55" s="69">
        <v>0</v>
      </c>
      <c r="P55" s="69">
        <v>0</v>
      </c>
      <c r="Q55" s="69">
        <v>0</v>
      </c>
      <c r="R55" s="69">
        <v>0</v>
      </c>
    </row>
    <row r="56" spans="1:18" hidden="1" x14ac:dyDescent="0.25">
      <c r="A56" t="str">
        <f t="shared" si="1"/>
        <v/>
      </c>
      <c r="B56" s="1" t="str">
        <f t="shared" si="2"/>
        <v/>
      </c>
      <c r="C56" s="37" t="s">
        <v>618</v>
      </c>
      <c r="D56" s="289" t="s">
        <v>619</v>
      </c>
      <c r="E56" s="69">
        <v>0</v>
      </c>
      <c r="F56" s="69">
        <v>0</v>
      </c>
      <c r="G56" s="69">
        <v>0</v>
      </c>
      <c r="H56" s="69">
        <v>0</v>
      </c>
      <c r="I56" s="69">
        <v>0</v>
      </c>
      <c r="J56" s="69">
        <v>0</v>
      </c>
      <c r="K56" s="69">
        <v>0</v>
      </c>
      <c r="L56" s="69">
        <v>0</v>
      </c>
      <c r="M56" s="69">
        <v>0</v>
      </c>
      <c r="N56" s="69">
        <v>0</v>
      </c>
      <c r="O56" s="69">
        <v>0</v>
      </c>
      <c r="P56" s="69">
        <v>0</v>
      </c>
      <c r="Q56" s="69">
        <v>0</v>
      </c>
      <c r="R56" s="69">
        <v>0</v>
      </c>
    </row>
    <row r="57" spans="1:18" hidden="1" x14ac:dyDescent="0.25">
      <c r="A57" t="str">
        <f t="shared" si="1"/>
        <v/>
      </c>
      <c r="B57" s="1" t="str">
        <f t="shared" si="2"/>
        <v/>
      </c>
      <c r="C57" s="37" t="s">
        <v>620</v>
      </c>
      <c r="D57" s="289" t="s">
        <v>621</v>
      </c>
      <c r="E57" s="69">
        <v>0</v>
      </c>
      <c r="F57" s="69">
        <v>0</v>
      </c>
      <c r="G57" s="69">
        <v>0</v>
      </c>
      <c r="H57" s="69">
        <v>0</v>
      </c>
      <c r="I57" s="69">
        <v>0</v>
      </c>
      <c r="J57" s="69">
        <v>0</v>
      </c>
      <c r="K57" s="69">
        <v>0</v>
      </c>
      <c r="L57" s="69">
        <v>0</v>
      </c>
      <c r="M57" s="69">
        <v>0</v>
      </c>
      <c r="N57" s="69">
        <v>0</v>
      </c>
      <c r="O57" s="69">
        <v>0</v>
      </c>
      <c r="P57" s="69">
        <v>0</v>
      </c>
      <c r="Q57" s="69">
        <v>0</v>
      </c>
      <c r="R57" s="69">
        <v>0</v>
      </c>
    </row>
    <row r="58" spans="1:18" hidden="1" x14ac:dyDescent="0.25">
      <c r="A58" t="str">
        <f t="shared" si="1"/>
        <v/>
      </c>
      <c r="B58" s="1" t="str">
        <f t="shared" si="2"/>
        <v/>
      </c>
      <c r="C58" s="37" t="s">
        <v>622</v>
      </c>
      <c r="D58" s="289" t="s">
        <v>623</v>
      </c>
      <c r="E58" s="69">
        <v>0</v>
      </c>
      <c r="F58" s="69">
        <v>0</v>
      </c>
      <c r="G58" s="69">
        <v>0</v>
      </c>
      <c r="H58" s="69">
        <v>0</v>
      </c>
      <c r="I58" s="69">
        <v>0</v>
      </c>
      <c r="J58" s="69">
        <v>0</v>
      </c>
      <c r="K58" s="69">
        <v>0</v>
      </c>
      <c r="L58" s="69">
        <v>0</v>
      </c>
      <c r="M58" s="69">
        <v>0</v>
      </c>
      <c r="N58" s="69">
        <v>0</v>
      </c>
      <c r="O58" s="69">
        <v>0</v>
      </c>
      <c r="P58" s="69">
        <v>0</v>
      </c>
      <c r="Q58" s="69">
        <v>0</v>
      </c>
      <c r="R58" s="69">
        <v>0</v>
      </c>
    </row>
    <row r="59" spans="1:18" hidden="1" x14ac:dyDescent="0.25">
      <c r="A59" t="str">
        <f t="shared" si="1"/>
        <v/>
      </c>
      <c r="B59" s="1" t="str">
        <f t="shared" si="2"/>
        <v>X</v>
      </c>
      <c r="C59" s="37" t="s">
        <v>624</v>
      </c>
      <c r="D59" s="289" t="s">
        <v>625</v>
      </c>
      <c r="E59" s="69">
        <v>0</v>
      </c>
      <c r="F59" s="69">
        <v>0</v>
      </c>
      <c r="G59" s="69">
        <v>0</v>
      </c>
      <c r="H59" s="69">
        <v>0</v>
      </c>
      <c r="I59" s="69">
        <v>1</v>
      </c>
      <c r="J59" s="69">
        <v>0</v>
      </c>
      <c r="K59" s="69">
        <v>0</v>
      </c>
      <c r="L59" s="69">
        <v>0</v>
      </c>
      <c r="M59" s="69">
        <v>0</v>
      </c>
      <c r="N59" s="69">
        <v>0</v>
      </c>
      <c r="O59" s="69">
        <v>0</v>
      </c>
      <c r="P59" s="69">
        <v>0</v>
      </c>
      <c r="Q59" s="69">
        <v>0</v>
      </c>
      <c r="R59" s="69">
        <v>0</v>
      </c>
    </row>
    <row r="60" spans="1:18" hidden="1" x14ac:dyDescent="0.25">
      <c r="A60" t="str">
        <f t="shared" si="1"/>
        <v/>
      </c>
      <c r="B60" s="1" t="str">
        <f t="shared" si="2"/>
        <v/>
      </c>
      <c r="C60" s="37" t="s">
        <v>626</v>
      </c>
      <c r="D60" s="289" t="s">
        <v>627</v>
      </c>
      <c r="E60" s="69">
        <v>0</v>
      </c>
      <c r="F60" s="69">
        <v>0</v>
      </c>
      <c r="G60" s="69">
        <v>0</v>
      </c>
      <c r="H60" s="69">
        <v>0</v>
      </c>
      <c r="I60" s="69">
        <v>0</v>
      </c>
      <c r="J60" s="69">
        <v>0</v>
      </c>
      <c r="K60" s="69">
        <v>0</v>
      </c>
      <c r="L60" s="69">
        <v>0</v>
      </c>
      <c r="M60" s="69">
        <v>0</v>
      </c>
      <c r="N60" s="69">
        <v>0</v>
      </c>
      <c r="O60" s="69">
        <v>0</v>
      </c>
      <c r="P60" s="69">
        <v>0</v>
      </c>
      <c r="Q60" s="69">
        <v>0</v>
      </c>
      <c r="R60" s="69">
        <v>0</v>
      </c>
    </row>
    <row r="61" spans="1:18" hidden="1" x14ac:dyDescent="0.25">
      <c r="A61" t="str">
        <f t="shared" si="1"/>
        <v/>
      </c>
      <c r="B61" s="1" t="str">
        <f t="shared" si="2"/>
        <v/>
      </c>
      <c r="C61" s="37" t="s">
        <v>628</v>
      </c>
      <c r="D61" s="289" t="s">
        <v>629</v>
      </c>
      <c r="E61" s="69">
        <v>0</v>
      </c>
      <c r="F61" s="69">
        <v>0</v>
      </c>
      <c r="G61" s="69">
        <v>0</v>
      </c>
      <c r="H61" s="69">
        <v>0</v>
      </c>
      <c r="I61" s="69">
        <v>0</v>
      </c>
      <c r="J61" s="69">
        <v>0</v>
      </c>
      <c r="K61" s="69">
        <v>0</v>
      </c>
      <c r="L61" s="69">
        <v>0</v>
      </c>
      <c r="M61" s="69">
        <v>0</v>
      </c>
      <c r="N61" s="69">
        <v>0</v>
      </c>
      <c r="O61" s="69">
        <v>0</v>
      </c>
      <c r="P61" s="69">
        <v>0</v>
      </c>
      <c r="Q61" s="69">
        <v>0</v>
      </c>
      <c r="R61" s="69">
        <v>0</v>
      </c>
    </row>
    <row r="62" spans="1:18" hidden="1" x14ac:dyDescent="0.25">
      <c r="A62" t="str">
        <f t="shared" si="1"/>
        <v/>
      </c>
      <c r="B62" s="1" t="str">
        <f t="shared" si="2"/>
        <v/>
      </c>
      <c r="C62" s="37" t="s">
        <v>630</v>
      </c>
      <c r="D62" s="289" t="s">
        <v>631</v>
      </c>
      <c r="E62" s="69">
        <v>0</v>
      </c>
      <c r="F62" s="69">
        <v>0</v>
      </c>
      <c r="G62" s="69">
        <v>0</v>
      </c>
      <c r="H62" s="69">
        <v>0</v>
      </c>
      <c r="I62" s="69">
        <v>0</v>
      </c>
      <c r="J62" s="69">
        <v>0</v>
      </c>
      <c r="K62" s="69">
        <v>0</v>
      </c>
      <c r="L62" s="69">
        <v>0</v>
      </c>
      <c r="M62" s="69">
        <v>0</v>
      </c>
      <c r="N62" s="69">
        <v>0</v>
      </c>
      <c r="O62" s="69">
        <v>0</v>
      </c>
      <c r="P62" s="69">
        <v>0</v>
      </c>
      <c r="Q62" s="69">
        <v>0</v>
      </c>
      <c r="R62" s="69">
        <v>0</v>
      </c>
    </row>
    <row r="63" spans="1:18" hidden="1" x14ac:dyDescent="0.25">
      <c r="A63" t="str">
        <f t="shared" si="1"/>
        <v/>
      </c>
      <c r="B63" s="1" t="str">
        <f t="shared" si="2"/>
        <v/>
      </c>
      <c r="C63" s="37" t="s">
        <v>632</v>
      </c>
      <c r="D63" s="289" t="s">
        <v>633</v>
      </c>
      <c r="E63" s="69">
        <v>0</v>
      </c>
      <c r="F63" s="69">
        <v>0</v>
      </c>
      <c r="G63" s="69">
        <v>0</v>
      </c>
      <c r="H63" s="69">
        <v>0</v>
      </c>
      <c r="I63" s="69">
        <v>0</v>
      </c>
      <c r="J63" s="69">
        <v>0</v>
      </c>
      <c r="K63" s="69">
        <v>0</v>
      </c>
      <c r="L63" s="69">
        <v>0</v>
      </c>
      <c r="M63" s="69">
        <v>0</v>
      </c>
      <c r="N63" s="69">
        <v>0</v>
      </c>
      <c r="O63" s="69">
        <v>0</v>
      </c>
      <c r="P63" s="69">
        <v>0</v>
      </c>
      <c r="Q63" s="69">
        <v>0</v>
      </c>
      <c r="R63" s="69">
        <v>0</v>
      </c>
    </row>
    <row r="64" spans="1:18" x14ac:dyDescent="0.25">
      <c r="A64" t="str">
        <f t="shared" si="1"/>
        <v>Cofog2</v>
      </c>
      <c r="B64" s="1" t="str">
        <f t="shared" si="2"/>
        <v>X</v>
      </c>
      <c r="C64" s="37" t="s">
        <v>634</v>
      </c>
      <c r="D64" s="228" t="s">
        <v>635</v>
      </c>
      <c r="E64" s="69">
        <v>32</v>
      </c>
      <c r="F64" s="69">
        <v>30</v>
      </c>
      <c r="G64" s="69">
        <v>29</v>
      </c>
      <c r="H64" s="69">
        <v>27</v>
      </c>
      <c r="I64" s="69">
        <v>29</v>
      </c>
      <c r="J64" s="69">
        <v>36</v>
      </c>
      <c r="K64" s="69">
        <v>41</v>
      </c>
      <c r="L64" s="69">
        <v>56</v>
      </c>
      <c r="M64" s="69">
        <v>68</v>
      </c>
      <c r="N64" s="69">
        <v>67</v>
      </c>
      <c r="O64" s="69">
        <v>78</v>
      </c>
      <c r="P64" s="69">
        <v>20</v>
      </c>
      <c r="Q64" s="69">
        <v>31</v>
      </c>
      <c r="R64" s="69">
        <v>26</v>
      </c>
    </row>
    <row r="65" spans="1:18" hidden="1" x14ac:dyDescent="0.25">
      <c r="A65" t="str">
        <f t="shared" si="1"/>
        <v/>
      </c>
      <c r="B65" s="1" t="str">
        <f t="shared" si="2"/>
        <v/>
      </c>
      <c r="C65" s="37" t="s">
        <v>636</v>
      </c>
      <c r="D65" s="289" t="s">
        <v>637</v>
      </c>
      <c r="E65" s="69">
        <v>0</v>
      </c>
      <c r="F65" s="69">
        <v>0</v>
      </c>
      <c r="G65" s="69">
        <v>0</v>
      </c>
      <c r="H65" s="69">
        <v>0</v>
      </c>
      <c r="I65" s="69">
        <v>0</v>
      </c>
      <c r="J65" s="69">
        <v>0</v>
      </c>
      <c r="K65" s="69">
        <v>0</v>
      </c>
      <c r="L65" s="69">
        <v>0</v>
      </c>
      <c r="M65" s="69">
        <v>0</v>
      </c>
      <c r="N65" s="69">
        <v>0</v>
      </c>
      <c r="O65" s="69">
        <v>0</v>
      </c>
      <c r="P65" s="69">
        <v>0</v>
      </c>
      <c r="Q65" s="69">
        <v>0</v>
      </c>
      <c r="R65" s="69">
        <v>0</v>
      </c>
    </row>
    <row r="66" spans="1:18" hidden="1" x14ac:dyDescent="0.25">
      <c r="A66" t="str">
        <f t="shared" si="1"/>
        <v/>
      </c>
      <c r="B66" s="1" t="str">
        <f t="shared" si="2"/>
        <v/>
      </c>
      <c r="C66" s="37" t="s">
        <v>638</v>
      </c>
      <c r="D66" s="289" t="s">
        <v>639</v>
      </c>
      <c r="E66" s="69">
        <v>0</v>
      </c>
      <c r="F66" s="69">
        <v>0</v>
      </c>
      <c r="G66" s="69">
        <v>0</v>
      </c>
      <c r="H66" s="69">
        <v>0</v>
      </c>
      <c r="I66" s="69">
        <v>0</v>
      </c>
      <c r="J66" s="69">
        <v>0</v>
      </c>
      <c r="K66" s="69">
        <v>0</v>
      </c>
      <c r="L66" s="69">
        <v>0</v>
      </c>
      <c r="M66" s="69">
        <v>0</v>
      </c>
      <c r="N66" s="69">
        <v>0</v>
      </c>
      <c r="O66" s="69">
        <v>0</v>
      </c>
      <c r="P66" s="69">
        <v>0</v>
      </c>
      <c r="Q66" s="69">
        <v>0</v>
      </c>
      <c r="R66" s="69">
        <v>0</v>
      </c>
    </row>
    <row r="67" spans="1:18" hidden="1" x14ac:dyDescent="0.25">
      <c r="A67" t="str">
        <f t="shared" si="1"/>
        <v/>
      </c>
      <c r="B67" s="1" t="str">
        <f t="shared" ref="B67:B98" si="3">IF(SUM(E67:U67)&lt;=0,"","X")</f>
        <v/>
      </c>
      <c r="C67" s="37" t="s">
        <v>640</v>
      </c>
      <c r="D67" s="289" t="s">
        <v>641</v>
      </c>
      <c r="E67" s="69">
        <v>0</v>
      </c>
      <c r="F67" s="69">
        <v>0</v>
      </c>
      <c r="G67" s="69">
        <v>0</v>
      </c>
      <c r="H67" s="69">
        <v>0</v>
      </c>
      <c r="I67" s="69">
        <v>0</v>
      </c>
      <c r="J67" s="69">
        <v>0</v>
      </c>
      <c r="K67" s="69">
        <v>0</v>
      </c>
      <c r="L67" s="69">
        <v>0</v>
      </c>
      <c r="M67" s="69">
        <v>0</v>
      </c>
      <c r="N67" s="69">
        <v>0</v>
      </c>
      <c r="O67" s="69">
        <v>0</v>
      </c>
      <c r="P67" s="69">
        <v>0</v>
      </c>
      <c r="Q67" s="69">
        <v>0</v>
      </c>
      <c r="R67" s="69">
        <v>0</v>
      </c>
    </row>
    <row r="68" spans="1:18" hidden="1" x14ac:dyDescent="0.25">
      <c r="A68" t="str">
        <f t="shared" ref="A68:A122" si="4">IF(LEN(C68)&lt;=2,"Cofog2","")</f>
        <v/>
      </c>
      <c r="B68" s="1" t="str">
        <f t="shared" si="3"/>
        <v>X</v>
      </c>
      <c r="C68" s="37" t="s">
        <v>642</v>
      </c>
      <c r="D68" s="289" t="s">
        <v>643</v>
      </c>
      <c r="E68" s="69">
        <v>18</v>
      </c>
      <c r="F68" s="69">
        <v>17</v>
      </c>
      <c r="G68" s="69">
        <v>16</v>
      </c>
      <c r="H68" s="69">
        <v>15</v>
      </c>
      <c r="I68" s="69">
        <v>18</v>
      </c>
      <c r="J68" s="69">
        <v>17</v>
      </c>
      <c r="K68" s="69">
        <v>22</v>
      </c>
      <c r="L68" s="69">
        <v>19</v>
      </c>
      <c r="M68" s="69">
        <v>26</v>
      </c>
      <c r="N68" s="69">
        <v>26</v>
      </c>
      <c r="O68" s="69">
        <v>36</v>
      </c>
      <c r="P68" s="69">
        <v>4</v>
      </c>
      <c r="Q68" s="69">
        <v>14</v>
      </c>
      <c r="R68" s="69">
        <v>13</v>
      </c>
    </row>
    <row r="69" spans="1:18" hidden="1" x14ac:dyDescent="0.25">
      <c r="A69" t="str">
        <f t="shared" si="4"/>
        <v/>
      </c>
      <c r="B69" s="1" t="str">
        <f t="shared" si="3"/>
        <v>X</v>
      </c>
      <c r="C69" s="37" t="s">
        <v>644</v>
      </c>
      <c r="D69" s="289" t="s">
        <v>645</v>
      </c>
      <c r="E69" s="69">
        <v>0</v>
      </c>
      <c r="F69" s="69">
        <v>0</v>
      </c>
      <c r="G69" s="69">
        <v>0</v>
      </c>
      <c r="H69" s="69">
        <v>0</v>
      </c>
      <c r="I69" s="69">
        <v>0</v>
      </c>
      <c r="J69" s="69">
        <v>0</v>
      </c>
      <c r="K69" s="69">
        <v>0</v>
      </c>
      <c r="L69" s="69">
        <v>11</v>
      </c>
      <c r="M69" s="69">
        <v>12</v>
      </c>
      <c r="N69" s="69">
        <v>12</v>
      </c>
      <c r="O69" s="69">
        <v>12</v>
      </c>
      <c r="P69" s="69">
        <v>0</v>
      </c>
      <c r="Q69" s="69">
        <v>0</v>
      </c>
      <c r="R69" s="69">
        <v>0</v>
      </c>
    </row>
    <row r="70" spans="1:18" hidden="1" x14ac:dyDescent="0.25">
      <c r="A70" t="str">
        <f t="shared" si="4"/>
        <v/>
      </c>
      <c r="B70" s="1" t="str">
        <f t="shared" si="3"/>
        <v>X</v>
      </c>
      <c r="C70" s="37" t="s">
        <v>646</v>
      </c>
      <c r="D70" s="289" t="s">
        <v>647</v>
      </c>
      <c r="E70" s="69">
        <v>14</v>
      </c>
      <c r="F70" s="69">
        <v>14</v>
      </c>
      <c r="G70" s="69">
        <v>13</v>
      </c>
      <c r="H70" s="69">
        <v>13</v>
      </c>
      <c r="I70" s="69">
        <v>11</v>
      </c>
      <c r="J70" s="69">
        <v>18</v>
      </c>
      <c r="K70" s="69">
        <v>20</v>
      </c>
      <c r="L70" s="69">
        <v>26</v>
      </c>
      <c r="M70" s="69">
        <v>30</v>
      </c>
      <c r="N70" s="69">
        <v>30</v>
      </c>
      <c r="O70" s="69">
        <v>30</v>
      </c>
      <c r="P70" s="69">
        <v>17</v>
      </c>
      <c r="Q70" s="69">
        <v>17</v>
      </c>
      <c r="R70" s="69">
        <v>14</v>
      </c>
    </row>
    <row r="71" spans="1:18" x14ac:dyDescent="0.25">
      <c r="A71" t="str">
        <f t="shared" si="4"/>
        <v>Cofog2</v>
      </c>
      <c r="B71" s="1" t="str">
        <f t="shared" si="3"/>
        <v>X</v>
      </c>
      <c r="C71" s="37" t="s">
        <v>648</v>
      </c>
      <c r="D71" s="228" t="s">
        <v>649</v>
      </c>
      <c r="E71" s="69">
        <v>94</v>
      </c>
      <c r="F71" s="69">
        <v>91</v>
      </c>
      <c r="G71" s="69">
        <v>87</v>
      </c>
      <c r="H71" s="69">
        <v>93</v>
      </c>
      <c r="I71" s="69">
        <v>7</v>
      </c>
      <c r="J71" s="69">
        <v>1</v>
      </c>
      <c r="K71" s="69">
        <v>1</v>
      </c>
      <c r="L71" s="69">
        <v>1</v>
      </c>
      <c r="M71" s="69">
        <v>1</v>
      </c>
      <c r="N71" s="69">
        <v>3</v>
      </c>
      <c r="O71" s="69">
        <v>3</v>
      </c>
      <c r="P71" s="69">
        <v>0</v>
      </c>
      <c r="Q71" s="69">
        <v>0</v>
      </c>
      <c r="R71" s="69">
        <v>0</v>
      </c>
    </row>
    <row r="72" spans="1:18" hidden="1" x14ac:dyDescent="0.25">
      <c r="A72" t="str">
        <f t="shared" si="4"/>
        <v/>
      </c>
      <c r="B72" s="1" t="str">
        <f t="shared" si="3"/>
        <v/>
      </c>
      <c r="C72" s="37" t="s">
        <v>650</v>
      </c>
      <c r="D72" s="289" t="s">
        <v>651</v>
      </c>
      <c r="E72" s="69">
        <v>0</v>
      </c>
      <c r="F72" s="69">
        <v>0</v>
      </c>
      <c r="G72" s="69">
        <v>0</v>
      </c>
      <c r="H72" s="69">
        <v>0</v>
      </c>
      <c r="I72" s="69">
        <v>0</v>
      </c>
      <c r="J72" s="69">
        <v>0</v>
      </c>
      <c r="K72" s="69">
        <v>0</v>
      </c>
      <c r="L72" s="69">
        <v>0</v>
      </c>
      <c r="M72" s="69">
        <v>0</v>
      </c>
      <c r="N72" s="69">
        <v>0</v>
      </c>
      <c r="O72" s="69">
        <v>0</v>
      </c>
      <c r="P72" s="69">
        <v>0</v>
      </c>
      <c r="Q72" s="69">
        <v>0</v>
      </c>
      <c r="R72" s="69">
        <v>0</v>
      </c>
    </row>
    <row r="73" spans="1:18" hidden="1" x14ac:dyDescent="0.25">
      <c r="A73" t="str">
        <f t="shared" si="4"/>
        <v/>
      </c>
      <c r="B73" s="1" t="str">
        <f t="shared" si="3"/>
        <v>X</v>
      </c>
      <c r="C73" s="37" t="s">
        <v>652</v>
      </c>
      <c r="D73" s="289" t="s">
        <v>653</v>
      </c>
      <c r="E73" s="69">
        <v>0</v>
      </c>
      <c r="F73" s="69">
        <v>0</v>
      </c>
      <c r="G73" s="69">
        <v>0</v>
      </c>
      <c r="H73" s="69">
        <v>0</v>
      </c>
      <c r="I73" s="69">
        <v>0</v>
      </c>
      <c r="J73" s="69">
        <v>1</v>
      </c>
      <c r="K73" s="69">
        <v>1</v>
      </c>
      <c r="L73" s="69">
        <v>1</v>
      </c>
      <c r="M73" s="69">
        <v>1</v>
      </c>
      <c r="N73" s="69">
        <v>3</v>
      </c>
      <c r="O73" s="69">
        <v>3</v>
      </c>
      <c r="P73" s="69">
        <v>0</v>
      </c>
      <c r="Q73" s="69">
        <v>0</v>
      </c>
      <c r="R73" s="69">
        <v>0</v>
      </c>
    </row>
    <row r="74" spans="1:18" hidden="1" x14ac:dyDescent="0.25">
      <c r="A74" t="str">
        <f t="shared" si="4"/>
        <v/>
      </c>
      <c r="B74" s="1" t="str">
        <f t="shared" si="3"/>
        <v>X</v>
      </c>
      <c r="C74" s="37" t="s">
        <v>654</v>
      </c>
      <c r="D74" s="289" t="s">
        <v>655</v>
      </c>
      <c r="E74" s="69">
        <v>94</v>
      </c>
      <c r="F74" s="69">
        <v>91</v>
      </c>
      <c r="G74" s="69">
        <v>87</v>
      </c>
      <c r="H74" s="69">
        <v>93</v>
      </c>
      <c r="I74" s="69">
        <v>7</v>
      </c>
      <c r="J74" s="69">
        <v>0</v>
      </c>
      <c r="K74" s="69">
        <v>0</v>
      </c>
      <c r="L74" s="69">
        <v>0</v>
      </c>
      <c r="M74" s="69">
        <v>0</v>
      </c>
      <c r="N74" s="69">
        <v>0</v>
      </c>
      <c r="O74" s="69">
        <v>0</v>
      </c>
      <c r="P74" s="69">
        <v>0</v>
      </c>
      <c r="Q74" s="69">
        <v>0</v>
      </c>
      <c r="R74" s="69">
        <v>0</v>
      </c>
    </row>
    <row r="75" spans="1:18" hidden="1" x14ac:dyDescent="0.25">
      <c r="A75" t="str">
        <f t="shared" si="4"/>
        <v/>
      </c>
      <c r="B75" s="1" t="str">
        <f t="shared" si="3"/>
        <v/>
      </c>
      <c r="C75" s="37" t="s">
        <v>656</v>
      </c>
      <c r="D75" s="289" t="s">
        <v>657</v>
      </c>
      <c r="E75" s="69">
        <v>0</v>
      </c>
      <c r="F75" s="69">
        <v>0</v>
      </c>
      <c r="G75" s="69">
        <v>0</v>
      </c>
      <c r="H75" s="69">
        <v>0</v>
      </c>
      <c r="I75" s="69">
        <v>0</v>
      </c>
      <c r="J75" s="69">
        <v>0</v>
      </c>
      <c r="K75" s="69">
        <v>0</v>
      </c>
      <c r="L75" s="69">
        <v>0</v>
      </c>
      <c r="M75" s="69">
        <v>0</v>
      </c>
      <c r="N75" s="69">
        <v>0</v>
      </c>
      <c r="O75" s="69">
        <v>0</v>
      </c>
      <c r="P75" s="69">
        <v>0</v>
      </c>
      <c r="Q75" s="69">
        <v>0</v>
      </c>
      <c r="R75" s="69">
        <v>0</v>
      </c>
    </row>
    <row r="76" spans="1:18" hidden="1" x14ac:dyDescent="0.25">
      <c r="A76" t="str">
        <f t="shared" si="4"/>
        <v/>
      </c>
      <c r="B76" s="1" t="str">
        <f t="shared" si="3"/>
        <v/>
      </c>
      <c r="C76" s="37" t="s">
        <v>658</v>
      </c>
      <c r="D76" s="289" t="s">
        <v>659</v>
      </c>
      <c r="E76" s="69">
        <v>0</v>
      </c>
      <c r="F76" s="69">
        <v>0</v>
      </c>
      <c r="G76" s="69">
        <v>0</v>
      </c>
      <c r="H76" s="69">
        <v>0</v>
      </c>
      <c r="I76" s="69">
        <v>0</v>
      </c>
      <c r="J76" s="69">
        <v>0</v>
      </c>
      <c r="K76" s="69">
        <v>0</v>
      </c>
      <c r="L76" s="69">
        <v>0</v>
      </c>
      <c r="M76" s="69">
        <v>0</v>
      </c>
      <c r="N76" s="69">
        <v>0</v>
      </c>
      <c r="O76" s="69">
        <v>0</v>
      </c>
      <c r="P76" s="69">
        <v>0</v>
      </c>
      <c r="Q76" s="69">
        <v>0</v>
      </c>
      <c r="R76" s="69">
        <v>0</v>
      </c>
    </row>
    <row r="77" spans="1:18" hidden="1" x14ac:dyDescent="0.25">
      <c r="A77" t="str">
        <f t="shared" si="4"/>
        <v/>
      </c>
      <c r="B77" s="1" t="str">
        <f t="shared" si="3"/>
        <v/>
      </c>
      <c r="C77" s="37" t="s">
        <v>660</v>
      </c>
      <c r="D77" s="289" t="s">
        <v>661</v>
      </c>
      <c r="E77" s="69">
        <v>0</v>
      </c>
      <c r="F77" s="69">
        <v>0</v>
      </c>
      <c r="G77" s="69">
        <v>0</v>
      </c>
      <c r="H77" s="69">
        <v>0</v>
      </c>
      <c r="I77" s="69">
        <v>0</v>
      </c>
      <c r="J77" s="69">
        <v>0</v>
      </c>
      <c r="K77" s="69">
        <v>0</v>
      </c>
      <c r="L77" s="69">
        <v>0</v>
      </c>
      <c r="M77" s="69">
        <v>0</v>
      </c>
      <c r="N77" s="69">
        <v>0</v>
      </c>
      <c r="O77" s="69">
        <v>0</v>
      </c>
      <c r="P77" s="69">
        <v>0</v>
      </c>
      <c r="Q77" s="69">
        <v>0</v>
      </c>
      <c r="R77" s="69">
        <v>0</v>
      </c>
    </row>
    <row r="78" spans="1:18" x14ac:dyDescent="0.25">
      <c r="A78" t="str">
        <f t="shared" si="4"/>
        <v>Cofog2</v>
      </c>
      <c r="B78" s="1" t="str">
        <f t="shared" si="3"/>
        <v>X</v>
      </c>
      <c r="C78" s="37" t="s">
        <v>662</v>
      </c>
      <c r="D78" s="228" t="s">
        <v>464</v>
      </c>
      <c r="E78" s="69">
        <v>378</v>
      </c>
      <c r="F78" s="69">
        <v>385</v>
      </c>
      <c r="G78" s="69">
        <v>386</v>
      </c>
      <c r="H78" s="69">
        <v>385</v>
      </c>
      <c r="I78" s="69">
        <v>408</v>
      </c>
      <c r="J78" s="69">
        <v>399</v>
      </c>
      <c r="K78" s="69">
        <v>387</v>
      </c>
      <c r="L78" s="69">
        <v>388</v>
      </c>
      <c r="M78" s="69">
        <v>396</v>
      </c>
      <c r="N78" s="69">
        <v>369</v>
      </c>
      <c r="O78" s="69">
        <v>370</v>
      </c>
      <c r="P78" s="69">
        <v>397</v>
      </c>
      <c r="Q78" s="69">
        <v>402</v>
      </c>
      <c r="R78" s="69">
        <v>418</v>
      </c>
    </row>
    <row r="79" spans="1:18" hidden="1" x14ac:dyDescent="0.25">
      <c r="A79" t="str">
        <f t="shared" si="4"/>
        <v/>
      </c>
      <c r="B79" s="1" t="str">
        <f t="shared" si="3"/>
        <v/>
      </c>
      <c r="C79" s="37" t="s">
        <v>663</v>
      </c>
      <c r="D79" s="289" t="s">
        <v>664</v>
      </c>
      <c r="E79" s="69">
        <v>0</v>
      </c>
      <c r="F79" s="69">
        <v>0</v>
      </c>
      <c r="G79" s="69">
        <v>0</v>
      </c>
      <c r="H79" s="69">
        <v>0</v>
      </c>
      <c r="I79" s="69">
        <v>0</v>
      </c>
      <c r="J79" s="69">
        <v>0</v>
      </c>
      <c r="K79" s="69">
        <v>0</v>
      </c>
      <c r="L79" s="69">
        <v>0</v>
      </c>
      <c r="M79" s="69">
        <v>0</v>
      </c>
      <c r="N79" s="69">
        <v>0</v>
      </c>
      <c r="O79" s="69">
        <v>0</v>
      </c>
      <c r="P79" s="69">
        <v>0</v>
      </c>
      <c r="Q79" s="69">
        <v>0</v>
      </c>
      <c r="R79" s="69">
        <v>0</v>
      </c>
    </row>
    <row r="80" spans="1:18" hidden="1" x14ac:dyDescent="0.25">
      <c r="A80" t="str">
        <f t="shared" si="4"/>
        <v/>
      </c>
      <c r="B80" s="1" t="str">
        <f t="shared" si="3"/>
        <v/>
      </c>
      <c r="C80" s="37" t="s">
        <v>665</v>
      </c>
      <c r="D80" s="289" t="s">
        <v>666</v>
      </c>
      <c r="E80" s="69">
        <v>0</v>
      </c>
      <c r="F80" s="69">
        <v>0</v>
      </c>
      <c r="G80" s="69">
        <v>0</v>
      </c>
      <c r="H80" s="69">
        <v>0</v>
      </c>
      <c r="I80" s="69">
        <v>0</v>
      </c>
      <c r="J80" s="69">
        <v>0</v>
      </c>
      <c r="K80" s="69">
        <v>0</v>
      </c>
      <c r="L80" s="69">
        <v>0</v>
      </c>
      <c r="M80" s="69">
        <v>0</v>
      </c>
      <c r="N80" s="69">
        <v>0</v>
      </c>
      <c r="O80" s="69">
        <v>0</v>
      </c>
      <c r="P80" s="69">
        <v>0</v>
      </c>
      <c r="Q80" s="69">
        <v>0</v>
      </c>
      <c r="R80" s="69">
        <v>0</v>
      </c>
    </row>
    <row r="81" spans="1:18" hidden="1" x14ac:dyDescent="0.25">
      <c r="A81" t="str">
        <f t="shared" si="4"/>
        <v/>
      </c>
      <c r="B81" s="1" t="str">
        <f t="shared" si="3"/>
        <v/>
      </c>
      <c r="C81" s="37" t="s">
        <v>667</v>
      </c>
      <c r="D81" s="289" t="s">
        <v>668</v>
      </c>
      <c r="E81" s="69">
        <v>0</v>
      </c>
      <c r="F81" s="69">
        <v>0</v>
      </c>
      <c r="G81" s="69">
        <v>0</v>
      </c>
      <c r="H81" s="69">
        <v>0</v>
      </c>
      <c r="I81" s="69">
        <v>0</v>
      </c>
      <c r="J81" s="69">
        <v>0</v>
      </c>
      <c r="K81" s="69">
        <v>0</v>
      </c>
      <c r="L81" s="69">
        <v>0</v>
      </c>
      <c r="M81" s="69">
        <v>0</v>
      </c>
      <c r="N81" s="69">
        <v>0</v>
      </c>
      <c r="O81" s="69">
        <v>0</v>
      </c>
      <c r="P81" s="69">
        <v>0</v>
      </c>
      <c r="Q81" s="69">
        <v>0</v>
      </c>
      <c r="R81" s="69">
        <v>0</v>
      </c>
    </row>
    <row r="82" spans="1:18" hidden="1" x14ac:dyDescent="0.25">
      <c r="A82" t="str">
        <f t="shared" si="4"/>
        <v/>
      </c>
      <c r="B82" s="1" t="str">
        <f t="shared" si="3"/>
        <v>X</v>
      </c>
      <c r="C82" s="37" t="s">
        <v>669</v>
      </c>
      <c r="D82" s="289" t="s">
        <v>670</v>
      </c>
      <c r="E82" s="69">
        <v>13</v>
      </c>
      <c r="F82" s="69">
        <v>13</v>
      </c>
      <c r="G82" s="69">
        <v>13</v>
      </c>
      <c r="H82" s="69">
        <v>13</v>
      </c>
      <c r="I82" s="69">
        <v>18</v>
      </c>
      <c r="J82" s="69">
        <v>18</v>
      </c>
      <c r="K82" s="69">
        <v>20</v>
      </c>
      <c r="L82" s="69">
        <v>20</v>
      </c>
      <c r="M82" s="69">
        <v>21</v>
      </c>
      <c r="N82" s="69">
        <v>20</v>
      </c>
      <c r="O82" s="69">
        <v>20</v>
      </c>
      <c r="P82" s="69">
        <v>20</v>
      </c>
      <c r="Q82" s="69">
        <v>21</v>
      </c>
      <c r="R82" s="69">
        <v>24</v>
      </c>
    </row>
    <row r="83" spans="1:18" hidden="1" x14ac:dyDescent="0.25">
      <c r="A83" t="str">
        <f t="shared" si="4"/>
        <v/>
      </c>
      <c r="B83" s="1" t="str">
        <f t="shared" si="3"/>
        <v>X</v>
      </c>
      <c r="C83" s="37" t="s">
        <v>671</v>
      </c>
      <c r="D83" s="289" t="s">
        <v>672</v>
      </c>
      <c r="E83" s="69">
        <v>24</v>
      </c>
      <c r="F83" s="69">
        <v>23</v>
      </c>
      <c r="G83" s="69">
        <v>24</v>
      </c>
      <c r="H83" s="69">
        <v>24</v>
      </c>
      <c r="I83" s="69">
        <v>28</v>
      </c>
      <c r="J83" s="69">
        <v>29</v>
      </c>
      <c r="K83" s="69">
        <v>25</v>
      </c>
      <c r="L83" s="69">
        <v>25</v>
      </c>
      <c r="M83" s="69">
        <v>27</v>
      </c>
      <c r="N83" s="69">
        <v>29</v>
      </c>
      <c r="O83" s="69">
        <v>27</v>
      </c>
      <c r="P83" s="69">
        <v>23</v>
      </c>
      <c r="Q83" s="69">
        <v>22</v>
      </c>
      <c r="R83" s="69">
        <v>21</v>
      </c>
    </row>
    <row r="84" spans="1:18" hidden="1" x14ac:dyDescent="0.25">
      <c r="A84" t="str">
        <f t="shared" si="4"/>
        <v/>
      </c>
      <c r="B84" s="1" t="str">
        <f t="shared" si="3"/>
        <v>X</v>
      </c>
      <c r="C84" s="37" t="s">
        <v>673</v>
      </c>
      <c r="D84" s="289" t="s">
        <v>674</v>
      </c>
      <c r="E84" s="69">
        <v>18</v>
      </c>
      <c r="F84" s="69">
        <v>17</v>
      </c>
      <c r="G84" s="69">
        <v>18</v>
      </c>
      <c r="H84" s="69">
        <v>17</v>
      </c>
      <c r="I84" s="69">
        <v>16</v>
      </c>
      <c r="J84" s="69">
        <v>13</v>
      </c>
      <c r="K84" s="69">
        <v>14</v>
      </c>
      <c r="L84" s="69">
        <v>15</v>
      </c>
      <c r="M84" s="69">
        <v>15</v>
      </c>
      <c r="N84" s="69">
        <v>15</v>
      </c>
      <c r="O84" s="69">
        <v>15</v>
      </c>
      <c r="P84" s="69">
        <v>17</v>
      </c>
      <c r="Q84" s="69">
        <v>17</v>
      </c>
      <c r="R84" s="69">
        <v>14</v>
      </c>
    </row>
    <row r="85" spans="1:18" hidden="1" x14ac:dyDescent="0.25">
      <c r="A85" t="str">
        <f t="shared" si="4"/>
        <v/>
      </c>
      <c r="B85" s="1" t="str">
        <f t="shared" si="3"/>
        <v/>
      </c>
      <c r="C85" s="37" t="s">
        <v>675</v>
      </c>
      <c r="D85" s="289" t="s">
        <v>676</v>
      </c>
      <c r="E85" s="69">
        <v>0</v>
      </c>
      <c r="F85" s="69">
        <v>0</v>
      </c>
      <c r="G85" s="69">
        <v>0</v>
      </c>
      <c r="H85" s="69">
        <v>0</v>
      </c>
      <c r="I85" s="69">
        <v>0</v>
      </c>
      <c r="J85" s="69">
        <v>0</v>
      </c>
      <c r="K85" s="69">
        <v>0</v>
      </c>
      <c r="L85" s="69">
        <v>0</v>
      </c>
      <c r="M85" s="69">
        <v>0</v>
      </c>
      <c r="N85" s="69">
        <v>0</v>
      </c>
      <c r="O85" s="69">
        <v>0</v>
      </c>
      <c r="P85" s="69">
        <v>0</v>
      </c>
      <c r="Q85" s="69">
        <v>0</v>
      </c>
      <c r="R85" s="69">
        <v>0</v>
      </c>
    </row>
    <row r="86" spans="1:18" hidden="1" x14ac:dyDescent="0.25">
      <c r="A86" t="str">
        <f t="shared" si="4"/>
        <v/>
      </c>
      <c r="B86" s="1" t="str">
        <f t="shared" si="3"/>
        <v/>
      </c>
      <c r="C86" s="37" t="s">
        <v>677</v>
      </c>
      <c r="D86" s="289" t="s">
        <v>678</v>
      </c>
      <c r="E86" s="69">
        <v>0</v>
      </c>
      <c r="F86" s="69">
        <v>0</v>
      </c>
      <c r="G86" s="69">
        <v>0</v>
      </c>
      <c r="H86" s="69">
        <v>0</v>
      </c>
      <c r="I86" s="69">
        <v>0</v>
      </c>
      <c r="J86" s="69">
        <v>0</v>
      </c>
      <c r="K86" s="69">
        <v>0</v>
      </c>
      <c r="L86" s="69">
        <v>0</v>
      </c>
      <c r="M86" s="69">
        <v>0</v>
      </c>
      <c r="N86" s="69">
        <v>0</v>
      </c>
      <c r="O86" s="69">
        <v>0</v>
      </c>
      <c r="P86" s="69">
        <v>0</v>
      </c>
      <c r="Q86" s="69">
        <v>0</v>
      </c>
      <c r="R86" s="69">
        <v>0</v>
      </c>
    </row>
    <row r="87" spans="1:18" hidden="1" x14ac:dyDescent="0.25">
      <c r="A87" t="str">
        <f t="shared" si="4"/>
        <v/>
      </c>
      <c r="B87" s="1" t="str">
        <f t="shared" si="3"/>
        <v>X</v>
      </c>
      <c r="C87" s="37" t="s">
        <v>679</v>
      </c>
      <c r="D87" s="289" t="s">
        <v>680</v>
      </c>
      <c r="E87" s="69">
        <v>0</v>
      </c>
      <c r="F87" s="69">
        <v>0</v>
      </c>
      <c r="G87" s="69">
        <v>0</v>
      </c>
      <c r="H87" s="69">
        <v>0</v>
      </c>
      <c r="I87" s="69">
        <v>0</v>
      </c>
      <c r="J87" s="69">
        <v>0</v>
      </c>
      <c r="K87" s="69">
        <v>0</v>
      </c>
      <c r="L87" s="69">
        <v>0</v>
      </c>
      <c r="M87" s="69">
        <v>0</v>
      </c>
      <c r="N87" s="69">
        <v>0</v>
      </c>
      <c r="O87" s="69">
        <v>0</v>
      </c>
      <c r="P87" s="69">
        <v>2</v>
      </c>
      <c r="Q87" s="69">
        <v>2</v>
      </c>
      <c r="R87" s="69">
        <v>2</v>
      </c>
    </row>
    <row r="88" spans="1:18" hidden="1" x14ac:dyDescent="0.25">
      <c r="A88" t="str">
        <f t="shared" si="4"/>
        <v/>
      </c>
      <c r="B88" s="1" t="str">
        <f t="shared" si="3"/>
        <v/>
      </c>
      <c r="C88" s="37" t="s">
        <v>681</v>
      </c>
      <c r="D88" s="289" t="s">
        <v>682</v>
      </c>
      <c r="E88" s="69">
        <v>0</v>
      </c>
      <c r="F88" s="69">
        <v>0</v>
      </c>
      <c r="G88" s="69">
        <v>0</v>
      </c>
      <c r="H88" s="69">
        <v>0</v>
      </c>
      <c r="I88" s="69">
        <v>0</v>
      </c>
      <c r="J88" s="69">
        <v>0</v>
      </c>
      <c r="K88" s="69">
        <v>0</v>
      </c>
      <c r="L88" s="69">
        <v>0</v>
      </c>
      <c r="M88" s="69">
        <v>0</v>
      </c>
      <c r="N88" s="69">
        <v>0</v>
      </c>
      <c r="O88" s="69">
        <v>0</v>
      </c>
      <c r="P88" s="69">
        <v>0</v>
      </c>
      <c r="Q88" s="69">
        <v>0</v>
      </c>
      <c r="R88" s="69">
        <v>0</v>
      </c>
    </row>
    <row r="89" spans="1:18" hidden="1" x14ac:dyDescent="0.25">
      <c r="A89" t="str">
        <f t="shared" si="4"/>
        <v/>
      </c>
      <c r="B89" s="1" t="str">
        <f t="shared" si="3"/>
        <v>X</v>
      </c>
      <c r="C89" s="37" t="s">
        <v>683</v>
      </c>
      <c r="D89" s="289" t="s">
        <v>684</v>
      </c>
      <c r="E89" s="69">
        <v>105</v>
      </c>
      <c r="F89" s="69">
        <v>106</v>
      </c>
      <c r="G89" s="69">
        <v>99</v>
      </c>
      <c r="H89" s="69">
        <v>94</v>
      </c>
      <c r="I89" s="69">
        <v>99</v>
      </c>
      <c r="J89" s="69">
        <v>102</v>
      </c>
      <c r="K89" s="69">
        <v>100</v>
      </c>
      <c r="L89" s="69">
        <v>104</v>
      </c>
      <c r="M89" s="69">
        <v>116</v>
      </c>
      <c r="N89" s="69">
        <v>105</v>
      </c>
      <c r="O89" s="69">
        <v>107</v>
      </c>
      <c r="P89" s="69">
        <v>110</v>
      </c>
      <c r="Q89" s="69">
        <v>99</v>
      </c>
      <c r="R89" s="69">
        <v>89</v>
      </c>
    </row>
    <row r="90" spans="1:18" hidden="1" x14ac:dyDescent="0.25">
      <c r="A90" t="str">
        <f t="shared" si="4"/>
        <v/>
      </c>
      <c r="B90" s="1" t="str">
        <f t="shared" si="3"/>
        <v>X</v>
      </c>
      <c r="C90" s="37" t="s">
        <v>685</v>
      </c>
      <c r="D90" s="289" t="s">
        <v>686</v>
      </c>
      <c r="E90" s="69">
        <v>143</v>
      </c>
      <c r="F90" s="69">
        <v>140</v>
      </c>
      <c r="G90" s="69">
        <v>149</v>
      </c>
      <c r="H90" s="69">
        <v>160</v>
      </c>
      <c r="I90" s="69">
        <v>157</v>
      </c>
      <c r="J90" s="69">
        <v>147</v>
      </c>
      <c r="K90" s="69">
        <v>142</v>
      </c>
      <c r="L90" s="69">
        <v>135</v>
      </c>
      <c r="M90" s="69">
        <v>126</v>
      </c>
      <c r="N90" s="69">
        <v>112</v>
      </c>
      <c r="O90" s="69">
        <v>115</v>
      </c>
      <c r="P90" s="69">
        <v>130</v>
      </c>
      <c r="Q90" s="69">
        <v>152</v>
      </c>
      <c r="R90" s="69">
        <v>151</v>
      </c>
    </row>
    <row r="91" spans="1:18" hidden="1" x14ac:dyDescent="0.25">
      <c r="A91" t="str">
        <f t="shared" si="4"/>
        <v/>
      </c>
      <c r="B91" s="1" t="str">
        <f t="shared" si="3"/>
        <v/>
      </c>
      <c r="C91" s="37" t="s">
        <v>687</v>
      </c>
      <c r="D91" s="289" t="s">
        <v>688</v>
      </c>
      <c r="E91" s="69">
        <v>0</v>
      </c>
      <c r="F91" s="69">
        <v>0</v>
      </c>
      <c r="G91" s="69">
        <v>0</v>
      </c>
      <c r="H91" s="69">
        <v>0</v>
      </c>
      <c r="I91" s="69">
        <v>0</v>
      </c>
      <c r="J91" s="69">
        <v>0</v>
      </c>
      <c r="K91" s="69">
        <v>0</v>
      </c>
      <c r="L91" s="69">
        <v>0</v>
      </c>
      <c r="M91" s="69">
        <v>0</v>
      </c>
      <c r="N91" s="69">
        <v>0</v>
      </c>
      <c r="O91" s="69">
        <v>0</v>
      </c>
      <c r="P91" s="69">
        <v>0</v>
      </c>
      <c r="Q91" s="69">
        <v>0</v>
      </c>
      <c r="R91" s="69">
        <v>0</v>
      </c>
    </row>
    <row r="92" spans="1:18" hidden="1" x14ac:dyDescent="0.25">
      <c r="A92" t="str">
        <f t="shared" si="4"/>
        <v/>
      </c>
      <c r="B92" s="1" t="str">
        <f t="shared" si="3"/>
        <v>X</v>
      </c>
      <c r="C92" s="37" t="s">
        <v>689</v>
      </c>
      <c r="D92" s="289" t="s">
        <v>690</v>
      </c>
      <c r="E92" s="69">
        <v>75</v>
      </c>
      <c r="F92" s="69">
        <v>85</v>
      </c>
      <c r="G92" s="69">
        <v>84</v>
      </c>
      <c r="H92" s="69">
        <v>76</v>
      </c>
      <c r="I92" s="69">
        <v>90</v>
      </c>
      <c r="J92" s="69">
        <v>90</v>
      </c>
      <c r="K92" s="69">
        <v>86</v>
      </c>
      <c r="L92" s="69">
        <v>89</v>
      </c>
      <c r="M92" s="69">
        <v>91</v>
      </c>
      <c r="N92" s="69">
        <v>87</v>
      </c>
      <c r="O92" s="69">
        <v>86</v>
      </c>
      <c r="P92" s="69">
        <v>95</v>
      </c>
      <c r="Q92" s="69">
        <v>90</v>
      </c>
      <c r="R92" s="69">
        <v>116</v>
      </c>
    </row>
    <row r="93" spans="1:18" x14ac:dyDescent="0.25">
      <c r="A93" t="str">
        <f t="shared" si="4"/>
        <v>Cofog2</v>
      </c>
      <c r="B93" s="1" t="str">
        <f t="shared" si="3"/>
        <v>X</v>
      </c>
      <c r="C93" s="37" t="s">
        <v>691</v>
      </c>
      <c r="D93" s="228" t="s">
        <v>692</v>
      </c>
      <c r="E93" s="69">
        <v>73</v>
      </c>
      <c r="F93" s="69">
        <v>71</v>
      </c>
      <c r="G93" s="69">
        <v>69</v>
      </c>
      <c r="H93" s="69">
        <v>66</v>
      </c>
      <c r="I93" s="69">
        <v>54</v>
      </c>
      <c r="J93" s="69">
        <v>74</v>
      </c>
      <c r="K93" s="69">
        <v>78</v>
      </c>
      <c r="L93" s="69">
        <v>44</v>
      </c>
      <c r="M93" s="69">
        <v>46</v>
      </c>
      <c r="N93" s="69">
        <v>54</v>
      </c>
      <c r="O93" s="69">
        <v>54</v>
      </c>
      <c r="P93" s="69">
        <v>33</v>
      </c>
      <c r="Q93" s="69">
        <v>46</v>
      </c>
      <c r="R93" s="69">
        <v>45</v>
      </c>
    </row>
    <row r="94" spans="1:18" hidden="1" x14ac:dyDescent="0.25">
      <c r="A94" t="str">
        <f t="shared" si="4"/>
        <v/>
      </c>
      <c r="B94" s="1" t="str">
        <f t="shared" si="3"/>
        <v>X</v>
      </c>
      <c r="C94" s="37" t="s">
        <v>693</v>
      </c>
      <c r="D94" s="289" t="s">
        <v>694</v>
      </c>
      <c r="E94" s="69">
        <v>21</v>
      </c>
      <c r="F94" s="69">
        <v>19</v>
      </c>
      <c r="G94" s="69">
        <v>19</v>
      </c>
      <c r="H94" s="69">
        <v>18</v>
      </c>
      <c r="I94" s="69">
        <v>8</v>
      </c>
      <c r="J94" s="69">
        <v>34</v>
      </c>
      <c r="K94" s="69">
        <v>35</v>
      </c>
      <c r="L94" s="69">
        <v>22</v>
      </c>
      <c r="M94" s="69">
        <v>23</v>
      </c>
      <c r="N94" s="69">
        <v>24</v>
      </c>
      <c r="O94" s="69">
        <v>25</v>
      </c>
      <c r="P94" s="69">
        <v>19</v>
      </c>
      <c r="Q94" s="69">
        <v>13</v>
      </c>
      <c r="R94" s="69">
        <v>13</v>
      </c>
    </row>
    <row r="95" spans="1:18" hidden="1" x14ac:dyDescent="0.25">
      <c r="A95" t="str">
        <f t="shared" si="4"/>
        <v/>
      </c>
      <c r="B95" s="1" t="str">
        <f t="shared" si="3"/>
        <v>X</v>
      </c>
      <c r="C95" s="37" t="s">
        <v>695</v>
      </c>
      <c r="D95" s="289" t="s">
        <v>696</v>
      </c>
      <c r="E95" s="69">
        <v>16</v>
      </c>
      <c r="F95" s="69">
        <v>15</v>
      </c>
      <c r="G95" s="69">
        <v>15</v>
      </c>
      <c r="H95" s="69">
        <v>14</v>
      </c>
      <c r="I95" s="69">
        <v>16</v>
      </c>
      <c r="J95" s="69">
        <v>18</v>
      </c>
      <c r="K95" s="69">
        <v>21</v>
      </c>
      <c r="L95" s="69">
        <v>13</v>
      </c>
      <c r="M95" s="69">
        <v>15</v>
      </c>
      <c r="N95" s="69">
        <v>14</v>
      </c>
      <c r="O95" s="69">
        <v>14</v>
      </c>
      <c r="P95" s="69">
        <v>14</v>
      </c>
      <c r="Q95" s="69">
        <v>27</v>
      </c>
      <c r="R95" s="69">
        <v>26</v>
      </c>
    </row>
    <row r="96" spans="1:18" hidden="1" x14ac:dyDescent="0.25">
      <c r="A96" t="str">
        <f t="shared" si="4"/>
        <v/>
      </c>
      <c r="B96" s="1" t="str">
        <f t="shared" si="3"/>
        <v>X</v>
      </c>
      <c r="C96" s="37" t="s">
        <v>697</v>
      </c>
      <c r="D96" s="289" t="s">
        <v>698</v>
      </c>
      <c r="E96" s="69">
        <v>9</v>
      </c>
      <c r="F96" s="69">
        <v>8</v>
      </c>
      <c r="G96" s="69">
        <v>7</v>
      </c>
      <c r="H96" s="69">
        <v>8</v>
      </c>
      <c r="I96" s="69">
        <v>6</v>
      </c>
      <c r="J96" s="69">
        <v>0</v>
      </c>
      <c r="K96" s="69">
        <v>0</v>
      </c>
      <c r="L96" s="69">
        <v>7</v>
      </c>
      <c r="M96" s="69">
        <v>7</v>
      </c>
      <c r="N96" s="69">
        <v>7</v>
      </c>
      <c r="O96" s="69">
        <v>7</v>
      </c>
      <c r="P96" s="69">
        <v>0</v>
      </c>
      <c r="Q96" s="69">
        <v>5</v>
      </c>
      <c r="R96" s="69">
        <v>6</v>
      </c>
    </row>
    <row r="97" spans="1:18" hidden="1" x14ac:dyDescent="0.25">
      <c r="A97" t="str">
        <f t="shared" si="4"/>
        <v/>
      </c>
      <c r="B97" s="1" t="str">
        <f t="shared" si="3"/>
        <v>X</v>
      </c>
      <c r="C97" s="37" t="s">
        <v>699</v>
      </c>
      <c r="D97" s="289" t="s">
        <v>700</v>
      </c>
      <c r="E97" s="69">
        <v>24</v>
      </c>
      <c r="F97" s="69">
        <v>25</v>
      </c>
      <c r="G97" s="69">
        <v>25</v>
      </c>
      <c r="H97" s="69">
        <v>23</v>
      </c>
      <c r="I97" s="69">
        <v>24</v>
      </c>
      <c r="J97" s="69">
        <v>19</v>
      </c>
      <c r="K97" s="69">
        <v>20</v>
      </c>
      <c r="L97" s="69">
        <v>0</v>
      </c>
      <c r="M97" s="69">
        <v>0</v>
      </c>
      <c r="N97" s="69">
        <v>0</v>
      </c>
      <c r="O97" s="69">
        <v>0</v>
      </c>
      <c r="P97" s="69">
        <v>0</v>
      </c>
      <c r="Q97" s="69">
        <v>0</v>
      </c>
      <c r="R97" s="69">
        <v>0</v>
      </c>
    </row>
    <row r="98" spans="1:18" hidden="1" x14ac:dyDescent="0.25">
      <c r="A98" t="str">
        <f t="shared" si="4"/>
        <v/>
      </c>
      <c r="B98" s="1" t="str">
        <f t="shared" si="3"/>
        <v/>
      </c>
      <c r="C98" s="37" t="s">
        <v>701</v>
      </c>
      <c r="D98" s="289" t="s">
        <v>702</v>
      </c>
      <c r="E98" s="69">
        <v>0</v>
      </c>
      <c r="F98" s="69">
        <v>0</v>
      </c>
      <c r="G98" s="69">
        <v>0</v>
      </c>
      <c r="H98" s="69">
        <v>0</v>
      </c>
      <c r="I98" s="69">
        <v>0</v>
      </c>
      <c r="J98" s="69">
        <v>0</v>
      </c>
      <c r="K98" s="69">
        <v>0</v>
      </c>
      <c r="L98" s="69">
        <v>0</v>
      </c>
      <c r="M98" s="69">
        <v>0</v>
      </c>
      <c r="N98" s="69">
        <v>0</v>
      </c>
      <c r="O98" s="69">
        <v>0</v>
      </c>
      <c r="P98" s="69">
        <v>0</v>
      </c>
      <c r="Q98" s="69">
        <v>0</v>
      </c>
      <c r="R98" s="69">
        <v>0</v>
      </c>
    </row>
    <row r="99" spans="1:18" hidden="1" x14ac:dyDescent="0.25">
      <c r="A99" t="str">
        <f t="shared" si="4"/>
        <v/>
      </c>
      <c r="B99" s="1" t="str">
        <f t="shared" ref="B99:B122" si="5">IF(SUM(E99:U99)&lt;=0,"","X")</f>
        <v>X</v>
      </c>
      <c r="C99" s="37" t="s">
        <v>703</v>
      </c>
      <c r="D99" s="289" t="s">
        <v>704</v>
      </c>
      <c r="E99" s="69">
        <v>3</v>
      </c>
      <c r="F99" s="69">
        <v>3</v>
      </c>
      <c r="G99" s="69">
        <v>3</v>
      </c>
      <c r="H99" s="69">
        <v>3</v>
      </c>
      <c r="I99" s="69">
        <v>0</v>
      </c>
      <c r="J99" s="69">
        <v>2</v>
      </c>
      <c r="K99" s="69">
        <v>2</v>
      </c>
      <c r="L99" s="69">
        <v>2</v>
      </c>
      <c r="M99" s="69">
        <v>1</v>
      </c>
      <c r="N99" s="69">
        <v>9</v>
      </c>
      <c r="O99" s="69">
        <v>8</v>
      </c>
      <c r="P99" s="69">
        <v>0</v>
      </c>
      <c r="Q99" s="69">
        <v>0</v>
      </c>
      <c r="R99" s="69">
        <v>0</v>
      </c>
    </row>
    <row r="100" spans="1:18" x14ac:dyDescent="0.25">
      <c r="A100" t="str">
        <f t="shared" si="4"/>
        <v>Cofog2</v>
      </c>
      <c r="B100" s="1" t="str">
        <f t="shared" si="5"/>
        <v>X</v>
      </c>
      <c r="C100" s="37" t="s">
        <v>705</v>
      </c>
      <c r="D100" s="228" t="s">
        <v>354</v>
      </c>
      <c r="E100" s="69">
        <v>452</v>
      </c>
      <c r="F100" s="69">
        <v>461</v>
      </c>
      <c r="G100" s="69">
        <v>455</v>
      </c>
      <c r="H100" s="69">
        <v>436</v>
      </c>
      <c r="I100" s="69">
        <v>421</v>
      </c>
      <c r="J100" s="69">
        <v>424</v>
      </c>
      <c r="K100" s="69">
        <v>436</v>
      </c>
      <c r="L100" s="69">
        <v>433</v>
      </c>
      <c r="M100" s="69">
        <v>423</v>
      </c>
      <c r="N100" s="69">
        <v>422</v>
      </c>
      <c r="O100" s="69">
        <v>419</v>
      </c>
      <c r="P100" s="69">
        <v>426</v>
      </c>
      <c r="Q100" s="69">
        <v>415</v>
      </c>
      <c r="R100" s="69">
        <v>396</v>
      </c>
    </row>
    <row r="101" spans="1:18" hidden="1" x14ac:dyDescent="0.25">
      <c r="A101" t="str">
        <f t="shared" si="4"/>
        <v/>
      </c>
      <c r="B101" s="1" t="str">
        <f t="shared" si="5"/>
        <v>X</v>
      </c>
      <c r="C101" s="37" t="s">
        <v>706</v>
      </c>
      <c r="D101" s="289" t="s">
        <v>707</v>
      </c>
      <c r="E101" s="69">
        <v>0</v>
      </c>
      <c r="F101" s="69">
        <v>0</v>
      </c>
      <c r="G101" s="69">
        <v>0</v>
      </c>
      <c r="H101" s="69">
        <v>0</v>
      </c>
      <c r="I101" s="69">
        <v>0</v>
      </c>
      <c r="J101" s="69">
        <v>0</v>
      </c>
      <c r="K101" s="69">
        <v>0</v>
      </c>
      <c r="L101" s="69">
        <v>0</v>
      </c>
      <c r="M101" s="69">
        <v>0</v>
      </c>
      <c r="N101" s="69">
        <v>0</v>
      </c>
      <c r="O101" s="69">
        <v>0</v>
      </c>
      <c r="P101" s="69">
        <v>50</v>
      </c>
      <c r="Q101" s="69">
        <v>49</v>
      </c>
      <c r="R101" s="69">
        <v>0</v>
      </c>
    </row>
    <row r="102" spans="1:18" hidden="1" x14ac:dyDescent="0.25">
      <c r="A102" t="str">
        <f t="shared" si="4"/>
        <v/>
      </c>
      <c r="B102" s="1" t="str">
        <f t="shared" si="5"/>
        <v>X</v>
      </c>
      <c r="C102" s="37" t="s">
        <v>708</v>
      </c>
      <c r="D102" s="289" t="s">
        <v>709</v>
      </c>
      <c r="E102" s="69">
        <v>216</v>
      </c>
      <c r="F102" s="69">
        <v>226</v>
      </c>
      <c r="G102" s="69">
        <v>223</v>
      </c>
      <c r="H102" s="69">
        <v>217</v>
      </c>
      <c r="I102" s="69">
        <v>212</v>
      </c>
      <c r="J102" s="69">
        <v>284</v>
      </c>
      <c r="K102" s="69">
        <v>289</v>
      </c>
      <c r="L102" s="69">
        <v>215</v>
      </c>
      <c r="M102" s="69">
        <v>212</v>
      </c>
      <c r="N102" s="69">
        <v>215</v>
      </c>
      <c r="O102" s="69">
        <v>211</v>
      </c>
      <c r="P102" s="69">
        <v>212</v>
      </c>
      <c r="Q102" s="69">
        <v>202</v>
      </c>
      <c r="R102" s="69">
        <v>195</v>
      </c>
    </row>
    <row r="103" spans="1:18" hidden="1" x14ac:dyDescent="0.25">
      <c r="A103" t="str">
        <f t="shared" si="4"/>
        <v/>
      </c>
      <c r="B103" s="1" t="str">
        <f t="shared" si="5"/>
        <v/>
      </c>
      <c r="C103" s="37" t="s">
        <v>710</v>
      </c>
      <c r="D103" s="289" t="s">
        <v>711</v>
      </c>
      <c r="E103" s="69">
        <v>0</v>
      </c>
      <c r="F103" s="69">
        <v>0</v>
      </c>
      <c r="G103" s="69">
        <v>0</v>
      </c>
      <c r="H103" s="69">
        <v>0</v>
      </c>
      <c r="I103" s="69">
        <v>0</v>
      </c>
      <c r="J103" s="69">
        <v>0</v>
      </c>
      <c r="K103" s="69">
        <v>0</v>
      </c>
      <c r="L103" s="69">
        <v>0</v>
      </c>
      <c r="M103" s="69">
        <v>0</v>
      </c>
      <c r="N103" s="69">
        <v>0</v>
      </c>
      <c r="O103" s="69">
        <v>0</v>
      </c>
      <c r="P103" s="69">
        <v>0</v>
      </c>
      <c r="Q103" s="69">
        <v>0</v>
      </c>
      <c r="R103" s="69">
        <v>0</v>
      </c>
    </row>
    <row r="104" spans="1:18" hidden="1" x14ac:dyDescent="0.25">
      <c r="A104" t="str">
        <f t="shared" si="4"/>
        <v/>
      </c>
      <c r="B104" s="1" t="str">
        <f t="shared" si="5"/>
        <v>X</v>
      </c>
      <c r="C104" s="37" t="s">
        <v>712</v>
      </c>
      <c r="D104" s="289" t="s">
        <v>713</v>
      </c>
      <c r="E104" s="69">
        <v>68</v>
      </c>
      <c r="F104" s="69">
        <v>73</v>
      </c>
      <c r="G104" s="69">
        <v>71</v>
      </c>
      <c r="H104" s="69">
        <v>66</v>
      </c>
      <c r="I104" s="69">
        <v>65</v>
      </c>
      <c r="J104" s="69">
        <v>0</v>
      </c>
      <c r="K104" s="69">
        <v>0</v>
      </c>
      <c r="L104" s="69">
        <v>0</v>
      </c>
      <c r="M104" s="69">
        <v>0</v>
      </c>
      <c r="N104" s="69">
        <v>0</v>
      </c>
      <c r="O104" s="69">
        <v>0</v>
      </c>
      <c r="P104" s="69">
        <v>70</v>
      </c>
      <c r="Q104" s="69">
        <v>72</v>
      </c>
      <c r="R104" s="69">
        <v>68</v>
      </c>
    </row>
    <row r="105" spans="1:18" hidden="1" x14ac:dyDescent="0.25">
      <c r="A105" t="str">
        <f t="shared" si="4"/>
        <v/>
      </c>
      <c r="B105" s="1" t="str">
        <f t="shared" si="5"/>
        <v/>
      </c>
      <c r="C105" s="37" t="s">
        <v>714</v>
      </c>
      <c r="D105" s="289" t="s">
        <v>715</v>
      </c>
      <c r="E105" s="69">
        <v>0</v>
      </c>
      <c r="F105" s="69">
        <v>0</v>
      </c>
      <c r="G105" s="69">
        <v>0</v>
      </c>
      <c r="H105" s="69">
        <v>0</v>
      </c>
      <c r="I105" s="69">
        <v>0</v>
      </c>
      <c r="J105" s="69">
        <v>0</v>
      </c>
      <c r="K105" s="69">
        <v>0</v>
      </c>
      <c r="L105" s="69">
        <v>0</v>
      </c>
      <c r="M105" s="69">
        <v>0</v>
      </c>
      <c r="N105" s="69">
        <v>0</v>
      </c>
      <c r="O105" s="69">
        <v>0</v>
      </c>
      <c r="P105" s="69">
        <v>0</v>
      </c>
      <c r="Q105" s="69">
        <v>0</v>
      </c>
      <c r="R105" s="69">
        <v>0</v>
      </c>
    </row>
    <row r="106" spans="1:18" hidden="1" x14ac:dyDescent="0.25">
      <c r="A106" t="str">
        <f t="shared" si="4"/>
        <v/>
      </c>
      <c r="B106" s="1" t="str">
        <f t="shared" si="5"/>
        <v/>
      </c>
      <c r="C106" s="37" t="s">
        <v>716</v>
      </c>
      <c r="D106" s="289" t="s">
        <v>717</v>
      </c>
      <c r="E106" s="69">
        <v>0</v>
      </c>
      <c r="F106" s="69">
        <v>0</v>
      </c>
      <c r="G106" s="69">
        <v>0</v>
      </c>
      <c r="H106" s="69">
        <v>0</v>
      </c>
      <c r="I106" s="69">
        <v>0</v>
      </c>
      <c r="J106" s="69">
        <v>0</v>
      </c>
      <c r="K106" s="69">
        <v>0</v>
      </c>
      <c r="L106" s="69">
        <v>0</v>
      </c>
      <c r="M106" s="69">
        <v>0</v>
      </c>
      <c r="N106" s="69">
        <v>0</v>
      </c>
      <c r="O106" s="69">
        <v>0</v>
      </c>
      <c r="P106" s="69">
        <v>0</v>
      </c>
      <c r="Q106" s="69">
        <v>0</v>
      </c>
      <c r="R106" s="69">
        <v>0</v>
      </c>
    </row>
    <row r="107" spans="1:18" hidden="1" x14ac:dyDescent="0.25">
      <c r="A107" t="str">
        <f t="shared" si="4"/>
        <v/>
      </c>
      <c r="B107" s="1" t="str">
        <f t="shared" si="5"/>
        <v>X</v>
      </c>
      <c r="C107" s="37" t="s">
        <v>718</v>
      </c>
      <c r="D107" s="289" t="s">
        <v>719</v>
      </c>
      <c r="E107" s="69">
        <v>0</v>
      </c>
      <c r="F107" s="69">
        <v>0</v>
      </c>
      <c r="G107" s="69">
        <v>0</v>
      </c>
      <c r="H107" s="69">
        <v>0</v>
      </c>
      <c r="I107" s="69">
        <v>0</v>
      </c>
      <c r="J107" s="69">
        <v>0</v>
      </c>
      <c r="K107" s="69">
        <v>0</v>
      </c>
      <c r="L107" s="69">
        <v>67</v>
      </c>
      <c r="M107" s="69">
        <v>66</v>
      </c>
      <c r="N107" s="69">
        <v>64</v>
      </c>
      <c r="O107" s="69">
        <v>66</v>
      </c>
      <c r="P107" s="69">
        <v>0</v>
      </c>
      <c r="Q107" s="69">
        <v>0</v>
      </c>
      <c r="R107" s="69">
        <v>0</v>
      </c>
    </row>
    <row r="108" spans="1:18" hidden="1" x14ac:dyDescent="0.25">
      <c r="A108" t="str">
        <f t="shared" si="4"/>
        <v/>
      </c>
      <c r="B108" s="1" t="str">
        <f t="shared" si="5"/>
        <v>X</v>
      </c>
      <c r="C108" s="37" t="s">
        <v>720</v>
      </c>
      <c r="D108" s="289" t="s">
        <v>721</v>
      </c>
      <c r="E108" s="69">
        <v>58</v>
      </c>
      <c r="F108" s="69">
        <v>60</v>
      </c>
      <c r="G108" s="69">
        <v>64</v>
      </c>
      <c r="H108" s="69">
        <v>63</v>
      </c>
      <c r="I108" s="69">
        <v>55</v>
      </c>
      <c r="J108" s="69">
        <v>55</v>
      </c>
      <c r="K108" s="69">
        <v>54</v>
      </c>
      <c r="L108" s="69">
        <v>48</v>
      </c>
      <c r="M108" s="69">
        <v>45</v>
      </c>
      <c r="N108" s="69">
        <v>43</v>
      </c>
      <c r="O108" s="69">
        <v>44</v>
      </c>
      <c r="P108" s="69">
        <v>0</v>
      </c>
      <c r="Q108" s="69">
        <v>0</v>
      </c>
      <c r="R108" s="69">
        <v>0</v>
      </c>
    </row>
    <row r="109" spans="1:18" hidden="1" x14ac:dyDescent="0.25">
      <c r="A109" t="str">
        <f t="shared" si="4"/>
        <v/>
      </c>
      <c r="B109" s="1" t="str">
        <f t="shared" si="5"/>
        <v>X</v>
      </c>
      <c r="C109" s="37" t="s">
        <v>722</v>
      </c>
      <c r="D109" s="289" t="s">
        <v>723</v>
      </c>
      <c r="E109" s="69">
        <v>36</v>
      </c>
      <c r="F109" s="69">
        <v>36</v>
      </c>
      <c r="G109" s="69">
        <v>31</v>
      </c>
      <c r="H109" s="69">
        <v>30</v>
      </c>
      <c r="I109" s="69">
        <v>29</v>
      </c>
      <c r="J109" s="69">
        <v>28</v>
      </c>
      <c r="K109" s="69">
        <v>33</v>
      </c>
      <c r="L109" s="69">
        <v>34</v>
      </c>
      <c r="M109" s="69">
        <v>33</v>
      </c>
      <c r="N109" s="69">
        <v>33</v>
      </c>
      <c r="O109" s="69">
        <v>33</v>
      </c>
      <c r="P109" s="69">
        <v>0</v>
      </c>
      <c r="Q109" s="69">
        <v>0</v>
      </c>
      <c r="R109" s="69">
        <v>0</v>
      </c>
    </row>
    <row r="110" spans="1:18" hidden="1" x14ac:dyDescent="0.25">
      <c r="A110" t="str">
        <f t="shared" si="4"/>
        <v/>
      </c>
      <c r="B110" s="1" t="str">
        <f t="shared" si="5"/>
        <v>X</v>
      </c>
      <c r="C110" s="37" t="s">
        <v>724</v>
      </c>
      <c r="D110" s="289" t="s">
        <v>725</v>
      </c>
      <c r="E110" s="69">
        <v>7</v>
      </c>
      <c r="F110" s="69">
        <v>7</v>
      </c>
      <c r="G110" s="69">
        <v>6</v>
      </c>
      <c r="H110" s="69">
        <v>6</v>
      </c>
      <c r="I110" s="69">
        <v>6</v>
      </c>
      <c r="J110" s="69">
        <v>6</v>
      </c>
      <c r="K110" s="69">
        <v>6</v>
      </c>
      <c r="L110" s="69">
        <v>6</v>
      </c>
      <c r="M110" s="69">
        <v>6</v>
      </c>
      <c r="N110" s="69">
        <v>6</v>
      </c>
      <c r="O110" s="69">
        <v>5</v>
      </c>
      <c r="P110" s="69">
        <v>0</v>
      </c>
      <c r="Q110" s="69">
        <v>0</v>
      </c>
      <c r="R110" s="69">
        <v>0</v>
      </c>
    </row>
    <row r="111" spans="1:18" hidden="1" x14ac:dyDescent="0.25">
      <c r="A111" t="str">
        <f t="shared" si="4"/>
        <v/>
      </c>
      <c r="B111" s="1" t="str">
        <f t="shared" si="5"/>
        <v>X</v>
      </c>
      <c r="C111" s="37" t="s">
        <v>726</v>
      </c>
      <c r="D111" s="289" t="s">
        <v>727</v>
      </c>
      <c r="E111" s="69">
        <v>67</v>
      </c>
      <c r="F111" s="69">
        <v>59</v>
      </c>
      <c r="G111" s="69">
        <v>60</v>
      </c>
      <c r="H111" s="69">
        <v>55</v>
      </c>
      <c r="I111" s="69">
        <v>53</v>
      </c>
      <c r="J111" s="69">
        <v>51</v>
      </c>
      <c r="K111" s="69">
        <v>53</v>
      </c>
      <c r="L111" s="69">
        <v>62</v>
      </c>
      <c r="M111" s="69">
        <v>60</v>
      </c>
      <c r="N111" s="69">
        <v>61</v>
      </c>
      <c r="O111" s="69">
        <v>60</v>
      </c>
      <c r="P111" s="69">
        <v>95</v>
      </c>
      <c r="Q111" s="69">
        <v>92</v>
      </c>
      <c r="R111" s="69">
        <v>133</v>
      </c>
    </row>
    <row r="112" spans="1:18" x14ac:dyDescent="0.25">
      <c r="A112" t="str">
        <f t="shared" si="4"/>
        <v>Cofog2</v>
      </c>
      <c r="B112" s="1" t="str">
        <f t="shared" si="5"/>
        <v>X</v>
      </c>
      <c r="C112" s="37" t="s">
        <v>728</v>
      </c>
      <c r="D112" s="228" t="s">
        <v>729</v>
      </c>
      <c r="E112" s="69">
        <v>5</v>
      </c>
      <c r="F112" s="69">
        <v>6</v>
      </c>
      <c r="G112" s="69">
        <v>6</v>
      </c>
      <c r="H112" s="69">
        <v>5</v>
      </c>
      <c r="I112" s="69">
        <v>14</v>
      </c>
      <c r="J112" s="69">
        <v>6</v>
      </c>
      <c r="K112" s="69">
        <v>8</v>
      </c>
      <c r="L112" s="69">
        <v>27</v>
      </c>
      <c r="M112" s="69">
        <v>27</v>
      </c>
      <c r="N112" s="69">
        <v>29</v>
      </c>
      <c r="O112" s="69">
        <v>24</v>
      </c>
      <c r="P112" s="69">
        <v>17</v>
      </c>
      <c r="Q112" s="69">
        <v>16</v>
      </c>
      <c r="R112" s="69">
        <v>15</v>
      </c>
    </row>
    <row r="113" spans="1:18" hidden="1" x14ac:dyDescent="0.25">
      <c r="A113" t="str">
        <f t="shared" si="4"/>
        <v/>
      </c>
      <c r="B113" s="1" t="str">
        <f t="shared" si="5"/>
        <v/>
      </c>
      <c r="C113" s="37" t="s">
        <v>730</v>
      </c>
      <c r="D113" s="289" t="s">
        <v>731</v>
      </c>
      <c r="E113" s="69">
        <v>0</v>
      </c>
      <c r="F113" s="69">
        <v>0</v>
      </c>
      <c r="G113" s="69">
        <v>0</v>
      </c>
      <c r="H113" s="69">
        <v>0</v>
      </c>
      <c r="I113" s="69">
        <v>0</v>
      </c>
      <c r="J113" s="69">
        <v>0</v>
      </c>
      <c r="K113" s="69">
        <v>0</v>
      </c>
      <c r="L113" s="69">
        <v>0</v>
      </c>
      <c r="M113" s="69">
        <v>0</v>
      </c>
      <c r="N113" s="69">
        <v>0</v>
      </c>
      <c r="O113" s="69">
        <v>0</v>
      </c>
      <c r="P113" s="69">
        <v>0</v>
      </c>
      <c r="Q113" s="69">
        <v>0</v>
      </c>
      <c r="R113" s="69">
        <v>0</v>
      </c>
    </row>
    <row r="114" spans="1:18" hidden="1" x14ac:dyDescent="0.25">
      <c r="A114" t="str">
        <f t="shared" si="4"/>
        <v/>
      </c>
      <c r="B114" s="1" t="str">
        <f t="shared" si="5"/>
        <v>X</v>
      </c>
      <c r="C114" s="37" t="s">
        <v>732</v>
      </c>
      <c r="D114" s="289" t="s">
        <v>733</v>
      </c>
      <c r="E114" s="69">
        <v>0</v>
      </c>
      <c r="F114" s="69">
        <v>0</v>
      </c>
      <c r="G114" s="69">
        <v>0</v>
      </c>
      <c r="H114" s="69">
        <v>0</v>
      </c>
      <c r="I114" s="69">
        <v>0</v>
      </c>
      <c r="J114" s="69">
        <v>1</v>
      </c>
      <c r="K114" s="69">
        <v>1</v>
      </c>
      <c r="L114" s="69">
        <v>2</v>
      </c>
      <c r="M114" s="69">
        <v>0</v>
      </c>
      <c r="N114" s="69">
        <v>0</v>
      </c>
      <c r="O114" s="69">
        <v>0</v>
      </c>
      <c r="P114" s="69">
        <v>0</v>
      </c>
      <c r="Q114" s="69">
        <v>0</v>
      </c>
      <c r="R114" s="69">
        <v>0</v>
      </c>
    </row>
    <row r="115" spans="1:18" hidden="1" x14ac:dyDescent="0.25">
      <c r="A115" t="str">
        <f t="shared" si="4"/>
        <v/>
      </c>
      <c r="B115" s="1" t="str">
        <f t="shared" si="5"/>
        <v>X</v>
      </c>
      <c r="C115" s="37" t="s">
        <v>734</v>
      </c>
      <c r="D115" s="289" t="s">
        <v>735</v>
      </c>
      <c r="E115" s="69">
        <v>0</v>
      </c>
      <c r="F115" s="69">
        <v>0</v>
      </c>
      <c r="G115" s="69">
        <v>0</v>
      </c>
      <c r="H115" s="69">
        <v>0</v>
      </c>
      <c r="I115" s="69">
        <v>0</v>
      </c>
      <c r="J115" s="69">
        <v>0</v>
      </c>
      <c r="K115" s="69">
        <v>0</v>
      </c>
      <c r="L115" s="69">
        <v>18</v>
      </c>
      <c r="M115" s="69">
        <v>20</v>
      </c>
      <c r="N115" s="69">
        <v>21</v>
      </c>
      <c r="O115" s="69">
        <v>17</v>
      </c>
      <c r="P115" s="69">
        <v>0</v>
      </c>
      <c r="Q115" s="69">
        <v>0</v>
      </c>
      <c r="R115" s="69">
        <v>0</v>
      </c>
    </row>
    <row r="116" spans="1:18" hidden="1" x14ac:dyDescent="0.25">
      <c r="A116" t="str">
        <f t="shared" si="4"/>
        <v/>
      </c>
      <c r="B116" s="1" t="str">
        <f t="shared" si="5"/>
        <v/>
      </c>
      <c r="C116" s="37" t="s">
        <v>736</v>
      </c>
      <c r="D116" s="289" t="s">
        <v>737</v>
      </c>
      <c r="E116" s="69">
        <v>0</v>
      </c>
      <c r="F116" s="69">
        <v>0</v>
      </c>
      <c r="G116" s="69">
        <v>0</v>
      </c>
      <c r="H116" s="69">
        <v>0</v>
      </c>
      <c r="I116" s="69">
        <v>0</v>
      </c>
      <c r="J116" s="69">
        <v>0</v>
      </c>
      <c r="K116" s="69">
        <v>0</v>
      </c>
      <c r="L116" s="69">
        <v>0</v>
      </c>
      <c r="M116" s="69">
        <v>0</v>
      </c>
      <c r="N116" s="69">
        <v>0</v>
      </c>
      <c r="O116" s="69">
        <v>0</v>
      </c>
      <c r="P116" s="69">
        <v>0</v>
      </c>
      <c r="Q116" s="69">
        <v>0</v>
      </c>
      <c r="R116" s="69">
        <v>0</v>
      </c>
    </row>
    <row r="117" spans="1:18" hidden="1" x14ac:dyDescent="0.25">
      <c r="A117" t="str">
        <f t="shared" si="4"/>
        <v/>
      </c>
      <c r="B117" s="1" t="str">
        <f t="shared" si="5"/>
        <v>X</v>
      </c>
      <c r="C117" s="37" t="s">
        <v>738</v>
      </c>
      <c r="D117" s="289" t="s">
        <v>739</v>
      </c>
      <c r="E117" s="69">
        <v>0</v>
      </c>
      <c r="F117" s="69">
        <v>0</v>
      </c>
      <c r="G117" s="69">
        <v>0</v>
      </c>
      <c r="H117" s="69">
        <v>0</v>
      </c>
      <c r="I117" s="69">
        <v>0</v>
      </c>
      <c r="J117" s="69">
        <v>0</v>
      </c>
      <c r="K117" s="69">
        <v>0</v>
      </c>
      <c r="L117" s="69">
        <v>1</v>
      </c>
      <c r="M117" s="69">
        <v>0</v>
      </c>
      <c r="N117" s="69">
        <v>0</v>
      </c>
      <c r="O117" s="69">
        <v>0</v>
      </c>
      <c r="P117" s="69">
        <v>0</v>
      </c>
      <c r="Q117" s="69">
        <v>0</v>
      </c>
      <c r="R117" s="69">
        <v>0</v>
      </c>
    </row>
    <row r="118" spans="1:18" hidden="1" x14ac:dyDescent="0.25">
      <c r="A118" t="str">
        <f t="shared" si="4"/>
        <v/>
      </c>
      <c r="B118" s="1" t="str">
        <f t="shared" si="5"/>
        <v/>
      </c>
      <c r="C118" s="37" t="s">
        <v>740</v>
      </c>
      <c r="D118" s="289" t="s">
        <v>741</v>
      </c>
      <c r="E118" s="69">
        <v>0</v>
      </c>
      <c r="F118" s="69">
        <v>0</v>
      </c>
      <c r="G118" s="69">
        <v>0</v>
      </c>
      <c r="H118" s="69">
        <v>0</v>
      </c>
      <c r="I118" s="69">
        <v>0</v>
      </c>
      <c r="J118" s="69">
        <v>0</v>
      </c>
      <c r="K118" s="69">
        <v>0</v>
      </c>
      <c r="L118" s="69">
        <v>0</v>
      </c>
      <c r="M118" s="69">
        <v>0</v>
      </c>
      <c r="N118" s="69">
        <v>0</v>
      </c>
      <c r="O118" s="69">
        <v>0</v>
      </c>
      <c r="P118" s="69">
        <v>0</v>
      </c>
      <c r="Q118" s="69">
        <v>0</v>
      </c>
      <c r="R118" s="69">
        <v>0</v>
      </c>
    </row>
    <row r="119" spans="1:18" hidden="1" x14ac:dyDescent="0.25">
      <c r="A119" t="str">
        <f t="shared" si="4"/>
        <v/>
      </c>
      <c r="B119" s="1" t="str">
        <f t="shared" si="5"/>
        <v/>
      </c>
      <c r="C119" s="37" t="s">
        <v>742</v>
      </c>
      <c r="D119" s="289" t="s">
        <v>743</v>
      </c>
      <c r="E119" s="69">
        <v>0</v>
      </c>
      <c r="F119" s="69">
        <v>0</v>
      </c>
      <c r="G119" s="69">
        <v>0</v>
      </c>
      <c r="H119" s="69">
        <v>0</v>
      </c>
      <c r="I119" s="69">
        <v>0</v>
      </c>
      <c r="J119" s="69">
        <v>0</v>
      </c>
      <c r="K119" s="69">
        <v>0</v>
      </c>
      <c r="L119" s="69">
        <v>0</v>
      </c>
      <c r="M119" s="69">
        <v>0</v>
      </c>
      <c r="N119" s="69">
        <v>0</v>
      </c>
      <c r="O119" s="69">
        <v>0</v>
      </c>
      <c r="P119" s="69">
        <v>0</v>
      </c>
      <c r="Q119" s="69">
        <v>0</v>
      </c>
      <c r="R119" s="69">
        <v>0</v>
      </c>
    </row>
    <row r="120" spans="1:18" hidden="1" x14ac:dyDescent="0.25">
      <c r="A120" t="str">
        <f t="shared" si="4"/>
        <v/>
      </c>
      <c r="B120" s="1" t="str">
        <f t="shared" si="5"/>
        <v>X</v>
      </c>
      <c r="C120" s="37" t="s">
        <v>744</v>
      </c>
      <c r="D120" s="289" t="s">
        <v>745</v>
      </c>
      <c r="E120" s="69">
        <v>0</v>
      </c>
      <c r="F120" s="69">
        <v>0</v>
      </c>
      <c r="G120" s="69">
        <v>0</v>
      </c>
      <c r="H120" s="69">
        <v>0</v>
      </c>
      <c r="I120" s="69">
        <v>0</v>
      </c>
      <c r="J120" s="69">
        <v>1</v>
      </c>
      <c r="K120" s="69">
        <v>1</v>
      </c>
      <c r="L120" s="69">
        <v>0</v>
      </c>
      <c r="M120" s="69">
        <v>1</v>
      </c>
      <c r="N120" s="69">
        <v>1</v>
      </c>
      <c r="O120" s="69">
        <v>1</v>
      </c>
      <c r="P120" s="69">
        <v>0</v>
      </c>
      <c r="Q120" s="69">
        <v>0</v>
      </c>
      <c r="R120" s="69">
        <v>0</v>
      </c>
    </row>
    <row r="121" spans="1:18" hidden="1" x14ac:dyDescent="0.25">
      <c r="A121" t="str">
        <f t="shared" si="4"/>
        <v/>
      </c>
      <c r="B121" s="1" t="str">
        <f t="shared" si="5"/>
        <v/>
      </c>
      <c r="C121" s="37" t="s">
        <v>746</v>
      </c>
      <c r="D121" s="289" t="s">
        <v>747</v>
      </c>
      <c r="E121" s="69">
        <v>0</v>
      </c>
      <c r="F121" s="69">
        <v>0</v>
      </c>
      <c r="G121" s="69">
        <v>0</v>
      </c>
      <c r="H121" s="69">
        <v>0</v>
      </c>
      <c r="I121" s="69">
        <v>0</v>
      </c>
      <c r="J121" s="69">
        <v>0</v>
      </c>
      <c r="K121" s="69">
        <v>0</v>
      </c>
      <c r="L121" s="69">
        <v>0</v>
      </c>
      <c r="M121" s="69">
        <v>0</v>
      </c>
      <c r="N121" s="69">
        <v>0</v>
      </c>
      <c r="O121" s="69">
        <v>0</v>
      </c>
      <c r="P121" s="69">
        <v>0</v>
      </c>
      <c r="Q121" s="69">
        <v>0</v>
      </c>
      <c r="R121" s="69">
        <v>0</v>
      </c>
    </row>
    <row r="122" spans="1:18" s="4" customFormat="1" ht="20.25" hidden="1" customHeight="1" x14ac:dyDescent="0.25">
      <c r="A122" t="str">
        <f t="shared" si="4"/>
        <v/>
      </c>
      <c r="B122" s="1" t="str">
        <f t="shared" si="5"/>
        <v>X</v>
      </c>
      <c r="C122" s="443" t="s">
        <v>748</v>
      </c>
      <c r="D122" s="846" t="s">
        <v>749</v>
      </c>
      <c r="E122" s="444">
        <v>5</v>
      </c>
      <c r="F122" s="444">
        <v>6</v>
      </c>
      <c r="G122" s="444">
        <v>6</v>
      </c>
      <c r="H122" s="444">
        <v>5</v>
      </c>
      <c r="I122" s="444">
        <v>13</v>
      </c>
      <c r="J122" s="444">
        <v>5</v>
      </c>
      <c r="K122" s="444">
        <v>6</v>
      </c>
      <c r="L122" s="444">
        <v>5</v>
      </c>
      <c r="M122" s="444">
        <v>6</v>
      </c>
      <c r="N122" s="444">
        <v>6</v>
      </c>
      <c r="O122" s="444">
        <v>7</v>
      </c>
      <c r="P122" s="444">
        <v>17</v>
      </c>
      <c r="Q122" s="444">
        <v>16</v>
      </c>
      <c r="R122" s="444">
        <v>15</v>
      </c>
    </row>
    <row r="123" spans="1:18" ht="20.25" customHeight="1" x14ac:dyDescent="0.25">
      <c r="A123" t="s">
        <v>509</v>
      </c>
      <c r="B123" s="1" t="s">
        <v>510</v>
      </c>
      <c r="C123" s="847" t="s">
        <v>750</v>
      </c>
      <c r="D123" s="847"/>
      <c r="E123" s="237"/>
      <c r="F123" s="237"/>
      <c r="G123" s="237"/>
      <c r="H123" s="237"/>
      <c r="I123" s="237"/>
      <c r="J123" s="237"/>
      <c r="K123" s="237"/>
      <c r="L123" s="237"/>
      <c r="M123" s="237"/>
      <c r="N123" s="237"/>
      <c r="O123" s="237"/>
      <c r="P123" s="237"/>
      <c r="Q123" s="237"/>
      <c r="R123" s="237"/>
    </row>
    <row r="124" spans="1:18" x14ac:dyDescent="0.25">
      <c r="A124" t="s">
        <v>509</v>
      </c>
      <c r="B124" s="1" t="s">
        <v>510</v>
      </c>
      <c r="C124" s="153" t="s">
        <v>507</v>
      </c>
      <c r="D124" s="153"/>
      <c r="E124" s="2"/>
      <c r="F124" s="2"/>
      <c r="G124" s="2"/>
      <c r="H124" s="2"/>
      <c r="I124" s="2"/>
      <c r="J124" s="2"/>
      <c r="K124" s="2"/>
      <c r="L124" s="2"/>
      <c r="M124" s="2"/>
      <c r="N124" s="2"/>
      <c r="O124" s="2"/>
      <c r="P124" s="2"/>
      <c r="Q124" s="2"/>
      <c r="R124" s="2"/>
    </row>
    <row r="125" spans="1:18" x14ac:dyDescent="0.25">
      <c r="A125" t="s">
        <v>509</v>
      </c>
      <c r="B125" s="1" t="s">
        <v>510</v>
      </c>
      <c r="C125" s="156"/>
      <c r="D125" s="4"/>
      <c r="E125" s="4"/>
      <c r="F125" s="4"/>
      <c r="G125" s="4"/>
      <c r="H125" s="4"/>
      <c r="I125" s="4"/>
      <c r="J125" s="4"/>
      <c r="K125" s="4"/>
      <c r="L125" s="4"/>
      <c r="M125" s="4"/>
      <c r="N125" s="4"/>
      <c r="O125" s="4"/>
      <c r="P125" s="4"/>
      <c r="Q125" s="4"/>
      <c r="R125" s="4"/>
    </row>
    <row r="126" spans="1:18" ht="20.25" customHeight="1" x14ac:dyDescent="0.25">
      <c r="A126" t="s">
        <v>509</v>
      </c>
      <c r="B126" s="1" t="s">
        <v>510</v>
      </c>
      <c r="C126" s="8" t="str">
        <f>Index!A63</f>
        <v>Table 4e    National government wage costs by COFOG, FY2010-FY2023</v>
      </c>
    </row>
    <row r="127" spans="1:18" s="14" customFormat="1" ht="21.75" customHeight="1" x14ac:dyDescent="0.25">
      <c r="A127" s="14" t="s">
        <v>509</v>
      </c>
      <c r="B127" s="1" t="s">
        <v>510</v>
      </c>
      <c r="C127" s="239" t="s">
        <v>511</v>
      </c>
      <c r="D127" s="186" t="s">
        <v>751</v>
      </c>
      <c r="E127" s="155" t="s">
        <v>491</v>
      </c>
      <c r="F127" s="155" t="str">
        <f>NAgni!N$2</f>
        <v>FY11</v>
      </c>
      <c r="G127" s="155" t="str">
        <f>NAgni!O$2</f>
        <v>FY12</v>
      </c>
      <c r="H127" s="155" t="str">
        <f>NAgni!P$2</f>
        <v>FY13</v>
      </c>
      <c r="I127" s="155" t="str">
        <f>NAgni!Q$2</f>
        <v>FY14</v>
      </c>
      <c r="J127" s="155" t="str">
        <f>NAgni!R$2</f>
        <v>FY15</v>
      </c>
      <c r="K127" s="155" t="str">
        <f>NAgni!S$2</f>
        <v>FY16</v>
      </c>
      <c r="L127" s="155" t="str">
        <f>NAgni!T$2</f>
        <v>FY17</v>
      </c>
      <c r="M127" s="155" t="str">
        <f>NAgni!U$2</f>
        <v>FY18</v>
      </c>
      <c r="N127" s="155" t="str">
        <f>NAgni!V$2</f>
        <v>FY19</v>
      </c>
      <c r="O127" s="155" t="str">
        <f>NAgni!W$2</f>
        <v>FY20</v>
      </c>
      <c r="P127" s="155" t="str">
        <f>NAgni!X$2</f>
        <v>FY21</v>
      </c>
      <c r="Q127" s="155" t="str">
        <f>NAgni!Y$2</f>
        <v>FY22</v>
      </c>
      <c r="R127" s="155" t="str">
        <f>NAgni!Z$2</f>
        <v>FY23</v>
      </c>
    </row>
    <row r="128" spans="1:18" ht="20.25" customHeight="1" x14ac:dyDescent="0.25">
      <c r="A128" t="str">
        <f t="shared" ref="A128:A191" si="6">IF(LEN(C128)&lt;=2,"Cofog2","")</f>
        <v>Cofog2</v>
      </c>
      <c r="B128" s="1" t="str">
        <f t="shared" ref="B128:B159" si="7">IF(SUM(E128:U128)&lt;=0,"","X")</f>
        <v/>
      </c>
      <c r="C128" s="37" t="s">
        <v>513</v>
      </c>
      <c r="D128" s="153" t="s">
        <v>514</v>
      </c>
      <c r="E128" s="69"/>
      <c r="F128" s="69"/>
      <c r="G128" s="69"/>
      <c r="H128" s="69"/>
      <c r="I128" s="69"/>
      <c r="J128" s="69"/>
      <c r="K128" s="69"/>
      <c r="L128" s="69"/>
      <c r="M128" s="69"/>
      <c r="N128" s="69"/>
      <c r="O128" s="69"/>
      <c r="P128" s="69"/>
      <c r="Q128" s="69"/>
      <c r="R128" s="69"/>
    </row>
    <row r="129" spans="1:18" x14ac:dyDescent="0.25">
      <c r="A129" t="str">
        <f t="shared" si="6"/>
        <v>Cofog2</v>
      </c>
      <c r="B129" s="1" t="str">
        <f t="shared" si="7"/>
        <v>X</v>
      </c>
      <c r="C129" s="37" t="s">
        <v>515</v>
      </c>
      <c r="D129" s="228" t="s">
        <v>514</v>
      </c>
      <c r="E129" s="69">
        <v>7590.9609375</v>
      </c>
      <c r="F129" s="69">
        <v>7962.01318359375</v>
      </c>
      <c r="G129" s="69">
        <v>8396.912109375</v>
      </c>
      <c r="H129" s="69">
        <v>8521.875</v>
      </c>
      <c r="I129" s="69">
        <v>8888.68359375</v>
      </c>
      <c r="J129" s="69">
        <v>9369.4716796875</v>
      </c>
      <c r="K129" s="69">
        <v>9983.994140625</v>
      </c>
      <c r="L129" s="69">
        <v>12039.642578125</v>
      </c>
      <c r="M129" s="69">
        <v>12667.818359375</v>
      </c>
      <c r="N129" s="69">
        <v>13115.8525390625</v>
      </c>
      <c r="O129" s="69">
        <v>13094.3916015625</v>
      </c>
      <c r="P129" s="69">
        <v>13756.068359375</v>
      </c>
      <c r="Q129" s="69">
        <v>13240.783203125</v>
      </c>
      <c r="R129" s="69">
        <v>13040.1279296875</v>
      </c>
    </row>
    <row r="130" spans="1:18" hidden="1" x14ac:dyDescent="0.25">
      <c r="A130" t="str">
        <f t="shared" si="6"/>
        <v/>
      </c>
      <c r="B130" s="1" t="str">
        <f t="shared" si="7"/>
        <v>X</v>
      </c>
      <c r="C130" s="37" t="s">
        <v>516</v>
      </c>
      <c r="D130" s="289" t="s">
        <v>517</v>
      </c>
      <c r="E130" s="69">
        <v>4058.56103515625</v>
      </c>
      <c r="F130" s="69">
        <v>4099.18408203125</v>
      </c>
      <c r="G130" s="69">
        <v>4246.68212890625</v>
      </c>
      <c r="H130" s="69">
        <v>4316.716796875</v>
      </c>
      <c r="I130" s="69">
        <v>4495.30712890625</v>
      </c>
      <c r="J130" s="69">
        <v>4426.1748046875</v>
      </c>
      <c r="K130" s="69">
        <v>4551.087890625</v>
      </c>
      <c r="L130" s="69">
        <v>4825.23388671875</v>
      </c>
      <c r="M130" s="69">
        <v>5023.60888671875</v>
      </c>
      <c r="N130" s="69">
        <v>5063.66796875</v>
      </c>
      <c r="O130" s="69">
        <v>5093.52587890625</v>
      </c>
      <c r="P130" s="69">
        <v>5252.80419921875</v>
      </c>
      <c r="Q130" s="69">
        <v>5254.73095703125</v>
      </c>
      <c r="R130" s="69">
        <v>5208.5048828125</v>
      </c>
    </row>
    <row r="131" spans="1:18" hidden="1" x14ac:dyDescent="0.25">
      <c r="A131" t="str">
        <f t="shared" si="6"/>
        <v/>
      </c>
      <c r="B131" s="1" t="str">
        <f t="shared" si="7"/>
        <v>X</v>
      </c>
      <c r="C131" s="37" t="s">
        <v>518</v>
      </c>
      <c r="D131" s="289" t="s">
        <v>519</v>
      </c>
      <c r="E131" s="69">
        <v>2203.7470703125</v>
      </c>
      <c r="F131" s="69">
        <v>2399.409912109375</v>
      </c>
      <c r="G131" s="69">
        <v>2606.48193359375</v>
      </c>
      <c r="H131" s="69">
        <v>2764.655029296875</v>
      </c>
      <c r="I131" s="69">
        <v>2998.013916015625</v>
      </c>
      <c r="J131" s="69">
        <v>3297.783935546875</v>
      </c>
      <c r="K131" s="69">
        <v>3328.14697265625</v>
      </c>
      <c r="L131" s="69">
        <v>2288.583984375</v>
      </c>
      <c r="M131" s="69">
        <v>2398.264892578125</v>
      </c>
      <c r="N131" s="69">
        <v>2675.366943359375</v>
      </c>
      <c r="O131" s="69">
        <v>2685.263916015625</v>
      </c>
      <c r="P131" s="69">
        <v>3253.781005859375</v>
      </c>
      <c r="Q131" s="69">
        <v>3410.02490234375</v>
      </c>
      <c r="R131" s="69">
        <v>3729.633056640625</v>
      </c>
    </row>
    <row r="132" spans="1:18" hidden="1" x14ac:dyDescent="0.25">
      <c r="A132" t="str">
        <f t="shared" si="6"/>
        <v/>
      </c>
      <c r="B132" s="1" t="str">
        <f t="shared" si="7"/>
        <v>X</v>
      </c>
      <c r="C132" s="37" t="s">
        <v>520</v>
      </c>
      <c r="D132" s="289" t="s">
        <v>521</v>
      </c>
      <c r="E132" s="69">
        <v>780.344970703125</v>
      </c>
      <c r="F132" s="69">
        <v>794.5980224609375</v>
      </c>
      <c r="G132" s="69">
        <v>674.5</v>
      </c>
      <c r="H132" s="69">
        <v>502.24600219726563</v>
      </c>
      <c r="I132" s="69">
        <v>564.9420166015625</v>
      </c>
      <c r="J132" s="69">
        <v>286.66000366210938</v>
      </c>
      <c r="K132" s="69">
        <v>390.8380126953125</v>
      </c>
      <c r="L132" s="69">
        <v>842.4749755859375</v>
      </c>
      <c r="M132" s="69">
        <v>937.7550048828125</v>
      </c>
      <c r="N132" s="69">
        <v>1026.280029296875</v>
      </c>
      <c r="O132" s="69">
        <v>1121.698974609375</v>
      </c>
      <c r="P132" s="69">
        <v>1581.6080322265625</v>
      </c>
      <c r="Q132" s="69">
        <v>1215.2569580078125</v>
      </c>
      <c r="R132" s="69">
        <v>1264.8509521484375</v>
      </c>
    </row>
    <row r="133" spans="1:18" hidden="1" x14ac:dyDescent="0.25">
      <c r="A133" t="str">
        <f t="shared" si="6"/>
        <v/>
      </c>
      <c r="B133" s="1" t="str">
        <f t="shared" si="7"/>
        <v>X</v>
      </c>
      <c r="C133" s="37" t="s">
        <v>522</v>
      </c>
      <c r="D133" s="289" t="s">
        <v>523</v>
      </c>
      <c r="E133" s="69">
        <v>0</v>
      </c>
      <c r="F133" s="69">
        <v>0</v>
      </c>
      <c r="G133" s="69">
        <v>0</v>
      </c>
      <c r="H133" s="69">
        <v>0</v>
      </c>
      <c r="I133" s="69">
        <v>0</v>
      </c>
      <c r="J133" s="69">
        <v>0</v>
      </c>
      <c r="K133" s="69">
        <v>0</v>
      </c>
      <c r="L133" s="69">
        <v>30.031999588012695</v>
      </c>
      <c r="M133" s="69">
        <v>16.215000152587891</v>
      </c>
      <c r="N133" s="69">
        <v>0</v>
      </c>
      <c r="O133" s="69">
        <v>0</v>
      </c>
      <c r="P133" s="69">
        <v>0</v>
      </c>
      <c r="Q133" s="69">
        <v>0</v>
      </c>
      <c r="R133" s="69">
        <v>0</v>
      </c>
    </row>
    <row r="134" spans="1:18" hidden="1" x14ac:dyDescent="0.25">
      <c r="A134" t="str">
        <f t="shared" si="6"/>
        <v/>
      </c>
      <c r="B134" s="1" t="str">
        <f t="shared" si="7"/>
        <v>X</v>
      </c>
      <c r="C134" s="37" t="s">
        <v>524</v>
      </c>
      <c r="D134" s="289" t="s">
        <v>525</v>
      </c>
      <c r="E134" s="69">
        <v>0</v>
      </c>
      <c r="F134" s="69">
        <v>0</v>
      </c>
      <c r="G134" s="69">
        <v>0</v>
      </c>
      <c r="H134" s="69">
        <v>0</v>
      </c>
      <c r="I134" s="69">
        <v>0</v>
      </c>
      <c r="J134" s="69">
        <v>0</v>
      </c>
      <c r="K134" s="69">
        <v>0</v>
      </c>
      <c r="L134" s="69">
        <v>0</v>
      </c>
      <c r="M134" s="69">
        <v>0</v>
      </c>
      <c r="N134" s="69">
        <v>0</v>
      </c>
      <c r="O134" s="69">
        <v>0</v>
      </c>
      <c r="P134" s="69">
        <v>23.638999938964844</v>
      </c>
      <c r="Q134" s="69">
        <v>0</v>
      </c>
      <c r="R134" s="69">
        <v>0</v>
      </c>
    </row>
    <row r="135" spans="1:18" hidden="1" x14ac:dyDescent="0.25">
      <c r="A135" t="str">
        <f t="shared" si="6"/>
        <v/>
      </c>
      <c r="B135" s="1" t="str">
        <f t="shared" si="7"/>
        <v>X</v>
      </c>
      <c r="C135" s="37" t="s">
        <v>526</v>
      </c>
      <c r="D135" s="289" t="s">
        <v>527</v>
      </c>
      <c r="E135" s="69">
        <v>124.70099639892578</v>
      </c>
      <c r="F135" s="69">
        <v>129.82600402832031</v>
      </c>
      <c r="G135" s="69">
        <v>117.52799987792969</v>
      </c>
      <c r="H135" s="69">
        <v>140.61300659179688</v>
      </c>
      <c r="I135" s="69">
        <v>140.50399780273438</v>
      </c>
      <c r="J135" s="69">
        <v>140.42999267578125</v>
      </c>
      <c r="K135" s="69">
        <v>187.71099853515625</v>
      </c>
      <c r="L135" s="69">
        <v>219.70399475097656</v>
      </c>
      <c r="M135" s="69">
        <v>216.96000671386719</v>
      </c>
      <c r="N135" s="69">
        <v>208.29299926757813</v>
      </c>
      <c r="O135" s="69">
        <v>192.89300537109375</v>
      </c>
      <c r="P135" s="69">
        <v>208.81900024414063</v>
      </c>
      <c r="Q135" s="69">
        <v>327.39898681640625</v>
      </c>
      <c r="R135" s="69">
        <v>328.61898803710938</v>
      </c>
    </row>
    <row r="136" spans="1:18" hidden="1" x14ac:dyDescent="0.25">
      <c r="A136" t="str">
        <f t="shared" si="6"/>
        <v/>
      </c>
      <c r="B136" s="1" t="str">
        <f t="shared" si="7"/>
        <v>X</v>
      </c>
      <c r="C136" s="37" t="s">
        <v>528</v>
      </c>
      <c r="D136" s="289" t="s">
        <v>529</v>
      </c>
      <c r="E136" s="69">
        <v>151.92300415039063</v>
      </c>
      <c r="F136" s="69">
        <v>184.48699951171875</v>
      </c>
      <c r="G136" s="69">
        <v>225.90199279785156</v>
      </c>
      <c r="H136" s="69">
        <v>281.8599853515625</v>
      </c>
      <c r="I136" s="69">
        <v>182.0989990234375</v>
      </c>
      <c r="J136" s="69">
        <v>226.18400573730469</v>
      </c>
      <c r="K136" s="69">
        <v>524.8070068359375</v>
      </c>
      <c r="L136" s="69">
        <v>1878.989013671875</v>
      </c>
      <c r="M136" s="69">
        <v>1825.3740234375</v>
      </c>
      <c r="N136" s="69">
        <v>1854.885009765625</v>
      </c>
      <c r="O136" s="69">
        <v>1772.550048828125</v>
      </c>
      <c r="P136" s="69">
        <v>407.16000366210938</v>
      </c>
      <c r="Q136" s="69">
        <v>351.82699584960938</v>
      </c>
      <c r="R136" s="69">
        <v>576.59600830078125</v>
      </c>
    </row>
    <row r="137" spans="1:18" hidden="1" x14ac:dyDescent="0.25">
      <c r="A137" t="str">
        <f t="shared" si="6"/>
        <v/>
      </c>
      <c r="B137" s="1" t="str">
        <f t="shared" si="7"/>
        <v>X</v>
      </c>
      <c r="C137" s="37" t="s">
        <v>530</v>
      </c>
      <c r="D137" s="289" t="s">
        <v>531</v>
      </c>
      <c r="E137" s="69">
        <v>112.73999786376953</v>
      </c>
      <c r="F137" s="69">
        <v>145.32400512695313</v>
      </c>
      <c r="G137" s="69">
        <v>146.48699951171875</v>
      </c>
      <c r="H137" s="69">
        <v>151.0989990234375</v>
      </c>
      <c r="I137" s="69">
        <v>301.843994140625</v>
      </c>
      <c r="J137" s="69">
        <v>693.176025390625</v>
      </c>
      <c r="K137" s="69">
        <v>708.198974609375</v>
      </c>
      <c r="L137" s="69">
        <v>1545.45703125</v>
      </c>
      <c r="M137" s="69">
        <v>1882.9849853515625</v>
      </c>
      <c r="N137" s="69">
        <v>1870.594970703125</v>
      </c>
      <c r="O137" s="69">
        <v>1788.10302734375</v>
      </c>
      <c r="P137" s="69">
        <v>688.63702392578125</v>
      </c>
      <c r="Q137" s="69">
        <v>786.60101318359375</v>
      </c>
      <c r="R137" s="69">
        <v>877.6929931640625</v>
      </c>
    </row>
    <row r="138" spans="1:18" hidden="1" x14ac:dyDescent="0.25">
      <c r="A138" t="str">
        <f t="shared" si="6"/>
        <v/>
      </c>
      <c r="B138" s="1" t="str">
        <f t="shared" si="7"/>
        <v>X</v>
      </c>
      <c r="C138" s="37" t="s">
        <v>532</v>
      </c>
      <c r="D138" s="289" t="s">
        <v>533</v>
      </c>
      <c r="E138" s="69">
        <v>0</v>
      </c>
      <c r="F138" s="69">
        <v>0</v>
      </c>
      <c r="G138" s="69">
        <v>0</v>
      </c>
      <c r="H138" s="69">
        <v>3.3989999294281006</v>
      </c>
      <c r="I138" s="69">
        <v>19.72599983215332</v>
      </c>
      <c r="J138" s="69">
        <v>21.062000274658203</v>
      </c>
      <c r="K138" s="69">
        <v>21.319999694824219</v>
      </c>
      <c r="L138" s="69">
        <v>17.48699951171875</v>
      </c>
      <c r="M138" s="69">
        <v>0</v>
      </c>
      <c r="N138" s="69">
        <v>0</v>
      </c>
      <c r="O138" s="69">
        <v>0</v>
      </c>
      <c r="P138" s="69">
        <v>0</v>
      </c>
      <c r="Q138" s="69">
        <v>0</v>
      </c>
      <c r="R138" s="69">
        <v>0</v>
      </c>
    </row>
    <row r="139" spans="1:18" hidden="1" x14ac:dyDescent="0.25">
      <c r="A139" t="str">
        <f t="shared" si="6"/>
        <v/>
      </c>
      <c r="B139" s="1" t="str">
        <f t="shared" si="7"/>
        <v>X</v>
      </c>
      <c r="C139" s="37" t="s">
        <v>534</v>
      </c>
      <c r="D139" s="289" t="s">
        <v>535</v>
      </c>
      <c r="E139" s="69">
        <v>0</v>
      </c>
      <c r="F139" s="69">
        <v>0</v>
      </c>
      <c r="G139" s="69">
        <v>20.608999252319336</v>
      </c>
      <c r="H139" s="69">
        <v>34.888999938964844</v>
      </c>
      <c r="I139" s="69">
        <v>0</v>
      </c>
      <c r="J139" s="69">
        <v>0</v>
      </c>
      <c r="K139" s="69">
        <v>0</v>
      </c>
      <c r="L139" s="69">
        <v>0</v>
      </c>
      <c r="M139" s="69">
        <v>0</v>
      </c>
      <c r="N139" s="69">
        <v>0</v>
      </c>
      <c r="O139" s="69">
        <v>0</v>
      </c>
      <c r="P139" s="69">
        <v>0</v>
      </c>
      <c r="Q139" s="69">
        <v>0</v>
      </c>
      <c r="R139" s="69">
        <v>0</v>
      </c>
    </row>
    <row r="140" spans="1:18" hidden="1" x14ac:dyDescent="0.25">
      <c r="A140" t="str">
        <f t="shared" si="6"/>
        <v/>
      </c>
      <c r="B140" s="1" t="str">
        <f t="shared" si="7"/>
        <v>X</v>
      </c>
      <c r="C140" s="37" t="s">
        <v>536</v>
      </c>
      <c r="D140" s="289" t="s">
        <v>537</v>
      </c>
      <c r="E140" s="69">
        <v>158.9429931640625</v>
      </c>
      <c r="F140" s="69">
        <v>209.18400573730469</v>
      </c>
      <c r="G140" s="69">
        <v>358.72198486328125</v>
      </c>
      <c r="H140" s="69">
        <v>326.39801025390625</v>
      </c>
      <c r="I140" s="69">
        <v>186.24800109863281</v>
      </c>
      <c r="J140" s="69">
        <v>191.66600036621094</v>
      </c>
      <c r="K140" s="69">
        <v>259.58700561523438</v>
      </c>
      <c r="L140" s="69">
        <v>325.25201416015625</v>
      </c>
      <c r="M140" s="69">
        <v>359.64898681640625</v>
      </c>
      <c r="N140" s="69">
        <v>416.76699829101563</v>
      </c>
      <c r="O140" s="69">
        <v>440.35598754882813</v>
      </c>
      <c r="P140" s="69">
        <v>2339.6201171875</v>
      </c>
      <c r="Q140" s="69">
        <v>1894.9429931640625</v>
      </c>
      <c r="R140" s="69">
        <v>1054.2320556640625</v>
      </c>
    </row>
    <row r="141" spans="1:18" hidden="1" x14ac:dyDescent="0.25">
      <c r="A141" t="str">
        <f t="shared" si="6"/>
        <v/>
      </c>
      <c r="B141" s="1" t="str">
        <f t="shared" si="7"/>
        <v/>
      </c>
      <c r="C141" s="37" t="s">
        <v>538</v>
      </c>
      <c r="D141" s="289" t="s">
        <v>539</v>
      </c>
      <c r="E141" s="69">
        <v>0</v>
      </c>
      <c r="F141" s="69">
        <v>0</v>
      </c>
      <c r="G141" s="69">
        <v>0</v>
      </c>
      <c r="H141" s="69">
        <v>0</v>
      </c>
      <c r="I141" s="69">
        <v>0</v>
      </c>
      <c r="J141" s="69">
        <v>0</v>
      </c>
      <c r="K141" s="69">
        <v>0</v>
      </c>
      <c r="L141" s="69">
        <v>0</v>
      </c>
      <c r="M141" s="69">
        <v>0</v>
      </c>
      <c r="N141" s="69">
        <v>0</v>
      </c>
      <c r="O141" s="69">
        <v>0</v>
      </c>
      <c r="P141" s="69">
        <v>0</v>
      </c>
      <c r="Q141" s="69">
        <v>0</v>
      </c>
      <c r="R141" s="69">
        <v>0</v>
      </c>
    </row>
    <row r="142" spans="1:18" hidden="1" x14ac:dyDescent="0.25">
      <c r="A142" t="str">
        <f t="shared" si="6"/>
        <v/>
      </c>
      <c r="B142" s="1" t="str">
        <f t="shared" si="7"/>
        <v>X</v>
      </c>
      <c r="C142" s="37" t="s">
        <v>540</v>
      </c>
      <c r="D142" s="289" t="s">
        <v>541</v>
      </c>
      <c r="E142" s="69">
        <v>0</v>
      </c>
      <c r="F142" s="69">
        <v>0</v>
      </c>
      <c r="G142" s="69">
        <v>0</v>
      </c>
      <c r="H142" s="69">
        <v>0</v>
      </c>
      <c r="I142" s="69">
        <v>0</v>
      </c>
      <c r="J142" s="69">
        <v>86.334999084472656</v>
      </c>
      <c r="K142" s="69">
        <v>12.298000335693359</v>
      </c>
      <c r="L142" s="69">
        <v>66.429000854492188</v>
      </c>
      <c r="M142" s="69">
        <v>7.0069999694824219</v>
      </c>
      <c r="N142" s="69">
        <v>0</v>
      </c>
      <c r="O142" s="69">
        <v>0</v>
      </c>
      <c r="P142" s="69">
        <v>0</v>
      </c>
      <c r="Q142" s="69">
        <v>0</v>
      </c>
      <c r="R142" s="69">
        <v>0</v>
      </c>
    </row>
    <row r="143" spans="1:18" x14ac:dyDescent="0.25">
      <c r="A143" t="str">
        <f t="shared" si="6"/>
        <v>Cofog2</v>
      </c>
      <c r="B143" s="1" t="str">
        <f t="shared" si="7"/>
        <v>X</v>
      </c>
      <c r="C143" s="37" t="s">
        <v>542</v>
      </c>
      <c r="D143" s="228" t="s">
        <v>543</v>
      </c>
      <c r="E143" s="69">
        <v>223.36500549316406</v>
      </c>
      <c r="F143" s="69">
        <v>234.96400451660156</v>
      </c>
      <c r="G143" s="69">
        <v>152.88400268554688</v>
      </c>
      <c r="H143" s="69">
        <v>168.9219970703125</v>
      </c>
      <c r="I143" s="69">
        <v>204.11099243164063</v>
      </c>
      <c r="J143" s="69">
        <v>224.36599731445313</v>
      </c>
      <c r="K143" s="69">
        <v>305.35699462890625</v>
      </c>
      <c r="L143" s="69">
        <v>235.45199584960938</v>
      </c>
      <c r="M143" s="69">
        <v>241.13600158691406</v>
      </c>
      <c r="N143" s="69">
        <v>246.37699890136719</v>
      </c>
      <c r="O143" s="69">
        <v>232.32600402832031</v>
      </c>
      <c r="P143" s="69">
        <v>0</v>
      </c>
      <c r="Q143" s="69">
        <v>0</v>
      </c>
      <c r="R143" s="69">
        <v>0</v>
      </c>
    </row>
    <row r="144" spans="1:18" hidden="1" x14ac:dyDescent="0.25">
      <c r="A144" t="str">
        <f t="shared" si="6"/>
        <v/>
      </c>
      <c r="B144" s="1" t="str">
        <f t="shared" si="7"/>
        <v/>
      </c>
      <c r="C144" s="37" t="s">
        <v>544</v>
      </c>
      <c r="D144" s="289" t="s">
        <v>545</v>
      </c>
      <c r="E144" s="69">
        <v>0</v>
      </c>
      <c r="F144" s="69">
        <v>0</v>
      </c>
      <c r="G144" s="69">
        <v>0</v>
      </c>
      <c r="H144" s="69">
        <v>0</v>
      </c>
      <c r="I144" s="69">
        <v>0</v>
      </c>
      <c r="J144" s="69">
        <v>0</v>
      </c>
      <c r="K144" s="69">
        <v>0</v>
      </c>
      <c r="L144" s="69">
        <v>0</v>
      </c>
      <c r="M144" s="69">
        <v>0</v>
      </c>
      <c r="N144" s="69">
        <v>0</v>
      </c>
      <c r="O144" s="69">
        <v>0</v>
      </c>
      <c r="P144" s="69">
        <v>0</v>
      </c>
      <c r="Q144" s="69">
        <v>0</v>
      </c>
      <c r="R144" s="69">
        <v>0</v>
      </c>
    </row>
    <row r="145" spans="1:18" hidden="1" x14ac:dyDescent="0.25">
      <c r="A145" t="str">
        <f t="shared" si="6"/>
        <v/>
      </c>
      <c r="B145" s="1" t="str">
        <f t="shared" si="7"/>
        <v/>
      </c>
      <c r="C145" s="37" t="s">
        <v>546</v>
      </c>
      <c r="D145" s="289" t="s">
        <v>547</v>
      </c>
      <c r="E145" s="69">
        <v>0</v>
      </c>
      <c r="F145" s="69">
        <v>0</v>
      </c>
      <c r="G145" s="69">
        <v>0</v>
      </c>
      <c r="H145" s="69">
        <v>0</v>
      </c>
      <c r="I145" s="69">
        <v>0</v>
      </c>
      <c r="J145" s="69">
        <v>0</v>
      </c>
      <c r="K145" s="69">
        <v>0</v>
      </c>
      <c r="L145" s="69">
        <v>0</v>
      </c>
      <c r="M145" s="69">
        <v>0</v>
      </c>
      <c r="N145" s="69">
        <v>0</v>
      </c>
      <c r="O145" s="69">
        <v>0</v>
      </c>
      <c r="P145" s="69">
        <v>0</v>
      </c>
      <c r="Q145" s="69">
        <v>0</v>
      </c>
      <c r="R145" s="69">
        <v>0</v>
      </c>
    </row>
    <row r="146" spans="1:18" hidden="1" x14ac:dyDescent="0.25">
      <c r="A146" t="str">
        <f t="shared" si="6"/>
        <v/>
      </c>
      <c r="B146" s="1" t="str">
        <f t="shared" si="7"/>
        <v/>
      </c>
      <c r="C146" s="37" t="s">
        <v>548</v>
      </c>
      <c r="D146" s="289" t="s">
        <v>549</v>
      </c>
      <c r="E146" s="69">
        <v>0</v>
      </c>
      <c r="F146" s="69">
        <v>0</v>
      </c>
      <c r="G146" s="69">
        <v>0</v>
      </c>
      <c r="H146" s="69">
        <v>0</v>
      </c>
      <c r="I146" s="69">
        <v>0</v>
      </c>
      <c r="J146" s="69">
        <v>0</v>
      </c>
      <c r="K146" s="69">
        <v>0</v>
      </c>
      <c r="L146" s="69">
        <v>0</v>
      </c>
      <c r="M146" s="69">
        <v>0</v>
      </c>
      <c r="N146" s="69">
        <v>0</v>
      </c>
      <c r="O146" s="69">
        <v>0</v>
      </c>
      <c r="P146" s="69">
        <v>0</v>
      </c>
      <c r="Q146" s="69">
        <v>0</v>
      </c>
      <c r="R146" s="69">
        <v>0</v>
      </c>
    </row>
    <row r="147" spans="1:18" hidden="1" x14ac:dyDescent="0.25">
      <c r="A147" t="str">
        <f t="shared" si="6"/>
        <v/>
      </c>
      <c r="B147" s="1" t="str">
        <f t="shared" si="7"/>
        <v/>
      </c>
      <c r="C147" s="37" t="s">
        <v>550</v>
      </c>
      <c r="D147" s="289" t="s">
        <v>551</v>
      </c>
      <c r="E147" s="69">
        <v>0</v>
      </c>
      <c r="F147" s="69">
        <v>0</v>
      </c>
      <c r="G147" s="69">
        <v>0</v>
      </c>
      <c r="H147" s="69">
        <v>0</v>
      </c>
      <c r="I147" s="69">
        <v>0</v>
      </c>
      <c r="J147" s="69">
        <v>0</v>
      </c>
      <c r="K147" s="69">
        <v>0</v>
      </c>
      <c r="L147" s="69">
        <v>0</v>
      </c>
      <c r="M147" s="69">
        <v>0</v>
      </c>
      <c r="N147" s="69">
        <v>0</v>
      </c>
      <c r="O147" s="69">
        <v>0</v>
      </c>
      <c r="P147" s="69">
        <v>0</v>
      </c>
      <c r="Q147" s="69">
        <v>0</v>
      </c>
      <c r="R147" s="69">
        <v>0</v>
      </c>
    </row>
    <row r="148" spans="1:18" hidden="1" x14ac:dyDescent="0.25">
      <c r="A148" t="str">
        <f t="shared" si="6"/>
        <v/>
      </c>
      <c r="B148" s="1" t="str">
        <f t="shared" si="7"/>
        <v>X</v>
      </c>
      <c r="C148" s="37" t="s">
        <v>552</v>
      </c>
      <c r="D148" s="289" t="s">
        <v>553</v>
      </c>
      <c r="E148" s="69">
        <v>223.36500549316406</v>
      </c>
      <c r="F148" s="69">
        <v>234.96400451660156</v>
      </c>
      <c r="G148" s="69">
        <v>152.88400268554688</v>
      </c>
      <c r="H148" s="69">
        <v>168.9219970703125</v>
      </c>
      <c r="I148" s="69">
        <v>204.11099243164063</v>
      </c>
      <c r="J148" s="69">
        <v>224.36599731445313</v>
      </c>
      <c r="K148" s="69">
        <v>305.35699462890625</v>
      </c>
      <c r="L148" s="69">
        <v>235.45199584960938</v>
      </c>
      <c r="M148" s="69">
        <v>241.13600158691406</v>
      </c>
      <c r="N148" s="69">
        <v>246.37699890136719</v>
      </c>
      <c r="O148" s="69">
        <v>232.32600402832031</v>
      </c>
      <c r="P148" s="69">
        <v>0</v>
      </c>
      <c r="Q148" s="69">
        <v>0</v>
      </c>
      <c r="R148" s="69">
        <v>0</v>
      </c>
    </row>
    <row r="149" spans="1:18" x14ac:dyDescent="0.25">
      <c r="A149" t="str">
        <f t="shared" si="6"/>
        <v>Cofog2</v>
      </c>
      <c r="B149" s="1" t="str">
        <f t="shared" si="7"/>
        <v>X</v>
      </c>
      <c r="C149" s="37" t="s">
        <v>554</v>
      </c>
      <c r="D149" s="228" t="s">
        <v>555</v>
      </c>
      <c r="E149" s="69">
        <v>5389.7412109375</v>
      </c>
      <c r="F149" s="69">
        <v>5563.68115234375</v>
      </c>
      <c r="G149" s="69">
        <v>5667.0517578125</v>
      </c>
      <c r="H149" s="69">
        <v>5626.328125</v>
      </c>
      <c r="I149" s="69">
        <v>6078.580078125</v>
      </c>
      <c r="J149" s="69">
        <v>6259.9970703125</v>
      </c>
      <c r="K149" s="69">
        <v>7063.85986328125</v>
      </c>
      <c r="L149" s="69">
        <v>6995.72021484375</v>
      </c>
      <c r="M149" s="69">
        <v>7807.958984375</v>
      </c>
      <c r="N149" s="69">
        <v>7552.626953125</v>
      </c>
      <c r="O149" s="69">
        <v>8024.2421875</v>
      </c>
      <c r="P149" s="69">
        <v>6977.48583984375</v>
      </c>
      <c r="Q149" s="69">
        <v>6545.9248046875</v>
      </c>
      <c r="R149" s="69">
        <v>7443.98779296875</v>
      </c>
    </row>
    <row r="150" spans="1:18" hidden="1" x14ac:dyDescent="0.25">
      <c r="A150" t="str">
        <f t="shared" si="6"/>
        <v/>
      </c>
      <c r="B150" s="1" t="str">
        <f t="shared" si="7"/>
        <v>X</v>
      </c>
      <c r="C150" s="37" t="s">
        <v>556</v>
      </c>
      <c r="D150" s="289" t="s">
        <v>557</v>
      </c>
      <c r="E150" s="69">
        <v>1121.112060546875</v>
      </c>
      <c r="F150" s="69">
        <v>1058.60302734375</v>
      </c>
      <c r="G150" s="69">
        <v>1125.9090576171875</v>
      </c>
      <c r="H150" s="69">
        <v>1120.5679931640625</v>
      </c>
      <c r="I150" s="69">
        <v>1648.864990234375</v>
      </c>
      <c r="J150" s="69">
        <v>1146.0269775390625</v>
      </c>
      <c r="K150" s="69">
        <v>1428.2860107421875</v>
      </c>
      <c r="L150" s="69">
        <v>1691.5980224609375</v>
      </c>
      <c r="M150" s="69">
        <v>1862.1839599609375</v>
      </c>
      <c r="N150" s="69">
        <v>1749.281005859375</v>
      </c>
      <c r="O150" s="69">
        <v>1775.261962890625</v>
      </c>
      <c r="P150" s="69">
        <v>2817.830078125</v>
      </c>
      <c r="Q150" s="69">
        <v>2949.68408203125</v>
      </c>
      <c r="R150" s="69">
        <v>3462.614013671875</v>
      </c>
    </row>
    <row r="151" spans="1:18" hidden="1" x14ac:dyDescent="0.25">
      <c r="A151" t="str">
        <f t="shared" si="6"/>
        <v/>
      </c>
      <c r="B151" s="1" t="str">
        <f t="shared" si="7"/>
        <v>X</v>
      </c>
      <c r="C151" s="37" t="s">
        <v>558</v>
      </c>
      <c r="D151" s="289" t="s">
        <v>559</v>
      </c>
      <c r="E151" s="69">
        <v>252.61199951171875</v>
      </c>
      <c r="F151" s="69">
        <v>277.97601318359375</v>
      </c>
      <c r="G151" s="69">
        <v>265.5150146484375</v>
      </c>
      <c r="H151" s="69">
        <v>291.57000732421875</v>
      </c>
      <c r="I151" s="69">
        <v>269.61700439453125</v>
      </c>
      <c r="J151" s="69">
        <v>298.64999389648438</v>
      </c>
      <c r="K151" s="69">
        <v>360.64300537109375</v>
      </c>
      <c r="L151" s="69">
        <v>438.02301025390625</v>
      </c>
      <c r="M151" s="69">
        <v>531.46600341796875</v>
      </c>
      <c r="N151" s="69">
        <v>526.719970703125</v>
      </c>
      <c r="O151" s="69">
        <v>567.635986328125</v>
      </c>
      <c r="P151" s="69">
        <v>577.28399658203125</v>
      </c>
      <c r="Q151" s="69">
        <v>542.3900146484375</v>
      </c>
      <c r="R151" s="69">
        <v>597.51397705078125</v>
      </c>
    </row>
    <row r="152" spans="1:18" hidden="1" x14ac:dyDescent="0.25">
      <c r="A152" t="str">
        <f t="shared" si="6"/>
        <v/>
      </c>
      <c r="B152" s="1" t="str">
        <f t="shared" si="7"/>
        <v>X</v>
      </c>
      <c r="C152" s="37" t="s">
        <v>560</v>
      </c>
      <c r="D152" s="289" t="s">
        <v>561</v>
      </c>
      <c r="E152" s="69">
        <v>1888.18701171875</v>
      </c>
      <c r="F152" s="69">
        <v>2042.6639404296875</v>
      </c>
      <c r="G152" s="69">
        <v>1988.1629638671875</v>
      </c>
      <c r="H152" s="69">
        <v>1900.9420166015625</v>
      </c>
      <c r="I152" s="69">
        <v>1996.6729736328125</v>
      </c>
      <c r="J152" s="69">
        <v>2544.330078125</v>
      </c>
      <c r="K152" s="69">
        <v>2762.695068359375</v>
      </c>
      <c r="L152" s="69">
        <v>3141.865966796875</v>
      </c>
      <c r="M152" s="69">
        <v>3332.623046875</v>
      </c>
      <c r="N152" s="69">
        <v>3331.23291015625</v>
      </c>
      <c r="O152" s="69">
        <v>3646.52099609375</v>
      </c>
      <c r="P152" s="69">
        <v>2432.64599609375</v>
      </c>
      <c r="Q152" s="69">
        <v>2252.873046875</v>
      </c>
      <c r="R152" s="69">
        <v>2577.9140625</v>
      </c>
    </row>
    <row r="153" spans="1:18" hidden="1" x14ac:dyDescent="0.25">
      <c r="A153" t="str">
        <f t="shared" si="6"/>
        <v/>
      </c>
      <c r="B153" s="1" t="str">
        <f t="shared" si="7"/>
        <v>X</v>
      </c>
      <c r="C153" s="37" t="s">
        <v>562</v>
      </c>
      <c r="D153" s="289" t="s">
        <v>563</v>
      </c>
      <c r="E153" s="69">
        <v>242.76600646972656</v>
      </c>
      <c r="F153" s="69">
        <v>281.52499389648438</v>
      </c>
      <c r="G153" s="69">
        <v>274.97900390625</v>
      </c>
      <c r="H153" s="69">
        <v>308.7239990234375</v>
      </c>
      <c r="I153" s="69">
        <v>361.54501342773438</v>
      </c>
      <c r="J153" s="69">
        <v>383.33099365234375</v>
      </c>
      <c r="K153" s="69">
        <v>423.64599609375</v>
      </c>
      <c r="L153" s="69">
        <v>460.59600830078125</v>
      </c>
      <c r="M153" s="69">
        <v>546.20001220703125</v>
      </c>
      <c r="N153" s="69">
        <v>529.98699951171875</v>
      </c>
      <c r="O153" s="69">
        <v>598.09600830078125</v>
      </c>
      <c r="P153" s="69">
        <v>17.868999481201172</v>
      </c>
      <c r="Q153" s="69">
        <v>18.187000274658203</v>
      </c>
      <c r="R153" s="69">
        <v>19.943000793457031</v>
      </c>
    </row>
    <row r="154" spans="1:18" hidden="1" x14ac:dyDescent="0.25">
      <c r="A154" t="str">
        <f t="shared" si="6"/>
        <v/>
      </c>
      <c r="B154" s="1" t="str">
        <f t="shared" si="7"/>
        <v>X</v>
      </c>
      <c r="C154" s="37" t="s">
        <v>564</v>
      </c>
      <c r="D154" s="289" t="s">
        <v>565</v>
      </c>
      <c r="E154" s="69">
        <v>122.83899688720703</v>
      </c>
      <c r="F154" s="69">
        <v>76.03399658203125</v>
      </c>
      <c r="G154" s="69">
        <v>86.425003051757813</v>
      </c>
      <c r="H154" s="69">
        <v>51.490001678466797</v>
      </c>
      <c r="I154" s="69">
        <v>89.252998352050781</v>
      </c>
      <c r="J154" s="69">
        <v>129.51300048828125</v>
      </c>
      <c r="K154" s="69">
        <v>194.75199890136719</v>
      </c>
      <c r="L154" s="69">
        <v>241.23899841308594</v>
      </c>
      <c r="M154" s="69">
        <v>243.5989990234375</v>
      </c>
      <c r="N154" s="69">
        <v>257.82000732421875</v>
      </c>
      <c r="O154" s="69">
        <v>257.15200805664063</v>
      </c>
      <c r="P154" s="69">
        <v>243.69200134277344</v>
      </c>
      <c r="Q154" s="69">
        <v>254.19900512695313</v>
      </c>
      <c r="R154" s="69">
        <v>234.26899719238281</v>
      </c>
    </row>
    <row r="155" spans="1:18" hidden="1" x14ac:dyDescent="0.25">
      <c r="A155" t="str">
        <f t="shared" si="6"/>
        <v/>
      </c>
      <c r="B155" s="1" t="str">
        <f t="shared" si="7"/>
        <v>X</v>
      </c>
      <c r="C155" s="37" t="s">
        <v>566</v>
      </c>
      <c r="D155" s="289" t="s">
        <v>567</v>
      </c>
      <c r="E155" s="69">
        <v>1762.2239990234375</v>
      </c>
      <c r="F155" s="69">
        <v>1826.8800048828125</v>
      </c>
      <c r="G155" s="69">
        <v>1926.06005859375</v>
      </c>
      <c r="H155" s="69">
        <v>1953.0340576171875</v>
      </c>
      <c r="I155" s="69">
        <v>1712.6280517578125</v>
      </c>
      <c r="J155" s="69">
        <v>1758.14599609375</v>
      </c>
      <c r="K155" s="69">
        <v>1893.8389892578125</v>
      </c>
      <c r="L155" s="69">
        <v>1022.39599609375</v>
      </c>
      <c r="M155" s="69">
        <v>1291.886962890625</v>
      </c>
      <c r="N155" s="69">
        <v>1157.5849609375</v>
      </c>
      <c r="O155" s="69">
        <v>1179.573974609375</v>
      </c>
      <c r="P155" s="69">
        <v>888.16497802734375</v>
      </c>
      <c r="Q155" s="69">
        <v>528.59100341796875</v>
      </c>
      <c r="R155" s="69">
        <v>551.73297119140625</v>
      </c>
    </row>
    <row r="156" spans="1:18" x14ac:dyDescent="0.25">
      <c r="A156" t="str">
        <f t="shared" si="6"/>
        <v>Cofog2</v>
      </c>
      <c r="B156" s="1" t="str">
        <f t="shared" si="7"/>
        <v>X</v>
      </c>
      <c r="C156" s="37" t="s">
        <v>568</v>
      </c>
      <c r="D156" s="228" t="s">
        <v>569</v>
      </c>
      <c r="E156" s="69">
        <v>5650.4248046875</v>
      </c>
      <c r="F156" s="69">
        <v>6022.62890625</v>
      </c>
      <c r="G156" s="69">
        <v>6113.63623046875</v>
      </c>
      <c r="H156" s="69">
        <v>6382.31494140625</v>
      </c>
      <c r="I156" s="69">
        <v>6530.69580078125</v>
      </c>
      <c r="J156" s="69">
        <v>6268.080078125</v>
      </c>
      <c r="K156" s="69">
        <v>6730.5029296875</v>
      </c>
      <c r="L156" s="69">
        <v>6769.1728515625</v>
      </c>
      <c r="M156" s="69">
        <v>6706.83984375</v>
      </c>
      <c r="N156" s="69">
        <v>7102.205078125</v>
      </c>
      <c r="O156" s="69">
        <v>6888.6162109375</v>
      </c>
      <c r="P156" s="69">
        <v>7566.98388671875</v>
      </c>
      <c r="Q156" s="69">
        <v>7557.65380859375</v>
      </c>
      <c r="R156" s="69">
        <v>8526.9482421875</v>
      </c>
    </row>
    <row r="157" spans="1:18" hidden="1" x14ac:dyDescent="0.25">
      <c r="A157" t="str">
        <f t="shared" si="6"/>
        <v/>
      </c>
      <c r="B157" s="1" t="str">
        <f t="shared" si="7"/>
        <v>X</v>
      </c>
      <c r="C157" s="37" t="s">
        <v>570</v>
      </c>
      <c r="D157" s="289" t="s">
        <v>571</v>
      </c>
      <c r="E157" s="69">
        <v>1504.803955078125</v>
      </c>
      <c r="F157" s="69">
        <v>1532.51904296875</v>
      </c>
      <c r="G157" s="69">
        <v>1426.7889404296875</v>
      </c>
      <c r="H157" s="69">
        <v>1585.592041015625</v>
      </c>
      <c r="I157" s="69">
        <v>1789.114990234375</v>
      </c>
      <c r="J157" s="69">
        <v>809.42401123046875</v>
      </c>
      <c r="K157" s="69">
        <v>779.030029296875</v>
      </c>
      <c r="L157" s="69">
        <v>652.31298828125</v>
      </c>
      <c r="M157" s="69">
        <v>689.719970703125</v>
      </c>
      <c r="N157" s="69">
        <v>690.44500732421875</v>
      </c>
      <c r="O157" s="69">
        <v>678.89202880859375</v>
      </c>
      <c r="P157" s="69">
        <v>80.273002624511719</v>
      </c>
      <c r="Q157" s="69">
        <v>390.92999267578125</v>
      </c>
      <c r="R157" s="69">
        <v>1074.029052734375</v>
      </c>
    </row>
    <row r="158" spans="1:18" hidden="1" x14ac:dyDescent="0.25">
      <c r="A158" t="str">
        <f t="shared" si="6"/>
        <v/>
      </c>
      <c r="B158" s="1" t="str">
        <f t="shared" si="7"/>
        <v>X</v>
      </c>
      <c r="C158" s="37" t="s">
        <v>572</v>
      </c>
      <c r="D158" s="289" t="s">
        <v>573</v>
      </c>
      <c r="E158" s="69">
        <v>221.14900207519531</v>
      </c>
      <c r="F158" s="69">
        <v>207.96200561523438</v>
      </c>
      <c r="G158" s="69">
        <v>207.18099975585938</v>
      </c>
      <c r="H158" s="69">
        <v>203.85099792480469</v>
      </c>
      <c r="I158" s="69">
        <v>145.91999816894531</v>
      </c>
      <c r="J158" s="69">
        <v>123.88200378417969</v>
      </c>
      <c r="K158" s="69">
        <v>172.80599975585938</v>
      </c>
      <c r="L158" s="69">
        <v>0</v>
      </c>
      <c r="M158" s="69">
        <v>0</v>
      </c>
      <c r="N158" s="69">
        <v>0</v>
      </c>
      <c r="O158" s="69">
        <v>0</v>
      </c>
      <c r="P158" s="69">
        <v>0</v>
      </c>
      <c r="Q158" s="69">
        <v>0</v>
      </c>
      <c r="R158" s="69">
        <v>0</v>
      </c>
    </row>
    <row r="159" spans="1:18" hidden="1" x14ac:dyDescent="0.25">
      <c r="A159" t="str">
        <f t="shared" si="6"/>
        <v/>
      </c>
      <c r="B159" s="1" t="str">
        <f t="shared" si="7"/>
        <v>X</v>
      </c>
      <c r="C159" s="37" t="s">
        <v>574</v>
      </c>
      <c r="D159" s="289" t="s">
        <v>575</v>
      </c>
      <c r="E159" s="69">
        <v>469.4110107421875</v>
      </c>
      <c r="F159" s="69">
        <v>570.63397216796875</v>
      </c>
      <c r="G159" s="69">
        <v>591.51300048828125</v>
      </c>
      <c r="H159" s="69">
        <v>577.66998291015625</v>
      </c>
      <c r="I159" s="69">
        <v>637.51898193359375</v>
      </c>
      <c r="J159" s="69">
        <v>875.8060302734375</v>
      </c>
      <c r="K159" s="69">
        <v>952.5059814453125</v>
      </c>
      <c r="L159" s="69">
        <v>1000.3400268554688</v>
      </c>
      <c r="M159" s="69">
        <v>1092.2130126953125</v>
      </c>
      <c r="N159" s="69">
        <v>1011.7969970703125</v>
      </c>
      <c r="O159" s="69">
        <v>916.45098876953125</v>
      </c>
      <c r="P159" s="69">
        <v>600.48199462890625</v>
      </c>
      <c r="Q159" s="69">
        <v>452.75100708007813</v>
      </c>
      <c r="R159" s="69">
        <v>496.760009765625</v>
      </c>
    </row>
    <row r="160" spans="1:18" hidden="1" x14ac:dyDescent="0.25">
      <c r="A160" t="str">
        <f t="shared" si="6"/>
        <v/>
      </c>
      <c r="B160" s="1" t="str">
        <f t="shared" ref="B160:B191" si="8">IF(SUM(E160:U160)&lt;=0,"","X")</f>
        <v>X</v>
      </c>
      <c r="C160" s="37" t="s">
        <v>576</v>
      </c>
      <c r="D160" s="289" t="s">
        <v>577</v>
      </c>
      <c r="E160" s="69">
        <v>80.609001159667969</v>
      </c>
      <c r="F160" s="69">
        <v>67.505996704101563</v>
      </c>
      <c r="G160" s="69">
        <v>75.274002075195313</v>
      </c>
      <c r="H160" s="69">
        <v>80.346000671386719</v>
      </c>
      <c r="I160" s="69">
        <v>56.891998291015625</v>
      </c>
      <c r="J160" s="69">
        <v>1.7599999904632568</v>
      </c>
      <c r="K160" s="69">
        <v>0</v>
      </c>
      <c r="L160" s="69">
        <v>0</v>
      </c>
      <c r="M160" s="69">
        <v>0</v>
      </c>
      <c r="N160" s="69">
        <v>0</v>
      </c>
      <c r="O160" s="69">
        <v>0</v>
      </c>
      <c r="P160" s="69">
        <v>0</v>
      </c>
      <c r="Q160" s="69">
        <v>3.9440000057220459</v>
      </c>
      <c r="R160" s="69">
        <v>56.814998626708984</v>
      </c>
    </row>
    <row r="161" spans="1:18" hidden="1" x14ac:dyDescent="0.25">
      <c r="A161" t="str">
        <f t="shared" si="6"/>
        <v/>
      </c>
      <c r="B161" s="1" t="str">
        <f t="shared" si="8"/>
        <v>X</v>
      </c>
      <c r="C161" s="37" t="s">
        <v>578</v>
      </c>
      <c r="D161" s="289" t="s">
        <v>579</v>
      </c>
      <c r="E161" s="69">
        <v>444.26300048828125</v>
      </c>
      <c r="F161" s="69">
        <v>458.5</v>
      </c>
      <c r="G161" s="69">
        <v>466.92401123046875</v>
      </c>
      <c r="H161" s="69">
        <v>447.54800415039063</v>
      </c>
      <c r="I161" s="69">
        <v>494.87100219726563</v>
      </c>
      <c r="J161" s="69">
        <v>472.31900024414063</v>
      </c>
      <c r="K161" s="69">
        <v>533.6610107421875</v>
      </c>
      <c r="L161" s="69">
        <v>508.40899658203125</v>
      </c>
      <c r="M161" s="69">
        <v>532.67901611328125</v>
      </c>
      <c r="N161" s="69">
        <v>896.2130126953125</v>
      </c>
      <c r="O161" s="69">
        <v>601.80902099609375</v>
      </c>
      <c r="P161" s="69">
        <v>1480.3499755859375</v>
      </c>
      <c r="Q161" s="69">
        <v>1696.364013671875</v>
      </c>
      <c r="R161" s="69">
        <v>2223.531005859375</v>
      </c>
    </row>
    <row r="162" spans="1:18" hidden="1" x14ac:dyDescent="0.25">
      <c r="A162" t="str">
        <f t="shared" si="6"/>
        <v/>
      </c>
      <c r="B162" s="1" t="str">
        <f t="shared" si="8"/>
        <v/>
      </c>
      <c r="C162" s="37" t="s">
        <v>580</v>
      </c>
      <c r="D162" s="289" t="s">
        <v>581</v>
      </c>
      <c r="E162" s="69">
        <v>0</v>
      </c>
      <c r="F162" s="69">
        <v>0</v>
      </c>
      <c r="G162" s="69">
        <v>0</v>
      </c>
      <c r="H162" s="69">
        <v>0</v>
      </c>
      <c r="I162" s="69">
        <v>0</v>
      </c>
      <c r="J162" s="69">
        <v>0</v>
      </c>
      <c r="K162" s="69">
        <v>0</v>
      </c>
      <c r="L162" s="69">
        <v>0</v>
      </c>
      <c r="M162" s="69">
        <v>0</v>
      </c>
      <c r="N162" s="69">
        <v>0</v>
      </c>
      <c r="O162" s="69">
        <v>0</v>
      </c>
      <c r="P162" s="69">
        <v>0</v>
      </c>
      <c r="Q162" s="69">
        <v>0</v>
      </c>
      <c r="R162" s="69">
        <v>0</v>
      </c>
    </row>
    <row r="163" spans="1:18" hidden="1" x14ac:dyDescent="0.25">
      <c r="A163" t="str">
        <f t="shared" si="6"/>
        <v/>
      </c>
      <c r="B163" s="1" t="str">
        <f t="shared" si="8"/>
        <v/>
      </c>
      <c r="C163" s="37" t="s">
        <v>582</v>
      </c>
      <c r="D163" s="289" t="s">
        <v>583</v>
      </c>
      <c r="E163" s="69">
        <v>0</v>
      </c>
      <c r="F163" s="69">
        <v>0</v>
      </c>
      <c r="G163" s="69">
        <v>0</v>
      </c>
      <c r="H163" s="69">
        <v>0</v>
      </c>
      <c r="I163" s="69">
        <v>0</v>
      </c>
      <c r="J163" s="69">
        <v>0</v>
      </c>
      <c r="K163" s="69">
        <v>0</v>
      </c>
      <c r="L163" s="69">
        <v>0</v>
      </c>
      <c r="M163" s="69">
        <v>0</v>
      </c>
      <c r="N163" s="69">
        <v>0</v>
      </c>
      <c r="O163" s="69">
        <v>0</v>
      </c>
      <c r="P163" s="69">
        <v>0</v>
      </c>
      <c r="Q163" s="69">
        <v>0</v>
      </c>
      <c r="R163" s="69">
        <v>0</v>
      </c>
    </row>
    <row r="164" spans="1:18" hidden="1" x14ac:dyDescent="0.25">
      <c r="A164" t="str">
        <f t="shared" si="6"/>
        <v/>
      </c>
      <c r="B164" s="1" t="str">
        <f t="shared" si="8"/>
        <v/>
      </c>
      <c r="C164" s="37" t="s">
        <v>584</v>
      </c>
      <c r="D164" s="289" t="s">
        <v>585</v>
      </c>
      <c r="E164" s="69">
        <v>0</v>
      </c>
      <c r="F164" s="69">
        <v>0</v>
      </c>
      <c r="G164" s="69">
        <v>0</v>
      </c>
      <c r="H164" s="69">
        <v>0</v>
      </c>
      <c r="I164" s="69">
        <v>0</v>
      </c>
      <c r="J164" s="69">
        <v>0</v>
      </c>
      <c r="K164" s="69">
        <v>0</v>
      </c>
      <c r="L164" s="69">
        <v>0</v>
      </c>
      <c r="M164" s="69">
        <v>0</v>
      </c>
      <c r="N164" s="69">
        <v>0</v>
      </c>
      <c r="O164" s="69">
        <v>0</v>
      </c>
      <c r="P164" s="69">
        <v>0</v>
      </c>
      <c r="Q164" s="69">
        <v>0</v>
      </c>
      <c r="R164" s="69">
        <v>0</v>
      </c>
    </row>
    <row r="165" spans="1:18" hidden="1" x14ac:dyDescent="0.25">
      <c r="A165" t="str">
        <f t="shared" si="6"/>
        <v/>
      </c>
      <c r="B165" s="1" t="str">
        <f t="shared" si="8"/>
        <v/>
      </c>
      <c r="C165" s="37" t="s">
        <v>586</v>
      </c>
      <c r="D165" s="289" t="s">
        <v>587</v>
      </c>
      <c r="E165" s="69">
        <v>0</v>
      </c>
      <c r="F165" s="69">
        <v>0</v>
      </c>
      <c r="G165" s="69">
        <v>0</v>
      </c>
      <c r="H165" s="69">
        <v>0</v>
      </c>
      <c r="I165" s="69">
        <v>0</v>
      </c>
      <c r="J165" s="69">
        <v>0</v>
      </c>
      <c r="K165" s="69">
        <v>0</v>
      </c>
      <c r="L165" s="69">
        <v>0</v>
      </c>
      <c r="M165" s="69">
        <v>0</v>
      </c>
      <c r="N165" s="69">
        <v>0</v>
      </c>
      <c r="O165" s="69">
        <v>0</v>
      </c>
      <c r="P165" s="69">
        <v>0</v>
      </c>
      <c r="Q165" s="69">
        <v>0</v>
      </c>
      <c r="R165" s="69">
        <v>0</v>
      </c>
    </row>
    <row r="166" spans="1:18" hidden="1" x14ac:dyDescent="0.25">
      <c r="A166" t="str">
        <f t="shared" si="6"/>
        <v/>
      </c>
      <c r="B166" s="1" t="str">
        <f t="shared" si="8"/>
        <v>X</v>
      </c>
      <c r="C166" s="37" t="s">
        <v>588</v>
      </c>
      <c r="D166" s="289" t="s">
        <v>589</v>
      </c>
      <c r="E166" s="69">
        <v>0</v>
      </c>
      <c r="F166" s="69">
        <v>0</v>
      </c>
      <c r="G166" s="69">
        <v>0</v>
      </c>
      <c r="H166" s="69">
        <v>0</v>
      </c>
      <c r="I166" s="69">
        <v>0</v>
      </c>
      <c r="J166" s="69">
        <v>0</v>
      </c>
      <c r="K166" s="69">
        <v>0</v>
      </c>
      <c r="L166" s="69">
        <v>0</v>
      </c>
      <c r="M166" s="69">
        <v>0</v>
      </c>
      <c r="N166" s="69">
        <v>0</v>
      </c>
      <c r="O166" s="69">
        <v>0</v>
      </c>
      <c r="P166" s="69">
        <v>108.14800262451172</v>
      </c>
      <c r="Q166" s="69">
        <v>77.404998779296875</v>
      </c>
      <c r="R166" s="69">
        <v>101.98400115966797</v>
      </c>
    </row>
    <row r="167" spans="1:18" hidden="1" x14ac:dyDescent="0.25">
      <c r="A167" t="str">
        <f t="shared" si="6"/>
        <v/>
      </c>
      <c r="B167" s="1" t="str">
        <f t="shared" si="8"/>
        <v>X</v>
      </c>
      <c r="C167" s="37" t="s">
        <v>590</v>
      </c>
      <c r="D167" s="289" t="s">
        <v>591</v>
      </c>
      <c r="E167" s="69">
        <v>17.916000366210938</v>
      </c>
      <c r="F167" s="69">
        <v>43.312999725341797</v>
      </c>
      <c r="G167" s="69">
        <v>19.103000640869141</v>
      </c>
      <c r="H167" s="69">
        <v>21.232999801635742</v>
      </c>
      <c r="I167" s="69">
        <v>0</v>
      </c>
      <c r="J167" s="69">
        <v>0</v>
      </c>
      <c r="K167" s="69">
        <v>24.704000473022461</v>
      </c>
      <c r="L167" s="69">
        <v>60.576000213623047</v>
      </c>
      <c r="M167" s="69">
        <v>82.747001647949219</v>
      </c>
      <c r="N167" s="69">
        <v>94.288002014160156</v>
      </c>
      <c r="O167" s="69">
        <v>107.90499877929688</v>
      </c>
      <c r="P167" s="69">
        <v>0</v>
      </c>
      <c r="Q167" s="69">
        <v>0</v>
      </c>
      <c r="R167" s="69">
        <v>0</v>
      </c>
    </row>
    <row r="168" spans="1:18" hidden="1" x14ac:dyDescent="0.25">
      <c r="A168" t="str">
        <f t="shared" si="6"/>
        <v/>
      </c>
      <c r="B168" s="1" t="str">
        <f t="shared" si="8"/>
        <v/>
      </c>
      <c r="C168" s="37" t="s">
        <v>592</v>
      </c>
      <c r="D168" s="289" t="s">
        <v>593</v>
      </c>
      <c r="E168" s="69">
        <v>0</v>
      </c>
      <c r="F168" s="69">
        <v>0</v>
      </c>
      <c r="G168" s="69">
        <v>0</v>
      </c>
      <c r="H168" s="69">
        <v>0</v>
      </c>
      <c r="I168" s="69">
        <v>0</v>
      </c>
      <c r="J168" s="69">
        <v>0</v>
      </c>
      <c r="K168" s="69">
        <v>0</v>
      </c>
      <c r="L168" s="69">
        <v>0</v>
      </c>
      <c r="M168" s="69">
        <v>0</v>
      </c>
      <c r="N168" s="69">
        <v>0</v>
      </c>
      <c r="O168" s="69">
        <v>0</v>
      </c>
      <c r="P168" s="69">
        <v>0</v>
      </c>
      <c r="Q168" s="69">
        <v>0</v>
      </c>
      <c r="R168" s="69">
        <v>0</v>
      </c>
    </row>
    <row r="169" spans="1:18" hidden="1" x14ac:dyDescent="0.25">
      <c r="A169" t="str">
        <f t="shared" si="6"/>
        <v/>
      </c>
      <c r="B169" s="1" t="str">
        <f t="shared" si="8"/>
        <v/>
      </c>
      <c r="C169" s="37" t="s">
        <v>594</v>
      </c>
      <c r="D169" s="289" t="s">
        <v>595</v>
      </c>
      <c r="E169" s="69">
        <v>0</v>
      </c>
      <c r="F169" s="69">
        <v>0</v>
      </c>
      <c r="G169" s="69">
        <v>0</v>
      </c>
      <c r="H169" s="69">
        <v>0</v>
      </c>
      <c r="I169" s="69">
        <v>0</v>
      </c>
      <c r="J169" s="69">
        <v>0</v>
      </c>
      <c r="K169" s="69">
        <v>0</v>
      </c>
      <c r="L169" s="69">
        <v>0</v>
      </c>
      <c r="M169" s="69">
        <v>0</v>
      </c>
      <c r="N169" s="69">
        <v>0</v>
      </c>
      <c r="O169" s="69">
        <v>0</v>
      </c>
      <c r="P169" s="69">
        <v>0</v>
      </c>
      <c r="Q169" s="69">
        <v>0</v>
      </c>
      <c r="R169" s="69">
        <v>0</v>
      </c>
    </row>
    <row r="170" spans="1:18" hidden="1" x14ac:dyDescent="0.25">
      <c r="A170" t="str">
        <f t="shared" si="6"/>
        <v/>
      </c>
      <c r="B170" s="1" t="str">
        <f t="shared" si="8"/>
        <v>X</v>
      </c>
      <c r="C170" s="37" t="s">
        <v>596</v>
      </c>
      <c r="D170" s="289" t="s">
        <v>597</v>
      </c>
      <c r="E170" s="69">
        <v>1589.946044921875</v>
      </c>
      <c r="F170" s="69">
        <v>1636.1300048828125</v>
      </c>
      <c r="G170" s="69">
        <v>1733.376953125</v>
      </c>
      <c r="H170" s="69">
        <v>1784.2969970703125</v>
      </c>
      <c r="I170" s="69">
        <v>1680.1800537109375</v>
      </c>
      <c r="J170" s="69">
        <v>2159.10595703125</v>
      </c>
      <c r="K170" s="69">
        <v>2298.090087890625</v>
      </c>
      <c r="L170" s="69">
        <v>2383.626953125</v>
      </c>
      <c r="M170" s="69">
        <v>2179.2451171875</v>
      </c>
      <c r="N170" s="69">
        <v>2183.301025390625</v>
      </c>
      <c r="O170" s="69">
        <v>2283.58203125</v>
      </c>
      <c r="P170" s="69">
        <v>1862.6719970703125</v>
      </c>
      <c r="Q170" s="69">
        <v>1848.552978515625</v>
      </c>
      <c r="R170" s="69">
        <v>2070.822021484375</v>
      </c>
    </row>
    <row r="171" spans="1:18" hidden="1" x14ac:dyDescent="0.25">
      <c r="A171" t="str">
        <f t="shared" si="6"/>
        <v/>
      </c>
      <c r="B171" s="1" t="str">
        <f t="shared" si="8"/>
        <v>X</v>
      </c>
      <c r="C171" s="37" t="s">
        <v>598</v>
      </c>
      <c r="D171" s="289" t="s">
        <v>599</v>
      </c>
      <c r="E171" s="69">
        <v>41.025001525878906</v>
      </c>
      <c r="F171" s="69">
        <v>42.949001312255859</v>
      </c>
      <c r="G171" s="69">
        <v>44.419998168945313</v>
      </c>
      <c r="H171" s="69">
        <v>55.563999176025391</v>
      </c>
      <c r="I171" s="69">
        <v>74.600997924804688</v>
      </c>
      <c r="J171" s="69">
        <v>78.220001220703125</v>
      </c>
      <c r="K171" s="69">
        <v>84.972000122070313</v>
      </c>
      <c r="L171" s="69">
        <v>77.194999694824219</v>
      </c>
      <c r="M171" s="69">
        <v>62.658000946044922</v>
      </c>
      <c r="N171" s="69">
        <v>74.638999938964844</v>
      </c>
      <c r="O171" s="69">
        <v>121.07099914550781</v>
      </c>
      <c r="P171" s="69">
        <v>0</v>
      </c>
      <c r="Q171" s="69">
        <v>0</v>
      </c>
      <c r="R171" s="69">
        <v>0</v>
      </c>
    </row>
    <row r="172" spans="1:18" hidden="1" x14ac:dyDescent="0.25">
      <c r="A172" t="str">
        <f t="shared" si="6"/>
        <v/>
      </c>
      <c r="B172" s="1" t="str">
        <f t="shared" si="8"/>
        <v>X</v>
      </c>
      <c r="C172" s="37" t="s">
        <v>600</v>
      </c>
      <c r="D172" s="289" t="s">
        <v>601</v>
      </c>
      <c r="E172" s="69">
        <v>23.378999710083008</v>
      </c>
      <c r="F172" s="69">
        <v>25.055000305175781</v>
      </c>
      <c r="G172" s="69">
        <v>41.644001007080078</v>
      </c>
      <c r="H172" s="69">
        <v>29.51300048828125</v>
      </c>
      <c r="I172" s="69">
        <v>26.507999420166016</v>
      </c>
      <c r="J172" s="69">
        <v>0</v>
      </c>
      <c r="K172" s="69">
        <v>0</v>
      </c>
      <c r="L172" s="69">
        <v>0</v>
      </c>
      <c r="M172" s="69">
        <v>0</v>
      </c>
      <c r="N172" s="69">
        <v>0</v>
      </c>
      <c r="O172" s="69">
        <v>0</v>
      </c>
      <c r="P172" s="69">
        <v>0</v>
      </c>
      <c r="Q172" s="69">
        <v>0</v>
      </c>
      <c r="R172" s="69">
        <v>0</v>
      </c>
    </row>
    <row r="173" spans="1:18" hidden="1" x14ac:dyDescent="0.25">
      <c r="A173" t="str">
        <f t="shared" si="6"/>
        <v/>
      </c>
      <c r="B173" s="1" t="str">
        <f t="shared" si="8"/>
        <v/>
      </c>
      <c r="C173" s="37" t="s">
        <v>602</v>
      </c>
      <c r="D173" s="289" t="s">
        <v>603</v>
      </c>
      <c r="E173" s="69">
        <v>0</v>
      </c>
      <c r="F173" s="69">
        <v>0</v>
      </c>
      <c r="G173" s="69">
        <v>0</v>
      </c>
      <c r="H173" s="69">
        <v>0</v>
      </c>
      <c r="I173" s="69">
        <v>0</v>
      </c>
      <c r="J173" s="69">
        <v>0</v>
      </c>
      <c r="K173" s="69">
        <v>0</v>
      </c>
      <c r="L173" s="69">
        <v>0</v>
      </c>
      <c r="M173" s="69">
        <v>0</v>
      </c>
      <c r="N173" s="69">
        <v>0</v>
      </c>
      <c r="O173" s="69">
        <v>0</v>
      </c>
      <c r="P173" s="69">
        <v>0</v>
      </c>
      <c r="Q173" s="69">
        <v>0</v>
      </c>
      <c r="R173" s="69">
        <v>0</v>
      </c>
    </row>
    <row r="174" spans="1:18" hidden="1" x14ac:dyDescent="0.25">
      <c r="A174" t="str">
        <f t="shared" si="6"/>
        <v/>
      </c>
      <c r="B174" s="1" t="str">
        <f t="shared" si="8"/>
        <v>X</v>
      </c>
      <c r="C174" s="37" t="s">
        <v>604</v>
      </c>
      <c r="D174" s="289" t="s">
        <v>605</v>
      </c>
      <c r="E174" s="69">
        <v>963.3900146484375</v>
      </c>
      <c r="F174" s="69">
        <v>1129.166015625</v>
      </c>
      <c r="G174" s="69">
        <v>1187.68994140625</v>
      </c>
      <c r="H174" s="69">
        <v>1240.4129638671875</v>
      </c>
      <c r="I174" s="69">
        <v>1252.800048828125</v>
      </c>
      <c r="J174" s="69">
        <v>1225.9439697265625</v>
      </c>
      <c r="K174" s="69">
        <v>1245.241943359375</v>
      </c>
      <c r="L174" s="69">
        <v>1511.177001953125</v>
      </c>
      <c r="M174" s="69">
        <v>1537.343994140625</v>
      </c>
      <c r="N174" s="69">
        <v>1604.5780029296875</v>
      </c>
      <c r="O174" s="69">
        <v>1580.803955078125</v>
      </c>
      <c r="P174" s="69">
        <v>2911.10107421875</v>
      </c>
      <c r="Q174" s="69">
        <v>2631.10107421875</v>
      </c>
      <c r="R174" s="69">
        <v>2039.4200439453125</v>
      </c>
    </row>
    <row r="175" spans="1:18" hidden="1" x14ac:dyDescent="0.25">
      <c r="A175" t="str">
        <f t="shared" si="6"/>
        <v/>
      </c>
      <c r="B175" s="1" t="str">
        <f t="shared" si="8"/>
        <v/>
      </c>
      <c r="C175" s="37" t="s">
        <v>606</v>
      </c>
      <c r="D175" s="289" t="s">
        <v>607</v>
      </c>
      <c r="E175" s="69">
        <v>0</v>
      </c>
      <c r="F175" s="69">
        <v>0</v>
      </c>
      <c r="G175" s="69">
        <v>0</v>
      </c>
      <c r="H175" s="69">
        <v>0</v>
      </c>
      <c r="I175" s="69">
        <v>0</v>
      </c>
      <c r="J175" s="69">
        <v>0</v>
      </c>
      <c r="K175" s="69">
        <v>0</v>
      </c>
      <c r="L175" s="69">
        <v>0</v>
      </c>
      <c r="M175" s="69">
        <v>0</v>
      </c>
      <c r="N175" s="69">
        <v>0</v>
      </c>
      <c r="O175" s="69">
        <v>0</v>
      </c>
      <c r="P175" s="69">
        <v>0</v>
      </c>
      <c r="Q175" s="69">
        <v>0</v>
      </c>
      <c r="R175" s="69">
        <v>0</v>
      </c>
    </row>
    <row r="176" spans="1:18" hidden="1" x14ac:dyDescent="0.25">
      <c r="A176" t="str">
        <f t="shared" si="6"/>
        <v/>
      </c>
      <c r="B176" s="1" t="str">
        <f t="shared" si="8"/>
        <v>X</v>
      </c>
      <c r="C176" s="37" t="s">
        <v>608</v>
      </c>
      <c r="D176" s="289" t="s">
        <v>609</v>
      </c>
      <c r="E176" s="69">
        <v>294.53201293945313</v>
      </c>
      <c r="F176" s="69">
        <v>308.89599609375</v>
      </c>
      <c r="G176" s="69">
        <v>319.72299194335938</v>
      </c>
      <c r="H176" s="69">
        <v>356.28799438476563</v>
      </c>
      <c r="I176" s="69">
        <v>335.38101196289063</v>
      </c>
      <c r="J176" s="69">
        <v>399.10299682617188</v>
      </c>
      <c r="K176" s="69">
        <v>372.27200317382813</v>
      </c>
      <c r="L176" s="69">
        <v>362.04299926757813</v>
      </c>
      <c r="M176" s="69">
        <v>370.2550048828125</v>
      </c>
      <c r="N176" s="69">
        <v>384.2869873046875</v>
      </c>
      <c r="O176" s="69">
        <v>438.48098754882813</v>
      </c>
      <c r="P176" s="69">
        <v>449.73001098632813</v>
      </c>
      <c r="Q176" s="69">
        <v>456.60501098632813</v>
      </c>
      <c r="R176" s="69">
        <v>463.58700561523438</v>
      </c>
    </row>
    <row r="177" spans="1:18" hidden="1" x14ac:dyDescent="0.25">
      <c r="A177" t="str">
        <f t="shared" si="6"/>
        <v/>
      </c>
      <c r="B177" s="1" t="str">
        <f t="shared" si="8"/>
        <v/>
      </c>
      <c r="C177" s="37" t="s">
        <v>610</v>
      </c>
      <c r="D177" s="289" t="s">
        <v>611</v>
      </c>
      <c r="E177" s="69">
        <v>0</v>
      </c>
      <c r="F177" s="69">
        <v>0</v>
      </c>
      <c r="G177" s="69">
        <v>0</v>
      </c>
      <c r="H177" s="69">
        <v>0</v>
      </c>
      <c r="I177" s="69">
        <v>0</v>
      </c>
      <c r="J177" s="69">
        <v>0</v>
      </c>
      <c r="K177" s="69">
        <v>0</v>
      </c>
      <c r="L177" s="69">
        <v>0</v>
      </c>
      <c r="M177" s="69">
        <v>0</v>
      </c>
      <c r="N177" s="69">
        <v>0</v>
      </c>
      <c r="O177" s="69">
        <v>0</v>
      </c>
      <c r="P177" s="69">
        <v>0</v>
      </c>
      <c r="Q177" s="69">
        <v>0</v>
      </c>
      <c r="R177" s="69">
        <v>0</v>
      </c>
    </row>
    <row r="178" spans="1:18" hidden="1" x14ac:dyDescent="0.25">
      <c r="A178" t="str">
        <f t="shared" si="6"/>
        <v/>
      </c>
      <c r="B178" s="1" t="str">
        <f t="shared" si="8"/>
        <v/>
      </c>
      <c r="C178" s="37" t="s">
        <v>612</v>
      </c>
      <c r="D178" s="289" t="s">
        <v>613</v>
      </c>
      <c r="E178" s="69">
        <v>0</v>
      </c>
      <c r="F178" s="69">
        <v>0</v>
      </c>
      <c r="G178" s="69">
        <v>0</v>
      </c>
      <c r="H178" s="69">
        <v>0</v>
      </c>
      <c r="I178" s="69">
        <v>0</v>
      </c>
      <c r="J178" s="69">
        <v>0</v>
      </c>
      <c r="K178" s="69">
        <v>0</v>
      </c>
      <c r="L178" s="69">
        <v>0</v>
      </c>
      <c r="M178" s="69">
        <v>0</v>
      </c>
      <c r="N178" s="69">
        <v>0</v>
      </c>
      <c r="O178" s="69">
        <v>0</v>
      </c>
      <c r="P178" s="69">
        <v>0</v>
      </c>
      <c r="Q178" s="69">
        <v>0</v>
      </c>
      <c r="R178" s="69">
        <v>0</v>
      </c>
    </row>
    <row r="179" spans="1:18" hidden="1" x14ac:dyDescent="0.25">
      <c r="A179" t="str">
        <f t="shared" si="6"/>
        <v/>
      </c>
      <c r="B179" s="1" t="str">
        <f t="shared" si="8"/>
        <v>X</v>
      </c>
      <c r="C179" s="37" t="s">
        <v>614</v>
      </c>
      <c r="D179" s="289" t="s">
        <v>615</v>
      </c>
      <c r="E179" s="69">
        <v>0</v>
      </c>
      <c r="F179" s="69">
        <v>0</v>
      </c>
      <c r="G179" s="69">
        <v>0</v>
      </c>
      <c r="H179" s="69">
        <v>0</v>
      </c>
      <c r="I179" s="69">
        <v>0</v>
      </c>
      <c r="J179" s="69">
        <v>122.51699829101563</v>
      </c>
      <c r="K179" s="69">
        <v>267.22000122070313</v>
      </c>
      <c r="L179" s="69">
        <v>213.49299621582031</v>
      </c>
      <c r="M179" s="69">
        <v>159.97900390625</v>
      </c>
      <c r="N179" s="69">
        <v>162.65800476074219</v>
      </c>
      <c r="O179" s="69">
        <v>159.62100219726563</v>
      </c>
      <c r="P179" s="69">
        <v>74.227996826171875</v>
      </c>
      <c r="Q179" s="69">
        <v>0</v>
      </c>
      <c r="R179" s="69">
        <v>0</v>
      </c>
    </row>
    <row r="180" spans="1:18" hidden="1" x14ac:dyDescent="0.25">
      <c r="A180" t="str">
        <f t="shared" si="6"/>
        <v/>
      </c>
      <c r="B180" s="1" t="str">
        <f t="shared" si="8"/>
        <v/>
      </c>
      <c r="C180" s="37" t="s">
        <v>616</v>
      </c>
      <c r="D180" s="289" t="s">
        <v>617</v>
      </c>
      <c r="E180" s="69">
        <v>0</v>
      </c>
      <c r="F180" s="69">
        <v>0</v>
      </c>
      <c r="G180" s="69">
        <v>0</v>
      </c>
      <c r="H180" s="69">
        <v>0</v>
      </c>
      <c r="I180" s="69">
        <v>0</v>
      </c>
      <c r="J180" s="69">
        <v>0</v>
      </c>
      <c r="K180" s="69">
        <v>0</v>
      </c>
      <c r="L180" s="69">
        <v>0</v>
      </c>
      <c r="M180" s="69">
        <v>0</v>
      </c>
      <c r="N180" s="69">
        <v>0</v>
      </c>
      <c r="O180" s="69">
        <v>0</v>
      </c>
      <c r="P180" s="69">
        <v>0</v>
      </c>
      <c r="Q180" s="69">
        <v>0</v>
      </c>
      <c r="R180" s="69">
        <v>0</v>
      </c>
    </row>
    <row r="181" spans="1:18" hidden="1" x14ac:dyDescent="0.25">
      <c r="A181" t="str">
        <f t="shared" si="6"/>
        <v/>
      </c>
      <c r="B181" s="1" t="str">
        <f t="shared" si="8"/>
        <v/>
      </c>
      <c r="C181" s="37" t="s">
        <v>618</v>
      </c>
      <c r="D181" s="289" t="s">
        <v>619</v>
      </c>
      <c r="E181" s="69">
        <v>0</v>
      </c>
      <c r="F181" s="69">
        <v>0</v>
      </c>
      <c r="G181" s="69">
        <v>0</v>
      </c>
      <c r="H181" s="69">
        <v>0</v>
      </c>
      <c r="I181" s="69">
        <v>0</v>
      </c>
      <c r="J181" s="69">
        <v>0</v>
      </c>
      <c r="K181" s="69">
        <v>0</v>
      </c>
      <c r="L181" s="69">
        <v>0</v>
      </c>
      <c r="M181" s="69">
        <v>0</v>
      </c>
      <c r="N181" s="69">
        <v>0</v>
      </c>
      <c r="O181" s="69">
        <v>0</v>
      </c>
      <c r="P181" s="69">
        <v>0</v>
      </c>
      <c r="Q181" s="69">
        <v>0</v>
      </c>
      <c r="R181" s="69">
        <v>0</v>
      </c>
    </row>
    <row r="182" spans="1:18" hidden="1" x14ac:dyDescent="0.25">
      <c r="A182" t="str">
        <f t="shared" si="6"/>
        <v/>
      </c>
      <c r="B182" s="1" t="str">
        <f t="shared" si="8"/>
        <v/>
      </c>
      <c r="C182" s="37" t="s">
        <v>620</v>
      </c>
      <c r="D182" s="289" t="s">
        <v>621</v>
      </c>
      <c r="E182" s="69">
        <v>0</v>
      </c>
      <c r="F182" s="69">
        <v>0</v>
      </c>
      <c r="G182" s="69">
        <v>0</v>
      </c>
      <c r="H182" s="69">
        <v>0</v>
      </c>
      <c r="I182" s="69">
        <v>0</v>
      </c>
      <c r="J182" s="69">
        <v>0</v>
      </c>
      <c r="K182" s="69">
        <v>0</v>
      </c>
      <c r="L182" s="69">
        <v>0</v>
      </c>
      <c r="M182" s="69">
        <v>0</v>
      </c>
      <c r="N182" s="69">
        <v>0</v>
      </c>
      <c r="O182" s="69">
        <v>0</v>
      </c>
      <c r="P182" s="69">
        <v>0</v>
      </c>
      <c r="Q182" s="69">
        <v>0</v>
      </c>
      <c r="R182" s="69">
        <v>0</v>
      </c>
    </row>
    <row r="183" spans="1:18" hidden="1" x14ac:dyDescent="0.25">
      <c r="A183" t="str">
        <f t="shared" si="6"/>
        <v/>
      </c>
      <c r="B183" s="1" t="str">
        <f t="shared" si="8"/>
        <v/>
      </c>
      <c r="C183" s="37" t="s">
        <v>622</v>
      </c>
      <c r="D183" s="289" t="s">
        <v>623</v>
      </c>
      <c r="E183" s="69">
        <v>0</v>
      </c>
      <c r="F183" s="69">
        <v>0</v>
      </c>
      <c r="G183" s="69">
        <v>0</v>
      </c>
      <c r="H183" s="69">
        <v>0</v>
      </c>
      <c r="I183" s="69">
        <v>0</v>
      </c>
      <c r="J183" s="69">
        <v>0</v>
      </c>
      <c r="K183" s="69">
        <v>0</v>
      </c>
      <c r="L183" s="69">
        <v>0</v>
      </c>
      <c r="M183" s="69">
        <v>0</v>
      </c>
      <c r="N183" s="69">
        <v>0</v>
      </c>
      <c r="O183" s="69">
        <v>0</v>
      </c>
      <c r="P183" s="69">
        <v>0</v>
      </c>
      <c r="Q183" s="69">
        <v>0</v>
      </c>
      <c r="R183" s="69">
        <v>0</v>
      </c>
    </row>
    <row r="184" spans="1:18" hidden="1" x14ac:dyDescent="0.25">
      <c r="A184" t="str">
        <f t="shared" si="6"/>
        <v/>
      </c>
      <c r="B184" s="1" t="str">
        <f t="shared" si="8"/>
        <v>X</v>
      </c>
      <c r="C184" s="37" t="s">
        <v>624</v>
      </c>
      <c r="D184" s="289" t="s">
        <v>625</v>
      </c>
      <c r="E184" s="69">
        <v>0</v>
      </c>
      <c r="F184" s="69">
        <v>0</v>
      </c>
      <c r="G184" s="69">
        <v>0</v>
      </c>
      <c r="H184" s="69">
        <v>0</v>
      </c>
      <c r="I184" s="69">
        <v>36.908000946044922</v>
      </c>
      <c r="J184" s="69">
        <v>0</v>
      </c>
      <c r="K184" s="69">
        <v>0</v>
      </c>
      <c r="L184" s="69">
        <v>0</v>
      </c>
      <c r="M184" s="69">
        <v>0</v>
      </c>
      <c r="N184" s="69">
        <v>0</v>
      </c>
      <c r="O184" s="69">
        <v>0</v>
      </c>
      <c r="P184" s="69">
        <v>0</v>
      </c>
      <c r="Q184" s="69">
        <v>0</v>
      </c>
      <c r="R184" s="69">
        <v>0</v>
      </c>
    </row>
    <row r="185" spans="1:18" s="224" customFormat="1" ht="20.25" hidden="1" customHeight="1" x14ac:dyDescent="0.25">
      <c r="A185" t="str">
        <f t="shared" si="6"/>
        <v/>
      </c>
      <c r="B185" s="1" t="str">
        <f t="shared" si="8"/>
        <v/>
      </c>
      <c r="C185" s="37" t="s">
        <v>626</v>
      </c>
      <c r="D185" s="289" t="s">
        <v>627</v>
      </c>
      <c r="E185" s="69">
        <v>0</v>
      </c>
      <c r="F185" s="69">
        <v>0</v>
      </c>
      <c r="G185" s="69">
        <v>0</v>
      </c>
      <c r="H185" s="69">
        <v>0</v>
      </c>
      <c r="I185" s="69">
        <v>0</v>
      </c>
      <c r="J185" s="69">
        <v>0</v>
      </c>
      <c r="K185" s="69">
        <v>0</v>
      </c>
      <c r="L185" s="69">
        <v>0</v>
      </c>
      <c r="M185" s="69">
        <v>0</v>
      </c>
      <c r="N185" s="69">
        <v>0</v>
      </c>
      <c r="O185" s="69">
        <v>0</v>
      </c>
      <c r="P185" s="69">
        <v>0</v>
      </c>
      <c r="Q185" s="69">
        <v>0</v>
      </c>
      <c r="R185" s="69">
        <v>0</v>
      </c>
    </row>
    <row r="186" spans="1:18" hidden="1" x14ac:dyDescent="0.25">
      <c r="A186" t="str">
        <f t="shared" si="6"/>
        <v/>
      </c>
      <c r="B186" s="1" t="str">
        <f t="shared" si="8"/>
        <v/>
      </c>
      <c r="C186" s="37" t="s">
        <v>628</v>
      </c>
      <c r="D186" s="289" t="s">
        <v>629</v>
      </c>
      <c r="E186" s="69">
        <v>0</v>
      </c>
      <c r="F186" s="69">
        <v>0</v>
      </c>
      <c r="G186" s="69">
        <v>0</v>
      </c>
      <c r="H186" s="69">
        <v>0</v>
      </c>
      <c r="I186" s="69">
        <v>0</v>
      </c>
      <c r="J186" s="69">
        <v>0</v>
      </c>
      <c r="K186" s="69">
        <v>0</v>
      </c>
      <c r="L186" s="69">
        <v>0</v>
      </c>
      <c r="M186" s="69">
        <v>0</v>
      </c>
      <c r="N186" s="69">
        <v>0</v>
      </c>
      <c r="O186" s="69">
        <v>0</v>
      </c>
      <c r="P186" s="69">
        <v>0</v>
      </c>
      <c r="Q186" s="69">
        <v>0</v>
      </c>
      <c r="R186" s="69">
        <v>0</v>
      </c>
    </row>
    <row r="187" spans="1:18" hidden="1" x14ac:dyDescent="0.25">
      <c r="A187" t="str">
        <f t="shared" si="6"/>
        <v/>
      </c>
      <c r="B187" s="1" t="str">
        <f t="shared" si="8"/>
        <v/>
      </c>
      <c r="C187" s="37" t="s">
        <v>630</v>
      </c>
      <c r="D187" s="289" t="s">
        <v>631</v>
      </c>
      <c r="E187" s="69">
        <v>0</v>
      </c>
      <c r="F187" s="69">
        <v>0</v>
      </c>
      <c r="G187" s="69">
        <v>0</v>
      </c>
      <c r="H187" s="69">
        <v>0</v>
      </c>
      <c r="I187" s="69">
        <v>0</v>
      </c>
      <c r="J187" s="69">
        <v>0</v>
      </c>
      <c r="K187" s="69">
        <v>0</v>
      </c>
      <c r="L187" s="69">
        <v>0</v>
      </c>
      <c r="M187" s="69">
        <v>0</v>
      </c>
      <c r="N187" s="69">
        <v>0</v>
      </c>
      <c r="O187" s="69">
        <v>0</v>
      </c>
      <c r="P187" s="69">
        <v>0</v>
      </c>
      <c r="Q187" s="69">
        <v>0</v>
      </c>
      <c r="R187" s="69">
        <v>0</v>
      </c>
    </row>
    <row r="188" spans="1:18" hidden="1" x14ac:dyDescent="0.25">
      <c r="A188" t="str">
        <f t="shared" si="6"/>
        <v/>
      </c>
      <c r="B188" s="1" t="str">
        <f t="shared" si="8"/>
        <v/>
      </c>
      <c r="C188" s="37" t="s">
        <v>632</v>
      </c>
      <c r="D188" s="289" t="s">
        <v>633</v>
      </c>
      <c r="E188" s="69">
        <v>0</v>
      </c>
      <c r="F188" s="69">
        <v>0</v>
      </c>
      <c r="G188" s="69">
        <v>0</v>
      </c>
      <c r="H188" s="69">
        <v>0</v>
      </c>
      <c r="I188" s="69">
        <v>0</v>
      </c>
      <c r="J188" s="69">
        <v>0</v>
      </c>
      <c r="K188" s="69">
        <v>0</v>
      </c>
      <c r="L188" s="69">
        <v>0</v>
      </c>
      <c r="M188" s="69">
        <v>0</v>
      </c>
      <c r="N188" s="69">
        <v>0</v>
      </c>
      <c r="O188" s="69">
        <v>0</v>
      </c>
      <c r="P188" s="69">
        <v>0</v>
      </c>
      <c r="Q188" s="69">
        <v>0</v>
      </c>
      <c r="R188" s="69">
        <v>0</v>
      </c>
    </row>
    <row r="189" spans="1:18" x14ac:dyDescent="0.25">
      <c r="A189" t="str">
        <f t="shared" si="6"/>
        <v>Cofog2</v>
      </c>
      <c r="B189" s="1" t="str">
        <f t="shared" si="8"/>
        <v>X</v>
      </c>
      <c r="C189" s="37" t="s">
        <v>634</v>
      </c>
      <c r="D189" s="228" t="s">
        <v>635</v>
      </c>
      <c r="E189" s="69">
        <v>632.17498779296875</v>
      </c>
      <c r="F189" s="69">
        <v>623.44097900390625</v>
      </c>
      <c r="G189" s="69">
        <v>640.9169921875</v>
      </c>
      <c r="H189" s="69">
        <v>630.00701904296875</v>
      </c>
      <c r="I189" s="69">
        <v>673.3289794921875</v>
      </c>
      <c r="J189" s="69">
        <v>895.5460205078125</v>
      </c>
      <c r="K189" s="69">
        <v>1051.33203125</v>
      </c>
      <c r="L189" s="69">
        <v>1523.362060546875</v>
      </c>
      <c r="M189" s="69">
        <v>1789.0360107421875</v>
      </c>
      <c r="N189" s="69">
        <v>1811.8280029296875</v>
      </c>
      <c r="O189" s="69">
        <v>2257.419921875</v>
      </c>
      <c r="P189" s="69">
        <v>526.72100830078125</v>
      </c>
      <c r="Q189" s="69">
        <v>742.2559814453125</v>
      </c>
      <c r="R189" s="69">
        <v>677.4310302734375</v>
      </c>
    </row>
    <row r="190" spans="1:18" hidden="1" x14ac:dyDescent="0.25">
      <c r="A190" t="str">
        <f t="shared" si="6"/>
        <v/>
      </c>
      <c r="B190" s="1" t="str">
        <f t="shared" si="8"/>
        <v/>
      </c>
      <c r="C190" s="37" t="s">
        <v>636</v>
      </c>
      <c r="D190" s="289" t="s">
        <v>637</v>
      </c>
      <c r="E190" s="69">
        <v>0</v>
      </c>
      <c r="F190" s="69">
        <v>0</v>
      </c>
      <c r="G190" s="69">
        <v>0</v>
      </c>
      <c r="H190" s="69">
        <v>0</v>
      </c>
      <c r="I190" s="69">
        <v>0</v>
      </c>
      <c r="J190" s="69">
        <v>0</v>
      </c>
      <c r="K190" s="69">
        <v>0</v>
      </c>
      <c r="L190" s="69">
        <v>0</v>
      </c>
      <c r="M190" s="69">
        <v>0</v>
      </c>
      <c r="N190" s="69">
        <v>0</v>
      </c>
      <c r="O190" s="69">
        <v>0</v>
      </c>
      <c r="P190" s="69">
        <v>0</v>
      </c>
      <c r="Q190" s="69">
        <v>0</v>
      </c>
      <c r="R190" s="69">
        <v>0</v>
      </c>
    </row>
    <row r="191" spans="1:18" hidden="1" x14ac:dyDescent="0.25">
      <c r="A191" t="str">
        <f t="shared" si="6"/>
        <v/>
      </c>
      <c r="B191" s="1" t="str">
        <f t="shared" si="8"/>
        <v/>
      </c>
      <c r="C191" s="37" t="s">
        <v>638</v>
      </c>
      <c r="D191" s="289" t="s">
        <v>639</v>
      </c>
      <c r="E191" s="69">
        <v>0</v>
      </c>
      <c r="F191" s="69">
        <v>0</v>
      </c>
      <c r="G191" s="69">
        <v>0</v>
      </c>
      <c r="H191" s="69">
        <v>0</v>
      </c>
      <c r="I191" s="69">
        <v>0</v>
      </c>
      <c r="J191" s="69">
        <v>0</v>
      </c>
      <c r="K191" s="69">
        <v>0</v>
      </c>
      <c r="L191" s="69">
        <v>0</v>
      </c>
      <c r="M191" s="69">
        <v>0</v>
      </c>
      <c r="N191" s="69">
        <v>0</v>
      </c>
      <c r="O191" s="69">
        <v>0</v>
      </c>
      <c r="P191" s="69">
        <v>0</v>
      </c>
      <c r="Q191" s="69">
        <v>0</v>
      </c>
      <c r="R191" s="69">
        <v>0</v>
      </c>
    </row>
    <row r="192" spans="1:18" hidden="1" x14ac:dyDescent="0.25">
      <c r="A192" t="str">
        <f t="shared" ref="A192:A247" si="9">IF(LEN(C192)&lt;=2,"Cofog2","")</f>
        <v/>
      </c>
      <c r="B192" s="1" t="str">
        <f t="shared" ref="B192:B223" si="10">IF(SUM(E192:U192)&lt;=0,"","X")</f>
        <v/>
      </c>
      <c r="C192" s="37" t="s">
        <v>640</v>
      </c>
      <c r="D192" s="289" t="s">
        <v>641</v>
      </c>
      <c r="E192" s="69">
        <v>0</v>
      </c>
      <c r="F192" s="69">
        <v>0</v>
      </c>
      <c r="G192" s="69">
        <v>0</v>
      </c>
      <c r="H192" s="69">
        <v>0</v>
      </c>
      <c r="I192" s="69">
        <v>0</v>
      </c>
      <c r="J192" s="69">
        <v>0</v>
      </c>
      <c r="K192" s="69">
        <v>0</v>
      </c>
      <c r="L192" s="69">
        <v>0</v>
      </c>
      <c r="M192" s="69">
        <v>0</v>
      </c>
      <c r="N192" s="69">
        <v>0</v>
      </c>
      <c r="O192" s="69">
        <v>0</v>
      </c>
      <c r="P192" s="69">
        <v>0</v>
      </c>
      <c r="Q192" s="69">
        <v>0</v>
      </c>
      <c r="R192" s="69">
        <v>0</v>
      </c>
    </row>
    <row r="193" spans="1:18" hidden="1" x14ac:dyDescent="0.25">
      <c r="A193" t="str">
        <f t="shared" si="9"/>
        <v/>
      </c>
      <c r="B193" s="1" t="str">
        <f t="shared" si="10"/>
        <v>X</v>
      </c>
      <c r="C193" s="37" t="s">
        <v>642</v>
      </c>
      <c r="D193" s="289" t="s">
        <v>643</v>
      </c>
      <c r="E193" s="69">
        <v>336.92300415039063</v>
      </c>
      <c r="F193" s="69">
        <v>330.11801147460938</v>
      </c>
      <c r="G193" s="69">
        <v>341.24200439453125</v>
      </c>
      <c r="H193" s="69">
        <v>348.01400756835938</v>
      </c>
      <c r="I193" s="69">
        <v>424.89999389648438</v>
      </c>
      <c r="J193" s="69">
        <v>499.15798950195313</v>
      </c>
      <c r="K193" s="69">
        <v>627.07598876953125</v>
      </c>
      <c r="L193" s="69">
        <v>667.6729736328125</v>
      </c>
      <c r="M193" s="69">
        <v>811.08697509765625</v>
      </c>
      <c r="N193" s="69">
        <v>818.33099365234375</v>
      </c>
      <c r="O193" s="69">
        <v>1189.968017578125</v>
      </c>
      <c r="P193" s="69">
        <v>48.749000549316406</v>
      </c>
      <c r="Q193" s="69">
        <v>216.45899963378906</v>
      </c>
      <c r="R193" s="69">
        <v>239.86900329589844</v>
      </c>
    </row>
    <row r="194" spans="1:18" hidden="1" x14ac:dyDescent="0.25">
      <c r="A194" t="str">
        <f t="shared" si="9"/>
        <v/>
      </c>
      <c r="B194" s="1" t="str">
        <f t="shared" si="10"/>
        <v>X</v>
      </c>
      <c r="C194" s="37" t="s">
        <v>644</v>
      </c>
      <c r="D194" s="289" t="s">
        <v>645</v>
      </c>
      <c r="E194" s="69">
        <v>0</v>
      </c>
      <c r="F194" s="69">
        <v>0</v>
      </c>
      <c r="G194" s="69">
        <v>0</v>
      </c>
      <c r="H194" s="69">
        <v>0</v>
      </c>
      <c r="I194" s="69">
        <v>0</v>
      </c>
      <c r="J194" s="69">
        <v>0</v>
      </c>
      <c r="K194" s="69">
        <v>0</v>
      </c>
      <c r="L194" s="69">
        <v>317.66799926757813</v>
      </c>
      <c r="M194" s="69">
        <v>367.48098754882813</v>
      </c>
      <c r="N194" s="69">
        <v>340.8800048828125</v>
      </c>
      <c r="O194" s="69">
        <v>358.70401000976563</v>
      </c>
      <c r="P194" s="69">
        <v>0</v>
      </c>
      <c r="Q194" s="69">
        <v>0</v>
      </c>
      <c r="R194" s="69">
        <v>0</v>
      </c>
    </row>
    <row r="195" spans="1:18" hidden="1" x14ac:dyDescent="0.25">
      <c r="A195" t="str">
        <f t="shared" si="9"/>
        <v/>
      </c>
      <c r="B195" s="1" t="str">
        <f t="shared" si="10"/>
        <v>X</v>
      </c>
      <c r="C195" s="37" t="s">
        <v>646</v>
      </c>
      <c r="D195" s="289" t="s">
        <v>647</v>
      </c>
      <c r="E195" s="69">
        <v>295.25299072265625</v>
      </c>
      <c r="F195" s="69">
        <v>293.32400512695313</v>
      </c>
      <c r="G195" s="69">
        <v>299.67498779296875</v>
      </c>
      <c r="H195" s="69">
        <v>281.99301147460938</v>
      </c>
      <c r="I195" s="69">
        <v>248.42900085449219</v>
      </c>
      <c r="J195" s="69">
        <v>396.38800048828125</v>
      </c>
      <c r="K195" s="69">
        <v>424.25601196289063</v>
      </c>
      <c r="L195" s="69">
        <v>538.02001953125</v>
      </c>
      <c r="M195" s="69">
        <v>610.468994140625</v>
      </c>
      <c r="N195" s="69">
        <v>652.61700439453125</v>
      </c>
      <c r="O195" s="69">
        <v>708.74798583984375</v>
      </c>
      <c r="P195" s="69">
        <v>477.97198486328125</v>
      </c>
      <c r="Q195" s="69">
        <v>525.7960205078125</v>
      </c>
      <c r="R195" s="69">
        <v>437.56201171875</v>
      </c>
    </row>
    <row r="196" spans="1:18" x14ac:dyDescent="0.25">
      <c r="A196" t="str">
        <f t="shared" si="9"/>
        <v>Cofog2</v>
      </c>
      <c r="B196" s="1" t="str">
        <f t="shared" si="10"/>
        <v>X</v>
      </c>
      <c r="C196" s="37" t="s">
        <v>648</v>
      </c>
      <c r="D196" s="228" t="s">
        <v>649</v>
      </c>
      <c r="E196" s="69">
        <v>1043.60498046875</v>
      </c>
      <c r="F196" s="69">
        <v>1046.7669677734375</v>
      </c>
      <c r="G196" s="69">
        <v>1030.927001953125</v>
      </c>
      <c r="H196" s="69">
        <v>1523.803955078125</v>
      </c>
      <c r="I196" s="69">
        <v>122.04599761962891</v>
      </c>
      <c r="J196" s="69">
        <v>29.836999893188477</v>
      </c>
      <c r="K196" s="69">
        <v>31.441999435424805</v>
      </c>
      <c r="L196" s="69">
        <v>55.689998626708984</v>
      </c>
      <c r="M196" s="69">
        <v>57.75</v>
      </c>
      <c r="N196" s="69">
        <v>79.111000061035156</v>
      </c>
      <c r="O196" s="69">
        <v>82.344001770019531</v>
      </c>
      <c r="P196" s="69">
        <v>0</v>
      </c>
      <c r="Q196" s="69">
        <v>4.2789998054504395</v>
      </c>
      <c r="R196" s="69">
        <v>0</v>
      </c>
    </row>
    <row r="197" spans="1:18" hidden="1" x14ac:dyDescent="0.25">
      <c r="A197" t="str">
        <f t="shared" si="9"/>
        <v/>
      </c>
      <c r="B197" s="1" t="str">
        <f t="shared" si="10"/>
        <v>X</v>
      </c>
      <c r="C197" s="37" t="s">
        <v>650</v>
      </c>
      <c r="D197" s="289" t="s">
        <v>651</v>
      </c>
      <c r="E197" s="69">
        <v>0</v>
      </c>
      <c r="F197" s="69">
        <v>0</v>
      </c>
      <c r="G197" s="69">
        <v>0</v>
      </c>
      <c r="H197" s="69">
        <v>0</v>
      </c>
      <c r="I197" s="69">
        <v>0</v>
      </c>
      <c r="J197" s="69">
        <v>0</v>
      </c>
      <c r="K197" s="69">
        <v>0</v>
      </c>
      <c r="L197" s="69">
        <v>0</v>
      </c>
      <c r="M197" s="69">
        <v>0</v>
      </c>
      <c r="N197" s="69">
        <v>0</v>
      </c>
      <c r="O197" s="69">
        <v>0</v>
      </c>
      <c r="P197" s="69">
        <v>0</v>
      </c>
      <c r="Q197" s="69">
        <v>4.2789998054504395</v>
      </c>
      <c r="R197" s="69">
        <v>0</v>
      </c>
    </row>
    <row r="198" spans="1:18" hidden="1" x14ac:dyDescent="0.25">
      <c r="A198" t="str">
        <f t="shared" si="9"/>
        <v/>
      </c>
      <c r="B198" s="1" t="str">
        <f t="shared" si="10"/>
        <v>X</v>
      </c>
      <c r="C198" s="37" t="s">
        <v>652</v>
      </c>
      <c r="D198" s="289" t="s">
        <v>653</v>
      </c>
      <c r="E198" s="69">
        <v>0</v>
      </c>
      <c r="F198" s="69">
        <v>0</v>
      </c>
      <c r="G198" s="69">
        <v>0</v>
      </c>
      <c r="H198" s="69">
        <v>0</v>
      </c>
      <c r="I198" s="69">
        <v>0</v>
      </c>
      <c r="J198" s="69">
        <v>29.836999893188477</v>
      </c>
      <c r="K198" s="69">
        <v>31.441999435424805</v>
      </c>
      <c r="L198" s="69">
        <v>55.689998626708984</v>
      </c>
      <c r="M198" s="69">
        <v>57.75</v>
      </c>
      <c r="N198" s="69">
        <v>79.111000061035156</v>
      </c>
      <c r="O198" s="69">
        <v>82.344001770019531</v>
      </c>
      <c r="P198" s="69">
        <v>0</v>
      </c>
      <c r="Q198" s="69">
        <v>0</v>
      </c>
      <c r="R198" s="69">
        <v>0</v>
      </c>
    </row>
    <row r="199" spans="1:18" hidden="1" x14ac:dyDescent="0.25">
      <c r="A199" t="str">
        <f t="shared" si="9"/>
        <v/>
      </c>
      <c r="B199" s="1" t="str">
        <f t="shared" si="10"/>
        <v>X</v>
      </c>
      <c r="C199" s="37" t="s">
        <v>654</v>
      </c>
      <c r="D199" s="289" t="s">
        <v>655</v>
      </c>
      <c r="E199" s="69">
        <v>1043.60498046875</v>
      </c>
      <c r="F199" s="69">
        <v>1046.7669677734375</v>
      </c>
      <c r="G199" s="69">
        <v>1030.927001953125</v>
      </c>
      <c r="H199" s="69">
        <v>1523.803955078125</v>
      </c>
      <c r="I199" s="69">
        <v>122.04599761962891</v>
      </c>
      <c r="J199" s="69">
        <v>0</v>
      </c>
      <c r="K199" s="69">
        <v>0</v>
      </c>
      <c r="L199" s="69">
        <v>0</v>
      </c>
      <c r="M199" s="69">
        <v>0</v>
      </c>
      <c r="N199" s="69">
        <v>0</v>
      </c>
      <c r="O199" s="69">
        <v>0</v>
      </c>
      <c r="P199" s="69">
        <v>0</v>
      </c>
      <c r="Q199" s="69">
        <v>0</v>
      </c>
      <c r="R199" s="69">
        <v>0</v>
      </c>
    </row>
    <row r="200" spans="1:18" hidden="1" x14ac:dyDescent="0.25">
      <c r="A200" t="str">
        <f t="shared" si="9"/>
        <v/>
      </c>
      <c r="B200" s="1" t="str">
        <f t="shared" si="10"/>
        <v/>
      </c>
      <c r="C200" s="37" t="s">
        <v>656</v>
      </c>
      <c r="D200" s="289" t="s">
        <v>657</v>
      </c>
      <c r="E200" s="69">
        <v>0</v>
      </c>
      <c r="F200" s="69">
        <v>0</v>
      </c>
      <c r="G200" s="69">
        <v>0</v>
      </c>
      <c r="H200" s="69">
        <v>0</v>
      </c>
      <c r="I200" s="69">
        <v>0</v>
      </c>
      <c r="J200" s="69">
        <v>0</v>
      </c>
      <c r="K200" s="69">
        <v>0</v>
      </c>
      <c r="L200" s="69">
        <v>0</v>
      </c>
      <c r="M200" s="69">
        <v>0</v>
      </c>
      <c r="N200" s="69">
        <v>0</v>
      </c>
      <c r="O200" s="69">
        <v>0</v>
      </c>
      <c r="P200" s="69">
        <v>0</v>
      </c>
      <c r="Q200" s="69">
        <v>0</v>
      </c>
      <c r="R200" s="69">
        <v>0</v>
      </c>
    </row>
    <row r="201" spans="1:18" hidden="1" x14ac:dyDescent="0.25">
      <c r="A201" t="str">
        <f t="shared" si="9"/>
        <v/>
      </c>
      <c r="B201" s="1" t="str">
        <f t="shared" si="10"/>
        <v/>
      </c>
      <c r="C201" s="37" t="s">
        <v>658</v>
      </c>
      <c r="D201" s="289" t="s">
        <v>659</v>
      </c>
      <c r="E201" s="69">
        <v>0</v>
      </c>
      <c r="F201" s="69">
        <v>0</v>
      </c>
      <c r="G201" s="69">
        <v>0</v>
      </c>
      <c r="H201" s="69">
        <v>0</v>
      </c>
      <c r="I201" s="69">
        <v>0</v>
      </c>
      <c r="J201" s="69">
        <v>0</v>
      </c>
      <c r="K201" s="69">
        <v>0</v>
      </c>
      <c r="L201" s="69">
        <v>0</v>
      </c>
      <c r="M201" s="69">
        <v>0</v>
      </c>
      <c r="N201" s="69">
        <v>0</v>
      </c>
      <c r="O201" s="69">
        <v>0</v>
      </c>
      <c r="P201" s="69">
        <v>0</v>
      </c>
      <c r="Q201" s="69">
        <v>0</v>
      </c>
      <c r="R201" s="69">
        <v>0</v>
      </c>
    </row>
    <row r="202" spans="1:18" hidden="1" x14ac:dyDescent="0.25">
      <c r="A202" t="str">
        <f t="shared" si="9"/>
        <v/>
      </c>
      <c r="B202" s="1" t="str">
        <f t="shared" si="10"/>
        <v/>
      </c>
      <c r="C202" s="37" t="s">
        <v>660</v>
      </c>
      <c r="D202" s="289" t="s">
        <v>661</v>
      </c>
      <c r="E202" s="69">
        <v>0</v>
      </c>
      <c r="F202" s="69">
        <v>0</v>
      </c>
      <c r="G202" s="69">
        <v>0</v>
      </c>
      <c r="H202" s="69">
        <v>0</v>
      </c>
      <c r="I202" s="69">
        <v>0</v>
      </c>
      <c r="J202" s="69">
        <v>0</v>
      </c>
      <c r="K202" s="69">
        <v>0</v>
      </c>
      <c r="L202" s="69">
        <v>0</v>
      </c>
      <c r="M202" s="69">
        <v>0</v>
      </c>
      <c r="N202" s="69">
        <v>0</v>
      </c>
      <c r="O202" s="69">
        <v>0</v>
      </c>
      <c r="P202" s="69">
        <v>0</v>
      </c>
      <c r="Q202" s="69">
        <v>0</v>
      </c>
      <c r="R202" s="69">
        <v>0</v>
      </c>
    </row>
    <row r="203" spans="1:18" x14ac:dyDescent="0.25">
      <c r="A203" t="str">
        <f t="shared" si="9"/>
        <v>Cofog2</v>
      </c>
      <c r="B203" s="1" t="str">
        <f t="shared" si="10"/>
        <v>X</v>
      </c>
      <c r="C203" s="37" t="s">
        <v>662</v>
      </c>
      <c r="D203" s="228" t="s">
        <v>464</v>
      </c>
      <c r="E203" s="69">
        <v>6857.31591796875</v>
      </c>
      <c r="F203" s="69">
        <v>6920.923828125</v>
      </c>
      <c r="G203" s="69">
        <v>7143.34423828125</v>
      </c>
      <c r="H203" s="69">
        <v>7517.587890625</v>
      </c>
      <c r="I203" s="69">
        <v>8315.720703125</v>
      </c>
      <c r="J203" s="69">
        <v>8257.216796875</v>
      </c>
      <c r="K203" s="69">
        <v>8513.8740234375</v>
      </c>
      <c r="L203" s="69">
        <v>8644.28515625</v>
      </c>
      <c r="M203" s="69">
        <v>9099.212890625</v>
      </c>
      <c r="N203" s="69">
        <v>8496.0751953125</v>
      </c>
      <c r="O203" s="69">
        <v>8635.2900390625</v>
      </c>
      <c r="P203" s="69">
        <v>9397.859375</v>
      </c>
      <c r="Q203" s="69">
        <v>9539.7939453125</v>
      </c>
      <c r="R203" s="69">
        <v>10529.59375</v>
      </c>
    </row>
    <row r="204" spans="1:18" hidden="1" x14ac:dyDescent="0.25">
      <c r="A204" t="str">
        <f t="shared" si="9"/>
        <v/>
      </c>
      <c r="B204" s="1" t="str">
        <f t="shared" si="10"/>
        <v/>
      </c>
      <c r="C204" s="37" t="s">
        <v>663</v>
      </c>
      <c r="D204" s="289" t="s">
        <v>664</v>
      </c>
      <c r="E204" s="69">
        <v>0</v>
      </c>
      <c r="F204" s="69">
        <v>0</v>
      </c>
      <c r="G204" s="69">
        <v>0</v>
      </c>
      <c r="H204" s="69">
        <v>0</v>
      </c>
      <c r="I204" s="69">
        <v>0</v>
      </c>
      <c r="J204" s="69">
        <v>0</v>
      </c>
      <c r="K204" s="69">
        <v>0</v>
      </c>
      <c r="L204" s="69">
        <v>0</v>
      </c>
      <c r="M204" s="69">
        <v>0</v>
      </c>
      <c r="N204" s="69">
        <v>0</v>
      </c>
      <c r="O204" s="69">
        <v>0</v>
      </c>
      <c r="P204" s="69">
        <v>0</v>
      </c>
      <c r="Q204" s="69">
        <v>0</v>
      </c>
      <c r="R204" s="69">
        <v>0</v>
      </c>
    </row>
    <row r="205" spans="1:18" hidden="1" x14ac:dyDescent="0.25">
      <c r="A205" t="str">
        <f t="shared" si="9"/>
        <v/>
      </c>
      <c r="B205" s="1" t="str">
        <f t="shared" si="10"/>
        <v/>
      </c>
      <c r="C205" s="37" t="s">
        <v>665</v>
      </c>
      <c r="D205" s="289" t="s">
        <v>666</v>
      </c>
      <c r="E205" s="69">
        <v>0</v>
      </c>
      <c r="F205" s="69">
        <v>0</v>
      </c>
      <c r="G205" s="69">
        <v>0</v>
      </c>
      <c r="H205" s="69">
        <v>0</v>
      </c>
      <c r="I205" s="69">
        <v>0</v>
      </c>
      <c r="J205" s="69">
        <v>0</v>
      </c>
      <c r="K205" s="69">
        <v>0</v>
      </c>
      <c r="L205" s="69">
        <v>0</v>
      </c>
      <c r="M205" s="69">
        <v>0</v>
      </c>
      <c r="N205" s="69">
        <v>0</v>
      </c>
      <c r="O205" s="69">
        <v>0</v>
      </c>
      <c r="P205" s="69">
        <v>0</v>
      </c>
      <c r="Q205" s="69">
        <v>0</v>
      </c>
      <c r="R205" s="69">
        <v>0</v>
      </c>
    </row>
    <row r="206" spans="1:18" hidden="1" x14ac:dyDescent="0.25">
      <c r="A206" t="str">
        <f t="shared" si="9"/>
        <v/>
      </c>
      <c r="B206" s="1" t="str">
        <f t="shared" si="10"/>
        <v/>
      </c>
      <c r="C206" s="37" t="s">
        <v>667</v>
      </c>
      <c r="D206" s="289" t="s">
        <v>668</v>
      </c>
      <c r="E206" s="69">
        <v>0</v>
      </c>
      <c r="F206" s="69">
        <v>0</v>
      </c>
      <c r="G206" s="69">
        <v>0</v>
      </c>
      <c r="H206" s="69">
        <v>0</v>
      </c>
      <c r="I206" s="69">
        <v>0</v>
      </c>
      <c r="J206" s="69">
        <v>0</v>
      </c>
      <c r="K206" s="69">
        <v>0</v>
      </c>
      <c r="L206" s="69">
        <v>0</v>
      </c>
      <c r="M206" s="69">
        <v>0</v>
      </c>
      <c r="N206" s="69">
        <v>0</v>
      </c>
      <c r="O206" s="69">
        <v>0</v>
      </c>
      <c r="P206" s="69">
        <v>0</v>
      </c>
      <c r="Q206" s="69">
        <v>0</v>
      </c>
      <c r="R206" s="69">
        <v>0</v>
      </c>
    </row>
    <row r="207" spans="1:18" hidden="1" x14ac:dyDescent="0.25">
      <c r="A207" t="str">
        <f t="shared" si="9"/>
        <v/>
      </c>
      <c r="B207" s="1" t="str">
        <f t="shared" si="10"/>
        <v>X</v>
      </c>
      <c r="C207" s="37" t="s">
        <v>669</v>
      </c>
      <c r="D207" s="289" t="s">
        <v>670</v>
      </c>
      <c r="E207" s="69">
        <v>741.37200927734375</v>
      </c>
      <c r="F207" s="69">
        <v>708.08599853515625</v>
      </c>
      <c r="G207" s="69">
        <v>732.55902099609375</v>
      </c>
      <c r="H207" s="69">
        <v>745.76397705078125</v>
      </c>
      <c r="I207" s="69">
        <v>999.50799560546875</v>
      </c>
      <c r="J207" s="69">
        <v>1044.3909912109375</v>
      </c>
      <c r="K207" s="69">
        <v>1134.2900390625</v>
      </c>
      <c r="L207" s="69">
        <v>1108.633056640625</v>
      </c>
      <c r="M207" s="69">
        <v>1288.3800048828125</v>
      </c>
      <c r="N207" s="69">
        <v>1182.6729736328125</v>
      </c>
      <c r="O207" s="69">
        <v>1174.1800537109375</v>
      </c>
      <c r="P207" s="69">
        <v>1117.656005859375</v>
      </c>
      <c r="Q207" s="69">
        <v>1108.240966796875</v>
      </c>
      <c r="R207" s="69">
        <v>1118.9930419921875</v>
      </c>
    </row>
    <row r="208" spans="1:18" hidden="1" x14ac:dyDescent="0.25">
      <c r="A208" t="str">
        <f t="shared" si="9"/>
        <v/>
      </c>
      <c r="B208" s="1" t="str">
        <f t="shared" si="10"/>
        <v>X</v>
      </c>
      <c r="C208" s="37" t="s">
        <v>671</v>
      </c>
      <c r="D208" s="289" t="s">
        <v>672</v>
      </c>
      <c r="E208" s="69">
        <v>450.0989990234375</v>
      </c>
      <c r="F208" s="69">
        <v>422.22900390625</v>
      </c>
      <c r="G208" s="69">
        <v>386.1669921875</v>
      </c>
      <c r="H208" s="69">
        <v>438.114013671875</v>
      </c>
      <c r="I208" s="69">
        <v>544.34002685546875</v>
      </c>
      <c r="J208" s="69">
        <v>565.23101806640625</v>
      </c>
      <c r="K208" s="69">
        <v>549.42901611328125</v>
      </c>
      <c r="L208" s="69">
        <v>542.7650146484375</v>
      </c>
      <c r="M208" s="69">
        <v>601.322021484375</v>
      </c>
      <c r="N208" s="69">
        <v>628.69598388671875</v>
      </c>
      <c r="O208" s="69">
        <v>594.16998291015625</v>
      </c>
      <c r="P208" s="69">
        <v>516.02301025390625</v>
      </c>
      <c r="Q208" s="69">
        <v>512.49200439453125</v>
      </c>
      <c r="R208" s="69">
        <v>552.823974609375</v>
      </c>
    </row>
    <row r="209" spans="1:18" hidden="1" x14ac:dyDescent="0.25">
      <c r="A209" t="str">
        <f t="shared" si="9"/>
        <v/>
      </c>
      <c r="B209" s="1" t="str">
        <f t="shared" si="10"/>
        <v>X</v>
      </c>
      <c r="C209" s="37" t="s">
        <v>673</v>
      </c>
      <c r="D209" s="289" t="s">
        <v>674</v>
      </c>
      <c r="E209" s="69">
        <v>339.17300415039063</v>
      </c>
      <c r="F209" s="69">
        <v>330.17001342773438</v>
      </c>
      <c r="G209" s="69">
        <v>346.9429931640625</v>
      </c>
      <c r="H209" s="69">
        <v>352.86599731445313</v>
      </c>
      <c r="I209" s="69">
        <v>336.62200927734375</v>
      </c>
      <c r="J209" s="69">
        <v>287.3179931640625</v>
      </c>
      <c r="K209" s="69">
        <v>368.44601440429688</v>
      </c>
      <c r="L209" s="69">
        <v>404.73001098632813</v>
      </c>
      <c r="M209" s="69">
        <v>422.67300415039063</v>
      </c>
      <c r="N209" s="69">
        <v>427.75201416015625</v>
      </c>
      <c r="O209" s="69">
        <v>448.49798583984375</v>
      </c>
      <c r="P209" s="69">
        <v>451.99899291992188</v>
      </c>
      <c r="Q209" s="69">
        <v>446.77899169921875</v>
      </c>
      <c r="R209" s="69">
        <v>447.40399169921875</v>
      </c>
    </row>
    <row r="210" spans="1:18" hidden="1" x14ac:dyDescent="0.25">
      <c r="A210" t="str">
        <f t="shared" si="9"/>
        <v/>
      </c>
      <c r="B210" s="1" t="str">
        <f t="shared" si="10"/>
        <v/>
      </c>
      <c r="C210" s="37" t="s">
        <v>675</v>
      </c>
      <c r="D210" s="289" t="s">
        <v>676</v>
      </c>
      <c r="E210" s="69">
        <v>0</v>
      </c>
      <c r="F210" s="69">
        <v>0</v>
      </c>
      <c r="G210" s="69">
        <v>0</v>
      </c>
      <c r="H210" s="69">
        <v>0</v>
      </c>
      <c r="I210" s="69">
        <v>0</v>
      </c>
      <c r="J210" s="69">
        <v>0</v>
      </c>
      <c r="K210" s="69">
        <v>0</v>
      </c>
      <c r="L210" s="69">
        <v>0</v>
      </c>
      <c r="M210" s="69">
        <v>0</v>
      </c>
      <c r="N210" s="69">
        <v>0</v>
      </c>
      <c r="O210" s="69">
        <v>0</v>
      </c>
      <c r="P210" s="69">
        <v>0</v>
      </c>
      <c r="Q210" s="69">
        <v>0</v>
      </c>
      <c r="R210" s="69">
        <v>0</v>
      </c>
    </row>
    <row r="211" spans="1:18" hidden="1" x14ac:dyDescent="0.25">
      <c r="A211" t="str">
        <f t="shared" si="9"/>
        <v/>
      </c>
      <c r="B211" s="1" t="str">
        <f t="shared" si="10"/>
        <v/>
      </c>
      <c r="C211" s="37" t="s">
        <v>677</v>
      </c>
      <c r="D211" s="289" t="s">
        <v>678</v>
      </c>
      <c r="E211" s="69">
        <v>0</v>
      </c>
      <c r="F211" s="69">
        <v>0</v>
      </c>
      <c r="G211" s="69">
        <v>0</v>
      </c>
      <c r="H211" s="69">
        <v>0</v>
      </c>
      <c r="I211" s="69">
        <v>0</v>
      </c>
      <c r="J211" s="69">
        <v>0</v>
      </c>
      <c r="K211" s="69">
        <v>0</v>
      </c>
      <c r="L211" s="69">
        <v>0</v>
      </c>
      <c r="M211" s="69">
        <v>0</v>
      </c>
      <c r="N211" s="69">
        <v>0</v>
      </c>
      <c r="O211" s="69">
        <v>0</v>
      </c>
      <c r="P211" s="69">
        <v>0</v>
      </c>
      <c r="Q211" s="69">
        <v>0</v>
      </c>
      <c r="R211" s="69">
        <v>0</v>
      </c>
    </row>
    <row r="212" spans="1:18" hidden="1" x14ac:dyDescent="0.25">
      <c r="A212" t="str">
        <f t="shared" si="9"/>
        <v/>
      </c>
      <c r="B212" s="1" t="str">
        <f t="shared" si="10"/>
        <v>X</v>
      </c>
      <c r="C212" s="37" t="s">
        <v>679</v>
      </c>
      <c r="D212" s="289" t="s">
        <v>680</v>
      </c>
      <c r="E212" s="69">
        <v>0</v>
      </c>
      <c r="F212" s="69">
        <v>0</v>
      </c>
      <c r="G212" s="69">
        <v>0</v>
      </c>
      <c r="H212" s="69">
        <v>0</v>
      </c>
      <c r="I212" s="69">
        <v>0</v>
      </c>
      <c r="J212" s="69">
        <v>0</v>
      </c>
      <c r="K212" s="69">
        <v>0</v>
      </c>
      <c r="L212" s="69">
        <v>0</v>
      </c>
      <c r="M212" s="69">
        <v>0</v>
      </c>
      <c r="N212" s="69">
        <v>0</v>
      </c>
      <c r="O212" s="69">
        <v>0</v>
      </c>
      <c r="P212" s="69">
        <v>40.188999176025391</v>
      </c>
      <c r="Q212" s="69">
        <v>41.272998809814453</v>
      </c>
      <c r="R212" s="69">
        <v>43.219001770019531</v>
      </c>
    </row>
    <row r="213" spans="1:18" hidden="1" x14ac:dyDescent="0.25">
      <c r="A213" t="str">
        <f t="shared" si="9"/>
        <v/>
      </c>
      <c r="B213" s="1" t="str">
        <f t="shared" si="10"/>
        <v/>
      </c>
      <c r="C213" s="37" t="s">
        <v>681</v>
      </c>
      <c r="D213" s="289" t="s">
        <v>682</v>
      </c>
      <c r="E213" s="69">
        <v>0</v>
      </c>
      <c r="F213" s="69">
        <v>0</v>
      </c>
      <c r="G213" s="69">
        <v>0</v>
      </c>
      <c r="H213" s="69">
        <v>0</v>
      </c>
      <c r="I213" s="69">
        <v>0</v>
      </c>
      <c r="J213" s="69">
        <v>0</v>
      </c>
      <c r="K213" s="69">
        <v>0</v>
      </c>
      <c r="L213" s="69">
        <v>0</v>
      </c>
      <c r="M213" s="69">
        <v>0</v>
      </c>
      <c r="N213" s="69">
        <v>0</v>
      </c>
      <c r="O213" s="69">
        <v>0</v>
      </c>
      <c r="P213" s="69">
        <v>0</v>
      </c>
      <c r="Q213" s="69">
        <v>0</v>
      </c>
      <c r="R213" s="69">
        <v>0</v>
      </c>
    </row>
    <row r="214" spans="1:18" hidden="1" x14ac:dyDescent="0.25">
      <c r="A214" t="str">
        <f t="shared" si="9"/>
        <v/>
      </c>
      <c r="B214" s="1" t="str">
        <f t="shared" si="10"/>
        <v>X</v>
      </c>
      <c r="C214" s="37" t="s">
        <v>683</v>
      </c>
      <c r="D214" s="289" t="s">
        <v>684</v>
      </c>
      <c r="E214" s="69">
        <v>1645.52099609375</v>
      </c>
      <c r="F214" s="69">
        <v>1669.3790283203125</v>
      </c>
      <c r="G214" s="69">
        <v>1623.177978515625</v>
      </c>
      <c r="H214" s="69">
        <v>1621.176025390625</v>
      </c>
      <c r="I214" s="69">
        <v>1852.9720458984375</v>
      </c>
      <c r="J214" s="69">
        <v>2010.56201171875</v>
      </c>
      <c r="K214" s="69">
        <v>2060.18505859375</v>
      </c>
      <c r="L214" s="69">
        <v>2177.928955078125</v>
      </c>
      <c r="M214" s="69">
        <v>2419.830078125</v>
      </c>
      <c r="N214" s="69">
        <v>2237.094970703125</v>
      </c>
      <c r="O214" s="69">
        <v>2351.12890625</v>
      </c>
      <c r="P214" s="69">
        <v>2361.594970703125</v>
      </c>
      <c r="Q214" s="69">
        <v>2149.0458984375</v>
      </c>
      <c r="R214" s="69">
        <v>2134.20703125</v>
      </c>
    </row>
    <row r="215" spans="1:18" hidden="1" x14ac:dyDescent="0.25">
      <c r="A215" t="str">
        <f t="shared" si="9"/>
        <v/>
      </c>
      <c r="B215" s="1" t="str">
        <f t="shared" si="10"/>
        <v>X</v>
      </c>
      <c r="C215" s="37" t="s">
        <v>685</v>
      </c>
      <c r="D215" s="289" t="s">
        <v>686</v>
      </c>
      <c r="E215" s="69">
        <v>2584.69091796875</v>
      </c>
      <c r="F215" s="69">
        <v>2502.447998046875</v>
      </c>
      <c r="G215" s="69">
        <v>2702.93701171875</v>
      </c>
      <c r="H215" s="69">
        <v>3105.2939453125</v>
      </c>
      <c r="I215" s="69">
        <v>3073.5009765625</v>
      </c>
      <c r="J215" s="69">
        <v>2803.343017578125</v>
      </c>
      <c r="K215" s="69">
        <v>2864.43896484375</v>
      </c>
      <c r="L215" s="69">
        <v>2813.39892578125</v>
      </c>
      <c r="M215" s="69">
        <v>2712.346923828125</v>
      </c>
      <c r="N215" s="69">
        <v>2420.162109375</v>
      </c>
      <c r="O215" s="69">
        <v>2463.279052734375</v>
      </c>
      <c r="P215" s="69">
        <v>3198.804931640625</v>
      </c>
      <c r="Q215" s="69">
        <v>3611.85595703125</v>
      </c>
      <c r="R215" s="69">
        <v>3653.56591796875</v>
      </c>
    </row>
    <row r="216" spans="1:18" hidden="1" x14ac:dyDescent="0.25">
      <c r="A216" t="str">
        <f t="shared" si="9"/>
        <v/>
      </c>
      <c r="B216" s="1" t="str">
        <f t="shared" si="10"/>
        <v/>
      </c>
      <c r="C216" s="37" t="s">
        <v>687</v>
      </c>
      <c r="D216" s="289" t="s">
        <v>688</v>
      </c>
      <c r="E216" s="69">
        <v>0</v>
      </c>
      <c r="F216" s="69">
        <v>0</v>
      </c>
      <c r="G216" s="69">
        <v>0</v>
      </c>
      <c r="H216" s="69">
        <v>0</v>
      </c>
      <c r="I216" s="69">
        <v>0</v>
      </c>
      <c r="J216" s="69">
        <v>0</v>
      </c>
      <c r="K216" s="69">
        <v>0</v>
      </c>
      <c r="L216" s="69">
        <v>0</v>
      </c>
      <c r="M216" s="69">
        <v>0</v>
      </c>
      <c r="N216" s="69">
        <v>0</v>
      </c>
      <c r="O216" s="69">
        <v>0</v>
      </c>
      <c r="P216" s="69">
        <v>0</v>
      </c>
      <c r="Q216" s="69">
        <v>0</v>
      </c>
      <c r="R216" s="69">
        <v>0</v>
      </c>
    </row>
    <row r="217" spans="1:18" hidden="1" x14ac:dyDescent="0.25">
      <c r="A217" t="str">
        <f t="shared" si="9"/>
        <v/>
      </c>
      <c r="B217" s="1" t="str">
        <f t="shared" si="10"/>
        <v>X</v>
      </c>
      <c r="C217" s="37" t="s">
        <v>689</v>
      </c>
      <c r="D217" s="289" t="s">
        <v>690</v>
      </c>
      <c r="E217" s="69">
        <v>1096.4599609375</v>
      </c>
      <c r="F217" s="69">
        <v>1288.6109619140625</v>
      </c>
      <c r="G217" s="69">
        <v>1351.56005859375</v>
      </c>
      <c r="H217" s="69">
        <v>1254.3740234375</v>
      </c>
      <c r="I217" s="69">
        <v>1508.7769775390625</v>
      </c>
      <c r="J217" s="69">
        <v>1546.3709716796875</v>
      </c>
      <c r="K217" s="69">
        <v>1537.0849609375</v>
      </c>
      <c r="L217" s="69">
        <v>1596.8289794921875</v>
      </c>
      <c r="M217" s="69">
        <v>1654.6619873046875</v>
      </c>
      <c r="N217" s="69">
        <v>1599.697998046875</v>
      </c>
      <c r="O217" s="69">
        <v>1604.032958984375</v>
      </c>
      <c r="P217" s="69">
        <v>1711.592041015625</v>
      </c>
      <c r="Q217" s="69">
        <v>1670.1080322265625</v>
      </c>
      <c r="R217" s="69">
        <v>2579.3798828125</v>
      </c>
    </row>
    <row r="218" spans="1:18" x14ac:dyDescent="0.25">
      <c r="A218" t="str">
        <f t="shared" si="9"/>
        <v>Cofog2</v>
      </c>
      <c r="B218" s="1" t="str">
        <f t="shared" si="10"/>
        <v>X</v>
      </c>
      <c r="C218" s="37" t="s">
        <v>691</v>
      </c>
      <c r="D218" s="228" t="s">
        <v>692</v>
      </c>
      <c r="E218" s="69">
        <v>1002.802978515625</v>
      </c>
      <c r="F218" s="69">
        <v>1029.1309814453125</v>
      </c>
      <c r="G218" s="69">
        <v>1007.1300048828125</v>
      </c>
      <c r="H218" s="69">
        <v>1019.0599975585938</v>
      </c>
      <c r="I218" s="69">
        <v>780.77197265625</v>
      </c>
      <c r="J218" s="69">
        <v>1278.70703125</v>
      </c>
      <c r="K218" s="69">
        <v>1376.175048828125</v>
      </c>
      <c r="L218" s="69">
        <v>817.489990234375</v>
      </c>
      <c r="M218" s="69">
        <v>907.35400390625</v>
      </c>
      <c r="N218" s="69">
        <v>1122.3349609375</v>
      </c>
      <c r="O218" s="69">
        <v>1183.8570556640625</v>
      </c>
      <c r="P218" s="69">
        <v>718.6729736328125</v>
      </c>
      <c r="Q218" s="69">
        <v>972.5560302734375</v>
      </c>
      <c r="R218" s="69">
        <v>1088.1739501953125</v>
      </c>
    </row>
    <row r="219" spans="1:18" hidden="1" x14ac:dyDescent="0.25">
      <c r="A219" t="str">
        <f t="shared" si="9"/>
        <v/>
      </c>
      <c r="B219" s="1" t="str">
        <f t="shared" si="10"/>
        <v>X</v>
      </c>
      <c r="C219" s="37" t="s">
        <v>693</v>
      </c>
      <c r="D219" s="289" t="s">
        <v>694</v>
      </c>
      <c r="E219" s="69">
        <v>291.04400634765625</v>
      </c>
      <c r="F219" s="69">
        <v>276.71200561523438</v>
      </c>
      <c r="G219" s="69">
        <v>273.83599853515625</v>
      </c>
      <c r="H219" s="69">
        <v>277.50900268554688</v>
      </c>
      <c r="I219" s="69">
        <v>113.05000305175781</v>
      </c>
      <c r="J219" s="69">
        <v>693.0570068359375</v>
      </c>
      <c r="K219" s="69">
        <v>710.7750244140625</v>
      </c>
      <c r="L219" s="69">
        <v>385.26699829101563</v>
      </c>
      <c r="M219" s="69">
        <v>439.75</v>
      </c>
      <c r="N219" s="69">
        <v>468.56500244140625</v>
      </c>
      <c r="O219" s="69">
        <v>506.20199584960938</v>
      </c>
      <c r="P219" s="69">
        <v>362.03799438476563</v>
      </c>
      <c r="Q219" s="69">
        <v>259.31600952148438</v>
      </c>
      <c r="R219" s="69">
        <v>312.57699584960938</v>
      </c>
    </row>
    <row r="220" spans="1:18" hidden="1" x14ac:dyDescent="0.25">
      <c r="A220" t="str">
        <f t="shared" si="9"/>
        <v/>
      </c>
      <c r="B220" s="1" t="str">
        <f t="shared" si="10"/>
        <v>X</v>
      </c>
      <c r="C220" s="37" t="s">
        <v>695</v>
      </c>
      <c r="D220" s="289" t="s">
        <v>696</v>
      </c>
      <c r="E220" s="69">
        <v>279.75399780273438</v>
      </c>
      <c r="F220" s="69">
        <v>309.89700317382813</v>
      </c>
      <c r="G220" s="69">
        <v>307.77899169921875</v>
      </c>
      <c r="H220" s="69">
        <v>296.64700317382813</v>
      </c>
      <c r="I220" s="69">
        <v>333.218994140625</v>
      </c>
      <c r="J220" s="69">
        <v>367.25799560546875</v>
      </c>
      <c r="K220" s="69">
        <v>415.53900146484375</v>
      </c>
      <c r="L220" s="69">
        <v>250.23599243164063</v>
      </c>
      <c r="M220" s="69">
        <v>279.80499267578125</v>
      </c>
      <c r="N220" s="69">
        <v>272.04000854492188</v>
      </c>
      <c r="O220" s="69">
        <v>294.19100952148438</v>
      </c>
      <c r="P220" s="69">
        <v>355.40899658203125</v>
      </c>
      <c r="Q220" s="69">
        <v>623.8289794921875</v>
      </c>
      <c r="R220" s="69">
        <v>668.51800537109375</v>
      </c>
    </row>
    <row r="221" spans="1:18" hidden="1" x14ac:dyDescent="0.25">
      <c r="A221" t="str">
        <f t="shared" si="9"/>
        <v/>
      </c>
      <c r="B221" s="1" t="str">
        <f t="shared" si="10"/>
        <v>X</v>
      </c>
      <c r="C221" s="37" t="s">
        <v>697</v>
      </c>
      <c r="D221" s="289" t="s">
        <v>698</v>
      </c>
      <c r="E221" s="69">
        <v>138.34300231933594</v>
      </c>
      <c r="F221" s="69">
        <v>126.74900054931641</v>
      </c>
      <c r="G221" s="69">
        <v>108.23899841308594</v>
      </c>
      <c r="H221" s="69">
        <v>126.65599822998047</v>
      </c>
      <c r="I221" s="69">
        <v>91.2030029296875</v>
      </c>
      <c r="J221" s="69">
        <v>0</v>
      </c>
      <c r="K221" s="69">
        <v>0</v>
      </c>
      <c r="L221" s="69">
        <v>127.52500152587891</v>
      </c>
      <c r="M221" s="69">
        <v>154.39900207519531</v>
      </c>
      <c r="N221" s="69">
        <v>157.27799987792969</v>
      </c>
      <c r="O221" s="69">
        <v>158.00799560546875</v>
      </c>
      <c r="P221" s="69">
        <v>1.2250000238418579</v>
      </c>
      <c r="Q221" s="69">
        <v>89.411003112792969</v>
      </c>
      <c r="R221" s="69">
        <v>107.07900238037109</v>
      </c>
    </row>
    <row r="222" spans="1:18" hidden="1" x14ac:dyDescent="0.25">
      <c r="A222" t="str">
        <f t="shared" si="9"/>
        <v/>
      </c>
      <c r="B222" s="1" t="str">
        <f t="shared" si="10"/>
        <v>X</v>
      </c>
      <c r="C222" s="37" t="s">
        <v>699</v>
      </c>
      <c r="D222" s="289" t="s">
        <v>700</v>
      </c>
      <c r="E222" s="69">
        <v>241.21499633789063</v>
      </c>
      <c r="F222" s="69">
        <v>254.66799926757813</v>
      </c>
      <c r="G222" s="69">
        <v>254.41000366210938</v>
      </c>
      <c r="H222" s="69">
        <v>252.718994140625</v>
      </c>
      <c r="I222" s="69">
        <v>240.83999633789063</v>
      </c>
      <c r="J222" s="69">
        <v>172.53500366210938</v>
      </c>
      <c r="K222" s="69">
        <v>195.79499816894531</v>
      </c>
      <c r="L222" s="69">
        <v>0</v>
      </c>
      <c r="M222" s="69">
        <v>0</v>
      </c>
      <c r="N222" s="69">
        <v>0</v>
      </c>
      <c r="O222" s="69">
        <v>0</v>
      </c>
      <c r="P222" s="69">
        <v>0</v>
      </c>
      <c r="Q222" s="69">
        <v>0</v>
      </c>
      <c r="R222" s="69">
        <v>0</v>
      </c>
    </row>
    <row r="223" spans="1:18" hidden="1" x14ac:dyDescent="0.25">
      <c r="A223" t="str">
        <f t="shared" si="9"/>
        <v/>
      </c>
      <c r="B223" s="1" t="str">
        <f t="shared" si="10"/>
        <v/>
      </c>
      <c r="C223" s="37" t="s">
        <v>701</v>
      </c>
      <c r="D223" s="289" t="s">
        <v>702</v>
      </c>
      <c r="E223" s="69">
        <v>0</v>
      </c>
      <c r="F223" s="69">
        <v>0</v>
      </c>
      <c r="G223" s="69">
        <v>0</v>
      </c>
      <c r="H223" s="69">
        <v>0</v>
      </c>
      <c r="I223" s="69">
        <v>0</v>
      </c>
      <c r="J223" s="69">
        <v>0</v>
      </c>
      <c r="K223" s="69">
        <v>0</v>
      </c>
      <c r="L223" s="69">
        <v>0</v>
      </c>
      <c r="M223" s="69">
        <v>0</v>
      </c>
      <c r="N223" s="69">
        <v>0</v>
      </c>
      <c r="O223" s="69">
        <v>0</v>
      </c>
      <c r="P223" s="69">
        <v>0</v>
      </c>
      <c r="Q223" s="69">
        <v>0</v>
      </c>
      <c r="R223" s="69">
        <v>0</v>
      </c>
    </row>
    <row r="224" spans="1:18" hidden="1" x14ac:dyDescent="0.25">
      <c r="A224" t="str">
        <f t="shared" si="9"/>
        <v/>
      </c>
      <c r="B224" s="1" t="str">
        <f t="shared" ref="B224:B247" si="11">IF(SUM(E224:U224)&lt;=0,"","X")</f>
        <v>X</v>
      </c>
      <c r="C224" s="37" t="s">
        <v>703</v>
      </c>
      <c r="D224" s="289" t="s">
        <v>704</v>
      </c>
      <c r="E224" s="69">
        <v>52.448001861572266</v>
      </c>
      <c r="F224" s="69">
        <v>61.104999542236328</v>
      </c>
      <c r="G224" s="69">
        <v>62.866001129150391</v>
      </c>
      <c r="H224" s="69">
        <v>65.529998779296875</v>
      </c>
      <c r="I224" s="69">
        <v>2.4609999656677246</v>
      </c>
      <c r="J224" s="69">
        <v>45.856998443603516</v>
      </c>
      <c r="K224" s="69">
        <v>54.067001342773438</v>
      </c>
      <c r="L224" s="69">
        <v>54.462001800537109</v>
      </c>
      <c r="M224" s="69">
        <v>33.398998260498047</v>
      </c>
      <c r="N224" s="69">
        <v>224.45199584960938</v>
      </c>
      <c r="O224" s="69">
        <v>225.45700073242188</v>
      </c>
      <c r="P224" s="69">
        <v>0</v>
      </c>
      <c r="Q224" s="69">
        <v>0</v>
      </c>
      <c r="R224" s="69">
        <v>0</v>
      </c>
    </row>
    <row r="225" spans="1:18" x14ac:dyDescent="0.25">
      <c r="A225" t="str">
        <f t="shared" si="9"/>
        <v>Cofog2</v>
      </c>
      <c r="B225" s="1" t="str">
        <f t="shared" si="11"/>
        <v>X</v>
      </c>
      <c r="C225" s="37" t="s">
        <v>705</v>
      </c>
      <c r="D225" s="228" t="s">
        <v>354</v>
      </c>
      <c r="E225" s="69">
        <v>5955.43115234375</v>
      </c>
      <c r="F225" s="69">
        <v>6259.68115234375</v>
      </c>
      <c r="G225" s="69">
        <v>6401.6591796875</v>
      </c>
      <c r="H225" s="69">
        <v>6556.30517578125</v>
      </c>
      <c r="I225" s="69">
        <v>6325.7421875</v>
      </c>
      <c r="J225" s="69">
        <v>6834.490234375</v>
      </c>
      <c r="K225" s="69">
        <v>7396.2509765625</v>
      </c>
      <c r="L225" s="69">
        <v>7449.7490234375</v>
      </c>
      <c r="M225" s="69">
        <v>7541.85400390625</v>
      </c>
      <c r="N225" s="69">
        <v>7641.52978515625</v>
      </c>
      <c r="O225" s="69">
        <v>7751.85986328125</v>
      </c>
      <c r="P225" s="69">
        <v>7839.85302734375</v>
      </c>
      <c r="Q225" s="69">
        <v>7747.56396484375</v>
      </c>
      <c r="R225" s="69">
        <v>8216.001953125</v>
      </c>
    </row>
    <row r="226" spans="1:18" hidden="1" x14ac:dyDescent="0.25">
      <c r="A226" t="str">
        <f t="shared" si="9"/>
        <v/>
      </c>
      <c r="B226" s="1" t="str">
        <f t="shared" si="11"/>
        <v>X</v>
      </c>
      <c r="C226" s="37" t="s">
        <v>706</v>
      </c>
      <c r="D226" s="289" t="s">
        <v>707</v>
      </c>
      <c r="E226" s="69">
        <v>0</v>
      </c>
      <c r="F226" s="69">
        <v>0</v>
      </c>
      <c r="G226" s="69">
        <v>0</v>
      </c>
      <c r="H226" s="69">
        <v>0</v>
      </c>
      <c r="I226" s="69">
        <v>0</v>
      </c>
      <c r="J226" s="69">
        <v>0</v>
      </c>
      <c r="K226" s="69">
        <v>0</v>
      </c>
      <c r="L226" s="69">
        <v>0</v>
      </c>
      <c r="M226" s="69">
        <v>0</v>
      </c>
      <c r="N226" s="69">
        <v>0</v>
      </c>
      <c r="O226" s="69">
        <v>0</v>
      </c>
      <c r="P226" s="69">
        <v>884.12799072265625</v>
      </c>
      <c r="Q226" s="69">
        <v>906.77197265625</v>
      </c>
      <c r="R226" s="69">
        <v>0</v>
      </c>
    </row>
    <row r="227" spans="1:18" hidden="1" x14ac:dyDescent="0.25">
      <c r="A227" t="str">
        <f t="shared" si="9"/>
        <v/>
      </c>
      <c r="B227" s="1" t="str">
        <f t="shared" si="11"/>
        <v>X</v>
      </c>
      <c r="C227" s="37" t="s">
        <v>708</v>
      </c>
      <c r="D227" s="289" t="s">
        <v>709</v>
      </c>
      <c r="E227" s="69">
        <v>2791.738037109375</v>
      </c>
      <c r="F227" s="69">
        <v>2970.18896484375</v>
      </c>
      <c r="G227" s="69">
        <v>3011.169921875</v>
      </c>
      <c r="H227" s="69">
        <v>3145.283935546875</v>
      </c>
      <c r="I227" s="69">
        <v>3055.797119140625</v>
      </c>
      <c r="J227" s="69">
        <v>4633.916015625</v>
      </c>
      <c r="K227" s="69">
        <v>4973.42578125</v>
      </c>
      <c r="L227" s="69">
        <v>3534.215087890625</v>
      </c>
      <c r="M227" s="69">
        <v>3610.864013671875</v>
      </c>
      <c r="N227" s="69">
        <v>3718.2880859375</v>
      </c>
      <c r="O227" s="69">
        <v>3749.843017578125</v>
      </c>
      <c r="P227" s="69">
        <v>3757.221923828125</v>
      </c>
      <c r="Q227" s="69">
        <v>3664.180908203125</v>
      </c>
      <c r="R227" s="69">
        <v>3917.72509765625</v>
      </c>
    </row>
    <row r="228" spans="1:18" hidden="1" x14ac:dyDescent="0.25">
      <c r="A228" t="str">
        <f t="shared" si="9"/>
        <v/>
      </c>
      <c r="B228" s="1" t="str">
        <f t="shared" si="11"/>
        <v/>
      </c>
      <c r="C228" s="37" t="s">
        <v>710</v>
      </c>
      <c r="D228" s="289" t="s">
        <v>711</v>
      </c>
      <c r="E228" s="69">
        <v>0</v>
      </c>
      <c r="F228" s="69">
        <v>0</v>
      </c>
      <c r="G228" s="69">
        <v>0</v>
      </c>
      <c r="H228" s="69">
        <v>0</v>
      </c>
      <c r="I228" s="69">
        <v>0</v>
      </c>
      <c r="J228" s="69">
        <v>0</v>
      </c>
      <c r="K228" s="69">
        <v>0</v>
      </c>
      <c r="L228" s="69">
        <v>0</v>
      </c>
      <c r="M228" s="69">
        <v>0</v>
      </c>
      <c r="N228" s="69">
        <v>0</v>
      </c>
      <c r="O228" s="69">
        <v>0</v>
      </c>
      <c r="P228" s="69">
        <v>0</v>
      </c>
      <c r="Q228" s="69">
        <v>0</v>
      </c>
      <c r="R228" s="69">
        <v>0</v>
      </c>
    </row>
    <row r="229" spans="1:18" hidden="1" x14ac:dyDescent="0.25">
      <c r="A229" t="str">
        <f t="shared" si="9"/>
        <v/>
      </c>
      <c r="B229" s="1" t="str">
        <f t="shared" si="11"/>
        <v>X</v>
      </c>
      <c r="C229" s="37" t="s">
        <v>712</v>
      </c>
      <c r="D229" s="289" t="s">
        <v>713</v>
      </c>
      <c r="E229" s="69">
        <v>1012.8090209960938</v>
      </c>
      <c r="F229" s="69">
        <v>1112.81298828125</v>
      </c>
      <c r="G229" s="69">
        <v>1139.43505859375</v>
      </c>
      <c r="H229" s="69">
        <v>1112.281982421875</v>
      </c>
      <c r="I229" s="69">
        <v>1105.22705078125</v>
      </c>
      <c r="J229" s="69">
        <v>0</v>
      </c>
      <c r="K229" s="69">
        <v>0</v>
      </c>
      <c r="L229" s="69">
        <v>0</v>
      </c>
      <c r="M229" s="69">
        <v>0</v>
      </c>
      <c r="N229" s="69">
        <v>0</v>
      </c>
      <c r="O229" s="69">
        <v>0</v>
      </c>
      <c r="P229" s="69">
        <v>1440.780029296875</v>
      </c>
      <c r="Q229" s="69">
        <v>1500.5880126953125</v>
      </c>
      <c r="R229" s="69">
        <v>1566.56103515625</v>
      </c>
    </row>
    <row r="230" spans="1:18" hidden="1" x14ac:dyDescent="0.25">
      <c r="A230" t="str">
        <f t="shared" si="9"/>
        <v/>
      </c>
      <c r="B230" s="1" t="str">
        <f t="shared" si="11"/>
        <v/>
      </c>
      <c r="C230" s="37" t="s">
        <v>714</v>
      </c>
      <c r="D230" s="289" t="s">
        <v>715</v>
      </c>
      <c r="E230" s="69">
        <v>0</v>
      </c>
      <c r="F230" s="69">
        <v>0</v>
      </c>
      <c r="G230" s="69">
        <v>0</v>
      </c>
      <c r="H230" s="69">
        <v>0</v>
      </c>
      <c r="I230" s="69">
        <v>0</v>
      </c>
      <c r="J230" s="69">
        <v>0</v>
      </c>
      <c r="K230" s="69">
        <v>0</v>
      </c>
      <c r="L230" s="69">
        <v>0</v>
      </c>
      <c r="M230" s="69">
        <v>0</v>
      </c>
      <c r="N230" s="69">
        <v>0</v>
      </c>
      <c r="O230" s="69">
        <v>0</v>
      </c>
      <c r="P230" s="69">
        <v>0</v>
      </c>
      <c r="Q230" s="69">
        <v>0</v>
      </c>
      <c r="R230" s="69">
        <v>0</v>
      </c>
    </row>
    <row r="231" spans="1:18" hidden="1" x14ac:dyDescent="0.25">
      <c r="A231" t="str">
        <f t="shared" si="9"/>
        <v/>
      </c>
      <c r="B231" s="1" t="str">
        <f t="shared" si="11"/>
        <v/>
      </c>
      <c r="C231" s="37" t="s">
        <v>716</v>
      </c>
      <c r="D231" s="289" t="s">
        <v>717</v>
      </c>
      <c r="E231" s="69">
        <v>0</v>
      </c>
      <c r="F231" s="69">
        <v>0</v>
      </c>
      <c r="G231" s="69">
        <v>0</v>
      </c>
      <c r="H231" s="69">
        <v>0</v>
      </c>
      <c r="I231" s="69">
        <v>0</v>
      </c>
      <c r="J231" s="69">
        <v>0</v>
      </c>
      <c r="K231" s="69">
        <v>0</v>
      </c>
      <c r="L231" s="69">
        <v>0</v>
      </c>
      <c r="M231" s="69">
        <v>0</v>
      </c>
      <c r="N231" s="69">
        <v>0</v>
      </c>
      <c r="O231" s="69">
        <v>0</v>
      </c>
      <c r="P231" s="69">
        <v>0</v>
      </c>
      <c r="Q231" s="69">
        <v>0</v>
      </c>
      <c r="R231" s="69">
        <v>0</v>
      </c>
    </row>
    <row r="232" spans="1:18" hidden="1" x14ac:dyDescent="0.25">
      <c r="A232" t="str">
        <f t="shared" si="9"/>
        <v/>
      </c>
      <c r="B232" s="1" t="str">
        <f t="shared" si="11"/>
        <v>X</v>
      </c>
      <c r="C232" s="37" t="s">
        <v>718</v>
      </c>
      <c r="D232" s="289" t="s">
        <v>719</v>
      </c>
      <c r="E232" s="69">
        <v>0</v>
      </c>
      <c r="F232" s="69">
        <v>0</v>
      </c>
      <c r="G232" s="69">
        <v>0</v>
      </c>
      <c r="H232" s="69">
        <v>0</v>
      </c>
      <c r="I232" s="69">
        <v>0</v>
      </c>
      <c r="J232" s="69">
        <v>0</v>
      </c>
      <c r="K232" s="69">
        <v>0</v>
      </c>
      <c r="L232" s="69">
        <v>1358.884033203125</v>
      </c>
      <c r="M232" s="69">
        <v>1347.241943359375</v>
      </c>
      <c r="N232" s="69">
        <v>1335.426025390625</v>
      </c>
      <c r="O232" s="69">
        <v>1369.073974609375</v>
      </c>
      <c r="P232" s="69">
        <v>0</v>
      </c>
      <c r="Q232" s="69">
        <v>0</v>
      </c>
      <c r="R232" s="69">
        <v>0</v>
      </c>
    </row>
    <row r="233" spans="1:18" hidden="1" x14ac:dyDescent="0.25">
      <c r="A233" t="str">
        <f t="shared" si="9"/>
        <v/>
      </c>
      <c r="B233" s="1" t="str">
        <f t="shared" si="11"/>
        <v>X</v>
      </c>
      <c r="C233" s="37" t="s">
        <v>720</v>
      </c>
      <c r="D233" s="289" t="s">
        <v>721</v>
      </c>
      <c r="E233" s="69">
        <v>718.1199951171875</v>
      </c>
      <c r="F233" s="69">
        <v>752.16802978515625</v>
      </c>
      <c r="G233" s="69">
        <v>830.37701416015625</v>
      </c>
      <c r="H233" s="69">
        <v>899.49102783203125</v>
      </c>
      <c r="I233" s="69">
        <v>788.62298583984375</v>
      </c>
      <c r="J233" s="69">
        <v>834.57598876953125</v>
      </c>
      <c r="K233" s="69">
        <v>877.780029296875</v>
      </c>
      <c r="L233" s="69">
        <v>788.21600341796875</v>
      </c>
      <c r="M233" s="69">
        <v>798.1829833984375</v>
      </c>
      <c r="N233" s="69">
        <v>782.20501708984375</v>
      </c>
      <c r="O233" s="69">
        <v>808.7509765625</v>
      </c>
      <c r="P233" s="69">
        <v>0</v>
      </c>
      <c r="Q233" s="69">
        <v>3.3580000400543213</v>
      </c>
      <c r="R233" s="69">
        <v>7.6779999732971191</v>
      </c>
    </row>
    <row r="234" spans="1:18" hidden="1" x14ac:dyDescent="0.25">
      <c r="A234" t="str">
        <f t="shared" si="9"/>
        <v/>
      </c>
      <c r="B234" s="1" t="str">
        <f t="shared" si="11"/>
        <v>X</v>
      </c>
      <c r="C234" s="37" t="s">
        <v>722</v>
      </c>
      <c r="D234" s="289" t="s">
        <v>723</v>
      </c>
      <c r="E234" s="69">
        <v>322.43899536132813</v>
      </c>
      <c r="F234" s="69">
        <v>324.08700561523438</v>
      </c>
      <c r="G234" s="69">
        <v>294.49700927734375</v>
      </c>
      <c r="H234" s="69">
        <v>306.87298583984375</v>
      </c>
      <c r="I234" s="69">
        <v>283.239013671875</v>
      </c>
      <c r="J234" s="69">
        <v>277.89498901367188</v>
      </c>
      <c r="K234" s="69">
        <v>356.343994140625</v>
      </c>
      <c r="L234" s="69">
        <v>371.5989990234375</v>
      </c>
      <c r="M234" s="69">
        <v>372.80499267578125</v>
      </c>
      <c r="N234" s="69">
        <v>381.447998046875</v>
      </c>
      <c r="O234" s="69">
        <v>373.79400634765625</v>
      </c>
      <c r="P234" s="69">
        <v>0</v>
      </c>
      <c r="Q234" s="69">
        <v>0</v>
      </c>
      <c r="R234" s="69">
        <v>0</v>
      </c>
    </row>
    <row r="235" spans="1:18" hidden="1" x14ac:dyDescent="0.25">
      <c r="A235" t="str">
        <f t="shared" si="9"/>
        <v/>
      </c>
      <c r="B235" s="1" t="str">
        <f t="shared" si="11"/>
        <v>X</v>
      </c>
      <c r="C235" s="37" t="s">
        <v>724</v>
      </c>
      <c r="D235" s="289" t="s">
        <v>725</v>
      </c>
      <c r="E235" s="69">
        <v>112.68299865722656</v>
      </c>
      <c r="F235" s="69">
        <v>121.14600372314453</v>
      </c>
      <c r="G235" s="69">
        <v>110.55999755859375</v>
      </c>
      <c r="H235" s="69">
        <v>121.08300018310547</v>
      </c>
      <c r="I235" s="69">
        <v>118.32499694824219</v>
      </c>
      <c r="J235" s="69">
        <v>119.88800048828125</v>
      </c>
      <c r="K235" s="69">
        <v>128.14199829101563</v>
      </c>
      <c r="L235" s="69">
        <v>132.69999694824219</v>
      </c>
      <c r="M235" s="69">
        <v>136.98300170898438</v>
      </c>
      <c r="N235" s="69">
        <v>139.67599487304688</v>
      </c>
      <c r="O235" s="69">
        <v>114.68299865722656</v>
      </c>
      <c r="P235" s="69">
        <v>0</v>
      </c>
      <c r="Q235" s="69">
        <v>0</v>
      </c>
      <c r="R235" s="69">
        <v>0</v>
      </c>
    </row>
    <row r="236" spans="1:18" hidden="1" x14ac:dyDescent="0.25">
      <c r="A236" t="str">
        <f t="shared" si="9"/>
        <v/>
      </c>
      <c r="B236" s="1" t="str">
        <f t="shared" si="11"/>
        <v>X</v>
      </c>
      <c r="C236" s="37" t="s">
        <v>726</v>
      </c>
      <c r="D236" s="289" t="s">
        <v>727</v>
      </c>
      <c r="E236" s="69">
        <v>997.6409912109375</v>
      </c>
      <c r="F236" s="69">
        <v>979.27801513671875</v>
      </c>
      <c r="G236" s="69">
        <v>1015.6190185546875</v>
      </c>
      <c r="H236" s="69">
        <v>971.2919921875</v>
      </c>
      <c r="I236" s="69">
        <v>974.531982421875</v>
      </c>
      <c r="J236" s="69">
        <v>968.2139892578125</v>
      </c>
      <c r="K236" s="69">
        <v>1060.5589599609375</v>
      </c>
      <c r="L236" s="69">
        <v>1264.135009765625</v>
      </c>
      <c r="M236" s="69">
        <v>1275.7769775390625</v>
      </c>
      <c r="N236" s="69">
        <v>1284.487060546875</v>
      </c>
      <c r="O236" s="69">
        <v>1335.7149658203125</v>
      </c>
      <c r="P236" s="69">
        <v>1757.7230224609375</v>
      </c>
      <c r="Q236" s="69">
        <v>1672.6650390625</v>
      </c>
      <c r="R236" s="69">
        <v>2724.0380859375</v>
      </c>
    </row>
    <row r="237" spans="1:18" x14ac:dyDescent="0.25">
      <c r="A237" t="str">
        <f t="shared" si="9"/>
        <v>Cofog2</v>
      </c>
      <c r="B237" s="1" t="str">
        <f t="shared" si="11"/>
        <v>X</v>
      </c>
      <c r="C237" s="37" t="s">
        <v>728</v>
      </c>
      <c r="D237" s="228" t="s">
        <v>729</v>
      </c>
      <c r="E237" s="69">
        <v>70.439002990722656</v>
      </c>
      <c r="F237" s="69">
        <v>86.625999450683594</v>
      </c>
      <c r="G237" s="69">
        <v>89.678001403808594</v>
      </c>
      <c r="H237" s="69">
        <v>94.444999694824219</v>
      </c>
      <c r="I237" s="69">
        <v>266.57501220703125</v>
      </c>
      <c r="J237" s="69">
        <v>125.20500183105469</v>
      </c>
      <c r="K237" s="69">
        <v>168.82899475097656</v>
      </c>
      <c r="L237" s="69">
        <v>349.19400024414063</v>
      </c>
      <c r="M237" s="69">
        <v>329.1300048828125</v>
      </c>
      <c r="N237" s="69">
        <v>400.32901000976563</v>
      </c>
      <c r="O237" s="69">
        <v>376.510986328125</v>
      </c>
      <c r="P237" s="69">
        <v>315.635009765625</v>
      </c>
      <c r="Q237" s="69">
        <v>306.3179931640625</v>
      </c>
      <c r="R237" s="69">
        <v>307.43499755859375</v>
      </c>
    </row>
    <row r="238" spans="1:18" hidden="1" x14ac:dyDescent="0.25">
      <c r="A238" t="str">
        <f t="shared" si="9"/>
        <v/>
      </c>
      <c r="B238" s="1" t="str">
        <f t="shared" si="11"/>
        <v/>
      </c>
      <c r="C238" s="37" t="s">
        <v>730</v>
      </c>
      <c r="D238" s="289" t="s">
        <v>731</v>
      </c>
      <c r="E238" s="69">
        <v>0</v>
      </c>
      <c r="F238" s="69">
        <v>0</v>
      </c>
      <c r="G238" s="69">
        <v>0</v>
      </c>
      <c r="H238" s="69">
        <v>0</v>
      </c>
      <c r="I238" s="69">
        <v>0</v>
      </c>
      <c r="J238" s="69">
        <v>0</v>
      </c>
      <c r="K238" s="69">
        <v>0</v>
      </c>
      <c r="L238" s="69">
        <v>0</v>
      </c>
      <c r="M238" s="69">
        <v>0</v>
      </c>
      <c r="N238" s="69">
        <v>0</v>
      </c>
      <c r="O238" s="69">
        <v>0</v>
      </c>
      <c r="P238" s="69">
        <v>0</v>
      </c>
      <c r="Q238" s="69">
        <v>0</v>
      </c>
      <c r="R238" s="69">
        <v>0</v>
      </c>
    </row>
    <row r="239" spans="1:18" hidden="1" x14ac:dyDescent="0.25">
      <c r="A239" t="str">
        <f t="shared" si="9"/>
        <v/>
      </c>
      <c r="B239" s="1" t="str">
        <f t="shared" si="11"/>
        <v>X</v>
      </c>
      <c r="C239" s="37" t="s">
        <v>732</v>
      </c>
      <c r="D239" s="289" t="s">
        <v>733</v>
      </c>
      <c r="E239" s="69">
        <v>0</v>
      </c>
      <c r="F239" s="69">
        <v>0</v>
      </c>
      <c r="G239" s="69">
        <v>0</v>
      </c>
      <c r="H239" s="69">
        <v>4.4739999771118164</v>
      </c>
      <c r="I239" s="69">
        <v>8.2950000762939453</v>
      </c>
      <c r="J239" s="69">
        <v>18.635000228881836</v>
      </c>
      <c r="K239" s="69">
        <v>19.943000793457031</v>
      </c>
      <c r="L239" s="69">
        <v>30.566999435424805</v>
      </c>
      <c r="M239" s="69">
        <v>0</v>
      </c>
      <c r="N239" s="69">
        <v>0</v>
      </c>
      <c r="O239" s="69">
        <v>0</v>
      </c>
      <c r="P239" s="69">
        <v>0</v>
      </c>
      <c r="Q239" s="69">
        <v>0</v>
      </c>
      <c r="R239" s="69">
        <v>0</v>
      </c>
    </row>
    <row r="240" spans="1:18" hidden="1" x14ac:dyDescent="0.25">
      <c r="A240" t="str">
        <f t="shared" si="9"/>
        <v/>
      </c>
      <c r="B240" s="1" t="str">
        <f t="shared" si="11"/>
        <v>X</v>
      </c>
      <c r="C240" s="37" t="s">
        <v>734</v>
      </c>
      <c r="D240" s="289" t="s">
        <v>735</v>
      </c>
      <c r="E240" s="69">
        <v>0</v>
      </c>
      <c r="F240" s="69">
        <v>0</v>
      </c>
      <c r="G240" s="69">
        <v>0</v>
      </c>
      <c r="H240" s="69">
        <v>0</v>
      </c>
      <c r="I240" s="69">
        <v>0</v>
      </c>
      <c r="J240" s="69">
        <v>0</v>
      </c>
      <c r="K240" s="69">
        <v>0</v>
      </c>
      <c r="L240" s="69">
        <v>168.16499328613281</v>
      </c>
      <c r="M240" s="69">
        <v>196.00599670410156</v>
      </c>
      <c r="N240" s="69">
        <v>231.76800537109375</v>
      </c>
      <c r="O240" s="69">
        <v>205.41600036621094</v>
      </c>
      <c r="P240" s="69">
        <v>0</v>
      </c>
      <c r="Q240" s="69">
        <v>0</v>
      </c>
      <c r="R240" s="69">
        <v>0</v>
      </c>
    </row>
    <row r="241" spans="1:18 16373:16373" hidden="1" x14ac:dyDescent="0.25">
      <c r="A241" t="str">
        <f t="shared" si="9"/>
        <v/>
      </c>
      <c r="B241" s="1" t="str">
        <f t="shared" si="11"/>
        <v/>
      </c>
      <c r="C241" s="37" t="s">
        <v>736</v>
      </c>
      <c r="D241" s="289" t="s">
        <v>737</v>
      </c>
      <c r="E241" s="69">
        <v>0</v>
      </c>
      <c r="F241" s="69">
        <v>0</v>
      </c>
      <c r="G241" s="69">
        <v>0</v>
      </c>
      <c r="H241" s="69">
        <v>0</v>
      </c>
      <c r="I241" s="69">
        <v>0</v>
      </c>
      <c r="J241" s="69">
        <v>0</v>
      </c>
      <c r="K241" s="69">
        <v>0</v>
      </c>
      <c r="L241" s="69">
        <v>0</v>
      </c>
      <c r="M241" s="69">
        <v>0</v>
      </c>
      <c r="N241" s="69">
        <v>0</v>
      </c>
      <c r="O241" s="69">
        <v>0</v>
      </c>
      <c r="P241" s="69">
        <v>0</v>
      </c>
      <c r="Q241" s="69">
        <v>0</v>
      </c>
      <c r="R241" s="69">
        <v>0</v>
      </c>
    </row>
    <row r="242" spans="1:18 16373:16373" hidden="1" x14ac:dyDescent="0.25">
      <c r="A242" t="str">
        <f t="shared" si="9"/>
        <v/>
      </c>
      <c r="B242" s="1" t="str">
        <f t="shared" si="11"/>
        <v>X</v>
      </c>
      <c r="C242" s="37" t="s">
        <v>738</v>
      </c>
      <c r="D242" s="289" t="s">
        <v>739</v>
      </c>
      <c r="E242" s="69">
        <v>0</v>
      </c>
      <c r="F242" s="69">
        <v>0</v>
      </c>
      <c r="G242" s="69">
        <v>0</v>
      </c>
      <c r="H242" s="69">
        <v>0</v>
      </c>
      <c r="I242" s="69">
        <v>0</v>
      </c>
      <c r="J242" s="69">
        <v>0</v>
      </c>
      <c r="K242" s="69">
        <v>3.7960000038146973</v>
      </c>
      <c r="L242" s="69">
        <v>29.563999176025391</v>
      </c>
      <c r="M242" s="69">
        <v>1.7050000429153442</v>
      </c>
      <c r="N242" s="69">
        <v>0</v>
      </c>
      <c r="O242" s="69">
        <v>0</v>
      </c>
      <c r="P242" s="69">
        <v>0</v>
      </c>
      <c r="Q242" s="69">
        <v>0</v>
      </c>
      <c r="R242" s="69">
        <v>0</v>
      </c>
    </row>
    <row r="243" spans="1:18 16373:16373" hidden="1" x14ac:dyDescent="0.25">
      <c r="A243" t="str">
        <f t="shared" si="9"/>
        <v/>
      </c>
      <c r="B243" s="1" t="str">
        <f t="shared" si="11"/>
        <v/>
      </c>
      <c r="C243" s="37" t="s">
        <v>740</v>
      </c>
      <c r="D243" s="289" t="s">
        <v>741</v>
      </c>
      <c r="E243" s="69">
        <v>0</v>
      </c>
      <c r="F243" s="69">
        <v>0</v>
      </c>
      <c r="G243" s="69">
        <v>0</v>
      </c>
      <c r="H243" s="69">
        <v>0</v>
      </c>
      <c r="I243" s="69">
        <v>0</v>
      </c>
      <c r="J243" s="69">
        <v>0</v>
      </c>
      <c r="K243" s="69">
        <v>0</v>
      </c>
      <c r="L243" s="69">
        <v>0</v>
      </c>
      <c r="M243" s="69">
        <v>0</v>
      </c>
      <c r="N243" s="69">
        <v>0</v>
      </c>
      <c r="O243" s="69">
        <v>0</v>
      </c>
      <c r="P243" s="69">
        <v>0</v>
      </c>
      <c r="Q243" s="69">
        <v>0</v>
      </c>
      <c r="R243" s="69">
        <v>0</v>
      </c>
    </row>
    <row r="244" spans="1:18 16373:16373" hidden="1" x14ac:dyDescent="0.25">
      <c r="A244" t="str">
        <f t="shared" si="9"/>
        <v/>
      </c>
      <c r="B244" s="1" t="str">
        <f t="shared" si="11"/>
        <v/>
      </c>
      <c r="C244" s="37" t="s">
        <v>742</v>
      </c>
      <c r="D244" s="289" t="s">
        <v>743</v>
      </c>
      <c r="E244" s="69">
        <v>0</v>
      </c>
      <c r="F244" s="69">
        <v>0</v>
      </c>
      <c r="G244" s="69">
        <v>0</v>
      </c>
      <c r="H244" s="69">
        <v>0</v>
      </c>
      <c r="I244" s="69">
        <v>0</v>
      </c>
      <c r="J244" s="69">
        <v>0</v>
      </c>
      <c r="K244" s="69">
        <v>0</v>
      </c>
      <c r="L244" s="69">
        <v>0</v>
      </c>
      <c r="M244" s="69">
        <v>0</v>
      </c>
      <c r="N244" s="69">
        <v>0</v>
      </c>
      <c r="O244" s="69">
        <v>0</v>
      </c>
      <c r="P244" s="69">
        <v>0</v>
      </c>
      <c r="Q244" s="69">
        <v>0</v>
      </c>
      <c r="R244" s="69">
        <v>0</v>
      </c>
    </row>
    <row r="245" spans="1:18 16373:16373" hidden="1" x14ac:dyDescent="0.25">
      <c r="A245" t="str">
        <f t="shared" si="9"/>
        <v/>
      </c>
      <c r="B245" s="1" t="str">
        <f t="shared" si="11"/>
        <v>X</v>
      </c>
      <c r="C245" s="37" t="s">
        <v>744</v>
      </c>
      <c r="D245" s="289" t="s">
        <v>745</v>
      </c>
      <c r="E245" s="69">
        <v>0</v>
      </c>
      <c r="F245" s="69">
        <v>0</v>
      </c>
      <c r="G245" s="69">
        <v>0</v>
      </c>
      <c r="H245" s="69">
        <v>0</v>
      </c>
      <c r="I245" s="69">
        <v>0</v>
      </c>
      <c r="J245" s="69">
        <v>24.190000534057617</v>
      </c>
      <c r="K245" s="69">
        <v>34.410999298095703</v>
      </c>
      <c r="L245" s="69">
        <v>14.869000434875488</v>
      </c>
      <c r="M245" s="69">
        <v>12.385000228881836</v>
      </c>
      <c r="N245" s="69">
        <v>38.530998229980469</v>
      </c>
      <c r="O245" s="69">
        <v>21.743000030517578</v>
      </c>
      <c r="P245" s="69">
        <v>0</v>
      </c>
      <c r="Q245" s="69">
        <v>0</v>
      </c>
      <c r="R245" s="69">
        <v>0</v>
      </c>
    </row>
    <row r="246" spans="1:18 16373:16373" hidden="1" x14ac:dyDescent="0.25">
      <c r="A246" t="str">
        <f t="shared" si="9"/>
        <v/>
      </c>
      <c r="B246" s="1" t="str">
        <f t="shared" si="11"/>
        <v/>
      </c>
      <c r="C246" s="37" t="s">
        <v>746</v>
      </c>
      <c r="D246" s="289" t="s">
        <v>747</v>
      </c>
      <c r="E246" s="69">
        <v>0</v>
      </c>
      <c r="F246" s="69">
        <v>0</v>
      </c>
      <c r="G246" s="69">
        <v>0</v>
      </c>
      <c r="H246" s="69">
        <v>0</v>
      </c>
      <c r="I246" s="69">
        <v>0</v>
      </c>
      <c r="J246" s="69">
        <v>0</v>
      </c>
      <c r="K246" s="69">
        <v>0</v>
      </c>
      <c r="L246" s="69">
        <v>0</v>
      </c>
      <c r="M246" s="69">
        <v>0</v>
      </c>
      <c r="N246" s="69">
        <v>0</v>
      </c>
      <c r="O246" s="69">
        <v>0</v>
      </c>
      <c r="P246" s="69">
        <v>0</v>
      </c>
      <c r="Q246" s="69">
        <v>0</v>
      </c>
      <c r="R246" s="69">
        <v>0</v>
      </c>
    </row>
    <row r="247" spans="1:18 16373:16373" s="4" customFormat="1" ht="20.25" hidden="1" customHeight="1" x14ac:dyDescent="0.25">
      <c r="A247" t="str">
        <f t="shared" si="9"/>
        <v/>
      </c>
      <c r="B247" s="1" t="str">
        <f t="shared" si="11"/>
        <v>X</v>
      </c>
      <c r="C247" s="443" t="s">
        <v>748</v>
      </c>
      <c r="D247" s="846" t="s">
        <v>749</v>
      </c>
      <c r="E247" s="444">
        <v>70.439002990722656</v>
      </c>
      <c r="F247" s="444">
        <v>86.625999450683594</v>
      </c>
      <c r="G247" s="444">
        <v>89.678001403808594</v>
      </c>
      <c r="H247" s="444">
        <v>89.971000671386719</v>
      </c>
      <c r="I247" s="444">
        <v>258.27999877929688</v>
      </c>
      <c r="J247" s="444">
        <v>82.379997253417969</v>
      </c>
      <c r="K247" s="444">
        <v>110.67800140380859</v>
      </c>
      <c r="L247" s="444">
        <v>106.02899932861328</v>
      </c>
      <c r="M247" s="444">
        <v>119.03500366210938</v>
      </c>
      <c r="N247" s="444">
        <v>130.031005859375</v>
      </c>
      <c r="O247" s="444">
        <v>149.35200500488281</v>
      </c>
      <c r="P247" s="444">
        <v>315.635009765625</v>
      </c>
      <c r="Q247" s="444">
        <v>306.3179931640625</v>
      </c>
      <c r="R247" s="444">
        <v>307.43499755859375</v>
      </c>
    </row>
    <row r="248" spans="1:18 16373:16373" ht="20.25" customHeight="1" x14ac:dyDescent="0.25">
      <c r="A248" t="s">
        <v>509</v>
      </c>
      <c r="B248" s="1" t="s">
        <v>510</v>
      </c>
      <c r="C248" s="847" t="s">
        <v>506</v>
      </c>
      <c r="D248" s="847"/>
      <c r="E248" s="237"/>
      <c r="F248" s="237"/>
      <c r="G248" s="237"/>
      <c r="H248" s="237"/>
      <c r="I248" s="237"/>
      <c r="J248" s="237"/>
      <c r="K248" s="237"/>
      <c r="L248" s="237"/>
      <c r="M248" s="237"/>
      <c r="N248" s="237"/>
      <c r="O248" s="237"/>
      <c r="P248" s="237"/>
      <c r="Q248" s="237"/>
      <c r="R248" s="237"/>
    </row>
    <row r="249" spans="1:18 16373:16373" x14ac:dyDescent="0.25">
      <c r="A249" t="s">
        <v>509</v>
      </c>
      <c r="B249" s="1" t="s">
        <v>510</v>
      </c>
      <c r="C249" s="153" t="s">
        <v>507</v>
      </c>
      <c r="D249" s="153"/>
      <c r="E249" s="2"/>
      <c r="F249" s="2"/>
      <c r="G249" s="2"/>
      <c r="H249" s="2"/>
      <c r="I249" s="2"/>
      <c r="J249" s="2"/>
      <c r="K249" s="2"/>
      <c r="L249" s="2"/>
      <c r="M249" s="2"/>
      <c r="N249" s="2"/>
      <c r="O249" s="2"/>
      <c r="P249" s="2"/>
      <c r="Q249" s="2"/>
      <c r="R249" s="2"/>
    </row>
    <row r="250" spans="1:18 16373:16373" x14ac:dyDescent="0.25">
      <c r="A250" t="s">
        <v>509</v>
      </c>
      <c r="B250" s="1" t="s">
        <v>510</v>
      </c>
      <c r="C250" s="156"/>
      <c r="D250" s="4"/>
      <c r="E250" s="4"/>
      <c r="F250" s="4"/>
      <c r="G250" s="4"/>
      <c r="H250" s="4"/>
      <c r="I250" s="4"/>
      <c r="J250" s="4"/>
      <c r="K250" s="4"/>
      <c r="L250" s="4"/>
      <c r="M250" s="4"/>
      <c r="N250" s="4"/>
      <c r="O250" s="4"/>
      <c r="P250" s="4"/>
      <c r="Q250" s="4"/>
      <c r="R250" s="4"/>
    </row>
    <row r="251" spans="1:18 16373:16373" ht="20.25" customHeight="1" x14ac:dyDescent="0.25">
      <c r="A251" s="8" t="s">
        <v>509</v>
      </c>
      <c r="B251" t="s">
        <v>510</v>
      </c>
      <c r="C251" t="str">
        <f>Index!A64</f>
        <v>Table 4f     National government average wage and salary rates by COFOG,  FY2010-FY2023</v>
      </c>
      <c r="XES251" s="8"/>
    </row>
    <row r="252" spans="1:18 16373:16373" ht="15.6" x14ac:dyDescent="0.25">
      <c r="A252" t="s">
        <v>509</v>
      </c>
      <c r="B252" s="1" t="s">
        <v>510</v>
      </c>
      <c r="C252" s="239" t="s">
        <v>511</v>
      </c>
      <c r="D252" s="186" t="s">
        <v>752</v>
      </c>
      <c r="E252" s="155" t="s">
        <v>491</v>
      </c>
      <c r="F252" s="155" t="str">
        <f>NAgni!N$2</f>
        <v>FY11</v>
      </c>
      <c r="G252" s="155" t="str">
        <f>NAgni!O$2</f>
        <v>FY12</v>
      </c>
      <c r="H252" s="155" t="str">
        <f>NAgni!P$2</f>
        <v>FY13</v>
      </c>
      <c r="I252" s="155" t="str">
        <f>NAgni!Q$2</f>
        <v>FY14</v>
      </c>
      <c r="J252" s="155" t="str">
        <f>NAgni!R$2</f>
        <v>FY15</v>
      </c>
      <c r="K252" s="155" t="str">
        <f>NAgni!S$2</f>
        <v>FY16</v>
      </c>
      <c r="L252" s="155" t="str">
        <f>NAgni!T$2</f>
        <v>FY17</v>
      </c>
      <c r="M252" s="155" t="str">
        <f>NAgni!U$2</f>
        <v>FY18</v>
      </c>
      <c r="N252" s="155" t="str">
        <f>NAgni!V$2</f>
        <v>FY19</v>
      </c>
      <c r="O252" s="155" t="str">
        <f>NAgni!W$2</f>
        <v>FY20</v>
      </c>
      <c r="P252" s="155" t="str">
        <f>NAgni!X$2</f>
        <v>FY21</v>
      </c>
      <c r="Q252" s="155" t="str">
        <f>NAgni!Y$2</f>
        <v>FY22</v>
      </c>
      <c r="R252" s="155" t="str">
        <f>NAgni!Z$2</f>
        <v>FY23</v>
      </c>
    </row>
    <row r="253" spans="1:18 16373:16373" ht="20.25" customHeight="1" x14ac:dyDescent="0.25">
      <c r="A253" t="str">
        <f t="shared" ref="A253:A316" si="12">IF(LEN(C253)&lt;=2,"Cofog2","")</f>
        <v>Cofog2</v>
      </c>
      <c r="B253" s="1" t="str">
        <f t="shared" ref="B253:B284" si="13">IF(SUM(E253:U253)&lt;=0,"","X")</f>
        <v/>
      </c>
      <c r="C253" s="37" t="s">
        <v>513</v>
      </c>
      <c r="D253" s="153" t="s">
        <v>514</v>
      </c>
      <c r="E253" s="157" t="str">
        <f t="shared" ref="E253:F253" si="14">IF(E3=0,"",E128/E3*1000)</f>
        <v/>
      </c>
      <c r="F253" s="157" t="str">
        <f t="shared" si="14"/>
        <v/>
      </c>
      <c r="G253" s="157" t="str">
        <f t="shared" ref="G253:M262" si="15">IF(G3=0,"",G128/G3*1000)</f>
        <v/>
      </c>
      <c r="H253" s="157" t="str">
        <f t="shared" si="15"/>
        <v/>
      </c>
      <c r="I253" s="157" t="str">
        <f t="shared" si="15"/>
        <v/>
      </c>
      <c r="J253" s="157" t="str">
        <f t="shared" si="15"/>
        <v/>
      </c>
      <c r="K253" s="157" t="str">
        <f t="shared" si="15"/>
        <v/>
      </c>
      <c r="L253" s="157" t="str">
        <f t="shared" si="15"/>
        <v/>
      </c>
      <c r="M253" s="157" t="str">
        <f t="shared" si="15"/>
        <v/>
      </c>
      <c r="N253" s="157" t="str">
        <f t="shared" ref="N253:P253" si="16">IF(N3=0,"",N128/N3*1000)</f>
        <v/>
      </c>
      <c r="O253" s="157" t="str">
        <f t="shared" si="16"/>
        <v/>
      </c>
      <c r="P253" s="157" t="str">
        <f t="shared" si="16"/>
        <v/>
      </c>
      <c r="Q253" s="157" t="str">
        <f t="shared" ref="Q253" si="17">IF(Q3=0,"",Q128/Q3*1000)</f>
        <v/>
      </c>
      <c r="R253" s="157"/>
    </row>
    <row r="254" spans="1:18 16373:16373" x14ac:dyDescent="0.25">
      <c r="A254" t="str">
        <f t="shared" si="12"/>
        <v>Cofog2</v>
      </c>
      <c r="B254" s="1" t="str">
        <f t="shared" si="13"/>
        <v>X</v>
      </c>
      <c r="C254" s="37" t="s">
        <v>515</v>
      </c>
      <c r="D254" s="228" t="s">
        <v>514</v>
      </c>
      <c r="E254" s="157">
        <f t="shared" ref="E254:F273" si="18">IF(E4=0,"",E129/E4*1000)</f>
        <v>23796.115791536049</v>
      </c>
      <c r="F254" s="157">
        <f t="shared" si="18"/>
        <v>25037.777306898584</v>
      </c>
      <c r="G254" s="157">
        <f t="shared" si="15"/>
        <v>26077.366799301242</v>
      </c>
      <c r="H254" s="157">
        <f t="shared" si="15"/>
        <v>26967.958860759496</v>
      </c>
      <c r="I254" s="157">
        <f t="shared" si="15"/>
        <v>27777.13623046875</v>
      </c>
      <c r="J254" s="157">
        <f t="shared" si="15"/>
        <v>28052.31041822605</v>
      </c>
      <c r="K254" s="157">
        <f t="shared" si="15"/>
        <v>28772.317408141211</v>
      </c>
      <c r="L254" s="157">
        <f t="shared" si="15"/>
        <v>28941.448505108172</v>
      </c>
      <c r="M254" s="157">
        <f t="shared" si="15"/>
        <v>30018.526917950236</v>
      </c>
      <c r="N254" s="157">
        <f t="shared" ref="N254:P254" si="19">IF(N4=0,"",N129/N4*1000)</f>
        <v>29876.657264379272</v>
      </c>
      <c r="O254" s="157">
        <f t="shared" si="19"/>
        <v>29228.552682059151</v>
      </c>
      <c r="P254" s="157">
        <f t="shared" si="19"/>
        <v>28073.608896683672</v>
      </c>
      <c r="Q254" s="157">
        <f t="shared" ref="Q254:R254" si="20">IF(Q4=0,"",Q129/Q4*1000)</f>
        <v>28413.697860783261</v>
      </c>
      <c r="R254" s="157">
        <f t="shared" si="20"/>
        <v>30185.481318721064</v>
      </c>
    </row>
    <row r="255" spans="1:18 16373:16373" hidden="1" x14ac:dyDescent="0.25">
      <c r="A255" t="str">
        <f t="shared" si="12"/>
        <v/>
      </c>
      <c r="B255" s="1" t="str">
        <f t="shared" si="13"/>
        <v>X</v>
      </c>
      <c r="C255" s="37" t="s">
        <v>516</v>
      </c>
      <c r="D255" s="289" t="s">
        <v>517</v>
      </c>
      <c r="E255" s="157">
        <f t="shared" si="18"/>
        <v>25525.541101611638</v>
      </c>
      <c r="F255" s="157">
        <f t="shared" si="18"/>
        <v>26618.078454748378</v>
      </c>
      <c r="G255" s="157">
        <f t="shared" si="15"/>
        <v>27575.857979910714</v>
      </c>
      <c r="H255" s="157">
        <f t="shared" si="15"/>
        <v>28030.628551136364</v>
      </c>
      <c r="I255" s="157">
        <f t="shared" si="15"/>
        <v>28272.37187991352</v>
      </c>
      <c r="J255" s="157">
        <f t="shared" si="15"/>
        <v>28929.247089460783</v>
      </c>
      <c r="K255" s="157">
        <f t="shared" si="15"/>
        <v>29361.857358870966</v>
      </c>
      <c r="L255" s="157">
        <f t="shared" si="15"/>
        <v>30347.38293533805</v>
      </c>
      <c r="M255" s="157">
        <f t="shared" si="15"/>
        <v>31595.024444772011</v>
      </c>
      <c r="N255" s="157">
        <f t="shared" ref="N255:P255" si="21">IF(N5=0,"",N130/N5*1000)</f>
        <v>32668.825604838708</v>
      </c>
      <c r="O255" s="157">
        <f t="shared" si="21"/>
        <v>32650.806916065703</v>
      </c>
      <c r="P255" s="157">
        <f t="shared" si="21"/>
        <v>31453.917360591317</v>
      </c>
      <c r="Q255" s="157"/>
      <c r="R255" s="157"/>
    </row>
    <row r="256" spans="1:18 16373:16373" hidden="1" x14ac:dyDescent="0.25">
      <c r="A256" t="str">
        <f t="shared" si="12"/>
        <v/>
      </c>
      <c r="B256" s="1" t="str">
        <f t="shared" si="13"/>
        <v>X</v>
      </c>
      <c r="C256" s="37" t="s">
        <v>518</v>
      </c>
      <c r="D256" s="289" t="s">
        <v>519</v>
      </c>
      <c r="E256" s="157">
        <f t="shared" si="18"/>
        <v>20595.767012266355</v>
      </c>
      <c r="F256" s="157">
        <f t="shared" si="18"/>
        <v>21812.8173828125</v>
      </c>
      <c r="G256" s="157">
        <f t="shared" si="15"/>
        <v>23272.160121372766</v>
      </c>
      <c r="H256" s="157">
        <f t="shared" si="15"/>
        <v>24684.419904436385</v>
      </c>
      <c r="I256" s="157">
        <f t="shared" si="15"/>
        <v>26069.686226222824</v>
      </c>
      <c r="J256" s="157">
        <f t="shared" si="15"/>
        <v>27481.532796223961</v>
      </c>
      <c r="K256" s="157">
        <f t="shared" si="15"/>
        <v>28445.70062099359</v>
      </c>
      <c r="L256" s="157">
        <f t="shared" si="15"/>
        <v>26611.441678779069</v>
      </c>
      <c r="M256" s="157">
        <f t="shared" si="15"/>
        <v>27566.263133081899</v>
      </c>
      <c r="N256" s="157">
        <f t="shared" ref="N256:P256" si="22">IF(N6=0,"",N131/N6*1000)</f>
        <v>27023.908518781565</v>
      </c>
      <c r="O256" s="157">
        <f t="shared" si="22"/>
        <v>26852.63916015625</v>
      </c>
      <c r="P256" s="157">
        <f t="shared" si="22"/>
        <v>25823.658776661705</v>
      </c>
      <c r="Q256" s="157"/>
      <c r="R256" s="157"/>
    </row>
    <row r="257" spans="1:18" hidden="1" x14ac:dyDescent="0.25">
      <c r="A257" t="str">
        <f t="shared" si="12"/>
        <v/>
      </c>
      <c r="B257" s="1" t="str">
        <f t="shared" si="13"/>
        <v>X</v>
      </c>
      <c r="C257" s="37" t="s">
        <v>520</v>
      </c>
      <c r="D257" s="289" t="s">
        <v>521</v>
      </c>
      <c r="E257" s="157">
        <f t="shared" si="18"/>
        <v>32514.373779296875</v>
      </c>
      <c r="F257" s="157">
        <f t="shared" si="18"/>
        <v>37838.001069568447</v>
      </c>
      <c r="G257" s="157">
        <f t="shared" si="15"/>
        <v>42156.25</v>
      </c>
      <c r="H257" s="157">
        <f t="shared" si="15"/>
        <v>45658.727472478698</v>
      </c>
      <c r="I257" s="157">
        <f t="shared" si="15"/>
        <v>51358.365145596596</v>
      </c>
      <c r="J257" s="157">
        <f t="shared" si="15"/>
        <v>57332.000732421875</v>
      </c>
      <c r="K257" s="157">
        <f t="shared" si="15"/>
        <v>65139.668782552078</v>
      </c>
      <c r="L257" s="157">
        <f t="shared" si="15"/>
        <v>36629.34676460598</v>
      </c>
      <c r="M257" s="157">
        <f t="shared" si="15"/>
        <v>40771.956734035331</v>
      </c>
      <c r="N257" s="157">
        <f t="shared" ref="N257:P257" si="23">IF(N7=0,"",N132/N7*1000)</f>
        <v>36652.858189174105</v>
      </c>
      <c r="O257" s="157">
        <f t="shared" si="23"/>
        <v>37389.9658203125</v>
      </c>
      <c r="P257" s="157">
        <f t="shared" si="23"/>
        <v>33651.234728224736</v>
      </c>
      <c r="Q257" s="157"/>
      <c r="R257" s="157"/>
    </row>
    <row r="258" spans="1:18" hidden="1" x14ac:dyDescent="0.25">
      <c r="A258" t="str">
        <f t="shared" si="12"/>
        <v/>
      </c>
      <c r="B258" s="1" t="str">
        <f t="shared" si="13"/>
        <v>X</v>
      </c>
      <c r="C258" s="37" t="s">
        <v>522</v>
      </c>
      <c r="D258" s="289" t="s">
        <v>523</v>
      </c>
      <c r="E258" s="157" t="str">
        <f t="shared" si="18"/>
        <v/>
      </c>
      <c r="F258" s="157" t="str">
        <f t="shared" si="18"/>
        <v/>
      </c>
      <c r="G258" s="157" t="str">
        <f t="shared" si="15"/>
        <v/>
      </c>
      <c r="H258" s="157" t="str">
        <f t="shared" si="15"/>
        <v/>
      </c>
      <c r="I258" s="157" t="str">
        <f t="shared" si="15"/>
        <v/>
      </c>
      <c r="J258" s="157" t="str">
        <f t="shared" si="15"/>
        <v/>
      </c>
      <c r="K258" s="157" t="str">
        <f t="shared" si="15"/>
        <v/>
      </c>
      <c r="L258" s="157">
        <f t="shared" si="15"/>
        <v>30031.999588012695</v>
      </c>
      <c r="M258" s="157" t="str">
        <f t="shared" si="15"/>
        <v/>
      </c>
      <c r="N258" s="157" t="str">
        <f t="shared" ref="N258:P258" si="24">IF(N8=0,"",N133/N8*1000)</f>
        <v/>
      </c>
      <c r="O258" s="157" t="str">
        <f t="shared" si="24"/>
        <v/>
      </c>
      <c r="P258" s="157" t="str">
        <f t="shared" si="24"/>
        <v/>
      </c>
      <c r="Q258" s="157"/>
      <c r="R258" s="157"/>
    </row>
    <row r="259" spans="1:18" hidden="1" x14ac:dyDescent="0.25">
      <c r="A259" t="str">
        <f t="shared" si="12"/>
        <v/>
      </c>
      <c r="B259" s="1" t="str">
        <f t="shared" si="13"/>
        <v>X</v>
      </c>
      <c r="C259" s="37" t="s">
        <v>524</v>
      </c>
      <c r="D259" s="289" t="s">
        <v>525</v>
      </c>
      <c r="E259" s="157" t="str">
        <f t="shared" si="18"/>
        <v/>
      </c>
      <c r="F259" s="157" t="str">
        <f t="shared" si="18"/>
        <v/>
      </c>
      <c r="G259" s="157" t="str">
        <f t="shared" si="15"/>
        <v/>
      </c>
      <c r="H259" s="157" t="str">
        <f t="shared" si="15"/>
        <v/>
      </c>
      <c r="I259" s="157" t="str">
        <f t="shared" si="15"/>
        <v/>
      </c>
      <c r="J259" s="157" t="str">
        <f t="shared" si="15"/>
        <v/>
      </c>
      <c r="K259" s="157" t="str">
        <f t="shared" si="15"/>
        <v/>
      </c>
      <c r="L259" s="157" t="str">
        <f t="shared" si="15"/>
        <v/>
      </c>
      <c r="M259" s="157" t="str">
        <f t="shared" si="15"/>
        <v/>
      </c>
      <c r="N259" s="157" t="str">
        <f t="shared" ref="N259:P259" si="25">IF(N9=0,"",N134/N9*1000)</f>
        <v/>
      </c>
      <c r="O259" s="157" t="str">
        <f t="shared" si="25"/>
        <v/>
      </c>
      <c r="P259" s="157">
        <f t="shared" si="25"/>
        <v>23638.999938964844</v>
      </c>
      <c r="Q259" s="157"/>
      <c r="R259" s="157"/>
    </row>
    <row r="260" spans="1:18" hidden="1" x14ac:dyDescent="0.25">
      <c r="A260" t="str">
        <f t="shared" si="12"/>
        <v/>
      </c>
      <c r="B260" s="1" t="str">
        <f t="shared" si="13"/>
        <v>X</v>
      </c>
      <c r="C260" s="37" t="s">
        <v>526</v>
      </c>
      <c r="D260" s="289" t="s">
        <v>527</v>
      </c>
      <c r="E260" s="157">
        <f t="shared" si="18"/>
        <v>20783.499399820965</v>
      </c>
      <c r="F260" s="157">
        <f t="shared" si="18"/>
        <v>21637.667338053387</v>
      </c>
      <c r="G260" s="157">
        <f t="shared" si="15"/>
        <v>23505.599975585938</v>
      </c>
      <c r="H260" s="157">
        <f t="shared" si="15"/>
        <v>28122.601318359375</v>
      </c>
      <c r="I260" s="157">
        <f t="shared" si="15"/>
        <v>23417.332967122395</v>
      </c>
      <c r="J260" s="157">
        <f t="shared" si="15"/>
        <v>28085.99853515625</v>
      </c>
      <c r="K260" s="157">
        <f t="shared" si="15"/>
        <v>26815.85693359375</v>
      </c>
      <c r="L260" s="157">
        <f t="shared" si="15"/>
        <v>27462.99934387207</v>
      </c>
      <c r="M260" s="157">
        <f t="shared" si="15"/>
        <v>30994.286673409599</v>
      </c>
      <c r="N260" s="157">
        <f t="shared" ref="N260:P260" si="26">IF(N10=0,"",N135/N10*1000)</f>
        <v>29756.142752511161</v>
      </c>
      <c r="O260" s="157">
        <f t="shared" si="26"/>
        <v>27556.143624441964</v>
      </c>
      <c r="P260" s="157">
        <f t="shared" si="26"/>
        <v>26102.375030517578</v>
      </c>
      <c r="Q260" s="157"/>
      <c r="R260" s="157"/>
    </row>
    <row r="261" spans="1:18" hidden="1" x14ac:dyDescent="0.25">
      <c r="A261" t="str">
        <f t="shared" si="12"/>
        <v/>
      </c>
      <c r="B261" s="1" t="str">
        <f t="shared" si="13"/>
        <v>X</v>
      </c>
      <c r="C261" s="37" t="s">
        <v>528</v>
      </c>
      <c r="D261" s="289" t="s">
        <v>529</v>
      </c>
      <c r="E261" s="157">
        <f t="shared" si="18"/>
        <v>21703.286307198661</v>
      </c>
      <c r="F261" s="157">
        <f t="shared" si="18"/>
        <v>23060.874938964844</v>
      </c>
      <c r="G261" s="157">
        <f t="shared" si="15"/>
        <v>28237.749099731445</v>
      </c>
      <c r="H261" s="157">
        <f t="shared" si="15"/>
        <v>28185.99853515625</v>
      </c>
      <c r="I261" s="157">
        <f t="shared" si="15"/>
        <v>30349.833170572918</v>
      </c>
      <c r="J261" s="157">
        <f t="shared" si="15"/>
        <v>32312.000819614957</v>
      </c>
      <c r="K261" s="157">
        <f t="shared" si="15"/>
        <v>26240.350341796875</v>
      </c>
      <c r="L261" s="157">
        <f t="shared" si="15"/>
        <v>32396.3623046875</v>
      </c>
      <c r="M261" s="157">
        <f t="shared" si="15"/>
        <v>31471.965921336207</v>
      </c>
      <c r="N261" s="157">
        <f t="shared" ref="N261:P261" si="27">IF(N11=0,"",N136/N11*1000)</f>
        <v>30914.750162760418</v>
      </c>
      <c r="O261" s="157">
        <f t="shared" si="27"/>
        <v>27696.094512939453</v>
      </c>
      <c r="P261" s="157">
        <f t="shared" si="27"/>
        <v>27144.000244140625</v>
      </c>
      <c r="Q261" s="157"/>
      <c r="R261" s="157"/>
    </row>
    <row r="262" spans="1:18" hidden="1" x14ac:dyDescent="0.25">
      <c r="A262" t="str">
        <f t="shared" si="12"/>
        <v/>
      </c>
      <c r="B262" s="1" t="str">
        <f t="shared" si="13"/>
        <v>X</v>
      </c>
      <c r="C262" s="37" t="s">
        <v>530</v>
      </c>
      <c r="D262" s="289" t="s">
        <v>531</v>
      </c>
      <c r="E262" s="157">
        <f t="shared" si="18"/>
        <v>22547.999572753906</v>
      </c>
      <c r="F262" s="157">
        <f t="shared" si="18"/>
        <v>24220.667521158855</v>
      </c>
      <c r="G262" s="157">
        <f t="shared" si="15"/>
        <v>29297.39990234375</v>
      </c>
      <c r="H262" s="157">
        <f t="shared" si="15"/>
        <v>30219.7998046875</v>
      </c>
      <c r="I262" s="157">
        <f t="shared" si="15"/>
        <v>25153.666178385418</v>
      </c>
      <c r="J262" s="157">
        <f t="shared" si="15"/>
        <v>27727.041015625</v>
      </c>
      <c r="K262" s="157">
        <f t="shared" si="15"/>
        <v>28327.958984375</v>
      </c>
      <c r="L262" s="157">
        <f t="shared" si="15"/>
        <v>25757.6171875</v>
      </c>
      <c r="M262" s="157">
        <f t="shared" si="15"/>
        <v>27289.637468863228</v>
      </c>
      <c r="N262" s="157">
        <f t="shared" ref="N262:P262" si="28">IF(N12=0,"",N137/N12*1000)</f>
        <v>27110.072039175728</v>
      </c>
      <c r="O262" s="157">
        <f t="shared" si="28"/>
        <v>25184.54968089789</v>
      </c>
      <c r="P262" s="157">
        <f t="shared" si="28"/>
        <v>19128.80622016059</v>
      </c>
      <c r="Q262" s="157"/>
      <c r="R262" s="157"/>
    </row>
    <row r="263" spans="1:18" hidden="1" x14ac:dyDescent="0.25">
      <c r="A263" t="str">
        <f t="shared" si="12"/>
        <v/>
      </c>
      <c r="B263" s="1" t="str">
        <f t="shared" si="13"/>
        <v>X</v>
      </c>
      <c r="C263" s="37" t="s">
        <v>532</v>
      </c>
      <c r="D263" s="289" t="s">
        <v>533</v>
      </c>
      <c r="E263" s="157" t="str">
        <f t="shared" si="18"/>
        <v/>
      </c>
      <c r="F263" s="157" t="str">
        <f t="shared" si="18"/>
        <v/>
      </c>
      <c r="G263" s="157" t="str">
        <f t="shared" ref="G263:M272" si="29">IF(G13=0,"",G138/G13*1000)</f>
        <v/>
      </c>
      <c r="H263" s="157" t="str">
        <f t="shared" si="29"/>
        <v/>
      </c>
      <c r="I263" s="157">
        <f t="shared" si="29"/>
        <v>19725.99983215332</v>
      </c>
      <c r="J263" s="157">
        <f t="shared" si="29"/>
        <v>21062.000274658203</v>
      </c>
      <c r="K263" s="157">
        <f t="shared" si="29"/>
        <v>21319.999694824219</v>
      </c>
      <c r="L263" s="157">
        <f t="shared" si="29"/>
        <v>17486.99951171875</v>
      </c>
      <c r="M263" s="157" t="str">
        <f t="shared" si="29"/>
        <v/>
      </c>
      <c r="N263" s="157" t="str">
        <f t="shared" ref="N263:P263" si="30">IF(N13=0,"",N138/N13*1000)</f>
        <v/>
      </c>
      <c r="O263" s="157" t="str">
        <f t="shared" si="30"/>
        <v/>
      </c>
      <c r="P263" s="157" t="str">
        <f t="shared" si="30"/>
        <v/>
      </c>
      <c r="Q263" s="157"/>
      <c r="R263" s="157"/>
    </row>
    <row r="264" spans="1:18" hidden="1" x14ac:dyDescent="0.25">
      <c r="A264" t="str">
        <f t="shared" si="12"/>
        <v/>
      </c>
      <c r="B264" s="1" t="str">
        <f t="shared" si="13"/>
        <v>X</v>
      </c>
      <c r="C264" s="37" t="s">
        <v>534</v>
      </c>
      <c r="D264" s="289" t="s">
        <v>535</v>
      </c>
      <c r="E264" s="157" t="str">
        <f t="shared" si="18"/>
        <v/>
      </c>
      <c r="F264" s="157" t="str">
        <f t="shared" si="18"/>
        <v/>
      </c>
      <c r="G264" s="157" t="str">
        <f t="shared" si="29"/>
        <v/>
      </c>
      <c r="H264" s="157">
        <f t="shared" si="29"/>
        <v>34888.999938964844</v>
      </c>
      <c r="I264" s="157" t="str">
        <f t="shared" si="29"/>
        <v/>
      </c>
      <c r="J264" s="157" t="str">
        <f t="shared" si="29"/>
        <v/>
      </c>
      <c r="K264" s="157" t="str">
        <f t="shared" si="29"/>
        <v/>
      </c>
      <c r="L264" s="157" t="str">
        <f t="shared" si="29"/>
        <v/>
      </c>
      <c r="M264" s="157" t="str">
        <f t="shared" si="29"/>
        <v/>
      </c>
      <c r="N264" s="157" t="str">
        <f t="shared" ref="N264:P264" si="31">IF(N14=0,"",N139/N14*1000)</f>
        <v/>
      </c>
      <c r="O264" s="157" t="str">
        <f t="shared" si="31"/>
        <v/>
      </c>
      <c r="P264" s="157" t="str">
        <f t="shared" si="31"/>
        <v/>
      </c>
      <c r="Q264" s="157"/>
      <c r="R264" s="157"/>
    </row>
    <row r="265" spans="1:18" hidden="1" x14ac:dyDescent="0.25">
      <c r="A265" t="str">
        <f t="shared" si="12"/>
        <v/>
      </c>
      <c r="B265" s="1" t="str">
        <f t="shared" si="13"/>
        <v>X</v>
      </c>
      <c r="C265" s="37" t="s">
        <v>536</v>
      </c>
      <c r="D265" s="289" t="s">
        <v>537</v>
      </c>
      <c r="E265" s="157">
        <f t="shared" si="18"/>
        <v>15894.29931640625</v>
      </c>
      <c r="F265" s="157">
        <f t="shared" si="18"/>
        <v>16091.077364408055</v>
      </c>
      <c r="G265" s="157">
        <f t="shared" si="29"/>
        <v>17081.999279203872</v>
      </c>
      <c r="H265" s="157">
        <f t="shared" si="29"/>
        <v>18133.222791883683</v>
      </c>
      <c r="I265" s="157">
        <f t="shared" si="29"/>
        <v>18624.800109863281</v>
      </c>
      <c r="J265" s="157">
        <f t="shared" si="29"/>
        <v>15972.166697184244</v>
      </c>
      <c r="K265" s="157">
        <f t="shared" si="29"/>
        <v>17305.800374348957</v>
      </c>
      <c r="L265" s="157">
        <f t="shared" si="29"/>
        <v>19132.471421185663</v>
      </c>
      <c r="M265" s="157">
        <f t="shared" si="29"/>
        <v>19980.499267578125</v>
      </c>
      <c r="N265" s="157">
        <f t="shared" ref="N265:P265" si="32">IF(N15=0,"",N140/N15*1000)</f>
        <v>20838.349914550781</v>
      </c>
      <c r="O265" s="157">
        <f t="shared" si="32"/>
        <v>20969.332740420388</v>
      </c>
      <c r="P265" s="157">
        <f t="shared" si="32"/>
        <v>25710.111177884617</v>
      </c>
      <c r="Q265" s="157"/>
      <c r="R265" s="157"/>
    </row>
    <row r="266" spans="1:18" hidden="1" x14ac:dyDescent="0.25">
      <c r="A266" t="str">
        <f t="shared" si="12"/>
        <v/>
      </c>
      <c r="B266" s="1" t="str">
        <f t="shared" si="13"/>
        <v/>
      </c>
      <c r="C266" s="37" t="s">
        <v>538</v>
      </c>
      <c r="D266" s="289" t="s">
        <v>539</v>
      </c>
      <c r="E266" s="157" t="str">
        <f t="shared" si="18"/>
        <v/>
      </c>
      <c r="F266" s="157" t="str">
        <f t="shared" si="18"/>
        <v/>
      </c>
      <c r="G266" s="157" t="str">
        <f t="shared" si="29"/>
        <v/>
      </c>
      <c r="H266" s="157" t="str">
        <f t="shared" si="29"/>
        <v/>
      </c>
      <c r="I266" s="157" t="str">
        <f t="shared" si="29"/>
        <v/>
      </c>
      <c r="J266" s="157" t="str">
        <f t="shared" si="29"/>
        <v/>
      </c>
      <c r="K266" s="157" t="str">
        <f t="shared" si="29"/>
        <v/>
      </c>
      <c r="L266" s="157" t="str">
        <f t="shared" si="29"/>
        <v/>
      </c>
      <c r="M266" s="157" t="str">
        <f t="shared" si="29"/>
        <v/>
      </c>
      <c r="N266" s="157" t="str">
        <f t="shared" ref="N266:P266" si="33">IF(N16=0,"",N141/N16*1000)</f>
        <v/>
      </c>
      <c r="O266" s="157" t="str">
        <f t="shared" si="33"/>
        <v/>
      </c>
      <c r="P266" s="157" t="str">
        <f t="shared" si="33"/>
        <v/>
      </c>
      <c r="Q266" s="157"/>
      <c r="R266" s="157"/>
    </row>
    <row r="267" spans="1:18" hidden="1" x14ac:dyDescent="0.25">
      <c r="A267" t="str">
        <f t="shared" si="12"/>
        <v/>
      </c>
      <c r="B267" s="1" t="str">
        <f t="shared" si="13"/>
        <v>X</v>
      </c>
      <c r="C267" s="37" t="s">
        <v>540</v>
      </c>
      <c r="D267" s="289" t="s">
        <v>541</v>
      </c>
      <c r="E267" s="157" t="str">
        <f t="shared" si="18"/>
        <v/>
      </c>
      <c r="F267" s="157" t="str">
        <f t="shared" si="18"/>
        <v/>
      </c>
      <c r="G267" s="157" t="str">
        <f t="shared" si="29"/>
        <v/>
      </c>
      <c r="H267" s="157" t="str">
        <f t="shared" si="29"/>
        <v/>
      </c>
      <c r="I267" s="157" t="str">
        <f t="shared" si="29"/>
        <v/>
      </c>
      <c r="J267" s="157">
        <f t="shared" si="29"/>
        <v>21583.749771118164</v>
      </c>
      <c r="K267" s="157">
        <f t="shared" si="29"/>
        <v>12298.000335693359</v>
      </c>
      <c r="L267" s="157">
        <f t="shared" si="29"/>
        <v>13285.800170898438</v>
      </c>
      <c r="M267" s="157" t="str">
        <f t="shared" si="29"/>
        <v/>
      </c>
      <c r="N267" s="157" t="str">
        <f t="shared" ref="N267:P267" si="34">IF(N17=0,"",N142/N17*1000)</f>
        <v/>
      </c>
      <c r="O267" s="157" t="str">
        <f t="shared" si="34"/>
        <v/>
      </c>
      <c r="P267" s="157" t="str">
        <f t="shared" si="34"/>
        <v/>
      </c>
      <c r="Q267" s="157"/>
      <c r="R267" s="157"/>
    </row>
    <row r="268" spans="1:18" x14ac:dyDescent="0.25">
      <c r="A268" t="str">
        <f t="shared" si="12"/>
        <v>Cofog2</v>
      </c>
      <c r="B268" s="1" t="str">
        <f t="shared" si="13"/>
        <v>X</v>
      </c>
      <c r="C268" s="37" t="s">
        <v>542</v>
      </c>
      <c r="D268" s="228" t="s">
        <v>543</v>
      </c>
      <c r="E268" s="157">
        <f t="shared" si="18"/>
        <v>27920.625686645508</v>
      </c>
      <c r="F268" s="157">
        <f t="shared" si="18"/>
        <v>29370.500564575195</v>
      </c>
      <c r="G268" s="157">
        <f t="shared" si="29"/>
        <v>30576.800537109375</v>
      </c>
      <c r="H268" s="157">
        <f t="shared" si="29"/>
        <v>28153.666178385418</v>
      </c>
      <c r="I268" s="157">
        <f t="shared" si="29"/>
        <v>25513.874053955078</v>
      </c>
      <c r="J268" s="157">
        <f t="shared" si="29"/>
        <v>28045.749664306641</v>
      </c>
      <c r="K268" s="157">
        <f t="shared" si="29"/>
        <v>25446.41621907552</v>
      </c>
      <c r="L268" s="157">
        <f t="shared" si="29"/>
        <v>26161.332872178817</v>
      </c>
      <c r="M268" s="157">
        <f t="shared" si="29"/>
        <v>26792.889065212672</v>
      </c>
      <c r="N268" s="157">
        <f t="shared" ref="N268:R268" si="35">IF(N18=0,"",N143/N18*1000)</f>
        <v>27375.22210015191</v>
      </c>
      <c r="O268" s="157">
        <f t="shared" si="35"/>
        <v>29040.750503540039</v>
      </c>
      <c r="P268" s="157" t="str">
        <f t="shared" si="35"/>
        <v/>
      </c>
      <c r="Q268" s="157" t="str">
        <f t="shared" si="35"/>
        <v/>
      </c>
      <c r="R268" s="157" t="str">
        <f t="shared" si="35"/>
        <v/>
      </c>
    </row>
    <row r="269" spans="1:18" hidden="1" x14ac:dyDescent="0.25">
      <c r="A269" t="str">
        <f t="shared" si="12"/>
        <v/>
      </c>
      <c r="B269" s="1" t="str">
        <f t="shared" si="13"/>
        <v/>
      </c>
      <c r="C269" s="37" t="s">
        <v>544</v>
      </c>
      <c r="D269" s="289" t="s">
        <v>545</v>
      </c>
      <c r="E269" s="157" t="str">
        <f t="shared" si="18"/>
        <v/>
      </c>
      <c r="F269" s="157" t="str">
        <f t="shared" si="18"/>
        <v/>
      </c>
      <c r="G269" s="157" t="str">
        <f t="shared" si="29"/>
        <v/>
      </c>
      <c r="H269" s="157" t="str">
        <f t="shared" si="29"/>
        <v/>
      </c>
      <c r="I269" s="157" t="str">
        <f t="shared" si="29"/>
        <v/>
      </c>
      <c r="J269" s="157" t="str">
        <f t="shared" si="29"/>
        <v/>
      </c>
      <c r="K269" s="157" t="str">
        <f t="shared" si="29"/>
        <v/>
      </c>
      <c r="L269" s="157" t="str">
        <f t="shared" si="29"/>
        <v/>
      </c>
      <c r="M269" s="157" t="str">
        <f t="shared" si="29"/>
        <v/>
      </c>
      <c r="N269" s="157" t="str">
        <f t="shared" ref="N269:P269" si="36">IF(N19=0,"",N144/N19*1000)</f>
        <v/>
      </c>
      <c r="O269" s="157" t="str">
        <f t="shared" si="36"/>
        <v/>
      </c>
      <c r="P269" s="157" t="str">
        <f t="shared" si="36"/>
        <v/>
      </c>
      <c r="Q269" s="157"/>
      <c r="R269" s="157"/>
    </row>
    <row r="270" spans="1:18" hidden="1" x14ac:dyDescent="0.25">
      <c r="A270" t="str">
        <f t="shared" si="12"/>
        <v/>
      </c>
      <c r="B270" s="1" t="str">
        <f t="shared" si="13"/>
        <v/>
      </c>
      <c r="C270" s="37" t="s">
        <v>546</v>
      </c>
      <c r="D270" s="289" t="s">
        <v>547</v>
      </c>
      <c r="E270" s="157" t="str">
        <f t="shared" si="18"/>
        <v/>
      </c>
      <c r="F270" s="157" t="str">
        <f t="shared" si="18"/>
        <v/>
      </c>
      <c r="G270" s="157" t="str">
        <f t="shared" si="29"/>
        <v/>
      </c>
      <c r="H270" s="157" t="str">
        <f t="shared" si="29"/>
        <v/>
      </c>
      <c r="I270" s="157" t="str">
        <f t="shared" si="29"/>
        <v/>
      </c>
      <c r="J270" s="157" t="str">
        <f t="shared" si="29"/>
        <v/>
      </c>
      <c r="K270" s="157" t="str">
        <f t="shared" si="29"/>
        <v/>
      </c>
      <c r="L270" s="157" t="str">
        <f t="shared" si="29"/>
        <v/>
      </c>
      <c r="M270" s="157" t="str">
        <f t="shared" si="29"/>
        <v/>
      </c>
      <c r="N270" s="157" t="str">
        <f t="shared" ref="N270:P270" si="37">IF(N20=0,"",N145/N20*1000)</f>
        <v/>
      </c>
      <c r="O270" s="157" t="str">
        <f t="shared" si="37"/>
        <v/>
      </c>
      <c r="P270" s="157" t="str">
        <f t="shared" si="37"/>
        <v/>
      </c>
      <c r="Q270" s="157"/>
      <c r="R270" s="157"/>
    </row>
    <row r="271" spans="1:18" hidden="1" x14ac:dyDescent="0.25">
      <c r="A271" t="str">
        <f t="shared" si="12"/>
        <v/>
      </c>
      <c r="B271" s="1" t="str">
        <f t="shared" si="13"/>
        <v/>
      </c>
      <c r="C271" s="37" t="s">
        <v>548</v>
      </c>
      <c r="D271" s="289" t="s">
        <v>549</v>
      </c>
      <c r="E271" s="157" t="str">
        <f t="shared" si="18"/>
        <v/>
      </c>
      <c r="F271" s="157" t="str">
        <f t="shared" si="18"/>
        <v/>
      </c>
      <c r="G271" s="157" t="str">
        <f t="shared" si="29"/>
        <v/>
      </c>
      <c r="H271" s="157" t="str">
        <f t="shared" si="29"/>
        <v/>
      </c>
      <c r="I271" s="157" t="str">
        <f t="shared" si="29"/>
        <v/>
      </c>
      <c r="J271" s="157" t="str">
        <f t="shared" si="29"/>
        <v/>
      </c>
      <c r="K271" s="157" t="str">
        <f t="shared" si="29"/>
        <v/>
      </c>
      <c r="L271" s="157" t="str">
        <f t="shared" si="29"/>
        <v/>
      </c>
      <c r="M271" s="157" t="str">
        <f t="shared" si="29"/>
        <v/>
      </c>
      <c r="N271" s="157" t="str">
        <f t="shared" ref="N271:P271" si="38">IF(N21=0,"",N146/N21*1000)</f>
        <v/>
      </c>
      <c r="O271" s="157" t="str">
        <f t="shared" si="38"/>
        <v/>
      </c>
      <c r="P271" s="157" t="str">
        <f t="shared" si="38"/>
        <v/>
      </c>
      <c r="Q271" s="157"/>
      <c r="R271" s="157"/>
    </row>
    <row r="272" spans="1:18" hidden="1" x14ac:dyDescent="0.25">
      <c r="A272" t="str">
        <f t="shared" si="12"/>
        <v/>
      </c>
      <c r="B272" s="1" t="str">
        <f t="shared" si="13"/>
        <v/>
      </c>
      <c r="C272" s="37" t="s">
        <v>550</v>
      </c>
      <c r="D272" s="289" t="s">
        <v>551</v>
      </c>
      <c r="E272" s="157" t="str">
        <f t="shared" si="18"/>
        <v/>
      </c>
      <c r="F272" s="157" t="str">
        <f t="shared" si="18"/>
        <v/>
      </c>
      <c r="G272" s="157" t="str">
        <f t="shared" si="29"/>
        <v/>
      </c>
      <c r="H272" s="157" t="str">
        <f t="shared" si="29"/>
        <v/>
      </c>
      <c r="I272" s="157" t="str">
        <f t="shared" si="29"/>
        <v/>
      </c>
      <c r="J272" s="157" t="str">
        <f t="shared" si="29"/>
        <v/>
      </c>
      <c r="K272" s="157" t="str">
        <f t="shared" si="29"/>
        <v/>
      </c>
      <c r="L272" s="157" t="str">
        <f t="shared" si="29"/>
        <v/>
      </c>
      <c r="M272" s="157" t="str">
        <f t="shared" si="29"/>
        <v/>
      </c>
      <c r="N272" s="157" t="str">
        <f t="shared" ref="N272:P272" si="39">IF(N22=0,"",N147/N22*1000)</f>
        <v/>
      </c>
      <c r="O272" s="157" t="str">
        <f t="shared" si="39"/>
        <v/>
      </c>
      <c r="P272" s="157" t="str">
        <f t="shared" si="39"/>
        <v/>
      </c>
      <c r="Q272" s="157"/>
      <c r="R272" s="157"/>
    </row>
    <row r="273" spans="1:18" hidden="1" x14ac:dyDescent="0.25">
      <c r="A273" t="str">
        <f t="shared" si="12"/>
        <v/>
      </c>
      <c r="B273" s="1" t="str">
        <f t="shared" si="13"/>
        <v>X</v>
      </c>
      <c r="C273" s="37" t="s">
        <v>552</v>
      </c>
      <c r="D273" s="289" t="s">
        <v>553</v>
      </c>
      <c r="E273" s="157">
        <f t="shared" si="18"/>
        <v>27920.625686645508</v>
      </c>
      <c r="F273" s="157">
        <f t="shared" si="18"/>
        <v>29370.500564575195</v>
      </c>
      <c r="G273" s="157">
        <f t="shared" ref="G273:M282" si="40">IF(G23=0,"",G148/G23*1000)</f>
        <v>30576.800537109375</v>
      </c>
      <c r="H273" s="157">
        <f t="shared" si="40"/>
        <v>28153.666178385418</v>
      </c>
      <c r="I273" s="157">
        <f t="shared" si="40"/>
        <v>25513.874053955078</v>
      </c>
      <c r="J273" s="157">
        <f t="shared" si="40"/>
        <v>28045.749664306641</v>
      </c>
      <c r="K273" s="157">
        <f t="shared" si="40"/>
        <v>25446.41621907552</v>
      </c>
      <c r="L273" s="157">
        <f t="shared" si="40"/>
        <v>26161.332872178817</v>
      </c>
      <c r="M273" s="157">
        <f t="shared" si="40"/>
        <v>26792.889065212672</v>
      </c>
      <c r="N273" s="157">
        <f t="shared" ref="N273:P273" si="41">IF(N23=0,"",N148/N23*1000)</f>
        <v>27375.22210015191</v>
      </c>
      <c r="O273" s="157">
        <f t="shared" si="41"/>
        <v>29040.750503540039</v>
      </c>
      <c r="P273" s="157" t="str">
        <f t="shared" si="41"/>
        <v/>
      </c>
      <c r="Q273" s="157"/>
      <c r="R273" s="157"/>
    </row>
    <row r="274" spans="1:18" x14ac:dyDescent="0.25">
      <c r="A274" t="str">
        <f t="shared" si="12"/>
        <v>Cofog2</v>
      </c>
      <c r="B274" s="1" t="str">
        <f t="shared" si="13"/>
        <v>X</v>
      </c>
      <c r="C274" s="37" t="s">
        <v>554</v>
      </c>
      <c r="D274" s="228" t="s">
        <v>555</v>
      </c>
      <c r="E274" s="157">
        <f t="shared" ref="E274:F293" si="42">IF(E24=0,"",E149/E24*1000)</f>
        <v>21136.240042892157</v>
      </c>
      <c r="F274" s="157">
        <f t="shared" si="42"/>
        <v>21481.394410593632</v>
      </c>
      <c r="G274" s="157">
        <f t="shared" si="40"/>
        <v>21965.316890746122</v>
      </c>
      <c r="H274" s="157">
        <f t="shared" si="40"/>
        <v>21977.84423828125</v>
      </c>
      <c r="I274" s="157">
        <f t="shared" si="40"/>
        <v>22513.259548611109</v>
      </c>
      <c r="J274" s="157">
        <f t="shared" si="40"/>
        <v>24076.91180889423</v>
      </c>
      <c r="K274" s="157">
        <f t="shared" si="40"/>
        <v>27485.836043895913</v>
      </c>
      <c r="L274" s="157">
        <f t="shared" si="40"/>
        <v>28437.887052210368</v>
      </c>
      <c r="M274" s="157">
        <f t="shared" si="40"/>
        <v>29801.370169370231</v>
      </c>
      <c r="N274" s="157">
        <f t="shared" ref="N274:R274" si="43">IF(N24=0,"",N149/N24*1000)</f>
        <v>28608.435428503788</v>
      </c>
      <c r="O274" s="157">
        <f t="shared" si="43"/>
        <v>30510.426568441064</v>
      </c>
      <c r="P274" s="157">
        <f t="shared" si="43"/>
        <v>29946.291158127682</v>
      </c>
      <c r="Q274" s="157">
        <f t="shared" si="43"/>
        <v>30027.178003153669</v>
      </c>
      <c r="R274" s="157">
        <f t="shared" si="43"/>
        <v>31146.39243919979</v>
      </c>
    </row>
    <row r="275" spans="1:18" hidden="1" x14ac:dyDescent="0.25">
      <c r="A275" t="str">
        <f t="shared" si="12"/>
        <v/>
      </c>
      <c r="B275" s="1" t="str">
        <f t="shared" si="13"/>
        <v>X</v>
      </c>
      <c r="C275" s="37" t="s">
        <v>556</v>
      </c>
      <c r="D275" s="289" t="s">
        <v>557</v>
      </c>
      <c r="E275" s="157">
        <f t="shared" si="42"/>
        <v>17795.429532490078</v>
      </c>
      <c r="F275" s="157">
        <f t="shared" si="42"/>
        <v>17643.3837890625</v>
      </c>
      <c r="G275" s="157">
        <f t="shared" si="40"/>
        <v>17592.329025268555</v>
      </c>
      <c r="H275" s="157">
        <f t="shared" si="40"/>
        <v>17786.793542286705</v>
      </c>
      <c r="I275" s="157">
        <f t="shared" si="40"/>
        <v>18737.102161754261</v>
      </c>
      <c r="J275" s="157">
        <f t="shared" si="40"/>
        <v>18787.327500640371</v>
      </c>
      <c r="K275" s="157">
        <f t="shared" si="40"/>
        <v>23036.871141003026</v>
      </c>
      <c r="L275" s="157">
        <f t="shared" si="40"/>
        <v>24515.913368999092</v>
      </c>
      <c r="M275" s="157">
        <f t="shared" si="40"/>
        <v>25509.369314533389</v>
      </c>
      <c r="N275" s="157">
        <f t="shared" ref="N275:P275" si="44">IF(N25=0,"",N150/N25*1000)</f>
        <v>23962.753504922945</v>
      </c>
      <c r="O275" s="157">
        <f t="shared" si="44"/>
        <v>25728.434244791668</v>
      </c>
      <c r="P275" s="157">
        <f t="shared" si="44"/>
        <v>27357.573574029124</v>
      </c>
      <c r="Q275" s="157"/>
      <c r="R275" s="157"/>
    </row>
    <row r="276" spans="1:18" hidden="1" x14ac:dyDescent="0.25">
      <c r="A276" t="str">
        <f t="shared" si="12"/>
        <v/>
      </c>
      <c r="B276" s="1" t="str">
        <f t="shared" si="13"/>
        <v>X</v>
      </c>
      <c r="C276" s="37" t="s">
        <v>558</v>
      </c>
      <c r="D276" s="289" t="s">
        <v>559</v>
      </c>
      <c r="E276" s="157">
        <f t="shared" si="42"/>
        <v>16840.799967447918</v>
      </c>
      <c r="F276" s="157">
        <f t="shared" si="42"/>
        <v>15443.111843532986</v>
      </c>
      <c r="G276" s="157">
        <f t="shared" si="40"/>
        <v>16594.688415527344</v>
      </c>
      <c r="H276" s="157">
        <f t="shared" si="40"/>
        <v>17151.176901424635</v>
      </c>
      <c r="I276" s="157">
        <f t="shared" si="40"/>
        <v>15859.823787913603</v>
      </c>
      <c r="J276" s="157">
        <f t="shared" si="40"/>
        <v>16591.666327582465</v>
      </c>
      <c r="K276" s="157">
        <f t="shared" si="40"/>
        <v>22540.187835693359</v>
      </c>
      <c r="L276" s="157">
        <f t="shared" si="40"/>
        <v>21901.150512695313</v>
      </c>
      <c r="M276" s="157">
        <f t="shared" si="40"/>
        <v>24157.545609907673</v>
      </c>
      <c r="N276" s="157">
        <f t="shared" ref="N276:P276" si="45">IF(N26=0,"",N151/N26*1000)</f>
        <v>21946.665445963543</v>
      </c>
      <c r="O276" s="157">
        <f t="shared" si="45"/>
        <v>23651.499430338543</v>
      </c>
      <c r="P276" s="157">
        <f t="shared" si="45"/>
        <v>24053.499857584637</v>
      </c>
      <c r="Q276" s="157"/>
      <c r="R276" s="157"/>
    </row>
    <row r="277" spans="1:18" hidden="1" x14ac:dyDescent="0.25">
      <c r="A277" t="str">
        <f t="shared" si="12"/>
        <v/>
      </c>
      <c r="B277" s="1" t="str">
        <f t="shared" si="13"/>
        <v>X</v>
      </c>
      <c r="C277" s="37" t="s">
        <v>560</v>
      </c>
      <c r="D277" s="289" t="s">
        <v>561</v>
      </c>
      <c r="E277" s="157">
        <f t="shared" si="42"/>
        <v>26224.819607204859</v>
      </c>
      <c r="F277" s="157">
        <f t="shared" si="42"/>
        <v>26877.157110916942</v>
      </c>
      <c r="G277" s="157">
        <f t="shared" si="40"/>
        <v>27613.374498155379</v>
      </c>
      <c r="H277" s="157">
        <f t="shared" si="40"/>
        <v>27955.029655905331</v>
      </c>
      <c r="I277" s="157">
        <f t="shared" si="40"/>
        <v>28937.289472939312</v>
      </c>
      <c r="J277" s="157">
        <f t="shared" si="40"/>
        <v>27358.387936827956</v>
      </c>
      <c r="K277" s="157">
        <f t="shared" si="40"/>
        <v>29706.398584509407</v>
      </c>
      <c r="L277" s="157">
        <f t="shared" si="40"/>
        <v>32390.370791720357</v>
      </c>
      <c r="M277" s="157">
        <f t="shared" si="40"/>
        <v>32996.267790841586</v>
      </c>
      <c r="N277" s="157">
        <f t="shared" ref="N277:P277" si="46">IF(N27=0,"",N152/N27*1000)</f>
        <v>32982.504060952968</v>
      </c>
      <c r="O277" s="157">
        <f t="shared" si="46"/>
        <v>35403.116466929612</v>
      </c>
      <c r="P277" s="157">
        <f t="shared" si="46"/>
        <v>34752.085658482145</v>
      </c>
      <c r="Q277" s="157"/>
      <c r="R277" s="157"/>
    </row>
    <row r="278" spans="1:18" hidden="1" x14ac:dyDescent="0.25">
      <c r="A278" t="str">
        <f t="shared" si="12"/>
        <v/>
      </c>
      <c r="B278" s="1" t="str">
        <f t="shared" si="13"/>
        <v>X</v>
      </c>
      <c r="C278" s="37" t="s">
        <v>562</v>
      </c>
      <c r="D278" s="289" t="s">
        <v>563</v>
      </c>
      <c r="E278" s="157">
        <f t="shared" si="42"/>
        <v>17340.429033551896</v>
      </c>
      <c r="F278" s="157">
        <f t="shared" si="42"/>
        <v>17595.312118530273</v>
      </c>
      <c r="G278" s="157">
        <f t="shared" si="40"/>
        <v>17186.187744140625</v>
      </c>
      <c r="H278" s="157">
        <f t="shared" si="40"/>
        <v>18160.235236672794</v>
      </c>
      <c r="I278" s="157">
        <f t="shared" si="40"/>
        <v>17216.429210844497</v>
      </c>
      <c r="J278" s="157">
        <f t="shared" si="40"/>
        <v>18253.856840587796</v>
      </c>
      <c r="K278" s="157">
        <f t="shared" si="40"/>
        <v>22297.157689144737</v>
      </c>
      <c r="L278" s="157">
        <f t="shared" si="40"/>
        <v>24241.89517372533</v>
      </c>
      <c r="M278" s="157">
        <f t="shared" si="40"/>
        <v>27310.000610351563</v>
      </c>
      <c r="N278" s="157">
        <f t="shared" ref="N278:P278" si="47">IF(N28=0,"",N153/N28*1000)</f>
        <v>25237.476167224704</v>
      </c>
      <c r="O278" s="157">
        <f t="shared" si="47"/>
        <v>26004.17427394701</v>
      </c>
      <c r="P278" s="157">
        <f t="shared" si="47"/>
        <v>17868.999481201172</v>
      </c>
      <c r="Q278" s="157"/>
      <c r="R278" s="157"/>
    </row>
    <row r="279" spans="1:18" hidden="1" x14ac:dyDescent="0.25">
      <c r="A279" t="str">
        <f t="shared" si="12"/>
        <v/>
      </c>
      <c r="B279" s="1" t="str">
        <f t="shared" si="13"/>
        <v>X</v>
      </c>
      <c r="C279" s="37" t="s">
        <v>564</v>
      </c>
      <c r="D279" s="289" t="s">
        <v>565</v>
      </c>
      <c r="E279" s="157">
        <f t="shared" si="42"/>
        <v>24567.799377441406</v>
      </c>
      <c r="F279" s="157">
        <f t="shared" si="42"/>
        <v>19008.499145507813</v>
      </c>
      <c r="G279" s="157">
        <f t="shared" si="40"/>
        <v>28808.334350585938</v>
      </c>
      <c r="H279" s="157">
        <f t="shared" si="40"/>
        <v>25745.000839233398</v>
      </c>
      <c r="I279" s="157">
        <f t="shared" si="40"/>
        <v>44626.499176025391</v>
      </c>
      <c r="J279" s="157">
        <f t="shared" si="40"/>
        <v>43171.000162760414</v>
      </c>
      <c r="K279" s="157">
        <f t="shared" si="40"/>
        <v>48687.999725341797</v>
      </c>
      <c r="L279" s="157">
        <f t="shared" si="40"/>
        <v>40206.49973551432</v>
      </c>
      <c r="M279" s="157">
        <f t="shared" si="40"/>
        <v>40599.833170572914</v>
      </c>
      <c r="N279" s="157">
        <f t="shared" ref="N279:P279" si="48">IF(N29=0,"",N154/N29*1000)</f>
        <v>42970.001220703125</v>
      </c>
      <c r="O279" s="157">
        <f t="shared" si="48"/>
        <v>42858.668009440102</v>
      </c>
      <c r="P279" s="157">
        <f t="shared" si="48"/>
        <v>40615.333557128906</v>
      </c>
      <c r="Q279" s="157"/>
      <c r="R279" s="157"/>
    </row>
    <row r="280" spans="1:18" hidden="1" x14ac:dyDescent="0.25">
      <c r="A280" t="str">
        <f t="shared" si="12"/>
        <v/>
      </c>
      <c r="B280" s="1" t="str">
        <f t="shared" si="13"/>
        <v>X</v>
      </c>
      <c r="C280" s="37" t="s">
        <v>566</v>
      </c>
      <c r="D280" s="289" t="s">
        <v>567</v>
      </c>
      <c r="E280" s="157">
        <f t="shared" si="42"/>
        <v>20732.047047334556</v>
      </c>
      <c r="F280" s="157">
        <f t="shared" si="42"/>
        <v>21492.705939797794</v>
      </c>
      <c r="G280" s="157">
        <f t="shared" si="40"/>
        <v>22138.621363146551</v>
      </c>
      <c r="H280" s="157">
        <f t="shared" si="40"/>
        <v>21700.37841796875</v>
      </c>
      <c r="I280" s="157">
        <f t="shared" si="40"/>
        <v>23460.658243257705</v>
      </c>
      <c r="J280" s="157">
        <f t="shared" si="40"/>
        <v>27048.399939903844</v>
      </c>
      <c r="K280" s="157">
        <f t="shared" si="40"/>
        <v>30060.936337425595</v>
      </c>
      <c r="L280" s="157">
        <f t="shared" si="40"/>
        <v>28399.888780381942</v>
      </c>
      <c r="M280" s="157">
        <f t="shared" si="40"/>
        <v>31509.438119283535</v>
      </c>
      <c r="N280" s="157">
        <f t="shared" ref="N280:P280" si="49">IF(N30=0,"",N155/N30*1000)</f>
        <v>29681.665665064102</v>
      </c>
      <c r="O280" s="157">
        <f t="shared" si="49"/>
        <v>31041.420384457237</v>
      </c>
      <c r="P280" s="157">
        <f t="shared" si="49"/>
        <v>31720.177786690849</v>
      </c>
      <c r="Q280" s="157"/>
      <c r="R280" s="157"/>
    </row>
    <row r="281" spans="1:18" x14ac:dyDescent="0.25">
      <c r="A281" t="str">
        <f t="shared" si="12"/>
        <v>Cofog2</v>
      </c>
      <c r="B281" s="1" t="str">
        <f t="shared" si="13"/>
        <v>X</v>
      </c>
      <c r="C281" s="37" t="s">
        <v>568</v>
      </c>
      <c r="D281" s="228" t="s">
        <v>569</v>
      </c>
      <c r="E281" s="157">
        <f t="shared" si="42"/>
        <v>13517.762690639951</v>
      </c>
      <c r="F281" s="157">
        <f t="shared" si="42"/>
        <v>14373.816005369928</v>
      </c>
      <c r="G281" s="157">
        <f t="shared" si="40"/>
        <v>15021.219239480957</v>
      </c>
      <c r="H281" s="157">
        <f t="shared" si="40"/>
        <v>16198.768886817896</v>
      </c>
      <c r="I281" s="157">
        <f t="shared" si="40"/>
        <v>16286.024440850997</v>
      </c>
      <c r="J281" s="157">
        <f t="shared" si="40"/>
        <v>16365.744329308092</v>
      </c>
      <c r="K281" s="157">
        <f t="shared" si="40"/>
        <v>17758.582927935357</v>
      </c>
      <c r="L281" s="157">
        <f t="shared" si="40"/>
        <v>18961.268491771709</v>
      </c>
      <c r="M281" s="157">
        <f t="shared" si="40"/>
        <v>19328.068713976947</v>
      </c>
      <c r="N281" s="157">
        <f t="shared" ref="N281:R281" si="50">IF(N31=0,"",N156/N31*1000)</f>
        <v>19838.561670740222</v>
      </c>
      <c r="O281" s="157">
        <f t="shared" si="50"/>
        <v>19514.493515403683</v>
      </c>
      <c r="P281" s="157">
        <f t="shared" si="50"/>
        <v>20562.456213909649</v>
      </c>
      <c r="Q281" s="157">
        <f t="shared" si="50"/>
        <v>21229.364630881322</v>
      </c>
      <c r="R281" s="157">
        <f t="shared" si="50"/>
        <v>23885.009081757704</v>
      </c>
    </row>
    <row r="282" spans="1:18" hidden="1" x14ac:dyDescent="0.25">
      <c r="A282" t="str">
        <f t="shared" si="12"/>
        <v/>
      </c>
      <c r="B282" s="1" t="str">
        <f t="shared" si="13"/>
        <v>X</v>
      </c>
      <c r="C282" s="37" t="s">
        <v>570</v>
      </c>
      <c r="D282" s="289" t="s">
        <v>571</v>
      </c>
      <c r="E282" s="157">
        <f t="shared" si="42"/>
        <v>15675.041198730469</v>
      </c>
      <c r="F282" s="157">
        <f t="shared" si="42"/>
        <v>16657.815684442932</v>
      </c>
      <c r="G282" s="157">
        <f t="shared" si="40"/>
        <v>16785.752240349266</v>
      </c>
      <c r="H282" s="157">
        <f t="shared" si="40"/>
        <v>18437.116755995638</v>
      </c>
      <c r="I282" s="157">
        <f t="shared" si="40"/>
        <v>19660.604288289836</v>
      </c>
      <c r="J282" s="157">
        <f t="shared" si="40"/>
        <v>26110.451975176409</v>
      </c>
      <c r="K282" s="157">
        <f t="shared" si="40"/>
        <v>29962.693434495195</v>
      </c>
      <c r="L282" s="157">
        <f t="shared" si="40"/>
        <v>31062.523251488095</v>
      </c>
      <c r="M282" s="157">
        <f t="shared" si="40"/>
        <v>34485.99853515625</v>
      </c>
      <c r="N282" s="157">
        <f t="shared" ref="N282:P282" si="51">IF(N32=0,"",N157/N32*1000)</f>
        <v>34522.250366210938</v>
      </c>
      <c r="O282" s="157">
        <f t="shared" si="51"/>
        <v>35731.159410978617</v>
      </c>
      <c r="P282" s="157">
        <f t="shared" si="51"/>
        <v>26757.667541503906</v>
      </c>
      <c r="Q282" s="157"/>
      <c r="R282" s="157"/>
    </row>
    <row r="283" spans="1:18" hidden="1" x14ac:dyDescent="0.25">
      <c r="A283" t="str">
        <f t="shared" si="12"/>
        <v/>
      </c>
      <c r="B283" s="1" t="str">
        <f t="shared" si="13"/>
        <v>X</v>
      </c>
      <c r="C283" s="37" t="s">
        <v>572</v>
      </c>
      <c r="D283" s="289" t="s">
        <v>573</v>
      </c>
      <c r="E283" s="157">
        <f t="shared" si="42"/>
        <v>13008.764827952666</v>
      </c>
      <c r="F283" s="157">
        <f t="shared" si="42"/>
        <v>12997.625350952148</v>
      </c>
      <c r="G283" s="157">
        <f t="shared" ref="G283:M292" si="52">IF(G33=0,"",G158/G33*1000)</f>
        <v>14798.642839704242</v>
      </c>
      <c r="H283" s="157">
        <f t="shared" si="52"/>
        <v>15680.845994215746</v>
      </c>
      <c r="I283" s="157">
        <f t="shared" si="52"/>
        <v>14591.999816894531</v>
      </c>
      <c r="J283" s="157">
        <f t="shared" si="52"/>
        <v>13764.667087131076</v>
      </c>
      <c r="K283" s="157">
        <f t="shared" si="52"/>
        <v>14400.499979654947</v>
      </c>
      <c r="L283" s="157" t="str">
        <f t="shared" si="52"/>
        <v/>
      </c>
      <c r="M283" s="157" t="str">
        <f t="shared" si="52"/>
        <v/>
      </c>
      <c r="N283" s="157" t="str">
        <f t="shared" ref="N283:P283" si="53">IF(N33=0,"",N158/N33*1000)</f>
        <v/>
      </c>
      <c r="O283" s="157" t="str">
        <f t="shared" si="53"/>
        <v/>
      </c>
      <c r="P283" s="157" t="str">
        <f t="shared" si="53"/>
        <v/>
      </c>
      <c r="Q283" s="157"/>
      <c r="R283" s="157"/>
    </row>
    <row r="284" spans="1:18" hidden="1" x14ac:dyDescent="0.25">
      <c r="A284" t="str">
        <f t="shared" si="12"/>
        <v/>
      </c>
      <c r="B284" s="1" t="str">
        <f t="shared" si="13"/>
        <v>X</v>
      </c>
      <c r="C284" s="37" t="s">
        <v>574</v>
      </c>
      <c r="D284" s="289" t="s">
        <v>575</v>
      </c>
      <c r="E284" s="157">
        <f t="shared" si="42"/>
        <v>17385.592990451391</v>
      </c>
      <c r="F284" s="157">
        <f t="shared" si="42"/>
        <v>18407.547489289314</v>
      </c>
      <c r="G284" s="157">
        <f t="shared" si="52"/>
        <v>19717.100016276043</v>
      </c>
      <c r="H284" s="157">
        <f t="shared" si="52"/>
        <v>19919.654583108837</v>
      </c>
      <c r="I284" s="157">
        <f t="shared" si="52"/>
        <v>20565.128449470765</v>
      </c>
      <c r="J284" s="157">
        <f t="shared" si="52"/>
        <v>20367.582099382267</v>
      </c>
      <c r="K284" s="157">
        <f t="shared" si="52"/>
        <v>21647.863214666191</v>
      </c>
      <c r="L284" s="157">
        <f t="shared" si="52"/>
        <v>22229.778374565969</v>
      </c>
      <c r="M284" s="157">
        <f t="shared" si="52"/>
        <v>21844.26025390625</v>
      </c>
      <c r="N284" s="157">
        <f t="shared" ref="N284:P284" si="54">IF(N34=0,"",N159/N34*1000)</f>
        <v>21527.595682347073</v>
      </c>
      <c r="O284" s="157">
        <f t="shared" si="54"/>
        <v>19922.847581946331</v>
      </c>
      <c r="P284" s="157">
        <f t="shared" si="54"/>
        <v>18765.06233215332</v>
      </c>
      <c r="Q284" s="157"/>
      <c r="R284" s="157"/>
    </row>
    <row r="285" spans="1:18" hidden="1" x14ac:dyDescent="0.25">
      <c r="A285" t="str">
        <f t="shared" si="12"/>
        <v/>
      </c>
      <c r="B285" s="1" t="str">
        <f t="shared" ref="B285:B316" si="55">IF(SUM(E285:U285)&lt;=0,"","X")</f>
        <v>X</v>
      </c>
      <c r="C285" s="37" t="s">
        <v>576</v>
      </c>
      <c r="D285" s="289" t="s">
        <v>577</v>
      </c>
      <c r="E285" s="157">
        <f t="shared" si="42"/>
        <v>13434.833526611328</v>
      </c>
      <c r="F285" s="157">
        <f t="shared" si="42"/>
        <v>13501.199340820313</v>
      </c>
      <c r="G285" s="157">
        <f t="shared" si="52"/>
        <v>12545.667012532553</v>
      </c>
      <c r="H285" s="157">
        <f t="shared" si="52"/>
        <v>13391.000111897787</v>
      </c>
      <c r="I285" s="157">
        <f t="shared" si="52"/>
        <v>14222.999572753906</v>
      </c>
      <c r="J285" s="157" t="str">
        <f t="shared" si="52"/>
        <v/>
      </c>
      <c r="K285" s="157" t="str">
        <f t="shared" si="52"/>
        <v/>
      </c>
      <c r="L285" s="157" t="str">
        <f t="shared" si="52"/>
        <v/>
      </c>
      <c r="M285" s="157" t="str">
        <f t="shared" si="52"/>
        <v/>
      </c>
      <c r="N285" s="157" t="str">
        <f t="shared" ref="N285:P285" si="56">IF(N35=0,"",N160/N35*1000)</f>
        <v/>
      </c>
      <c r="O285" s="157" t="str">
        <f t="shared" si="56"/>
        <v/>
      </c>
      <c r="P285" s="157" t="str">
        <f t="shared" si="56"/>
        <v/>
      </c>
      <c r="Q285" s="157"/>
      <c r="R285" s="157"/>
    </row>
    <row r="286" spans="1:18" hidden="1" x14ac:dyDescent="0.25">
      <c r="A286" t="str">
        <f t="shared" si="12"/>
        <v/>
      </c>
      <c r="B286" s="1" t="str">
        <f t="shared" si="55"/>
        <v>X</v>
      </c>
      <c r="C286" s="37" t="s">
        <v>578</v>
      </c>
      <c r="D286" s="289" t="s">
        <v>579</v>
      </c>
      <c r="E286" s="157">
        <f t="shared" si="42"/>
        <v>13066.558837890625</v>
      </c>
      <c r="F286" s="157">
        <f t="shared" si="42"/>
        <v>13485.294117647058</v>
      </c>
      <c r="G286" s="157">
        <f t="shared" si="52"/>
        <v>14149.212461529356</v>
      </c>
      <c r="H286" s="157">
        <f t="shared" si="52"/>
        <v>14918.266805013021</v>
      </c>
      <c r="I286" s="157">
        <f t="shared" si="52"/>
        <v>14996.090975674717</v>
      </c>
      <c r="J286" s="157">
        <f t="shared" si="52"/>
        <v>13494.828578404018</v>
      </c>
      <c r="K286" s="157">
        <f t="shared" si="52"/>
        <v>14423.270560599662</v>
      </c>
      <c r="L286" s="157">
        <f t="shared" si="52"/>
        <v>14525.971330915178</v>
      </c>
      <c r="M286" s="157">
        <f t="shared" si="52"/>
        <v>16141.788367069128</v>
      </c>
      <c r="N286" s="157">
        <f t="shared" ref="N286:P286" si="57">IF(N36=0,"",N161/N36*1000)</f>
        <v>20842.1630859375</v>
      </c>
      <c r="O286" s="157">
        <f t="shared" si="57"/>
        <v>17700.265323414522</v>
      </c>
      <c r="P286" s="157">
        <f t="shared" si="57"/>
        <v>22774.615009014422</v>
      </c>
      <c r="Q286" s="157"/>
      <c r="R286" s="157"/>
    </row>
    <row r="287" spans="1:18" hidden="1" x14ac:dyDescent="0.25">
      <c r="A287" t="str">
        <f t="shared" si="12"/>
        <v/>
      </c>
      <c r="B287" s="1" t="str">
        <f t="shared" si="55"/>
        <v/>
      </c>
      <c r="C287" s="37" t="s">
        <v>580</v>
      </c>
      <c r="D287" s="289" t="s">
        <v>581</v>
      </c>
      <c r="E287" s="157" t="str">
        <f t="shared" si="42"/>
        <v/>
      </c>
      <c r="F287" s="157" t="str">
        <f t="shared" si="42"/>
        <v/>
      </c>
      <c r="G287" s="157" t="str">
        <f t="shared" si="52"/>
        <v/>
      </c>
      <c r="H287" s="157" t="str">
        <f t="shared" si="52"/>
        <v/>
      </c>
      <c r="I287" s="157" t="str">
        <f t="shared" si="52"/>
        <v/>
      </c>
      <c r="J287" s="157" t="str">
        <f t="shared" si="52"/>
        <v/>
      </c>
      <c r="K287" s="157" t="str">
        <f t="shared" si="52"/>
        <v/>
      </c>
      <c r="L287" s="157" t="str">
        <f t="shared" si="52"/>
        <v/>
      </c>
      <c r="M287" s="157" t="str">
        <f t="shared" si="52"/>
        <v/>
      </c>
      <c r="N287" s="157" t="str">
        <f t="shared" ref="N287:P287" si="58">IF(N37=0,"",N162/N37*1000)</f>
        <v/>
      </c>
      <c r="O287" s="157" t="str">
        <f t="shared" si="58"/>
        <v/>
      </c>
      <c r="P287" s="157" t="str">
        <f t="shared" si="58"/>
        <v/>
      </c>
      <c r="Q287" s="157"/>
      <c r="R287" s="157"/>
    </row>
    <row r="288" spans="1:18" hidden="1" x14ac:dyDescent="0.25">
      <c r="A288" t="str">
        <f t="shared" si="12"/>
        <v/>
      </c>
      <c r="B288" s="1" t="str">
        <f t="shared" si="55"/>
        <v/>
      </c>
      <c r="C288" s="37" t="s">
        <v>582</v>
      </c>
      <c r="D288" s="289" t="s">
        <v>583</v>
      </c>
      <c r="E288" s="157" t="str">
        <f t="shared" si="42"/>
        <v/>
      </c>
      <c r="F288" s="157" t="str">
        <f t="shared" si="42"/>
        <v/>
      </c>
      <c r="G288" s="157" t="str">
        <f t="shared" si="52"/>
        <v/>
      </c>
      <c r="H288" s="157" t="str">
        <f t="shared" si="52"/>
        <v/>
      </c>
      <c r="I288" s="157" t="str">
        <f t="shared" si="52"/>
        <v/>
      </c>
      <c r="J288" s="157" t="str">
        <f t="shared" si="52"/>
        <v/>
      </c>
      <c r="K288" s="157" t="str">
        <f t="shared" si="52"/>
        <v/>
      </c>
      <c r="L288" s="157" t="str">
        <f t="shared" si="52"/>
        <v/>
      </c>
      <c r="M288" s="157" t="str">
        <f t="shared" si="52"/>
        <v/>
      </c>
      <c r="N288" s="157" t="str">
        <f t="shared" ref="N288:P288" si="59">IF(N38=0,"",N163/N38*1000)</f>
        <v/>
      </c>
      <c r="O288" s="157" t="str">
        <f t="shared" si="59"/>
        <v/>
      </c>
      <c r="P288" s="157" t="str">
        <f t="shared" si="59"/>
        <v/>
      </c>
      <c r="Q288" s="157"/>
      <c r="R288" s="157"/>
    </row>
    <row r="289" spans="1:18" hidden="1" x14ac:dyDescent="0.25">
      <c r="A289" t="str">
        <f t="shared" si="12"/>
        <v/>
      </c>
      <c r="B289" s="1" t="str">
        <f t="shared" si="55"/>
        <v/>
      </c>
      <c r="C289" s="37" t="s">
        <v>584</v>
      </c>
      <c r="D289" s="289" t="s">
        <v>585</v>
      </c>
      <c r="E289" s="157" t="str">
        <f t="shared" si="42"/>
        <v/>
      </c>
      <c r="F289" s="157" t="str">
        <f t="shared" si="42"/>
        <v/>
      </c>
      <c r="G289" s="157" t="str">
        <f t="shared" si="52"/>
        <v/>
      </c>
      <c r="H289" s="157" t="str">
        <f t="shared" si="52"/>
        <v/>
      </c>
      <c r="I289" s="157" t="str">
        <f t="shared" si="52"/>
        <v/>
      </c>
      <c r="J289" s="157" t="str">
        <f t="shared" si="52"/>
        <v/>
      </c>
      <c r="K289" s="157" t="str">
        <f t="shared" si="52"/>
        <v/>
      </c>
      <c r="L289" s="157" t="str">
        <f t="shared" si="52"/>
        <v/>
      </c>
      <c r="M289" s="157" t="str">
        <f t="shared" si="52"/>
        <v/>
      </c>
      <c r="N289" s="157" t="str">
        <f t="shared" ref="N289:P289" si="60">IF(N39=0,"",N164/N39*1000)</f>
        <v/>
      </c>
      <c r="O289" s="157" t="str">
        <f t="shared" si="60"/>
        <v/>
      </c>
      <c r="P289" s="157" t="str">
        <f t="shared" si="60"/>
        <v/>
      </c>
      <c r="Q289" s="157"/>
      <c r="R289" s="157"/>
    </row>
    <row r="290" spans="1:18" hidden="1" x14ac:dyDescent="0.25">
      <c r="A290" t="str">
        <f t="shared" si="12"/>
        <v/>
      </c>
      <c r="B290" s="1" t="str">
        <f t="shared" si="55"/>
        <v/>
      </c>
      <c r="C290" s="37" t="s">
        <v>586</v>
      </c>
      <c r="D290" s="289" t="s">
        <v>587</v>
      </c>
      <c r="E290" s="157" t="str">
        <f t="shared" si="42"/>
        <v/>
      </c>
      <c r="F290" s="157" t="str">
        <f t="shared" si="42"/>
        <v/>
      </c>
      <c r="G290" s="157" t="str">
        <f t="shared" si="52"/>
        <v/>
      </c>
      <c r="H290" s="157" t="str">
        <f t="shared" si="52"/>
        <v/>
      </c>
      <c r="I290" s="157" t="str">
        <f t="shared" si="52"/>
        <v/>
      </c>
      <c r="J290" s="157" t="str">
        <f t="shared" si="52"/>
        <v/>
      </c>
      <c r="K290" s="157" t="str">
        <f t="shared" si="52"/>
        <v/>
      </c>
      <c r="L290" s="157" t="str">
        <f t="shared" si="52"/>
        <v/>
      </c>
      <c r="M290" s="157" t="str">
        <f t="shared" si="52"/>
        <v/>
      </c>
      <c r="N290" s="157" t="str">
        <f t="shared" ref="N290:P290" si="61">IF(N40=0,"",N165/N40*1000)</f>
        <v/>
      </c>
      <c r="O290" s="157" t="str">
        <f t="shared" si="61"/>
        <v/>
      </c>
      <c r="P290" s="157" t="str">
        <f t="shared" si="61"/>
        <v/>
      </c>
      <c r="Q290" s="157"/>
      <c r="R290" s="157"/>
    </row>
    <row r="291" spans="1:18" hidden="1" x14ac:dyDescent="0.25">
      <c r="A291" t="str">
        <f t="shared" si="12"/>
        <v/>
      </c>
      <c r="B291" s="1" t="str">
        <f t="shared" si="55"/>
        <v>X</v>
      </c>
      <c r="C291" s="37" t="s">
        <v>588</v>
      </c>
      <c r="D291" s="289" t="s">
        <v>589</v>
      </c>
      <c r="E291" s="157" t="str">
        <f t="shared" si="42"/>
        <v/>
      </c>
      <c r="F291" s="157" t="str">
        <f t="shared" si="42"/>
        <v/>
      </c>
      <c r="G291" s="157" t="str">
        <f t="shared" si="52"/>
        <v/>
      </c>
      <c r="H291" s="157" t="str">
        <f t="shared" si="52"/>
        <v/>
      </c>
      <c r="I291" s="157" t="str">
        <f t="shared" si="52"/>
        <v/>
      </c>
      <c r="J291" s="157" t="str">
        <f t="shared" si="52"/>
        <v/>
      </c>
      <c r="K291" s="157" t="str">
        <f t="shared" si="52"/>
        <v/>
      </c>
      <c r="L291" s="157" t="str">
        <f t="shared" si="52"/>
        <v/>
      </c>
      <c r="M291" s="157" t="str">
        <f t="shared" si="52"/>
        <v/>
      </c>
      <c r="N291" s="157" t="str">
        <f t="shared" ref="N291:P291" si="62">IF(N41=0,"",N166/N41*1000)</f>
        <v/>
      </c>
      <c r="O291" s="157" t="str">
        <f t="shared" si="62"/>
        <v/>
      </c>
      <c r="P291" s="157">
        <f t="shared" si="62"/>
        <v>21629.600524902344</v>
      </c>
      <c r="Q291" s="157"/>
      <c r="R291" s="157"/>
    </row>
    <row r="292" spans="1:18" hidden="1" x14ac:dyDescent="0.25">
      <c r="A292" t="str">
        <f t="shared" si="12"/>
        <v/>
      </c>
      <c r="B292" s="1" t="str">
        <f t="shared" si="55"/>
        <v>X</v>
      </c>
      <c r="C292" s="37" t="s">
        <v>590</v>
      </c>
      <c r="D292" s="289" t="s">
        <v>591</v>
      </c>
      <c r="E292" s="157">
        <f t="shared" si="42"/>
        <v>17916.000366210938</v>
      </c>
      <c r="F292" s="157">
        <f t="shared" si="42"/>
        <v>21656.499862670898</v>
      </c>
      <c r="G292" s="157">
        <f t="shared" si="52"/>
        <v>19103.000640869141</v>
      </c>
      <c r="H292" s="157">
        <f t="shared" si="52"/>
        <v>21232.999801635742</v>
      </c>
      <c r="I292" s="157" t="str">
        <f t="shared" si="52"/>
        <v/>
      </c>
      <c r="J292" s="157" t="str">
        <f t="shared" si="52"/>
        <v/>
      </c>
      <c r="K292" s="157">
        <f t="shared" si="52"/>
        <v>24704.000473022461</v>
      </c>
      <c r="L292" s="157">
        <f t="shared" si="52"/>
        <v>30288.000106811523</v>
      </c>
      <c r="M292" s="157">
        <f t="shared" si="52"/>
        <v>20686.750411987305</v>
      </c>
      <c r="N292" s="157">
        <f t="shared" ref="N292:P292" si="63">IF(N42=0,"",N167/N42*1000)</f>
        <v>23572.000503540039</v>
      </c>
      <c r="O292" s="157">
        <f t="shared" si="63"/>
        <v>21580.999755859375</v>
      </c>
      <c r="P292" s="157" t="str">
        <f t="shared" si="63"/>
        <v/>
      </c>
      <c r="Q292" s="157"/>
      <c r="R292" s="157"/>
    </row>
    <row r="293" spans="1:18" hidden="1" x14ac:dyDescent="0.25">
      <c r="A293" t="str">
        <f t="shared" si="12"/>
        <v/>
      </c>
      <c r="B293" s="1" t="str">
        <f t="shared" si="55"/>
        <v/>
      </c>
      <c r="C293" s="37" t="s">
        <v>592</v>
      </c>
      <c r="D293" s="289" t="s">
        <v>593</v>
      </c>
      <c r="E293" s="157" t="str">
        <f t="shared" si="42"/>
        <v/>
      </c>
      <c r="F293" s="157" t="str">
        <f t="shared" si="42"/>
        <v/>
      </c>
      <c r="G293" s="157" t="str">
        <f t="shared" ref="G293:M302" si="64">IF(G43=0,"",G168/G43*1000)</f>
        <v/>
      </c>
      <c r="H293" s="157" t="str">
        <f t="shared" si="64"/>
        <v/>
      </c>
      <c r="I293" s="157" t="str">
        <f t="shared" si="64"/>
        <v/>
      </c>
      <c r="J293" s="157" t="str">
        <f t="shared" si="64"/>
        <v/>
      </c>
      <c r="K293" s="157" t="str">
        <f t="shared" si="64"/>
        <v/>
      </c>
      <c r="L293" s="157" t="str">
        <f t="shared" si="64"/>
        <v/>
      </c>
      <c r="M293" s="157" t="str">
        <f t="shared" si="64"/>
        <v/>
      </c>
      <c r="N293" s="157" t="str">
        <f t="shared" ref="N293:P293" si="65">IF(N43=0,"",N168/N43*1000)</f>
        <v/>
      </c>
      <c r="O293" s="157" t="str">
        <f t="shared" si="65"/>
        <v/>
      </c>
      <c r="P293" s="157" t="str">
        <f t="shared" si="65"/>
        <v/>
      </c>
      <c r="Q293" s="157"/>
      <c r="R293" s="157"/>
    </row>
    <row r="294" spans="1:18" hidden="1" x14ac:dyDescent="0.25">
      <c r="A294" t="str">
        <f t="shared" si="12"/>
        <v/>
      </c>
      <c r="B294" s="1" t="str">
        <f t="shared" si="55"/>
        <v/>
      </c>
      <c r="C294" s="37" t="s">
        <v>594</v>
      </c>
      <c r="D294" s="289" t="s">
        <v>595</v>
      </c>
      <c r="E294" s="157" t="str">
        <f t="shared" ref="E294:F313" si="66">IF(E44=0,"",E169/E44*1000)</f>
        <v/>
      </c>
      <c r="F294" s="157" t="str">
        <f t="shared" si="66"/>
        <v/>
      </c>
      <c r="G294" s="157" t="str">
        <f t="shared" si="64"/>
        <v/>
      </c>
      <c r="H294" s="157" t="str">
        <f t="shared" si="64"/>
        <v/>
      </c>
      <c r="I294" s="157" t="str">
        <f t="shared" si="64"/>
        <v/>
      </c>
      <c r="J294" s="157" t="str">
        <f t="shared" si="64"/>
        <v/>
      </c>
      <c r="K294" s="157" t="str">
        <f t="shared" si="64"/>
        <v/>
      </c>
      <c r="L294" s="157" t="str">
        <f t="shared" si="64"/>
        <v/>
      </c>
      <c r="M294" s="157" t="str">
        <f t="shared" si="64"/>
        <v/>
      </c>
      <c r="N294" s="157" t="str">
        <f t="shared" ref="N294:P294" si="67">IF(N44=0,"",N169/N44*1000)</f>
        <v/>
      </c>
      <c r="O294" s="157" t="str">
        <f t="shared" si="67"/>
        <v/>
      </c>
      <c r="P294" s="157" t="str">
        <f t="shared" si="67"/>
        <v/>
      </c>
      <c r="Q294" s="157"/>
      <c r="R294" s="157"/>
    </row>
    <row r="295" spans="1:18" hidden="1" x14ac:dyDescent="0.25">
      <c r="A295" t="str">
        <f t="shared" si="12"/>
        <v/>
      </c>
      <c r="B295" s="1" t="str">
        <f t="shared" si="55"/>
        <v>X</v>
      </c>
      <c r="C295" s="37" t="s">
        <v>596</v>
      </c>
      <c r="D295" s="289" t="s">
        <v>597</v>
      </c>
      <c r="E295" s="157">
        <f t="shared" si="66"/>
        <v>11521.34815160779</v>
      </c>
      <c r="F295" s="157">
        <f t="shared" si="66"/>
        <v>11942.554780166514</v>
      </c>
      <c r="G295" s="157">
        <f t="shared" si="64"/>
        <v>12839.829282407407</v>
      </c>
      <c r="H295" s="157">
        <f t="shared" si="64"/>
        <v>13939.820289611816</v>
      </c>
      <c r="I295" s="157">
        <f t="shared" si="64"/>
        <v>13549.83914283014</v>
      </c>
      <c r="J295" s="157">
        <f t="shared" si="64"/>
        <v>14020.168552150973</v>
      </c>
      <c r="K295" s="157">
        <f t="shared" si="64"/>
        <v>15219.1396549048</v>
      </c>
      <c r="L295" s="157">
        <f t="shared" si="64"/>
        <v>16438.806573275862</v>
      </c>
      <c r="M295" s="157">
        <f t="shared" si="64"/>
        <v>16385.301632988721</v>
      </c>
      <c r="N295" s="157">
        <f t="shared" ref="N295:P295" si="68">IF(N45=0,"",N170/N45*1000)</f>
        <v>16415.797183388157</v>
      </c>
      <c r="O295" s="157">
        <f t="shared" si="68"/>
        <v>16547.695878623188</v>
      </c>
      <c r="P295" s="157">
        <f t="shared" si="68"/>
        <v>15393.983446862087</v>
      </c>
      <c r="Q295" s="157"/>
      <c r="R295" s="157"/>
    </row>
    <row r="296" spans="1:18" hidden="1" x14ac:dyDescent="0.25">
      <c r="A296" t="str">
        <f t="shared" si="12"/>
        <v/>
      </c>
      <c r="B296" s="1" t="str">
        <f t="shared" si="55"/>
        <v>X</v>
      </c>
      <c r="C296" s="37" t="s">
        <v>598</v>
      </c>
      <c r="D296" s="289" t="s">
        <v>599</v>
      </c>
      <c r="E296" s="157">
        <f t="shared" si="66"/>
        <v>13675.000508626303</v>
      </c>
      <c r="F296" s="157">
        <f t="shared" si="66"/>
        <v>14316.333770751953</v>
      </c>
      <c r="G296" s="157">
        <f t="shared" si="64"/>
        <v>14806.666056315104</v>
      </c>
      <c r="H296" s="157">
        <f t="shared" si="64"/>
        <v>18521.333058675129</v>
      </c>
      <c r="I296" s="157">
        <f t="shared" si="64"/>
        <v>18650.249481201172</v>
      </c>
      <c r="J296" s="157">
        <f t="shared" si="64"/>
        <v>19555.000305175781</v>
      </c>
      <c r="K296" s="157">
        <f t="shared" si="64"/>
        <v>21243.000030517578</v>
      </c>
      <c r="L296" s="157">
        <f t="shared" si="64"/>
        <v>25731.666564941406</v>
      </c>
      <c r="M296" s="157">
        <f t="shared" si="64"/>
        <v>20886.000315348309</v>
      </c>
      <c r="N296" s="157">
        <f t="shared" ref="N296:P296" si="69">IF(N46=0,"",N171/N46*1000)</f>
        <v>18659.749984741211</v>
      </c>
      <c r="O296" s="157">
        <f t="shared" si="69"/>
        <v>20178.499857584637</v>
      </c>
      <c r="P296" s="157" t="str">
        <f t="shared" si="69"/>
        <v/>
      </c>
      <c r="Q296" s="157"/>
      <c r="R296" s="157"/>
    </row>
    <row r="297" spans="1:18" hidden="1" x14ac:dyDescent="0.25">
      <c r="A297" t="str">
        <f t="shared" si="12"/>
        <v/>
      </c>
      <c r="B297" s="1" t="str">
        <f t="shared" si="55"/>
        <v>X</v>
      </c>
      <c r="C297" s="37" t="s">
        <v>600</v>
      </c>
      <c r="D297" s="289" t="s">
        <v>601</v>
      </c>
      <c r="E297" s="157">
        <f t="shared" si="66"/>
        <v>23378.999710083008</v>
      </c>
      <c r="F297" s="157">
        <f t="shared" si="66"/>
        <v>25055.000305175781</v>
      </c>
      <c r="G297" s="157">
        <f t="shared" si="64"/>
        <v>41644.001007080078</v>
      </c>
      <c r="H297" s="157">
        <f t="shared" si="64"/>
        <v>29513.00048828125</v>
      </c>
      <c r="I297" s="157">
        <f t="shared" si="64"/>
        <v>26507.999420166016</v>
      </c>
      <c r="J297" s="157" t="str">
        <f t="shared" si="64"/>
        <v/>
      </c>
      <c r="K297" s="157" t="str">
        <f t="shared" si="64"/>
        <v/>
      </c>
      <c r="L297" s="157" t="str">
        <f t="shared" si="64"/>
        <v/>
      </c>
      <c r="M297" s="157" t="str">
        <f t="shared" si="64"/>
        <v/>
      </c>
      <c r="N297" s="157" t="str">
        <f t="shared" ref="N297:P297" si="70">IF(N47=0,"",N172/N47*1000)</f>
        <v/>
      </c>
      <c r="O297" s="157" t="str">
        <f t="shared" si="70"/>
        <v/>
      </c>
      <c r="P297" s="157" t="str">
        <f t="shared" si="70"/>
        <v/>
      </c>
      <c r="Q297" s="157"/>
      <c r="R297" s="157"/>
    </row>
    <row r="298" spans="1:18" hidden="1" x14ac:dyDescent="0.25">
      <c r="A298" t="str">
        <f t="shared" si="12"/>
        <v/>
      </c>
      <c r="B298" s="1" t="str">
        <f t="shared" si="55"/>
        <v/>
      </c>
      <c r="C298" s="37" t="s">
        <v>602</v>
      </c>
      <c r="D298" s="289" t="s">
        <v>603</v>
      </c>
      <c r="E298" s="157" t="str">
        <f t="shared" si="66"/>
        <v/>
      </c>
      <c r="F298" s="157" t="str">
        <f t="shared" si="66"/>
        <v/>
      </c>
      <c r="G298" s="157" t="str">
        <f t="shared" si="64"/>
        <v/>
      </c>
      <c r="H298" s="157" t="str">
        <f t="shared" si="64"/>
        <v/>
      </c>
      <c r="I298" s="157" t="str">
        <f t="shared" si="64"/>
        <v/>
      </c>
      <c r="J298" s="157" t="str">
        <f t="shared" si="64"/>
        <v/>
      </c>
      <c r="K298" s="157" t="str">
        <f t="shared" si="64"/>
        <v/>
      </c>
      <c r="L298" s="157" t="str">
        <f t="shared" si="64"/>
        <v/>
      </c>
      <c r="M298" s="157" t="str">
        <f t="shared" si="64"/>
        <v/>
      </c>
      <c r="N298" s="157" t="str">
        <f t="shared" ref="N298:P298" si="71">IF(N48=0,"",N173/N48*1000)</f>
        <v/>
      </c>
      <c r="O298" s="157" t="str">
        <f t="shared" si="71"/>
        <v/>
      </c>
      <c r="P298" s="157" t="str">
        <f t="shared" si="71"/>
        <v/>
      </c>
      <c r="Q298" s="157"/>
      <c r="R298" s="157"/>
    </row>
    <row r="299" spans="1:18" hidden="1" x14ac:dyDescent="0.25">
      <c r="A299" t="str">
        <f t="shared" si="12"/>
        <v/>
      </c>
      <c r="B299" s="1" t="str">
        <f t="shared" si="55"/>
        <v>X</v>
      </c>
      <c r="C299" s="37" t="s">
        <v>604</v>
      </c>
      <c r="D299" s="289" t="s">
        <v>605</v>
      </c>
      <c r="E299" s="157">
        <f t="shared" si="66"/>
        <v>13018.783981735642</v>
      </c>
      <c r="F299" s="157">
        <f t="shared" si="66"/>
        <v>14293.240704113923</v>
      </c>
      <c r="G299" s="157">
        <f t="shared" si="64"/>
        <v>14846.124267578125</v>
      </c>
      <c r="H299" s="157">
        <f t="shared" si="64"/>
        <v>15902.730305989584</v>
      </c>
      <c r="I299" s="157">
        <f t="shared" si="64"/>
        <v>15466.667269483025</v>
      </c>
      <c r="J299" s="157">
        <f t="shared" si="64"/>
        <v>15518.278097804588</v>
      </c>
      <c r="K299" s="157">
        <f t="shared" si="64"/>
        <v>16603.225911458336</v>
      </c>
      <c r="L299" s="157">
        <f t="shared" si="64"/>
        <v>19374.064127604168</v>
      </c>
      <c r="M299" s="157">
        <f t="shared" si="64"/>
        <v>19709.53838641827</v>
      </c>
      <c r="N299" s="157">
        <f t="shared" ref="N299:P299" si="72">IF(N49=0,"",N174/N49*1000)</f>
        <v>19809.604974440586</v>
      </c>
      <c r="O299" s="157">
        <f t="shared" si="72"/>
        <v>20266.717372796473</v>
      </c>
      <c r="P299" s="157">
        <f t="shared" si="72"/>
        <v>24259.175618489582</v>
      </c>
      <c r="Q299" s="157"/>
      <c r="R299" s="157"/>
    </row>
    <row r="300" spans="1:18" hidden="1" x14ac:dyDescent="0.25">
      <c r="A300" t="str">
        <f t="shared" si="12"/>
        <v/>
      </c>
      <c r="B300" s="1" t="str">
        <f t="shared" si="55"/>
        <v/>
      </c>
      <c r="C300" s="37" t="s">
        <v>606</v>
      </c>
      <c r="D300" s="289" t="s">
        <v>607</v>
      </c>
      <c r="E300" s="157" t="str">
        <f t="shared" si="66"/>
        <v/>
      </c>
      <c r="F300" s="157" t="str">
        <f t="shared" si="66"/>
        <v/>
      </c>
      <c r="G300" s="157" t="str">
        <f t="shared" si="64"/>
        <v/>
      </c>
      <c r="H300" s="157" t="str">
        <f t="shared" si="64"/>
        <v/>
      </c>
      <c r="I300" s="157" t="str">
        <f t="shared" si="64"/>
        <v/>
      </c>
      <c r="J300" s="157" t="str">
        <f t="shared" si="64"/>
        <v/>
      </c>
      <c r="K300" s="157" t="str">
        <f t="shared" si="64"/>
        <v/>
      </c>
      <c r="L300" s="157" t="str">
        <f t="shared" si="64"/>
        <v/>
      </c>
      <c r="M300" s="157" t="str">
        <f t="shared" si="64"/>
        <v/>
      </c>
      <c r="N300" s="157" t="str">
        <f t="shared" ref="N300:P300" si="73">IF(N50=0,"",N175/N50*1000)</f>
        <v/>
      </c>
      <c r="O300" s="157" t="str">
        <f t="shared" si="73"/>
        <v/>
      </c>
      <c r="P300" s="157" t="str">
        <f t="shared" si="73"/>
        <v/>
      </c>
      <c r="Q300" s="157"/>
      <c r="R300" s="157"/>
    </row>
    <row r="301" spans="1:18" hidden="1" x14ac:dyDescent="0.25">
      <c r="A301" t="str">
        <f t="shared" si="12"/>
        <v/>
      </c>
      <c r="B301" s="1" t="str">
        <f t="shared" si="55"/>
        <v>X</v>
      </c>
      <c r="C301" s="37" t="s">
        <v>608</v>
      </c>
      <c r="D301" s="289" t="s">
        <v>609</v>
      </c>
      <c r="E301" s="157">
        <f t="shared" si="66"/>
        <v>15501.684891550165</v>
      </c>
      <c r="F301" s="157">
        <f t="shared" si="66"/>
        <v>16257.684004934208</v>
      </c>
      <c r="G301" s="157">
        <f t="shared" si="64"/>
        <v>16827.525891755755</v>
      </c>
      <c r="H301" s="157">
        <f t="shared" si="64"/>
        <v>17814.399719238281</v>
      </c>
      <c r="I301" s="157">
        <f t="shared" si="64"/>
        <v>16769.050598144531</v>
      </c>
      <c r="J301" s="157">
        <f t="shared" si="64"/>
        <v>17352.304209833557</v>
      </c>
      <c r="K301" s="157">
        <f t="shared" si="64"/>
        <v>18613.600158691406</v>
      </c>
      <c r="L301" s="157">
        <f t="shared" si="64"/>
        <v>19054.894698293585</v>
      </c>
      <c r="M301" s="157">
        <f t="shared" si="64"/>
        <v>19487.105520148027</v>
      </c>
      <c r="N301" s="157">
        <f t="shared" ref="N301:P301" si="74">IF(N51=0,"",N176/N51*1000)</f>
        <v>20225.630910773027</v>
      </c>
      <c r="O301" s="157">
        <f t="shared" si="74"/>
        <v>21924.049377441406</v>
      </c>
      <c r="P301" s="157">
        <f t="shared" si="74"/>
        <v>22486.500549316406</v>
      </c>
      <c r="Q301" s="157"/>
      <c r="R301" s="157"/>
    </row>
    <row r="302" spans="1:18" hidden="1" x14ac:dyDescent="0.25">
      <c r="A302" t="str">
        <f t="shared" si="12"/>
        <v/>
      </c>
      <c r="B302" s="1" t="str">
        <f t="shared" si="55"/>
        <v/>
      </c>
      <c r="C302" s="37" t="s">
        <v>610</v>
      </c>
      <c r="D302" s="289" t="s">
        <v>611</v>
      </c>
      <c r="E302" s="157" t="str">
        <f t="shared" si="66"/>
        <v/>
      </c>
      <c r="F302" s="157" t="str">
        <f t="shared" si="66"/>
        <v/>
      </c>
      <c r="G302" s="157" t="str">
        <f t="shared" si="64"/>
        <v/>
      </c>
      <c r="H302" s="157" t="str">
        <f t="shared" si="64"/>
        <v/>
      </c>
      <c r="I302" s="157" t="str">
        <f t="shared" si="64"/>
        <v/>
      </c>
      <c r="J302" s="157" t="str">
        <f t="shared" si="64"/>
        <v/>
      </c>
      <c r="K302" s="157" t="str">
        <f t="shared" si="64"/>
        <v/>
      </c>
      <c r="L302" s="157" t="str">
        <f t="shared" si="64"/>
        <v/>
      </c>
      <c r="M302" s="157" t="str">
        <f t="shared" si="64"/>
        <v/>
      </c>
      <c r="N302" s="157" t="str">
        <f t="shared" ref="N302:P302" si="75">IF(N52=0,"",N177/N52*1000)</f>
        <v/>
      </c>
      <c r="O302" s="157" t="str">
        <f t="shared" si="75"/>
        <v/>
      </c>
      <c r="P302" s="157" t="str">
        <f t="shared" si="75"/>
        <v/>
      </c>
      <c r="Q302" s="157"/>
      <c r="R302" s="157"/>
    </row>
    <row r="303" spans="1:18" hidden="1" x14ac:dyDescent="0.25">
      <c r="A303" t="str">
        <f t="shared" si="12"/>
        <v/>
      </c>
      <c r="B303" s="1" t="str">
        <f t="shared" si="55"/>
        <v/>
      </c>
      <c r="C303" s="37" t="s">
        <v>612</v>
      </c>
      <c r="D303" s="289" t="s">
        <v>613</v>
      </c>
      <c r="E303" s="157" t="str">
        <f t="shared" si="66"/>
        <v/>
      </c>
      <c r="F303" s="157" t="str">
        <f t="shared" si="66"/>
        <v/>
      </c>
      <c r="G303" s="157" t="str">
        <f t="shared" ref="G303:M312" si="76">IF(G53=0,"",G178/G53*1000)</f>
        <v/>
      </c>
      <c r="H303" s="157" t="str">
        <f t="shared" si="76"/>
        <v/>
      </c>
      <c r="I303" s="157" t="str">
        <f t="shared" si="76"/>
        <v/>
      </c>
      <c r="J303" s="157" t="str">
        <f t="shared" si="76"/>
        <v/>
      </c>
      <c r="K303" s="157" t="str">
        <f t="shared" si="76"/>
        <v/>
      </c>
      <c r="L303" s="157" t="str">
        <f t="shared" si="76"/>
        <v/>
      </c>
      <c r="M303" s="157" t="str">
        <f t="shared" si="76"/>
        <v/>
      </c>
      <c r="N303" s="157" t="str">
        <f t="shared" ref="N303:P303" si="77">IF(N53=0,"",N178/N53*1000)</f>
        <v/>
      </c>
      <c r="O303" s="157" t="str">
        <f t="shared" si="77"/>
        <v/>
      </c>
      <c r="P303" s="157" t="str">
        <f t="shared" si="77"/>
        <v/>
      </c>
      <c r="Q303" s="157"/>
      <c r="R303" s="157"/>
    </row>
    <row r="304" spans="1:18" hidden="1" x14ac:dyDescent="0.25">
      <c r="A304" t="str">
        <f t="shared" si="12"/>
        <v/>
      </c>
      <c r="B304" s="1" t="str">
        <f t="shared" si="55"/>
        <v>X</v>
      </c>
      <c r="C304" s="37" t="s">
        <v>614</v>
      </c>
      <c r="D304" s="289" t="s">
        <v>615</v>
      </c>
      <c r="E304" s="157" t="str">
        <f t="shared" si="66"/>
        <v/>
      </c>
      <c r="F304" s="157" t="str">
        <f t="shared" si="66"/>
        <v/>
      </c>
      <c r="G304" s="157" t="str">
        <f t="shared" si="76"/>
        <v/>
      </c>
      <c r="H304" s="157" t="str">
        <f t="shared" si="76"/>
        <v/>
      </c>
      <c r="I304" s="157" t="str">
        <f t="shared" si="76"/>
        <v/>
      </c>
      <c r="J304" s="157">
        <f t="shared" si="76"/>
        <v>24503.399658203125</v>
      </c>
      <c r="K304" s="157">
        <f t="shared" si="76"/>
        <v>29691.111246744793</v>
      </c>
      <c r="L304" s="157">
        <f t="shared" si="76"/>
        <v>23721.444023980035</v>
      </c>
      <c r="M304" s="157">
        <f t="shared" si="76"/>
        <v>22854.143415178572</v>
      </c>
      <c r="N304" s="157">
        <f t="shared" ref="N304:P304" si="78">IF(N54=0,"",N179/N54*1000)</f>
        <v>23236.857822963171</v>
      </c>
      <c r="O304" s="157">
        <f t="shared" si="78"/>
        <v>22803.000313895089</v>
      </c>
      <c r="P304" s="157">
        <f t="shared" si="78"/>
        <v>24742.665608723957</v>
      </c>
      <c r="Q304" s="157"/>
      <c r="R304" s="157"/>
    </row>
    <row r="305" spans="1:18" hidden="1" x14ac:dyDescent="0.25">
      <c r="A305" t="str">
        <f t="shared" si="12"/>
        <v/>
      </c>
      <c r="B305" s="1" t="str">
        <f t="shared" si="55"/>
        <v/>
      </c>
      <c r="C305" s="37" t="s">
        <v>616</v>
      </c>
      <c r="D305" s="289" t="s">
        <v>617</v>
      </c>
      <c r="E305" s="157" t="str">
        <f t="shared" si="66"/>
        <v/>
      </c>
      <c r="F305" s="157" t="str">
        <f t="shared" si="66"/>
        <v/>
      </c>
      <c r="G305" s="157" t="str">
        <f t="shared" si="76"/>
        <v/>
      </c>
      <c r="H305" s="157" t="str">
        <f t="shared" si="76"/>
        <v/>
      </c>
      <c r="I305" s="157" t="str">
        <f t="shared" si="76"/>
        <v/>
      </c>
      <c r="J305" s="157" t="str">
        <f t="shared" si="76"/>
        <v/>
      </c>
      <c r="K305" s="157" t="str">
        <f t="shared" si="76"/>
        <v/>
      </c>
      <c r="L305" s="157" t="str">
        <f t="shared" si="76"/>
        <v/>
      </c>
      <c r="M305" s="157" t="str">
        <f t="shared" si="76"/>
        <v/>
      </c>
      <c r="N305" s="157" t="str">
        <f t="shared" ref="N305:P305" si="79">IF(N55=0,"",N180/N55*1000)</f>
        <v/>
      </c>
      <c r="O305" s="157" t="str">
        <f t="shared" si="79"/>
        <v/>
      </c>
      <c r="P305" s="157" t="str">
        <f t="shared" si="79"/>
        <v/>
      </c>
      <c r="Q305" s="157"/>
      <c r="R305" s="157"/>
    </row>
    <row r="306" spans="1:18" hidden="1" x14ac:dyDescent="0.25">
      <c r="A306" t="str">
        <f t="shared" si="12"/>
        <v/>
      </c>
      <c r="B306" s="1" t="str">
        <f t="shared" si="55"/>
        <v/>
      </c>
      <c r="C306" s="37" t="s">
        <v>618</v>
      </c>
      <c r="D306" s="289" t="s">
        <v>619</v>
      </c>
      <c r="E306" s="157" t="str">
        <f t="shared" si="66"/>
        <v/>
      </c>
      <c r="F306" s="157" t="str">
        <f t="shared" si="66"/>
        <v/>
      </c>
      <c r="G306" s="157" t="str">
        <f t="shared" si="76"/>
        <v/>
      </c>
      <c r="H306" s="157" t="str">
        <f t="shared" si="76"/>
        <v/>
      </c>
      <c r="I306" s="157" t="str">
        <f t="shared" si="76"/>
        <v/>
      </c>
      <c r="J306" s="157" t="str">
        <f t="shared" si="76"/>
        <v/>
      </c>
      <c r="K306" s="157" t="str">
        <f t="shared" si="76"/>
        <v/>
      </c>
      <c r="L306" s="157" t="str">
        <f t="shared" si="76"/>
        <v/>
      </c>
      <c r="M306" s="157" t="str">
        <f t="shared" si="76"/>
        <v/>
      </c>
      <c r="N306" s="157" t="str">
        <f t="shared" ref="N306:P306" si="80">IF(N56=0,"",N181/N56*1000)</f>
        <v/>
      </c>
      <c r="O306" s="157" t="str">
        <f t="shared" si="80"/>
        <v/>
      </c>
      <c r="P306" s="157" t="str">
        <f t="shared" si="80"/>
        <v/>
      </c>
      <c r="Q306" s="157"/>
      <c r="R306" s="157"/>
    </row>
    <row r="307" spans="1:18" hidden="1" x14ac:dyDescent="0.25">
      <c r="A307" t="str">
        <f t="shared" si="12"/>
        <v/>
      </c>
      <c r="B307" s="1" t="str">
        <f t="shared" si="55"/>
        <v/>
      </c>
      <c r="C307" s="37" t="s">
        <v>620</v>
      </c>
      <c r="D307" s="289" t="s">
        <v>621</v>
      </c>
      <c r="E307" s="157" t="str">
        <f t="shared" si="66"/>
        <v/>
      </c>
      <c r="F307" s="157" t="str">
        <f t="shared" si="66"/>
        <v/>
      </c>
      <c r="G307" s="157" t="str">
        <f t="shared" si="76"/>
        <v/>
      </c>
      <c r="H307" s="157" t="str">
        <f t="shared" si="76"/>
        <v/>
      </c>
      <c r="I307" s="157" t="str">
        <f t="shared" si="76"/>
        <v/>
      </c>
      <c r="J307" s="157" t="str">
        <f t="shared" si="76"/>
        <v/>
      </c>
      <c r="K307" s="157" t="str">
        <f t="shared" si="76"/>
        <v/>
      </c>
      <c r="L307" s="157" t="str">
        <f t="shared" si="76"/>
        <v/>
      </c>
      <c r="M307" s="157" t="str">
        <f t="shared" si="76"/>
        <v/>
      </c>
      <c r="N307" s="157" t="str">
        <f t="shared" ref="N307:P307" si="81">IF(N57=0,"",N182/N57*1000)</f>
        <v/>
      </c>
      <c r="O307" s="157" t="str">
        <f t="shared" si="81"/>
        <v/>
      </c>
      <c r="P307" s="157" t="str">
        <f t="shared" si="81"/>
        <v/>
      </c>
      <c r="Q307" s="157"/>
      <c r="R307" s="157"/>
    </row>
    <row r="308" spans="1:18" hidden="1" x14ac:dyDescent="0.25">
      <c r="A308" t="str">
        <f t="shared" si="12"/>
        <v/>
      </c>
      <c r="B308" s="1" t="str">
        <f t="shared" si="55"/>
        <v/>
      </c>
      <c r="C308" s="37" t="s">
        <v>622</v>
      </c>
      <c r="D308" s="289" t="s">
        <v>623</v>
      </c>
      <c r="E308" s="157" t="str">
        <f t="shared" si="66"/>
        <v/>
      </c>
      <c r="F308" s="157" t="str">
        <f t="shared" si="66"/>
        <v/>
      </c>
      <c r="G308" s="157" t="str">
        <f t="shared" si="76"/>
        <v/>
      </c>
      <c r="H308" s="157" t="str">
        <f t="shared" si="76"/>
        <v/>
      </c>
      <c r="I308" s="157" t="str">
        <f t="shared" si="76"/>
        <v/>
      </c>
      <c r="J308" s="157" t="str">
        <f t="shared" si="76"/>
        <v/>
      </c>
      <c r="K308" s="157" t="str">
        <f t="shared" si="76"/>
        <v/>
      </c>
      <c r="L308" s="157" t="str">
        <f t="shared" si="76"/>
        <v/>
      </c>
      <c r="M308" s="157" t="str">
        <f t="shared" si="76"/>
        <v/>
      </c>
      <c r="N308" s="157" t="str">
        <f t="shared" ref="N308:P308" si="82">IF(N58=0,"",N183/N58*1000)</f>
        <v/>
      </c>
      <c r="O308" s="157" t="str">
        <f t="shared" si="82"/>
        <v/>
      </c>
      <c r="P308" s="157" t="str">
        <f t="shared" si="82"/>
        <v/>
      </c>
      <c r="Q308" s="157"/>
      <c r="R308" s="157"/>
    </row>
    <row r="309" spans="1:18" hidden="1" x14ac:dyDescent="0.25">
      <c r="A309" t="str">
        <f t="shared" si="12"/>
        <v/>
      </c>
      <c r="B309" s="1" t="str">
        <f t="shared" si="55"/>
        <v>X</v>
      </c>
      <c r="C309" s="37" t="s">
        <v>624</v>
      </c>
      <c r="D309" s="289" t="s">
        <v>625</v>
      </c>
      <c r="E309" s="157" t="str">
        <f t="shared" si="66"/>
        <v/>
      </c>
      <c r="F309" s="157" t="str">
        <f t="shared" si="66"/>
        <v/>
      </c>
      <c r="G309" s="157" t="str">
        <f t="shared" si="76"/>
        <v/>
      </c>
      <c r="H309" s="157" t="str">
        <f t="shared" si="76"/>
        <v/>
      </c>
      <c r="I309" s="157">
        <f t="shared" si="76"/>
        <v>36908.000946044922</v>
      </c>
      <c r="J309" s="157" t="str">
        <f t="shared" si="76"/>
        <v/>
      </c>
      <c r="K309" s="157" t="str">
        <f t="shared" si="76"/>
        <v/>
      </c>
      <c r="L309" s="157" t="str">
        <f t="shared" si="76"/>
        <v/>
      </c>
      <c r="M309" s="157" t="str">
        <f t="shared" si="76"/>
        <v/>
      </c>
      <c r="N309" s="157" t="str">
        <f t="shared" ref="N309:P309" si="83">IF(N59=0,"",N184/N59*1000)</f>
        <v/>
      </c>
      <c r="O309" s="157" t="str">
        <f t="shared" si="83"/>
        <v/>
      </c>
      <c r="P309" s="157" t="str">
        <f t="shared" si="83"/>
        <v/>
      </c>
      <c r="Q309" s="157"/>
      <c r="R309" s="157"/>
    </row>
    <row r="310" spans="1:18" hidden="1" x14ac:dyDescent="0.25">
      <c r="A310" t="str">
        <f t="shared" si="12"/>
        <v/>
      </c>
      <c r="B310" s="1" t="str">
        <f t="shared" si="55"/>
        <v/>
      </c>
      <c r="C310" s="37" t="s">
        <v>626</v>
      </c>
      <c r="D310" s="289" t="s">
        <v>627</v>
      </c>
      <c r="E310" s="157" t="str">
        <f t="shared" si="66"/>
        <v/>
      </c>
      <c r="F310" s="157" t="str">
        <f t="shared" si="66"/>
        <v/>
      </c>
      <c r="G310" s="157" t="str">
        <f t="shared" si="76"/>
        <v/>
      </c>
      <c r="H310" s="157" t="str">
        <f t="shared" si="76"/>
        <v/>
      </c>
      <c r="I310" s="157" t="str">
        <f t="shared" si="76"/>
        <v/>
      </c>
      <c r="J310" s="157" t="str">
        <f t="shared" si="76"/>
        <v/>
      </c>
      <c r="K310" s="157" t="str">
        <f t="shared" si="76"/>
        <v/>
      </c>
      <c r="L310" s="157" t="str">
        <f t="shared" si="76"/>
        <v/>
      </c>
      <c r="M310" s="157" t="str">
        <f t="shared" si="76"/>
        <v/>
      </c>
      <c r="N310" s="157" t="str">
        <f t="shared" ref="N310:P310" si="84">IF(N60=0,"",N185/N60*1000)</f>
        <v/>
      </c>
      <c r="O310" s="157" t="str">
        <f t="shared" si="84"/>
        <v/>
      </c>
      <c r="P310" s="157" t="str">
        <f t="shared" si="84"/>
        <v/>
      </c>
      <c r="Q310" s="157"/>
      <c r="R310" s="157"/>
    </row>
    <row r="311" spans="1:18" hidden="1" x14ac:dyDescent="0.25">
      <c r="A311" t="str">
        <f t="shared" si="12"/>
        <v/>
      </c>
      <c r="B311" s="1" t="str">
        <f t="shared" si="55"/>
        <v/>
      </c>
      <c r="C311" s="37" t="s">
        <v>628</v>
      </c>
      <c r="D311" s="289" t="s">
        <v>629</v>
      </c>
      <c r="E311" s="157" t="str">
        <f t="shared" si="66"/>
        <v/>
      </c>
      <c r="F311" s="157" t="str">
        <f t="shared" si="66"/>
        <v/>
      </c>
      <c r="G311" s="157" t="str">
        <f t="shared" si="76"/>
        <v/>
      </c>
      <c r="H311" s="157" t="str">
        <f t="shared" si="76"/>
        <v/>
      </c>
      <c r="I311" s="157" t="str">
        <f t="shared" si="76"/>
        <v/>
      </c>
      <c r="J311" s="157" t="str">
        <f t="shared" si="76"/>
        <v/>
      </c>
      <c r="K311" s="157" t="str">
        <f t="shared" si="76"/>
        <v/>
      </c>
      <c r="L311" s="157" t="str">
        <f t="shared" si="76"/>
        <v/>
      </c>
      <c r="M311" s="157" t="str">
        <f t="shared" si="76"/>
        <v/>
      </c>
      <c r="N311" s="157" t="str">
        <f t="shared" ref="N311:P311" si="85">IF(N61=0,"",N186/N61*1000)</f>
        <v/>
      </c>
      <c r="O311" s="157" t="str">
        <f t="shared" si="85"/>
        <v/>
      </c>
      <c r="P311" s="157" t="str">
        <f t="shared" si="85"/>
        <v/>
      </c>
      <c r="Q311" s="157"/>
      <c r="R311" s="157"/>
    </row>
    <row r="312" spans="1:18" hidden="1" x14ac:dyDescent="0.25">
      <c r="A312" t="str">
        <f t="shared" si="12"/>
        <v/>
      </c>
      <c r="B312" s="1" t="str">
        <f t="shared" si="55"/>
        <v/>
      </c>
      <c r="C312" s="37" t="s">
        <v>630</v>
      </c>
      <c r="D312" s="289" t="s">
        <v>631</v>
      </c>
      <c r="E312" s="157" t="str">
        <f t="shared" si="66"/>
        <v/>
      </c>
      <c r="F312" s="157" t="str">
        <f t="shared" si="66"/>
        <v/>
      </c>
      <c r="G312" s="157" t="str">
        <f t="shared" si="76"/>
        <v/>
      </c>
      <c r="H312" s="157" t="str">
        <f t="shared" si="76"/>
        <v/>
      </c>
      <c r="I312" s="157" t="str">
        <f t="shared" si="76"/>
        <v/>
      </c>
      <c r="J312" s="157" t="str">
        <f t="shared" si="76"/>
        <v/>
      </c>
      <c r="K312" s="157" t="str">
        <f t="shared" si="76"/>
        <v/>
      </c>
      <c r="L312" s="157" t="str">
        <f t="shared" si="76"/>
        <v/>
      </c>
      <c r="M312" s="157" t="str">
        <f t="shared" si="76"/>
        <v/>
      </c>
      <c r="N312" s="157" t="str">
        <f t="shared" ref="N312:P312" si="86">IF(N62=0,"",N187/N62*1000)</f>
        <v/>
      </c>
      <c r="O312" s="157" t="str">
        <f t="shared" si="86"/>
        <v/>
      </c>
      <c r="P312" s="157" t="str">
        <f t="shared" si="86"/>
        <v/>
      </c>
      <c r="Q312" s="157"/>
      <c r="R312" s="157"/>
    </row>
    <row r="313" spans="1:18" hidden="1" x14ac:dyDescent="0.25">
      <c r="A313" t="str">
        <f t="shared" si="12"/>
        <v/>
      </c>
      <c r="B313" s="1" t="str">
        <f t="shared" si="55"/>
        <v/>
      </c>
      <c r="C313" s="37" t="s">
        <v>632</v>
      </c>
      <c r="D313" s="289" t="s">
        <v>633</v>
      </c>
      <c r="E313" s="157" t="str">
        <f t="shared" si="66"/>
        <v/>
      </c>
      <c r="F313" s="157" t="str">
        <f t="shared" si="66"/>
        <v/>
      </c>
      <c r="G313" s="157" t="str">
        <f t="shared" ref="G313:M322" si="87">IF(G63=0,"",G188/G63*1000)</f>
        <v/>
      </c>
      <c r="H313" s="157" t="str">
        <f t="shared" si="87"/>
        <v/>
      </c>
      <c r="I313" s="157" t="str">
        <f t="shared" si="87"/>
        <v/>
      </c>
      <c r="J313" s="157" t="str">
        <f t="shared" si="87"/>
        <v/>
      </c>
      <c r="K313" s="157" t="str">
        <f t="shared" si="87"/>
        <v/>
      </c>
      <c r="L313" s="157" t="str">
        <f t="shared" si="87"/>
        <v/>
      </c>
      <c r="M313" s="157" t="str">
        <f t="shared" si="87"/>
        <v/>
      </c>
      <c r="N313" s="157" t="str">
        <f t="shared" ref="N313:P313" si="88">IF(N63=0,"",N188/N63*1000)</f>
        <v/>
      </c>
      <c r="O313" s="157" t="str">
        <f t="shared" si="88"/>
        <v/>
      </c>
      <c r="P313" s="157" t="str">
        <f t="shared" si="88"/>
        <v/>
      </c>
      <c r="Q313" s="157"/>
      <c r="R313" s="157"/>
    </row>
    <row r="314" spans="1:18" x14ac:dyDescent="0.25">
      <c r="A314" t="str">
        <f t="shared" si="12"/>
        <v>Cofog2</v>
      </c>
      <c r="B314" s="1" t="str">
        <f t="shared" si="55"/>
        <v>X</v>
      </c>
      <c r="C314" s="37" t="s">
        <v>634</v>
      </c>
      <c r="D314" s="228" t="s">
        <v>635</v>
      </c>
      <c r="E314" s="157">
        <f t="shared" ref="E314:F333" si="89">IF(E64=0,"",E189/E64*1000)</f>
        <v>19755.468368530273</v>
      </c>
      <c r="F314" s="157">
        <f t="shared" si="89"/>
        <v>20781.365966796875</v>
      </c>
      <c r="G314" s="157">
        <f t="shared" si="87"/>
        <v>22100.5859375</v>
      </c>
      <c r="H314" s="157">
        <f t="shared" si="87"/>
        <v>23333.593297887732</v>
      </c>
      <c r="I314" s="157">
        <f t="shared" si="87"/>
        <v>23218.240672144399</v>
      </c>
      <c r="J314" s="157">
        <f t="shared" si="87"/>
        <v>24876.278347439234</v>
      </c>
      <c r="K314" s="157">
        <f t="shared" si="87"/>
        <v>25642.244664634145</v>
      </c>
      <c r="L314" s="157">
        <f t="shared" si="87"/>
        <v>27202.893938337053</v>
      </c>
      <c r="M314" s="157">
        <f t="shared" si="87"/>
        <v>26309.353099149816</v>
      </c>
      <c r="N314" s="157">
        <f t="shared" ref="N314:R314" si="90">IF(N64=0,"",N189/N64*1000)</f>
        <v>27042.208998950558</v>
      </c>
      <c r="O314" s="157">
        <f t="shared" si="90"/>
        <v>28941.281049679485</v>
      </c>
      <c r="P314" s="157">
        <f t="shared" si="90"/>
        <v>26336.050415039063</v>
      </c>
      <c r="Q314" s="157">
        <f t="shared" si="90"/>
        <v>23943.741336945564</v>
      </c>
      <c r="R314" s="157">
        <f t="shared" si="90"/>
        <v>26055.039625901445</v>
      </c>
    </row>
    <row r="315" spans="1:18" hidden="1" x14ac:dyDescent="0.25">
      <c r="A315" t="str">
        <f t="shared" si="12"/>
        <v/>
      </c>
      <c r="B315" s="1" t="str">
        <f t="shared" si="55"/>
        <v/>
      </c>
      <c r="C315" s="37" t="s">
        <v>636</v>
      </c>
      <c r="D315" s="289" t="s">
        <v>637</v>
      </c>
      <c r="E315" s="157" t="str">
        <f t="shared" si="89"/>
        <v/>
      </c>
      <c r="F315" s="157" t="str">
        <f t="shared" si="89"/>
        <v/>
      </c>
      <c r="G315" s="157" t="str">
        <f t="shared" si="87"/>
        <v/>
      </c>
      <c r="H315" s="157" t="str">
        <f t="shared" si="87"/>
        <v/>
      </c>
      <c r="I315" s="157" t="str">
        <f t="shared" si="87"/>
        <v/>
      </c>
      <c r="J315" s="157" t="str">
        <f t="shared" si="87"/>
        <v/>
      </c>
      <c r="K315" s="157" t="str">
        <f t="shared" si="87"/>
        <v/>
      </c>
      <c r="L315" s="157" t="str">
        <f t="shared" si="87"/>
        <v/>
      </c>
      <c r="M315" s="157" t="str">
        <f t="shared" si="87"/>
        <v/>
      </c>
      <c r="N315" s="157" t="str">
        <f t="shared" ref="N315:P315" si="91">IF(N65=0,"",N190/N65*1000)</f>
        <v/>
      </c>
      <c r="O315" s="157" t="str">
        <f t="shared" si="91"/>
        <v/>
      </c>
      <c r="P315" s="157" t="str">
        <f t="shared" si="91"/>
        <v/>
      </c>
      <c r="Q315" s="157"/>
      <c r="R315" s="157"/>
    </row>
    <row r="316" spans="1:18" hidden="1" x14ac:dyDescent="0.25">
      <c r="A316" t="str">
        <f t="shared" si="12"/>
        <v/>
      </c>
      <c r="B316" s="1" t="str">
        <f t="shared" si="55"/>
        <v/>
      </c>
      <c r="C316" s="37" t="s">
        <v>638</v>
      </c>
      <c r="D316" s="289" t="s">
        <v>639</v>
      </c>
      <c r="E316" s="157" t="str">
        <f t="shared" si="89"/>
        <v/>
      </c>
      <c r="F316" s="157" t="str">
        <f t="shared" si="89"/>
        <v/>
      </c>
      <c r="G316" s="157" t="str">
        <f t="shared" si="87"/>
        <v/>
      </c>
      <c r="H316" s="157" t="str">
        <f t="shared" si="87"/>
        <v/>
      </c>
      <c r="I316" s="157" t="str">
        <f t="shared" si="87"/>
        <v/>
      </c>
      <c r="J316" s="157" t="str">
        <f t="shared" si="87"/>
        <v/>
      </c>
      <c r="K316" s="157" t="str">
        <f t="shared" si="87"/>
        <v/>
      </c>
      <c r="L316" s="157" t="str">
        <f t="shared" si="87"/>
        <v/>
      </c>
      <c r="M316" s="157" t="str">
        <f t="shared" si="87"/>
        <v/>
      </c>
      <c r="N316" s="157" t="str">
        <f t="shared" ref="N316:P316" si="92">IF(N66=0,"",N191/N66*1000)</f>
        <v/>
      </c>
      <c r="O316" s="157" t="str">
        <f t="shared" si="92"/>
        <v/>
      </c>
      <c r="P316" s="157" t="str">
        <f t="shared" si="92"/>
        <v/>
      </c>
      <c r="Q316" s="157"/>
      <c r="R316" s="157"/>
    </row>
    <row r="317" spans="1:18" hidden="1" x14ac:dyDescent="0.25">
      <c r="A317" t="str">
        <f t="shared" ref="A317:A372" si="93">IF(LEN(C317)&lt;=2,"Cofog2","")</f>
        <v/>
      </c>
      <c r="B317" s="1" t="str">
        <f t="shared" ref="B317:B348" si="94">IF(SUM(E317:U317)&lt;=0,"","X")</f>
        <v/>
      </c>
      <c r="C317" s="37" t="s">
        <v>640</v>
      </c>
      <c r="D317" s="289" t="s">
        <v>641</v>
      </c>
      <c r="E317" s="157" t="str">
        <f t="shared" si="89"/>
        <v/>
      </c>
      <c r="F317" s="157" t="str">
        <f t="shared" si="89"/>
        <v/>
      </c>
      <c r="G317" s="157" t="str">
        <f t="shared" si="87"/>
        <v/>
      </c>
      <c r="H317" s="157" t="str">
        <f t="shared" si="87"/>
        <v/>
      </c>
      <c r="I317" s="157" t="str">
        <f t="shared" si="87"/>
        <v/>
      </c>
      <c r="J317" s="157" t="str">
        <f t="shared" si="87"/>
        <v/>
      </c>
      <c r="K317" s="157" t="str">
        <f t="shared" si="87"/>
        <v/>
      </c>
      <c r="L317" s="157" t="str">
        <f t="shared" si="87"/>
        <v/>
      </c>
      <c r="M317" s="157" t="str">
        <f t="shared" si="87"/>
        <v/>
      </c>
      <c r="N317" s="157" t="str">
        <f t="shared" ref="N317:P317" si="95">IF(N67=0,"",N192/N67*1000)</f>
        <v/>
      </c>
      <c r="O317" s="157" t="str">
        <f t="shared" si="95"/>
        <v/>
      </c>
      <c r="P317" s="157" t="str">
        <f t="shared" si="95"/>
        <v/>
      </c>
      <c r="Q317" s="157"/>
      <c r="R317" s="157"/>
    </row>
    <row r="318" spans="1:18" hidden="1" x14ac:dyDescent="0.25">
      <c r="A318" t="str">
        <f t="shared" si="93"/>
        <v/>
      </c>
      <c r="B318" s="1" t="str">
        <f t="shared" si="94"/>
        <v>X</v>
      </c>
      <c r="C318" s="37" t="s">
        <v>642</v>
      </c>
      <c r="D318" s="289" t="s">
        <v>643</v>
      </c>
      <c r="E318" s="157">
        <f t="shared" si="89"/>
        <v>18717.944675021703</v>
      </c>
      <c r="F318" s="157">
        <f t="shared" si="89"/>
        <v>19418.706557329962</v>
      </c>
      <c r="G318" s="157">
        <f t="shared" si="87"/>
        <v>21327.625274658203</v>
      </c>
      <c r="H318" s="157">
        <f t="shared" si="87"/>
        <v>23200.933837890625</v>
      </c>
      <c r="I318" s="157">
        <f t="shared" si="87"/>
        <v>23605.555216471355</v>
      </c>
      <c r="J318" s="157">
        <f t="shared" si="87"/>
        <v>29362.234676585478</v>
      </c>
      <c r="K318" s="157">
        <f t="shared" si="87"/>
        <v>28503.454034978691</v>
      </c>
      <c r="L318" s="157">
        <f t="shared" si="87"/>
        <v>35140.6828227796</v>
      </c>
      <c r="M318" s="157">
        <f t="shared" si="87"/>
        <v>31195.652888371395</v>
      </c>
      <c r="N318" s="157">
        <f t="shared" ref="N318:P318" si="96">IF(N68=0,"",N193/N68*1000)</f>
        <v>31474.268986628605</v>
      </c>
      <c r="O318" s="157">
        <f t="shared" si="96"/>
        <v>33054.667154947914</v>
      </c>
      <c r="P318" s="157">
        <f t="shared" si="96"/>
        <v>12187.250137329102</v>
      </c>
      <c r="Q318" s="157"/>
      <c r="R318" s="157"/>
    </row>
    <row r="319" spans="1:18" hidden="1" x14ac:dyDescent="0.25">
      <c r="A319" t="str">
        <f t="shared" si="93"/>
        <v/>
      </c>
      <c r="B319" s="1" t="str">
        <f t="shared" si="94"/>
        <v>X</v>
      </c>
      <c r="C319" s="37" t="s">
        <v>644</v>
      </c>
      <c r="D319" s="289" t="s">
        <v>645</v>
      </c>
      <c r="E319" s="157" t="str">
        <f t="shared" si="89"/>
        <v/>
      </c>
      <c r="F319" s="157" t="str">
        <f t="shared" si="89"/>
        <v/>
      </c>
      <c r="G319" s="157" t="str">
        <f t="shared" si="87"/>
        <v/>
      </c>
      <c r="H319" s="157" t="str">
        <f t="shared" si="87"/>
        <v/>
      </c>
      <c r="I319" s="157" t="str">
        <f t="shared" si="87"/>
        <v/>
      </c>
      <c r="J319" s="157" t="str">
        <f t="shared" si="87"/>
        <v/>
      </c>
      <c r="K319" s="157" t="str">
        <f t="shared" si="87"/>
        <v/>
      </c>
      <c r="L319" s="157">
        <f t="shared" si="87"/>
        <v>28878.909024325287</v>
      </c>
      <c r="M319" s="157">
        <f t="shared" si="87"/>
        <v>30623.415629069012</v>
      </c>
      <c r="N319" s="157">
        <f t="shared" ref="N319:P319" si="97">IF(N69=0,"",N194/N69*1000)</f>
        <v>28406.667073567707</v>
      </c>
      <c r="O319" s="157">
        <f t="shared" si="97"/>
        <v>29892.000834147137</v>
      </c>
      <c r="P319" s="157" t="str">
        <f t="shared" si="97"/>
        <v/>
      </c>
      <c r="Q319" s="157"/>
      <c r="R319" s="157"/>
    </row>
    <row r="320" spans="1:18" hidden="1" x14ac:dyDescent="0.25">
      <c r="A320" t="str">
        <f t="shared" si="93"/>
        <v/>
      </c>
      <c r="B320" s="1" t="str">
        <f t="shared" si="94"/>
        <v>X</v>
      </c>
      <c r="C320" s="37" t="s">
        <v>646</v>
      </c>
      <c r="D320" s="289" t="s">
        <v>647</v>
      </c>
      <c r="E320" s="157">
        <f t="shared" si="89"/>
        <v>21089.499337332589</v>
      </c>
      <c r="F320" s="157">
        <f t="shared" si="89"/>
        <v>20951.714651925224</v>
      </c>
      <c r="G320" s="157">
        <f t="shared" si="87"/>
        <v>23051.922137920672</v>
      </c>
      <c r="H320" s="157">
        <f t="shared" si="87"/>
        <v>21691.770113431492</v>
      </c>
      <c r="I320" s="157">
        <f t="shared" si="87"/>
        <v>22584.454623135651</v>
      </c>
      <c r="J320" s="157">
        <f t="shared" si="87"/>
        <v>22021.555582682293</v>
      </c>
      <c r="K320" s="157">
        <f t="shared" si="87"/>
        <v>21212.800598144531</v>
      </c>
      <c r="L320" s="157">
        <f t="shared" si="87"/>
        <v>20693.077674278848</v>
      </c>
      <c r="M320" s="157">
        <f t="shared" si="87"/>
        <v>20348.966471354168</v>
      </c>
      <c r="N320" s="157">
        <f t="shared" ref="N320:P320" si="98">IF(N70=0,"",N195/N70*1000)</f>
        <v>21753.900146484375</v>
      </c>
      <c r="O320" s="157">
        <f t="shared" si="98"/>
        <v>23624.932861328125</v>
      </c>
      <c r="P320" s="157">
        <f t="shared" si="98"/>
        <v>28115.999109604778</v>
      </c>
      <c r="Q320" s="157"/>
      <c r="R320" s="157"/>
    </row>
    <row r="321" spans="1:18" x14ac:dyDescent="0.25">
      <c r="A321" t="str">
        <f t="shared" si="93"/>
        <v>Cofog2</v>
      </c>
      <c r="B321" s="1" t="str">
        <f t="shared" si="94"/>
        <v>X</v>
      </c>
      <c r="C321" s="37" t="s">
        <v>648</v>
      </c>
      <c r="D321" s="228" t="s">
        <v>649</v>
      </c>
      <c r="E321" s="157">
        <f t="shared" si="89"/>
        <v>11102.180643284575</v>
      </c>
      <c r="F321" s="157">
        <f t="shared" si="89"/>
        <v>11502.933711796017</v>
      </c>
      <c r="G321" s="157">
        <f t="shared" si="87"/>
        <v>11849.735654633621</v>
      </c>
      <c r="H321" s="157">
        <f t="shared" si="87"/>
        <v>16384.988764280912</v>
      </c>
      <c r="I321" s="157">
        <f t="shared" si="87"/>
        <v>17435.142517089844</v>
      </c>
      <c r="J321" s="157">
        <f t="shared" si="87"/>
        <v>29836.999893188477</v>
      </c>
      <c r="K321" s="157">
        <f t="shared" si="87"/>
        <v>31441.999435424805</v>
      </c>
      <c r="L321" s="157">
        <f t="shared" si="87"/>
        <v>55689.998626708984</v>
      </c>
      <c r="M321" s="157">
        <f t="shared" si="87"/>
        <v>57750</v>
      </c>
      <c r="N321" s="157">
        <f t="shared" ref="N321:R321" si="99">IF(N71=0,"",N196/N71*1000)</f>
        <v>26370.333353678387</v>
      </c>
      <c r="O321" s="157">
        <f t="shared" si="99"/>
        <v>27448.000590006512</v>
      </c>
      <c r="P321" s="157" t="str">
        <f t="shared" si="99"/>
        <v/>
      </c>
      <c r="Q321" s="157" t="str">
        <f t="shared" si="99"/>
        <v/>
      </c>
      <c r="R321" s="157" t="str">
        <f t="shared" si="99"/>
        <v/>
      </c>
    </row>
    <row r="322" spans="1:18" hidden="1" x14ac:dyDescent="0.25">
      <c r="A322" t="str">
        <f t="shared" si="93"/>
        <v/>
      </c>
      <c r="B322" s="1" t="str">
        <f t="shared" si="94"/>
        <v/>
      </c>
      <c r="C322" s="37" t="s">
        <v>650</v>
      </c>
      <c r="D322" s="289" t="s">
        <v>651</v>
      </c>
      <c r="E322" s="157" t="str">
        <f t="shared" si="89"/>
        <v/>
      </c>
      <c r="F322" s="157" t="str">
        <f t="shared" si="89"/>
        <v/>
      </c>
      <c r="G322" s="157" t="str">
        <f t="shared" si="87"/>
        <v/>
      </c>
      <c r="H322" s="157" t="str">
        <f t="shared" si="87"/>
        <v/>
      </c>
      <c r="I322" s="157" t="str">
        <f t="shared" si="87"/>
        <v/>
      </c>
      <c r="J322" s="157" t="str">
        <f t="shared" si="87"/>
        <v/>
      </c>
      <c r="K322" s="157" t="str">
        <f t="shared" si="87"/>
        <v/>
      </c>
      <c r="L322" s="157" t="str">
        <f t="shared" si="87"/>
        <v/>
      </c>
      <c r="M322" s="157" t="str">
        <f t="shared" si="87"/>
        <v/>
      </c>
      <c r="N322" s="157" t="str">
        <f t="shared" ref="N322:P322" si="100">IF(N72=0,"",N197/N72*1000)</f>
        <v/>
      </c>
      <c r="O322" s="157" t="str">
        <f t="shared" si="100"/>
        <v/>
      </c>
      <c r="P322" s="157" t="str">
        <f t="shared" si="100"/>
        <v/>
      </c>
      <c r="Q322" s="157"/>
      <c r="R322" s="157"/>
    </row>
    <row r="323" spans="1:18" hidden="1" x14ac:dyDescent="0.25">
      <c r="A323" t="str">
        <f t="shared" si="93"/>
        <v/>
      </c>
      <c r="B323" s="1" t="str">
        <f t="shared" si="94"/>
        <v>X</v>
      </c>
      <c r="C323" s="37" t="s">
        <v>652</v>
      </c>
      <c r="D323" s="289" t="s">
        <v>653</v>
      </c>
      <c r="E323" s="157" t="str">
        <f t="shared" si="89"/>
        <v/>
      </c>
      <c r="F323" s="157" t="str">
        <f t="shared" si="89"/>
        <v/>
      </c>
      <c r="G323" s="157" t="str">
        <f t="shared" ref="G323:M332" si="101">IF(G73=0,"",G198/G73*1000)</f>
        <v/>
      </c>
      <c r="H323" s="157" t="str">
        <f t="shared" si="101"/>
        <v/>
      </c>
      <c r="I323" s="157" t="str">
        <f t="shared" si="101"/>
        <v/>
      </c>
      <c r="J323" s="157">
        <f t="shared" si="101"/>
        <v>29836.999893188477</v>
      </c>
      <c r="K323" s="157">
        <f t="shared" si="101"/>
        <v>31441.999435424805</v>
      </c>
      <c r="L323" s="157">
        <f t="shared" si="101"/>
        <v>55689.998626708984</v>
      </c>
      <c r="M323" s="157">
        <f t="shared" si="101"/>
        <v>57750</v>
      </c>
      <c r="N323" s="157">
        <f t="shared" ref="N323:P323" si="102">IF(N73=0,"",N198/N73*1000)</f>
        <v>26370.333353678387</v>
      </c>
      <c r="O323" s="157">
        <f t="shared" si="102"/>
        <v>27448.000590006512</v>
      </c>
      <c r="P323" s="157" t="str">
        <f t="shared" si="102"/>
        <v/>
      </c>
      <c r="Q323" s="157"/>
      <c r="R323" s="157"/>
    </row>
    <row r="324" spans="1:18" hidden="1" x14ac:dyDescent="0.25">
      <c r="A324" t="str">
        <f t="shared" si="93"/>
        <v/>
      </c>
      <c r="B324" s="1" t="str">
        <f t="shared" si="94"/>
        <v>X</v>
      </c>
      <c r="C324" s="37" t="s">
        <v>654</v>
      </c>
      <c r="D324" s="289" t="s">
        <v>655</v>
      </c>
      <c r="E324" s="157">
        <f t="shared" si="89"/>
        <v>11102.180643284575</v>
      </c>
      <c r="F324" s="157">
        <f t="shared" si="89"/>
        <v>11502.933711796017</v>
      </c>
      <c r="G324" s="157">
        <f t="shared" si="101"/>
        <v>11849.735654633621</v>
      </c>
      <c r="H324" s="157">
        <f t="shared" si="101"/>
        <v>16384.988764280912</v>
      </c>
      <c r="I324" s="157">
        <f t="shared" si="101"/>
        <v>17435.142517089844</v>
      </c>
      <c r="J324" s="157" t="str">
        <f t="shared" si="101"/>
        <v/>
      </c>
      <c r="K324" s="157" t="str">
        <f t="shared" si="101"/>
        <v/>
      </c>
      <c r="L324" s="157" t="str">
        <f t="shared" si="101"/>
        <v/>
      </c>
      <c r="M324" s="157" t="str">
        <f t="shared" si="101"/>
        <v/>
      </c>
      <c r="N324" s="157" t="str">
        <f t="shared" ref="N324:P324" si="103">IF(N74=0,"",N199/N74*1000)</f>
        <v/>
      </c>
      <c r="O324" s="157" t="str">
        <f t="shared" si="103"/>
        <v/>
      </c>
      <c r="P324" s="157" t="str">
        <f t="shared" si="103"/>
        <v/>
      </c>
      <c r="Q324" s="157"/>
      <c r="R324" s="157"/>
    </row>
    <row r="325" spans="1:18" hidden="1" x14ac:dyDescent="0.25">
      <c r="A325" t="str">
        <f t="shared" si="93"/>
        <v/>
      </c>
      <c r="B325" s="1" t="str">
        <f t="shared" si="94"/>
        <v/>
      </c>
      <c r="C325" s="37" t="s">
        <v>656</v>
      </c>
      <c r="D325" s="289" t="s">
        <v>657</v>
      </c>
      <c r="E325" s="157" t="str">
        <f t="shared" si="89"/>
        <v/>
      </c>
      <c r="F325" s="157" t="str">
        <f t="shared" si="89"/>
        <v/>
      </c>
      <c r="G325" s="157" t="str">
        <f t="shared" si="101"/>
        <v/>
      </c>
      <c r="H325" s="157" t="str">
        <f t="shared" si="101"/>
        <v/>
      </c>
      <c r="I325" s="157" t="str">
        <f t="shared" si="101"/>
        <v/>
      </c>
      <c r="J325" s="157" t="str">
        <f t="shared" si="101"/>
        <v/>
      </c>
      <c r="K325" s="157" t="str">
        <f t="shared" si="101"/>
        <v/>
      </c>
      <c r="L325" s="157" t="str">
        <f t="shared" si="101"/>
        <v/>
      </c>
      <c r="M325" s="157" t="str">
        <f t="shared" si="101"/>
        <v/>
      </c>
      <c r="N325" s="157" t="str">
        <f t="shared" ref="N325:P325" si="104">IF(N75=0,"",N200/N75*1000)</f>
        <v/>
      </c>
      <c r="O325" s="157" t="str">
        <f t="shared" si="104"/>
        <v/>
      </c>
      <c r="P325" s="157" t="str">
        <f t="shared" si="104"/>
        <v/>
      </c>
      <c r="Q325" s="157"/>
      <c r="R325" s="157"/>
    </row>
    <row r="326" spans="1:18" hidden="1" x14ac:dyDescent="0.25">
      <c r="A326" t="str">
        <f t="shared" si="93"/>
        <v/>
      </c>
      <c r="B326" s="1" t="str">
        <f t="shared" si="94"/>
        <v/>
      </c>
      <c r="C326" s="37" t="s">
        <v>658</v>
      </c>
      <c r="D326" s="289" t="s">
        <v>659</v>
      </c>
      <c r="E326" s="157" t="str">
        <f t="shared" si="89"/>
        <v/>
      </c>
      <c r="F326" s="157" t="str">
        <f t="shared" si="89"/>
        <v/>
      </c>
      <c r="G326" s="157" t="str">
        <f t="shared" si="101"/>
        <v/>
      </c>
      <c r="H326" s="157" t="str">
        <f t="shared" si="101"/>
        <v/>
      </c>
      <c r="I326" s="157" t="str">
        <f t="shared" si="101"/>
        <v/>
      </c>
      <c r="J326" s="157" t="str">
        <f t="shared" si="101"/>
        <v/>
      </c>
      <c r="K326" s="157" t="str">
        <f t="shared" si="101"/>
        <v/>
      </c>
      <c r="L326" s="157" t="str">
        <f t="shared" si="101"/>
        <v/>
      </c>
      <c r="M326" s="157" t="str">
        <f t="shared" si="101"/>
        <v/>
      </c>
      <c r="N326" s="157" t="str">
        <f t="shared" ref="N326:P326" si="105">IF(N76=0,"",N201/N76*1000)</f>
        <v/>
      </c>
      <c r="O326" s="157" t="str">
        <f t="shared" si="105"/>
        <v/>
      </c>
      <c r="P326" s="157" t="str">
        <f t="shared" si="105"/>
        <v/>
      </c>
      <c r="Q326" s="157"/>
      <c r="R326" s="157"/>
    </row>
    <row r="327" spans="1:18" hidden="1" x14ac:dyDescent="0.25">
      <c r="A327" t="str">
        <f t="shared" si="93"/>
        <v/>
      </c>
      <c r="B327" s="1" t="str">
        <f t="shared" si="94"/>
        <v/>
      </c>
      <c r="C327" s="37" t="s">
        <v>660</v>
      </c>
      <c r="D327" s="289" t="s">
        <v>661</v>
      </c>
      <c r="E327" s="157" t="str">
        <f t="shared" si="89"/>
        <v/>
      </c>
      <c r="F327" s="157" t="str">
        <f t="shared" si="89"/>
        <v/>
      </c>
      <c r="G327" s="157" t="str">
        <f t="shared" si="101"/>
        <v/>
      </c>
      <c r="H327" s="157" t="str">
        <f t="shared" si="101"/>
        <v/>
      </c>
      <c r="I327" s="157" t="str">
        <f t="shared" si="101"/>
        <v/>
      </c>
      <c r="J327" s="157" t="str">
        <f t="shared" si="101"/>
        <v/>
      </c>
      <c r="K327" s="157" t="str">
        <f t="shared" si="101"/>
        <v/>
      </c>
      <c r="L327" s="157" t="str">
        <f t="shared" si="101"/>
        <v/>
      </c>
      <c r="M327" s="157" t="str">
        <f t="shared" si="101"/>
        <v/>
      </c>
      <c r="N327" s="157" t="str">
        <f t="shared" ref="N327:P327" si="106">IF(N77=0,"",N202/N77*1000)</f>
        <v/>
      </c>
      <c r="O327" s="157" t="str">
        <f t="shared" si="106"/>
        <v/>
      </c>
      <c r="P327" s="157" t="str">
        <f t="shared" si="106"/>
        <v/>
      </c>
      <c r="Q327" s="157"/>
      <c r="R327" s="157"/>
    </row>
    <row r="328" spans="1:18" x14ac:dyDescent="0.25">
      <c r="A328" t="str">
        <f t="shared" si="93"/>
        <v>Cofog2</v>
      </c>
      <c r="B328" s="1" t="str">
        <f t="shared" si="94"/>
        <v>X</v>
      </c>
      <c r="C328" s="37" t="s">
        <v>662</v>
      </c>
      <c r="D328" s="228" t="s">
        <v>464</v>
      </c>
      <c r="E328" s="157">
        <f t="shared" si="89"/>
        <v>18141.047402033731</v>
      </c>
      <c r="F328" s="157">
        <f t="shared" si="89"/>
        <v>17976.425527597403</v>
      </c>
      <c r="G328" s="157">
        <f t="shared" si="101"/>
        <v>18506.073156169041</v>
      </c>
      <c r="H328" s="157">
        <f t="shared" si="101"/>
        <v>19526.202313311689</v>
      </c>
      <c r="I328" s="157">
        <f t="shared" si="101"/>
        <v>20381.668390012255</v>
      </c>
      <c r="J328" s="157">
        <f t="shared" si="101"/>
        <v>20694.77893953634</v>
      </c>
      <c r="K328" s="157">
        <f t="shared" si="101"/>
        <v>21999.674479166668</v>
      </c>
      <c r="L328" s="157">
        <f t="shared" si="101"/>
        <v>22279.085454252578</v>
      </c>
      <c r="M328" s="157">
        <f t="shared" si="101"/>
        <v>22977.810329861109</v>
      </c>
      <c r="N328" s="157">
        <f t="shared" ref="N328:R328" si="107">IF(N78=0,"",N203/N78*1000)</f>
        <v>23024.594025237129</v>
      </c>
      <c r="O328" s="157">
        <f t="shared" si="107"/>
        <v>23338.621727195947</v>
      </c>
      <c r="P328" s="157">
        <f t="shared" si="107"/>
        <v>23672.189861460956</v>
      </c>
      <c r="Q328" s="157">
        <f t="shared" si="107"/>
        <v>23730.830709732585</v>
      </c>
      <c r="R328" s="157">
        <f t="shared" si="107"/>
        <v>25190.415669856458</v>
      </c>
    </row>
    <row r="329" spans="1:18" hidden="1" x14ac:dyDescent="0.25">
      <c r="A329" t="str">
        <f t="shared" si="93"/>
        <v/>
      </c>
      <c r="B329" s="1" t="str">
        <f t="shared" si="94"/>
        <v/>
      </c>
      <c r="C329" s="37" t="s">
        <v>663</v>
      </c>
      <c r="D329" s="289" t="s">
        <v>664</v>
      </c>
      <c r="E329" s="157" t="str">
        <f t="shared" si="89"/>
        <v/>
      </c>
      <c r="F329" s="157" t="str">
        <f t="shared" si="89"/>
        <v/>
      </c>
      <c r="G329" s="157" t="str">
        <f t="shared" si="101"/>
        <v/>
      </c>
      <c r="H329" s="157" t="str">
        <f t="shared" si="101"/>
        <v/>
      </c>
      <c r="I329" s="157" t="str">
        <f t="shared" si="101"/>
        <v/>
      </c>
      <c r="J329" s="157" t="str">
        <f t="shared" si="101"/>
        <v/>
      </c>
      <c r="K329" s="157" t="str">
        <f t="shared" si="101"/>
        <v/>
      </c>
      <c r="L329" s="157" t="str">
        <f t="shared" si="101"/>
        <v/>
      </c>
      <c r="M329" s="157" t="str">
        <f t="shared" si="101"/>
        <v/>
      </c>
      <c r="N329" s="157" t="str">
        <f t="shared" ref="N329:P329" si="108">IF(N79=0,"",N204/N79*1000)</f>
        <v/>
      </c>
      <c r="O329" s="157" t="str">
        <f t="shared" si="108"/>
        <v/>
      </c>
      <c r="P329" s="157" t="str">
        <f t="shared" si="108"/>
        <v/>
      </c>
      <c r="Q329" s="157"/>
      <c r="R329" s="157"/>
    </row>
    <row r="330" spans="1:18" hidden="1" x14ac:dyDescent="0.25">
      <c r="A330" t="str">
        <f t="shared" si="93"/>
        <v/>
      </c>
      <c r="B330" s="1" t="str">
        <f t="shared" si="94"/>
        <v/>
      </c>
      <c r="C330" s="37" t="s">
        <v>665</v>
      </c>
      <c r="D330" s="289" t="s">
        <v>666</v>
      </c>
      <c r="E330" s="157" t="str">
        <f t="shared" si="89"/>
        <v/>
      </c>
      <c r="F330" s="157" t="str">
        <f t="shared" si="89"/>
        <v/>
      </c>
      <c r="G330" s="157" t="str">
        <f t="shared" si="101"/>
        <v/>
      </c>
      <c r="H330" s="157" t="str">
        <f t="shared" si="101"/>
        <v/>
      </c>
      <c r="I330" s="157" t="str">
        <f t="shared" si="101"/>
        <v/>
      </c>
      <c r="J330" s="157" t="str">
        <f t="shared" si="101"/>
        <v/>
      </c>
      <c r="K330" s="157" t="str">
        <f t="shared" si="101"/>
        <v/>
      </c>
      <c r="L330" s="157" t="str">
        <f t="shared" si="101"/>
        <v/>
      </c>
      <c r="M330" s="157" t="str">
        <f t="shared" si="101"/>
        <v/>
      </c>
      <c r="N330" s="157" t="str">
        <f t="shared" ref="N330:P330" si="109">IF(N80=0,"",N205/N80*1000)</f>
        <v/>
      </c>
      <c r="O330" s="157" t="str">
        <f t="shared" si="109"/>
        <v/>
      </c>
      <c r="P330" s="157" t="str">
        <f t="shared" si="109"/>
        <v/>
      </c>
      <c r="Q330" s="157"/>
      <c r="R330" s="157"/>
    </row>
    <row r="331" spans="1:18" hidden="1" x14ac:dyDescent="0.25">
      <c r="A331" t="str">
        <f t="shared" si="93"/>
        <v/>
      </c>
      <c r="B331" s="1" t="str">
        <f t="shared" si="94"/>
        <v/>
      </c>
      <c r="C331" s="37" t="s">
        <v>667</v>
      </c>
      <c r="D331" s="289" t="s">
        <v>668</v>
      </c>
      <c r="E331" s="157" t="str">
        <f t="shared" si="89"/>
        <v/>
      </c>
      <c r="F331" s="157" t="str">
        <f t="shared" si="89"/>
        <v/>
      </c>
      <c r="G331" s="157" t="str">
        <f t="shared" si="101"/>
        <v/>
      </c>
      <c r="H331" s="157" t="str">
        <f t="shared" si="101"/>
        <v/>
      </c>
      <c r="I331" s="157" t="str">
        <f t="shared" si="101"/>
        <v/>
      </c>
      <c r="J331" s="157" t="str">
        <f t="shared" si="101"/>
        <v/>
      </c>
      <c r="K331" s="157" t="str">
        <f t="shared" si="101"/>
        <v/>
      </c>
      <c r="L331" s="157" t="str">
        <f t="shared" si="101"/>
        <v/>
      </c>
      <c r="M331" s="157" t="str">
        <f t="shared" si="101"/>
        <v/>
      </c>
      <c r="N331" s="157" t="str">
        <f t="shared" ref="N331:P331" si="110">IF(N81=0,"",N206/N81*1000)</f>
        <v/>
      </c>
      <c r="O331" s="157" t="str">
        <f t="shared" si="110"/>
        <v/>
      </c>
      <c r="P331" s="157" t="str">
        <f t="shared" si="110"/>
        <v/>
      </c>
      <c r="Q331" s="157"/>
      <c r="R331" s="157"/>
    </row>
    <row r="332" spans="1:18" hidden="1" x14ac:dyDescent="0.25">
      <c r="A332" t="str">
        <f t="shared" si="93"/>
        <v/>
      </c>
      <c r="B332" s="1" t="str">
        <f t="shared" si="94"/>
        <v>X</v>
      </c>
      <c r="C332" s="37" t="s">
        <v>669</v>
      </c>
      <c r="D332" s="289" t="s">
        <v>670</v>
      </c>
      <c r="E332" s="157">
        <f t="shared" si="89"/>
        <v>57028.616098257211</v>
      </c>
      <c r="F332" s="157">
        <f t="shared" si="89"/>
        <v>54468.153733473555</v>
      </c>
      <c r="G332" s="157">
        <f t="shared" si="101"/>
        <v>56350.693922776445</v>
      </c>
      <c r="H332" s="157">
        <f t="shared" si="101"/>
        <v>57366.459773137016</v>
      </c>
      <c r="I332" s="157">
        <f t="shared" si="101"/>
        <v>55528.221978081594</v>
      </c>
      <c r="J332" s="157">
        <f t="shared" si="101"/>
        <v>58021.721733940969</v>
      </c>
      <c r="K332" s="157">
        <f t="shared" si="101"/>
        <v>56714.501953125</v>
      </c>
      <c r="L332" s="157">
        <f t="shared" si="101"/>
        <v>55431.65283203125</v>
      </c>
      <c r="M332" s="157">
        <f t="shared" si="101"/>
        <v>61351.428803943447</v>
      </c>
      <c r="N332" s="157">
        <f t="shared" ref="N332:P332" si="111">IF(N82=0,"",N207/N82*1000)</f>
        <v>59133.648681640625</v>
      </c>
      <c r="O332" s="157">
        <f t="shared" si="111"/>
        <v>58709.002685546875</v>
      </c>
      <c r="P332" s="157">
        <f t="shared" si="111"/>
        <v>55882.80029296875</v>
      </c>
      <c r="Q332" s="157"/>
      <c r="R332" s="157"/>
    </row>
    <row r="333" spans="1:18" hidden="1" x14ac:dyDescent="0.25">
      <c r="A333" t="str">
        <f t="shared" si="93"/>
        <v/>
      </c>
      <c r="B333" s="1" t="str">
        <f t="shared" si="94"/>
        <v>X</v>
      </c>
      <c r="C333" s="37" t="s">
        <v>671</v>
      </c>
      <c r="D333" s="289" t="s">
        <v>672</v>
      </c>
      <c r="E333" s="157">
        <f t="shared" si="89"/>
        <v>18754.124959309895</v>
      </c>
      <c r="F333" s="157">
        <f t="shared" si="89"/>
        <v>18357.782778532608</v>
      </c>
      <c r="G333" s="157">
        <f t="shared" ref="G333:M342" si="112">IF(G83=0,"",G208/G83*1000)</f>
        <v>16090.291341145832</v>
      </c>
      <c r="H333" s="157">
        <f t="shared" si="112"/>
        <v>18254.750569661457</v>
      </c>
      <c r="I333" s="157">
        <f t="shared" si="112"/>
        <v>19440.715244838171</v>
      </c>
      <c r="J333" s="157">
        <f t="shared" si="112"/>
        <v>19490.724760910558</v>
      </c>
      <c r="K333" s="157">
        <f t="shared" si="112"/>
        <v>21977.16064453125</v>
      </c>
      <c r="L333" s="157">
        <f t="shared" si="112"/>
        <v>21710.6005859375</v>
      </c>
      <c r="M333" s="157">
        <f t="shared" si="112"/>
        <v>22271.185980902777</v>
      </c>
      <c r="N333" s="157">
        <f t="shared" ref="N333:P333" si="113">IF(N83=0,"",N208/N83*1000)</f>
        <v>21679.171858162714</v>
      </c>
      <c r="O333" s="157">
        <f t="shared" si="113"/>
        <v>22006.295663339119</v>
      </c>
      <c r="P333" s="157">
        <f t="shared" si="113"/>
        <v>22435.783054517666</v>
      </c>
      <c r="Q333" s="157"/>
      <c r="R333" s="157"/>
    </row>
    <row r="334" spans="1:18" hidden="1" x14ac:dyDescent="0.25">
      <c r="A334" t="str">
        <f t="shared" si="93"/>
        <v/>
      </c>
      <c r="B334" s="1" t="str">
        <f t="shared" si="94"/>
        <v>X</v>
      </c>
      <c r="C334" s="37" t="s">
        <v>673</v>
      </c>
      <c r="D334" s="289" t="s">
        <v>674</v>
      </c>
      <c r="E334" s="157">
        <f t="shared" ref="E334:F353" si="114">IF(E84=0,"",E209/E84*1000)</f>
        <v>18842.944675021703</v>
      </c>
      <c r="F334" s="157">
        <f t="shared" si="114"/>
        <v>19421.765495749081</v>
      </c>
      <c r="G334" s="157">
        <f t="shared" si="112"/>
        <v>19274.610731336808</v>
      </c>
      <c r="H334" s="157">
        <f t="shared" si="112"/>
        <v>20756.823371438419</v>
      </c>
      <c r="I334" s="157">
        <f t="shared" si="112"/>
        <v>21038.875579833984</v>
      </c>
      <c r="J334" s="157">
        <f t="shared" si="112"/>
        <v>22101.38408954327</v>
      </c>
      <c r="K334" s="157">
        <f t="shared" si="112"/>
        <v>26317.572457449776</v>
      </c>
      <c r="L334" s="157">
        <f t="shared" si="112"/>
        <v>26982.000732421875</v>
      </c>
      <c r="M334" s="157">
        <f t="shared" si="112"/>
        <v>28178.200276692711</v>
      </c>
      <c r="N334" s="157">
        <f t="shared" ref="N334:P334" si="115">IF(N84=0,"",N209/N84*1000)</f>
        <v>28516.800944010418</v>
      </c>
      <c r="O334" s="157">
        <f t="shared" si="115"/>
        <v>29899.86572265625</v>
      </c>
      <c r="P334" s="157">
        <f t="shared" si="115"/>
        <v>26588.176054113053</v>
      </c>
      <c r="Q334" s="157"/>
      <c r="R334" s="157"/>
    </row>
    <row r="335" spans="1:18" hidden="1" x14ac:dyDescent="0.25">
      <c r="A335" t="str">
        <f t="shared" si="93"/>
        <v/>
      </c>
      <c r="B335" s="1" t="str">
        <f t="shared" si="94"/>
        <v/>
      </c>
      <c r="C335" s="37" t="s">
        <v>675</v>
      </c>
      <c r="D335" s="289" t="s">
        <v>676</v>
      </c>
      <c r="E335" s="157" t="str">
        <f t="shared" si="114"/>
        <v/>
      </c>
      <c r="F335" s="157" t="str">
        <f t="shared" si="114"/>
        <v/>
      </c>
      <c r="G335" s="157" t="str">
        <f t="shared" si="112"/>
        <v/>
      </c>
      <c r="H335" s="157" t="str">
        <f t="shared" si="112"/>
        <v/>
      </c>
      <c r="I335" s="157" t="str">
        <f t="shared" si="112"/>
        <v/>
      </c>
      <c r="J335" s="157" t="str">
        <f t="shared" si="112"/>
        <v/>
      </c>
      <c r="K335" s="157" t="str">
        <f t="shared" si="112"/>
        <v/>
      </c>
      <c r="L335" s="157" t="str">
        <f t="shared" si="112"/>
        <v/>
      </c>
      <c r="M335" s="157" t="str">
        <f t="shared" si="112"/>
        <v/>
      </c>
      <c r="N335" s="157" t="str">
        <f t="shared" ref="N335:P335" si="116">IF(N85=0,"",N210/N85*1000)</f>
        <v/>
      </c>
      <c r="O335" s="157" t="str">
        <f t="shared" si="116"/>
        <v/>
      </c>
      <c r="P335" s="157" t="str">
        <f t="shared" si="116"/>
        <v/>
      </c>
      <c r="Q335" s="157"/>
      <c r="R335" s="157"/>
    </row>
    <row r="336" spans="1:18" hidden="1" x14ac:dyDescent="0.25">
      <c r="A336" t="str">
        <f t="shared" si="93"/>
        <v/>
      </c>
      <c r="B336" s="1" t="str">
        <f t="shared" si="94"/>
        <v/>
      </c>
      <c r="C336" s="37" t="s">
        <v>677</v>
      </c>
      <c r="D336" s="289" t="s">
        <v>678</v>
      </c>
      <c r="E336" s="157" t="str">
        <f t="shared" si="114"/>
        <v/>
      </c>
      <c r="F336" s="157" t="str">
        <f t="shared" si="114"/>
        <v/>
      </c>
      <c r="G336" s="157" t="str">
        <f t="shared" si="112"/>
        <v/>
      </c>
      <c r="H336" s="157" t="str">
        <f t="shared" si="112"/>
        <v/>
      </c>
      <c r="I336" s="157" t="str">
        <f t="shared" si="112"/>
        <v/>
      </c>
      <c r="J336" s="157" t="str">
        <f t="shared" si="112"/>
        <v/>
      </c>
      <c r="K336" s="157" t="str">
        <f t="shared" si="112"/>
        <v/>
      </c>
      <c r="L336" s="157" t="str">
        <f t="shared" si="112"/>
        <v/>
      </c>
      <c r="M336" s="157" t="str">
        <f t="shared" si="112"/>
        <v/>
      </c>
      <c r="N336" s="157" t="str">
        <f t="shared" ref="N336:P336" si="117">IF(N86=0,"",N211/N86*1000)</f>
        <v/>
      </c>
      <c r="O336" s="157" t="str">
        <f t="shared" si="117"/>
        <v/>
      </c>
      <c r="P336" s="157" t="str">
        <f t="shared" si="117"/>
        <v/>
      </c>
      <c r="Q336" s="157"/>
      <c r="R336" s="157"/>
    </row>
    <row r="337" spans="1:18" hidden="1" x14ac:dyDescent="0.25">
      <c r="A337" t="str">
        <f t="shared" si="93"/>
        <v/>
      </c>
      <c r="B337" s="1" t="str">
        <f t="shared" si="94"/>
        <v>X</v>
      </c>
      <c r="C337" s="37" t="s">
        <v>679</v>
      </c>
      <c r="D337" s="289" t="s">
        <v>680</v>
      </c>
      <c r="E337" s="157" t="str">
        <f t="shared" si="114"/>
        <v/>
      </c>
      <c r="F337" s="157" t="str">
        <f t="shared" si="114"/>
        <v/>
      </c>
      <c r="G337" s="157" t="str">
        <f t="shared" si="112"/>
        <v/>
      </c>
      <c r="H337" s="157" t="str">
        <f t="shared" si="112"/>
        <v/>
      </c>
      <c r="I337" s="157" t="str">
        <f t="shared" si="112"/>
        <v/>
      </c>
      <c r="J337" s="157" t="str">
        <f t="shared" si="112"/>
        <v/>
      </c>
      <c r="K337" s="157" t="str">
        <f t="shared" si="112"/>
        <v/>
      </c>
      <c r="L337" s="157" t="str">
        <f t="shared" si="112"/>
        <v/>
      </c>
      <c r="M337" s="157" t="str">
        <f t="shared" si="112"/>
        <v/>
      </c>
      <c r="N337" s="157" t="str">
        <f t="shared" ref="N337:P337" si="118">IF(N87=0,"",N212/N87*1000)</f>
        <v/>
      </c>
      <c r="O337" s="157" t="str">
        <f t="shared" si="118"/>
        <v/>
      </c>
      <c r="P337" s="157">
        <f t="shared" si="118"/>
        <v>20094.499588012695</v>
      </c>
      <c r="Q337" s="157"/>
      <c r="R337" s="157"/>
    </row>
    <row r="338" spans="1:18" hidden="1" x14ac:dyDescent="0.25">
      <c r="A338" t="str">
        <f t="shared" si="93"/>
        <v/>
      </c>
      <c r="B338" s="1" t="str">
        <f t="shared" si="94"/>
        <v/>
      </c>
      <c r="C338" s="37" t="s">
        <v>681</v>
      </c>
      <c r="D338" s="289" t="s">
        <v>682</v>
      </c>
      <c r="E338" s="157" t="str">
        <f t="shared" si="114"/>
        <v/>
      </c>
      <c r="F338" s="157" t="str">
        <f t="shared" si="114"/>
        <v/>
      </c>
      <c r="G338" s="157" t="str">
        <f t="shared" si="112"/>
        <v/>
      </c>
      <c r="H338" s="157" t="str">
        <f t="shared" si="112"/>
        <v/>
      </c>
      <c r="I338" s="157" t="str">
        <f t="shared" si="112"/>
        <v/>
      </c>
      <c r="J338" s="157" t="str">
        <f t="shared" si="112"/>
        <v/>
      </c>
      <c r="K338" s="157" t="str">
        <f t="shared" si="112"/>
        <v/>
      </c>
      <c r="L338" s="157" t="str">
        <f t="shared" si="112"/>
        <v/>
      </c>
      <c r="M338" s="157" t="str">
        <f t="shared" si="112"/>
        <v/>
      </c>
      <c r="N338" s="157" t="str">
        <f t="shared" ref="N338:P338" si="119">IF(N88=0,"",N213/N88*1000)</f>
        <v/>
      </c>
      <c r="O338" s="157" t="str">
        <f t="shared" si="119"/>
        <v/>
      </c>
      <c r="P338" s="157" t="str">
        <f t="shared" si="119"/>
        <v/>
      </c>
      <c r="Q338" s="157"/>
      <c r="R338" s="157"/>
    </row>
    <row r="339" spans="1:18" hidden="1" x14ac:dyDescent="0.25">
      <c r="A339" t="str">
        <f t="shared" si="93"/>
        <v/>
      </c>
      <c r="B339" s="1" t="str">
        <f t="shared" si="94"/>
        <v>X</v>
      </c>
      <c r="C339" s="37" t="s">
        <v>683</v>
      </c>
      <c r="D339" s="289" t="s">
        <v>684</v>
      </c>
      <c r="E339" s="157">
        <f t="shared" si="114"/>
        <v>15671.628534226191</v>
      </c>
      <c r="F339" s="157">
        <f t="shared" si="114"/>
        <v>15748.858757738797</v>
      </c>
      <c r="G339" s="157">
        <f t="shared" si="112"/>
        <v>16395.737156723484</v>
      </c>
      <c r="H339" s="157">
        <f t="shared" si="112"/>
        <v>17246.553461602391</v>
      </c>
      <c r="I339" s="157">
        <f t="shared" si="112"/>
        <v>18716.889352509468</v>
      </c>
      <c r="J339" s="157">
        <f t="shared" si="112"/>
        <v>19711.392271752451</v>
      </c>
      <c r="K339" s="157">
        <f t="shared" si="112"/>
        <v>20601.8505859375</v>
      </c>
      <c r="L339" s="157">
        <f t="shared" si="112"/>
        <v>20941.624568058895</v>
      </c>
      <c r="M339" s="157">
        <f t="shared" si="112"/>
        <v>20860.604121767243</v>
      </c>
      <c r="N339" s="157">
        <f t="shared" ref="N339:P339" si="120">IF(N89=0,"",N214/N89*1000)</f>
        <v>21305.666387648809</v>
      </c>
      <c r="O339" s="157">
        <f t="shared" si="120"/>
        <v>21973.167348130839</v>
      </c>
      <c r="P339" s="157">
        <f t="shared" si="120"/>
        <v>21469.045188210228</v>
      </c>
      <c r="Q339" s="157"/>
      <c r="R339" s="157"/>
    </row>
    <row r="340" spans="1:18" hidden="1" x14ac:dyDescent="0.25">
      <c r="A340" t="str">
        <f t="shared" si="93"/>
        <v/>
      </c>
      <c r="B340" s="1" t="str">
        <f t="shared" si="94"/>
        <v>X</v>
      </c>
      <c r="C340" s="37" t="s">
        <v>685</v>
      </c>
      <c r="D340" s="289" t="s">
        <v>686</v>
      </c>
      <c r="E340" s="157">
        <f t="shared" si="114"/>
        <v>18074.761664117133</v>
      </c>
      <c r="F340" s="157">
        <f t="shared" si="114"/>
        <v>17874.628557477678</v>
      </c>
      <c r="G340" s="157">
        <f t="shared" si="112"/>
        <v>18140.516857172821</v>
      </c>
      <c r="H340" s="157">
        <f t="shared" si="112"/>
        <v>19408.087158203125</v>
      </c>
      <c r="I340" s="157">
        <f t="shared" si="112"/>
        <v>19576.439341162419</v>
      </c>
      <c r="J340" s="157">
        <f t="shared" si="112"/>
        <v>19070.360663796768</v>
      </c>
      <c r="K340" s="157">
        <f t="shared" si="112"/>
        <v>20172.105386223593</v>
      </c>
      <c r="L340" s="157">
        <f t="shared" si="112"/>
        <v>20839.992042824077</v>
      </c>
      <c r="M340" s="157">
        <f t="shared" si="112"/>
        <v>21526.5628875248</v>
      </c>
      <c r="N340" s="157">
        <f t="shared" ref="N340:P340" si="121">IF(N90=0,"",N215/N90*1000)</f>
        <v>21608.590262276786</v>
      </c>
      <c r="O340" s="157">
        <f t="shared" si="121"/>
        <v>21419.817849864132</v>
      </c>
      <c r="P340" s="157">
        <f t="shared" si="121"/>
        <v>24606.191781850961</v>
      </c>
      <c r="Q340" s="157"/>
      <c r="R340" s="157"/>
    </row>
    <row r="341" spans="1:18" hidden="1" x14ac:dyDescent="0.25">
      <c r="A341" t="str">
        <f t="shared" si="93"/>
        <v/>
      </c>
      <c r="B341" s="1" t="str">
        <f t="shared" si="94"/>
        <v/>
      </c>
      <c r="C341" s="37" t="s">
        <v>687</v>
      </c>
      <c r="D341" s="289" t="s">
        <v>688</v>
      </c>
      <c r="E341" s="157" t="str">
        <f t="shared" si="114"/>
        <v/>
      </c>
      <c r="F341" s="157" t="str">
        <f t="shared" si="114"/>
        <v/>
      </c>
      <c r="G341" s="157" t="str">
        <f t="shared" si="112"/>
        <v/>
      </c>
      <c r="H341" s="157" t="str">
        <f t="shared" si="112"/>
        <v/>
      </c>
      <c r="I341" s="157" t="str">
        <f t="shared" si="112"/>
        <v/>
      </c>
      <c r="J341" s="157" t="str">
        <f t="shared" si="112"/>
        <v/>
      </c>
      <c r="K341" s="157" t="str">
        <f t="shared" si="112"/>
        <v/>
      </c>
      <c r="L341" s="157" t="str">
        <f t="shared" si="112"/>
        <v/>
      </c>
      <c r="M341" s="157" t="str">
        <f t="shared" si="112"/>
        <v/>
      </c>
      <c r="N341" s="157" t="str">
        <f t="shared" ref="N341:P341" si="122">IF(N91=0,"",N216/N91*1000)</f>
        <v/>
      </c>
      <c r="O341" s="157" t="str">
        <f t="shared" si="122"/>
        <v/>
      </c>
      <c r="P341" s="157" t="str">
        <f t="shared" si="122"/>
        <v/>
      </c>
      <c r="Q341" s="157"/>
      <c r="R341" s="157"/>
    </row>
    <row r="342" spans="1:18" hidden="1" x14ac:dyDescent="0.25">
      <c r="A342" t="str">
        <f t="shared" si="93"/>
        <v/>
      </c>
      <c r="B342" s="1" t="str">
        <f t="shared" si="94"/>
        <v>X</v>
      </c>
      <c r="C342" s="37" t="s">
        <v>689</v>
      </c>
      <c r="D342" s="289" t="s">
        <v>690</v>
      </c>
      <c r="E342" s="157">
        <f t="shared" si="114"/>
        <v>14619.466145833334</v>
      </c>
      <c r="F342" s="157">
        <f t="shared" si="114"/>
        <v>15160.128963694851</v>
      </c>
      <c r="G342" s="157">
        <f t="shared" si="112"/>
        <v>16090.000697544643</v>
      </c>
      <c r="H342" s="157">
        <f t="shared" si="112"/>
        <v>16504.921361019737</v>
      </c>
      <c r="I342" s="157">
        <f t="shared" si="112"/>
        <v>16764.188639322918</v>
      </c>
      <c r="J342" s="157">
        <f t="shared" si="112"/>
        <v>17181.899685329859</v>
      </c>
      <c r="K342" s="157">
        <f t="shared" si="112"/>
        <v>17873.080941133721</v>
      </c>
      <c r="L342" s="157">
        <f t="shared" si="112"/>
        <v>17941.898645979636</v>
      </c>
      <c r="M342" s="157">
        <f t="shared" si="112"/>
        <v>18183.098761589972</v>
      </c>
      <c r="N342" s="157">
        <f t="shared" ref="N342:P342" si="123">IF(N92=0,"",N217/N92*1000)</f>
        <v>18387.33331088362</v>
      </c>
      <c r="O342" s="157">
        <f t="shared" si="123"/>
        <v>18651.546034702038</v>
      </c>
      <c r="P342" s="157">
        <f t="shared" si="123"/>
        <v>18016.758326480263</v>
      </c>
      <c r="Q342" s="157"/>
      <c r="R342" s="157"/>
    </row>
    <row r="343" spans="1:18" x14ac:dyDescent="0.25">
      <c r="A343" t="str">
        <f t="shared" si="93"/>
        <v>Cofog2</v>
      </c>
      <c r="B343" s="1" t="str">
        <f t="shared" si="94"/>
        <v>X</v>
      </c>
      <c r="C343" s="37" t="s">
        <v>691</v>
      </c>
      <c r="D343" s="228" t="s">
        <v>692</v>
      </c>
      <c r="E343" s="157">
        <f t="shared" si="114"/>
        <v>13737.027102953767</v>
      </c>
      <c r="F343" s="157">
        <f t="shared" si="114"/>
        <v>14494.802555567781</v>
      </c>
      <c r="G343" s="157">
        <f t="shared" ref="G343:M352" si="124">IF(G93=0,"",G218/G93*1000)</f>
        <v>14596.087027287136</v>
      </c>
      <c r="H343" s="157">
        <f t="shared" si="124"/>
        <v>15440.302993312027</v>
      </c>
      <c r="I343" s="157">
        <f t="shared" si="124"/>
        <v>14458.740234375</v>
      </c>
      <c r="J343" s="157">
        <f t="shared" si="124"/>
        <v>17279.82474662162</v>
      </c>
      <c r="K343" s="157">
        <f t="shared" si="124"/>
        <v>17643.269856770832</v>
      </c>
      <c r="L343" s="157">
        <f t="shared" si="124"/>
        <v>18579.317959872162</v>
      </c>
      <c r="M343" s="157">
        <f t="shared" si="124"/>
        <v>19725.08704144022</v>
      </c>
      <c r="N343" s="157">
        <f t="shared" ref="N343:R343" si="125">IF(N93=0,"",N218/N93*1000)</f>
        <v>20783.98075810185</v>
      </c>
      <c r="O343" s="157">
        <f t="shared" si="125"/>
        <v>21923.27880859375</v>
      </c>
      <c r="P343" s="157">
        <f t="shared" si="125"/>
        <v>21777.968897964016</v>
      </c>
      <c r="Q343" s="157">
        <f t="shared" si="125"/>
        <v>21142.522397248642</v>
      </c>
      <c r="R343" s="157">
        <f t="shared" si="125"/>
        <v>24181.643337673613</v>
      </c>
    </row>
    <row r="344" spans="1:18" hidden="1" x14ac:dyDescent="0.25">
      <c r="A344" t="str">
        <f t="shared" si="93"/>
        <v/>
      </c>
      <c r="B344" s="1" t="str">
        <f t="shared" si="94"/>
        <v>X</v>
      </c>
      <c r="C344" s="37" t="s">
        <v>693</v>
      </c>
      <c r="D344" s="289" t="s">
        <v>694</v>
      </c>
      <c r="E344" s="157">
        <f t="shared" si="114"/>
        <v>13859.238397507439</v>
      </c>
      <c r="F344" s="157">
        <f t="shared" si="114"/>
        <v>14563.789769222862</v>
      </c>
      <c r="G344" s="157">
        <f t="shared" si="124"/>
        <v>14412.42097553454</v>
      </c>
      <c r="H344" s="157">
        <f t="shared" si="124"/>
        <v>15417.166815863717</v>
      </c>
      <c r="I344" s="157">
        <f t="shared" si="124"/>
        <v>14131.250381469727</v>
      </c>
      <c r="J344" s="157">
        <f t="shared" si="124"/>
        <v>20384.029612821691</v>
      </c>
      <c r="K344" s="157">
        <f t="shared" si="124"/>
        <v>20307.857840401783</v>
      </c>
      <c r="L344" s="157">
        <f t="shared" si="124"/>
        <v>17512.136285955254</v>
      </c>
      <c r="M344" s="157">
        <f t="shared" si="124"/>
        <v>19119.565217391304</v>
      </c>
      <c r="N344" s="157">
        <f t="shared" ref="N344:P344" si="126">IF(N94=0,"",N219/N94*1000)</f>
        <v>19523.541768391926</v>
      </c>
      <c r="O344" s="157">
        <f t="shared" si="126"/>
        <v>20248.079833984375</v>
      </c>
      <c r="P344" s="157">
        <f t="shared" si="126"/>
        <v>19054.631283408718</v>
      </c>
      <c r="Q344" s="157"/>
      <c r="R344" s="157"/>
    </row>
    <row r="345" spans="1:18" hidden="1" x14ac:dyDescent="0.25">
      <c r="A345" t="str">
        <f t="shared" si="93"/>
        <v/>
      </c>
      <c r="B345" s="1" t="str">
        <f t="shared" si="94"/>
        <v>X</v>
      </c>
      <c r="C345" s="37" t="s">
        <v>695</v>
      </c>
      <c r="D345" s="289" t="s">
        <v>696</v>
      </c>
      <c r="E345" s="157">
        <f t="shared" si="114"/>
        <v>17484.624862670898</v>
      </c>
      <c r="F345" s="157">
        <f t="shared" si="114"/>
        <v>20659.800211588543</v>
      </c>
      <c r="G345" s="157">
        <f t="shared" si="124"/>
        <v>20518.599446614582</v>
      </c>
      <c r="H345" s="157">
        <f t="shared" si="124"/>
        <v>21189.071655273438</v>
      </c>
      <c r="I345" s="157">
        <f t="shared" si="124"/>
        <v>20826.187133789063</v>
      </c>
      <c r="J345" s="157">
        <f t="shared" si="124"/>
        <v>20403.221978081598</v>
      </c>
      <c r="K345" s="157">
        <f t="shared" si="124"/>
        <v>19787.571498325891</v>
      </c>
      <c r="L345" s="157">
        <f t="shared" si="124"/>
        <v>19248.922494741586</v>
      </c>
      <c r="M345" s="157">
        <f t="shared" si="124"/>
        <v>18653.666178385418</v>
      </c>
      <c r="N345" s="157">
        <f t="shared" ref="N345:P345" si="127">IF(N95=0,"",N220/N95*1000)</f>
        <v>19431.429181780135</v>
      </c>
      <c r="O345" s="157">
        <f t="shared" si="127"/>
        <v>21013.643537248885</v>
      </c>
      <c r="P345" s="157">
        <f t="shared" si="127"/>
        <v>25386.356898716516</v>
      </c>
      <c r="Q345" s="157"/>
      <c r="R345" s="157"/>
    </row>
    <row r="346" spans="1:18" hidden="1" x14ac:dyDescent="0.25">
      <c r="A346" t="str">
        <f t="shared" si="93"/>
        <v/>
      </c>
      <c r="B346" s="1" t="str">
        <f t="shared" si="94"/>
        <v>X</v>
      </c>
      <c r="C346" s="37" t="s">
        <v>697</v>
      </c>
      <c r="D346" s="289" t="s">
        <v>698</v>
      </c>
      <c r="E346" s="157">
        <f t="shared" si="114"/>
        <v>15371.444702148438</v>
      </c>
      <c r="F346" s="157">
        <f t="shared" si="114"/>
        <v>15843.625068664551</v>
      </c>
      <c r="G346" s="157">
        <f t="shared" si="124"/>
        <v>15462.714059012276</v>
      </c>
      <c r="H346" s="157">
        <f t="shared" si="124"/>
        <v>15831.999778747559</v>
      </c>
      <c r="I346" s="157">
        <f t="shared" si="124"/>
        <v>15200.50048828125</v>
      </c>
      <c r="J346" s="157" t="str">
        <f t="shared" si="124"/>
        <v/>
      </c>
      <c r="K346" s="157" t="str">
        <f t="shared" si="124"/>
        <v/>
      </c>
      <c r="L346" s="157">
        <f t="shared" si="124"/>
        <v>18217.857360839844</v>
      </c>
      <c r="M346" s="157">
        <f t="shared" si="124"/>
        <v>22057.000296456474</v>
      </c>
      <c r="N346" s="157">
        <f t="shared" ref="N346:P346" si="128">IF(N96=0,"",N221/N96*1000)</f>
        <v>22468.285696847099</v>
      </c>
      <c r="O346" s="157">
        <f t="shared" si="128"/>
        <v>22572.57080078125</v>
      </c>
      <c r="P346" s="157" t="str">
        <f t="shared" si="128"/>
        <v/>
      </c>
      <c r="Q346" s="157"/>
      <c r="R346" s="157"/>
    </row>
    <row r="347" spans="1:18" hidden="1" x14ac:dyDescent="0.25">
      <c r="A347" t="str">
        <f t="shared" si="93"/>
        <v/>
      </c>
      <c r="B347" s="1" t="str">
        <f t="shared" si="94"/>
        <v>X</v>
      </c>
      <c r="C347" s="37" t="s">
        <v>699</v>
      </c>
      <c r="D347" s="289" t="s">
        <v>700</v>
      </c>
      <c r="E347" s="157">
        <f t="shared" si="114"/>
        <v>10050.624847412109</v>
      </c>
      <c r="F347" s="157">
        <f t="shared" si="114"/>
        <v>10186.719970703125</v>
      </c>
      <c r="G347" s="157">
        <f t="shared" si="124"/>
        <v>10176.400146484375</v>
      </c>
      <c r="H347" s="157">
        <f t="shared" si="124"/>
        <v>10987.782353940216</v>
      </c>
      <c r="I347" s="157">
        <f t="shared" si="124"/>
        <v>10034.999847412109</v>
      </c>
      <c r="J347" s="157">
        <f t="shared" si="124"/>
        <v>9080.7896664268101</v>
      </c>
      <c r="K347" s="157">
        <f t="shared" si="124"/>
        <v>9789.7499084472656</v>
      </c>
      <c r="L347" s="157" t="str">
        <f t="shared" si="124"/>
        <v/>
      </c>
      <c r="M347" s="157" t="str">
        <f t="shared" si="124"/>
        <v/>
      </c>
      <c r="N347" s="157" t="str">
        <f t="shared" ref="N347:P347" si="129">IF(N97=0,"",N222/N97*1000)</f>
        <v/>
      </c>
      <c r="O347" s="157" t="str">
        <f t="shared" si="129"/>
        <v/>
      </c>
      <c r="P347" s="157" t="str">
        <f t="shared" si="129"/>
        <v/>
      </c>
      <c r="Q347" s="157"/>
      <c r="R347" s="157"/>
    </row>
    <row r="348" spans="1:18" hidden="1" x14ac:dyDescent="0.25">
      <c r="A348" t="str">
        <f t="shared" si="93"/>
        <v/>
      </c>
      <c r="B348" s="1" t="str">
        <f t="shared" si="94"/>
        <v/>
      </c>
      <c r="C348" s="37" t="s">
        <v>701</v>
      </c>
      <c r="D348" s="289" t="s">
        <v>702</v>
      </c>
      <c r="E348" s="157" t="str">
        <f t="shared" si="114"/>
        <v/>
      </c>
      <c r="F348" s="157" t="str">
        <f t="shared" si="114"/>
        <v/>
      </c>
      <c r="G348" s="157" t="str">
        <f t="shared" si="124"/>
        <v/>
      </c>
      <c r="H348" s="157" t="str">
        <f t="shared" si="124"/>
        <v/>
      </c>
      <c r="I348" s="157" t="str">
        <f t="shared" si="124"/>
        <v/>
      </c>
      <c r="J348" s="157" t="str">
        <f t="shared" si="124"/>
        <v/>
      </c>
      <c r="K348" s="157" t="str">
        <f t="shared" si="124"/>
        <v/>
      </c>
      <c r="L348" s="157" t="str">
        <f t="shared" si="124"/>
        <v/>
      </c>
      <c r="M348" s="157" t="str">
        <f t="shared" si="124"/>
        <v/>
      </c>
      <c r="N348" s="157" t="str">
        <f t="shared" ref="N348:P348" si="130">IF(N98=0,"",N223/N98*1000)</f>
        <v/>
      </c>
      <c r="O348" s="157" t="str">
        <f t="shared" si="130"/>
        <v/>
      </c>
      <c r="P348" s="157" t="str">
        <f t="shared" si="130"/>
        <v/>
      </c>
      <c r="Q348" s="157"/>
      <c r="R348" s="157"/>
    </row>
    <row r="349" spans="1:18" hidden="1" x14ac:dyDescent="0.25">
      <c r="A349" t="str">
        <f t="shared" si="93"/>
        <v/>
      </c>
      <c r="B349" s="1" t="str">
        <f t="shared" ref="B349:B372" si="131">IF(SUM(E349:U349)&lt;=0,"","X")</f>
        <v>X</v>
      </c>
      <c r="C349" s="37" t="s">
        <v>703</v>
      </c>
      <c r="D349" s="289" t="s">
        <v>704</v>
      </c>
      <c r="E349" s="157">
        <f t="shared" si="114"/>
        <v>17482.667287190754</v>
      </c>
      <c r="F349" s="157">
        <f t="shared" si="114"/>
        <v>20368.333180745441</v>
      </c>
      <c r="G349" s="157">
        <f t="shared" si="124"/>
        <v>20955.333709716797</v>
      </c>
      <c r="H349" s="157">
        <f t="shared" si="124"/>
        <v>21843.332926432293</v>
      </c>
      <c r="I349" s="157" t="str">
        <f t="shared" si="124"/>
        <v/>
      </c>
      <c r="J349" s="157">
        <f t="shared" si="124"/>
        <v>22928.499221801758</v>
      </c>
      <c r="K349" s="157">
        <f t="shared" si="124"/>
        <v>27033.500671386719</v>
      </c>
      <c r="L349" s="157">
        <f t="shared" si="124"/>
        <v>27231.000900268555</v>
      </c>
      <c r="M349" s="157">
        <f t="shared" si="124"/>
        <v>33398.998260498047</v>
      </c>
      <c r="N349" s="157">
        <f t="shared" ref="N349:P349" si="132">IF(N99=0,"",N224/N99*1000)</f>
        <v>24939.110649956598</v>
      </c>
      <c r="O349" s="157">
        <f t="shared" si="132"/>
        <v>28182.125091552734</v>
      </c>
      <c r="P349" s="157" t="str">
        <f t="shared" si="132"/>
        <v/>
      </c>
      <c r="Q349" s="157"/>
      <c r="R349" s="157"/>
    </row>
    <row r="350" spans="1:18" x14ac:dyDescent="0.25">
      <c r="A350" t="str">
        <f t="shared" si="93"/>
        <v>Cofog2</v>
      </c>
      <c r="B350" s="1" t="str">
        <f t="shared" si="131"/>
        <v>X</v>
      </c>
      <c r="C350" s="37" t="s">
        <v>705</v>
      </c>
      <c r="D350" s="228" t="s">
        <v>354</v>
      </c>
      <c r="E350" s="157">
        <f t="shared" si="114"/>
        <v>13175.73263792865</v>
      </c>
      <c r="F350" s="157">
        <f t="shared" si="114"/>
        <v>13578.484061483188</v>
      </c>
      <c r="G350" s="157">
        <f t="shared" si="124"/>
        <v>14069.580614697803</v>
      </c>
      <c r="H350" s="157">
        <f t="shared" si="124"/>
        <v>15037.397192158829</v>
      </c>
      <c r="I350" s="157">
        <f t="shared" si="124"/>
        <v>15025.5158847981</v>
      </c>
      <c r="J350" s="157">
        <f t="shared" si="124"/>
        <v>16119.080741450471</v>
      </c>
      <c r="K350" s="157">
        <f t="shared" si="124"/>
        <v>16963.878386611239</v>
      </c>
      <c r="L350" s="157">
        <f t="shared" si="124"/>
        <v>17204.963102627018</v>
      </c>
      <c r="M350" s="157">
        <f t="shared" si="124"/>
        <v>17829.442089612883</v>
      </c>
      <c r="N350" s="157">
        <f t="shared" ref="N350:R350" si="133">IF(N100=0,"",N225/N100*1000)</f>
        <v>18107.89048615225</v>
      </c>
      <c r="O350" s="157">
        <f t="shared" si="133"/>
        <v>18500.858862246419</v>
      </c>
      <c r="P350" s="157">
        <f t="shared" si="133"/>
        <v>18403.410862309272</v>
      </c>
      <c r="Q350" s="157">
        <f t="shared" si="133"/>
        <v>18668.828830948794</v>
      </c>
      <c r="R350" s="157">
        <f t="shared" si="133"/>
        <v>20747.479679608583</v>
      </c>
    </row>
    <row r="351" spans="1:18" hidden="1" x14ac:dyDescent="0.25">
      <c r="A351" t="str">
        <f t="shared" si="93"/>
        <v/>
      </c>
      <c r="B351" s="1" t="str">
        <f t="shared" si="131"/>
        <v>X</v>
      </c>
      <c r="C351" s="37" t="s">
        <v>706</v>
      </c>
      <c r="D351" s="289" t="s">
        <v>707</v>
      </c>
      <c r="E351" s="157" t="str">
        <f t="shared" si="114"/>
        <v/>
      </c>
      <c r="F351" s="157" t="str">
        <f t="shared" si="114"/>
        <v/>
      </c>
      <c r="G351" s="157" t="str">
        <f t="shared" si="124"/>
        <v/>
      </c>
      <c r="H351" s="157" t="str">
        <f t="shared" si="124"/>
        <v/>
      </c>
      <c r="I351" s="157" t="str">
        <f t="shared" si="124"/>
        <v/>
      </c>
      <c r="J351" s="157" t="str">
        <f t="shared" si="124"/>
        <v/>
      </c>
      <c r="K351" s="157" t="str">
        <f t="shared" si="124"/>
        <v/>
      </c>
      <c r="L351" s="157" t="str">
        <f t="shared" si="124"/>
        <v/>
      </c>
      <c r="M351" s="157" t="str">
        <f t="shared" si="124"/>
        <v/>
      </c>
      <c r="N351" s="157" t="str">
        <f t="shared" ref="N351:P351" si="134">IF(N101=0,"",N226/N101*1000)</f>
        <v/>
      </c>
      <c r="O351" s="157" t="str">
        <f t="shared" si="134"/>
        <v/>
      </c>
      <c r="P351" s="157">
        <f t="shared" si="134"/>
        <v>17682.559814453125</v>
      </c>
      <c r="Q351" s="157"/>
      <c r="R351" s="157"/>
    </row>
    <row r="352" spans="1:18" hidden="1" x14ac:dyDescent="0.25">
      <c r="A352" t="str">
        <f t="shared" si="93"/>
        <v/>
      </c>
      <c r="B352" s="1" t="str">
        <f t="shared" si="131"/>
        <v>X</v>
      </c>
      <c r="C352" s="37" t="s">
        <v>708</v>
      </c>
      <c r="D352" s="289" t="s">
        <v>709</v>
      </c>
      <c r="E352" s="157">
        <f t="shared" si="114"/>
        <v>12924.713134765625</v>
      </c>
      <c r="F352" s="157">
        <f t="shared" si="114"/>
        <v>13142.429047981193</v>
      </c>
      <c r="G352" s="157">
        <f t="shared" si="124"/>
        <v>13503.004133968609</v>
      </c>
      <c r="H352" s="157">
        <f t="shared" si="124"/>
        <v>14494.396016345047</v>
      </c>
      <c r="I352" s="157">
        <f t="shared" si="124"/>
        <v>14414.137354436911</v>
      </c>
      <c r="J352" s="157">
        <f t="shared" si="124"/>
        <v>16316.605688820424</v>
      </c>
      <c r="K352" s="157">
        <f t="shared" si="124"/>
        <v>17209.085748269896</v>
      </c>
      <c r="L352" s="157">
        <f t="shared" si="124"/>
        <v>16438.209711119187</v>
      </c>
      <c r="M352" s="157">
        <f t="shared" si="124"/>
        <v>17032.377422980542</v>
      </c>
      <c r="N352" s="157">
        <f t="shared" ref="N352:P352" si="135">IF(N102=0,"",N227/N102*1000)</f>
        <v>17294.363190406977</v>
      </c>
      <c r="O352" s="157">
        <f t="shared" si="135"/>
        <v>17771.767855820497</v>
      </c>
      <c r="P352" s="157">
        <f t="shared" si="135"/>
        <v>17722.744923717572</v>
      </c>
      <c r="Q352" s="157"/>
      <c r="R352" s="157"/>
    </row>
    <row r="353" spans="1:18" hidden="1" x14ac:dyDescent="0.25">
      <c r="A353" t="str">
        <f t="shared" si="93"/>
        <v/>
      </c>
      <c r="B353" s="1" t="str">
        <f t="shared" si="131"/>
        <v/>
      </c>
      <c r="C353" s="37" t="s">
        <v>710</v>
      </c>
      <c r="D353" s="289" t="s">
        <v>711</v>
      </c>
      <c r="E353" s="157" t="str">
        <f t="shared" si="114"/>
        <v/>
      </c>
      <c r="F353" s="157" t="str">
        <f t="shared" si="114"/>
        <v/>
      </c>
      <c r="G353" s="157" t="str">
        <f t="shared" ref="G353:M362" si="136">IF(G103=0,"",G228/G103*1000)</f>
        <v/>
      </c>
      <c r="H353" s="157" t="str">
        <f t="shared" si="136"/>
        <v/>
      </c>
      <c r="I353" s="157" t="str">
        <f t="shared" si="136"/>
        <v/>
      </c>
      <c r="J353" s="157" t="str">
        <f t="shared" si="136"/>
        <v/>
      </c>
      <c r="K353" s="157" t="str">
        <f t="shared" si="136"/>
        <v/>
      </c>
      <c r="L353" s="157" t="str">
        <f t="shared" si="136"/>
        <v/>
      </c>
      <c r="M353" s="157" t="str">
        <f t="shared" si="136"/>
        <v/>
      </c>
      <c r="N353" s="157" t="str">
        <f t="shared" ref="N353:P353" si="137">IF(N103=0,"",N228/N103*1000)</f>
        <v/>
      </c>
      <c r="O353" s="157" t="str">
        <f t="shared" si="137"/>
        <v/>
      </c>
      <c r="P353" s="157" t="str">
        <f t="shared" si="137"/>
        <v/>
      </c>
      <c r="Q353" s="157"/>
      <c r="R353" s="157"/>
    </row>
    <row r="354" spans="1:18" hidden="1" x14ac:dyDescent="0.25">
      <c r="A354" t="str">
        <f t="shared" si="93"/>
        <v/>
      </c>
      <c r="B354" s="1" t="str">
        <f t="shared" si="131"/>
        <v>X</v>
      </c>
      <c r="C354" s="37" t="s">
        <v>712</v>
      </c>
      <c r="D354" s="289" t="s">
        <v>713</v>
      </c>
      <c r="E354" s="157">
        <f t="shared" ref="E354:F372" si="138">IF(E104=0,"",E229/E104*1000)</f>
        <v>14894.250308766084</v>
      </c>
      <c r="F354" s="157">
        <f t="shared" si="138"/>
        <v>15244.013538099314</v>
      </c>
      <c r="G354" s="157">
        <f t="shared" si="136"/>
        <v>16048.381106954224</v>
      </c>
      <c r="H354" s="157">
        <f t="shared" si="136"/>
        <v>16852.757309422348</v>
      </c>
      <c r="I354" s="157">
        <f t="shared" si="136"/>
        <v>17003.493088942305</v>
      </c>
      <c r="J354" s="157" t="str">
        <f t="shared" si="136"/>
        <v/>
      </c>
      <c r="K354" s="157" t="str">
        <f t="shared" si="136"/>
        <v/>
      </c>
      <c r="L354" s="157" t="str">
        <f t="shared" si="136"/>
        <v/>
      </c>
      <c r="M354" s="157" t="str">
        <f t="shared" si="136"/>
        <v/>
      </c>
      <c r="N354" s="157" t="str">
        <f t="shared" ref="N354:P354" si="139">IF(N104=0,"",N229/N104*1000)</f>
        <v/>
      </c>
      <c r="O354" s="157" t="str">
        <f t="shared" si="139"/>
        <v/>
      </c>
      <c r="P354" s="157">
        <f t="shared" si="139"/>
        <v>20582.571847098214</v>
      </c>
      <c r="Q354" s="157"/>
      <c r="R354" s="157"/>
    </row>
    <row r="355" spans="1:18" hidden="1" x14ac:dyDescent="0.25">
      <c r="A355" t="str">
        <f t="shared" si="93"/>
        <v/>
      </c>
      <c r="B355" s="1" t="str">
        <f t="shared" si="131"/>
        <v/>
      </c>
      <c r="C355" s="37" t="s">
        <v>714</v>
      </c>
      <c r="D355" s="289" t="s">
        <v>715</v>
      </c>
      <c r="E355" s="157" t="str">
        <f t="shared" si="138"/>
        <v/>
      </c>
      <c r="F355" s="157" t="str">
        <f t="shared" si="138"/>
        <v/>
      </c>
      <c r="G355" s="157" t="str">
        <f t="shared" si="136"/>
        <v/>
      </c>
      <c r="H355" s="157" t="str">
        <f t="shared" si="136"/>
        <v/>
      </c>
      <c r="I355" s="157" t="str">
        <f t="shared" si="136"/>
        <v/>
      </c>
      <c r="J355" s="157" t="str">
        <f t="shared" si="136"/>
        <v/>
      </c>
      <c r="K355" s="157" t="str">
        <f t="shared" si="136"/>
        <v/>
      </c>
      <c r="L355" s="157" t="str">
        <f t="shared" si="136"/>
        <v/>
      </c>
      <c r="M355" s="157" t="str">
        <f t="shared" si="136"/>
        <v/>
      </c>
      <c r="N355" s="157" t="str">
        <f t="shared" ref="N355:P355" si="140">IF(N105=0,"",N230/N105*1000)</f>
        <v/>
      </c>
      <c r="O355" s="157" t="str">
        <f t="shared" si="140"/>
        <v/>
      </c>
      <c r="P355" s="157" t="str">
        <f t="shared" si="140"/>
        <v/>
      </c>
      <c r="Q355" s="157"/>
      <c r="R355" s="157"/>
    </row>
    <row r="356" spans="1:18" hidden="1" x14ac:dyDescent="0.25">
      <c r="A356" t="str">
        <f t="shared" si="93"/>
        <v/>
      </c>
      <c r="B356" s="1" t="str">
        <f t="shared" si="131"/>
        <v/>
      </c>
      <c r="C356" s="37" t="s">
        <v>716</v>
      </c>
      <c r="D356" s="289" t="s">
        <v>717</v>
      </c>
      <c r="E356" s="157" t="str">
        <f t="shared" si="138"/>
        <v/>
      </c>
      <c r="F356" s="157" t="str">
        <f t="shared" si="138"/>
        <v/>
      </c>
      <c r="G356" s="157" t="str">
        <f t="shared" si="136"/>
        <v/>
      </c>
      <c r="H356" s="157" t="str">
        <f t="shared" si="136"/>
        <v/>
      </c>
      <c r="I356" s="157" t="str">
        <f t="shared" si="136"/>
        <v/>
      </c>
      <c r="J356" s="157" t="str">
        <f t="shared" si="136"/>
        <v/>
      </c>
      <c r="K356" s="157" t="str">
        <f t="shared" si="136"/>
        <v/>
      </c>
      <c r="L356" s="157" t="str">
        <f t="shared" si="136"/>
        <v/>
      </c>
      <c r="M356" s="157" t="str">
        <f t="shared" si="136"/>
        <v/>
      </c>
      <c r="N356" s="157" t="str">
        <f t="shared" ref="N356:P356" si="141">IF(N106=0,"",N231/N106*1000)</f>
        <v/>
      </c>
      <c r="O356" s="157" t="str">
        <f t="shared" si="141"/>
        <v/>
      </c>
      <c r="P356" s="157" t="str">
        <f t="shared" si="141"/>
        <v/>
      </c>
      <c r="Q356" s="157"/>
      <c r="R356" s="157"/>
    </row>
    <row r="357" spans="1:18" hidden="1" x14ac:dyDescent="0.25">
      <c r="A357" t="str">
        <f t="shared" si="93"/>
        <v/>
      </c>
      <c r="B357" s="1" t="str">
        <f t="shared" si="131"/>
        <v>X</v>
      </c>
      <c r="C357" s="37" t="s">
        <v>718</v>
      </c>
      <c r="D357" s="289" t="s">
        <v>719</v>
      </c>
      <c r="E357" s="157" t="str">
        <f t="shared" si="138"/>
        <v/>
      </c>
      <c r="F357" s="157" t="str">
        <f t="shared" si="138"/>
        <v/>
      </c>
      <c r="G357" s="157" t="str">
        <f t="shared" si="136"/>
        <v/>
      </c>
      <c r="H357" s="157" t="str">
        <f t="shared" si="136"/>
        <v/>
      </c>
      <c r="I357" s="157" t="str">
        <f t="shared" si="136"/>
        <v/>
      </c>
      <c r="J357" s="157" t="str">
        <f t="shared" si="136"/>
        <v/>
      </c>
      <c r="K357" s="157" t="str">
        <f t="shared" si="136"/>
        <v/>
      </c>
      <c r="L357" s="157">
        <f t="shared" si="136"/>
        <v>20281.851241837685</v>
      </c>
      <c r="M357" s="157">
        <f t="shared" si="136"/>
        <v>20412.756717566288</v>
      </c>
      <c r="N357" s="157">
        <f t="shared" ref="N357:P357" si="142">IF(N107=0,"",N232/N107*1000)</f>
        <v>20866.031646728516</v>
      </c>
      <c r="O357" s="157">
        <f t="shared" si="142"/>
        <v>20743.545069839016</v>
      </c>
      <c r="P357" s="157" t="str">
        <f t="shared" si="142"/>
        <v/>
      </c>
      <c r="Q357" s="157"/>
      <c r="R357" s="157"/>
    </row>
    <row r="358" spans="1:18" hidden="1" x14ac:dyDescent="0.25">
      <c r="A358" t="str">
        <f t="shared" si="93"/>
        <v/>
      </c>
      <c r="B358" s="1" t="str">
        <f t="shared" si="131"/>
        <v>X</v>
      </c>
      <c r="C358" s="37" t="s">
        <v>720</v>
      </c>
      <c r="D358" s="289" t="s">
        <v>721</v>
      </c>
      <c r="E358" s="157">
        <f t="shared" si="138"/>
        <v>12381.379226158404</v>
      </c>
      <c r="F358" s="157">
        <f t="shared" si="138"/>
        <v>12536.133829752604</v>
      </c>
      <c r="G358" s="157">
        <f t="shared" si="136"/>
        <v>12974.640846252441</v>
      </c>
      <c r="H358" s="157">
        <f t="shared" si="136"/>
        <v>14277.635362413195</v>
      </c>
      <c r="I358" s="157">
        <f t="shared" si="136"/>
        <v>14338.599742542614</v>
      </c>
      <c r="J358" s="157">
        <f t="shared" si="136"/>
        <v>15174.10888671875</v>
      </c>
      <c r="K358" s="157">
        <f t="shared" si="136"/>
        <v>16255.185727719909</v>
      </c>
      <c r="L358" s="157">
        <f t="shared" si="136"/>
        <v>16421.166737874348</v>
      </c>
      <c r="M358" s="157">
        <f t="shared" si="136"/>
        <v>17737.399631076391</v>
      </c>
      <c r="N358" s="157">
        <f t="shared" ref="N358:P358" si="143">IF(N108=0,"",N233/N108*1000)</f>
        <v>18190.814350926597</v>
      </c>
      <c r="O358" s="157">
        <f t="shared" si="143"/>
        <v>18380.704012784088</v>
      </c>
      <c r="P358" s="157" t="str">
        <f t="shared" si="143"/>
        <v/>
      </c>
      <c r="Q358" s="157"/>
      <c r="R358" s="157"/>
    </row>
    <row r="359" spans="1:18" hidden="1" x14ac:dyDescent="0.25">
      <c r="A359" t="str">
        <f t="shared" si="93"/>
        <v/>
      </c>
      <c r="B359" s="1" t="str">
        <f t="shared" si="131"/>
        <v>X</v>
      </c>
      <c r="C359" s="37" t="s">
        <v>722</v>
      </c>
      <c r="D359" s="289" t="s">
        <v>723</v>
      </c>
      <c r="E359" s="157">
        <f t="shared" si="138"/>
        <v>8956.6387600368926</v>
      </c>
      <c r="F359" s="157">
        <f t="shared" si="138"/>
        <v>9002.4168226453985</v>
      </c>
      <c r="G359" s="157">
        <f t="shared" si="136"/>
        <v>9499.9035250756042</v>
      </c>
      <c r="H359" s="157">
        <f t="shared" si="136"/>
        <v>10229.099527994793</v>
      </c>
      <c r="I359" s="157">
        <f t="shared" si="136"/>
        <v>9766.8625404094819</v>
      </c>
      <c r="J359" s="157">
        <f t="shared" si="136"/>
        <v>9924.8210362025675</v>
      </c>
      <c r="K359" s="157">
        <f t="shared" si="136"/>
        <v>10798.302852746212</v>
      </c>
      <c r="L359" s="157">
        <f t="shared" si="136"/>
        <v>10929.38232421875</v>
      </c>
      <c r="M359" s="157">
        <f t="shared" si="136"/>
        <v>11297.12099017519</v>
      </c>
      <c r="N359" s="157">
        <f t="shared" ref="N359:P359" si="144">IF(N109=0,"",N234/N109*1000)</f>
        <v>11559.030243844698</v>
      </c>
      <c r="O359" s="157">
        <f t="shared" si="144"/>
        <v>11327.091101444128</v>
      </c>
      <c r="P359" s="157" t="str">
        <f t="shared" si="144"/>
        <v/>
      </c>
      <c r="Q359" s="157"/>
      <c r="R359" s="157"/>
    </row>
    <row r="360" spans="1:18" hidden="1" x14ac:dyDescent="0.25">
      <c r="A360" t="str">
        <f t="shared" si="93"/>
        <v/>
      </c>
      <c r="B360" s="1" t="str">
        <f t="shared" si="131"/>
        <v>X</v>
      </c>
      <c r="C360" s="37" t="s">
        <v>724</v>
      </c>
      <c r="D360" s="289" t="s">
        <v>725</v>
      </c>
      <c r="E360" s="157">
        <f t="shared" si="138"/>
        <v>16097.571236746653</v>
      </c>
      <c r="F360" s="157">
        <f t="shared" si="138"/>
        <v>17306.571960449219</v>
      </c>
      <c r="G360" s="157">
        <f t="shared" si="136"/>
        <v>18426.666259765625</v>
      </c>
      <c r="H360" s="157">
        <f t="shared" si="136"/>
        <v>20180.500030517578</v>
      </c>
      <c r="I360" s="157">
        <f t="shared" si="136"/>
        <v>19720.832824707031</v>
      </c>
      <c r="J360" s="157">
        <f t="shared" si="136"/>
        <v>19981.333414713543</v>
      </c>
      <c r="K360" s="157">
        <f t="shared" si="136"/>
        <v>21356.99971516927</v>
      </c>
      <c r="L360" s="157">
        <f t="shared" si="136"/>
        <v>22116.666158040363</v>
      </c>
      <c r="M360" s="157">
        <f t="shared" si="136"/>
        <v>22830.50028483073</v>
      </c>
      <c r="N360" s="157">
        <f t="shared" ref="N360:P360" si="145">IF(N110=0,"",N235/N110*1000)</f>
        <v>23279.332478841145</v>
      </c>
      <c r="O360" s="157">
        <f t="shared" si="145"/>
        <v>22936.599731445313</v>
      </c>
      <c r="P360" s="157" t="str">
        <f t="shared" si="145"/>
        <v/>
      </c>
      <c r="Q360" s="157"/>
      <c r="R360" s="157"/>
    </row>
    <row r="361" spans="1:18" hidden="1" x14ac:dyDescent="0.25">
      <c r="A361" t="str">
        <f t="shared" si="93"/>
        <v/>
      </c>
      <c r="B361" s="1" t="str">
        <f t="shared" si="131"/>
        <v>X</v>
      </c>
      <c r="C361" s="37" t="s">
        <v>726</v>
      </c>
      <c r="D361" s="289" t="s">
        <v>727</v>
      </c>
      <c r="E361" s="157">
        <f t="shared" si="138"/>
        <v>14890.16404792444</v>
      </c>
      <c r="F361" s="157">
        <f t="shared" si="138"/>
        <v>16597.932459944386</v>
      </c>
      <c r="G361" s="157">
        <f t="shared" si="136"/>
        <v>16926.983642578125</v>
      </c>
      <c r="H361" s="157">
        <f t="shared" si="136"/>
        <v>17659.854403409092</v>
      </c>
      <c r="I361" s="157">
        <f t="shared" si="136"/>
        <v>18387.395894752361</v>
      </c>
      <c r="J361" s="157">
        <f t="shared" si="136"/>
        <v>18984.588024662989</v>
      </c>
      <c r="K361" s="157">
        <f t="shared" si="136"/>
        <v>20010.546414357312</v>
      </c>
      <c r="L361" s="157">
        <f t="shared" si="136"/>
        <v>20389.27435105847</v>
      </c>
      <c r="M361" s="157">
        <f t="shared" si="136"/>
        <v>21262.949625651043</v>
      </c>
      <c r="N361" s="157">
        <f t="shared" ref="N361:P361" si="146">IF(N111=0,"",N236/N111*1000)</f>
        <v>21057.164926997953</v>
      </c>
      <c r="O361" s="157">
        <f t="shared" si="146"/>
        <v>22261.916097005207</v>
      </c>
      <c r="P361" s="157">
        <f t="shared" si="146"/>
        <v>18502.347604851973</v>
      </c>
      <c r="Q361" s="157"/>
      <c r="R361" s="157"/>
    </row>
    <row r="362" spans="1:18" x14ac:dyDescent="0.25">
      <c r="A362" t="str">
        <f t="shared" si="93"/>
        <v>Cofog2</v>
      </c>
      <c r="B362" s="1" t="str">
        <f t="shared" si="131"/>
        <v>X</v>
      </c>
      <c r="C362" s="37" t="s">
        <v>728</v>
      </c>
      <c r="D362" s="228" t="s">
        <v>729</v>
      </c>
      <c r="E362" s="157">
        <f t="shared" si="138"/>
        <v>14087.800598144531</v>
      </c>
      <c r="F362" s="157">
        <f t="shared" si="138"/>
        <v>14437.666575113932</v>
      </c>
      <c r="G362" s="157">
        <f t="shared" si="136"/>
        <v>14946.333567301432</v>
      </c>
      <c r="H362" s="157">
        <f t="shared" si="136"/>
        <v>18888.999938964844</v>
      </c>
      <c r="I362" s="157">
        <f t="shared" si="136"/>
        <v>19041.072300502234</v>
      </c>
      <c r="J362" s="157">
        <f t="shared" si="136"/>
        <v>20867.500305175781</v>
      </c>
      <c r="K362" s="157">
        <f t="shared" si="136"/>
        <v>21103.62434387207</v>
      </c>
      <c r="L362" s="157">
        <f t="shared" si="136"/>
        <v>12933.111120153357</v>
      </c>
      <c r="M362" s="157">
        <f t="shared" si="136"/>
        <v>12190.000180844907</v>
      </c>
      <c r="N362" s="157">
        <f t="shared" ref="N362:R362" si="147">IF(N112=0,"",N237/N112*1000)</f>
        <v>13804.4486210264</v>
      </c>
      <c r="O362" s="157">
        <f t="shared" si="147"/>
        <v>15687.957763671875</v>
      </c>
      <c r="P362" s="157">
        <f t="shared" si="147"/>
        <v>18566.765280330885</v>
      </c>
      <c r="Q362" s="157">
        <f t="shared" si="147"/>
        <v>19144.874572753906</v>
      </c>
      <c r="R362" s="157">
        <f t="shared" si="147"/>
        <v>20495.66650390625</v>
      </c>
    </row>
    <row r="363" spans="1:18" hidden="1" x14ac:dyDescent="0.25">
      <c r="A363" t="str">
        <f t="shared" si="93"/>
        <v/>
      </c>
      <c r="B363" s="1" t="str">
        <f t="shared" si="131"/>
        <v/>
      </c>
      <c r="C363" s="37" t="s">
        <v>730</v>
      </c>
      <c r="D363" s="289" t="s">
        <v>731</v>
      </c>
      <c r="E363" s="157" t="str">
        <f t="shared" si="138"/>
        <v/>
      </c>
      <c r="F363" s="157" t="str">
        <f t="shared" si="138"/>
        <v/>
      </c>
      <c r="G363" s="157" t="str">
        <f t="shared" ref="G363:M372" si="148">IF(G113=0,"",G238/G113*1000)</f>
        <v/>
      </c>
      <c r="H363" s="157" t="str">
        <f t="shared" si="148"/>
        <v/>
      </c>
      <c r="I363" s="157" t="str">
        <f t="shared" si="148"/>
        <v/>
      </c>
      <c r="J363" s="157" t="str">
        <f t="shared" si="148"/>
        <v/>
      </c>
      <c r="K363" s="157" t="str">
        <f t="shared" si="148"/>
        <v/>
      </c>
      <c r="L363" s="157" t="str">
        <f t="shared" si="148"/>
        <v/>
      </c>
      <c r="M363" s="157" t="str">
        <f t="shared" si="148"/>
        <v/>
      </c>
      <c r="N363" s="157" t="str">
        <f t="shared" ref="N363:P363" si="149">IF(N113=0,"",N238/N113*1000)</f>
        <v/>
      </c>
      <c r="O363" s="157" t="str">
        <f t="shared" si="149"/>
        <v/>
      </c>
      <c r="P363" s="157" t="str">
        <f t="shared" si="149"/>
        <v/>
      </c>
      <c r="Q363" s="157"/>
      <c r="R363" s="157"/>
    </row>
    <row r="364" spans="1:18" hidden="1" x14ac:dyDescent="0.25">
      <c r="A364" t="str">
        <f t="shared" si="93"/>
        <v/>
      </c>
      <c r="B364" s="1" t="str">
        <f t="shared" si="131"/>
        <v>X</v>
      </c>
      <c r="C364" s="37" t="s">
        <v>732</v>
      </c>
      <c r="D364" s="289" t="s">
        <v>733</v>
      </c>
      <c r="E364" s="157" t="str">
        <f t="shared" si="138"/>
        <v/>
      </c>
      <c r="F364" s="157" t="str">
        <f t="shared" si="138"/>
        <v/>
      </c>
      <c r="G364" s="157" t="str">
        <f t="shared" si="148"/>
        <v/>
      </c>
      <c r="H364" s="157" t="str">
        <f t="shared" si="148"/>
        <v/>
      </c>
      <c r="I364" s="157" t="str">
        <f t="shared" si="148"/>
        <v/>
      </c>
      <c r="J364" s="157">
        <f t="shared" si="148"/>
        <v>18635.000228881836</v>
      </c>
      <c r="K364" s="157">
        <f t="shared" si="148"/>
        <v>19943.000793457031</v>
      </c>
      <c r="L364" s="157">
        <f t="shared" si="148"/>
        <v>15283.499717712402</v>
      </c>
      <c r="M364" s="157" t="str">
        <f t="shared" si="148"/>
        <v/>
      </c>
      <c r="N364" s="157" t="str">
        <f t="shared" ref="N364:P364" si="150">IF(N114=0,"",N239/N114*1000)</f>
        <v/>
      </c>
      <c r="O364" s="157" t="str">
        <f t="shared" si="150"/>
        <v/>
      </c>
      <c r="P364" s="157" t="str">
        <f t="shared" si="150"/>
        <v/>
      </c>
      <c r="Q364" s="157"/>
      <c r="R364" s="157"/>
    </row>
    <row r="365" spans="1:18" hidden="1" x14ac:dyDescent="0.25">
      <c r="A365" t="str">
        <f t="shared" si="93"/>
        <v/>
      </c>
      <c r="B365" s="1" t="str">
        <f t="shared" si="131"/>
        <v>X</v>
      </c>
      <c r="C365" s="37" t="s">
        <v>734</v>
      </c>
      <c r="D365" s="289" t="s">
        <v>735</v>
      </c>
      <c r="E365" s="157" t="str">
        <f t="shared" si="138"/>
        <v/>
      </c>
      <c r="F365" s="157" t="str">
        <f t="shared" si="138"/>
        <v/>
      </c>
      <c r="G365" s="157" t="str">
        <f t="shared" si="148"/>
        <v/>
      </c>
      <c r="H365" s="157" t="str">
        <f t="shared" si="148"/>
        <v/>
      </c>
      <c r="I365" s="157" t="str">
        <f t="shared" si="148"/>
        <v/>
      </c>
      <c r="J365" s="157" t="str">
        <f t="shared" si="148"/>
        <v/>
      </c>
      <c r="K365" s="157" t="str">
        <f t="shared" si="148"/>
        <v/>
      </c>
      <c r="L365" s="157">
        <f t="shared" si="148"/>
        <v>9342.4996270073771</v>
      </c>
      <c r="M365" s="157">
        <f t="shared" si="148"/>
        <v>9800.2998352050781</v>
      </c>
      <c r="N365" s="157">
        <f t="shared" ref="N365:P365" si="151">IF(N115=0,"",N240/N115*1000)</f>
        <v>11036.571684337798</v>
      </c>
      <c r="O365" s="157">
        <f t="shared" si="151"/>
        <v>12083.29413918888</v>
      </c>
      <c r="P365" s="157" t="str">
        <f t="shared" si="151"/>
        <v/>
      </c>
      <c r="Q365" s="157"/>
      <c r="R365" s="157"/>
    </row>
    <row r="366" spans="1:18" hidden="1" x14ac:dyDescent="0.25">
      <c r="A366" t="str">
        <f t="shared" si="93"/>
        <v/>
      </c>
      <c r="B366" s="1" t="str">
        <f t="shared" si="131"/>
        <v/>
      </c>
      <c r="C366" s="37" t="s">
        <v>736</v>
      </c>
      <c r="D366" s="289" t="s">
        <v>737</v>
      </c>
      <c r="E366" s="157" t="str">
        <f t="shared" si="138"/>
        <v/>
      </c>
      <c r="F366" s="157" t="str">
        <f t="shared" si="138"/>
        <v/>
      </c>
      <c r="G366" s="157" t="str">
        <f t="shared" si="148"/>
        <v/>
      </c>
      <c r="H366" s="157" t="str">
        <f t="shared" si="148"/>
        <v/>
      </c>
      <c r="I366" s="157" t="str">
        <f t="shared" si="148"/>
        <v/>
      </c>
      <c r="J366" s="157" t="str">
        <f t="shared" si="148"/>
        <v/>
      </c>
      <c r="K366" s="157" t="str">
        <f t="shared" si="148"/>
        <v/>
      </c>
      <c r="L366" s="157" t="str">
        <f t="shared" si="148"/>
        <v/>
      </c>
      <c r="M366" s="157" t="str">
        <f t="shared" si="148"/>
        <v/>
      </c>
      <c r="N366" s="157" t="str">
        <f t="shared" ref="N366:P366" si="152">IF(N116=0,"",N241/N116*1000)</f>
        <v/>
      </c>
      <c r="O366" s="157" t="str">
        <f t="shared" si="152"/>
        <v/>
      </c>
      <c r="P366" s="157" t="str">
        <f t="shared" si="152"/>
        <v/>
      </c>
      <c r="Q366" s="157"/>
      <c r="R366" s="157"/>
    </row>
    <row r="367" spans="1:18" hidden="1" x14ac:dyDescent="0.25">
      <c r="A367" t="str">
        <f t="shared" si="93"/>
        <v/>
      </c>
      <c r="B367" s="1" t="str">
        <f t="shared" si="131"/>
        <v>X</v>
      </c>
      <c r="C367" s="37" t="s">
        <v>738</v>
      </c>
      <c r="D367" s="289" t="s">
        <v>739</v>
      </c>
      <c r="E367" s="157" t="str">
        <f t="shared" si="138"/>
        <v/>
      </c>
      <c r="F367" s="157" t="str">
        <f t="shared" si="138"/>
        <v/>
      </c>
      <c r="G367" s="157" t="str">
        <f t="shared" si="148"/>
        <v/>
      </c>
      <c r="H367" s="157" t="str">
        <f t="shared" si="148"/>
        <v/>
      </c>
      <c r="I367" s="157" t="str">
        <f t="shared" si="148"/>
        <v/>
      </c>
      <c r="J367" s="157" t="str">
        <f t="shared" si="148"/>
        <v/>
      </c>
      <c r="K367" s="157" t="str">
        <f t="shared" si="148"/>
        <v/>
      </c>
      <c r="L367" s="157">
        <f t="shared" si="148"/>
        <v>29563.999176025391</v>
      </c>
      <c r="M367" s="157" t="str">
        <f t="shared" si="148"/>
        <v/>
      </c>
      <c r="N367" s="157" t="str">
        <f t="shared" ref="N367:P367" si="153">IF(N117=0,"",N242/N117*1000)</f>
        <v/>
      </c>
      <c r="O367" s="157" t="str">
        <f t="shared" si="153"/>
        <v/>
      </c>
      <c r="P367" s="157" t="str">
        <f t="shared" si="153"/>
        <v/>
      </c>
      <c r="Q367" s="157"/>
      <c r="R367" s="157"/>
    </row>
    <row r="368" spans="1:18" hidden="1" x14ac:dyDescent="0.25">
      <c r="A368" t="str">
        <f t="shared" si="93"/>
        <v/>
      </c>
      <c r="B368" s="1" t="str">
        <f t="shared" si="131"/>
        <v/>
      </c>
      <c r="C368" s="37" t="s">
        <v>740</v>
      </c>
      <c r="D368" s="289" t="s">
        <v>741</v>
      </c>
      <c r="E368" s="157" t="str">
        <f t="shared" si="138"/>
        <v/>
      </c>
      <c r="F368" s="157" t="str">
        <f t="shared" si="138"/>
        <v/>
      </c>
      <c r="G368" s="157" t="str">
        <f t="shared" si="148"/>
        <v/>
      </c>
      <c r="H368" s="157" t="str">
        <f t="shared" si="148"/>
        <v/>
      </c>
      <c r="I368" s="157" t="str">
        <f t="shared" si="148"/>
        <v/>
      </c>
      <c r="J368" s="157" t="str">
        <f t="shared" si="148"/>
        <v/>
      </c>
      <c r="K368" s="157" t="str">
        <f t="shared" si="148"/>
        <v/>
      </c>
      <c r="L368" s="157" t="str">
        <f t="shared" si="148"/>
        <v/>
      </c>
      <c r="M368" s="157" t="str">
        <f t="shared" si="148"/>
        <v/>
      </c>
      <c r="N368" s="157" t="str">
        <f t="shared" ref="N368:P368" si="154">IF(N118=0,"",N243/N118*1000)</f>
        <v/>
      </c>
      <c r="O368" s="157" t="str">
        <f t="shared" si="154"/>
        <v/>
      </c>
      <c r="P368" s="157" t="str">
        <f t="shared" si="154"/>
        <v/>
      </c>
      <c r="Q368" s="157"/>
      <c r="R368" s="157"/>
    </row>
    <row r="369" spans="1:18" hidden="1" x14ac:dyDescent="0.25">
      <c r="A369" t="str">
        <f t="shared" si="93"/>
        <v/>
      </c>
      <c r="B369" s="1" t="str">
        <f t="shared" si="131"/>
        <v/>
      </c>
      <c r="C369" s="37" t="s">
        <v>742</v>
      </c>
      <c r="D369" s="289" t="s">
        <v>743</v>
      </c>
      <c r="E369" s="157" t="str">
        <f t="shared" si="138"/>
        <v/>
      </c>
      <c r="F369" s="157" t="str">
        <f t="shared" si="138"/>
        <v/>
      </c>
      <c r="G369" s="157" t="str">
        <f t="shared" si="148"/>
        <v/>
      </c>
      <c r="H369" s="157" t="str">
        <f t="shared" si="148"/>
        <v/>
      </c>
      <c r="I369" s="157" t="str">
        <f t="shared" si="148"/>
        <v/>
      </c>
      <c r="J369" s="157" t="str">
        <f t="shared" si="148"/>
        <v/>
      </c>
      <c r="K369" s="157" t="str">
        <f t="shared" si="148"/>
        <v/>
      </c>
      <c r="L369" s="157" t="str">
        <f t="shared" si="148"/>
        <v/>
      </c>
      <c r="M369" s="157" t="str">
        <f t="shared" si="148"/>
        <v/>
      </c>
      <c r="N369" s="157" t="str">
        <f t="shared" ref="N369:P369" si="155">IF(N119=0,"",N244/N119*1000)</f>
        <v/>
      </c>
      <c r="O369" s="157" t="str">
        <f t="shared" si="155"/>
        <v/>
      </c>
      <c r="P369" s="157" t="str">
        <f t="shared" si="155"/>
        <v/>
      </c>
      <c r="Q369" s="157"/>
      <c r="R369" s="157"/>
    </row>
    <row r="370" spans="1:18" hidden="1" x14ac:dyDescent="0.25">
      <c r="A370" t="str">
        <f t="shared" si="93"/>
        <v/>
      </c>
      <c r="B370" s="1" t="str">
        <f t="shared" si="131"/>
        <v>X</v>
      </c>
      <c r="C370" s="37" t="s">
        <v>744</v>
      </c>
      <c r="D370" s="289" t="s">
        <v>745</v>
      </c>
      <c r="E370" s="157" t="str">
        <f t="shared" si="138"/>
        <v/>
      </c>
      <c r="F370" s="157" t="str">
        <f t="shared" si="138"/>
        <v/>
      </c>
      <c r="G370" s="157" t="str">
        <f t="shared" si="148"/>
        <v/>
      </c>
      <c r="H370" s="157" t="str">
        <f t="shared" si="148"/>
        <v/>
      </c>
      <c r="I370" s="157" t="str">
        <f t="shared" si="148"/>
        <v/>
      </c>
      <c r="J370" s="157">
        <f t="shared" si="148"/>
        <v>24190.000534057617</v>
      </c>
      <c r="K370" s="157">
        <f t="shared" si="148"/>
        <v>34410.999298095703</v>
      </c>
      <c r="L370" s="157" t="str">
        <f t="shared" si="148"/>
        <v/>
      </c>
      <c r="M370" s="157">
        <f t="shared" si="148"/>
        <v>12385.000228881836</v>
      </c>
      <c r="N370" s="157">
        <f t="shared" ref="N370:P370" si="156">IF(N120=0,"",N245/N120*1000)</f>
        <v>38530.998229980469</v>
      </c>
      <c r="O370" s="157">
        <f t="shared" si="156"/>
        <v>21743.000030517578</v>
      </c>
      <c r="P370" s="157" t="str">
        <f t="shared" si="156"/>
        <v/>
      </c>
      <c r="Q370" s="157"/>
      <c r="R370" s="157"/>
    </row>
    <row r="371" spans="1:18" hidden="1" x14ac:dyDescent="0.25">
      <c r="A371" t="str">
        <f t="shared" si="93"/>
        <v/>
      </c>
      <c r="B371" s="1" t="str">
        <f t="shared" si="131"/>
        <v/>
      </c>
      <c r="C371" s="37" t="s">
        <v>746</v>
      </c>
      <c r="D371" s="289" t="s">
        <v>747</v>
      </c>
      <c r="E371" s="157" t="str">
        <f t="shared" si="138"/>
        <v/>
      </c>
      <c r="F371" s="157" t="str">
        <f t="shared" si="138"/>
        <v/>
      </c>
      <c r="G371" s="157" t="str">
        <f t="shared" si="148"/>
        <v/>
      </c>
      <c r="H371" s="157" t="str">
        <f t="shared" si="148"/>
        <v/>
      </c>
      <c r="I371" s="157" t="str">
        <f t="shared" si="148"/>
        <v/>
      </c>
      <c r="J371" s="157" t="str">
        <f t="shared" si="148"/>
        <v/>
      </c>
      <c r="K371" s="157" t="str">
        <f t="shared" si="148"/>
        <v/>
      </c>
      <c r="L371" s="157" t="str">
        <f t="shared" si="148"/>
        <v/>
      </c>
      <c r="M371" s="157" t="str">
        <f t="shared" si="148"/>
        <v/>
      </c>
      <c r="N371" s="157" t="str">
        <f t="shared" ref="N371:P371" si="157">IF(N121=0,"",N246/N121*1000)</f>
        <v/>
      </c>
      <c r="O371" s="157" t="str">
        <f t="shared" si="157"/>
        <v/>
      </c>
      <c r="P371" s="157" t="str">
        <f t="shared" si="157"/>
        <v/>
      </c>
      <c r="Q371" s="157"/>
      <c r="R371" s="157"/>
    </row>
    <row r="372" spans="1:18" s="4" customFormat="1" ht="20.25" hidden="1" customHeight="1" x14ac:dyDescent="0.25">
      <c r="A372" t="str">
        <f t="shared" si="93"/>
        <v/>
      </c>
      <c r="B372" s="1" t="str">
        <f t="shared" si="131"/>
        <v>X</v>
      </c>
      <c r="C372" s="443" t="s">
        <v>748</v>
      </c>
      <c r="D372" s="846" t="s">
        <v>749</v>
      </c>
      <c r="E372" s="445">
        <f t="shared" si="138"/>
        <v>14087.800598144531</v>
      </c>
      <c r="F372" s="445">
        <f t="shared" si="138"/>
        <v>14437.666575113932</v>
      </c>
      <c r="G372" s="445">
        <f t="shared" si="148"/>
        <v>14946.333567301432</v>
      </c>
      <c r="H372" s="445">
        <f t="shared" si="148"/>
        <v>17994.200134277344</v>
      </c>
      <c r="I372" s="445">
        <f t="shared" si="148"/>
        <v>19867.69221379207</v>
      </c>
      <c r="J372" s="445">
        <f t="shared" si="148"/>
        <v>16475.999450683594</v>
      </c>
      <c r="K372" s="445">
        <f t="shared" si="148"/>
        <v>18446.333567301434</v>
      </c>
      <c r="L372" s="445">
        <f t="shared" si="148"/>
        <v>21205.799865722656</v>
      </c>
      <c r="M372" s="445">
        <f t="shared" si="148"/>
        <v>19839.16727701823</v>
      </c>
      <c r="N372" s="445">
        <f t="shared" ref="N372:P372" si="158">IF(N122=0,"",N247/N122*1000)</f>
        <v>21671.834309895832</v>
      </c>
      <c r="O372" s="445">
        <f t="shared" si="158"/>
        <v>21336.00071498326</v>
      </c>
      <c r="P372" s="445">
        <f t="shared" si="158"/>
        <v>18566.765280330885</v>
      </c>
      <c r="Q372" s="445"/>
      <c r="R372" s="445"/>
    </row>
    <row r="373" spans="1:18" ht="20.25" customHeight="1" x14ac:dyDescent="0.25">
      <c r="A373" t="s">
        <v>509</v>
      </c>
      <c r="B373" s="1" t="s">
        <v>510</v>
      </c>
      <c r="C373" s="847" t="s">
        <v>504</v>
      </c>
      <c r="D373" s="847"/>
      <c r="E373" s="237"/>
      <c r="F373" s="237"/>
      <c r="G373" s="237"/>
      <c r="H373" s="237"/>
      <c r="I373" s="237"/>
      <c r="J373" s="237"/>
      <c r="K373" s="237"/>
      <c r="L373" s="237"/>
      <c r="M373" s="237"/>
      <c r="N373" s="237"/>
      <c r="O373" s="237"/>
      <c r="P373" s="237"/>
      <c r="Q373" s="237"/>
      <c r="R373" s="237"/>
    </row>
    <row r="374" spans="1:18" hidden="1" x14ac:dyDescent="0.25">
      <c r="C374" s="156"/>
      <c r="D374" s="4"/>
      <c r="E374" s="4"/>
      <c r="F374" s="4"/>
      <c r="G374" s="4"/>
      <c r="H374" s="4"/>
      <c r="I374" s="4"/>
      <c r="J374" s="4"/>
      <c r="K374" s="4"/>
      <c r="L374" s="4"/>
      <c r="M374" s="4"/>
      <c r="N374" s="4"/>
      <c r="O374" s="4"/>
      <c r="P374" s="4"/>
      <c r="Q374" s="4"/>
      <c r="R374" s="4"/>
    </row>
  </sheetData>
  <autoFilter ref="A1:B374" xr:uid="{00000000-0009-0000-0000-000010000000}">
    <filterColumn colId="0">
      <customFilters>
        <customFilter operator="notEqual" val=" "/>
      </customFilters>
    </filterColumn>
  </autoFilter>
  <pageMargins left="0.74803149606299213" right="0.74803149606299213" top="0.98425196850393704" bottom="0.98425196850393704" header="0.51181102362204722" footer="0.51181102362204722"/>
  <pageSetup scale="63" fitToHeight="3" orientation="landscape"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theme="6" tint="-0.249977111117893"/>
  </sheetPr>
  <dimension ref="A1:AH438"/>
  <sheetViews>
    <sheetView view="pageBreakPreview" zoomScale="90" zoomScaleNormal="80" zoomScaleSheetLayoutView="90" workbookViewId="0">
      <pane xSplit="1" topLeftCell="B1" activePane="topRight" state="frozen"/>
      <selection activeCell="D107" sqref="D107"/>
      <selection pane="topRight" activeCell="A2" sqref="A2"/>
    </sheetView>
  </sheetViews>
  <sheetFormatPr defaultColWidth="9.21875" defaultRowHeight="13.2" x14ac:dyDescent="0.25"/>
  <cols>
    <col min="1" max="1" width="29.44140625" style="23" customWidth="1"/>
    <col min="2" max="4" width="10.44140625" style="23" customWidth="1"/>
    <col min="5" max="25" width="9.44140625" style="23" customWidth="1"/>
    <col min="26" max="16384" width="9.21875" style="23"/>
  </cols>
  <sheetData>
    <row r="1" spans="1:25" s="41" customFormat="1" ht="25.35" customHeight="1" x14ac:dyDescent="0.25">
      <c r="A1" s="39" t="str">
        <f>Index!A67</f>
        <v>Table 5a    Visitors to Palau by nationality (tourists plus business):  FY2000-FY2023</v>
      </c>
      <c r="B1" s="218"/>
      <c r="C1" s="218"/>
      <c r="D1" s="218"/>
      <c r="E1" s="218"/>
      <c r="F1" s="218"/>
      <c r="G1" s="218"/>
      <c r="H1" s="153"/>
      <c r="I1" s="153"/>
      <c r="J1" s="153"/>
      <c r="K1" s="153"/>
      <c r="L1" s="153"/>
      <c r="M1" s="153"/>
      <c r="N1" s="153"/>
      <c r="O1" s="153"/>
      <c r="P1" s="153"/>
      <c r="Q1" s="153"/>
      <c r="R1" s="153"/>
      <c r="S1" s="153"/>
      <c r="T1" s="153"/>
      <c r="U1" s="153"/>
      <c r="V1" s="153"/>
      <c r="W1" s="153"/>
      <c r="X1" s="153"/>
      <c r="Y1" s="153"/>
    </row>
    <row r="2" spans="1:25" s="38" customFormat="1" ht="25.5" customHeight="1" x14ac:dyDescent="0.3">
      <c r="A2" s="186" t="s">
        <v>753</v>
      </c>
      <c r="B2" s="155" t="str">
        <f>NAgni!C2</f>
        <v>FY00</v>
      </c>
      <c r="C2" s="155" t="str">
        <f>NAgni!D2</f>
        <v>FY01</v>
      </c>
      <c r="D2" s="155" t="str">
        <f>NAgni!E2</f>
        <v>FY02</v>
      </c>
      <c r="E2" s="155" t="str">
        <f>NAgni!F2</f>
        <v>FY03</v>
      </c>
      <c r="F2" s="155" t="str">
        <f>NAgni!G2</f>
        <v>FY04</v>
      </c>
      <c r="G2" s="155" t="str">
        <f>NAgni!H2</f>
        <v>FY05</v>
      </c>
      <c r="H2" s="155" t="str">
        <f>NAgni!I2</f>
        <v>FY06</v>
      </c>
      <c r="I2" s="155" t="str">
        <f>NAgni!J2</f>
        <v>FY07</v>
      </c>
      <c r="J2" s="155" t="str">
        <f>NAgni!K2</f>
        <v>FY08</v>
      </c>
      <c r="K2" s="155" t="str">
        <f>NAgni!L2</f>
        <v>FY09</v>
      </c>
      <c r="L2" s="155" t="str">
        <f>NAgni!M2</f>
        <v>FY10</v>
      </c>
      <c r="M2" s="155" t="str">
        <f>NAgni!N2</f>
        <v>FY11</v>
      </c>
      <c r="N2" s="155" t="str">
        <f>NAgni!O2</f>
        <v>FY12</v>
      </c>
      <c r="O2" s="155" t="str">
        <f>NAgni!P2</f>
        <v>FY13</v>
      </c>
      <c r="P2" s="155" t="str">
        <f>NAgni!Q2</f>
        <v>FY14</v>
      </c>
      <c r="Q2" s="155" t="str">
        <f>NAgni!R2</f>
        <v>FY15</v>
      </c>
      <c r="R2" s="155" t="str">
        <f>NAgni!S2</f>
        <v>FY16</v>
      </c>
      <c r="S2" s="155" t="str">
        <f>NAgni!T2</f>
        <v>FY17</v>
      </c>
      <c r="T2" s="155" t="str">
        <f>NAgni!U2</f>
        <v>FY18</v>
      </c>
      <c r="U2" s="155" t="str">
        <f>NAgni!V2</f>
        <v>FY19</v>
      </c>
      <c r="V2" s="155" t="str">
        <f>NAgni!W2</f>
        <v>FY20</v>
      </c>
      <c r="W2" s="155" t="str">
        <f>NAgni!X2</f>
        <v>FY21</v>
      </c>
      <c r="X2" s="155" t="str">
        <f>NAgni!Y2</f>
        <v>FY22</v>
      </c>
      <c r="Y2" s="155" t="str">
        <f>NAgni!Z2</f>
        <v>FY23</v>
      </c>
    </row>
    <row r="3" spans="1:25" ht="20.25" customHeight="1" x14ac:dyDescent="0.25">
      <c r="A3" s="176" t="s">
        <v>168</v>
      </c>
      <c r="B3" s="229">
        <v>20762</v>
      </c>
      <c r="C3" s="229">
        <v>23043</v>
      </c>
      <c r="D3" s="229">
        <v>21863</v>
      </c>
      <c r="E3" s="229">
        <v>21237</v>
      </c>
      <c r="F3" s="229">
        <v>23983</v>
      </c>
      <c r="G3" s="229">
        <v>25574</v>
      </c>
      <c r="H3" s="229">
        <v>26751</v>
      </c>
      <c r="I3" s="229">
        <v>28467</v>
      </c>
      <c r="J3" s="229">
        <v>29516</v>
      </c>
      <c r="K3" s="229">
        <v>29304</v>
      </c>
      <c r="L3" s="229">
        <v>27986</v>
      </c>
      <c r="M3" s="229">
        <v>37700</v>
      </c>
      <c r="N3" s="229">
        <v>38370</v>
      </c>
      <c r="O3" s="229">
        <v>36428</v>
      </c>
      <c r="P3" s="229">
        <v>38145</v>
      </c>
      <c r="Q3" s="229">
        <v>31733.154296875</v>
      </c>
      <c r="R3" s="229">
        <v>30546</v>
      </c>
      <c r="S3" s="229">
        <v>25777</v>
      </c>
      <c r="T3" s="229">
        <v>24384</v>
      </c>
      <c r="U3" s="229">
        <v>19585</v>
      </c>
      <c r="V3" s="229">
        <v>10623</v>
      </c>
      <c r="W3" s="229">
        <v>80</v>
      </c>
      <c r="X3" s="229">
        <v>762</v>
      </c>
      <c r="Y3" s="229">
        <v>3143</v>
      </c>
    </row>
    <row r="4" spans="1:25" x14ac:dyDescent="0.25">
      <c r="A4" s="176" t="s">
        <v>169</v>
      </c>
      <c r="B4" s="229">
        <v>13412</v>
      </c>
      <c r="C4" s="229">
        <v>2850</v>
      </c>
      <c r="D4" s="229">
        <v>138</v>
      </c>
      <c r="E4" s="229">
        <v>122</v>
      </c>
      <c r="F4" s="229">
        <v>33272</v>
      </c>
      <c r="G4" s="229">
        <v>36542</v>
      </c>
      <c r="H4" s="229">
        <v>28759</v>
      </c>
      <c r="I4" s="229">
        <v>29147</v>
      </c>
      <c r="J4" s="229">
        <v>14502</v>
      </c>
      <c r="K4" s="229">
        <v>14521</v>
      </c>
      <c r="L4" s="229">
        <v>14081</v>
      </c>
      <c r="M4" s="229">
        <v>14805</v>
      </c>
      <c r="N4" s="229">
        <v>18634</v>
      </c>
      <c r="O4" s="229">
        <v>18470</v>
      </c>
      <c r="P4" s="229">
        <v>15793</v>
      </c>
      <c r="Q4" s="229">
        <v>12405.845703125</v>
      </c>
      <c r="R4" s="229">
        <v>12480</v>
      </c>
      <c r="S4" s="229">
        <v>13419</v>
      </c>
      <c r="T4" s="229">
        <v>12833</v>
      </c>
      <c r="U4" s="229">
        <v>11541</v>
      </c>
      <c r="V4" s="229">
        <v>6211</v>
      </c>
      <c r="W4" s="229">
        <v>12</v>
      </c>
      <c r="X4" s="229">
        <v>136</v>
      </c>
      <c r="Y4" s="229">
        <v>866</v>
      </c>
    </row>
    <row r="5" spans="1:25" x14ac:dyDescent="0.25">
      <c r="A5" s="176" t="s">
        <v>170</v>
      </c>
      <c r="B5" s="229">
        <v>577</v>
      </c>
      <c r="C5" s="229">
        <v>355</v>
      </c>
      <c r="D5" s="229">
        <v>317</v>
      </c>
      <c r="E5" s="229">
        <v>306</v>
      </c>
      <c r="F5" s="229">
        <v>2779</v>
      </c>
      <c r="G5" s="229">
        <v>4922</v>
      </c>
      <c r="H5" s="229">
        <v>8436</v>
      </c>
      <c r="I5" s="229">
        <v>14197</v>
      </c>
      <c r="J5" s="229">
        <v>22762</v>
      </c>
      <c r="K5" s="229">
        <v>14553</v>
      </c>
      <c r="L5" s="229">
        <v>22189</v>
      </c>
      <c r="M5" s="229">
        <v>32649</v>
      </c>
      <c r="N5" s="229">
        <v>40605</v>
      </c>
      <c r="O5" s="229">
        <v>28115</v>
      </c>
      <c r="P5" s="229">
        <v>31135</v>
      </c>
      <c r="Q5" s="229">
        <v>15195.9228515625</v>
      </c>
      <c r="R5" s="229">
        <v>15436</v>
      </c>
      <c r="S5" s="229">
        <v>9422</v>
      </c>
      <c r="T5" s="229">
        <v>11296</v>
      </c>
      <c r="U5" s="229">
        <v>14024</v>
      </c>
      <c r="V5" s="229">
        <v>6258</v>
      </c>
      <c r="W5" s="229">
        <v>1912</v>
      </c>
      <c r="X5" s="229">
        <v>892</v>
      </c>
      <c r="Y5" s="229">
        <v>9373</v>
      </c>
    </row>
    <row r="6" spans="1:25" x14ac:dyDescent="0.25">
      <c r="A6" s="176" t="s">
        <v>171</v>
      </c>
      <c r="B6" s="229">
        <v>1100</v>
      </c>
      <c r="C6" s="229">
        <v>1126</v>
      </c>
      <c r="D6" s="229">
        <v>800</v>
      </c>
      <c r="E6" s="229">
        <v>780</v>
      </c>
      <c r="F6" s="229">
        <v>652</v>
      </c>
      <c r="G6" s="229">
        <v>1491</v>
      </c>
      <c r="H6" s="229">
        <v>1020</v>
      </c>
      <c r="I6" s="229">
        <v>947</v>
      </c>
      <c r="J6" s="229">
        <v>623</v>
      </c>
      <c r="K6" s="229">
        <v>636</v>
      </c>
      <c r="L6" s="229">
        <v>949</v>
      </c>
      <c r="M6" s="229">
        <v>1644</v>
      </c>
      <c r="N6" s="229">
        <v>3698</v>
      </c>
      <c r="O6" s="229">
        <v>9330</v>
      </c>
      <c r="P6" s="229">
        <v>21661</v>
      </c>
      <c r="Q6" s="229">
        <v>91095.3828125</v>
      </c>
      <c r="R6" s="229">
        <v>70637</v>
      </c>
      <c r="S6" s="229">
        <v>55358</v>
      </c>
      <c r="T6" s="229">
        <v>50063</v>
      </c>
      <c r="U6" s="229">
        <v>28368</v>
      </c>
      <c r="V6" s="229">
        <v>9721</v>
      </c>
      <c r="W6" s="229">
        <v>33</v>
      </c>
      <c r="X6" s="229">
        <v>57</v>
      </c>
      <c r="Y6" s="229">
        <v>7707</v>
      </c>
    </row>
    <row r="7" spans="1:25" x14ac:dyDescent="0.25">
      <c r="A7" s="176" t="s">
        <v>172</v>
      </c>
      <c r="B7" s="229">
        <v>11398</v>
      </c>
      <c r="C7" s="229">
        <v>8398</v>
      </c>
      <c r="D7" s="229">
        <v>7975</v>
      </c>
      <c r="E7" s="229">
        <v>8022</v>
      </c>
      <c r="F7" s="229">
        <v>8346</v>
      </c>
      <c r="G7" s="229">
        <v>8616</v>
      </c>
      <c r="H7" s="229">
        <v>8239</v>
      </c>
      <c r="I7" s="229">
        <v>7521</v>
      </c>
      <c r="J7" s="229">
        <v>7744</v>
      </c>
      <c r="K7" s="229">
        <v>6946</v>
      </c>
      <c r="L7" s="229">
        <v>7506</v>
      </c>
      <c r="M7" s="229">
        <v>8399</v>
      </c>
      <c r="N7" s="229">
        <v>8287</v>
      </c>
      <c r="O7" s="229">
        <v>8407</v>
      </c>
      <c r="P7" s="229">
        <v>8608</v>
      </c>
      <c r="Q7" s="229">
        <v>8822.4619140625</v>
      </c>
      <c r="R7" s="229">
        <v>8459</v>
      </c>
      <c r="S7" s="229">
        <v>8490</v>
      </c>
      <c r="T7" s="229">
        <v>8378</v>
      </c>
      <c r="U7" s="229">
        <v>7804</v>
      </c>
      <c r="V7" s="229">
        <v>4009</v>
      </c>
      <c r="W7" s="229">
        <v>1191</v>
      </c>
      <c r="X7" s="229">
        <v>5687</v>
      </c>
      <c r="Y7" s="229">
        <v>7960</v>
      </c>
    </row>
    <row r="8" spans="1:25" x14ac:dyDescent="0.25">
      <c r="A8" s="176" t="s">
        <v>173</v>
      </c>
      <c r="B8" s="229">
        <v>993</v>
      </c>
      <c r="C8" s="229">
        <v>877</v>
      </c>
      <c r="D8" s="229">
        <v>750</v>
      </c>
      <c r="E8" s="229">
        <v>730</v>
      </c>
      <c r="F8" s="229">
        <v>1476</v>
      </c>
      <c r="G8" s="229">
        <v>2203</v>
      </c>
      <c r="H8" s="229">
        <v>2251</v>
      </c>
      <c r="I8" s="229">
        <v>2533</v>
      </c>
      <c r="J8" s="229">
        <v>3932</v>
      </c>
      <c r="K8" s="229">
        <v>3514</v>
      </c>
      <c r="L8" s="229">
        <v>3814</v>
      </c>
      <c r="M8" s="229">
        <v>4290</v>
      </c>
      <c r="N8" s="229">
        <v>5082</v>
      </c>
      <c r="O8" s="229">
        <v>5493</v>
      </c>
      <c r="P8" s="229">
        <v>5363</v>
      </c>
      <c r="Q8" s="229">
        <v>4610.6923828125</v>
      </c>
      <c r="R8" s="229">
        <v>4248</v>
      </c>
      <c r="S8" s="229">
        <v>4962</v>
      </c>
      <c r="T8" s="229">
        <v>4447</v>
      </c>
      <c r="U8" s="229">
        <v>3753</v>
      </c>
      <c r="V8" s="229">
        <v>2535</v>
      </c>
      <c r="W8" s="229">
        <v>19</v>
      </c>
      <c r="X8" s="229">
        <v>563</v>
      </c>
      <c r="Y8" s="229">
        <v>2271</v>
      </c>
    </row>
    <row r="9" spans="1:25" x14ac:dyDescent="0.25">
      <c r="A9" s="176" t="s">
        <v>94</v>
      </c>
      <c r="B9" s="229">
        <v>8259</v>
      </c>
      <c r="C9" s="229">
        <v>14515</v>
      </c>
      <c r="D9" s="229">
        <v>16314</v>
      </c>
      <c r="E9" s="229">
        <v>29541</v>
      </c>
      <c r="F9" s="229">
        <v>14643</v>
      </c>
      <c r="G9" s="229">
        <v>5656</v>
      </c>
      <c r="H9" s="229">
        <v>4346</v>
      </c>
      <c r="I9" s="229">
        <v>4329</v>
      </c>
      <c r="J9" s="229">
        <v>3771</v>
      </c>
      <c r="K9" s="229">
        <v>3549</v>
      </c>
      <c r="L9" s="229">
        <v>4372</v>
      </c>
      <c r="M9" s="229">
        <v>4213</v>
      </c>
      <c r="N9" s="229">
        <v>4039</v>
      </c>
      <c r="O9" s="229">
        <v>4368</v>
      </c>
      <c r="P9" s="229">
        <v>4720</v>
      </c>
      <c r="Q9" s="229">
        <v>4560.0771484375</v>
      </c>
      <c r="R9" s="229">
        <v>4462</v>
      </c>
      <c r="S9" s="229">
        <v>4242</v>
      </c>
      <c r="T9" s="229">
        <v>4163</v>
      </c>
      <c r="U9" s="229">
        <v>4304</v>
      </c>
      <c r="V9" s="229">
        <v>2271</v>
      </c>
      <c r="W9" s="229">
        <v>153</v>
      </c>
      <c r="X9" s="229">
        <v>1150</v>
      </c>
      <c r="Y9" s="229">
        <v>3732</v>
      </c>
    </row>
    <row r="10" spans="1:25" s="51" customFormat="1" ht="20.25" customHeight="1" x14ac:dyDescent="0.25">
      <c r="A10" s="435" t="s">
        <v>202</v>
      </c>
      <c r="B10" s="843">
        <v>56501</v>
      </c>
      <c r="C10" s="843">
        <v>51164</v>
      </c>
      <c r="D10" s="843">
        <v>48157</v>
      </c>
      <c r="E10" s="843">
        <v>60738</v>
      </c>
      <c r="F10" s="843">
        <v>85151</v>
      </c>
      <c r="G10" s="843">
        <v>85004</v>
      </c>
      <c r="H10" s="843">
        <v>79802</v>
      </c>
      <c r="I10" s="843">
        <v>87141</v>
      </c>
      <c r="J10" s="843">
        <v>82850</v>
      </c>
      <c r="K10" s="843">
        <v>73023</v>
      </c>
      <c r="L10" s="843">
        <v>80897</v>
      </c>
      <c r="M10" s="843">
        <v>103700</v>
      </c>
      <c r="N10" s="843">
        <v>118715</v>
      </c>
      <c r="O10" s="843">
        <v>110611</v>
      </c>
      <c r="P10" s="843">
        <v>125425</v>
      </c>
      <c r="Q10" s="843">
        <v>168423.53125</v>
      </c>
      <c r="R10" s="843">
        <v>146268</v>
      </c>
      <c r="S10" s="843">
        <v>121670</v>
      </c>
      <c r="T10" s="843">
        <v>115564</v>
      </c>
      <c r="U10" s="843">
        <v>89379</v>
      </c>
      <c r="V10" s="843">
        <v>41628</v>
      </c>
      <c r="W10" s="843">
        <v>3400</v>
      </c>
      <c r="X10" s="843">
        <v>9247</v>
      </c>
      <c r="Y10" s="843">
        <v>35052</v>
      </c>
    </row>
    <row r="11" spans="1:25" x14ac:dyDescent="0.25">
      <c r="A11" s="42" t="s">
        <v>754</v>
      </c>
      <c r="B11" s="153"/>
      <c r="C11" s="153"/>
      <c r="D11" s="153"/>
      <c r="E11" s="153"/>
      <c r="F11" s="153"/>
      <c r="G11" s="153"/>
      <c r="H11" s="153"/>
      <c r="I11" s="153"/>
      <c r="J11" s="153"/>
      <c r="K11" s="153"/>
      <c r="L11" s="153"/>
      <c r="M11" s="153"/>
      <c r="N11" s="153"/>
      <c r="O11" s="153"/>
      <c r="P11" s="153"/>
      <c r="Q11" s="153"/>
      <c r="R11" s="153"/>
      <c r="S11" s="153"/>
      <c r="T11" s="153"/>
      <c r="U11" s="153"/>
      <c r="V11" s="153"/>
      <c r="W11" s="153"/>
      <c r="X11" s="153"/>
      <c r="Y11" s="153"/>
    </row>
    <row r="12" spans="1:25" x14ac:dyDescent="0.25">
      <c r="A12" s="42" t="s">
        <v>755</v>
      </c>
      <c r="B12" s="153"/>
      <c r="C12" s="153"/>
      <c r="D12" s="153"/>
      <c r="E12" s="153"/>
      <c r="F12" s="153"/>
      <c r="G12" s="153"/>
      <c r="H12" s="153"/>
      <c r="I12" s="153"/>
      <c r="J12" s="153"/>
      <c r="K12" s="153"/>
      <c r="L12" s="153"/>
      <c r="M12" s="153"/>
      <c r="N12" s="153"/>
      <c r="O12" s="153"/>
      <c r="P12" s="153"/>
      <c r="Q12" s="153"/>
      <c r="R12" s="153"/>
      <c r="S12" s="153"/>
      <c r="T12" s="153"/>
      <c r="U12" s="153"/>
      <c r="V12" s="153"/>
      <c r="W12" s="153"/>
      <c r="X12" s="153"/>
      <c r="Y12" s="153"/>
    </row>
    <row r="13" spans="1:25" x14ac:dyDescent="0.25">
      <c r="A13" s="42"/>
      <c r="B13" s="153"/>
      <c r="C13" s="153"/>
      <c r="D13" s="153"/>
      <c r="E13" s="153"/>
      <c r="F13" s="153"/>
      <c r="G13" s="153"/>
      <c r="H13" s="153"/>
      <c r="I13" s="153"/>
      <c r="J13" s="153"/>
      <c r="K13" s="153"/>
      <c r="L13" s="153"/>
      <c r="M13" s="153"/>
      <c r="N13" s="153"/>
      <c r="O13" s="153"/>
      <c r="P13" s="153"/>
      <c r="Q13" s="153"/>
      <c r="R13" s="153"/>
      <c r="S13" s="153"/>
      <c r="T13" s="153"/>
      <c r="U13" s="153"/>
      <c r="V13" s="153"/>
      <c r="W13" s="153"/>
      <c r="X13" s="153"/>
      <c r="Y13" s="153"/>
    </row>
    <row r="14" spans="1:25" s="41" customFormat="1" ht="25.35" customHeight="1" x14ac:dyDescent="0.25">
      <c r="A14" s="39" t="str">
        <f>Index!A68</f>
        <v>Table 5b    Length of stay, visitors to Palau by nationality: FY2008-FY2023</v>
      </c>
      <c r="B14" s="848"/>
      <c r="C14" s="848"/>
      <c r="D14" s="848"/>
      <c r="E14" s="848"/>
      <c r="F14" s="848"/>
      <c r="G14" s="848"/>
      <c r="H14" s="849"/>
      <c r="I14" s="849"/>
      <c r="J14" s="218"/>
      <c r="K14" s="218"/>
      <c r="L14" s="218"/>
      <c r="M14" s="218"/>
      <c r="N14" s="218"/>
      <c r="O14" s="218"/>
      <c r="P14" s="218"/>
      <c r="Q14" s="218"/>
      <c r="R14" s="218"/>
      <c r="S14" s="218"/>
      <c r="T14" s="218"/>
      <c r="U14" s="218"/>
      <c r="V14" s="218"/>
      <c r="W14" s="218"/>
      <c r="X14" s="218"/>
      <c r="Y14" s="218"/>
    </row>
    <row r="15" spans="1:25" s="38" customFormat="1" ht="25.5" customHeight="1" x14ac:dyDescent="0.3">
      <c r="A15" s="186" t="s">
        <v>753</v>
      </c>
      <c r="B15" s="850"/>
      <c r="C15" s="848"/>
      <c r="D15" s="848"/>
      <c r="E15" s="848"/>
      <c r="F15" s="848"/>
      <c r="G15" s="848"/>
      <c r="H15" s="851"/>
      <c r="I15" s="851"/>
      <c r="J15" s="155" t="str">
        <f t="shared" ref="J15:P15" si="0">J2</f>
        <v>FY08</v>
      </c>
      <c r="K15" s="155" t="str">
        <f t="shared" si="0"/>
        <v>FY09</v>
      </c>
      <c r="L15" s="155" t="str">
        <f t="shared" si="0"/>
        <v>FY10</v>
      </c>
      <c r="M15" s="155" t="str">
        <f t="shared" si="0"/>
        <v>FY11</v>
      </c>
      <c r="N15" s="155" t="str">
        <f t="shared" si="0"/>
        <v>FY12</v>
      </c>
      <c r="O15" s="155" t="str">
        <f t="shared" si="0"/>
        <v>FY13</v>
      </c>
      <c r="P15" s="155" t="str">
        <f t="shared" si="0"/>
        <v>FY14</v>
      </c>
      <c r="Q15" s="155" t="str">
        <f t="shared" ref="Q15:T15" si="1">Q2</f>
        <v>FY15</v>
      </c>
      <c r="R15" s="155" t="str">
        <f t="shared" si="1"/>
        <v>FY16</v>
      </c>
      <c r="S15" s="155" t="str">
        <f t="shared" si="1"/>
        <v>FY17</v>
      </c>
      <c r="T15" s="155" t="str">
        <f t="shared" si="1"/>
        <v>FY18</v>
      </c>
      <c r="U15" s="155" t="str">
        <f t="shared" ref="U15:V15" si="2">U2</f>
        <v>FY19</v>
      </c>
      <c r="V15" s="155" t="str">
        <f t="shared" si="2"/>
        <v>FY20</v>
      </c>
      <c r="W15" s="155" t="str">
        <f t="shared" ref="W15:X15" si="3">W2</f>
        <v>FY21</v>
      </c>
      <c r="X15" s="155" t="str">
        <f t="shared" si="3"/>
        <v>FY22</v>
      </c>
      <c r="Y15" s="155" t="str">
        <f t="shared" ref="Y15" si="4">Y2</f>
        <v>FY23</v>
      </c>
    </row>
    <row r="16" spans="1:25" ht="20.25" customHeight="1" x14ac:dyDescent="0.25">
      <c r="A16" s="176" t="s">
        <v>168</v>
      </c>
      <c r="B16" s="153"/>
      <c r="C16" s="218"/>
      <c r="D16" s="218"/>
      <c r="E16" s="218"/>
      <c r="F16" s="218"/>
      <c r="G16" s="218"/>
      <c r="H16" s="852"/>
      <c r="I16" s="218"/>
      <c r="J16" s="853">
        <f>IF(J3&gt;599,J28/J3,"n.a.")</f>
        <v>4.6265447130369965</v>
      </c>
      <c r="K16" s="853">
        <f t="shared" ref="K16:W16" si="5">IF(K3&gt;599,K28/K3,"n.a.")</f>
        <v>4.5195493789243786</v>
      </c>
      <c r="L16" s="853">
        <f t="shared" si="5"/>
        <v>4.5152640494354319</v>
      </c>
      <c r="M16" s="853">
        <f t="shared" si="5"/>
        <v>4.5943911637931034</v>
      </c>
      <c r="N16" s="853">
        <f t="shared" si="5"/>
        <v>4.5400634447485011</v>
      </c>
      <c r="O16" s="853">
        <f t="shared" si="5"/>
        <v>4.6172196696222683</v>
      </c>
      <c r="P16" s="853">
        <f t="shared" si="5"/>
        <v>4.6066227552759207</v>
      </c>
      <c r="Q16" s="853">
        <f t="shared" si="5"/>
        <v>4.2669642326837414</v>
      </c>
      <c r="R16" s="853">
        <f t="shared" si="5"/>
        <v>4.1740228876121259</v>
      </c>
      <c r="S16" s="853">
        <f t="shared" si="5"/>
        <v>4.2216177454707688</v>
      </c>
      <c r="T16" s="853">
        <f t="shared" si="5"/>
        <v>4.3085569046300849</v>
      </c>
      <c r="U16" s="853">
        <f t="shared" si="5"/>
        <v>4.5716998819249426</v>
      </c>
      <c r="V16" s="853">
        <f t="shared" si="5"/>
        <v>4.5369786518638806</v>
      </c>
      <c r="W16" s="853" t="str">
        <f t="shared" si="5"/>
        <v>n.a.</v>
      </c>
      <c r="X16" s="853">
        <f t="shared" ref="X16:Y16" si="6">IF(X3&gt;599,X28/X3,"n.a.")</f>
        <v>9.5770990967437672</v>
      </c>
      <c r="Y16" s="853">
        <f t="shared" si="6"/>
        <v>6.36535617344098</v>
      </c>
    </row>
    <row r="17" spans="1:25" x14ac:dyDescent="0.25">
      <c r="A17" s="176" t="s">
        <v>169</v>
      </c>
      <c r="B17" s="153"/>
      <c r="C17" s="218"/>
      <c r="D17" s="218"/>
      <c r="E17" s="218"/>
      <c r="F17" s="218"/>
      <c r="G17" s="218"/>
      <c r="H17" s="852"/>
      <c r="I17" s="218"/>
      <c r="J17" s="853">
        <f t="shared" ref="J17:W23" si="7">IF(J4&gt;599,J29/J4,"n.a.")</f>
        <v>3.5596870797993381</v>
      </c>
      <c r="K17" s="853">
        <f t="shared" si="7"/>
        <v>3.5430047969320295</v>
      </c>
      <c r="L17" s="853">
        <f t="shared" si="7"/>
        <v>3.5502122762942974</v>
      </c>
      <c r="M17" s="853">
        <f t="shared" si="7"/>
        <v>3.6826106572948327</v>
      </c>
      <c r="N17" s="853">
        <f t="shared" si="7"/>
        <v>3.6241472241601373</v>
      </c>
      <c r="O17" s="853">
        <f t="shared" si="7"/>
        <v>3.7065811958581483</v>
      </c>
      <c r="P17" s="853">
        <f t="shared" si="7"/>
        <v>3.7557909853257772</v>
      </c>
      <c r="Q17" s="853">
        <f t="shared" si="7"/>
        <v>3.8220770103811632</v>
      </c>
      <c r="R17" s="853">
        <f t="shared" si="7"/>
        <v>3.8318647335737182</v>
      </c>
      <c r="S17" s="853">
        <f t="shared" si="7"/>
        <v>3.9489119322415975</v>
      </c>
      <c r="T17" s="853">
        <f t="shared" si="7"/>
        <v>3.8984350648718147</v>
      </c>
      <c r="U17" s="853">
        <f t="shared" si="7"/>
        <v>4.1271506206134649</v>
      </c>
      <c r="V17" s="853">
        <f t="shared" si="7"/>
        <v>4.2668130383593628</v>
      </c>
      <c r="W17" s="853" t="str">
        <f t="shared" si="7"/>
        <v>n.a.</v>
      </c>
      <c r="X17" s="853" t="str">
        <f t="shared" ref="X17:Y17" si="8">IF(X4&gt;599,X29/X4,"n.a.")</f>
        <v>n.a.</v>
      </c>
      <c r="Y17" s="853">
        <f t="shared" si="8"/>
        <v>5.9140484041209582</v>
      </c>
    </row>
    <row r="18" spans="1:25" x14ac:dyDescent="0.25">
      <c r="A18" s="176" t="s">
        <v>170</v>
      </c>
      <c r="B18" s="153"/>
      <c r="C18" s="218"/>
      <c r="D18" s="218"/>
      <c r="E18" s="218"/>
      <c r="F18" s="218"/>
      <c r="G18" s="218"/>
      <c r="H18" s="852"/>
      <c r="I18" s="218"/>
      <c r="J18" s="853">
        <f t="shared" si="7"/>
        <v>3.653386469225024</v>
      </c>
      <c r="K18" s="853">
        <f t="shared" si="7"/>
        <v>3.8451425393389678</v>
      </c>
      <c r="L18" s="853">
        <f t="shared" si="7"/>
        <v>3.8459164028347379</v>
      </c>
      <c r="M18" s="853">
        <f t="shared" si="7"/>
        <v>3.8036248238843458</v>
      </c>
      <c r="N18" s="853">
        <f t="shared" si="7"/>
        <v>3.8654579947050856</v>
      </c>
      <c r="O18" s="853">
        <f t="shared" si="7"/>
        <v>3.8132522118975634</v>
      </c>
      <c r="P18" s="853">
        <f t="shared" si="7"/>
        <v>4.2095601814678014</v>
      </c>
      <c r="Q18" s="853">
        <f t="shared" si="7"/>
        <v>4.1568649074185648</v>
      </c>
      <c r="R18" s="853">
        <f t="shared" si="7"/>
        <v>4.0244259563682299</v>
      </c>
      <c r="S18" s="853">
        <f t="shared" si="7"/>
        <v>4.1792841056835064</v>
      </c>
      <c r="T18" s="853">
        <f t="shared" si="7"/>
        <v>3.9222042094546743</v>
      </c>
      <c r="U18" s="853">
        <f t="shared" si="7"/>
        <v>4.3378992597511408</v>
      </c>
      <c r="V18" s="853">
        <f t="shared" si="7"/>
        <v>4.3585853857062959</v>
      </c>
      <c r="W18" s="853">
        <f t="shared" si="7"/>
        <v>3.6877150276216004</v>
      </c>
      <c r="X18" s="853">
        <f t="shared" ref="X18:Y18" si="9">IF(X5&gt;599,X30/X5,"n.a.")</f>
        <v>4.439560415498879</v>
      </c>
      <c r="Y18" s="853">
        <f t="shared" si="9"/>
        <v>4.2542800797503464</v>
      </c>
    </row>
    <row r="19" spans="1:25" x14ac:dyDescent="0.25">
      <c r="A19" s="176" t="s">
        <v>171</v>
      </c>
      <c r="B19" s="153"/>
      <c r="C19" s="218"/>
      <c r="D19" s="218"/>
      <c r="E19" s="218"/>
      <c r="F19" s="218"/>
      <c r="G19" s="218"/>
      <c r="H19" s="852"/>
      <c r="I19" s="218"/>
      <c r="J19" s="853">
        <f t="shared" si="7"/>
        <v>5.2056737810995184</v>
      </c>
      <c r="K19" s="853">
        <f t="shared" si="7"/>
        <v>5.4031057297808571</v>
      </c>
      <c r="L19" s="853">
        <f t="shared" si="7"/>
        <v>5.0492423151014227</v>
      </c>
      <c r="M19" s="853">
        <f t="shared" si="7"/>
        <v>5.1318816767411803</v>
      </c>
      <c r="N19" s="853">
        <f t="shared" si="7"/>
        <v>5.2085835037520285</v>
      </c>
      <c r="O19" s="853">
        <f t="shared" si="7"/>
        <v>4.06095299102358</v>
      </c>
      <c r="P19" s="853">
        <f t="shared" si="7"/>
        <v>4.3445557395780439</v>
      </c>
      <c r="Q19" s="853">
        <f t="shared" si="7"/>
        <v>4.2315402751357203</v>
      </c>
      <c r="R19" s="853">
        <f t="shared" si="7"/>
        <v>4.531569857157014</v>
      </c>
      <c r="S19" s="853">
        <f t="shared" si="7"/>
        <v>4.6200151175078581</v>
      </c>
      <c r="T19" s="853">
        <f t="shared" si="7"/>
        <v>4.7234827866887725</v>
      </c>
      <c r="U19" s="853">
        <f t="shared" si="7"/>
        <v>5.0664503137337844</v>
      </c>
      <c r="V19" s="853">
        <f t="shared" si="7"/>
        <v>6.1073059452474023</v>
      </c>
      <c r="W19" s="853" t="str">
        <f t="shared" si="7"/>
        <v>n.a.</v>
      </c>
      <c r="X19" s="853" t="str">
        <f t="shared" ref="X19:Y19" si="10">IF(X6&gt;599,X31/X6,"n.a.")</f>
        <v>n.a.</v>
      </c>
      <c r="Y19" s="853">
        <f t="shared" si="10"/>
        <v>5.3084117928506549</v>
      </c>
    </row>
    <row r="20" spans="1:25" x14ac:dyDescent="0.25">
      <c r="A20" s="176" t="s">
        <v>172</v>
      </c>
      <c r="B20" s="153"/>
      <c r="C20" s="153"/>
      <c r="D20" s="153"/>
      <c r="E20" s="153"/>
      <c r="F20" s="153"/>
      <c r="G20" s="153"/>
      <c r="H20" s="852"/>
      <c r="I20" s="153"/>
      <c r="J20" s="853">
        <f t="shared" si="7"/>
        <v>6.8154740767045459</v>
      </c>
      <c r="K20" s="853">
        <f t="shared" si="7"/>
        <v>6.6639668964152028</v>
      </c>
      <c r="L20" s="853">
        <f t="shared" si="7"/>
        <v>6.9800456509792168</v>
      </c>
      <c r="M20" s="853">
        <f t="shared" si="7"/>
        <v>6.5794351448089055</v>
      </c>
      <c r="N20" s="853">
        <f t="shared" si="7"/>
        <v>6.8241895250090501</v>
      </c>
      <c r="O20" s="853">
        <f t="shared" si="7"/>
        <v>6.9467087508921139</v>
      </c>
      <c r="P20" s="853">
        <f t="shared" si="7"/>
        <v>7.095881919435409</v>
      </c>
      <c r="Q20" s="853">
        <f t="shared" si="7"/>
        <v>7.0353223267890543</v>
      </c>
      <c r="R20" s="853">
        <f t="shared" si="7"/>
        <v>6.9510515796784489</v>
      </c>
      <c r="S20" s="853">
        <f t="shared" si="7"/>
        <v>6.9660666961130744</v>
      </c>
      <c r="T20" s="853">
        <f t="shared" si="7"/>
        <v>7.3836815916686556</v>
      </c>
      <c r="U20" s="853">
        <f t="shared" si="7"/>
        <v>7.3785208306637617</v>
      </c>
      <c r="V20" s="853">
        <f t="shared" si="7"/>
        <v>7.6106821175791968</v>
      </c>
      <c r="W20" s="853">
        <f t="shared" si="7"/>
        <v>11.149341086796809</v>
      </c>
      <c r="X20" s="853">
        <f t="shared" ref="X20:Y20" si="11">IF(X7&gt;599,X32/X7,"n.a.")</f>
        <v>9.4857514946368919</v>
      </c>
      <c r="Y20" s="853">
        <f t="shared" si="11"/>
        <v>7.7448556257851759</v>
      </c>
    </row>
    <row r="21" spans="1:25" x14ac:dyDescent="0.25">
      <c r="A21" s="176" t="s">
        <v>173</v>
      </c>
      <c r="B21" s="153"/>
      <c r="C21" s="153"/>
      <c r="D21" s="153"/>
      <c r="E21" s="153"/>
      <c r="F21" s="153"/>
      <c r="G21" s="153"/>
      <c r="H21" s="852"/>
      <c r="I21" s="153"/>
      <c r="J21" s="853">
        <f t="shared" si="7"/>
        <v>7.5774678320511191</v>
      </c>
      <c r="K21" s="853">
        <f t="shared" si="7"/>
        <v>8.4673399037777468</v>
      </c>
      <c r="L21" s="853">
        <f t="shared" si="7"/>
        <v>8.1485358219716826</v>
      </c>
      <c r="M21" s="853">
        <f t="shared" si="7"/>
        <v>8.8275477127039625</v>
      </c>
      <c r="N21" s="853">
        <f t="shared" si="7"/>
        <v>8.5448104215859892</v>
      </c>
      <c r="O21" s="853">
        <f t="shared" si="7"/>
        <v>8.6460438285090113</v>
      </c>
      <c r="P21" s="853">
        <f t="shared" si="7"/>
        <v>8.90028319037852</v>
      </c>
      <c r="Q21" s="853">
        <f t="shared" si="7"/>
        <v>8.7145169738564121</v>
      </c>
      <c r="R21" s="853">
        <f t="shared" si="7"/>
        <v>9.2982285781544256</v>
      </c>
      <c r="S21" s="853">
        <f t="shared" si="7"/>
        <v>9.2413239054312779</v>
      </c>
      <c r="T21" s="853">
        <f t="shared" si="7"/>
        <v>8.6111423431526877</v>
      </c>
      <c r="U21" s="853">
        <f t="shared" si="7"/>
        <v>8.5766844857447371</v>
      </c>
      <c r="V21" s="853">
        <f t="shared" si="7"/>
        <v>9.497115384615384</v>
      </c>
      <c r="W21" s="853" t="str">
        <f t="shared" si="7"/>
        <v>n.a.</v>
      </c>
      <c r="X21" s="853" t="str">
        <f t="shared" ref="X21:Y21" si="12">IF(X8&gt;599,X33/X8,"n.a.")</f>
        <v>n.a.</v>
      </c>
      <c r="Y21" s="853">
        <f t="shared" si="12"/>
        <v>8.3025830099625715</v>
      </c>
    </row>
    <row r="22" spans="1:25" x14ac:dyDescent="0.25">
      <c r="A22" s="176" t="s">
        <v>94</v>
      </c>
      <c r="B22" s="153"/>
      <c r="C22" s="218"/>
      <c r="D22" s="218"/>
      <c r="E22" s="218"/>
      <c r="F22" s="218"/>
      <c r="G22" s="218"/>
      <c r="H22" s="852"/>
      <c r="I22" s="218"/>
      <c r="J22" s="853">
        <f t="shared" si="7"/>
        <v>6.9041306185361977</v>
      </c>
      <c r="K22" s="853">
        <f t="shared" si="7"/>
        <v>6.3942445275077491</v>
      </c>
      <c r="L22" s="853">
        <f t="shared" si="7"/>
        <v>7.2941807417943734</v>
      </c>
      <c r="M22" s="853">
        <f t="shared" si="7"/>
        <v>6.6244803102005694</v>
      </c>
      <c r="N22" s="853">
        <f t="shared" si="7"/>
        <v>6.8197457600891314</v>
      </c>
      <c r="O22" s="853">
        <f t="shared" si="7"/>
        <v>7.0262782058436359</v>
      </c>
      <c r="P22" s="853">
        <f t="shared" si="7"/>
        <v>6.8838523735434318</v>
      </c>
      <c r="Q22" s="853">
        <f t="shared" si="7"/>
        <v>6.6777331883647975</v>
      </c>
      <c r="R22" s="853">
        <f t="shared" si="7"/>
        <v>6.51363773251905</v>
      </c>
      <c r="S22" s="853">
        <f t="shared" si="7"/>
        <v>6.5044896091171616</v>
      </c>
      <c r="T22" s="853">
        <f t="shared" si="7"/>
        <v>6.9029475626050925</v>
      </c>
      <c r="U22" s="853">
        <f t="shared" si="7"/>
        <v>6.7648326774512082</v>
      </c>
      <c r="V22" s="853">
        <f t="shared" si="7"/>
        <v>6.6455370534731397</v>
      </c>
      <c r="W22" s="853" t="str">
        <f t="shared" si="7"/>
        <v>n.a.</v>
      </c>
      <c r="X22" s="853">
        <f t="shared" ref="X22:Y22" si="13">IF(X9&gt;599,X34/X9,"n.a.")</f>
        <v>8.7990157948369561</v>
      </c>
      <c r="Y22" s="853">
        <f t="shared" si="13"/>
        <v>7.041930956089228</v>
      </c>
    </row>
    <row r="23" spans="1:25" s="51" customFormat="1" ht="20.25" customHeight="1" x14ac:dyDescent="0.25">
      <c r="A23" s="854" t="s">
        <v>202</v>
      </c>
      <c r="B23" s="855"/>
      <c r="C23" s="855"/>
      <c r="D23" s="855"/>
      <c r="E23" s="855"/>
      <c r="F23" s="855"/>
      <c r="G23" s="855"/>
      <c r="H23" s="856"/>
      <c r="I23" s="855"/>
      <c r="J23" s="857">
        <f t="shared" si="7"/>
        <v>4.6251093844296918</v>
      </c>
      <c r="K23" s="857">
        <f t="shared" si="7"/>
        <v>4.683714805609192</v>
      </c>
      <c r="L23" s="857">
        <f t="shared" si="7"/>
        <v>4.7201302273261057</v>
      </c>
      <c r="M23" s="857">
        <f t="shared" si="7"/>
        <v>4.642148023143684</v>
      </c>
      <c r="N23" s="857">
        <f t="shared" si="7"/>
        <v>4.5948247904645578</v>
      </c>
      <c r="O23" s="857">
        <f t="shared" si="7"/>
        <v>4.6861470039146198</v>
      </c>
      <c r="P23" s="857">
        <f t="shared" si="7"/>
        <v>4.7957923061590595</v>
      </c>
      <c r="Q23" s="857">
        <f t="shared" si="7"/>
        <v>4.5371410207859535</v>
      </c>
      <c r="R23" s="857">
        <f t="shared" si="7"/>
        <v>4.6825044609894171</v>
      </c>
      <c r="S23" s="857">
        <f t="shared" si="7"/>
        <v>4.8453398537026384</v>
      </c>
      <c r="T23" s="857">
        <f t="shared" si="7"/>
        <v>4.8869598231283096</v>
      </c>
      <c r="U23" s="857">
        <f t="shared" si="7"/>
        <v>5.1534931303773819</v>
      </c>
      <c r="V23" s="857">
        <f t="shared" si="7"/>
        <v>5.5496559557269149</v>
      </c>
      <c r="W23" s="857">
        <f t="shared" si="7"/>
        <v>6.5962758501838232</v>
      </c>
      <c r="X23" s="857">
        <f t="shared" ref="X23:Y23" si="14">IF(X10&gt;599,X35/X10,"n.a.")</f>
        <v>8.8706970841894677</v>
      </c>
      <c r="Y23" s="857">
        <f t="shared" si="14"/>
        <v>6.0681237875156908</v>
      </c>
    </row>
    <row r="24" spans="1:25" x14ac:dyDescent="0.25">
      <c r="A24" s="42" t="s">
        <v>756</v>
      </c>
      <c r="B24" s="42"/>
      <c r="C24" s="296"/>
      <c r="D24" s="42"/>
      <c r="E24" s="42"/>
      <c r="F24" s="42"/>
      <c r="G24" s="42"/>
      <c r="H24" s="153"/>
      <c r="I24" s="153"/>
      <c r="J24" s="153"/>
      <c r="K24" s="153"/>
      <c r="L24" s="153"/>
      <c r="M24" s="153"/>
      <c r="N24" s="153"/>
      <c r="O24" s="153"/>
      <c r="P24" s="153"/>
      <c r="Q24" s="153"/>
      <c r="R24" s="153"/>
      <c r="S24" s="153"/>
      <c r="T24" s="153"/>
      <c r="U24" s="153"/>
      <c r="V24" s="153"/>
      <c r="W24" s="153"/>
      <c r="X24" s="153"/>
      <c r="Y24" s="153"/>
    </row>
    <row r="25" spans="1:25" x14ac:dyDescent="0.25">
      <c r="A25" s="296"/>
      <c r="B25" s="42"/>
      <c r="C25" s="153"/>
      <c r="D25" s="153"/>
      <c r="E25" s="153"/>
      <c r="F25" s="153"/>
      <c r="G25" s="153"/>
      <c r="H25" s="153"/>
      <c r="I25" s="153"/>
      <c r="J25" s="153"/>
      <c r="K25" s="153"/>
      <c r="L25" s="153"/>
      <c r="M25" s="153"/>
      <c r="N25" s="153"/>
      <c r="O25" s="153"/>
      <c r="P25" s="153"/>
      <c r="Q25" s="153"/>
      <c r="R25" s="153"/>
      <c r="S25" s="153"/>
      <c r="T25" s="153"/>
      <c r="U25" s="153"/>
      <c r="V25" s="153"/>
      <c r="W25" s="153"/>
      <c r="X25" s="153"/>
      <c r="Y25" s="153"/>
    </row>
    <row r="26" spans="1:25" s="41" customFormat="1" ht="25.35" customHeight="1" x14ac:dyDescent="0.25">
      <c r="A26" s="39" t="str">
        <f>Index!A69</f>
        <v>Table 5c    Visitor Nights spent in Palau by nationality: FY2008-FY2023</v>
      </c>
      <c r="B26" s="848"/>
      <c r="C26" s="848"/>
      <c r="D26" s="848"/>
      <c r="E26" s="848"/>
      <c r="F26" s="848"/>
      <c r="G26" s="848"/>
      <c r="H26" s="849"/>
      <c r="I26" s="849"/>
      <c r="J26" s="218"/>
      <c r="K26" s="218"/>
      <c r="L26" s="218"/>
      <c r="M26" s="218"/>
      <c r="N26" s="218"/>
      <c r="O26" s="218"/>
      <c r="P26" s="218"/>
      <c r="Q26" s="218"/>
      <c r="R26" s="218"/>
      <c r="S26" s="218"/>
      <c r="T26" s="218"/>
      <c r="U26" s="218"/>
      <c r="V26" s="218"/>
      <c r="W26" s="218"/>
      <c r="X26" s="218"/>
      <c r="Y26" s="218"/>
    </row>
    <row r="27" spans="1:25" s="38" customFormat="1" ht="25.5" customHeight="1" x14ac:dyDescent="0.3">
      <c r="A27" s="186" t="s">
        <v>753</v>
      </c>
      <c r="B27" s="850"/>
      <c r="C27" s="848"/>
      <c r="D27" s="848"/>
      <c r="E27" s="848"/>
      <c r="F27" s="848"/>
      <c r="G27" s="848"/>
      <c r="H27" s="851"/>
      <c r="I27" s="851"/>
      <c r="J27" s="155" t="str">
        <f t="shared" ref="J27:T27" si="15">J2</f>
        <v>FY08</v>
      </c>
      <c r="K27" s="155" t="str">
        <f t="shared" si="15"/>
        <v>FY09</v>
      </c>
      <c r="L27" s="155" t="str">
        <f t="shared" si="15"/>
        <v>FY10</v>
      </c>
      <c r="M27" s="155" t="str">
        <f t="shared" si="15"/>
        <v>FY11</v>
      </c>
      <c r="N27" s="155" t="str">
        <f t="shared" si="15"/>
        <v>FY12</v>
      </c>
      <c r="O27" s="155" t="str">
        <f t="shared" si="15"/>
        <v>FY13</v>
      </c>
      <c r="P27" s="155" t="str">
        <f t="shared" si="15"/>
        <v>FY14</v>
      </c>
      <c r="Q27" s="155" t="str">
        <f t="shared" si="15"/>
        <v>FY15</v>
      </c>
      <c r="R27" s="155" t="str">
        <f t="shared" si="15"/>
        <v>FY16</v>
      </c>
      <c r="S27" s="155" t="str">
        <f t="shared" si="15"/>
        <v>FY17</v>
      </c>
      <c r="T27" s="155" t="str">
        <f t="shared" si="15"/>
        <v>FY18</v>
      </c>
      <c r="U27" s="155" t="str">
        <f t="shared" ref="U27:V27" si="16">U2</f>
        <v>FY19</v>
      </c>
      <c r="V27" s="155" t="str">
        <f t="shared" si="16"/>
        <v>FY20</v>
      </c>
      <c r="W27" s="155" t="str">
        <f t="shared" ref="W27:Y27" si="17">W2</f>
        <v>FY21</v>
      </c>
      <c r="X27" s="155" t="str">
        <f t="shared" si="17"/>
        <v>FY22</v>
      </c>
      <c r="Y27" s="155" t="str">
        <f t="shared" si="17"/>
        <v>FY23</v>
      </c>
    </row>
    <row r="28" spans="1:25" ht="20.25" customHeight="1" x14ac:dyDescent="0.25">
      <c r="A28" s="176" t="s">
        <v>168</v>
      </c>
      <c r="B28" s="153"/>
      <c r="C28" s="218"/>
      <c r="D28" s="218"/>
      <c r="E28" s="218"/>
      <c r="F28" s="218"/>
      <c r="G28" s="218"/>
      <c r="H28" s="852"/>
      <c r="I28" s="218"/>
      <c r="J28" s="229">
        <v>136557.09375</v>
      </c>
      <c r="K28" s="229">
        <v>132440.875</v>
      </c>
      <c r="L28" s="229">
        <v>126364.1796875</v>
      </c>
      <c r="M28" s="229">
        <v>173208.546875</v>
      </c>
      <c r="N28" s="229">
        <v>174202.234375</v>
      </c>
      <c r="O28" s="229">
        <v>168196.078125</v>
      </c>
      <c r="P28" s="229">
        <v>175719.625</v>
      </c>
      <c r="Q28" s="229">
        <v>135404.234375</v>
      </c>
      <c r="R28" s="229">
        <v>127499.703125</v>
      </c>
      <c r="S28" s="229">
        <v>108820.640625</v>
      </c>
      <c r="T28" s="229">
        <v>105059.8515625</v>
      </c>
      <c r="U28" s="229">
        <v>89536.7421875</v>
      </c>
      <c r="V28" s="229">
        <v>48196.32421875</v>
      </c>
      <c r="W28" s="229">
        <v>730.32977294921875</v>
      </c>
      <c r="X28" s="229">
        <v>7297.74951171875</v>
      </c>
      <c r="Y28" s="229">
        <v>20006.314453125</v>
      </c>
    </row>
    <row r="29" spans="1:25" x14ac:dyDescent="0.25">
      <c r="A29" s="176" t="s">
        <v>169</v>
      </c>
      <c r="B29" s="153"/>
      <c r="C29" s="218"/>
      <c r="D29" s="218"/>
      <c r="E29" s="218"/>
      <c r="F29" s="218"/>
      <c r="G29" s="218"/>
      <c r="H29" s="852"/>
      <c r="I29" s="218"/>
      <c r="J29" s="229">
        <v>51622.58203125</v>
      </c>
      <c r="K29" s="229">
        <v>51447.97265625</v>
      </c>
      <c r="L29" s="229">
        <v>49990.5390625</v>
      </c>
      <c r="M29" s="229">
        <v>54521.05078125</v>
      </c>
      <c r="N29" s="229">
        <v>67532.359375</v>
      </c>
      <c r="O29" s="229">
        <v>68460.5546875</v>
      </c>
      <c r="P29" s="229">
        <v>59315.20703125</v>
      </c>
      <c r="Q29" s="229">
        <v>47416.09765625</v>
      </c>
      <c r="R29" s="229">
        <v>47821.671875</v>
      </c>
      <c r="S29" s="229">
        <v>52990.44921875</v>
      </c>
      <c r="T29" s="229">
        <v>50028.6171875</v>
      </c>
      <c r="U29" s="229">
        <v>47631.4453125</v>
      </c>
      <c r="V29" s="229">
        <v>26501.17578125</v>
      </c>
      <c r="W29" s="229">
        <v>50.448978424072266</v>
      </c>
      <c r="X29" s="229">
        <v>1047.3585205078125</v>
      </c>
      <c r="Y29" s="229">
        <v>5121.56591796875</v>
      </c>
    </row>
    <row r="30" spans="1:25" x14ac:dyDescent="0.25">
      <c r="A30" s="176" t="s">
        <v>170</v>
      </c>
      <c r="B30" s="153"/>
      <c r="C30" s="218"/>
      <c r="D30" s="218"/>
      <c r="E30" s="218"/>
      <c r="F30" s="218"/>
      <c r="G30" s="218"/>
      <c r="H30" s="852"/>
      <c r="I30" s="218"/>
      <c r="J30" s="229">
        <v>83158.3828125</v>
      </c>
      <c r="K30" s="229">
        <v>55958.359375</v>
      </c>
      <c r="L30" s="229">
        <v>85337.0390625</v>
      </c>
      <c r="M30" s="229">
        <v>124184.546875</v>
      </c>
      <c r="N30" s="229">
        <v>156956.921875</v>
      </c>
      <c r="O30" s="229">
        <v>107209.5859375</v>
      </c>
      <c r="P30" s="229">
        <v>131064.65625</v>
      </c>
      <c r="Q30" s="229">
        <v>63167.3984375</v>
      </c>
      <c r="R30" s="229">
        <v>62121.0390625</v>
      </c>
      <c r="S30" s="229">
        <v>39377.21484375</v>
      </c>
      <c r="T30" s="229">
        <v>44305.21875</v>
      </c>
      <c r="U30" s="229">
        <v>60834.69921875</v>
      </c>
      <c r="V30" s="229">
        <v>27276.02734375</v>
      </c>
      <c r="W30" s="229">
        <v>7050.9111328125</v>
      </c>
      <c r="X30" s="229">
        <v>3960.087890625</v>
      </c>
      <c r="Y30" s="229">
        <v>39875.3671875</v>
      </c>
    </row>
    <row r="31" spans="1:25" x14ac:dyDescent="0.25">
      <c r="A31" s="176" t="s">
        <v>171</v>
      </c>
      <c r="B31" s="153"/>
      <c r="C31" s="218"/>
      <c r="D31" s="218"/>
      <c r="E31" s="218"/>
      <c r="F31" s="218"/>
      <c r="G31" s="218"/>
      <c r="H31" s="852"/>
      <c r="I31" s="218"/>
      <c r="J31" s="229">
        <v>3243.134765625</v>
      </c>
      <c r="K31" s="229">
        <v>3436.375244140625</v>
      </c>
      <c r="L31" s="229">
        <v>4791.73095703125</v>
      </c>
      <c r="M31" s="229">
        <v>8436.8134765625</v>
      </c>
      <c r="N31" s="229">
        <v>19261.341796875</v>
      </c>
      <c r="O31" s="229">
        <v>37888.69140625</v>
      </c>
      <c r="P31" s="229">
        <v>94107.421875</v>
      </c>
      <c r="Q31" s="229">
        <v>385473.78125</v>
      </c>
      <c r="R31" s="229">
        <v>320096.5</v>
      </c>
      <c r="S31" s="229">
        <v>255754.796875</v>
      </c>
      <c r="T31" s="229">
        <v>236471.71875</v>
      </c>
      <c r="U31" s="229">
        <v>143725.0625</v>
      </c>
      <c r="V31" s="229">
        <v>59369.12109375</v>
      </c>
      <c r="W31" s="229">
        <v>191.70353698730469</v>
      </c>
      <c r="X31" s="229">
        <v>331.12429809570313</v>
      </c>
      <c r="Y31" s="229">
        <v>40911.9296875</v>
      </c>
    </row>
    <row r="32" spans="1:25" x14ac:dyDescent="0.25">
      <c r="A32" s="176" t="s">
        <v>172</v>
      </c>
      <c r="B32" s="153"/>
      <c r="C32" s="153"/>
      <c r="D32" s="153"/>
      <c r="E32" s="153"/>
      <c r="F32" s="153"/>
      <c r="G32" s="153"/>
      <c r="H32" s="852"/>
      <c r="I32" s="153"/>
      <c r="J32" s="229">
        <v>52779.03125</v>
      </c>
      <c r="K32" s="229">
        <v>46287.9140625</v>
      </c>
      <c r="L32" s="229">
        <v>52392.22265625</v>
      </c>
      <c r="M32" s="229">
        <v>55260.67578125</v>
      </c>
      <c r="N32" s="229">
        <v>56552.05859375</v>
      </c>
      <c r="O32" s="229">
        <v>58400.98046875</v>
      </c>
      <c r="P32" s="229">
        <v>61081.3515625</v>
      </c>
      <c r="Q32" s="229">
        <v>62068.86328125</v>
      </c>
      <c r="R32" s="229">
        <v>58798.9453125</v>
      </c>
      <c r="S32" s="229">
        <v>59141.90625</v>
      </c>
      <c r="T32" s="229">
        <v>61860.484375</v>
      </c>
      <c r="U32" s="229">
        <v>57581.9765625</v>
      </c>
      <c r="V32" s="229">
        <v>30511.224609375</v>
      </c>
      <c r="W32" s="229">
        <v>13278.865234375</v>
      </c>
      <c r="X32" s="229">
        <v>53945.46875</v>
      </c>
      <c r="Y32" s="229">
        <v>61649.05078125</v>
      </c>
    </row>
    <row r="33" spans="1:25" x14ac:dyDescent="0.25">
      <c r="A33" s="176" t="s">
        <v>173</v>
      </c>
      <c r="B33" s="153"/>
      <c r="C33" s="153"/>
      <c r="D33" s="153"/>
      <c r="E33" s="153"/>
      <c r="F33" s="153"/>
      <c r="G33" s="153"/>
      <c r="H33" s="852"/>
      <c r="I33" s="153"/>
      <c r="J33" s="229">
        <v>29794.603515625</v>
      </c>
      <c r="K33" s="229">
        <v>29754.232421875</v>
      </c>
      <c r="L33" s="229">
        <v>31078.515625</v>
      </c>
      <c r="M33" s="229">
        <v>37870.1796875</v>
      </c>
      <c r="N33" s="229">
        <v>43424.7265625</v>
      </c>
      <c r="O33" s="229">
        <v>47492.71875</v>
      </c>
      <c r="P33" s="229">
        <v>47732.21875</v>
      </c>
      <c r="Q33" s="229">
        <v>40179.95703125</v>
      </c>
      <c r="R33" s="229">
        <v>39498.875</v>
      </c>
      <c r="S33" s="229">
        <v>45855.44921875</v>
      </c>
      <c r="T33" s="229">
        <v>38293.75</v>
      </c>
      <c r="U33" s="229">
        <v>32188.296875</v>
      </c>
      <c r="V33" s="229">
        <v>24075.1875</v>
      </c>
      <c r="W33" s="229">
        <v>168.13362121582031</v>
      </c>
      <c r="X33" s="229">
        <v>5326.67919921875</v>
      </c>
      <c r="Y33" s="229">
        <v>18855.166015625</v>
      </c>
    </row>
    <row r="34" spans="1:25" x14ac:dyDescent="0.25">
      <c r="A34" s="176" t="s">
        <v>94</v>
      </c>
      <c r="B34" s="153"/>
      <c r="C34" s="218"/>
      <c r="D34" s="218"/>
      <c r="E34" s="218"/>
      <c r="F34" s="218"/>
      <c r="G34" s="218"/>
      <c r="H34" s="852"/>
      <c r="I34" s="218"/>
      <c r="J34" s="229">
        <v>26035.4765625</v>
      </c>
      <c r="K34" s="229">
        <v>22693.173828125</v>
      </c>
      <c r="L34" s="229">
        <v>31890.158203125</v>
      </c>
      <c r="M34" s="229">
        <v>27908.935546875</v>
      </c>
      <c r="N34" s="229">
        <v>27544.953125</v>
      </c>
      <c r="O34" s="229">
        <v>30690.783203125</v>
      </c>
      <c r="P34" s="229">
        <v>32491.783203125</v>
      </c>
      <c r="Q34" s="229">
        <v>30450.978515625</v>
      </c>
      <c r="R34" s="229">
        <v>29063.8515625</v>
      </c>
      <c r="S34" s="229">
        <v>27592.044921875</v>
      </c>
      <c r="T34" s="229">
        <v>28736.970703125</v>
      </c>
      <c r="U34" s="229">
        <v>29115.83984375</v>
      </c>
      <c r="V34" s="229">
        <v>15092.0146484375</v>
      </c>
      <c r="W34" s="229">
        <v>956.9451904296875</v>
      </c>
      <c r="X34" s="229">
        <v>10118.8681640625</v>
      </c>
      <c r="Y34" s="229">
        <v>26280.486328125</v>
      </c>
    </row>
    <row r="35" spans="1:25" s="161" customFormat="1" ht="20.25" customHeight="1" x14ac:dyDescent="0.25">
      <c r="A35" s="854" t="s">
        <v>202</v>
      </c>
      <c r="B35" s="435"/>
      <c r="C35" s="435"/>
      <c r="D35" s="435"/>
      <c r="E35" s="435"/>
      <c r="F35" s="435"/>
      <c r="G35" s="435"/>
      <c r="H35" s="856"/>
      <c r="I35" s="435"/>
      <c r="J35" s="843">
        <v>383190.3125</v>
      </c>
      <c r="K35" s="843">
        <v>342018.90625</v>
      </c>
      <c r="L35" s="843">
        <v>381844.375</v>
      </c>
      <c r="M35" s="843">
        <v>481390.75</v>
      </c>
      <c r="N35" s="843">
        <v>545474.625</v>
      </c>
      <c r="O35" s="843">
        <v>518339.40625</v>
      </c>
      <c r="P35" s="843">
        <v>601512.25</v>
      </c>
      <c r="Q35" s="843">
        <v>764161.3125</v>
      </c>
      <c r="R35" s="843">
        <v>684900.5625</v>
      </c>
      <c r="S35" s="843">
        <v>589532.5</v>
      </c>
      <c r="T35" s="843">
        <v>564756.625</v>
      </c>
      <c r="U35" s="843">
        <v>460614.0625</v>
      </c>
      <c r="V35" s="843">
        <v>231021.078125</v>
      </c>
      <c r="W35" s="843">
        <v>22427.337890625</v>
      </c>
      <c r="X35" s="843">
        <v>82027.3359375</v>
      </c>
      <c r="Y35" s="843">
        <v>212699.875</v>
      </c>
    </row>
    <row r="36" spans="1:25" x14ac:dyDescent="0.25">
      <c r="A36" s="42" t="s">
        <v>757</v>
      </c>
      <c r="B36" s="42"/>
      <c r="C36" s="296"/>
      <c r="D36" s="42"/>
      <c r="E36" s="42"/>
      <c r="F36" s="42"/>
      <c r="G36" s="42"/>
      <c r="H36" s="153"/>
      <c r="I36" s="153"/>
      <c r="J36" s="153"/>
      <c r="K36" s="153"/>
      <c r="L36" s="153"/>
      <c r="M36" s="153"/>
      <c r="N36" s="153"/>
      <c r="O36" s="153"/>
      <c r="P36" s="153"/>
      <c r="Q36" s="153"/>
      <c r="R36" s="153"/>
      <c r="S36" s="153"/>
      <c r="T36" s="153"/>
      <c r="U36" s="153"/>
      <c r="V36" s="153"/>
      <c r="W36" s="153"/>
      <c r="X36" s="153"/>
      <c r="Y36" s="153"/>
    </row>
    <row r="37" spans="1:25" x14ac:dyDescent="0.25">
      <c r="A37" s="153"/>
      <c r="B37" s="153"/>
      <c r="C37" s="153"/>
      <c r="D37" s="153"/>
      <c r="E37" s="153"/>
      <c r="F37" s="153"/>
      <c r="G37" s="153"/>
      <c r="H37" s="153"/>
      <c r="I37" s="153"/>
      <c r="J37" s="153"/>
      <c r="K37" s="153"/>
      <c r="L37" s="153"/>
      <c r="M37" s="153"/>
      <c r="N37" s="153"/>
      <c r="O37" s="153"/>
      <c r="P37" s="153"/>
      <c r="Q37" s="153"/>
      <c r="R37" s="153"/>
      <c r="S37" s="153"/>
      <c r="T37" s="153"/>
      <c r="U37" s="153"/>
      <c r="V37" s="153"/>
      <c r="W37" s="153"/>
      <c r="X37" s="153"/>
      <c r="Y37" s="153"/>
    </row>
    <row r="38" spans="1:25" s="41" customFormat="1" ht="25.35" customHeight="1" x14ac:dyDescent="0.25">
      <c r="A38" s="39" t="str">
        <f>Index!A70</f>
        <v>Table 5d    Palau summary of Tourism Expenditure and Receipts, current prices, FY2000-FY2023</v>
      </c>
      <c r="B38" s="218"/>
      <c r="C38" s="218"/>
      <c r="D38" s="218"/>
      <c r="E38" s="218"/>
      <c r="F38" s="218"/>
      <c r="G38" s="218"/>
      <c r="H38" s="153"/>
      <c r="I38" s="153"/>
      <c r="J38" s="153"/>
      <c r="K38" s="153"/>
      <c r="L38" s="153"/>
      <c r="M38" s="153"/>
      <c r="N38" s="153"/>
      <c r="O38" s="153"/>
      <c r="P38" s="153"/>
      <c r="Q38" s="153"/>
      <c r="R38" s="153"/>
      <c r="S38" s="153"/>
      <c r="T38" s="153"/>
      <c r="U38" s="153"/>
      <c r="V38" s="153"/>
      <c r="W38" s="153"/>
      <c r="X38" s="153"/>
      <c r="Y38" s="153"/>
    </row>
    <row r="39" spans="1:25" s="38" customFormat="1" ht="25.5" customHeight="1" x14ac:dyDescent="0.3">
      <c r="A39" s="52" t="s">
        <v>369</v>
      </c>
      <c r="B39" s="155" t="str">
        <f>NAgni!C2</f>
        <v>FY00</v>
      </c>
      <c r="C39" s="155" t="str">
        <f>NAgni!D2</f>
        <v>FY01</v>
      </c>
      <c r="D39" s="155" t="str">
        <f>NAgni!E2</f>
        <v>FY02</v>
      </c>
      <c r="E39" s="155" t="str">
        <f>NAgni!F2</f>
        <v>FY03</v>
      </c>
      <c r="F39" s="155" t="str">
        <f>NAgni!G2</f>
        <v>FY04</v>
      </c>
      <c r="G39" s="155" t="str">
        <f>NAgni!H2</f>
        <v>FY05</v>
      </c>
      <c r="H39" s="155" t="str">
        <f>NAgni!I2</f>
        <v>FY06</v>
      </c>
      <c r="I39" s="155" t="str">
        <f>NAgni!J2</f>
        <v>FY07</v>
      </c>
      <c r="J39" s="155" t="str">
        <f>NAgni!K2</f>
        <v>FY08</v>
      </c>
      <c r="K39" s="155" t="str">
        <f>NAgni!L2</f>
        <v>FY09</v>
      </c>
      <c r="L39" s="155" t="str">
        <f>NAgni!M2</f>
        <v>FY10</v>
      </c>
      <c r="M39" s="155" t="str">
        <f>NAgni!N2</f>
        <v>FY11</v>
      </c>
      <c r="N39" s="155" t="str">
        <f>NAgni!O2</f>
        <v>FY12</v>
      </c>
      <c r="O39" s="155" t="str">
        <f>NAgni!P2</f>
        <v>FY13</v>
      </c>
      <c r="P39" s="155" t="str">
        <f>NAgni!Q2</f>
        <v>FY14</v>
      </c>
      <c r="Q39" s="155" t="str">
        <f>NAgni!R2</f>
        <v>FY15</v>
      </c>
      <c r="R39" s="155" t="str">
        <f>NAgni!S2</f>
        <v>FY16</v>
      </c>
      <c r="S39" s="155" t="str">
        <f>NAgni!T2</f>
        <v>FY17</v>
      </c>
      <c r="T39" s="155" t="str">
        <f>NAgni!U2</f>
        <v>FY18</v>
      </c>
      <c r="U39" s="155" t="str">
        <f>NAgni!V2</f>
        <v>FY19</v>
      </c>
      <c r="V39" s="155" t="str">
        <f>NAgni!W2</f>
        <v>FY20</v>
      </c>
      <c r="W39" s="155" t="str">
        <f>NAgni!X2</f>
        <v>FY21</v>
      </c>
      <c r="X39" s="155" t="str">
        <f>NAgni!Y2</f>
        <v>FY22</v>
      </c>
      <c r="Y39" s="155" t="str">
        <f>NAgni!Z2</f>
        <v>FY23</v>
      </c>
    </row>
    <row r="40" spans="1:25" s="167" customFormat="1" ht="20.25" customHeight="1" x14ac:dyDescent="0.25">
      <c r="A40" s="176" t="s">
        <v>758</v>
      </c>
      <c r="B40" s="495">
        <v>18.047187805175781</v>
      </c>
      <c r="C40" s="495">
        <v>16.816740036010742</v>
      </c>
      <c r="D40" s="495">
        <v>13.57496452331543</v>
      </c>
      <c r="E40" s="495">
        <v>13.145936965942383</v>
      </c>
      <c r="F40" s="495">
        <v>16.579889297485352</v>
      </c>
      <c r="G40" s="495">
        <v>19.377529144287109</v>
      </c>
      <c r="H40" s="495">
        <v>18.984798431396484</v>
      </c>
      <c r="I40" s="495">
        <v>21.133672714233398</v>
      </c>
      <c r="J40" s="495">
        <v>22.874706268310547</v>
      </c>
      <c r="K40" s="495">
        <v>21.708774566650391</v>
      </c>
      <c r="L40" s="495">
        <v>22.771221160888672</v>
      </c>
      <c r="M40" s="495">
        <v>29.474205017089844</v>
      </c>
      <c r="N40" s="495">
        <v>34.944511413574219</v>
      </c>
      <c r="O40" s="495">
        <v>38.011917114257813</v>
      </c>
      <c r="P40" s="495">
        <v>42.677696228027344</v>
      </c>
      <c r="Q40" s="495">
        <v>52.475692749023438</v>
      </c>
      <c r="R40" s="495">
        <v>51.836605072021484</v>
      </c>
      <c r="S40" s="495">
        <v>45.483478546142578</v>
      </c>
      <c r="T40" s="495">
        <v>41.157955169677734</v>
      </c>
      <c r="U40" s="495">
        <v>33.124614715576172</v>
      </c>
      <c r="V40" s="495">
        <v>17.387825012207031</v>
      </c>
      <c r="W40" s="495">
        <v>0.55180799961090088</v>
      </c>
      <c r="X40" s="495">
        <v>10.342758178710938</v>
      </c>
      <c r="Y40" s="495">
        <v>20.475894927978516</v>
      </c>
    </row>
    <row r="41" spans="1:25" s="167" customFormat="1" x14ac:dyDescent="0.25">
      <c r="A41" s="176" t="s">
        <v>759</v>
      </c>
      <c r="B41" s="495">
        <v>2.9818763732910156</v>
      </c>
      <c r="C41" s="495">
        <v>2.519406795501709</v>
      </c>
      <c r="D41" s="495">
        <v>5.5967621803283691</v>
      </c>
      <c r="E41" s="495">
        <v>6.1945466995239258</v>
      </c>
      <c r="F41" s="495">
        <v>7.0440206527709961</v>
      </c>
      <c r="G41" s="495">
        <v>8.0641756057739258</v>
      </c>
      <c r="H41" s="495">
        <v>8.4664316177368164</v>
      </c>
      <c r="I41" s="495">
        <v>9.3153247833251953</v>
      </c>
      <c r="J41" s="495">
        <v>9.7136096954345703</v>
      </c>
      <c r="K41" s="495">
        <v>9.0323276519775391</v>
      </c>
      <c r="L41" s="495">
        <v>9.2087364196777344</v>
      </c>
      <c r="M41" s="495">
        <v>10.944445610046387</v>
      </c>
      <c r="N41" s="495">
        <v>12.28713321685791</v>
      </c>
      <c r="O41" s="495">
        <v>13.440164566040039</v>
      </c>
      <c r="P41" s="495">
        <v>15.106138229370117</v>
      </c>
      <c r="Q41" s="495">
        <v>17.539596557617188</v>
      </c>
      <c r="R41" s="495">
        <v>17.048465728759766</v>
      </c>
      <c r="S41" s="495">
        <v>15.765604019165039</v>
      </c>
      <c r="T41" s="495">
        <v>15.378149032592773</v>
      </c>
      <c r="U41" s="495">
        <v>13.881172180175781</v>
      </c>
      <c r="V41" s="495">
        <v>6.2719159126281738</v>
      </c>
      <c r="W41" s="495">
        <v>0.93901211023330688</v>
      </c>
      <c r="X41" s="495">
        <v>3.6028409004211426</v>
      </c>
      <c r="Y41" s="495">
        <v>10.242901802062988</v>
      </c>
    </row>
    <row r="42" spans="1:25" s="167" customFormat="1" x14ac:dyDescent="0.25">
      <c r="A42" s="176" t="s">
        <v>760</v>
      </c>
      <c r="B42" s="495">
        <v>6.9530153274536133</v>
      </c>
      <c r="C42" s="495">
        <v>7.3389744758605957</v>
      </c>
      <c r="D42" s="495">
        <v>6.3965053558349609</v>
      </c>
      <c r="E42" s="495">
        <v>6.5072431564331055</v>
      </c>
      <c r="F42" s="495">
        <v>7.7855405807495117</v>
      </c>
      <c r="G42" s="495">
        <v>9.7285642623901367</v>
      </c>
      <c r="H42" s="495">
        <v>9.9281520843505859</v>
      </c>
      <c r="I42" s="495">
        <v>10.953494071960449</v>
      </c>
      <c r="J42" s="495">
        <v>11.337741851806641</v>
      </c>
      <c r="K42" s="495">
        <v>10.587634086608887</v>
      </c>
      <c r="L42" s="495">
        <v>11.327456474304199</v>
      </c>
      <c r="M42" s="495">
        <v>13.742439270019531</v>
      </c>
      <c r="N42" s="495">
        <v>14.327675819396973</v>
      </c>
      <c r="O42" s="495">
        <v>14.272095680236816</v>
      </c>
      <c r="P42" s="495">
        <v>16.39311408996582</v>
      </c>
      <c r="Q42" s="495">
        <v>14.547530174255371</v>
      </c>
      <c r="R42" s="495">
        <v>14.060308456420898</v>
      </c>
      <c r="S42" s="495">
        <v>14.39637565612793</v>
      </c>
      <c r="T42" s="495">
        <v>12.826396942138672</v>
      </c>
      <c r="U42" s="495">
        <v>12.209915161132813</v>
      </c>
      <c r="V42" s="495">
        <v>8.0890588760375977</v>
      </c>
      <c r="W42" s="495">
        <v>1.3814516067504883</v>
      </c>
      <c r="X42" s="495">
        <v>4.8040800094604492</v>
      </c>
      <c r="Y42" s="495">
        <v>9.3073511123657227</v>
      </c>
    </row>
    <row r="43" spans="1:25" s="167" customFormat="1" x14ac:dyDescent="0.25">
      <c r="A43" s="176" t="s">
        <v>761</v>
      </c>
      <c r="B43" s="495">
        <v>8.4290256500244141</v>
      </c>
      <c r="C43" s="495">
        <v>8.8969173431396484</v>
      </c>
      <c r="D43" s="495">
        <v>7.2579736709594727</v>
      </c>
      <c r="E43" s="495">
        <v>6.2421550750732422</v>
      </c>
      <c r="F43" s="495">
        <v>4.9892792701721191</v>
      </c>
      <c r="G43" s="495">
        <v>5.8474326133728027</v>
      </c>
      <c r="H43" s="495">
        <v>6.4752655029296875</v>
      </c>
      <c r="I43" s="495">
        <v>7.8131198883056641</v>
      </c>
      <c r="J43" s="495">
        <v>8.7794790267944336</v>
      </c>
      <c r="K43" s="495">
        <v>8.5161466598510742</v>
      </c>
      <c r="L43" s="495">
        <v>8.9777660369873047</v>
      </c>
      <c r="M43" s="495">
        <v>11.226642608642578</v>
      </c>
      <c r="N43" s="495">
        <v>12.721330642700195</v>
      </c>
      <c r="O43" s="495">
        <v>11.845488548278809</v>
      </c>
      <c r="P43" s="495">
        <v>13.241873741149902</v>
      </c>
      <c r="Q43" s="495">
        <v>14.711097717285156</v>
      </c>
      <c r="R43" s="495">
        <v>12.367575645446777</v>
      </c>
      <c r="S43" s="495">
        <v>10.442803382873535</v>
      </c>
      <c r="T43" s="495">
        <v>9.2591285705566406</v>
      </c>
      <c r="U43" s="495">
        <v>7.9020013809204102</v>
      </c>
      <c r="V43" s="495">
        <v>4.8535208702087402</v>
      </c>
      <c r="W43" s="495">
        <v>0.34102341532707214</v>
      </c>
      <c r="X43" s="495">
        <v>0.98906838893890381</v>
      </c>
      <c r="Y43" s="495">
        <v>2.7308144569396973</v>
      </c>
    </row>
    <row r="44" spans="1:25" s="167" customFormat="1" x14ac:dyDescent="0.25">
      <c r="A44" s="176" t="s">
        <v>762</v>
      </c>
      <c r="B44" s="495">
        <v>0.46891328692436218</v>
      </c>
      <c r="C44" s="495">
        <v>0.50668215751647949</v>
      </c>
      <c r="D44" s="495">
        <v>0.55478829145431519</v>
      </c>
      <c r="E44" s="495">
        <v>0.58460050821304321</v>
      </c>
      <c r="F44" s="495">
        <v>0.65914148092269897</v>
      </c>
      <c r="G44" s="495">
        <v>0.71458137035369873</v>
      </c>
      <c r="H44" s="495">
        <v>0.56010562181472778</v>
      </c>
      <c r="I44" s="495">
        <v>0.55770999193191528</v>
      </c>
      <c r="J44" s="495">
        <v>0.33525639772415161</v>
      </c>
      <c r="K44" s="495">
        <v>0.25648611783981323</v>
      </c>
      <c r="L44" s="495">
        <v>0.31347411870956421</v>
      </c>
      <c r="M44" s="495">
        <v>0.43830358982086182</v>
      </c>
      <c r="N44" s="495">
        <v>0.59174799919128418</v>
      </c>
      <c r="O44" s="495">
        <v>0.7794644832611084</v>
      </c>
      <c r="P44" s="495">
        <v>1.2670819759368896</v>
      </c>
      <c r="Q44" s="495">
        <v>2.0231907367706299</v>
      </c>
      <c r="R44" s="495">
        <v>2.6199560165405273</v>
      </c>
      <c r="S44" s="495">
        <v>2.5344753265380859</v>
      </c>
      <c r="T44" s="495">
        <v>2.428001880645752</v>
      </c>
      <c r="U44" s="495">
        <v>1.8593858480453491</v>
      </c>
      <c r="V44" s="495">
        <v>0.65094459056854248</v>
      </c>
      <c r="W44" s="495">
        <v>3.6443434655666351E-2</v>
      </c>
      <c r="X44" s="495">
        <v>0.24621817469596863</v>
      </c>
      <c r="Y44" s="495">
        <v>0.77018469572067261</v>
      </c>
    </row>
    <row r="45" spans="1:25" s="167" customFormat="1" x14ac:dyDescent="0.25">
      <c r="A45" s="176" t="s">
        <v>763</v>
      </c>
      <c r="B45" s="495">
        <v>0.47184211015701294</v>
      </c>
      <c r="C45" s="495">
        <v>0.65301167964935303</v>
      </c>
      <c r="D45" s="495">
        <v>0.63059616088867188</v>
      </c>
      <c r="E45" s="495">
        <v>0.7024531364440918</v>
      </c>
      <c r="F45" s="495">
        <v>0.73592960834503174</v>
      </c>
      <c r="G45" s="495">
        <v>1.0418000221252441</v>
      </c>
      <c r="H45" s="495">
        <v>1.0671600103378296</v>
      </c>
      <c r="I45" s="495">
        <v>1.681069016456604</v>
      </c>
      <c r="J45" s="495">
        <v>2.4311995506286621</v>
      </c>
      <c r="K45" s="495">
        <v>2.1430788040161133</v>
      </c>
      <c r="L45" s="495">
        <v>2.647653341293335</v>
      </c>
      <c r="M45" s="495">
        <v>3.5935187339782715</v>
      </c>
      <c r="N45" s="495">
        <v>7.1117229461669922</v>
      </c>
      <c r="O45" s="495">
        <v>8.4376659393310547</v>
      </c>
      <c r="P45" s="495">
        <v>9.8293647766113281</v>
      </c>
      <c r="Q45" s="495">
        <v>14.176521301269531</v>
      </c>
      <c r="R45" s="495">
        <v>10.65452766418457</v>
      </c>
      <c r="S45" s="495">
        <v>5.6075754165649414</v>
      </c>
      <c r="T45" s="495">
        <v>5.1485896110534668</v>
      </c>
      <c r="U45" s="495">
        <v>6.0279593467712402</v>
      </c>
      <c r="V45" s="495">
        <v>2.9608340263366699</v>
      </c>
      <c r="W45" s="495">
        <v>0.21295508742332458</v>
      </c>
      <c r="X45" s="495">
        <v>0.688789963722229</v>
      </c>
      <c r="Y45" s="495">
        <v>1.9334942102432251</v>
      </c>
    </row>
    <row r="46" spans="1:25" s="167" customFormat="1" x14ac:dyDescent="0.25">
      <c r="A46" s="176" t="s">
        <v>764</v>
      </c>
      <c r="B46" s="495">
        <v>0.65951651334762573</v>
      </c>
      <c r="C46" s="495">
        <v>0.59721958637237549</v>
      </c>
      <c r="D46" s="495">
        <v>0.63275951147079468</v>
      </c>
      <c r="E46" s="495">
        <v>0.9852028489112854</v>
      </c>
      <c r="F46" s="495">
        <v>1.4328231811523438</v>
      </c>
      <c r="G46" s="495">
        <v>1.6859755516052246</v>
      </c>
      <c r="H46" s="495">
        <v>0.95629614591598511</v>
      </c>
      <c r="I46" s="495">
        <v>0.82564562559127808</v>
      </c>
      <c r="J46" s="495">
        <v>0.9977262020111084</v>
      </c>
      <c r="K46" s="495">
        <v>0.85181975364685059</v>
      </c>
      <c r="L46" s="495">
        <v>1.0420417785644531</v>
      </c>
      <c r="M46" s="495">
        <v>1.1050841808319092</v>
      </c>
      <c r="N46" s="495">
        <v>1.4486104249954224</v>
      </c>
      <c r="O46" s="495">
        <v>1.4610741138458252</v>
      </c>
      <c r="P46" s="495">
        <v>1.568900465965271</v>
      </c>
      <c r="Q46" s="495">
        <v>1.6190973520278931</v>
      </c>
      <c r="R46" s="495">
        <v>1.6231017112731934</v>
      </c>
      <c r="S46" s="495">
        <v>1.5797379016876221</v>
      </c>
      <c r="T46" s="495">
        <v>1.7673530578613281</v>
      </c>
      <c r="U46" s="495">
        <v>1.6853554248809814</v>
      </c>
      <c r="V46" s="495">
        <v>1.3448494672775269</v>
      </c>
      <c r="W46" s="495">
        <v>0.98450934886932373</v>
      </c>
      <c r="X46" s="495">
        <v>1.637340784072876</v>
      </c>
      <c r="Y46" s="495">
        <v>2.3949518203735352</v>
      </c>
    </row>
    <row r="47" spans="1:25" s="167" customFormat="1" x14ac:dyDescent="0.25">
      <c r="A47" s="176" t="s">
        <v>765</v>
      </c>
      <c r="B47" s="495">
        <v>0.15290193259716034</v>
      </c>
      <c r="C47" s="495">
        <v>0.13536342978477478</v>
      </c>
      <c r="D47" s="495">
        <v>0.11710453033447266</v>
      </c>
      <c r="E47" s="495">
        <v>0.11102867871522903</v>
      </c>
      <c r="F47" s="495">
        <v>0.13350021839141846</v>
      </c>
      <c r="G47" s="495">
        <v>0.16473650932312012</v>
      </c>
      <c r="H47" s="495">
        <v>0.68702447414398193</v>
      </c>
      <c r="I47" s="495">
        <v>1.0369234085083008</v>
      </c>
      <c r="J47" s="495">
        <v>1.1345971822738647</v>
      </c>
      <c r="K47" s="495">
        <v>0.99685764312744141</v>
      </c>
      <c r="L47" s="495">
        <v>1.0246204137802124</v>
      </c>
      <c r="M47" s="495">
        <v>1.3374911546707153</v>
      </c>
      <c r="N47" s="495">
        <v>1.3526945114135742</v>
      </c>
      <c r="O47" s="495">
        <v>1.1714780330657959</v>
      </c>
      <c r="P47" s="495">
        <v>1.228306770324707</v>
      </c>
      <c r="Q47" s="495">
        <v>1.0432552099227905</v>
      </c>
      <c r="R47" s="495">
        <v>1.0905659198760986</v>
      </c>
      <c r="S47" s="495">
        <v>1.0243866443634033</v>
      </c>
      <c r="T47" s="495">
        <v>0.96413040161132813</v>
      </c>
      <c r="U47" s="495">
        <v>0.76757603883743286</v>
      </c>
      <c r="V47" s="495">
        <v>0.39149338006973267</v>
      </c>
      <c r="W47" s="495">
        <v>3.5339366644620895E-2</v>
      </c>
      <c r="X47" s="495">
        <v>8.2481168210506439E-2</v>
      </c>
      <c r="Y47" s="495">
        <v>0.33488324284553528</v>
      </c>
    </row>
    <row r="48" spans="1:25" s="167" customFormat="1" x14ac:dyDescent="0.25">
      <c r="A48" s="176" t="s">
        <v>766</v>
      </c>
      <c r="B48" s="495">
        <v>2.828380823135376</v>
      </c>
      <c r="C48" s="495">
        <v>2.5039534568786621</v>
      </c>
      <c r="D48" s="495">
        <v>2.1662003993988037</v>
      </c>
      <c r="E48" s="495">
        <v>2.0538091659545898</v>
      </c>
      <c r="F48" s="495">
        <v>2.4694879055023193</v>
      </c>
      <c r="G48" s="495">
        <v>3.0472970008850098</v>
      </c>
      <c r="H48" s="495">
        <v>3.1032769680023193</v>
      </c>
      <c r="I48" s="495">
        <v>3.4840188026428223</v>
      </c>
      <c r="J48" s="495">
        <v>3.6864736080169678</v>
      </c>
      <c r="K48" s="495">
        <v>3.4384455680847168</v>
      </c>
      <c r="L48" s="495">
        <v>3.6297376155853271</v>
      </c>
      <c r="M48" s="495">
        <v>4.4876737594604492</v>
      </c>
      <c r="N48" s="495">
        <v>5.2253098487854004</v>
      </c>
      <c r="O48" s="495">
        <v>5.4950990676879883</v>
      </c>
      <c r="P48" s="495">
        <v>6.2102127075195313</v>
      </c>
      <c r="Q48" s="495">
        <v>7.3013811111450195</v>
      </c>
      <c r="R48" s="495">
        <v>6.9992098808288574</v>
      </c>
      <c r="S48" s="495">
        <v>6.1456437110900879</v>
      </c>
      <c r="T48" s="495">
        <v>5.6918692588806152</v>
      </c>
      <c r="U48" s="495">
        <v>5.0768580436706543</v>
      </c>
      <c r="V48" s="495">
        <v>2.833439826965332</v>
      </c>
      <c r="W48" s="495">
        <v>0.36669450998306274</v>
      </c>
      <c r="X48" s="495">
        <v>1.5262991189956665</v>
      </c>
      <c r="Y48" s="495">
        <v>3.2774002552032471</v>
      </c>
    </row>
    <row r="49" spans="1:25" s="167" customFormat="1" x14ac:dyDescent="0.25">
      <c r="A49" s="176" t="s">
        <v>767</v>
      </c>
      <c r="B49" s="495">
        <v>0.87746953964233398</v>
      </c>
      <c r="C49" s="495">
        <v>0.77682006359100342</v>
      </c>
      <c r="D49" s="495">
        <v>0.67203634977340698</v>
      </c>
      <c r="E49" s="495">
        <v>0.63716840744018555</v>
      </c>
      <c r="F49" s="495">
        <v>0.76612752676010132</v>
      </c>
      <c r="G49" s="495">
        <v>0.94538551568984985</v>
      </c>
      <c r="H49" s="495">
        <v>0.90265178680419922</v>
      </c>
      <c r="I49" s="495">
        <v>0.97715973854064941</v>
      </c>
      <c r="J49" s="495">
        <v>1.0018129348754883</v>
      </c>
      <c r="K49" s="495">
        <v>0.95366084575653076</v>
      </c>
      <c r="L49" s="495">
        <v>0.99326801300048828</v>
      </c>
      <c r="M49" s="495">
        <v>1.1351176500320435</v>
      </c>
      <c r="N49" s="495">
        <v>1.4405360221862793</v>
      </c>
      <c r="O49" s="495">
        <v>1.1341081857681274</v>
      </c>
      <c r="P49" s="495">
        <v>1.0042415857315063</v>
      </c>
      <c r="Q49" s="495">
        <v>1.1640335321426392</v>
      </c>
      <c r="R49" s="495">
        <v>1.3046140670776367</v>
      </c>
      <c r="S49" s="495">
        <v>1.515458345413208</v>
      </c>
      <c r="T49" s="495">
        <v>1.5741361379623413</v>
      </c>
      <c r="U49" s="495">
        <v>1.5058373212814331</v>
      </c>
      <c r="V49" s="495">
        <v>0.97539854049682617</v>
      </c>
      <c r="W49" s="495">
        <v>0.63522899150848389</v>
      </c>
      <c r="X49" s="495">
        <v>0.85935133695602417</v>
      </c>
      <c r="Y49" s="495">
        <v>0.95288407802581787</v>
      </c>
    </row>
    <row r="50" spans="1:25" s="177" customFormat="1" ht="20.25" customHeight="1" x14ac:dyDescent="0.25">
      <c r="A50" s="837" t="s">
        <v>768</v>
      </c>
      <c r="B50" s="858">
        <v>41.870128631591797</v>
      </c>
      <c r="C50" s="858">
        <v>40.745090484619141</v>
      </c>
      <c r="D50" s="858">
        <v>37.599689483642578</v>
      </c>
      <c r="E50" s="858">
        <v>37.164146423339844</v>
      </c>
      <c r="F50" s="858">
        <v>42.595741271972656</v>
      </c>
      <c r="G50" s="858">
        <v>50.617477416992188</v>
      </c>
      <c r="H50" s="858">
        <v>51.13116455078125</v>
      </c>
      <c r="I50" s="858">
        <v>57.77813720703125</v>
      </c>
      <c r="J50" s="858">
        <v>62.2926025390625</v>
      </c>
      <c r="K50" s="858">
        <v>58.485233306884766</v>
      </c>
      <c r="L50" s="858">
        <v>61.93597412109375</v>
      </c>
      <c r="M50" s="858">
        <v>77.48492431640625</v>
      </c>
      <c r="N50" s="858">
        <v>91.451271057128906</v>
      </c>
      <c r="O50" s="858">
        <v>96.048553466796875</v>
      </c>
      <c r="P50" s="858">
        <v>108.52693176269531</v>
      </c>
      <c r="Q50" s="858">
        <v>126.60139465332031</v>
      </c>
      <c r="R50" s="858">
        <v>119.60492706298828</v>
      </c>
      <c r="S50" s="858">
        <v>104.49553680419922</v>
      </c>
      <c r="T50" s="858">
        <v>96.195709228515625</v>
      </c>
      <c r="U50" s="858">
        <v>84.040672302246094</v>
      </c>
      <c r="V50" s="858">
        <v>45.759281158447266</v>
      </c>
      <c r="W50" s="858">
        <v>5.4844660758972168</v>
      </c>
      <c r="X50" s="858">
        <v>24.779228210449219</v>
      </c>
      <c r="Y50" s="858">
        <v>52.420761108398438</v>
      </c>
    </row>
    <row r="51" spans="1:25" s="167" customFormat="1" x14ac:dyDescent="0.25">
      <c r="A51" s="169" t="s">
        <v>769</v>
      </c>
      <c r="B51" s="495">
        <v>1.1366649866104126</v>
      </c>
      <c r="C51" s="495">
        <v>1.1170769929885864</v>
      </c>
      <c r="D51" s="495">
        <v>1.155784010887146</v>
      </c>
      <c r="E51" s="495">
        <v>1.3099620342254639</v>
      </c>
      <c r="F51" s="495">
        <v>1.7315880060195923</v>
      </c>
      <c r="G51" s="495">
        <v>1.7492680549621582</v>
      </c>
      <c r="H51" s="495">
        <v>1.7336699962615967</v>
      </c>
      <c r="I51" s="495">
        <v>1.8642690181732178</v>
      </c>
      <c r="J51" s="495">
        <v>1.7754650115966797</v>
      </c>
      <c r="K51" s="495">
        <v>1.5257610082626343</v>
      </c>
      <c r="L51" s="495">
        <v>2.9584560394287109</v>
      </c>
      <c r="M51" s="495">
        <v>3.8291819095611572</v>
      </c>
      <c r="N51" s="495">
        <v>4.4060482978820801</v>
      </c>
      <c r="O51" s="495">
        <v>5.7907876968383789</v>
      </c>
      <c r="P51" s="495">
        <v>6.4043478965759277</v>
      </c>
      <c r="Q51" s="495">
        <v>8.791229248046875</v>
      </c>
      <c r="R51" s="495">
        <v>7.8060503005981445</v>
      </c>
      <c r="S51" s="495">
        <v>6.6224908828735352</v>
      </c>
      <c r="T51" s="495">
        <v>9.8758163452148438</v>
      </c>
      <c r="U51" s="495">
        <v>3.72257399559021</v>
      </c>
      <c r="V51" s="495">
        <v>3.2864789962768555</v>
      </c>
      <c r="W51" s="495">
        <v>0.79252398014068604</v>
      </c>
      <c r="X51" s="495">
        <v>1.1639999151229858</v>
      </c>
      <c r="Y51" s="495">
        <v>4.1020002365112305</v>
      </c>
    </row>
    <row r="52" spans="1:25" s="177" customFormat="1" ht="20.25" customHeight="1" x14ac:dyDescent="0.25">
      <c r="A52" s="837" t="s">
        <v>770</v>
      </c>
      <c r="B52" s="858">
        <v>43.006793975830078</v>
      </c>
      <c r="C52" s="858">
        <v>41.862167358398438</v>
      </c>
      <c r="D52" s="858">
        <v>38.755474090576172</v>
      </c>
      <c r="E52" s="858">
        <v>38.474105834960938</v>
      </c>
      <c r="F52" s="858">
        <v>44.327327728271484</v>
      </c>
      <c r="G52" s="858">
        <v>52.366744995117188</v>
      </c>
      <c r="H52" s="858">
        <v>52.864833831787109</v>
      </c>
      <c r="I52" s="858">
        <v>59.642406463623047</v>
      </c>
      <c r="J52" s="858">
        <v>64.068069458007813</v>
      </c>
      <c r="K52" s="858">
        <v>60.010993957519531</v>
      </c>
      <c r="L52" s="858">
        <v>64.894432067871094</v>
      </c>
      <c r="M52" s="858">
        <v>81.314102172851563</v>
      </c>
      <c r="N52" s="858">
        <v>95.857322692871094</v>
      </c>
      <c r="O52" s="858">
        <v>101.83934020996094</v>
      </c>
      <c r="P52" s="858">
        <v>114.93128204345703</v>
      </c>
      <c r="Q52" s="858">
        <v>135.39262390136719</v>
      </c>
      <c r="R52" s="858">
        <v>127.41098022460938</v>
      </c>
      <c r="S52" s="858">
        <v>111.11802673339844</v>
      </c>
      <c r="T52" s="858">
        <v>106.07152557373047</v>
      </c>
      <c r="U52" s="858">
        <v>87.763252258300781</v>
      </c>
      <c r="V52" s="858">
        <v>49.045761108398438</v>
      </c>
      <c r="W52" s="858">
        <v>6.2769899368286133</v>
      </c>
      <c r="X52" s="858">
        <v>25.943227767944336</v>
      </c>
      <c r="Y52" s="858">
        <v>56.522762298583984</v>
      </c>
    </row>
    <row r="53" spans="1:25" s="171" customFormat="1" x14ac:dyDescent="0.25">
      <c r="A53" s="241" t="s">
        <v>74</v>
      </c>
      <c r="B53" s="214"/>
      <c r="C53" s="215"/>
      <c r="D53" s="215"/>
      <c r="E53" s="215"/>
      <c r="F53" s="215"/>
      <c r="G53" s="215"/>
      <c r="H53" s="215"/>
      <c r="I53" s="215"/>
      <c r="J53" s="215"/>
      <c r="K53" s="215"/>
      <c r="L53" s="215"/>
      <c r="M53" s="215"/>
      <c r="N53" s="215"/>
      <c r="O53" s="215"/>
      <c r="P53" s="215"/>
      <c r="Q53" s="215"/>
      <c r="R53" s="215"/>
      <c r="S53" s="215"/>
      <c r="T53" s="215"/>
      <c r="U53" s="215"/>
      <c r="V53" s="215"/>
      <c r="W53" s="215"/>
      <c r="X53" s="215"/>
      <c r="Y53" s="215"/>
    </row>
    <row r="54" spans="1:25" s="171" customFormat="1" x14ac:dyDescent="0.25">
      <c r="A54" s="208" t="s">
        <v>771</v>
      </c>
      <c r="B54" s="214"/>
      <c r="C54" s="215"/>
      <c r="D54" s="215"/>
      <c r="E54" s="215"/>
      <c r="F54" s="215"/>
      <c r="G54" s="170">
        <f t="shared" ref="G54:H54" si="18">G50-G55-SUM(G58:G60)</f>
        <v>46.495704799890518</v>
      </c>
      <c r="H54" s="170">
        <f t="shared" si="18"/>
        <v>47.181937873363495</v>
      </c>
      <c r="I54" s="170">
        <f>I50-I55-SUM(I58:I60)</f>
        <v>52.597620815038681</v>
      </c>
      <c r="J54" s="170">
        <f t="shared" ref="J54:R54" si="19">J50-J55-SUM(J58:J60)</f>
        <v>55.770397245883942</v>
      </c>
      <c r="K54" s="170">
        <f t="shared" si="19"/>
        <v>52.400725021958351</v>
      </c>
      <c r="L54" s="170">
        <f>L50-L55-SUM(L58:L60)</f>
        <v>55.157035954296589</v>
      </c>
      <c r="M54" s="170">
        <f t="shared" si="19"/>
        <v>68.687544003129005</v>
      </c>
      <c r="N54" s="170">
        <f t="shared" si="19"/>
        <v>78.226924553513527</v>
      </c>
      <c r="O54" s="170">
        <f t="shared" si="19"/>
        <v>80.598524585366249</v>
      </c>
      <c r="P54" s="170">
        <f t="shared" si="19"/>
        <v>90.683246478438377</v>
      </c>
      <c r="Q54" s="170">
        <f t="shared" si="19"/>
        <v>103.00117309391499</v>
      </c>
      <c r="R54" s="170">
        <f t="shared" si="19"/>
        <v>99.976097866892815</v>
      </c>
      <c r="S54" s="170">
        <f t="shared" ref="S54:T54" si="20">S50-S55-SUM(S58:S60)</f>
        <v>90.991052597761154</v>
      </c>
      <c r="T54" s="170">
        <f t="shared" si="20"/>
        <v>83.952040180563927</v>
      </c>
      <c r="U54" s="170">
        <f t="shared" ref="U54:V54" si="21">U50-U55-SUM(U58:U60)</f>
        <v>72.089293763041496</v>
      </c>
      <c r="V54" s="170">
        <f t="shared" si="21"/>
        <v>41.478506058454514</v>
      </c>
      <c r="W54" s="170">
        <f t="shared" ref="W54:X54" si="22">W50-W55-SUM(W58:W60)</f>
        <v>4.6074780020862818</v>
      </c>
      <c r="X54" s="170">
        <f t="shared" si="22"/>
        <v>22.105493672192097</v>
      </c>
      <c r="Y54" s="170">
        <f t="shared" ref="Y54" si="23">Y50-Y55-SUM(Y58:Y60)</f>
        <v>48.201753012835979</v>
      </c>
    </row>
    <row r="55" spans="1:25" s="171" customFormat="1" x14ac:dyDescent="0.25">
      <c r="A55" s="208" t="s">
        <v>763</v>
      </c>
      <c r="B55" s="214"/>
      <c r="C55" s="215"/>
      <c r="D55" s="215"/>
      <c r="E55" s="215"/>
      <c r="F55" s="215"/>
      <c r="G55" s="170">
        <f t="shared" ref="G55:H55" si="24">G45</f>
        <v>1.0418000221252441</v>
      </c>
      <c r="H55" s="170">
        <f t="shared" si="24"/>
        <v>1.0671600103378296</v>
      </c>
      <c r="I55" s="170">
        <f>I45</f>
        <v>1.681069016456604</v>
      </c>
      <c r="J55" s="170">
        <f t="shared" ref="J55:R55" si="25">J45</f>
        <v>2.4311995506286621</v>
      </c>
      <c r="K55" s="170">
        <f t="shared" si="25"/>
        <v>2.1430788040161133</v>
      </c>
      <c r="L55" s="170">
        <f t="shared" si="25"/>
        <v>2.647653341293335</v>
      </c>
      <c r="M55" s="170">
        <f t="shared" si="25"/>
        <v>3.5935187339782715</v>
      </c>
      <c r="N55" s="170">
        <f t="shared" si="25"/>
        <v>7.1117229461669922</v>
      </c>
      <c r="O55" s="170">
        <f t="shared" si="25"/>
        <v>8.4376659393310547</v>
      </c>
      <c r="P55" s="170">
        <f t="shared" si="25"/>
        <v>9.8293647766113281</v>
      </c>
      <c r="Q55" s="170">
        <f t="shared" si="25"/>
        <v>14.176521301269531</v>
      </c>
      <c r="R55" s="170">
        <f t="shared" si="25"/>
        <v>10.65452766418457</v>
      </c>
      <c r="S55" s="170">
        <f t="shared" ref="S55:T55" si="26">S45</f>
        <v>5.6075754165649414</v>
      </c>
      <c r="T55" s="170">
        <f t="shared" si="26"/>
        <v>5.1485896110534668</v>
      </c>
      <c r="U55" s="170">
        <f t="shared" ref="U55:V55" si="27">U45</f>
        <v>6.0279593467712402</v>
      </c>
      <c r="V55" s="170">
        <f t="shared" si="27"/>
        <v>2.9608340263366699</v>
      </c>
      <c r="W55" s="170">
        <f t="shared" ref="W55:X55" si="28">W45</f>
        <v>0.21295508742332458</v>
      </c>
      <c r="X55" s="170">
        <f t="shared" si="28"/>
        <v>0.688789963722229</v>
      </c>
      <c r="Y55" s="170">
        <f t="shared" ref="Y55" si="29">Y45</f>
        <v>1.9334942102432251</v>
      </c>
    </row>
    <row r="56" spans="1:25" s="171" customFormat="1" x14ac:dyDescent="0.25">
      <c r="A56" s="208" t="s">
        <v>152</v>
      </c>
      <c r="B56" s="214"/>
      <c r="C56" s="215"/>
      <c r="D56" s="215"/>
      <c r="E56" s="215"/>
      <c r="F56" s="215"/>
      <c r="G56" s="170">
        <f t="shared" ref="G56:H56" si="30">SUM(G58:G61)</f>
        <v>4.8292406499385834</v>
      </c>
      <c r="H56" s="170">
        <f t="shared" si="30"/>
        <v>4.6157366633415222</v>
      </c>
      <c r="I56" s="170">
        <f>SUM(I58:I61)</f>
        <v>5.3637163937091827</v>
      </c>
      <c r="J56" s="170">
        <f t="shared" ref="J56:R56" si="31">SUM(J58:J61)</f>
        <v>5.8664707541465759</v>
      </c>
      <c r="K56" s="170">
        <f t="shared" si="31"/>
        <v>5.4671904891729355</v>
      </c>
      <c r="L56" s="170">
        <f t="shared" si="31"/>
        <v>7.0897408649325371</v>
      </c>
      <c r="M56" s="170">
        <f t="shared" si="31"/>
        <v>9.0330434888601303</v>
      </c>
      <c r="N56" s="170">
        <f t="shared" si="31"/>
        <v>10.518671855330467</v>
      </c>
      <c r="O56" s="170">
        <f t="shared" si="31"/>
        <v>12.80315063893795</v>
      </c>
      <c r="P56" s="170">
        <f t="shared" si="31"/>
        <v>14.418668404221535</v>
      </c>
      <c r="Q56" s="170">
        <f t="shared" si="31"/>
        <v>18.214929506182671</v>
      </c>
      <c r="R56" s="170">
        <f t="shared" si="31"/>
        <v>16.780351832509041</v>
      </c>
      <c r="S56" s="170">
        <f t="shared" ref="S56:T56" si="32">SUM(S58:S61)</f>
        <v>14.519399672746658</v>
      </c>
      <c r="T56" s="170">
        <f t="shared" si="32"/>
        <v>16.970895782113075</v>
      </c>
      <c r="U56" s="170">
        <f t="shared" ref="U56:V56" si="33">SUM(U58:U61)</f>
        <v>9.6459931880235672</v>
      </c>
      <c r="V56" s="170">
        <f t="shared" si="33"/>
        <v>4.6064200699329376</v>
      </c>
      <c r="W56" s="170">
        <f t="shared" ref="W56:X56" si="34">SUM(W58:W61)</f>
        <v>1.4565569665282965</v>
      </c>
      <c r="X56" s="170">
        <f t="shared" si="34"/>
        <v>3.1489444896578789</v>
      </c>
      <c r="Y56" s="170">
        <f t="shared" ref="Y56" si="35">SUM(Y58:Y61)</f>
        <v>6.3875141218304634</v>
      </c>
    </row>
    <row r="57" spans="1:25" s="171" customFormat="1" x14ac:dyDescent="0.25">
      <c r="A57" s="242" t="s">
        <v>74</v>
      </c>
      <c r="B57" s="214"/>
      <c r="C57" s="215"/>
      <c r="D57" s="215"/>
      <c r="E57" s="215"/>
      <c r="F57" s="215"/>
      <c r="G57" s="170"/>
      <c r="H57" s="170"/>
      <c r="I57" s="170"/>
      <c r="J57" s="170"/>
      <c r="K57" s="170"/>
      <c r="L57" s="170"/>
      <c r="M57" s="170"/>
      <c r="N57" s="170"/>
      <c r="O57" s="170"/>
      <c r="P57" s="170"/>
      <c r="Q57" s="170"/>
      <c r="R57" s="170"/>
      <c r="S57" s="170"/>
      <c r="T57" s="170"/>
      <c r="U57" s="170"/>
      <c r="V57" s="170"/>
      <c r="W57" s="170"/>
      <c r="X57" s="170"/>
      <c r="Y57" s="170"/>
    </row>
    <row r="58" spans="1:25" s="171" customFormat="1" x14ac:dyDescent="0.25">
      <c r="A58" s="243" t="s">
        <v>772</v>
      </c>
      <c r="B58" s="214"/>
      <c r="C58" s="215"/>
      <c r="D58" s="215"/>
      <c r="E58" s="215"/>
      <c r="F58" s="215"/>
      <c r="G58" s="170">
        <f>G90</f>
        <v>1.4869110584259033</v>
      </c>
      <c r="H58" s="170">
        <f t="shared" ref="H58:T58" si="36">H90</f>
        <v>1.2553960084915161</v>
      </c>
      <c r="I58" s="170">
        <f t="shared" si="36"/>
        <v>1.7362060546875</v>
      </c>
      <c r="J58" s="170">
        <f t="shared" si="36"/>
        <v>2.1348350048065186</v>
      </c>
      <c r="K58" s="170">
        <f t="shared" si="36"/>
        <v>2.0867040157318115</v>
      </c>
      <c r="L58" s="170">
        <f t="shared" si="36"/>
        <v>2.2050309181213379</v>
      </c>
      <c r="M58" s="170">
        <f t="shared" si="36"/>
        <v>2.7765109539031982</v>
      </c>
      <c r="N58" s="170">
        <f t="shared" si="36"/>
        <v>3.3078351020812988</v>
      </c>
      <c r="O58" s="170">
        <f t="shared" si="36"/>
        <v>4.1218228340148926</v>
      </c>
      <c r="P58" s="170">
        <f t="shared" si="36"/>
        <v>4.7938127517700195</v>
      </c>
      <c r="Q58" s="170">
        <f t="shared" si="36"/>
        <v>5.6765179634094238</v>
      </c>
      <c r="R58" s="170">
        <f t="shared" si="36"/>
        <v>5.6187858581542969</v>
      </c>
      <c r="S58" s="170">
        <f t="shared" si="36"/>
        <v>4.8087663650512695</v>
      </c>
      <c r="T58" s="170">
        <f t="shared" si="36"/>
        <v>4.405299186706543</v>
      </c>
      <c r="U58" s="170">
        <f t="shared" ref="U58:V58" si="37">U90</f>
        <v>3.4589083194732666</v>
      </c>
      <c r="V58" s="170">
        <f t="shared" si="37"/>
        <v>0</v>
      </c>
      <c r="W58" s="170">
        <f t="shared" ref="W58:X58" si="38">W90</f>
        <v>0.52561599016189575</v>
      </c>
      <c r="X58" s="170">
        <f t="shared" si="38"/>
        <v>1.2239999771118164</v>
      </c>
      <c r="Y58" s="170">
        <f t="shared" ref="Y58" si="39">Y90</f>
        <v>1.7890000343322754</v>
      </c>
    </row>
    <row r="59" spans="1:25" s="171" customFormat="1" x14ac:dyDescent="0.25">
      <c r="A59" s="243" t="s">
        <v>773</v>
      </c>
      <c r="B59" s="214"/>
      <c r="C59" s="215"/>
      <c r="D59" s="215"/>
      <c r="E59" s="215"/>
      <c r="F59" s="215"/>
      <c r="G59" s="170">
        <f t="shared" ref="G59:T60" si="40">G91</f>
        <v>6.7452996969223022E-2</v>
      </c>
      <c r="H59" s="170">
        <f t="shared" si="40"/>
        <v>9.3915998935699463E-2</v>
      </c>
      <c r="I59" s="170">
        <f t="shared" si="40"/>
        <v>7.7520996332168579E-2</v>
      </c>
      <c r="J59" s="170">
        <f t="shared" si="40"/>
        <v>0.12891000509262085</v>
      </c>
      <c r="K59" s="170">
        <f t="shared" si="40"/>
        <v>0.1162170022726059</v>
      </c>
      <c r="L59" s="170">
        <f t="shared" si="40"/>
        <v>9.7475998103618622E-2</v>
      </c>
      <c r="M59" s="170">
        <f t="shared" si="40"/>
        <v>0.13496600091457367</v>
      </c>
      <c r="N59" s="170">
        <f t="shared" si="40"/>
        <v>0.13359199464321136</v>
      </c>
      <c r="O59" s="170">
        <f t="shared" si="40"/>
        <v>0.14337299764156342</v>
      </c>
      <c r="P59" s="170">
        <f t="shared" si="40"/>
        <v>0.1779559999704361</v>
      </c>
      <c r="Q59" s="170">
        <f t="shared" si="40"/>
        <v>0.20641200244426727</v>
      </c>
      <c r="R59" s="170">
        <f t="shared" si="40"/>
        <v>0.15200300514698029</v>
      </c>
      <c r="S59" s="170">
        <f t="shared" si="40"/>
        <v>0.15092399716377258</v>
      </c>
      <c r="T59" s="170">
        <f t="shared" si="40"/>
        <v>0.14008499681949615</v>
      </c>
      <c r="U59" s="170">
        <f t="shared" ref="U59:V59" si="41">U91</f>
        <v>0.1361670047044754</v>
      </c>
      <c r="V59" s="170">
        <f t="shared" si="41"/>
        <v>0.10489299893379211</v>
      </c>
      <c r="W59" s="170">
        <f t="shared" ref="W59:X59" si="42">W91</f>
        <v>1.1265000328421593E-2</v>
      </c>
      <c r="X59" s="170">
        <f t="shared" si="42"/>
        <v>6.4000003039836884E-2</v>
      </c>
      <c r="Y59" s="170">
        <f t="shared" ref="Y59" si="43">Y91</f>
        <v>9.0999998152256012E-2</v>
      </c>
    </row>
    <row r="60" spans="1:25" s="171" customFormat="1" x14ac:dyDescent="0.25">
      <c r="A60" s="243" t="s">
        <v>774</v>
      </c>
      <c r="B60" s="214"/>
      <c r="C60" s="215"/>
      <c r="D60" s="215"/>
      <c r="E60" s="215"/>
      <c r="F60" s="215"/>
      <c r="G60" s="170">
        <f>G92</f>
        <v>1.5256085395812988</v>
      </c>
      <c r="H60" s="170">
        <f t="shared" si="40"/>
        <v>1.53275465965271</v>
      </c>
      <c r="I60" s="170">
        <f t="shared" si="40"/>
        <v>1.6857203245162964</v>
      </c>
      <c r="J60" s="170">
        <f t="shared" si="40"/>
        <v>1.8272607326507568</v>
      </c>
      <c r="K60" s="170">
        <f t="shared" si="40"/>
        <v>1.7385084629058838</v>
      </c>
      <c r="L60" s="170">
        <f t="shared" si="40"/>
        <v>1.8287779092788696</v>
      </c>
      <c r="M60" s="170">
        <f t="shared" si="40"/>
        <v>2.2923846244812012</v>
      </c>
      <c r="N60" s="170">
        <f t="shared" si="40"/>
        <v>2.671196460723877</v>
      </c>
      <c r="O60" s="170">
        <f t="shared" si="40"/>
        <v>2.7471671104431152</v>
      </c>
      <c r="P60" s="170">
        <f t="shared" si="40"/>
        <v>3.0425517559051514</v>
      </c>
      <c r="Q60" s="170">
        <f t="shared" si="40"/>
        <v>3.5407702922821045</v>
      </c>
      <c r="R60" s="170">
        <f t="shared" si="40"/>
        <v>3.2035126686096191</v>
      </c>
      <c r="S60" s="170">
        <f t="shared" si="40"/>
        <v>2.9372184276580811</v>
      </c>
      <c r="T60" s="170">
        <f t="shared" si="40"/>
        <v>2.5496952533721924</v>
      </c>
      <c r="U60" s="170">
        <f t="shared" ref="U60:V60" si="44">U92</f>
        <v>2.3283438682556152</v>
      </c>
      <c r="V60" s="170">
        <f t="shared" si="44"/>
        <v>1.21504807472229</v>
      </c>
      <c r="W60" s="170">
        <f t="shared" ref="W60:X60" si="45">W92</f>
        <v>0.12715199589729309</v>
      </c>
      <c r="X60" s="170">
        <f t="shared" si="45"/>
        <v>0.69694459438323975</v>
      </c>
      <c r="Y60" s="170">
        <f t="shared" ref="Y60" si="46">Y92</f>
        <v>0.40551385283470154</v>
      </c>
    </row>
    <row r="61" spans="1:25" s="171" customFormat="1" x14ac:dyDescent="0.25">
      <c r="A61" s="859" t="s">
        <v>769</v>
      </c>
      <c r="B61" s="860"/>
      <c r="C61" s="861"/>
      <c r="D61" s="861"/>
      <c r="E61" s="861"/>
      <c r="F61" s="861"/>
      <c r="G61" s="862">
        <f t="shared" ref="G61:H61" si="47">G51</f>
        <v>1.7492680549621582</v>
      </c>
      <c r="H61" s="862">
        <f t="shared" si="47"/>
        <v>1.7336699962615967</v>
      </c>
      <c r="I61" s="862">
        <f>I51</f>
        <v>1.8642690181732178</v>
      </c>
      <c r="J61" s="862">
        <f t="shared" ref="J61:R61" si="48">J51</f>
        <v>1.7754650115966797</v>
      </c>
      <c r="K61" s="862">
        <f t="shared" si="48"/>
        <v>1.5257610082626343</v>
      </c>
      <c r="L61" s="862">
        <f t="shared" si="48"/>
        <v>2.9584560394287109</v>
      </c>
      <c r="M61" s="862">
        <f t="shared" si="48"/>
        <v>3.8291819095611572</v>
      </c>
      <c r="N61" s="862">
        <f t="shared" si="48"/>
        <v>4.4060482978820801</v>
      </c>
      <c r="O61" s="862">
        <f t="shared" si="48"/>
        <v>5.7907876968383789</v>
      </c>
      <c r="P61" s="862">
        <f t="shared" si="48"/>
        <v>6.4043478965759277</v>
      </c>
      <c r="Q61" s="862">
        <f t="shared" si="48"/>
        <v>8.791229248046875</v>
      </c>
      <c r="R61" s="862">
        <f t="shared" si="48"/>
        <v>7.8060503005981445</v>
      </c>
      <c r="S61" s="862">
        <f t="shared" ref="S61:T61" si="49">S51</f>
        <v>6.6224908828735352</v>
      </c>
      <c r="T61" s="862">
        <f t="shared" si="49"/>
        <v>9.8758163452148438</v>
      </c>
      <c r="U61" s="862">
        <f t="shared" ref="U61:V61" si="50">U51</f>
        <v>3.72257399559021</v>
      </c>
      <c r="V61" s="862">
        <f t="shared" si="50"/>
        <v>3.2864789962768555</v>
      </c>
      <c r="W61" s="862">
        <f t="shared" ref="W61:X61" si="51">W51</f>
        <v>0.79252398014068604</v>
      </c>
      <c r="X61" s="862">
        <f t="shared" si="51"/>
        <v>1.1639999151229858</v>
      </c>
      <c r="Y61" s="862">
        <f t="shared" ref="Y61" si="52">Y51</f>
        <v>4.1020002365112305</v>
      </c>
    </row>
    <row r="62" spans="1:25" s="233" customFormat="1" ht="20.25" customHeight="1" x14ac:dyDescent="0.25">
      <c r="A62" s="175" t="s">
        <v>775</v>
      </c>
      <c r="B62" s="232">
        <f t="shared" ref="B62:S62" si="53">B10</f>
        <v>56501</v>
      </c>
      <c r="C62" s="232">
        <f t="shared" si="53"/>
        <v>51164</v>
      </c>
      <c r="D62" s="232">
        <f t="shared" si="53"/>
        <v>48157</v>
      </c>
      <c r="E62" s="232">
        <f t="shared" si="53"/>
        <v>60738</v>
      </c>
      <c r="F62" s="232">
        <f t="shared" si="53"/>
        <v>85151</v>
      </c>
      <c r="G62" s="232">
        <f t="shared" si="53"/>
        <v>85004</v>
      </c>
      <c r="H62" s="232">
        <f t="shared" si="53"/>
        <v>79802</v>
      </c>
      <c r="I62" s="232">
        <f t="shared" si="53"/>
        <v>87141</v>
      </c>
      <c r="J62" s="232">
        <f t="shared" si="53"/>
        <v>82850</v>
      </c>
      <c r="K62" s="232">
        <f t="shared" si="53"/>
        <v>73023</v>
      </c>
      <c r="L62" s="232">
        <f t="shared" si="53"/>
        <v>80897</v>
      </c>
      <c r="M62" s="232">
        <f t="shared" si="53"/>
        <v>103700</v>
      </c>
      <c r="N62" s="232">
        <f t="shared" si="53"/>
        <v>118715</v>
      </c>
      <c r="O62" s="232">
        <f t="shared" si="53"/>
        <v>110611</v>
      </c>
      <c r="P62" s="232">
        <f t="shared" si="53"/>
        <v>125425</v>
      </c>
      <c r="Q62" s="232">
        <f t="shared" si="53"/>
        <v>168423.53125</v>
      </c>
      <c r="R62" s="232">
        <f t="shared" si="53"/>
        <v>146268</v>
      </c>
      <c r="S62" s="232">
        <f t="shared" si="53"/>
        <v>121670</v>
      </c>
      <c r="T62" s="232">
        <f t="shared" ref="T62:U62" si="54">T10</f>
        <v>115564</v>
      </c>
      <c r="U62" s="232">
        <f t="shared" si="54"/>
        <v>89379</v>
      </c>
      <c r="V62" s="232">
        <f t="shared" ref="V62:W62" si="55">V10</f>
        <v>41628</v>
      </c>
      <c r="W62" s="232">
        <f t="shared" si="55"/>
        <v>3400</v>
      </c>
      <c r="X62" s="232">
        <f t="shared" ref="X62:Y62" si="56">X10</f>
        <v>9247</v>
      </c>
      <c r="Y62" s="232">
        <f t="shared" si="56"/>
        <v>35052</v>
      </c>
    </row>
    <row r="63" spans="1:25" s="171" customFormat="1" x14ac:dyDescent="0.25">
      <c r="A63" s="208" t="s">
        <v>776</v>
      </c>
      <c r="B63" s="214">
        <f t="shared" ref="B63:R63" si="57">B52*1000000/B62</f>
        <v>761.16872224969609</v>
      </c>
      <c r="C63" s="214">
        <f t="shared" si="57"/>
        <v>818.19575010551239</v>
      </c>
      <c r="D63" s="214">
        <f t="shared" si="57"/>
        <v>804.77343045821317</v>
      </c>
      <c r="E63" s="214">
        <f t="shared" si="57"/>
        <v>633.44373925649404</v>
      </c>
      <c r="F63" s="214">
        <f t="shared" si="57"/>
        <v>520.57319031216878</v>
      </c>
      <c r="G63" s="214">
        <f t="shared" si="57"/>
        <v>616.05036227844789</v>
      </c>
      <c r="H63" s="214">
        <f t="shared" si="57"/>
        <v>662.44998661420902</v>
      </c>
      <c r="I63" s="214">
        <f t="shared" si="57"/>
        <v>684.43564411267994</v>
      </c>
      <c r="J63" s="214">
        <f t="shared" si="57"/>
        <v>773.30198500914685</v>
      </c>
      <c r="K63" s="214">
        <f t="shared" si="57"/>
        <v>821.80948410116719</v>
      </c>
      <c r="L63" s="214">
        <f t="shared" si="57"/>
        <v>802.18589153950199</v>
      </c>
      <c r="M63" s="214">
        <f t="shared" si="57"/>
        <v>784.12827553376633</v>
      </c>
      <c r="N63" s="214">
        <f t="shared" si="57"/>
        <v>807.45754700645318</v>
      </c>
      <c r="O63" s="214">
        <f t="shared" si="57"/>
        <v>920.6981241464315</v>
      </c>
      <c r="P63" s="214">
        <f t="shared" si="57"/>
        <v>916.33471830541782</v>
      </c>
      <c r="Q63" s="214">
        <f t="shared" si="57"/>
        <v>803.88187384811874</v>
      </c>
      <c r="R63" s="214">
        <f t="shared" si="57"/>
        <v>871.07897984938177</v>
      </c>
      <c r="S63" s="214">
        <f t="shared" ref="S63:T63" si="58">S52*1000000/S62</f>
        <v>913.27382866276355</v>
      </c>
      <c r="T63" s="214">
        <f t="shared" si="58"/>
        <v>917.85958926422131</v>
      </c>
      <c r="U63" s="214">
        <f t="shared" ref="U63:V63" si="59">U52*1000000/U62</f>
        <v>981.92251265175025</v>
      </c>
      <c r="V63" s="214">
        <f t="shared" si="59"/>
        <v>1178.1916284327481</v>
      </c>
      <c r="W63" s="214">
        <f>W52*1000000/W62</f>
        <v>1846.1735108319451</v>
      </c>
      <c r="X63" s="214">
        <f t="shared" ref="X63:Y63" si="60">X52*1000000/X62</f>
        <v>2805.583191082982</v>
      </c>
      <c r="Y63" s="214">
        <f t="shared" si="60"/>
        <v>1612.5402915264174</v>
      </c>
    </row>
    <row r="64" spans="1:25" s="171" customFormat="1" x14ac:dyDescent="0.25">
      <c r="A64" s="208" t="s">
        <v>777</v>
      </c>
      <c r="B64" s="214"/>
      <c r="C64" s="214"/>
      <c r="D64" s="214"/>
      <c r="E64" s="214"/>
      <c r="F64" s="214"/>
      <c r="G64" s="214"/>
      <c r="H64" s="214"/>
      <c r="I64" s="214"/>
      <c r="J64" s="214"/>
      <c r="K64" s="214">
        <f t="shared" ref="K64:Y64" si="61">(K52-J52)/(K62-J62)*1000000</f>
        <v>412.84985249702669</v>
      </c>
      <c r="L64" s="214">
        <f t="shared" si="61"/>
        <v>620.1978804104092</v>
      </c>
      <c r="M64" s="214">
        <f t="shared" si="61"/>
        <v>720.0662239609029</v>
      </c>
      <c r="N64" s="214">
        <f t="shared" si="61"/>
        <v>968.57945521275599</v>
      </c>
      <c r="O64" s="214">
        <f t="shared" si="61"/>
        <v>-738.15615956192539</v>
      </c>
      <c r="P64" s="214">
        <f t="shared" si="61"/>
        <v>883.7546802684011</v>
      </c>
      <c r="Q64" s="214">
        <f t="shared" si="61"/>
        <v>475.86141347351617</v>
      </c>
      <c r="R64" s="214">
        <f t="shared" si="61"/>
        <v>360.25512485771753</v>
      </c>
      <c r="S64" s="214">
        <f t="shared" si="61"/>
        <v>662.36903371050244</v>
      </c>
      <c r="T64" s="214">
        <f t="shared" si="61"/>
        <v>826.48233862888446</v>
      </c>
      <c r="U64" s="214">
        <f t="shared" si="61"/>
        <v>699.18935709107075</v>
      </c>
      <c r="V64" s="214">
        <f t="shared" si="61"/>
        <v>810.82053045804992</v>
      </c>
      <c r="W64" s="214">
        <f t="shared" si="61"/>
        <v>1118.7812904564671</v>
      </c>
      <c r="X64" s="214">
        <f t="shared" si="61"/>
        <v>3363.4749155320205</v>
      </c>
      <c r="Y64" s="214">
        <f t="shared" si="61"/>
        <v>1185.0236206409475</v>
      </c>
    </row>
    <row r="65" spans="1:25" s="233" customFormat="1" ht="20.25" customHeight="1" x14ac:dyDescent="0.25">
      <c r="A65" s="175" t="s">
        <v>778</v>
      </c>
      <c r="B65" s="234"/>
      <c r="C65" s="234"/>
      <c r="D65" s="234"/>
      <c r="E65" s="234"/>
      <c r="F65" s="234"/>
      <c r="G65" s="234"/>
      <c r="H65" s="234"/>
      <c r="I65" s="234"/>
      <c r="J65" s="232">
        <f t="shared" ref="J65:S65" si="62">J35</f>
        <v>383190.3125</v>
      </c>
      <c r="K65" s="232">
        <f t="shared" si="62"/>
        <v>342018.90625</v>
      </c>
      <c r="L65" s="232">
        <f t="shared" si="62"/>
        <v>381844.375</v>
      </c>
      <c r="M65" s="232">
        <f t="shared" si="62"/>
        <v>481390.75</v>
      </c>
      <c r="N65" s="232">
        <f t="shared" si="62"/>
        <v>545474.625</v>
      </c>
      <c r="O65" s="232">
        <f t="shared" si="62"/>
        <v>518339.40625</v>
      </c>
      <c r="P65" s="232">
        <f t="shared" si="62"/>
        <v>601512.25</v>
      </c>
      <c r="Q65" s="232">
        <f t="shared" si="62"/>
        <v>764161.3125</v>
      </c>
      <c r="R65" s="232">
        <f t="shared" si="62"/>
        <v>684900.5625</v>
      </c>
      <c r="S65" s="232">
        <f t="shared" si="62"/>
        <v>589532.5</v>
      </c>
      <c r="T65" s="232">
        <f t="shared" ref="T65:U65" si="63">T35</f>
        <v>564756.625</v>
      </c>
      <c r="U65" s="232">
        <f t="shared" si="63"/>
        <v>460614.0625</v>
      </c>
      <c r="V65" s="232">
        <f t="shared" ref="V65:W65" si="64">V35</f>
        <v>231021.078125</v>
      </c>
      <c r="W65" s="232">
        <f t="shared" si="64"/>
        <v>22427.337890625</v>
      </c>
      <c r="X65" s="232">
        <f t="shared" ref="X65:Y65" si="65">X35</f>
        <v>82027.3359375</v>
      </c>
      <c r="Y65" s="232">
        <f t="shared" si="65"/>
        <v>212699.875</v>
      </c>
    </row>
    <row r="66" spans="1:25" s="171" customFormat="1" x14ac:dyDescent="0.25">
      <c r="A66" s="246" t="s">
        <v>779</v>
      </c>
      <c r="B66" s="214"/>
      <c r="C66" s="214"/>
      <c r="D66" s="214"/>
      <c r="E66" s="214"/>
      <c r="F66" s="214"/>
      <c r="G66" s="214"/>
      <c r="H66" s="214"/>
      <c r="I66" s="214"/>
      <c r="J66" s="214">
        <f t="shared" ref="J66:R66" si="66">J52/J65*1000000</f>
        <v>167.19647487958824</v>
      </c>
      <c r="K66" s="214">
        <f t="shared" si="66"/>
        <v>175.46104282800749</v>
      </c>
      <c r="L66" s="214">
        <f t="shared" si="66"/>
        <v>169.94994902798055</v>
      </c>
      <c r="M66" s="214">
        <f t="shared" si="66"/>
        <v>168.91496600807466</v>
      </c>
      <c r="N66" s="214">
        <f t="shared" si="66"/>
        <v>175.73195580430729</v>
      </c>
      <c r="O66" s="214">
        <f t="shared" si="66"/>
        <v>196.47230942121899</v>
      </c>
      <c r="P66" s="214">
        <f t="shared" si="66"/>
        <v>191.07055931688348</v>
      </c>
      <c r="Q66" s="214">
        <f t="shared" si="66"/>
        <v>177.17806657657403</v>
      </c>
      <c r="R66" s="214">
        <f t="shared" si="66"/>
        <v>186.02843566011728</v>
      </c>
      <c r="S66" s="214">
        <f t="shared" ref="S66:T66" si="67">S52/S65*1000000</f>
        <v>188.48498892495061</v>
      </c>
      <c r="T66" s="214">
        <f t="shared" si="67"/>
        <v>187.81811647403069</v>
      </c>
      <c r="U66" s="214">
        <f t="shared" ref="U66:V66" si="68">U52/U65*1000000</f>
        <v>190.53532969002828</v>
      </c>
      <c r="V66" s="214">
        <f t="shared" si="68"/>
        <v>212.29994036241553</v>
      </c>
      <c r="W66" s="214">
        <f>W52/W65*1000000</f>
        <v>279.88118640922153</v>
      </c>
      <c r="X66" s="214">
        <f t="shared" ref="X66:Y66" si="69">X52/X65*1000000</f>
        <v>316.27539126360932</v>
      </c>
      <c r="Y66" s="214">
        <f t="shared" si="69"/>
        <v>265.73951817594616</v>
      </c>
    </row>
    <row r="67" spans="1:25" s="171" customFormat="1" ht="20.25" customHeight="1" x14ac:dyDescent="0.25">
      <c r="A67" s="839" t="s">
        <v>780</v>
      </c>
      <c r="B67" s="860"/>
      <c r="C67" s="860"/>
      <c r="D67" s="860"/>
      <c r="E67" s="860"/>
      <c r="F67" s="860"/>
      <c r="G67" s="860"/>
      <c r="H67" s="860"/>
      <c r="I67" s="860"/>
      <c r="J67" s="860"/>
      <c r="K67" s="860">
        <f t="shared" ref="K67:Y67" si="70">(K52-J52)/(K65-J65)*1000000</f>
        <v>98.541096115420672</v>
      </c>
      <c r="L67" s="860">
        <f t="shared" si="70"/>
        <v>122.62098259299364</v>
      </c>
      <c r="M67" s="860">
        <f t="shared" si="70"/>
        <v>164.94493249985715</v>
      </c>
      <c r="N67" s="860">
        <f t="shared" si="70"/>
        <v>226.94040458726209</v>
      </c>
      <c r="O67" s="860">
        <f t="shared" si="70"/>
        <v>-220.45215747854783</v>
      </c>
      <c r="P67" s="860">
        <f t="shared" si="70"/>
        <v>157.4064471433453</v>
      </c>
      <c r="Q67" s="860">
        <f t="shared" si="70"/>
        <v>125.80055208071154</v>
      </c>
      <c r="R67" s="860">
        <f t="shared" si="70"/>
        <v>100.70108694098671</v>
      </c>
      <c r="S67" s="860">
        <f t="shared" si="70"/>
        <v>170.84286986758212</v>
      </c>
      <c r="T67" s="860">
        <f t="shared" si="70"/>
        <v>203.68609220332152</v>
      </c>
      <c r="U67" s="860">
        <f t="shared" si="70"/>
        <v>175.80010397218416</v>
      </c>
      <c r="V67" s="860">
        <f t="shared" si="70"/>
        <v>168.63534073264228</v>
      </c>
      <c r="W67" s="860">
        <f t="shared" si="70"/>
        <v>205.03381896079441</v>
      </c>
      <c r="X67" s="860">
        <f t="shared" si="70"/>
        <v>329.97044422129608</v>
      </c>
      <c r="Y67" s="860">
        <f t="shared" si="70"/>
        <v>234.01653285403458</v>
      </c>
    </row>
    <row r="68" spans="1:25" x14ac:dyDescent="0.25">
      <c r="A68" s="180" t="s">
        <v>781</v>
      </c>
      <c r="B68" s="153"/>
      <c r="C68" s="153"/>
      <c r="D68" s="153"/>
      <c r="E68" s="153"/>
      <c r="F68" s="153"/>
      <c r="G68" s="153"/>
      <c r="H68" s="153"/>
      <c r="I68" s="153"/>
      <c r="J68" s="153"/>
      <c r="K68" s="153"/>
      <c r="L68" s="153"/>
      <c r="M68" s="153"/>
      <c r="N68" s="153"/>
      <c r="O68" s="153"/>
      <c r="P68" s="153"/>
      <c r="Q68" s="153"/>
      <c r="R68" s="153"/>
      <c r="S68" s="153"/>
      <c r="T68" s="153"/>
      <c r="U68" s="153"/>
      <c r="V68" s="153"/>
      <c r="W68" s="153"/>
      <c r="X68" s="153"/>
      <c r="Y68" s="153"/>
    </row>
    <row r="69" spans="1:25" s="177" customFormat="1" x14ac:dyDescent="0.25">
      <c r="A69" s="177" t="s">
        <v>770</v>
      </c>
      <c r="B69" s="216"/>
      <c r="C69" s="217">
        <f t="shared" ref="C69:Y69" si="71">C52/B52-1</f>
        <v>-2.6615018503237553E-2</v>
      </c>
      <c r="D69" s="217">
        <f t="shared" si="71"/>
        <v>-7.4212432462577582E-2</v>
      </c>
      <c r="E69" s="217">
        <f t="shared" si="71"/>
        <v>-7.2600906637767526E-3</v>
      </c>
      <c r="F69" s="217">
        <f t="shared" si="71"/>
        <v>0.1521340591622482</v>
      </c>
      <c r="G69" s="217">
        <f t="shared" si="71"/>
        <v>0.18136480764479401</v>
      </c>
      <c r="H69" s="217">
        <f t="shared" si="71"/>
        <v>9.5115485355519169E-3</v>
      </c>
      <c r="I69" s="217">
        <f t="shared" si="71"/>
        <v>0.12820569252902203</v>
      </c>
      <c r="J69" s="217">
        <f t="shared" si="71"/>
        <v>7.4203293542222326E-2</v>
      </c>
      <c r="K69" s="217">
        <f t="shared" si="71"/>
        <v>-6.3324453738182518E-2</v>
      </c>
      <c r="L69" s="217">
        <f t="shared" si="71"/>
        <v>8.1375724484890943E-2</v>
      </c>
      <c r="M69" s="217">
        <f t="shared" si="71"/>
        <v>0.2530212466888937</v>
      </c>
      <c r="N69" s="217">
        <f t="shared" si="71"/>
        <v>0.17885237777211893</v>
      </c>
      <c r="O69" s="217">
        <f t="shared" si="71"/>
        <v>6.2405430790680061E-2</v>
      </c>
      <c r="P69" s="217">
        <f t="shared" si="71"/>
        <v>0.12855485715544313</v>
      </c>
      <c r="Q69" s="217">
        <f t="shared" si="71"/>
        <v>0.17803109383373505</v>
      </c>
      <c r="R69" s="217">
        <f t="shared" si="71"/>
        <v>-5.8951835386338303E-2</v>
      </c>
      <c r="S69" s="217">
        <f t="shared" si="71"/>
        <v>-0.127877153621207</v>
      </c>
      <c r="T69" s="217">
        <f t="shared" si="71"/>
        <v>-4.5415683737579871E-2</v>
      </c>
      <c r="U69" s="217">
        <f t="shared" si="71"/>
        <v>-0.17260309226629889</v>
      </c>
      <c r="V69" s="217">
        <f t="shared" si="71"/>
        <v>-0.44115834536248499</v>
      </c>
      <c r="W69" s="217">
        <f t="shared" si="71"/>
        <v>-0.87201768725832329</v>
      </c>
      <c r="X69" s="217">
        <f t="shared" si="71"/>
        <v>3.1330682427462824</v>
      </c>
      <c r="Y69" s="217">
        <f t="shared" si="71"/>
        <v>1.178709711997517</v>
      </c>
    </row>
    <row r="70" spans="1:25" s="167" customFormat="1" ht="20.25" customHeight="1" x14ac:dyDescent="0.25">
      <c r="A70" s="169" t="s">
        <v>775</v>
      </c>
      <c r="B70" s="230"/>
      <c r="C70" s="231">
        <f t="shared" ref="C70:I70" si="72">C62/B62-1</f>
        <v>-9.4458505159200734E-2</v>
      </c>
      <c r="D70" s="231">
        <f t="shared" si="72"/>
        <v>-5.8771792666718836E-2</v>
      </c>
      <c r="E70" s="231">
        <f t="shared" si="72"/>
        <v>0.26124966256203663</v>
      </c>
      <c r="F70" s="231">
        <f t="shared" si="72"/>
        <v>0.40193947775692318</v>
      </c>
      <c r="G70" s="231">
        <f t="shared" si="72"/>
        <v>-1.7263449636527595E-3</v>
      </c>
      <c r="H70" s="231">
        <f t="shared" si="72"/>
        <v>-6.1197120135523031E-2</v>
      </c>
      <c r="I70" s="231">
        <f t="shared" si="72"/>
        <v>9.1965113656299335E-2</v>
      </c>
      <c r="J70" s="213">
        <f t="shared" ref="J70:Y71" si="73">J62/I62-1</f>
        <v>-4.9242033026933307E-2</v>
      </c>
      <c r="K70" s="213">
        <f t="shared" si="73"/>
        <v>-0.11861194930597463</v>
      </c>
      <c r="L70" s="213">
        <f t="shared" si="73"/>
        <v>0.10782904016542738</v>
      </c>
      <c r="M70" s="213">
        <f t="shared" si="73"/>
        <v>0.28187695464603135</v>
      </c>
      <c r="N70" s="213">
        <f t="shared" si="73"/>
        <v>0.14479267116682748</v>
      </c>
      <c r="O70" s="213">
        <f t="shared" si="73"/>
        <v>-6.8264330539527407E-2</v>
      </c>
      <c r="P70" s="213">
        <f t="shared" si="73"/>
        <v>0.13392881358996855</v>
      </c>
      <c r="Q70" s="213">
        <f t="shared" si="73"/>
        <v>0.34282265297986836</v>
      </c>
      <c r="R70" s="213">
        <f t="shared" si="73"/>
        <v>-0.13154653085330081</v>
      </c>
      <c r="S70" s="213">
        <f t="shared" si="73"/>
        <v>-0.16817075505236967</v>
      </c>
      <c r="T70" s="213">
        <f t="shared" si="73"/>
        <v>-5.0184926440371536E-2</v>
      </c>
      <c r="U70" s="213">
        <f t="shared" si="73"/>
        <v>-0.22658440344744035</v>
      </c>
      <c r="V70" s="213">
        <f t="shared" si="73"/>
        <v>-0.53425301245258949</v>
      </c>
      <c r="W70" s="213">
        <f t="shared" si="73"/>
        <v>-0.91832420486211208</v>
      </c>
      <c r="X70" s="213">
        <f t="shared" si="73"/>
        <v>1.7197058823529412</v>
      </c>
      <c r="Y70" s="213">
        <f t="shared" si="73"/>
        <v>2.7906348004758299</v>
      </c>
    </row>
    <row r="71" spans="1:25" s="171" customFormat="1" x14ac:dyDescent="0.25">
      <c r="A71" s="169" t="s">
        <v>782</v>
      </c>
      <c r="B71" s="214"/>
      <c r="C71" s="215">
        <f t="shared" ref="C71:I71" si="74">C63/B63-1</f>
        <v>7.4920351019243547E-2</v>
      </c>
      <c r="D71" s="215">
        <f t="shared" si="74"/>
        <v>-1.6404778007669041E-2</v>
      </c>
      <c r="E71" s="215">
        <f t="shared" si="74"/>
        <v>-0.2128918335489397</v>
      </c>
      <c r="F71" s="215">
        <f t="shared" si="74"/>
        <v>-0.17818559399893563</v>
      </c>
      <c r="G71" s="215">
        <f t="shared" si="74"/>
        <v>0.18340777770177707</v>
      </c>
      <c r="H71" s="215">
        <f t="shared" si="74"/>
        <v>7.5317907718052801E-2</v>
      </c>
      <c r="I71" s="215">
        <f t="shared" si="74"/>
        <v>3.3188403566644986E-2</v>
      </c>
      <c r="J71" s="215">
        <f t="shared" si="73"/>
        <v>0.12983885579436105</v>
      </c>
      <c r="K71" s="215">
        <f t="shared" si="73"/>
        <v>6.2727757114766192E-2</v>
      </c>
      <c r="L71" s="215">
        <f t="shared" si="73"/>
        <v>-2.3878518003631943E-2</v>
      </c>
      <c r="M71" s="215">
        <f t="shared" si="73"/>
        <v>-2.2510513082049655E-2</v>
      </c>
      <c r="N71" s="215">
        <f t="shared" si="73"/>
        <v>2.9751855915164382E-2</v>
      </c>
      <c r="O71" s="215">
        <f t="shared" si="73"/>
        <v>0.1402433819088118</v>
      </c>
      <c r="P71" s="215">
        <f t="shared" si="73"/>
        <v>-4.7392361584954745E-3</v>
      </c>
      <c r="Q71" s="215">
        <f t="shared" si="73"/>
        <v>-0.12272027045451106</v>
      </c>
      <c r="R71" s="215">
        <f t="shared" si="73"/>
        <v>8.359077146446392E-2</v>
      </c>
      <c r="S71" s="215">
        <f t="shared" si="73"/>
        <v>4.8439750917508961E-2</v>
      </c>
      <c r="T71" s="215">
        <f t="shared" si="73"/>
        <v>5.0212329068624051E-3</v>
      </c>
      <c r="U71" s="215">
        <f t="shared" si="73"/>
        <v>6.9795995092106988E-2</v>
      </c>
      <c r="V71" s="215">
        <f t="shared" si="73"/>
        <v>0.19988248894605687</v>
      </c>
      <c r="W71" s="215">
        <f t="shared" si="73"/>
        <v>0.56695521023838769</v>
      </c>
      <c r="X71" s="215">
        <f t="shared" si="73"/>
        <v>0.51967470804989291</v>
      </c>
      <c r="Y71" s="215">
        <f t="shared" si="73"/>
        <v>-0.4252388249788589</v>
      </c>
    </row>
    <row r="72" spans="1:25" s="167" customFormat="1" ht="20.25" customHeight="1" x14ac:dyDescent="0.25">
      <c r="A72" s="169" t="s">
        <v>778</v>
      </c>
      <c r="B72" s="230"/>
      <c r="C72" s="231"/>
      <c r="D72" s="231"/>
      <c r="E72" s="231"/>
      <c r="F72" s="231"/>
      <c r="G72" s="231"/>
      <c r="H72" s="231"/>
      <c r="I72" s="231"/>
      <c r="J72" s="213"/>
      <c r="K72" s="213">
        <f t="shared" ref="K72:Y73" si="75">K65/J65-1</f>
        <v>-0.10744375550986818</v>
      </c>
      <c r="L72" s="213">
        <f t="shared" si="75"/>
        <v>0.11644230193780403</v>
      </c>
      <c r="M72" s="213">
        <f t="shared" si="75"/>
        <v>0.26069881217970026</v>
      </c>
      <c r="N72" s="213">
        <f t="shared" si="75"/>
        <v>0.13312236473176942</v>
      </c>
      <c r="O72" s="213">
        <f t="shared" si="75"/>
        <v>-4.9746069764473488E-2</v>
      </c>
      <c r="P72" s="213">
        <f t="shared" ref="P72:P73" si="76">P65/O65-1</f>
        <v>0.16046019798441669</v>
      </c>
      <c r="Q72" s="213">
        <f t="shared" si="75"/>
        <v>0.27040024953772757</v>
      </c>
      <c r="R72" s="213">
        <f t="shared" si="75"/>
        <v>-0.10372253698724121</v>
      </c>
      <c r="S72" s="213">
        <f t="shared" si="75"/>
        <v>-0.13924366210459926</v>
      </c>
      <c r="T72" s="213">
        <f t="shared" si="75"/>
        <v>-4.2026308982117233E-2</v>
      </c>
      <c r="U72" s="213">
        <f t="shared" si="75"/>
        <v>-0.18440255127595895</v>
      </c>
      <c r="V72" s="213">
        <f t="shared" si="75"/>
        <v>-0.49844979358397246</v>
      </c>
      <c r="W72" s="213">
        <f t="shared" si="75"/>
        <v>-0.90292081539637647</v>
      </c>
      <c r="X72" s="213">
        <f t="shared" si="75"/>
        <v>2.6574709106152445</v>
      </c>
      <c r="Y72" s="213">
        <f t="shared" si="75"/>
        <v>1.5930364867885602</v>
      </c>
    </row>
    <row r="73" spans="1:25" s="171" customFormat="1" ht="17.25" customHeight="1" x14ac:dyDescent="0.25">
      <c r="A73" s="863" t="s">
        <v>783</v>
      </c>
      <c r="B73" s="860"/>
      <c r="C73" s="861"/>
      <c r="D73" s="861"/>
      <c r="E73" s="861"/>
      <c r="F73" s="861"/>
      <c r="G73" s="861"/>
      <c r="H73" s="861"/>
      <c r="I73" s="861"/>
      <c r="J73" s="861"/>
      <c r="K73" s="861">
        <f t="shared" si="75"/>
        <v>4.9430276292435238E-2</v>
      </c>
      <c r="L73" s="861">
        <f t="shared" si="75"/>
        <v>-3.1409216035659271E-2</v>
      </c>
      <c r="M73" s="861">
        <f t="shared" si="75"/>
        <v>-6.0899283925969216E-3</v>
      </c>
      <c r="N73" s="861">
        <f t="shared" si="75"/>
        <v>4.0357524009487555E-2</v>
      </c>
      <c r="O73" s="861">
        <f t="shared" si="75"/>
        <v>0.11802266424444663</v>
      </c>
      <c r="P73" s="861">
        <f t="shared" si="76"/>
        <v>-2.7493696797520006E-2</v>
      </c>
      <c r="Q73" s="861">
        <f t="shared" si="75"/>
        <v>-7.2708703999077473E-2</v>
      </c>
      <c r="R73" s="861">
        <f t="shared" si="75"/>
        <v>4.9951832382809425E-2</v>
      </c>
      <c r="S73" s="861">
        <f t="shared" si="75"/>
        <v>1.3205256799135645E-2</v>
      </c>
      <c r="T73" s="861">
        <f t="shared" si="75"/>
        <v>-3.5380666371551683E-3</v>
      </c>
      <c r="U73" s="861">
        <f t="shared" si="75"/>
        <v>1.4467258361486657E-2</v>
      </c>
      <c r="V73" s="861">
        <f t="shared" si="75"/>
        <v>0.11422874019109708</v>
      </c>
      <c r="W73" s="861">
        <f t="shared" si="75"/>
        <v>0.31832908634566071</v>
      </c>
      <c r="X73" s="861">
        <f t="shared" si="75"/>
        <v>0.13003448113577343</v>
      </c>
      <c r="Y73" s="861">
        <f t="shared" si="75"/>
        <v>-0.15978439829212798</v>
      </c>
    </row>
    <row r="74" spans="1:25" x14ac:dyDescent="0.25">
      <c r="A74" s="180" t="s">
        <v>784</v>
      </c>
      <c r="B74" s="153"/>
      <c r="C74" s="153"/>
      <c r="D74" s="153"/>
      <c r="E74" s="153"/>
      <c r="F74" s="153"/>
      <c r="G74" s="153"/>
      <c r="H74" s="153"/>
      <c r="I74" s="153"/>
      <c r="J74" s="153"/>
      <c r="K74" s="153"/>
      <c r="L74" s="153"/>
      <c r="M74" s="153"/>
      <c r="N74" s="153"/>
      <c r="O74" s="153"/>
      <c r="P74" s="153"/>
      <c r="Q74" s="153"/>
      <c r="R74" s="153"/>
      <c r="S74" s="153"/>
      <c r="T74" s="153"/>
      <c r="U74" s="153"/>
      <c r="V74" s="153"/>
      <c r="W74" s="153"/>
      <c r="X74" s="153"/>
      <c r="Y74" s="153"/>
    </row>
    <row r="75" spans="1:25" x14ac:dyDescent="0.25">
      <c r="A75" s="180"/>
      <c r="B75" s="153"/>
      <c r="C75" s="153"/>
      <c r="D75" s="153"/>
      <c r="E75" s="153"/>
      <c r="F75" s="153"/>
      <c r="G75" s="153"/>
      <c r="H75" s="153"/>
      <c r="I75" s="153"/>
      <c r="J75" s="153"/>
      <c r="K75" s="153"/>
      <c r="L75" s="153"/>
      <c r="M75" s="153"/>
      <c r="N75" s="153"/>
      <c r="O75" s="153"/>
      <c r="P75" s="153"/>
      <c r="Q75" s="153"/>
      <c r="R75" s="153"/>
      <c r="S75" s="153"/>
      <c r="T75" s="153"/>
      <c r="U75" s="153"/>
      <c r="V75" s="153"/>
      <c r="W75" s="153"/>
      <c r="X75" s="153"/>
      <c r="Y75" s="153"/>
    </row>
    <row r="76" spans="1:25" s="41" customFormat="1" ht="25.35" customHeight="1" x14ac:dyDescent="0.25">
      <c r="A76" s="39" t="str">
        <f>Index!A71</f>
        <v>Table 5e    Palau Estimated direct Value Added generated from Tourism receipts, current prices, FY2000-FY2023</v>
      </c>
      <c r="B76" s="218"/>
      <c r="C76" s="218"/>
      <c r="D76" s="218"/>
      <c r="E76" s="218"/>
      <c r="F76" s="218"/>
      <c r="G76" s="218"/>
      <c r="H76" s="153"/>
      <c r="I76" s="153"/>
      <c r="J76" s="153"/>
      <c r="K76" s="153"/>
      <c r="L76" s="153"/>
      <c r="M76" s="153"/>
      <c r="N76" s="153"/>
      <c r="O76" s="153"/>
      <c r="P76" s="153"/>
      <c r="Q76" s="153"/>
      <c r="R76" s="153"/>
      <c r="S76" s="153"/>
      <c r="T76" s="153"/>
      <c r="U76" s="153"/>
      <c r="V76" s="153"/>
      <c r="W76" s="153"/>
      <c r="X76" s="153"/>
      <c r="Y76" s="153"/>
    </row>
    <row r="77" spans="1:25" s="38" customFormat="1" ht="25.5" customHeight="1" x14ac:dyDescent="0.3">
      <c r="A77" s="52" t="s">
        <v>369</v>
      </c>
      <c r="B77" s="155"/>
      <c r="C77" s="155"/>
      <c r="D77" s="155"/>
      <c r="E77" s="155"/>
      <c r="F77" s="155"/>
      <c r="G77" s="155" t="str">
        <f t="shared" ref="G77:S77" si="77">G2</f>
        <v>FY05</v>
      </c>
      <c r="H77" s="155" t="str">
        <f t="shared" si="77"/>
        <v>FY06</v>
      </c>
      <c r="I77" s="155" t="str">
        <f t="shared" si="77"/>
        <v>FY07</v>
      </c>
      <c r="J77" s="155" t="str">
        <f t="shared" si="77"/>
        <v>FY08</v>
      </c>
      <c r="K77" s="155" t="str">
        <f t="shared" si="77"/>
        <v>FY09</v>
      </c>
      <c r="L77" s="155" t="str">
        <f t="shared" si="77"/>
        <v>FY10</v>
      </c>
      <c r="M77" s="155" t="str">
        <f t="shared" si="77"/>
        <v>FY11</v>
      </c>
      <c r="N77" s="155" t="str">
        <f t="shared" si="77"/>
        <v>FY12</v>
      </c>
      <c r="O77" s="155" t="str">
        <f t="shared" si="77"/>
        <v>FY13</v>
      </c>
      <c r="P77" s="155" t="str">
        <f t="shared" si="77"/>
        <v>FY14</v>
      </c>
      <c r="Q77" s="155" t="str">
        <f t="shared" si="77"/>
        <v>FY15</v>
      </c>
      <c r="R77" s="155" t="str">
        <f t="shared" si="77"/>
        <v>FY16</v>
      </c>
      <c r="S77" s="155" t="str">
        <f t="shared" si="77"/>
        <v>FY17</v>
      </c>
      <c r="T77" s="155" t="str">
        <f t="shared" ref="T77:Y77" si="78">T2</f>
        <v>FY18</v>
      </c>
      <c r="U77" s="155" t="str">
        <f t="shared" si="78"/>
        <v>FY19</v>
      </c>
      <c r="V77" s="155" t="str">
        <f t="shared" si="78"/>
        <v>FY20</v>
      </c>
      <c r="W77" s="155" t="str">
        <f t="shared" si="78"/>
        <v>FY21</v>
      </c>
      <c r="X77" s="155" t="str">
        <f t="shared" si="78"/>
        <v>FY22</v>
      </c>
      <c r="Y77" s="155" t="str">
        <f t="shared" si="78"/>
        <v>FY23</v>
      </c>
    </row>
    <row r="79" spans="1:25" x14ac:dyDescent="0.25">
      <c r="A79" s="207" t="s">
        <v>758</v>
      </c>
      <c r="B79" s="153"/>
      <c r="C79" s="153"/>
      <c r="D79" s="153"/>
      <c r="E79" s="153"/>
      <c r="F79" s="153"/>
      <c r="G79" s="495">
        <v>8.4979133605957031</v>
      </c>
      <c r="H79" s="495">
        <v>8.1499242782592773</v>
      </c>
      <c r="I79" s="495">
        <v>9.1212530136108398</v>
      </c>
      <c r="J79" s="495">
        <v>10.156705856323242</v>
      </c>
      <c r="K79" s="495">
        <v>9.8273458480834961</v>
      </c>
      <c r="L79" s="495">
        <v>9.9920759201049805</v>
      </c>
      <c r="M79" s="495">
        <v>12.784772872924805</v>
      </c>
      <c r="N79" s="495">
        <v>15.650038719177246</v>
      </c>
      <c r="O79" s="495">
        <v>18.208000183105469</v>
      </c>
      <c r="P79" s="495">
        <v>19.754693984985352</v>
      </c>
      <c r="Q79" s="495">
        <v>26.101766586303711</v>
      </c>
      <c r="R79" s="495">
        <v>27.422281265258789</v>
      </c>
      <c r="S79" s="495">
        <v>24.037908554077148</v>
      </c>
      <c r="T79" s="495">
        <v>20.607015609741211</v>
      </c>
      <c r="U79" s="495">
        <v>15.611319541931152</v>
      </c>
      <c r="V79" s="495">
        <v>8.4790077209472656</v>
      </c>
      <c r="W79" s="495">
        <v>3.2423785887658596E-3</v>
      </c>
      <c r="X79" s="495">
        <v>2.6480185985565186</v>
      </c>
      <c r="Y79" s="495">
        <v>7.7243366241455078</v>
      </c>
    </row>
    <row r="80" spans="1:25" x14ac:dyDescent="0.25">
      <c r="A80" s="207" t="s">
        <v>759</v>
      </c>
      <c r="B80" s="153"/>
      <c r="C80" s="153"/>
      <c r="D80" s="153"/>
      <c r="E80" s="153"/>
      <c r="F80" s="153"/>
      <c r="G80" s="495">
        <v>4.0036802291870117</v>
      </c>
      <c r="H80" s="495">
        <v>4.3381609916687012</v>
      </c>
      <c r="I80" s="495">
        <v>4.5950932502746582</v>
      </c>
      <c r="J80" s="495">
        <v>4.8046045303344727</v>
      </c>
      <c r="K80" s="495">
        <v>4.2820539474487305</v>
      </c>
      <c r="L80" s="495">
        <v>4.3473944664001465</v>
      </c>
      <c r="M80" s="495">
        <v>5.1312103271484375</v>
      </c>
      <c r="N80" s="495">
        <v>5.6366662979125977</v>
      </c>
      <c r="O80" s="495">
        <v>6.2124505043029785</v>
      </c>
      <c r="P80" s="495">
        <v>6.9949250221252441</v>
      </c>
      <c r="Q80" s="495">
        <v>7.5967369079589844</v>
      </c>
      <c r="R80" s="495">
        <v>7.3475322723388672</v>
      </c>
      <c r="S80" s="495">
        <v>6.7985391616821289</v>
      </c>
      <c r="T80" s="495">
        <v>6.5919046401977539</v>
      </c>
      <c r="U80" s="495">
        <v>5.9084658622741699</v>
      </c>
      <c r="V80" s="495">
        <v>2.4312558174133301</v>
      </c>
      <c r="W80" s="495">
        <v>0.30745977163314819</v>
      </c>
      <c r="X80" s="495">
        <v>1.263034462928772</v>
      </c>
      <c r="Y80" s="495">
        <v>4.2251348495483398</v>
      </c>
    </row>
    <row r="81" spans="1:25" x14ac:dyDescent="0.25">
      <c r="A81" s="207" t="s">
        <v>760</v>
      </c>
      <c r="B81" s="153"/>
      <c r="C81" s="153"/>
      <c r="D81" s="153"/>
      <c r="E81" s="153"/>
      <c r="F81" s="153"/>
      <c r="G81" s="495">
        <v>4.6184430122375488</v>
      </c>
      <c r="H81" s="495">
        <v>4.6009950637817383</v>
      </c>
      <c r="I81" s="495">
        <v>5.0376415252685547</v>
      </c>
      <c r="J81" s="495">
        <v>4.9080295562744141</v>
      </c>
      <c r="K81" s="495">
        <v>4.982365608215332</v>
      </c>
      <c r="L81" s="495">
        <v>5.1615056991577148</v>
      </c>
      <c r="M81" s="495">
        <v>5.8520064353942871</v>
      </c>
      <c r="N81" s="495">
        <v>5.9119501113891602</v>
      </c>
      <c r="O81" s="495">
        <v>5.9890398979187012</v>
      </c>
      <c r="P81" s="495">
        <v>6.9307193756103516</v>
      </c>
      <c r="Q81" s="495">
        <v>6.4472298622131348</v>
      </c>
      <c r="R81" s="495">
        <v>6.4946842193603516</v>
      </c>
      <c r="S81" s="495">
        <v>6.609095573425293</v>
      </c>
      <c r="T81" s="495">
        <v>5.7995452880859375</v>
      </c>
      <c r="U81" s="495">
        <v>5.4331269264221191</v>
      </c>
      <c r="V81" s="495">
        <v>3.3547837734222412</v>
      </c>
      <c r="W81" s="495">
        <v>5.025724321603775E-2</v>
      </c>
      <c r="X81" s="495">
        <v>1.4176881313323975</v>
      </c>
      <c r="Y81" s="495">
        <v>4.0840363502502441</v>
      </c>
    </row>
    <row r="82" spans="1:25" x14ac:dyDescent="0.25">
      <c r="A82" s="207" t="s">
        <v>761</v>
      </c>
      <c r="B82" s="153"/>
      <c r="C82" s="153"/>
      <c r="D82" s="153"/>
      <c r="E82" s="153"/>
      <c r="F82" s="153"/>
      <c r="G82" s="495">
        <v>2.4922661781311035</v>
      </c>
      <c r="H82" s="495">
        <v>2.682091236114502</v>
      </c>
      <c r="I82" s="495">
        <v>3.1945672035217285</v>
      </c>
      <c r="J82" s="495">
        <v>3.3326334953308105</v>
      </c>
      <c r="K82" s="495">
        <v>3.594376802444458</v>
      </c>
      <c r="L82" s="495">
        <v>3.6198289394378662</v>
      </c>
      <c r="M82" s="495">
        <v>4.1491413116455078</v>
      </c>
      <c r="N82" s="495">
        <v>4.5080957412719727</v>
      </c>
      <c r="O82" s="495">
        <v>4.2959980964660645</v>
      </c>
      <c r="P82" s="495">
        <v>4.8576483726501465</v>
      </c>
      <c r="Q82" s="495">
        <v>5.7535953521728516</v>
      </c>
      <c r="R82" s="495">
        <v>5.0880336761474609</v>
      </c>
      <c r="S82" s="495">
        <v>4.2683062553405762</v>
      </c>
      <c r="T82" s="495">
        <v>3.7163269519805908</v>
      </c>
      <c r="U82" s="495">
        <v>3.118746280670166</v>
      </c>
      <c r="V82" s="495">
        <v>1.7041369676589966</v>
      </c>
      <c r="W82" s="495">
        <v>-0.48267263174057007</v>
      </c>
      <c r="X82" s="495">
        <v>-0.31169283390045166</v>
      </c>
      <c r="Y82" s="495">
        <v>1.0430536270141602</v>
      </c>
    </row>
    <row r="83" spans="1:25" x14ac:dyDescent="0.25">
      <c r="A83" s="207" t="s">
        <v>762</v>
      </c>
      <c r="B83" s="153"/>
      <c r="C83" s="153"/>
      <c r="D83" s="153"/>
      <c r="E83" s="153"/>
      <c r="F83" s="153"/>
      <c r="G83" s="495">
        <v>0.46073856949806213</v>
      </c>
      <c r="H83" s="495">
        <v>0.34374994039535522</v>
      </c>
      <c r="I83" s="495">
        <v>0.31356000900268555</v>
      </c>
      <c r="J83" s="495">
        <v>0.19766123592853546</v>
      </c>
      <c r="K83" s="495">
        <v>0.15009701251983643</v>
      </c>
      <c r="L83" s="495">
        <v>0.18976765871047974</v>
      </c>
      <c r="M83" s="495">
        <v>0.26316177845001221</v>
      </c>
      <c r="N83" s="495">
        <v>0.37268173694610596</v>
      </c>
      <c r="O83" s="495">
        <v>0.50580090284347534</v>
      </c>
      <c r="P83" s="495">
        <v>0.83262068033218384</v>
      </c>
      <c r="Q83" s="495">
        <v>1.3293423652648926</v>
      </c>
      <c r="R83" s="495">
        <v>1.7420943975448608</v>
      </c>
      <c r="S83" s="495">
        <v>1.6997257471084595</v>
      </c>
      <c r="T83" s="495">
        <v>1.6493246555328369</v>
      </c>
      <c r="U83" s="495">
        <v>1.2717055082321167</v>
      </c>
      <c r="V83" s="495">
        <v>0.45165249705314636</v>
      </c>
      <c r="W83" s="495">
        <v>2.5877917185425758E-2</v>
      </c>
      <c r="X83" s="495">
        <v>0.17456245422363281</v>
      </c>
      <c r="Y83" s="495">
        <v>0.55729717016220093</v>
      </c>
    </row>
    <row r="84" spans="1:25" x14ac:dyDescent="0.25">
      <c r="A84" s="207" t="s">
        <v>785</v>
      </c>
      <c r="B84" s="153"/>
      <c r="C84" s="153"/>
      <c r="D84" s="153"/>
      <c r="E84" s="153"/>
      <c r="F84" s="153"/>
      <c r="G84" s="495">
        <v>1.0078802108764648</v>
      </c>
      <c r="H84" s="495">
        <v>0.54807025194168091</v>
      </c>
      <c r="I84" s="495">
        <v>0.48181357979774475</v>
      </c>
      <c r="J84" s="495">
        <v>0.59587883949279785</v>
      </c>
      <c r="K84" s="495">
        <v>0.53358572721481323</v>
      </c>
      <c r="L84" s="495">
        <v>0.6268761157989502</v>
      </c>
      <c r="M84" s="495">
        <v>0.66819769144058228</v>
      </c>
      <c r="N84" s="495">
        <v>0.89451277256011963</v>
      </c>
      <c r="O84" s="495">
        <v>0.87785917520523071</v>
      </c>
      <c r="P84" s="495">
        <v>0.90264201164245605</v>
      </c>
      <c r="Q84" s="495">
        <v>0.94222211837768555</v>
      </c>
      <c r="R84" s="495">
        <v>0.98295092582702637</v>
      </c>
      <c r="S84" s="495">
        <v>0.94959288835525513</v>
      </c>
      <c r="T84" s="495">
        <v>1.0571678876876831</v>
      </c>
      <c r="U84" s="495">
        <v>0.99681639671325684</v>
      </c>
      <c r="V84" s="495">
        <v>0.71490532159805298</v>
      </c>
      <c r="W84" s="495">
        <v>0.18350398540496826</v>
      </c>
      <c r="X84" s="495">
        <v>0.73881381750106812</v>
      </c>
      <c r="Y84" s="495">
        <v>1.4314730167388916</v>
      </c>
    </row>
    <row r="85" spans="1:25" x14ac:dyDescent="0.25">
      <c r="A85" s="208" t="s">
        <v>786</v>
      </c>
      <c r="B85" s="153"/>
      <c r="C85" s="153"/>
      <c r="D85" s="153"/>
      <c r="E85" s="153"/>
      <c r="F85" s="153"/>
      <c r="G85" s="495">
        <v>0.11684217303991318</v>
      </c>
      <c r="H85" s="495">
        <v>0.48690515756607056</v>
      </c>
      <c r="I85" s="495">
        <v>0.73538893461227417</v>
      </c>
      <c r="J85" s="495">
        <v>0.80422055721282959</v>
      </c>
      <c r="K85" s="495">
        <v>0.70629805326461792</v>
      </c>
      <c r="L85" s="495">
        <v>0.72616469860076904</v>
      </c>
      <c r="M85" s="495">
        <v>0.94821274280548096</v>
      </c>
      <c r="N85" s="495">
        <v>0.95810610055923462</v>
      </c>
      <c r="O85" s="495">
        <v>0.82984155416488647</v>
      </c>
      <c r="P85" s="495">
        <v>0.8710588812828064</v>
      </c>
      <c r="Q85" s="495">
        <v>0.7415357232093811</v>
      </c>
      <c r="R85" s="495">
        <v>0.7758062481880188</v>
      </c>
      <c r="S85" s="495">
        <v>0.7280924916267395</v>
      </c>
      <c r="T85" s="495">
        <v>0.6867440938949585</v>
      </c>
      <c r="U85" s="495">
        <v>0.54486137628555298</v>
      </c>
      <c r="V85" s="495">
        <v>0.27915212512016296</v>
      </c>
      <c r="W85" s="495">
        <v>2.5250112637877464E-2</v>
      </c>
      <c r="X85" s="495">
        <v>5.8908510953187943E-2</v>
      </c>
      <c r="Y85" s="495">
        <v>0.24464221298694611</v>
      </c>
    </row>
    <row r="86" spans="1:25" x14ac:dyDescent="0.25">
      <c r="A86" s="208" t="s">
        <v>766</v>
      </c>
      <c r="B86" s="153"/>
      <c r="C86" s="153"/>
      <c r="D86" s="153"/>
      <c r="E86" s="153"/>
      <c r="F86" s="153"/>
      <c r="G86" s="495"/>
      <c r="H86" s="495"/>
      <c r="I86" s="495"/>
      <c r="J86" s="495"/>
      <c r="K86" s="495"/>
      <c r="L86" s="495"/>
      <c r="M86" s="495"/>
      <c r="N86" s="495"/>
      <c r="O86" s="495"/>
      <c r="P86" s="495"/>
      <c r="Q86" s="495"/>
      <c r="R86" s="495"/>
      <c r="S86" s="495"/>
      <c r="T86" s="495"/>
      <c r="U86" s="495"/>
      <c r="V86" s="495"/>
      <c r="W86" s="495"/>
      <c r="X86" s="495">
        <v>0</v>
      </c>
      <c r="Y86" s="495">
        <v>0</v>
      </c>
    </row>
    <row r="87" spans="1:25" x14ac:dyDescent="0.25">
      <c r="A87" s="207" t="s">
        <v>767</v>
      </c>
      <c r="B87" s="153"/>
      <c r="C87" s="153"/>
      <c r="D87" s="153"/>
      <c r="E87" s="153"/>
      <c r="F87" s="153"/>
      <c r="G87" s="495">
        <v>0.68522095680236816</v>
      </c>
      <c r="H87" s="495">
        <v>0.75676143169403076</v>
      </c>
      <c r="I87" s="495">
        <v>0.81282824277877808</v>
      </c>
      <c r="J87" s="495">
        <v>0.78072857856750488</v>
      </c>
      <c r="K87" s="495">
        <v>0.70118892192840576</v>
      </c>
      <c r="L87" s="495">
        <v>0.69904243946075439</v>
      </c>
      <c r="M87" s="495">
        <v>0.77177435159683228</v>
      </c>
      <c r="N87" s="495">
        <v>0.83518892526626587</v>
      </c>
      <c r="O87" s="495">
        <v>0.71734476089477539</v>
      </c>
      <c r="P87" s="495">
        <v>0.67284524440765381</v>
      </c>
      <c r="Q87" s="495">
        <v>0.77993810176849365</v>
      </c>
      <c r="R87" s="495">
        <v>0.85178685188293457</v>
      </c>
      <c r="S87" s="495">
        <v>0.97229254245758057</v>
      </c>
      <c r="T87" s="495">
        <v>1.0254392623901367</v>
      </c>
      <c r="U87" s="495">
        <v>0.97406721115112305</v>
      </c>
      <c r="V87" s="495">
        <v>0.63389492034912109</v>
      </c>
      <c r="W87" s="495">
        <v>0.41661161184310913</v>
      </c>
      <c r="X87" s="495">
        <v>0.49443531036376953</v>
      </c>
      <c r="Y87" s="495">
        <v>0.58517938852310181</v>
      </c>
    </row>
    <row r="88" spans="1:25" s="40" customFormat="1" ht="18.75" customHeight="1" x14ac:dyDescent="0.25">
      <c r="A88" s="280" t="s">
        <v>787</v>
      </c>
      <c r="B88" s="418"/>
      <c r="C88" s="418"/>
      <c r="D88" s="418"/>
      <c r="E88" s="418"/>
      <c r="F88" s="418"/>
      <c r="G88" s="281">
        <f t="shared" ref="G88" si="79">SUM(G79:G87)</f>
        <v>21.882984690368176</v>
      </c>
      <c r="H88" s="281">
        <f t="shared" ref="H88" si="80">SUM(H79:H87)</f>
        <v>21.906658351421356</v>
      </c>
      <c r="I88" s="281">
        <f t="shared" ref="I88:R88" si="81">SUM(I79:I87)</f>
        <v>24.292145758867264</v>
      </c>
      <c r="J88" s="281">
        <f t="shared" si="81"/>
        <v>25.580462649464607</v>
      </c>
      <c r="K88" s="281">
        <f t="shared" si="81"/>
        <v>24.77731192111969</v>
      </c>
      <c r="L88" s="281">
        <f t="shared" si="81"/>
        <v>25.362655937671661</v>
      </c>
      <c r="M88" s="281">
        <f t="shared" si="81"/>
        <v>30.568477511405945</v>
      </c>
      <c r="N88" s="281">
        <f t="shared" si="81"/>
        <v>34.767240405082703</v>
      </c>
      <c r="O88" s="281">
        <f t="shared" si="81"/>
        <v>37.636335074901581</v>
      </c>
      <c r="P88" s="281">
        <f t="shared" si="81"/>
        <v>41.817153573036194</v>
      </c>
      <c r="Q88" s="281">
        <f t="shared" si="81"/>
        <v>49.692367017269135</v>
      </c>
      <c r="R88" s="281">
        <f t="shared" si="81"/>
        <v>50.705169856548309</v>
      </c>
      <c r="S88" s="281">
        <f>SUM(S79:S87)</f>
        <v>46.063553214073181</v>
      </c>
      <c r="T88" s="281">
        <f>SUM(T79:T87)</f>
        <v>41.133468389511108</v>
      </c>
      <c r="U88" s="281">
        <f>SUM(U79:U87)</f>
        <v>33.859109103679657</v>
      </c>
      <c r="V88" s="281">
        <f t="shared" ref="V88:Y88" si="82">SUM(V79:V87)</f>
        <v>18.048789143562317</v>
      </c>
      <c r="W88" s="281">
        <f t="shared" si="82"/>
        <v>0.52953038876876235</v>
      </c>
      <c r="X88" s="281">
        <f t="shared" si="82"/>
        <v>6.4837684519588947</v>
      </c>
      <c r="Y88" s="281">
        <f t="shared" si="82"/>
        <v>19.895153239369392</v>
      </c>
    </row>
    <row r="89" spans="1:25" x14ac:dyDescent="0.25">
      <c r="A89" s="207" t="s">
        <v>788</v>
      </c>
      <c r="B89" s="153"/>
      <c r="C89" s="153"/>
      <c r="D89" s="153"/>
      <c r="E89" s="153"/>
      <c r="F89" s="153"/>
      <c r="G89" s="495">
        <v>0.81858170032501221</v>
      </c>
      <c r="H89" s="495">
        <v>0.83850806951522827</v>
      </c>
      <c r="I89" s="495">
        <v>1.3446556329727173</v>
      </c>
      <c r="J89" s="495">
        <v>1.99208664894104</v>
      </c>
      <c r="K89" s="495">
        <v>1.7555936574935913</v>
      </c>
      <c r="L89" s="495">
        <v>2.2724606990814209</v>
      </c>
      <c r="M89" s="495">
        <v>3.1817548274993896</v>
      </c>
      <c r="N89" s="495">
        <v>6.4923968315124512</v>
      </c>
      <c r="O89" s="495">
        <v>7.7605795860290527</v>
      </c>
      <c r="P89" s="495">
        <v>8.9818201065063477</v>
      </c>
      <c r="Q89" s="495">
        <v>13.198863983154297</v>
      </c>
      <c r="R89" s="495">
        <v>9.9117641448974609</v>
      </c>
      <c r="S89" s="495">
        <v>4.7512292861938477</v>
      </c>
      <c r="T89" s="495">
        <v>4.3695130348205566</v>
      </c>
      <c r="U89" s="495">
        <v>5.2278695106506348</v>
      </c>
      <c r="V89" s="495">
        <v>2.2996118068695068</v>
      </c>
      <c r="W89" s="495">
        <v>-0.30939921736717224</v>
      </c>
      <c r="X89" s="495">
        <v>4.4079814106225967E-2</v>
      </c>
      <c r="Y89" s="495">
        <v>1.2721585035324097</v>
      </c>
    </row>
    <row r="90" spans="1:25" x14ac:dyDescent="0.25">
      <c r="A90" s="207" t="s">
        <v>789</v>
      </c>
      <c r="B90" s="153"/>
      <c r="C90" s="153"/>
      <c r="D90" s="153"/>
      <c r="E90" s="153"/>
      <c r="F90" s="153"/>
      <c r="G90" s="495">
        <v>1.4869110584259033</v>
      </c>
      <c r="H90" s="495">
        <v>1.2553960084915161</v>
      </c>
      <c r="I90" s="495">
        <v>1.7362060546875</v>
      </c>
      <c r="J90" s="495">
        <v>2.1348350048065186</v>
      </c>
      <c r="K90" s="495">
        <v>2.0867040157318115</v>
      </c>
      <c r="L90" s="495">
        <v>2.2050309181213379</v>
      </c>
      <c r="M90" s="495">
        <v>2.7765109539031982</v>
      </c>
      <c r="N90" s="495">
        <v>3.3078351020812988</v>
      </c>
      <c r="O90" s="495">
        <v>4.1218228340148926</v>
      </c>
      <c r="P90" s="495">
        <v>4.7938127517700195</v>
      </c>
      <c r="Q90" s="495">
        <v>5.6765179634094238</v>
      </c>
      <c r="R90" s="495">
        <v>5.6187858581542969</v>
      </c>
      <c r="S90" s="495">
        <v>4.8087663650512695</v>
      </c>
      <c r="T90" s="495">
        <v>4.405299186706543</v>
      </c>
      <c r="U90" s="495">
        <v>3.4589083194732666</v>
      </c>
      <c r="V90" s="495">
        <v>0</v>
      </c>
      <c r="W90" s="495">
        <v>0.52561599016189575</v>
      </c>
      <c r="X90" s="495">
        <v>1.2239999771118164</v>
      </c>
      <c r="Y90" s="495">
        <v>1.7890000343322754</v>
      </c>
    </row>
    <row r="91" spans="1:25" x14ac:dyDescent="0.25">
      <c r="A91" s="207" t="s">
        <v>773</v>
      </c>
      <c r="B91" s="153"/>
      <c r="C91" s="153"/>
      <c r="D91" s="153"/>
      <c r="E91" s="153"/>
      <c r="F91" s="153"/>
      <c r="G91" s="495">
        <v>6.7452996969223022E-2</v>
      </c>
      <c r="H91" s="495">
        <v>9.3915998935699463E-2</v>
      </c>
      <c r="I91" s="495">
        <v>7.7520996332168579E-2</v>
      </c>
      <c r="J91" s="495">
        <v>0.12891000509262085</v>
      </c>
      <c r="K91" s="495">
        <v>0.1162170022726059</v>
      </c>
      <c r="L91" s="495">
        <v>9.7475998103618622E-2</v>
      </c>
      <c r="M91" s="495">
        <v>0.13496600091457367</v>
      </c>
      <c r="N91" s="495">
        <v>0.13359199464321136</v>
      </c>
      <c r="O91" s="495">
        <v>0.14337299764156342</v>
      </c>
      <c r="P91" s="495">
        <v>0.1779559999704361</v>
      </c>
      <c r="Q91" s="495">
        <v>0.20641200244426727</v>
      </c>
      <c r="R91" s="495">
        <v>0.15200300514698029</v>
      </c>
      <c r="S91" s="495">
        <v>0.15092399716377258</v>
      </c>
      <c r="T91" s="495">
        <v>0.14008499681949615</v>
      </c>
      <c r="U91" s="495">
        <v>0.1361670047044754</v>
      </c>
      <c r="V91" s="495">
        <v>0.10489299893379211</v>
      </c>
      <c r="W91" s="495">
        <v>1.1265000328421593E-2</v>
      </c>
      <c r="X91" s="495">
        <v>6.4000003039836884E-2</v>
      </c>
      <c r="Y91" s="495">
        <v>9.0999998152256012E-2</v>
      </c>
    </row>
    <row r="92" spans="1:25" x14ac:dyDescent="0.25">
      <c r="A92" s="207" t="s">
        <v>790</v>
      </c>
      <c r="B92" s="153"/>
      <c r="C92" s="153"/>
      <c r="D92" s="153"/>
      <c r="E92" s="153"/>
      <c r="F92" s="153"/>
      <c r="G92" s="495">
        <v>1.5256085395812988</v>
      </c>
      <c r="H92" s="495">
        <v>1.53275465965271</v>
      </c>
      <c r="I92" s="495">
        <v>1.6857203245162964</v>
      </c>
      <c r="J92" s="495">
        <v>1.8272607326507568</v>
      </c>
      <c r="K92" s="495">
        <v>1.7385084629058838</v>
      </c>
      <c r="L92" s="495">
        <v>1.8287779092788696</v>
      </c>
      <c r="M92" s="495">
        <v>2.2923846244812012</v>
      </c>
      <c r="N92" s="495">
        <v>2.671196460723877</v>
      </c>
      <c r="O92" s="495">
        <v>2.7471671104431152</v>
      </c>
      <c r="P92" s="495">
        <v>3.0425517559051514</v>
      </c>
      <c r="Q92" s="495">
        <v>3.5407702922821045</v>
      </c>
      <c r="R92" s="495">
        <v>3.2035126686096191</v>
      </c>
      <c r="S92" s="495">
        <v>2.9372184276580811</v>
      </c>
      <c r="T92" s="495">
        <v>2.5496952533721924</v>
      </c>
      <c r="U92" s="495">
        <v>2.3283438682556152</v>
      </c>
      <c r="V92" s="495">
        <v>1.21504807472229</v>
      </c>
      <c r="W92" s="495">
        <v>0.12715199589729309</v>
      </c>
      <c r="X92" s="495">
        <v>0.69694459438323975</v>
      </c>
      <c r="Y92" s="495">
        <v>0.40551385283470154</v>
      </c>
    </row>
    <row r="93" spans="1:25" s="40" customFormat="1" ht="18.75" customHeight="1" x14ac:dyDescent="0.25">
      <c r="A93" s="280" t="s">
        <v>791</v>
      </c>
      <c r="B93" s="418"/>
      <c r="C93" s="418"/>
      <c r="D93" s="418"/>
      <c r="E93" s="418"/>
      <c r="F93" s="418"/>
      <c r="G93" s="281">
        <f t="shared" ref="G93:H93" si="83">SUM(G89:G92)</f>
        <v>3.8985542953014374</v>
      </c>
      <c r="H93" s="281">
        <f t="shared" si="83"/>
        <v>3.7205747365951538</v>
      </c>
      <c r="I93" s="281">
        <f t="shared" ref="I93:R93" si="84">SUM(I89:I92)</f>
        <v>4.8441030085086823</v>
      </c>
      <c r="J93" s="281">
        <f t="shared" si="84"/>
        <v>6.0830923914909363</v>
      </c>
      <c r="K93" s="281">
        <f t="shared" si="84"/>
        <v>5.6970231384038925</v>
      </c>
      <c r="L93" s="281">
        <f t="shared" si="84"/>
        <v>6.403745524585247</v>
      </c>
      <c r="M93" s="281">
        <f t="shared" si="84"/>
        <v>8.3856164067983627</v>
      </c>
      <c r="N93" s="281">
        <f t="shared" si="84"/>
        <v>12.605020388960838</v>
      </c>
      <c r="O93" s="281">
        <f t="shared" si="84"/>
        <v>14.772942528128624</v>
      </c>
      <c r="P93" s="281">
        <f t="shared" si="84"/>
        <v>16.996140614151955</v>
      </c>
      <c r="Q93" s="281">
        <f t="shared" si="84"/>
        <v>22.622564241290092</v>
      </c>
      <c r="R93" s="281">
        <f t="shared" si="84"/>
        <v>18.886065676808357</v>
      </c>
      <c r="S93" s="281">
        <f t="shared" ref="S93:T93" si="85">SUM(S89:S92)</f>
        <v>12.648138076066971</v>
      </c>
      <c r="T93" s="281">
        <f t="shared" si="85"/>
        <v>11.464592471718788</v>
      </c>
      <c r="U93" s="281">
        <f t="shared" ref="U93:W93" si="86">SUM(U89:U92)</f>
        <v>11.151288703083992</v>
      </c>
      <c r="V93" s="281">
        <f t="shared" si="86"/>
        <v>3.619552880525589</v>
      </c>
      <c r="W93" s="281">
        <f t="shared" si="86"/>
        <v>0.35463376902043819</v>
      </c>
      <c r="X93" s="281">
        <f t="shared" ref="X93:Y93" si="87">SUM(X89:X92)</f>
        <v>2.029024388641119</v>
      </c>
      <c r="Y93" s="281">
        <f t="shared" si="87"/>
        <v>3.5576723888516426</v>
      </c>
    </row>
    <row r="94" spans="1:25" ht="12.75" customHeight="1" x14ac:dyDescent="0.25">
      <c r="A94" s="299" t="s">
        <v>792</v>
      </c>
      <c r="B94" s="153"/>
      <c r="C94" s="153"/>
      <c r="D94" s="153"/>
      <c r="E94" s="153"/>
      <c r="F94" s="153"/>
      <c r="G94" s="300">
        <f t="shared" ref="G94:H94" si="88">G88+G93</f>
        <v>25.781538985669613</v>
      </c>
      <c r="H94" s="300">
        <f t="shared" si="88"/>
        <v>25.62723308801651</v>
      </c>
      <c r="I94" s="300">
        <f t="shared" ref="I94:R94" si="89">I88+I93</f>
        <v>29.136248767375946</v>
      </c>
      <c r="J94" s="300">
        <f t="shared" si="89"/>
        <v>31.663555040955544</v>
      </c>
      <c r="K94" s="300">
        <f t="shared" si="89"/>
        <v>30.474335059523582</v>
      </c>
      <c r="L94" s="300">
        <f t="shared" si="89"/>
        <v>31.766401462256908</v>
      </c>
      <c r="M94" s="300">
        <f t="shared" si="89"/>
        <v>38.954093918204308</v>
      </c>
      <c r="N94" s="300">
        <f t="shared" si="89"/>
        <v>47.372260794043541</v>
      </c>
      <c r="O94" s="300">
        <f t="shared" si="89"/>
        <v>52.409277603030205</v>
      </c>
      <c r="P94" s="300">
        <f t="shared" si="89"/>
        <v>58.813294187188148</v>
      </c>
      <c r="Q94" s="300">
        <f t="shared" si="89"/>
        <v>72.314931258559227</v>
      </c>
      <c r="R94" s="300">
        <f t="shared" si="89"/>
        <v>69.591235533356667</v>
      </c>
      <c r="S94" s="300">
        <f t="shared" ref="S94:T94" si="90">S88+S93</f>
        <v>58.711691290140152</v>
      </c>
      <c r="T94" s="300">
        <f t="shared" si="90"/>
        <v>52.598060861229897</v>
      </c>
      <c r="U94" s="300">
        <f t="shared" ref="U94:W94" si="91">U88+U93</f>
        <v>45.010397806763649</v>
      </c>
      <c r="V94" s="300">
        <f t="shared" si="91"/>
        <v>21.668342024087906</v>
      </c>
      <c r="W94" s="300">
        <f t="shared" si="91"/>
        <v>0.88416415778920054</v>
      </c>
      <c r="X94" s="300">
        <f t="shared" ref="X94" si="92">X88+X93</f>
        <v>8.5127928406000137</v>
      </c>
      <c r="Y94" s="300">
        <f>Y88+Y93</f>
        <v>23.452825628221035</v>
      </c>
    </row>
    <row r="95" spans="1:25" s="41" customFormat="1" x14ac:dyDescent="0.25">
      <c r="A95" s="297" t="s">
        <v>793</v>
      </c>
      <c r="B95" s="218"/>
      <c r="C95" s="218"/>
      <c r="D95" s="218"/>
      <c r="E95" s="218"/>
      <c r="F95" s="218"/>
      <c r="G95" s="298">
        <f>NAgni!H6</f>
        <v>190.96171569824219</v>
      </c>
      <c r="H95" s="298">
        <f>NAgni!I6</f>
        <v>193.61659240722656</v>
      </c>
      <c r="I95" s="298">
        <f>NAgni!J6</f>
        <v>200.78993225097656</v>
      </c>
      <c r="J95" s="298">
        <f>NAgni!K6</f>
        <v>201.068115234375</v>
      </c>
      <c r="K95" s="298">
        <f>NAgni!L6</f>
        <v>189.85530090332031</v>
      </c>
      <c r="L95" s="298">
        <f>NAgni!M6</f>
        <v>188.04246520996094</v>
      </c>
      <c r="M95" s="298">
        <f>NAgni!N6</f>
        <v>198.74249267578125</v>
      </c>
      <c r="N95" s="298">
        <f>NAgni!O6</f>
        <v>215.6170654296875</v>
      </c>
      <c r="O95" s="298">
        <f>NAgni!P6</f>
        <v>224.11116027832031</v>
      </c>
      <c r="P95" s="298">
        <f>NAgni!Q6</f>
        <v>245.59764099121094</v>
      </c>
      <c r="Q95" s="298">
        <f>NAgni!R6</f>
        <v>287.05752563476563</v>
      </c>
      <c r="R95" s="298">
        <f>NAgni!S6</f>
        <v>305.224853515625</v>
      </c>
      <c r="S95" s="298">
        <f>NAgni!T6</f>
        <v>292.14730834960938</v>
      </c>
      <c r="T95" s="298">
        <f>NAgni!U6</f>
        <v>287.9970703125</v>
      </c>
      <c r="U95" s="298">
        <f>NAgni!V6</f>
        <v>282.09201049804688</v>
      </c>
      <c r="V95" s="298">
        <f>NAgni!W6</f>
        <v>261.70391845703125</v>
      </c>
      <c r="W95" s="298">
        <f>NAgni!X6</f>
        <v>231.40812683105469</v>
      </c>
      <c r="X95" s="298">
        <f>NAgni!Y6</f>
        <v>243.95602416992188</v>
      </c>
      <c r="Y95" s="298">
        <f>NAgni!Z6</f>
        <v>272.9249267578125</v>
      </c>
    </row>
    <row r="96" spans="1:25" s="224" customFormat="1" x14ac:dyDescent="0.25">
      <c r="A96" s="282" t="s">
        <v>794</v>
      </c>
      <c r="G96" s="283">
        <f t="shared" ref="G96" si="93">G94/G95</f>
        <v>0.1350089408832586</v>
      </c>
      <c r="H96" s="283">
        <f t="shared" ref="H96" si="94">H94/H95</f>
        <v>0.1323607278146684</v>
      </c>
      <c r="I96" s="283">
        <f t="shared" ref="I96:R96" si="95">I94/I95</f>
        <v>0.14510811593360773</v>
      </c>
      <c r="J96" s="283">
        <f t="shared" si="95"/>
        <v>0.15747675858027976</v>
      </c>
      <c r="K96" s="283">
        <f t="shared" si="95"/>
        <v>0.1605134800794526</v>
      </c>
      <c r="L96" s="283">
        <f t="shared" si="95"/>
        <v>0.16893206237637745</v>
      </c>
      <c r="M96" s="283">
        <f t="shared" si="95"/>
        <v>0.19600284465462606</v>
      </c>
      <c r="N96" s="283">
        <f t="shared" si="95"/>
        <v>0.21970552608922128</v>
      </c>
      <c r="O96" s="283">
        <f t="shared" si="95"/>
        <v>0.23385393899145362</v>
      </c>
      <c r="P96" s="283">
        <f t="shared" si="95"/>
        <v>0.23947011033910079</v>
      </c>
      <c r="Q96" s="283">
        <f t="shared" si="95"/>
        <v>0.25191790773870287</v>
      </c>
      <c r="R96" s="283">
        <f t="shared" si="95"/>
        <v>0.22799989821207062</v>
      </c>
      <c r="S96" s="283">
        <f>S94/S95</f>
        <v>0.20096605244050558</v>
      </c>
      <c r="T96" s="283">
        <f>T94/T95</f>
        <v>0.18263401361741899</v>
      </c>
      <c r="U96" s="283">
        <f>U94/U95</f>
        <v>0.15955927900012357</v>
      </c>
      <c r="V96" s="283">
        <f t="shared" ref="V96:W96" si="96">V94/V95</f>
        <v>8.2797163114107508E-2</v>
      </c>
      <c r="W96" s="283">
        <f t="shared" si="96"/>
        <v>3.8207999429281359E-3</v>
      </c>
      <c r="X96" s="283">
        <f t="shared" ref="X96" si="97">X94/X95</f>
        <v>3.4894784293871862E-2</v>
      </c>
      <c r="Y96" s="283">
        <f t="shared" ref="Y96" si="98">Y94/Y95</f>
        <v>8.5931416770270122E-2</v>
      </c>
    </row>
    <row r="97" spans="1:34" x14ac:dyDescent="0.25">
      <c r="A97" s="207" t="s">
        <v>795</v>
      </c>
      <c r="B97" s="153"/>
      <c r="C97" s="153"/>
      <c r="D97" s="153"/>
      <c r="E97" s="153"/>
      <c r="F97" s="153"/>
      <c r="G97" s="185">
        <f t="shared" ref="G97:H97" si="99">G88/G94*G96</f>
        <v>0.11459356976530145</v>
      </c>
      <c r="H97" s="185">
        <f t="shared" si="99"/>
        <v>0.11314453001706536</v>
      </c>
      <c r="I97" s="185">
        <f t="shared" ref="I97:R97" si="100">I88/I94*I96</f>
        <v>0.12098288737158094</v>
      </c>
      <c r="J97" s="185">
        <f t="shared" si="100"/>
        <v>0.1272228698202435</v>
      </c>
      <c r="K97" s="185">
        <f t="shared" si="100"/>
        <v>0.13050629507435771</v>
      </c>
      <c r="L97" s="185">
        <f t="shared" si="100"/>
        <v>0.13487727843470196</v>
      </c>
      <c r="M97" s="185">
        <f t="shared" si="100"/>
        <v>0.15380947023379574</v>
      </c>
      <c r="N97" s="185">
        <f t="shared" si="100"/>
        <v>0.16124530929774789</v>
      </c>
      <c r="O97" s="185">
        <f t="shared" si="100"/>
        <v>0.1679360145570688</v>
      </c>
      <c r="P97" s="185">
        <f t="shared" si="100"/>
        <v>0.17026691870600125</v>
      </c>
      <c r="Q97" s="185">
        <f t="shared" si="100"/>
        <v>0.17310943828204889</v>
      </c>
      <c r="R97" s="185">
        <f t="shared" si="100"/>
        <v>0.16612398784869142</v>
      </c>
      <c r="S97" s="185">
        <f t="shared" ref="S97:T97" si="101">S88/S94*S96</f>
        <v>0.15767235191826395</v>
      </c>
      <c r="T97" s="185">
        <f t="shared" si="101"/>
        <v>0.14282599592029874</v>
      </c>
      <c r="U97" s="185">
        <f t="shared" ref="U97:W97" si="102">U88/U94*U96</f>
        <v>0.12002860004400616</v>
      </c>
      <c r="V97" s="185">
        <f t="shared" si="102"/>
        <v>6.8966445936214441E-2</v>
      </c>
      <c r="W97" s="185">
        <f t="shared" si="102"/>
        <v>2.2882964225165664E-3</v>
      </c>
      <c r="X97" s="185">
        <f t="shared" ref="X97" si="103">X88/X94*X96</f>
        <v>2.6577611575776369E-2</v>
      </c>
      <c r="Y97" s="185">
        <f t="shared" ref="Y97" si="104">Y88/Y94*Y96</f>
        <v>7.2896065140374319E-2</v>
      </c>
      <c r="Z97" s="153"/>
      <c r="AA97" s="153"/>
      <c r="AB97" s="153"/>
      <c r="AC97" s="153"/>
      <c r="AD97" s="153"/>
      <c r="AE97" s="153"/>
      <c r="AF97" s="153"/>
      <c r="AG97" s="153"/>
      <c r="AH97" s="153"/>
    </row>
    <row r="98" spans="1:34" x14ac:dyDescent="0.25">
      <c r="A98" s="208" t="s">
        <v>796</v>
      </c>
      <c r="B98" s="153"/>
      <c r="C98" s="153"/>
      <c r="D98" s="153"/>
      <c r="E98" s="153"/>
      <c r="F98" s="153"/>
      <c r="G98" s="185">
        <f t="shared" ref="G98:H98" si="105">G96-G97</f>
        <v>2.0415371117957146E-2</v>
      </c>
      <c r="H98" s="185">
        <f t="shared" si="105"/>
        <v>1.9216197797603043E-2</v>
      </c>
      <c r="I98" s="185">
        <f t="shared" ref="I98:R98" si="106">I96-I97</f>
        <v>2.4125228562026785E-2</v>
      </c>
      <c r="J98" s="185">
        <f t="shared" si="106"/>
        <v>3.0253888760036263E-2</v>
      </c>
      <c r="K98" s="185">
        <f t="shared" si="106"/>
        <v>3.0007185005094889E-2</v>
      </c>
      <c r="L98" s="185">
        <f t="shared" si="106"/>
        <v>3.4054783941675493E-2</v>
      </c>
      <c r="M98" s="185">
        <f t="shared" si="106"/>
        <v>4.2193374420830321E-2</v>
      </c>
      <c r="N98" s="185">
        <f t="shared" si="106"/>
        <v>5.8460216791473396E-2</v>
      </c>
      <c r="O98" s="185">
        <f t="shared" si="106"/>
        <v>6.5917924434384823E-2</v>
      </c>
      <c r="P98" s="185">
        <f t="shared" si="106"/>
        <v>6.9203191633099542E-2</v>
      </c>
      <c r="Q98" s="185">
        <f t="shared" si="106"/>
        <v>7.8808469456653985E-2</v>
      </c>
      <c r="R98" s="185">
        <f t="shared" si="106"/>
        <v>6.1875910363379194E-2</v>
      </c>
      <c r="S98" s="185">
        <f t="shared" ref="S98:T98" si="107">S96-S97</f>
        <v>4.3293700522241629E-2</v>
      </c>
      <c r="T98" s="185">
        <f t="shared" si="107"/>
        <v>3.9808017697120252E-2</v>
      </c>
      <c r="U98" s="185">
        <f t="shared" ref="U98:W98" si="108">U96-U97</f>
        <v>3.9530678956117407E-2</v>
      </c>
      <c r="V98" s="185">
        <f t="shared" si="108"/>
        <v>1.3830717177893068E-2</v>
      </c>
      <c r="W98" s="185">
        <f t="shared" si="108"/>
        <v>1.5325035204115695E-3</v>
      </c>
      <c r="X98" s="185">
        <f t="shared" ref="X98" si="109">X96-X97</f>
        <v>8.3171727180954939E-3</v>
      </c>
      <c r="Y98" s="185">
        <f t="shared" ref="Y98" si="110">Y96-Y97</f>
        <v>1.3035351629895803E-2</v>
      </c>
      <c r="Z98" s="153"/>
      <c r="AA98" s="153"/>
      <c r="AB98" s="153"/>
      <c r="AC98" s="153"/>
      <c r="AD98" s="153"/>
      <c r="AE98" s="153"/>
      <c r="AF98" s="153"/>
      <c r="AG98" s="153"/>
      <c r="AH98" s="153"/>
    </row>
    <row r="99" spans="1:34" s="153" customFormat="1" x14ac:dyDescent="0.25">
      <c r="A99" s="864" t="s">
        <v>797</v>
      </c>
      <c r="B99" s="849"/>
      <c r="C99" s="849"/>
      <c r="D99" s="849"/>
      <c r="E99" s="849"/>
      <c r="F99" s="849"/>
      <c r="G99" s="865">
        <f t="shared" ref="G99:H99" si="111">G94/G52</f>
        <v>0.49232655167078937</v>
      </c>
      <c r="H99" s="865">
        <f t="shared" si="111"/>
        <v>0.48476900862983713</v>
      </c>
      <c r="I99" s="865">
        <f t="shared" ref="I99:R99" si="112">I94/I52</f>
        <v>0.48851564675121983</v>
      </c>
      <c r="J99" s="865">
        <f t="shared" si="112"/>
        <v>0.49421740515700746</v>
      </c>
      <c r="K99" s="865">
        <f t="shared" si="112"/>
        <v>0.50781253650115676</v>
      </c>
      <c r="L99" s="865">
        <f t="shared" si="112"/>
        <v>0.48950889082492322</v>
      </c>
      <c r="M99" s="865">
        <f t="shared" si="112"/>
        <v>0.47905705009690136</v>
      </c>
      <c r="N99" s="865">
        <f t="shared" si="112"/>
        <v>0.49419553418808987</v>
      </c>
      <c r="O99" s="865">
        <f t="shared" si="112"/>
        <v>0.51462703406147992</v>
      </c>
      <c r="P99" s="865">
        <f t="shared" si="112"/>
        <v>0.51172572985786469</v>
      </c>
      <c r="Q99" s="865">
        <f t="shared" si="112"/>
        <v>0.53411278380453187</v>
      </c>
      <c r="R99" s="865">
        <f t="shared" si="112"/>
        <v>0.546194962244825</v>
      </c>
      <c r="S99" s="865">
        <f>S94/S52</f>
        <v>0.52837233539977313</v>
      </c>
      <c r="T99" s="865">
        <f>T94/T52</f>
        <v>0.49587352097306181</v>
      </c>
      <c r="U99" s="865">
        <f>U94/U52</f>
        <v>0.51286155251278875</v>
      </c>
      <c r="V99" s="865">
        <f t="shared" ref="V99:W99" si="113">V94/V52</f>
        <v>0.44179846605291012</v>
      </c>
      <c r="W99" s="865">
        <f t="shared" si="113"/>
        <v>0.14085798554520476</v>
      </c>
      <c r="X99" s="865">
        <f t="shared" ref="X99" si="114">X94/X52</f>
        <v>0.32813160015187048</v>
      </c>
      <c r="Y99" s="865">
        <f t="shared" ref="Y99" si="115">Y94/Y52</f>
        <v>0.41492709617287366</v>
      </c>
    </row>
    <row r="100" spans="1:34" x14ac:dyDescent="0.25">
      <c r="A100" s="208"/>
      <c r="B100" s="153"/>
      <c r="C100" s="153"/>
      <c r="D100" s="153"/>
      <c r="E100" s="153"/>
      <c r="F100" s="153"/>
      <c r="G100" s="153"/>
      <c r="H100" s="153"/>
      <c r="I100" s="185"/>
      <c r="J100" s="185"/>
      <c r="K100" s="185"/>
      <c r="L100" s="185"/>
      <c r="M100" s="185"/>
      <c r="N100" s="185"/>
      <c r="O100" s="185"/>
      <c r="P100" s="185"/>
      <c r="Q100" s="185"/>
      <c r="R100" s="185"/>
      <c r="S100" s="185"/>
      <c r="T100" s="185"/>
      <c r="U100" s="185"/>
      <c r="V100" s="185"/>
      <c r="W100" s="185"/>
      <c r="X100" s="185"/>
      <c r="Y100" s="185"/>
      <c r="Z100" s="153"/>
      <c r="AA100" s="153"/>
      <c r="AB100" s="153"/>
      <c r="AC100" s="153"/>
      <c r="AD100" s="153"/>
      <c r="AE100" s="153"/>
      <c r="AF100" s="153"/>
      <c r="AG100" s="153"/>
      <c r="AH100" s="153"/>
    </row>
    <row r="101" spans="1:34" s="41" customFormat="1" ht="25.35" customHeight="1" x14ac:dyDescent="0.25">
      <c r="A101" s="39" t="str">
        <f>Index!A72</f>
        <v>Table 5f     Palau, Direct employment in Tourism, FY2000-FY2023</v>
      </c>
      <c r="B101" s="218"/>
      <c r="C101" s="218"/>
      <c r="D101" s="218"/>
      <c r="E101" s="218"/>
      <c r="F101" s="218"/>
      <c r="G101" s="218"/>
      <c r="H101" s="153"/>
      <c r="I101" s="153"/>
      <c r="J101" s="153"/>
      <c r="K101" s="153"/>
      <c r="L101" s="153"/>
      <c r="M101" s="153"/>
      <c r="N101" s="153"/>
      <c r="O101" s="153"/>
      <c r="P101" s="153"/>
      <c r="Q101" s="153"/>
      <c r="R101" s="153"/>
      <c r="S101" s="153"/>
      <c r="T101" s="153"/>
      <c r="U101" s="153"/>
      <c r="V101" s="153"/>
      <c r="W101" s="153"/>
      <c r="X101" s="153"/>
      <c r="Y101" s="153"/>
      <c r="Z101" s="218"/>
      <c r="AA101" s="218"/>
      <c r="AB101" s="218"/>
      <c r="AC101" s="218"/>
      <c r="AD101" s="218"/>
      <c r="AE101" s="218"/>
      <c r="AF101" s="218"/>
      <c r="AG101" s="218"/>
      <c r="AH101" s="218"/>
    </row>
    <row r="102" spans="1:34" s="38" customFormat="1" ht="25.5" customHeight="1" x14ac:dyDescent="0.3">
      <c r="A102" s="186"/>
      <c r="B102" s="155" t="str">
        <f t="shared" ref="B102:S102" si="116">B2</f>
        <v>FY00</v>
      </c>
      <c r="C102" s="155" t="str">
        <f t="shared" si="116"/>
        <v>FY01</v>
      </c>
      <c r="D102" s="155" t="str">
        <f t="shared" si="116"/>
        <v>FY02</v>
      </c>
      <c r="E102" s="155" t="str">
        <f t="shared" si="116"/>
        <v>FY03</v>
      </c>
      <c r="F102" s="155" t="str">
        <f t="shared" si="116"/>
        <v>FY04</v>
      </c>
      <c r="G102" s="155" t="str">
        <f t="shared" si="116"/>
        <v>FY05</v>
      </c>
      <c r="H102" s="155" t="str">
        <f t="shared" si="116"/>
        <v>FY06</v>
      </c>
      <c r="I102" s="155" t="str">
        <f t="shared" si="116"/>
        <v>FY07</v>
      </c>
      <c r="J102" s="155" t="str">
        <f t="shared" si="116"/>
        <v>FY08</v>
      </c>
      <c r="K102" s="155" t="str">
        <f t="shared" si="116"/>
        <v>FY09</v>
      </c>
      <c r="L102" s="155" t="str">
        <f t="shared" si="116"/>
        <v>FY10</v>
      </c>
      <c r="M102" s="155" t="str">
        <f t="shared" si="116"/>
        <v>FY11</v>
      </c>
      <c r="N102" s="155" t="str">
        <f t="shared" si="116"/>
        <v>FY12</v>
      </c>
      <c r="O102" s="155" t="str">
        <f t="shared" si="116"/>
        <v>FY13</v>
      </c>
      <c r="P102" s="155" t="str">
        <f t="shared" si="116"/>
        <v>FY14</v>
      </c>
      <c r="Q102" s="155" t="str">
        <f t="shared" si="116"/>
        <v>FY15</v>
      </c>
      <c r="R102" s="155" t="str">
        <f t="shared" si="116"/>
        <v>FY16</v>
      </c>
      <c r="S102" s="155" t="str">
        <f t="shared" si="116"/>
        <v>FY17</v>
      </c>
      <c r="T102" s="155" t="str">
        <f t="shared" ref="T102:U102" si="117">T2</f>
        <v>FY18</v>
      </c>
      <c r="U102" s="155" t="str">
        <f t="shared" si="117"/>
        <v>FY19</v>
      </c>
      <c r="V102" s="155" t="str">
        <f t="shared" ref="V102:W102" si="118">V2</f>
        <v>FY20</v>
      </c>
      <c r="W102" s="155" t="str">
        <f t="shared" si="118"/>
        <v>FY21</v>
      </c>
      <c r="X102" s="155" t="str">
        <f t="shared" ref="X102:Y102" si="119">X2</f>
        <v>FY22</v>
      </c>
      <c r="Y102" s="155" t="str">
        <f t="shared" si="119"/>
        <v>FY23</v>
      </c>
      <c r="Z102" s="218"/>
      <c r="AA102" s="218"/>
      <c r="AB102" s="218"/>
      <c r="AC102" s="218"/>
      <c r="AD102" s="218"/>
      <c r="AE102" s="218"/>
      <c r="AF102" s="218"/>
      <c r="AG102" s="218"/>
      <c r="AH102" s="218"/>
    </row>
    <row r="103" spans="1:34" x14ac:dyDescent="0.25">
      <c r="A103" s="208"/>
      <c r="B103" s="153"/>
      <c r="C103" s="153"/>
      <c r="D103" s="153"/>
      <c r="E103" s="153"/>
      <c r="F103" s="153"/>
      <c r="G103" s="153"/>
      <c r="H103" s="153"/>
      <c r="I103" s="153"/>
      <c r="J103" s="153"/>
      <c r="K103" s="153"/>
      <c r="L103" s="153"/>
      <c r="M103" s="153"/>
      <c r="N103" s="153"/>
      <c r="O103" s="153"/>
      <c r="P103" s="153"/>
      <c r="Q103" s="153"/>
      <c r="R103" s="153"/>
      <c r="S103" s="153"/>
      <c r="T103" s="153"/>
      <c r="U103" s="153"/>
      <c r="V103" s="153"/>
      <c r="W103" s="153"/>
      <c r="X103" s="153"/>
      <c r="Y103" s="153"/>
      <c r="Z103" s="153"/>
      <c r="AA103" s="153"/>
      <c r="AB103" s="153"/>
      <c r="AC103" s="153"/>
      <c r="AD103" s="153"/>
      <c r="AE103" s="153"/>
      <c r="AF103" s="153"/>
      <c r="AG103" s="153"/>
      <c r="AH103" s="153"/>
    </row>
    <row r="104" spans="1:34" s="180" customFormat="1" x14ac:dyDescent="0.25">
      <c r="A104" s="293" t="s">
        <v>798</v>
      </c>
    </row>
    <row r="105" spans="1:34" x14ac:dyDescent="0.25">
      <c r="A105" s="208" t="s">
        <v>758</v>
      </c>
      <c r="B105" s="229">
        <v>637.3350830078125</v>
      </c>
      <c r="C105" s="229">
        <v>587.10382080078125</v>
      </c>
      <c r="D105" s="229">
        <v>546.72882080078125</v>
      </c>
      <c r="E105" s="229">
        <v>513.8350830078125</v>
      </c>
      <c r="F105" s="229">
        <v>512.52880859375</v>
      </c>
      <c r="G105" s="229">
        <v>660.72882080078125</v>
      </c>
      <c r="H105" s="229">
        <v>721.0538330078125</v>
      </c>
      <c r="I105" s="229">
        <v>609.19134521484375</v>
      </c>
      <c r="J105" s="229">
        <v>577.3663330078125</v>
      </c>
      <c r="K105" s="229">
        <v>564.06634521484375</v>
      </c>
      <c r="L105" s="229">
        <v>604.44134521484375</v>
      </c>
      <c r="M105" s="229">
        <v>622.96630859375</v>
      </c>
      <c r="N105" s="229">
        <v>654.157958984375</v>
      </c>
      <c r="O105" s="229">
        <v>678.85797119140625</v>
      </c>
      <c r="P105" s="229">
        <v>699.599609375</v>
      </c>
      <c r="Q105" s="229">
        <v>763.64544677734375</v>
      </c>
      <c r="R105" s="229">
        <v>843.1683349609375</v>
      </c>
      <c r="S105" s="229">
        <v>858.56634521484375</v>
      </c>
      <c r="T105" s="229">
        <v>858.76422119140625</v>
      </c>
      <c r="U105" s="229">
        <v>785.02044677734375</v>
      </c>
      <c r="V105" s="229">
        <v>667.37884521484375</v>
      </c>
      <c r="W105" s="229">
        <v>472.66836547851563</v>
      </c>
      <c r="X105" s="229">
        <v>468.78921508789063</v>
      </c>
      <c r="Y105" s="229">
        <v>490.24337768554688</v>
      </c>
      <c r="Z105" s="153"/>
      <c r="AA105" s="153"/>
      <c r="AB105" s="153"/>
      <c r="AC105" s="153"/>
      <c r="AD105" s="153"/>
      <c r="AE105" s="153"/>
      <c r="AF105" s="153"/>
      <c r="AG105" s="153"/>
      <c r="AH105" s="153"/>
    </row>
    <row r="106" spans="1:34" x14ac:dyDescent="0.25">
      <c r="A106" s="208" t="s">
        <v>799</v>
      </c>
      <c r="B106" s="229">
        <v>240.75700378417969</v>
      </c>
      <c r="C106" s="229">
        <v>252.06950378417969</v>
      </c>
      <c r="D106" s="229">
        <v>297.56948852539063</v>
      </c>
      <c r="E106" s="229">
        <v>358.19448852539063</v>
      </c>
      <c r="F106" s="229">
        <v>375.00698852539063</v>
      </c>
      <c r="G106" s="229">
        <v>418.75698852539063</v>
      </c>
      <c r="H106" s="229">
        <v>463.81948852539063</v>
      </c>
      <c r="I106" s="229">
        <v>496.06948852539063</v>
      </c>
      <c r="J106" s="229">
        <v>475.63198852539063</v>
      </c>
      <c r="K106" s="229">
        <v>435.94448852539063</v>
      </c>
      <c r="L106" s="229">
        <v>423.44448852539063</v>
      </c>
      <c r="M106" s="229">
        <v>409.38198852539063</v>
      </c>
      <c r="N106" s="229">
        <v>432.11117553710938</v>
      </c>
      <c r="O106" s="229">
        <v>434.56948852539063</v>
      </c>
      <c r="P106" s="229">
        <v>424.17367553710938</v>
      </c>
      <c r="Q106" s="229">
        <v>466.61117553710938</v>
      </c>
      <c r="R106" s="229">
        <v>469.92367553710938</v>
      </c>
      <c r="S106" s="229">
        <v>452.71533203125</v>
      </c>
      <c r="T106" s="229">
        <v>457.61117553710938</v>
      </c>
      <c r="U106" s="229">
        <v>438.96533203125</v>
      </c>
      <c r="V106" s="229">
        <v>384.67367553710938</v>
      </c>
      <c r="W106" s="229">
        <v>287.73617553710938</v>
      </c>
      <c r="X106" s="229">
        <v>280.34033203125</v>
      </c>
      <c r="Y106" s="229">
        <v>299.42367553710938</v>
      </c>
      <c r="Z106" s="153"/>
      <c r="AA106" s="153"/>
      <c r="AB106" s="153"/>
      <c r="AC106" s="153"/>
      <c r="AD106" s="153"/>
      <c r="AE106" s="153"/>
      <c r="AF106" s="153"/>
      <c r="AG106" s="153"/>
      <c r="AH106" s="153"/>
    </row>
    <row r="107" spans="1:34" x14ac:dyDescent="0.25">
      <c r="A107" s="208" t="s">
        <v>760</v>
      </c>
      <c r="B107" s="229">
        <v>177.20820617675781</v>
      </c>
      <c r="C107" s="229">
        <v>193.05195617675781</v>
      </c>
      <c r="D107" s="229">
        <v>198.53633117675781</v>
      </c>
      <c r="E107" s="229">
        <v>217.18319702148438</v>
      </c>
      <c r="F107" s="229">
        <v>213.283203125</v>
      </c>
      <c r="G107" s="229">
        <v>238.14570617675781</v>
      </c>
      <c r="H107" s="229">
        <v>254.72071838378906</v>
      </c>
      <c r="I107" s="229">
        <v>271.78323364257813</v>
      </c>
      <c r="J107" s="229">
        <v>277.38946533203125</v>
      </c>
      <c r="K107" s="229">
        <v>266.66445922851563</v>
      </c>
      <c r="L107" s="229">
        <v>269.83322143554688</v>
      </c>
      <c r="M107" s="229">
        <v>284.45822143554688</v>
      </c>
      <c r="N107" s="229">
        <v>271.53945922851563</v>
      </c>
      <c r="O107" s="229">
        <v>312.2457275390625</v>
      </c>
      <c r="P107" s="229">
        <v>307.61447143554688</v>
      </c>
      <c r="Q107" s="229">
        <v>311.27072143554688</v>
      </c>
      <c r="R107" s="229">
        <v>320.89883422851563</v>
      </c>
      <c r="S107" s="229">
        <v>307.45196533203125</v>
      </c>
      <c r="T107" s="229">
        <v>281.939453125</v>
      </c>
      <c r="U107" s="229">
        <v>291.5269775390625</v>
      </c>
      <c r="V107" s="229">
        <v>219.53945922851563</v>
      </c>
      <c r="W107" s="229">
        <v>98.558204650878906</v>
      </c>
      <c r="X107" s="229">
        <v>144.30195617675781</v>
      </c>
      <c r="Y107" s="229">
        <v>191.42695617675781</v>
      </c>
      <c r="Z107" s="153"/>
      <c r="AA107" s="153"/>
      <c r="AB107" s="153"/>
      <c r="AC107" s="153"/>
      <c r="AD107" s="153"/>
      <c r="AE107" s="153"/>
      <c r="AF107" s="153"/>
      <c r="AG107" s="153"/>
      <c r="AH107" s="153"/>
    </row>
    <row r="108" spans="1:34" x14ac:dyDescent="0.25">
      <c r="A108" s="208" t="s">
        <v>761</v>
      </c>
      <c r="B108" s="229">
        <v>106.75199890136719</v>
      </c>
      <c r="C108" s="229">
        <v>127.25199890136719</v>
      </c>
      <c r="D108" s="229">
        <v>114.62699890136719</v>
      </c>
      <c r="E108" s="229">
        <v>93.376998901367188</v>
      </c>
      <c r="F108" s="229">
        <v>111.00199890136719</v>
      </c>
      <c r="G108" s="229">
        <v>133.37699890136719</v>
      </c>
      <c r="H108" s="229">
        <v>148.12699890136719</v>
      </c>
      <c r="I108" s="229">
        <v>173.75199890136719</v>
      </c>
      <c r="J108" s="229">
        <v>185.25199890136719</v>
      </c>
      <c r="K108" s="229">
        <v>173.50199890136719</v>
      </c>
      <c r="L108" s="229">
        <v>170.25199890136719</v>
      </c>
      <c r="M108" s="229">
        <v>203.75199890136719</v>
      </c>
      <c r="N108" s="229">
        <v>253.75199890136719</v>
      </c>
      <c r="O108" s="229">
        <v>265.75201416015625</v>
      </c>
      <c r="P108" s="229">
        <v>271.50201416015625</v>
      </c>
      <c r="Q108" s="229">
        <v>290.75201416015625</v>
      </c>
      <c r="R108" s="229">
        <v>291.00201416015625</v>
      </c>
      <c r="S108" s="229">
        <v>258.25201416015625</v>
      </c>
      <c r="T108" s="229">
        <v>223.00199890136719</v>
      </c>
      <c r="U108" s="229">
        <v>192.00199890136719</v>
      </c>
      <c r="V108" s="229">
        <v>131.75199890136719</v>
      </c>
      <c r="W108" s="229">
        <v>42.751998901367188</v>
      </c>
      <c r="X108" s="229">
        <v>50.376998901367188</v>
      </c>
      <c r="Y108" s="229">
        <v>85.751998901367188</v>
      </c>
      <c r="Z108" s="153"/>
      <c r="AA108" s="153"/>
      <c r="AB108" s="153"/>
      <c r="AC108" s="153"/>
      <c r="AD108" s="153"/>
      <c r="AE108" s="153"/>
      <c r="AF108" s="153"/>
      <c r="AG108" s="153"/>
      <c r="AH108" s="153"/>
    </row>
    <row r="109" spans="1:34" x14ac:dyDescent="0.25">
      <c r="A109" s="208" t="s">
        <v>767</v>
      </c>
      <c r="B109" s="229">
        <v>151.3336181640625</v>
      </c>
      <c r="C109" s="229">
        <v>182.10084533691406</v>
      </c>
      <c r="D109" s="229">
        <v>163.240478515625</v>
      </c>
      <c r="E109" s="229">
        <v>142.24986267089844</v>
      </c>
      <c r="F109" s="229">
        <v>157.70309448242188</v>
      </c>
      <c r="G109" s="229">
        <v>170.1446533203125</v>
      </c>
      <c r="H109" s="229">
        <v>173.66590881347656</v>
      </c>
      <c r="I109" s="229">
        <v>206.51724243164063</v>
      </c>
      <c r="J109" s="229">
        <v>208.2669677734375</v>
      </c>
      <c r="K109" s="229">
        <v>213.40216064453125</v>
      </c>
      <c r="L109" s="229">
        <v>206.37174987792969</v>
      </c>
      <c r="M109" s="229">
        <v>222.78384399414063</v>
      </c>
      <c r="N109" s="229">
        <v>229.662109375</v>
      </c>
      <c r="O109" s="229">
        <v>245.2796630859375</v>
      </c>
      <c r="P109" s="229">
        <v>265.87750244140625</v>
      </c>
      <c r="Q109" s="229">
        <v>293.32754516601563</v>
      </c>
      <c r="R109" s="229">
        <v>377.65277099609375</v>
      </c>
      <c r="S109" s="229">
        <v>390.17730712890625</v>
      </c>
      <c r="T109" s="229">
        <v>379.80990600585938</v>
      </c>
      <c r="U109" s="229">
        <v>310.13967895507813</v>
      </c>
      <c r="V109" s="229">
        <v>211.6717529296875</v>
      </c>
      <c r="W109" s="229">
        <v>86.670303344726563</v>
      </c>
      <c r="X109" s="229">
        <v>102.07488250732422</v>
      </c>
      <c r="Y109" s="229">
        <v>172.68502807617188</v>
      </c>
      <c r="Z109" s="153"/>
      <c r="AA109" s="153"/>
      <c r="AB109" s="153"/>
      <c r="AC109" s="153"/>
      <c r="AD109" s="153"/>
      <c r="AE109" s="153"/>
      <c r="AF109" s="153"/>
      <c r="AG109" s="153"/>
      <c r="AH109" s="153"/>
    </row>
    <row r="110" spans="1:34" x14ac:dyDescent="0.25">
      <c r="A110" s="208" t="s">
        <v>800</v>
      </c>
      <c r="B110" s="229">
        <v>61.820117950439453</v>
      </c>
      <c r="C110" s="229">
        <v>65.112350463867188</v>
      </c>
      <c r="D110" s="229">
        <v>62.4019775390625</v>
      </c>
      <c r="E110" s="229">
        <v>60.661369323730469</v>
      </c>
      <c r="F110" s="229">
        <v>60.064590454101563</v>
      </c>
      <c r="G110" s="229">
        <v>63.481155395507813</v>
      </c>
      <c r="H110" s="229">
        <v>66.858665466308594</v>
      </c>
      <c r="I110" s="229">
        <v>82.508743286132813</v>
      </c>
      <c r="J110" s="229">
        <v>80.92596435546875</v>
      </c>
      <c r="K110" s="229">
        <v>86.738655090332031</v>
      </c>
      <c r="L110" s="229">
        <v>83.959503173828125</v>
      </c>
      <c r="M110" s="229">
        <v>92.632850646972656</v>
      </c>
      <c r="N110" s="229">
        <v>91.888603210449219</v>
      </c>
      <c r="O110" s="229">
        <v>92.738670349121094</v>
      </c>
      <c r="P110" s="229">
        <v>95.426498413085938</v>
      </c>
      <c r="Q110" s="229">
        <v>113.15404510498047</v>
      </c>
      <c r="R110" s="229">
        <v>111.37676239013672</v>
      </c>
      <c r="S110" s="229">
        <v>101.59880065917969</v>
      </c>
      <c r="T110" s="229">
        <v>94.161415100097656</v>
      </c>
      <c r="U110" s="229">
        <v>83.216178894042969</v>
      </c>
      <c r="V110" s="229">
        <v>46.963710784912109</v>
      </c>
      <c r="W110" s="229">
        <v>6.0101990699768066</v>
      </c>
      <c r="X110" s="229">
        <v>21.886032104492188</v>
      </c>
      <c r="Y110" s="229">
        <v>62.179927825927734</v>
      </c>
      <c r="Z110" s="153"/>
      <c r="AA110" s="153"/>
      <c r="AB110" s="153"/>
      <c r="AC110" s="153"/>
      <c r="AD110" s="153"/>
      <c r="AE110" s="153"/>
      <c r="AF110" s="153"/>
      <c r="AG110" s="153"/>
      <c r="AH110" s="153"/>
    </row>
    <row r="111" spans="1:34" x14ac:dyDescent="0.25">
      <c r="A111" s="285" t="s">
        <v>801</v>
      </c>
      <c r="B111" s="229">
        <v>596.2581787109375</v>
      </c>
      <c r="C111" s="229">
        <v>546.93951416015625</v>
      </c>
      <c r="D111" s="229">
        <v>529.29168701171875</v>
      </c>
      <c r="E111" s="229">
        <v>507.53366088867188</v>
      </c>
      <c r="F111" s="229">
        <v>514.79638671875</v>
      </c>
      <c r="G111" s="229">
        <v>566.3670654296875</v>
      </c>
      <c r="H111" s="229">
        <v>581.63153076171875</v>
      </c>
      <c r="I111" s="229">
        <v>564.53375244140625</v>
      </c>
      <c r="J111" s="229">
        <v>559.2430419921875</v>
      </c>
      <c r="K111" s="229">
        <v>539.2000732421875</v>
      </c>
      <c r="L111" s="229">
        <v>570.83026123046875</v>
      </c>
      <c r="M111" s="229">
        <v>604.26068115234375</v>
      </c>
      <c r="N111" s="229">
        <v>648.765380859375</v>
      </c>
      <c r="O111" s="229">
        <v>677.009033203125</v>
      </c>
      <c r="P111" s="229">
        <v>666.6265869140625</v>
      </c>
      <c r="Q111" s="229">
        <v>689.77764892578125</v>
      </c>
      <c r="R111" s="229">
        <v>649.54571533203125</v>
      </c>
      <c r="S111" s="229">
        <v>586.2918701171875</v>
      </c>
      <c r="T111" s="229">
        <v>586.4398193359375</v>
      </c>
      <c r="U111" s="229">
        <v>548.0650634765625</v>
      </c>
      <c r="V111" s="229">
        <v>404.51058959960938</v>
      </c>
      <c r="W111" s="229">
        <v>224.46983337402344</v>
      </c>
      <c r="X111" s="229">
        <v>310.03466796875</v>
      </c>
      <c r="Y111" s="229">
        <v>360.427978515625</v>
      </c>
      <c r="Z111" s="153"/>
      <c r="AA111" s="153"/>
      <c r="AB111" s="153"/>
      <c r="AC111" s="153"/>
      <c r="AD111" s="153"/>
      <c r="AE111" s="153"/>
      <c r="AF111" s="153"/>
      <c r="AG111" s="153"/>
      <c r="AH111" s="153"/>
    </row>
    <row r="112" spans="1:34" ht="15.75" customHeight="1" x14ac:dyDescent="0.25">
      <c r="A112" s="285" t="s">
        <v>802</v>
      </c>
      <c r="B112" s="229">
        <v>778.94781494140625</v>
      </c>
      <c r="C112" s="229">
        <v>859.7509765625</v>
      </c>
      <c r="D112" s="229">
        <v>853.8123779296875</v>
      </c>
      <c r="E112" s="229">
        <v>877.96734619140625</v>
      </c>
      <c r="F112" s="229">
        <v>914.79229736328125</v>
      </c>
      <c r="G112" s="229">
        <v>1118.2672119140625</v>
      </c>
      <c r="H112" s="229">
        <v>1246.6141357421875</v>
      </c>
      <c r="I112" s="229">
        <v>1275.2882080078125</v>
      </c>
      <c r="J112" s="229">
        <v>1245.589599609375</v>
      </c>
      <c r="K112" s="229">
        <v>1201.1180419921875</v>
      </c>
      <c r="L112" s="229">
        <v>1187.4720458984375</v>
      </c>
      <c r="M112" s="229">
        <v>1231.7144775390625</v>
      </c>
      <c r="N112" s="229">
        <v>1284.345947265625</v>
      </c>
      <c r="O112" s="229">
        <v>1352.4344482421875</v>
      </c>
      <c r="P112" s="229">
        <v>1397.567138671875</v>
      </c>
      <c r="Q112" s="229">
        <v>1548.9832763671875</v>
      </c>
      <c r="R112" s="229">
        <v>1764.4766845703125</v>
      </c>
      <c r="S112" s="229">
        <v>1782.4698486328125</v>
      </c>
      <c r="T112" s="229">
        <v>1708.848388671875</v>
      </c>
      <c r="U112" s="229">
        <v>1552.8055419921875</v>
      </c>
      <c r="V112" s="229">
        <v>1257.4688720703125</v>
      </c>
      <c r="W112" s="229">
        <v>769.9254150390625</v>
      </c>
      <c r="X112" s="229">
        <v>757.7347412109375</v>
      </c>
      <c r="Y112" s="229">
        <v>941.282958984375</v>
      </c>
      <c r="Z112" s="153"/>
      <c r="AA112" s="153"/>
      <c r="AB112" s="153"/>
      <c r="AC112" s="153"/>
      <c r="AD112" s="153"/>
      <c r="AE112" s="153"/>
      <c r="AF112" s="153"/>
      <c r="AG112" s="153"/>
      <c r="AH112" s="153"/>
    </row>
    <row r="113" spans="1:33" x14ac:dyDescent="0.25">
      <c r="A113" s="294" t="s">
        <v>803</v>
      </c>
      <c r="B113" s="291">
        <v>1375.2060546875</v>
      </c>
      <c r="C113" s="291">
        <v>1406.6904296875</v>
      </c>
      <c r="D113" s="291">
        <v>1383.1041259765625</v>
      </c>
      <c r="E113" s="291">
        <v>1385.5009765625</v>
      </c>
      <c r="F113" s="291">
        <v>1429.5887451171875</v>
      </c>
      <c r="G113" s="291">
        <v>1684.63427734375</v>
      </c>
      <c r="H113" s="291">
        <v>1828.24560546875</v>
      </c>
      <c r="I113" s="291">
        <v>1839.822021484375</v>
      </c>
      <c r="J113" s="291">
        <v>1804.832763671875</v>
      </c>
      <c r="K113" s="291">
        <v>1740.318115234375</v>
      </c>
      <c r="L113" s="291">
        <v>1758.30224609375</v>
      </c>
      <c r="M113" s="291">
        <v>1835.9752197265625</v>
      </c>
      <c r="N113" s="291">
        <v>1933.111328125</v>
      </c>
      <c r="O113" s="291">
        <v>2029.4434814453125</v>
      </c>
      <c r="P113" s="291">
        <v>2064.19384765625</v>
      </c>
      <c r="Q113" s="291">
        <v>2238.760986328125</v>
      </c>
      <c r="R113" s="291">
        <v>2414.0224609375</v>
      </c>
      <c r="S113" s="291">
        <v>2368.76171875</v>
      </c>
      <c r="T113" s="291">
        <v>2295.2880859375</v>
      </c>
      <c r="U113" s="291">
        <v>2100.87060546875</v>
      </c>
      <c r="V113" s="291">
        <v>1661.9793701171875</v>
      </c>
      <c r="W113" s="291">
        <v>994.395263671875</v>
      </c>
      <c r="X113" s="291">
        <v>1067.7694091796875</v>
      </c>
      <c r="Y113" s="291">
        <v>1301.7109375</v>
      </c>
      <c r="Z113" s="218"/>
      <c r="AA113" s="218"/>
      <c r="AB113" s="218"/>
      <c r="AC113" s="218"/>
      <c r="AD113" s="218"/>
      <c r="AE113" s="218"/>
      <c r="AF113" s="218"/>
      <c r="AG113" s="218"/>
    </row>
    <row r="114" spans="1:33" s="41" customFormat="1" ht="16.5" customHeight="1" x14ac:dyDescent="0.25">
      <c r="A114" s="289" t="s">
        <v>804</v>
      </c>
      <c r="B114" s="213">
        <v>0.23578663170337677</v>
      </c>
      <c r="C114" s="213">
        <v>0.22259373962879181</v>
      </c>
      <c r="D114" s="213">
        <v>0.21651878952980042</v>
      </c>
      <c r="E114" s="213">
        <v>0.22131571173667908</v>
      </c>
      <c r="F114" s="213">
        <v>0.2278849184513092</v>
      </c>
      <c r="G114" s="213">
        <v>0.24565258622169495</v>
      </c>
      <c r="H114" s="213">
        <v>0.27865171432495117</v>
      </c>
      <c r="I114" s="213">
        <v>0.29546868801116943</v>
      </c>
      <c r="J114" s="213">
        <v>0.30812773108482361</v>
      </c>
      <c r="K114" s="213">
        <v>0.32066047191619873</v>
      </c>
      <c r="L114" s="213">
        <v>0.34171372652053833</v>
      </c>
      <c r="M114" s="213">
        <v>0.35627231001853943</v>
      </c>
      <c r="N114" s="213">
        <v>0.36295455694198608</v>
      </c>
      <c r="O114" s="213">
        <v>0.36858761310577393</v>
      </c>
      <c r="P114" s="213">
        <v>0.36371853947639465</v>
      </c>
      <c r="Q114" s="213">
        <v>0.36726835370063782</v>
      </c>
      <c r="R114" s="213">
        <v>0.36979034543037415</v>
      </c>
      <c r="S114" s="213">
        <v>0.35038691759109497</v>
      </c>
      <c r="T114" s="213">
        <v>0.33746170997619629</v>
      </c>
      <c r="U114" s="213">
        <v>0.32443371415138245</v>
      </c>
      <c r="V114" s="213">
        <v>0.27688312530517578</v>
      </c>
      <c r="W114" s="213">
        <v>0.20178647339344025</v>
      </c>
      <c r="X114" s="213">
        <v>0.21456055343151093</v>
      </c>
      <c r="Y114" s="213">
        <v>0.22152228653430939</v>
      </c>
      <c r="Z114" s="153"/>
      <c r="AA114" s="153"/>
      <c r="AB114" s="153"/>
      <c r="AC114" s="153"/>
      <c r="AD114" s="153"/>
      <c r="AE114" s="153"/>
      <c r="AF114" s="153"/>
      <c r="AG114" s="153"/>
    </row>
    <row r="115" spans="1:33" x14ac:dyDescent="0.25">
      <c r="A115" s="288"/>
      <c r="B115" s="153"/>
      <c r="C115" s="153"/>
      <c r="D115" s="153"/>
      <c r="E115" s="153"/>
      <c r="F115" s="153"/>
      <c r="G115" s="153"/>
      <c r="H115" s="153"/>
      <c r="I115" s="153"/>
      <c r="J115" s="153"/>
      <c r="K115" s="153"/>
      <c r="L115" s="153"/>
      <c r="M115" s="153"/>
      <c r="N115" s="153"/>
      <c r="O115" s="153"/>
      <c r="P115" s="153"/>
      <c r="Q115" s="153"/>
      <c r="R115" s="153"/>
      <c r="S115" s="153"/>
      <c r="T115" s="153"/>
      <c r="U115" s="153"/>
      <c r="V115" s="153"/>
      <c r="W115" s="153"/>
      <c r="X115" s="153"/>
      <c r="Y115" s="153"/>
      <c r="Z115" s="153"/>
      <c r="AA115" s="153"/>
      <c r="AB115" s="153"/>
      <c r="AC115" s="153"/>
      <c r="AD115" s="153"/>
      <c r="AE115" s="153"/>
      <c r="AF115" s="153"/>
      <c r="AG115" s="153"/>
    </row>
    <row r="116" spans="1:33" x14ac:dyDescent="0.25">
      <c r="A116" s="293" t="s">
        <v>805</v>
      </c>
      <c r="B116" s="180"/>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c r="AA116" s="180"/>
      <c r="AB116" s="180"/>
      <c r="AC116" s="180"/>
      <c r="AD116" s="180"/>
      <c r="AE116" s="180"/>
      <c r="AF116" s="180"/>
      <c r="AG116" s="180"/>
    </row>
    <row r="117" spans="1:33" s="180" customFormat="1" x14ac:dyDescent="0.25">
      <c r="A117" s="285" t="s">
        <v>801</v>
      </c>
      <c r="B117" s="290">
        <v>5.150001049041748</v>
      </c>
      <c r="C117" s="290">
        <v>5.122161865234375</v>
      </c>
      <c r="D117" s="290">
        <v>4.9131655693054199</v>
      </c>
      <c r="E117" s="290">
        <v>4.8216643333435059</v>
      </c>
      <c r="F117" s="290">
        <v>5.2837324142456055</v>
      </c>
      <c r="G117" s="290">
        <v>5.9527630805969238</v>
      </c>
      <c r="H117" s="290">
        <v>6.2925395965576172</v>
      </c>
      <c r="I117" s="290">
        <v>6.2737197875976563</v>
      </c>
      <c r="J117" s="290">
        <v>6.2931413650512695</v>
      </c>
      <c r="K117" s="290">
        <v>5.9743556976318359</v>
      </c>
      <c r="L117" s="290">
        <v>6.0684905052185059</v>
      </c>
      <c r="M117" s="290">
        <v>6.6236400604248047</v>
      </c>
      <c r="N117" s="290">
        <v>7.4457492828369141</v>
      </c>
      <c r="O117" s="290">
        <v>7.7021141052246094</v>
      </c>
      <c r="P117" s="290">
        <v>8.1818265914916992</v>
      </c>
      <c r="Q117" s="290">
        <v>8.8558559417724609</v>
      </c>
      <c r="R117" s="290">
        <v>9.2573118209838867</v>
      </c>
      <c r="S117" s="290">
        <v>8.9512414932250977</v>
      </c>
      <c r="T117" s="290">
        <v>8.4067955017089844</v>
      </c>
      <c r="U117" s="290">
        <v>7.4072322845458984</v>
      </c>
      <c r="V117" s="290">
        <v>5.3794922828674316</v>
      </c>
      <c r="W117" s="290">
        <v>2.5312144756317139</v>
      </c>
      <c r="X117" s="290">
        <v>3.2914953231811523</v>
      </c>
      <c r="Y117" s="290">
        <v>4.3866391181945801</v>
      </c>
      <c r="Z117" s="153"/>
      <c r="AA117" s="153"/>
      <c r="AB117" s="153"/>
      <c r="AC117" s="153"/>
      <c r="AD117" s="153"/>
      <c r="AE117" s="153"/>
      <c r="AF117" s="153"/>
      <c r="AG117" s="153"/>
    </row>
    <row r="118" spans="1:33" x14ac:dyDescent="0.25">
      <c r="A118" s="285" t="s">
        <v>802</v>
      </c>
      <c r="B118" s="290">
        <v>5.2988638877868652</v>
      </c>
      <c r="C118" s="290">
        <v>5.5901570320129395</v>
      </c>
      <c r="D118" s="290">
        <v>5.2874460220336914</v>
      </c>
      <c r="E118" s="290">
        <v>5.2939586639404297</v>
      </c>
      <c r="F118" s="290">
        <v>5.8534464836120605</v>
      </c>
      <c r="G118" s="290">
        <v>6.9113163948059082</v>
      </c>
      <c r="H118" s="290">
        <v>7.9640593528747559</v>
      </c>
      <c r="I118" s="290">
        <v>8.2283926010131836</v>
      </c>
      <c r="J118" s="290">
        <v>8.4388971328735352</v>
      </c>
      <c r="K118" s="290">
        <v>8.4760799407958984</v>
      </c>
      <c r="L118" s="290">
        <v>8.4971914291381836</v>
      </c>
      <c r="M118" s="290">
        <v>9.3908758163452148</v>
      </c>
      <c r="N118" s="290">
        <v>10.065607070922852</v>
      </c>
      <c r="O118" s="290">
        <v>10.676143646240234</v>
      </c>
      <c r="P118" s="290">
        <v>11.786478042602539</v>
      </c>
      <c r="Q118" s="290">
        <v>14.132335662841797</v>
      </c>
      <c r="R118" s="290">
        <v>16.838068008422852</v>
      </c>
      <c r="S118" s="290">
        <v>17.199430465698242</v>
      </c>
      <c r="T118" s="290">
        <v>16.66929817199707</v>
      </c>
      <c r="U118" s="290">
        <v>15.234697341918945</v>
      </c>
      <c r="V118" s="290">
        <v>10.648187637329102</v>
      </c>
      <c r="W118" s="290">
        <v>5.1571221351623535</v>
      </c>
      <c r="X118" s="290">
        <v>6.2075257301330566</v>
      </c>
      <c r="Y118" s="290">
        <v>9.0813522338867188</v>
      </c>
      <c r="Z118" s="153"/>
      <c r="AA118" s="153"/>
      <c r="AB118" s="153"/>
      <c r="AC118" s="153"/>
      <c r="AD118" s="153"/>
      <c r="AE118" s="153"/>
      <c r="AF118" s="153"/>
      <c r="AG118" s="153"/>
    </row>
    <row r="119" spans="1:33" x14ac:dyDescent="0.25">
      <c r="A119" s="294" t="s">
        <v>803</v>
      </c>
      <c r="B119" s="292">
        <v>10.448864936828613</v>
      </c>
      <c r="C119" s="292">
        <v>10.712319374084473</v>
      </c>
      <c r="D119" s="292">
        <v>10.20061206817627</v>
      </c>
      <c r="E119" s="292">
        <v>10.115623474121094</v>
      </c>
      <c r="F119" s="292">
        <v>11.137179374694824</v>
      </c>
      <c r="G119" s="292">
        <v>12.864079475402832</v>
      </c>
      <c r="H119" s="292">
        <v>14.256599426269531</v>
      </c>
      <c r="I119" s="292">
        <v>14.50211238861084</v>
      </c>
      <c r="J119" s="292">
        <v>14.732037544250488</v>
      </c>
      <c r="K119" s="292">
        <v>14.450435638427734</v>
      </c>
      <c r="L119" s="292">
        <v>14.565682411193848</v>
      </c>
      <c r="M119" s="292">
        <v>16.014516830444336</v>
      </c>
      <c r="N119" s="292">
        <v>17.511356353759766</v>
      </c>
      <c r="O119" s="292">
        <v>18.378257751464844</v>
      </c>
      <c r="P119" s="292">
        <v>19.968305587768555</v>
      </c>
      <c r="Q119" s="292">
        <v>22.988191604614258</v>
      </c>
      <c r="R119" s="292">
        <v>26.095378875732422</v>
      </c>
      <c r="S119" s="292">
        <v>26.150671005249023</v>
      </c>
      <c r="T119" s="292">
        <v>25.076093673706055</v>
      </c>
      <c r="U119" s="292">
        <v>22.641929626464844</v>
      </c>
      <c r="V119" s="292">
        <v>16.027679443359375</v>
      </c>
      <c r="W119" s="292">
        <v>7.6883363723754883</v>
      </c>
      <c r="X119" s="292">
        <v>9.4990205764770508</v>
      </c>
      <c r="Y119" s="292">
        <v>13.467990875244141</v>
      </c>
      <c r="Z119" s="224"/>
      <c r="AA119" s="224"/>
      <c r="AB119" s="224"/>
      <c r="AC119" s="224"/>
      <c r="AD119" s="224"/>
      <c r="AE119" s="224"/>
      <c r="AF119" s="224"/>
      <c r="AG119" s="224"/>
    </row>
    <row r="120" spans="1:33" s="224" customFormat="1" ht="17.25" customHeight="1" x14ac:dyDescent="0.25">
      <c r="A120" s="289" t="s">
        <v>804</v>
      </c>
      <c r="B120" s="213">
        <v>0.31920203566551208</v>
      </c>
      <c r="C120" s="213">
        <v>0.29059073328971863</v>
      </c>
      <c r="D120" s="213">
        <v>0.26104569435119629</v>
      </c>
      <c r="E120" s="213">
        <v>0.27045169472694397</v>
      </c>
      <c r="F120" s="213">
        <v>0.28005477786064148</v>
      </c>
      <c r="G120" s="213">
        <v>0.3102031946182251</v>
      </c>
      <c r="H120" s="213">
        <v>0.35777875781059265</v>
      </c>
      <c r="I120" s="213">
        <v>0.37401536107063293</v>
      </c>
      <c r="J120" s="213">
        <v>0.39341971278190613</v>
      </c>
      <c r="K120" s="213">
        <v>0.41815495491027832</v>
      </c>
      <c r="L120" s="213">
        <v>0.43090930581092834</v>
      </c>
      <c r="M120" s="213">
        <v>0.44637998938560486</v>
      </c>
      <c r="N120" s="213">
        <v>0.4577239453792572</v>
      </c>
      <c r="O120" s="213">
        <v>0.45800569653511047</v>
      </c>
      <c r="P120" s="213">
        <v>0.45181566476821899</v>
      </c>
      <c r="Q120" s="213">
        <v>0.44178196787834167</v>
      </c>
      <c r="R120" s="213">
        <v>0.44416207075119019</v>
      </c>
      <c r="S120" s="213">
        <v>0.42300081253051758</v>
      </c>
      <c r="T120" s="213">
        <v>0.40484517812728882</v>
      </c>
      <c r="U120" s="213">
        <v>0.38322553038597107</v>
      </c>
      <c r="V120" s="213">
        <v>0.30827748775482178</v>
      </c>
      <c r="W120" s="213">
        <v>0.19279316067695618</v>
      </c>
      <c r="X120" s="213">
        <v>0.22213006019592285</v>
      </c>
      <c r="Y120" s="213">
        <v>0.25758278369903564</v>
      </c>
      <c r="Z120" s="153"/>
      <c r="AA120" s="153"/>
      <c r="AB120" s="153"/>
      <c r="AC120" s="153"/>
      <c r="AD120" s="153"/>
      <c r="AE120" s="153"/>
      <c r="AF120" s="153"/>
      <c r="AG120" s="153"/>
    </row>
    <row r="121" spans="1:33" x14ac:dyDescent="0.25">
      <c r="A121"/>
      <c r="B121" s="153"/>
      <c r="C121" s="153"/>
      <c r="D121" s="153"/>
      <c r="E121" s="153"/>
      <c r="F121" s="153"/>
      <c r="G121" s="153"/>
      <c r="H121" s="153"/>
      <c r="I121" s="153"/>
      <c r="J121" s="153"/>
      <c r="K121" s="153"/>
      <c r="L121" s="153"/>
      <c r="M121" s="153"/>
      <c r="N121" s="153"/>
      <c r="O121" s="153"/>
      <c r="P121" s="153"/>
      <c r="Q121" s="153"/>
      <c r="R121" s="153"/>
      <c r="S121" s="153"/>
      <c r="T121" s="153"/>
      <c r="U121" s="153"/>
      <c r="V121" s="153"/>
      <c r="W121" s="153"/>
      <c r="X121" s="153"/>
      <c r="Y121" s="153"/>
      <c r="Z121" s="153"/>
      <c r="AA121" s="153"/>
      <c r="AB121" s="153"/>
      <c r="AC121" s="153"/>
      <c r="AD121" s="153"/>
      <c r="AE121" s="153"/>
      <c r="AF121" s="153"/>
      <c r="AG121" s="153"/>
    </row>
    <row r="122" spans="1:33" x14ac:dyDescent="0.25">
      <c r="A122" s="293" t="s">
        <v>806</v>
      </c>
      <c r="B122" s="180"/>
      <c r="C122" s="180"/>
      <c r="D122" s="180"/>
      <c r="E122" s="180"/>
      <c r="F122" s="180"/>
      <c r="G122" s="180"/>
      <c r="H122" s="180"/>
      <c r="I122" s="180"/>
      <c r="J122" s="180"/>
      <c r="K122" s="180"/>
      <c r="L122" s="180"/>
      <c r="M122" s="180"/>
      <c r="N122" s="180"/>
      <c r="O122" s="180"/>
      <c r="P122" s="180"/>
      <c r="Q122" s="180"/>
      <c r="R122" s="180"/>
      <c r="S122" s="180"/>
      <c r="T122" s="180"/>
      <c r="U122" s="180"/>
      <c r="V122" s="180"/>
      <c r="W122" s="180"/>
      <c r="X122" s="180"/>
      <c r="Y122" s="180"/>
      <c r="Z122" s="180"/>
      <c r="AA122" s="180"/>
      <c r="AB122" s="180"/>
      <c r="AC122" s="180"/>
      <c r="AD122" s="180"/>
      <c r="AE122" s="180"/>
      <c r="AF122" s="180"/>
      <c r="AG122" s="180"/>
    </row>
    <row r="123" spans="1:33" s="180" customFormat="1" x14ac:dyDescent="0.25">
      <c r="A123" s="285" t="s">
        <v>801</v>
      </c>
      <c r="B123" s="229">
        <v>8637.19921875</v>
      </c>
      <c r="C123" s="229">
        <v>9365.134765625</v>
      </c>
      <c r="D123" s="229">
        <v>9282.529296875</v>
      </c>
      <c r="E123" s="229">
        <v>9500.1865234375</v>
      </c>
      <c r="F123" s="229">
        <v>10263.7333984375</v>
      </c>
      <c r="G123" s="229">
        <v>10510.4326171875</v>
      </c>
      <c r="H123" s="229">
        <v>10818.7734375</v>
      </c>
      <c r="I123" s="229">
        <v>11113.099609375</v>
      </c>
      <c r="J123" s="229">
        <v>11252.9619140625</v>
      </c>
      <c r="K123" s="229">
        <v>11080.03515625</v>
      </c>
      <c r="L123" s="229">
        <v>10630.9892578125</v>
      </c>
      <c r="M123" s="229">
        <v>10961.560546875</v>
      </c>
      <c r="N123" s="229">
        <v>11476.7978515625</v>
      </c>
      <c r="O123" s="229">
        <v>11376.6787109375</v>
      </c>
      <c r="P123" s="229">
        <v>12273.4765625</v>
      </c>
      <c r="Q123" s="229">
        <v>12838.7119140625</v>
      </c>
      <c r="R123" s="229">
        <v>14251.978515625</v>
      </c>
      <c r="S123" s="229">
        <v>15267.552734375</v>
      </c>
      <c r="T123" s="229">
        <v>14335.3076171875</v>
      </c>
      <c r="U123" s="229">
        <v>13515.2431640625</v>
      </c>
      <c r="V123" s="229">
        <v>13298.7666015625</v>
      </c>
      <c r="W123" s="229">
        <v>11276.4130859375</v>
      </c>
      <c r="X123" s="229">
        <v>10616.5400390625</v>
      </c>
      <c r="Y123" s="229">
        <v>12170.6396484375</v>
      </c>
      <c r="Z123" s="153"/>
      <c r="AA123" s="153"/>
      <c r="AB123" s="153"/>
      <c r="AC123" s="153"/>
      <c r="AD123" s="153"/>
      <c r="AE123" s="153"/>
      <c r="AF123" s="153"/>
      <c r="AG123" s="153"/>
    </row>
    <row r="124" spans="1:33" x14ac:dyDescent="0.25">
      <c r="A124" s="285" t="s">
        <v>802</v>
      </c>
      <c r="B124" s="229">
        <v>6802.59130859375</v>
      </c>
      <c r="C124" s="229">
        <v>6502.0654296875</v>
      </c>
      <c r="D124" s="229">
        <v>6192.7490234375</v>
      </c>
      <c r="E124" s="229">
        <v>6029.78955078125</v>
      </c>
      <c r="F124" s="229">
        <v>6398.66162109375</v>
      </c>
      <c r="G124" s="229">
        <v>6180.3798828125</v>
      </c>
      <c r="H124" s="229">
        <v>6388.55224609375</v>
      </c>
      <c r="I124" s="229">
        <v>6452.1826171875</v>
      </c>
      <c r="J124" s="229">
        <v>6775.021484375</v>
      </c>
      <c r="K124" s="229">
        <v>7056.8251953125</v>
      </c>
      <c r="L124" s="229">
        <v>7155.6982421875</v>
      </c>
      <c r="M124" s="229">
        <v>7624.23095703125</v>
      </c>
      <c r="N124" s="229">
        <v>7837.146484375</v>
      </c>
      <c r="O124" s="229">
        <v>7894.0185546875</v>
      </c>
      <c r="P124" s="229">
        <v>8433.568359375</v>
      </c>
      <c r="Q124" s="229">
        <v>9123.6201171875</v>
      </c>
      <c r="R124" s="229">
        <v>9542.810546875</v>
      </c>
      <c r="S124" s="229">
        <v>9649.2119140625</v>
      </c>
      <c r="T124" s="229">
        <v>9754.697265625</v>
      </c>
      <c r="U124" s="229">
        <v>9811.078125</v>
      </c>
      <c r="V124" s="229">
        <v>8467.953125</v>
      </c>
      <c r="W124" s="229">
        <v>6698.2099609375</v>
      </c>
      <c r="X124" s="229">
        <v>8192.21484375</v>
      </c>
      <c r="Y124" s="229">
        <v>9647.8447265625</v>
      </c>
      <c r="Z124" s="153"/>
      <c r="AA124" s="153"/>
      <c r="AB124" s="153"/>
      <c r="AC124" s="153"/>
      <c r="AD124" s="153"/>
      <c r="AE124" s="153"/>
      <c r="AF124" s="153"/>
      <c r="AG124" s="153"/>
    </row>
    <row r="125" spans="1:33" x14ac:dyDescent="0.25">
      <c r="A125" s="866" t="s">
        <v>803</v>
      </c>
      <c r="B125" s="845">
        <v>7598.03564453125</v>
      </c>
      <c r="C125" s="845">
        <v>7615.263671875</v>
      </c>
      <c r="D125" s="845">
        <v>7375.158203125</v>
      </c>
      <c r="E125" s="845">
        <v>7301.05810546875</v>
      </c>
      <c r="F125" s="845">
        <v>7790.47802734375</v>
      </c>
      <c r="G125" s="845">
        <v>7636.12548828125</v>
      </c>
      <c r="H125" s="845">
        <v>7797.96728515625</v>
      </c>
      <c r="I125" s="845">
        <v>7882.34521484375</v>
      </c>
      <c r="J125" s="845">
        <v>8162.55029296875</v>
      </c>
      <c r="K125" s="845">
        <v>8303.330078125</v>
      </c>
      <c r="L125" s="845">
        <v>8283.9462890625</v>
      </c>
      <c r="M125" s="845">
        <v>8722.62109375</v>
      </c>
      <c r="N125" s="845">
        <v>9058.638671875</v>
      </c>
      <c r="O125" s="845">
        <v>9055.8115234375</v>
      </c>
      <c r="P125" s="845">
        <v>9673.658203125</v>
      </c>
      <c r="Q125" s="845">
        <v>10268.265625</v>
      </c>
      <c r="R125" s="845">
        <v>10809.916015625</v>
      </c>
      <c r="S125" s="845">
        <v>11039.806640625</v>
      </c>
      <c r="T125" s="845">
        <v>10925.0302734375</v>
      </c>
      <c r="U125" s="845">
        <v>10777.4033203125</v>
      </c>
      <c r="V125" s="845">
        <v>9643.7294921875</v>
      </c>
      <c r="W125" s="845">
        <v>7731.6708984375</v>
      </c>
      <c r="X125" s="845">
        <v>8896.134765625</v>
      </c>
      <c r="Y125" s="845">
        <v>10346.3759765625</v>
      </c>
      <c r="Z125" s="224"/>
      <c r="AA125" s="224"/>
      <c r="AB125" s="224"/>
      <c r="AC125" s="224"/>
      <c r="AD125" s="224"/>
      <c r="AE125" s="224"/>
      <c r="AF125" s="224"/>
      <c r="AG125" s="224"/>
    </row>
    <row r="126" spans="1:33" s="224" customFormat="1" ht="17.25" customHeight="1" x14ac:dyDescent="0.25">
      <c r="A126" s="180" t="s">
        <v>807</v>
      </c>
      <c r="B126" s="153"/>
      <c r="C126" s="153"/>
      <c r="D126" s="153"/>
      <c r="E126" s="153"/>
      <c r="F126" s="153"/>
      <c r="G126" s="153"/>
      <c r="H126" s="153"/>
      <c r="I126" s="185"/>
      <c r="J126" s="185"/>
      <c r="K126" s="185"/>
      <c r="L126" s="185"/>
      <c r="M126" s="185"/>
      <c r="N126" s="185"/>
      <c r="O126" s="185"/>
      <c r="P126" s="185"/>
      <c r="Q126" s="185"/>
      <c r="R126" s="185"/>
      <c r="S126" s="185"/>
      <c r="T126" s="185"/>
      <c r="U126" s="185"/>
      <c r="V126" s="185"/>
      <c r="W126" s="185"/>
      <c r="X126" s="185"/>
      <c r="Y126" s="185"/>
      <c r="Z126" s="153"/>
      <c r="AA126" s="153"/>
      <c r="AB126" s="153"/>
      <c r="AC126" s="153"/>
      <c r="AD126" s="153"/>
      <c r="AE126" s="153"/>
      <c r="AF126" s="153"/>
      <c r="AG126" s="153"/>
    </row>
    <row r="127" spans="1:33" x14ac:dyDescent="0.25">
      <c r="A127" s="288"/>
      <c r="B127" s="153"/>
      <c r="C127" s="153"/>
      <c r="D127" s="153"/>
      <c r="E127" s="153"/>
      <c r="F127" s="153"/>
      <c r="G127" s="153"/>
      <c r="H127" s="153"/>
      <c r="I127" s="185"/>
      <c r="J127" s="185"/>
      <c r="K127" s="185"/>
      <c r="L127" s="185"/>
      <c r="M127" s="185"/>
      <c r="N127" s="185"/>
      <c r="O127" s="185"/>
      <c r="P127" s="185"/>
      <c r="Q127" s="185"/>
      <c r="R127" s="185"/>
      <c r="S127" s="185"/>
      <c r="T127" s="185"/>
      <c r="U127" s="185"/>
      <c r="V127" s="185"/>
      <c r="W127" s="185"/>
      <c r="X127" s="185"/>
      <c r="Y127" s="185"/>
      <c r="Z127" s="153"/>
      <c r="AA127" s="153"/>
      <c r="AB127" s="153"/>
      <c r="AC127" s="153"/>
      <c r="AD127" s="153"/>
      <c r="AE127" s="153"/>
      <c r="AF127" s="153"/>
      <c r="AG127" s="153"/>
    </row>
    <row r="128" spans="1:33" x14ac:dyDescent="0.25">
      <c r="A128" s="208"/>
      <c r="B128" s="153"/>
      <c r="C128" s="153"/>
      <c r="D128" s="153"/>
      <c r="E128" s="153"/>
      <c r="F128" s="153"/>
      <c r="G128" s="153"/>
      <c r="H128" s="153"/>
      <c r="I128" s="185"/>
      <c r="J128" s="185"/>
      <c r="K128" s="185"/>
      <c r="L128" s="185"/>
      <c r="M128" s="185"/>
      <c r="N128" s="185"/>
      <c r="O128" s="185"/>
      <c r="P128" s="185"/>
      <c r="Q128" s="185"/>
      <c r="R128" s="185"/>
      <c r="S128" s="185"/>
      <c r="T128" s="185"/>
      <c r="U128" s="185"/>
      <c r="V128" s="185"/>
      <c r="W128" s="185"/>
      <c r="X128" s="185"/>
      <c r="Y128" s="185"/>
      <c r="Z128" s="153"/>
      <c r="AA128" s="153"/>
      <c r="AB128" s="153"/>
      <c r="AC128" s="153"/>
      <c r="AD128" s="153"/>
      <c r="AE128" s="153"/>
      <c r="AF128" s="153"/>
      <c r="AG128" s="153"/>
    </row>
    <row r="129" spans="1:33" ht="15" x14ac:dyDescent="0.25">
      <c r="A129" s="39" t="str">
        <f>Index!A73</f>
        <v>Table 5g    Visitor Arrivals, by airline type and nationality, FY2008-FY2023</v>
      </c>
      <c r="B129" s="218"/>
      <c r="C129" s="218"/>
      <c r="D129" s="218"/>
      <c r="E129" s="218"/>
      <c r="F129" s="218"/>
      <c r="G129" s="218"/>
      <c r="H129" s="153"/>
      <c r="I129" s="153"/>
      <c r="J129" s="153"/>
      <c r="K129" s="153"/>
      <c r="L129" s="153"/>
      <c r="M129" s="153"/>
      <c r="N129" s="153"/>
      <c r="O129" s="153"/>
      <c r="P129" s="153"/>
      <c r="Q129" s="153"/>
      <c r="R129" s="153"/>
      <c r="S129" s="153"/>
      <c r="T129" s="153"/>
      <c r="U129" s="153"/>
      <c r="V129" s="153"/>
      <c r="W129" s="153"/>
      <c r="X129" s="153"/>
      <c r="Y129" s="153"/>
      <c r="Z129" s="218"/>
      <c r="AA129" s="218"/>
      <c r="AB129" s="218"/>
      <c r="AC129" s="218"/>
      <c r="AD129" s="218"/>
      <c r="AE129" s="218"/>
      <c r="AF129" s="218"/>
      <c r="AG129" s="218"/>
    </row>
    <row r="130" spans="1:33" s="41" customFormat="1" ht="25.35" customHeight="1" x14ac:dyDescent="0.3">
      <c r="A130" s="186"/>
      <c r="B130" s="155"/>
      <c r="C130" s="155"/>
      <c r="D130" s="155"/>
      <c r="E130" s="155"/>
      <c r="F130" s="155"/>
      <c r="G130" s="155"/>
      <c r="H130" s="155"/>
      <c r="I130" s="155"/>
      <c r="J130" s="155" t="str">
        <f>J$2</f>
        <v>FY08</v>
      </c>
      <c r="K130" s="155" t="str">
        <f t="shared" ref="K130:Y130" si="120">K$2</f>
        <v>FY09</v>
      </c>
      <c r="L130" s="155" t="str">
        <f t="shared" si="120"/>
        <v>FY10</v>
      </c>
      <c r="M130" s="155" t="str">
        <f t="shared" si="120"/>
        <v>FY11</v>
      </c>
      <c r="N130" s="155" t="str">
        <f t="shared" si="120"/>
        <v>FY12</v>
      </c>
      <c r="O130" s="155" t="str">
        <f t="shared" si="120"/>
        <v>FY13</v>
      </c>
      <c r="P130" s="155" t="str">
        <f t="shared" si="120"/>
        <v>FY14</v>
      </c>
      <c r="Q130" s="155" t="str">
        <f t="shared" si="120"/>
        <v>FY15</v>
      </c>
      <c r="R130" s="155" t="str">
        <f t="shared" si="120"/>
        <v>FY16</v>
      </c>
      <c r="S130" s="155" t="str">
        <f t="shared" si="120"/>
        <v>FY17</v>
      </c>
      <c r="T130" s="155" t="str">
        <f t="shared" si="120"/>
        <v>FY18</v>
      </c>
      <c r="U130" s="155" t="str">
        <f t="shared" si="120"/>
        <v>FY19</v>
      </c>
      <c r="V130" s="155" t="str">
        <f t="shared" si="120"/>
        <v>FY20</v>
      </c>
      <c r="W130" s="155" t="str">
        <f t="shared" si="120"/>
        <v>FY21</v>
      </c>
      <c r="X130" s="155" t="str">
        <f t="shared" si="120"/>
        <v>FY22</v>
      </c>
      <c r="Y130" s="155" t="str">
        <f t="shared" si="120"/>
        <v>FY23</v>
      </c>
      <c r="Z130" s="38"/>
      <c r="AA130" s="38"/>
      <c r="AB130" s="38"/>
      <c r="AC130" s="38"/>
      <c r="AD130" s="38"/>
      <c r="AE130" s="38"/>
      <c r="AF130" s="38"/>
      <c r="AG130" s="38"/>
    </row>
    <row r="131" spans="1:33" s="38" customFormat="1" ht="25.5" customHeight="1" x14ac:dyDescent="0.3">
      <c r="A131" s="247" t="s">
        <v>808</v>
      </c>
      <c r="B131" s="249"/>
      <c r="C131" s="249"/>
      <c r="D131" s="249"/>
      <c r="E131" s="249"/>
      <c r="F131" s="249"/>
      <c r="G131" s="249"/>
      <c r="H131" s="249"/>
      <c r="I131" s="249"/>
      <c r="J131" s="244"/>
      <c r="K131" s="244"/>
      <c r="L131" s="244"/>
      <c r="M131" s="244"/>
      <c r="N131" s="244"/>
      <c r="O131" s="244"/>
      <c r="P131" s="244"/>
      <c r="Q131" s="244"/>
      <c r="R131" s="244"/>
      <c r="S131" s="244"/>
      <c r="T131" s="244"/>
      <c r="U131" s="244"/>
      <c r="V131" s="244"/>
      <c r="W131" s="244"/>
      <c r="X131" s="244"/>
      <c r="Y131" s="244"/>
      <c r="Z131" s="153"/>
      <c r="AA131" s="153"/>
      <c r="AB131" s="153"/>
      <c r="AC131" s="153"/>
      <c r="AD131" s="153"/>
      <c r="AE131" s="153"/>
      <c r="AF131" s="153"/>
      <c r="AG131" s="153"/>
    </row>
    <row r="132" spans="1:33" ht="15" customHeight="1" x14ac:dyDescent="0.25">
      <c r="A132" s="176" t="s">
        <v>168</v>
      </c>
      <c r="B132" s="251"/>
      <c r="C132" s="251"/>
      <c r="D132" s="251"/>
      <c r="E132" s="251"/>
      <c r="F132" s="251"/>
      <c r="G132" s="251"/>
      <c r="H132" s="251"/>
      <c r="I132" s="251"/>
      <c r="J132" s="229">
        <v>17069</v>
      </c>
      <c r="K132" s="229">
        <v>15375</v>
      </c>
      <c r="L132" s="229">
        <v>15436</v>
      </c>
      <c r="M132" s="229">
        <v>26990</v>
      </c>
      <c r="N132" s="229">
        <v>27937</v>
      </c>
      <c r="O132" s="229">
        <v>30433</v>
      </c>
      <c r="P132" s="229">
        <v>32801</v>
      </c>
      <c r="Q132" s="229">
        <v>28259</v>
      </c>
      <c r="R132" s="229">
        <v>27424</v>
      </c>
      <c r="S132" s="229">
        <v>23277</v>
      </c>
      <c r="T132" s="229">
        <v>20960</v>
      </c>
      <c r="U132" s="229">
        <v>15331</v>
      </c>
      <c r="V132" s="229">
        <v>8674</v>
      </c>
      <c r="W132" s="229">
        <v>69</v>
      </c>
      <c r="X132" s="229">
        <v>719</v>
      </c>
      <c r="Y132" s="229">
        <v>3103</v>
      </c>
      <c r="Z132" s="153"/>
      <c r="AA132" s="153"/>
      <c r="AB132" s="153"/>
      <c r="AC132" s="153"/>
      <c r="AD132" s="153"/>
      <c r="AE132" s="153"/>
      <c r="AF132" s="153"/>
      <c r="AG132" s="153"/>
    </row>
    <row r="133" spans="1:33" x14ac:dyDescent="0.25">
      <c r="A133" s="176" t="s">
        <v>169</v>
      </c>
      <c r="B133" s="252"/>
      <c r="C133" s="252"/>
      <c r="D133" s="252"/>
      <c r="E133" s="252"/>
      <c r="F133" s="252"/>
      <c r="G133" s="252"/>
      <c r="H133" s="252"/>
      <c r="I133" s="252"/>
      <c r="J133" s="229">
        <v>14430</v>
      </c>
      <c r="K133" s="229">
        <v>14470</v>
      </c>
      <c r="L133" s="229">
        <v>14015</v>
      </c>
      <c r="M133" s="229">
        <v>14757</v>
      </c>
      <c r="N133" s="229">
        <v>18612</v>
      </c>
      <c r="O133" s="229">
        <v>18433</v>
      </c>
      <c r="P133" s="229">
        <v>15772</v>
      </c>
      <c r="Q133" s="229">
        <v>12228</v>
      </c>
      <c r="R133" s="229">
        <v>12446</v>
      </c>
      <c r="S133" s="229">
        <v>13402</v>
      </c>
      <c r="T133" s="229">
        <v>12804</v>
      </c>
      <c r="U133" s="229">
        <v>11514</v>
      </c>
      <c r="V133" s="229">
        <v>6197</v>
      </c>
      <c r="W133" s="229">
        <v>12</v>
      </c>
      <c r="X133" s="229">
        <v>131</v>
      </c>
      <c r="Y133" s="229">
        <v>521</v>
      </c>
      <c r="Z133" s="153"/>
      <c r="AA133" s="153"/>
      <c r="AB133" s="153"/>
      <c r="AC133" s="153"/>
      <c r="AD133" s="153"/>
      <c r="AE133" s="153"/>
      <c r="AF133" s="153"/>
      <c r="AG133" s="153"/>
    </row>
    <row r="134" spans="1:33" x14ac:dyDescent="0.25">
      <c r="A134" s="176" t="s">
        <v>170</v>
      </c>
      <c r="B134" s="252"/>
      <c r="C134" s="252"/>
      <c r="D134" s="252"/>
      <c r="E134" s="252"/>
      <c r="F134" s="252"/>
      <c r="G134" s="252"/>
      <c r="H134" s="252"/>
      <c r="I134" s="252"/>
      <c r="J134" s="229">
        <v>6188</v>
      </c>
      <c r="K134" s="229">
        <v>14544</v>
      </c>
      <c r="L134" s="229">
        <v>21090</v>
      </c>
      <c r="M134" s="229">
        <v>24999</v>
      </c>
      <c r="N134" s="229">
        <v>23283</v>
      </c>
      <c r="O134" s="229">
        <v>18287</v>
      </c>
      <c r="P134" s="229">
        <v>25240</v>
      </c>
      <c r="Q134" s="229">
        <v>14309</v>
      </c>
      <c r="R134" s="229">
        <v>9097</v>
      </c>
      <c r="S134" s="229">
        <v>9130</v>
      </c>
      <c r="T134" s="229">
        <v>10758</v>
      </c>
      <c r="U134" s="229">
        <v>13898</v>
      </c>
      <c r="V134" s="229">
        <v>6200</v>
      </c>
      <c r="W134" s="229">
        <v>1912</v>
      </c>
      <c r="X134" s="229">
        <v>858</v>
      </c>
      <c r="Y134" s="229">
        <v>9072</v>
      </c>
      <c r="Z134" s="153"/>
      <c r="AA134" s="153"/>
      <c r="AB134" s="153"/>
      <c r="AC134" s="153"/>
      <c r="AD134" s="153"/>
      <c r="AE134" s="153"/>
      <c r="AF134" s="153"/>
      <c r="AG134" s="153"/>
    </row>
    <row r="135" spans="1:33" x14ac:dyDescent="0.25">
      <c r="A135" s="176" t="s">
        <v>171</v>
      </c>
      <c r="B135" s="252"/>
      <c r="C135" s="252"/>
      <c r="D135" s="252"/>
      <c r="E135" s="252"/>
      <c r="F135" s="252"/>
      <c r="G135" s="252"/>
      <c r="H135" s="252"/>
      <c r="I135" s="252"/>
      <c r="J135" s="229">
        <v>521</v>
      </c>
      <c r="K135" s="229">
        <v>621</v>
      </c>
      <c r="L135" s="229">
        <v>918</v>
      </c>
      <c r="M135" s="229">
        <v>1565</v>
      </c>
      <c r="N135" s="229">
        <v>3550</v>
      </c>
      <c r="O135" s="229">
        <v>5115</v>
      </c>
      <c r="P135" s="229">
        <v>10801</v>
      </c>
      <c r="Q135" s="229">
        <v>14341</v>
      </c>
      <c r="R135" s="229">
        <v>12811</v>
      </c>
      <c r="S135" s="229">
        <v>8346</v>
      </c>
      <c r="T135" s="229">
        <v>4805</v>
      </c>
      <c r="U135" s="229">
        <v>6704</v>
      </c>
      <c r="V135" s="229">
        <v>3127</v>
      </c>
      <c r="W135" s="229">
        <v>10</v>
      </c>
      <c r="X135" s="229">
        <v>50</v>
      </c>
      <c r="Y135" s="229">
        <v>523</v>
      </c>
      <c r="Z135" s="153"/>
      <c r="AA135" s="153"/>
      <c r="AB135" s="153"/>
      <c r="AC135" s="153"/>
      <c r="AD135" s="153"/>
      <c r="AE135" s="153"/>
      <c r="AF135" s="153"/>
      <c r="AG135" s="153"/>
    </row>
    <row r="136" spans="1:33" x14ac:dyDescent="0.25">
      <c r="A136" s="176" t="s">
        <v>172</v>
      </c>
      <c r="B136" s="252"/>
      <c r="C136" s="252"/>
      <c r="D136" s="252"/>
      <c r="E136" s="252"/>
      <c r="F136" s="252"/>
      <c r="G136" s="252"/>
      <c r="H136" s="252"/>
      <c r="I136" s="252"/>
      <c r="J136" s="229">
        <v>7219</v>
      </c>
      <c r="K136" s="229">
        <v>6824</v>
      </c>
      <c r="L136" s="229">
        <v>7321</v>
      </c>
      <c r="M136" s="229">
        <v>8021</v>
      </c>
      <c r="N136" s="229">
        <v>7921</v>
      </c>
      <c r="O136" s="229">
        <v>7896</v>
      </c>
      <c r="P136" s="229">
        <v>8313</v>
      </c>
      <c r="Q136" s="229">
        <v>8008</v>
      </c>
      <c r="R136" s="229">
        <v>7801</v>
      </c>
      <c r="S136" s="229">
        <v>7944</v>
      </c>
      <c r="T136" s="229">
        <v>7754</v>
      </c>
      <c r="U136" s="229">
        <v>7398</v>
      </c>
      <c r="V136" s="229">
        <v>3758</v>
      </c>
      <c r="W136" s="229">
        <v>681</v>
      </c>
      <c r="X136" s="229">
        <v>5184</v>
      </c>
      <c r="Y136" s="229">
        <v>6971</v>
      </c>
      <c r="Z136" s="153"/>
      <c r="AA136" s="153"/>
      <c r="AB136" s="153"/>
      <c r="AC136" s="153"/>
      <c r="AD136" s="153"/>
      <c r="AE136" s="153"/>
      <c r="AF136" s="153"/>
      <c r="AG136" s="153"/>
    </row>
    <row r="137" spans="1:33" x14ac:dyDescent="0.25">
      <c r="A137" s="176" t="s">
        <v>173</v>
      </c>
      <c r="B137" s="252"/>
      <c r="C137" s="252"/>
      <c r="D137" s="252"/>
      <c r="E137" s="252"/>
      <c r="F137" s="252"/>
      <c r="G137" s="252"/>
      <c r="H137" s="252"/>
      <c r="I137" s="252"/>
      <c r="J137" s="229">
        <v>3092</v>
      </c>
      <c r="K137" s="229">
        <v>3332</v>
      </c>
      <c r="L137" s="229">
        <v>3564</v>
      </c>
      <c r="M137" s="229">
        <v>3858</v>
      </c>
      <c r="N137" s="229">
        <v>4635</v>
      </c>
      <c r="O137" s="229">
        <v>4727</v>
      </c>
      <c r="P137" s="229">
        <v>5139</v>
      </c>
      <c r="Q137" s="229">
        <v>4244</v>
      </c>
      <c r="R137" s="229">
        <v>3955</v>
      </c>
      <c r="S137" s="229">
        <v>4413</v>
      </c>
      <c r="T137" s="229">
        <v>3855</v>
      </c>
      <c r="U137" s="229">
        <v>3477</v>
      </c>
      <c r="V137" s="229">
        <v>2447</v>
      </c>
      <c r="W137" s="229">
        <v>16</v>
      </c>
      <c r="X137" s="229">
        <v>440</v>
      </c>
      <c r="Y137" s="229">
        <v>1959</v>
      </c>
      <c r="Z137" s="153"/>
      <c r="AA137" s="153"/>
      <c r="AB137" s="153"/>
      <c r="AC137" s="153"/>
      <c r="AD137" s="153"/>
      <c r="AE137" s="153"/>
      <c r="AF137" s="153"/>
      <c r="AG137" s="153"/>
    </row>
    <row r="138" spans="1:33" x14ac:dyDescent="0.25">
      <c r="A138" s="176" t="s">
        <v>94</v>
      </c>
      <c r="B138" s="252"/>
      <c r="C138" s="252"/>
      <c r="D138" s="252"/>
      <c r="E138" s="252"/>
      <c r="F138" s="252"/>
      <c r="G138" s="252"/>
      <c r="H138" s="252"/>
      <c r="I138" s="252"/>
      <c r="J138" s="229">
        <v>3367</v>
      </c>
      <c r="K138" s="229">
        <v>3425</v>
      </c>
      <c r="L138" s="229">
        <v>3764</v>
      </c>
      <c r="M138" s="229">
        <v>4017</v>
      </c>
      <c r="N138" s="229">
        <v>3799</v>
      </c>
      <c r="O138" s="229">
        <v>4157</v>
      </c>
      <c r="P138" s="229">
        <v>4423</v>
      </c>
      <c r="Q138" s="229">
        <v>4124</v>
      </c>
      <c r="R138" s="229">
        <v>4056</v>
      </c>
      <c r="S138" s="229">
        <v>3883</v>
      </c>
      <c r="T138" s="229">
        <v>3750</v>
      </c>
      <c r="U138" s="229">
        <v>3783</v>
      </c>
      <c r="V138" s="229">
        <v>1993</v>
      </c>
      <c r="W138" s="229">
        <v>78</v>
      </c>
      <c r="X138" s="229">
        <v>934</v>
      </c>
      <c r="Y138" s="229">
        <v>3257</v>
      </c>
      <c r="Z138" s="153"/>
      <c r="AA138" s="153"/>
      <c r="AB138" s="153"/>
      <c r="AC138" s="153"/>
      <c r="AD138" s="153"/>
      <c r="AE138" s="153"/>
      <c r="AF138" s="153"/>
      <c r="AG138" s="153"/>
    </row>
    <row r="139" spans="1:33" x14ac:dyDescent="0.25">
      <c r="A139" s="253" t="s">
        <v>809</v>
      </c>
      <c r="B139" s="252"/>
      <c r="C139" s="252"/>
      <c r="D139" s="252"/>
      <c r="E139" s="252"/>
      <c r="F139" s="252"/>
      <c r="G139" s="252"/>
      <c r="H139" s="252"/>
      <c r="I139" s="252"/>
      <c r="J139" s="254">
        <v>51886</v>
      </c>
      <c r="K139" s="254">
        <v>58591</v>
      </c>
      <c r="L139" s="254">
        <v>66108</v>
      </c>
      <c r="M139" s="254">
        <v>84207</v>
      </c>
      <c r="N139" s="254">
        <v>89737</v>
      </c>
      <c r="O139" s="254">
        <v>89048</v>
      </c>
      <c r="P139" s="254">
        <v>102489</v>
      </c>
      <c r="Q139" s="254">
        <v>85513</v>
      </c>
      <c r="R139" s="254">
        <v>77590</v>
      </c>
      <c r="S139" s="254">
        <v>70395</v>
      </c>
      <c r="T139" s="254">
        <v>64686</v>
      </c>
      <c r="U139" s="254">
        <v>62105</v>
      </c>
      <c r="V139" s="254">
        <v>32396</v>
      </c>
      <c r="W139" s="254">
        <v>2778</v>
      </c>
      <c r="X139" s="254">
        <v>8316</v>
      </c>
      <c r="Y139" s="254">
        <v>25406</v>
      </c>
      <c r="Z139" s="153"/>
      <c r="AA139" s="153"/>
      <c r="AB139" s="153"/>
      <c r="AC139" s="153"/>
      <c r="AD139" s="153"/>
      <c r="AE139" s="153"/>
      <c r="AF139" s="153"/>
      <c r="AG139" s="153"/>
    </row>
    <row r="140" spans="1:33" x14ac:dyDescent="0.25">
      <c r="A140" s="247" t="s">
        <v>810</v>
      </c>
      <c r="B140" s="255"/>
      <c r="C140" s="255"/>
      <c r="D140" s="255"/>
      <c r="E140" s="255"/>
      <c r="F140" s="255"/>
      <c r="G140" s="255"/>
      <c r="H140" s="255"/>
      <c r="I140" s="255"/>
      <c r="J140" s="256"/>
      <c r="K140" s="256"/>
      <c r="L140" s="256"/>
      <c r="M140" s="256"/>
      <c r="N140" s="256"/>
      <c r="O140" s="256"/>
      <c r="P140" s="256"/>
      <c r="Q140" s="256"/>
      <c r="R140" s="256"/>
      <c r="S140" s="256"/>
      <c r="T140" s="256"/>
      <c r="U140" s="256"/>
      <c r="V140" s="256"/>
      <c r="W140" s="256"/>
      <c r="X140" s="256"/>
      <c r="Y140" s="256"/>
      <c r="Z140" s="153"/>
      <c r="AA140" s="153"/>
      <c r="AB140" s="153"/>
      <c r="AC140" s="153"/>
      <c r="AD140" s="153"/>
      <c r="AE140" s="153"/>
      <c r="AF140" s="153"/>
      <c r="AG140" s="153"/>
    </row>
    <row r="141" spans="1:33" ht="15" customHeight="1" x14ac:dyDescent="0.25">
      <c r="A141" s="176" t="s">
        <v>168</v>
      </c>
      <c r="B141" s="251"/>
      <c r="C141" s="251"/>
      <c r="D141" s="251"/>
      <c r="E141" s="251"/>
      <c r="F141" s="251"/>
      <c r="G141" s="251"/>
      <c r="H141" s="251"/>
      <c r="I141" s="251"/>
      <c r="J141" s="257">
        <v>12021</v>
      </c>
      <c r="K141" s="257">
        <v>13272</v>
      </c>
      <c r="L141" s="257">
        <v>12184</v>
      </c>
      <c r="M141" s="257">
        <v>10498</v>
      </c>
      <c r="N141" s="257">
        <v>10165</v>
      </c>
      <c r="O141" s="257">
        <v>5566</v>
      </c>
      <c r="P141" s="257">
        <v>5300</v>
      </c>
      <c r="Q141" s="257">
        <v>2981</v>
      </c>
      <c r="R141" s="257">
        <v>3023</v>
      </c>
      <c r="S141" s="257">
        <v>2458</v>
      </c>
      <c r="T141" s="257">
        <v>2778</v>
      </c>
      <c r="U141" s="257">
        <v>3847</v>
      </c>
      <c r="V141" s="257">
        <v>1901</v>
      </c>
      <c r="W141" s="257">
        <v>0</v>
      </c>
      <c r="X141" s="257">
        <v>0</v>
      </c>
      <c r="Y141" s="257">
        <v>8</v>
      </c>
      <c r="Z141" s="153"/>
      <c r="AA141" s="153"/>
      <c r="AB141" s="153"/>
      <c r="AC141" s="153"/>
      <c r="AD141" s="153"/>
      <c r="AE141" s="153"/>
      <c r="AF141" s="153"/>
      <c r="AG141" s="153"/>
    </row>
    <row r="142" spans="1:33" x14ac:dyDescent="0.25">
      <c r="A142" s="176" t="s">
        <v>169</v>
      </c>
      <c r="B142" s="252"/>
      <c r="C142" s="252"/>
      <c r="D142" s="252"/>
      <c r="E142" s="252"/>
      <c r="F142" s="252"/>
      <c r="G142" s="252"/>
      <c r="H142" s="252"/>
      <c r="I142" s="252"/>
      <c r="J142" s="257">
        <v>69</v>
      </c>
      <c r="K142" s="257">
        <v>48</v>
      </c>
      <c r="L142" s="257">
        <v>66</v>
      </c>
      <c r="M142" s="257">
        <v>39</v>
      </c>
      <c r="N142" s="257">
        <v>21</v>
      </c>
      <c r="O142" s="257">
        <v>35</v>
      </c>
      <c r="P142" s="257">
        <v>20</v>
      </c>
      <c r="Q142" s="257">
        <v>40</v>
      </c>
      <c r="R142" s="257">
        <v>24</v>
      </c>
      <c r="S142" s="257">
        <v>17</v>
      </c>
      <c r="T142" s="257">
        <v>28</v>
      </c>
      <c r="U142" s="257">
        <v>19</v>
      </c>
      <c r="V142" s="257">
        <v>12</v>
      </c>
      <c r="W142" s="257">
        <v>0</v>
      </c>
      <c r="X142" s="257">
        <v>0</v>
      </c>
      <c r="Y142" s="257">
        <v>345</v>
      </c>
      <c r="Z142" s="153"/>
      <c r="AA142" s="153"/>
      <c r="AB142" s="153"/>
      <c r="AC142" s="153"/>
      <c r="AD142" s="153"/>
      <c r="AE142" s="153"/>
      <c r="AF142" s="153"/>
      <c r="AG142" s="153"/>
    </row>
    <row r="143" spans="1:33" x14ac:dyDescent="0.25">
      <c r="A143" s="176" t="s">
        <v>170</v>
      </c>
      <c r="B143" s="252"/>
      <c r="C143" s="252"/>
      <c r="D143" s="252"/>
      <c r="E143" s="252"/>
      <c r="F143" s="252"/>
      <c r="G143" s="252"/>
      <c r="H143" s="252"/>
      <c r="I143" s="252"/>
      <c r="J143" s="257">
        <v>16561</v>
      </c>
      <c r="K143" s="257">
        <v>5</v>
      </c>
      <c r="L143" s="257">
        <v>1082</v>
      </c>
      <c r="M143" s="257">
        <v>7635</v>
      </c>
      <c r="N143" s="257">
        <v>17319</v>
      </c>
      <c r="O143" s="257">
        <v>9787</v>
      </c>
      <c r="P143" s="257">
        <v>5874</v>
      </c>
      <c r="Q143" s="257">
        <v>726</v>
      </c>
      <c r="R143" s="257">
        <v>6339</v>
      </c>
      <c r="S143" s="257">
        <v>269</v>
      </c>
      <c r="T143" s="257">
        <v>526</v>
      </c>
      <c r="U143" s="257">
        <v>67</v>
      </c>
      <c r="V143" s="257">
        <v>29</v>
      </c>
      <c r="W143" s="257">
        <v>0</v>
      </c>
      <c r="X143" s="257">
        <v>0</v>
      </c>
      <c r="Y143" s="257">
        <v>37</v>
      </c>
      <c r="Z143" s="153"/>
      <c r="AA143" s="153"/>
      <c r="AB143" s="153"/>
      <c r="AC143" s="153"/>
      <c r="AD143" s="153"/>
      <c r="AE143" s="153"/>
      <c r="AF143" s="153"/>
      <c r="AG143" s="153"/>
    </row>
    <row r="144" spans="1:33" x14ac:dyDescent="0.25">
      <c r="A144" s="176" t="s">
        <v>171</v>
      </c>
      <c r="B144" s="252"/>
      <c r="C144" s="252"/>
      <c r="D144" s="252"/>
      <c r="E144" s="252"/>
      <c r="F144" s="252"/>
      <c r="G144" s="252"/>
      <c r="H144" s="252"/>
      <c r="I144" s="252"/>
      <c r="J144" s="257">
        <v>94</v>
      </c>
      <c r="K144" s="257">
        <v>10</v>
      </c>
      <c r="L144" s="257">
        <v>25</v>
      </c>
      <c r="M144" s="257">
        <v>44</v>
      </c>
      <c r="N144" s="257">
        <v>134</v>
      </c>
      <c r="O144" s="257">
        <v>4184</v>
      </c>
      <c r="P144" s="257">
        <v>10579</v>
      </c>
      <c r="Q144" s="257">
        <v>75300</v>
      </c>
      <c r="R144" s="257">
        <v>57330</v>
      </c>
      <c r="S144" s="257">
        <v>46668</v>
      </c>
      <c r="T144" s="257">
        <v>44994</v>
      </c>
      <c r="U144" s="257">
        <v>21378</v>
      </c>
      <c r="V144" s="257">
        <v>6474</v>
      </c>
      <c r="W144" s="257">
        <v>21</v>
      </c>
      <c r="X144" s="257">
        <v>1</v>
      </c>
      <c r="Y144" s="257">
        <v>7144</v>
      </c>
      <c r="Z144" s="153"/>
      <c r="AA144" s="153"/>
      <c r="AB144" s="153"/>
      <c r="AC144" s="153"/>
      <c r="AD144" s="153"/>
      <c r="AE144" s="153"/>
      <c r="AF144" s="153"/>
      <c r="AG144" s="153"/>
    </row>
    <row r="145" spans="1:33" x14ac:dyDescent="0.25">
      <c r="A145" s="176" t="s">
        <v>172</v>
      </c>
      <c r="B145" s="252"/>
      <c r="C145" s="252"/>
      <c r="D145" s="252"/>
      <c r="E145" s="252"/>
      <c r="F145" s="252"/>
      <c r="G145" s="252"/>
      <c r="H145" s="252"/>
      <c r="I145" s="252"/>
      <c r="J145" s="257">
        <v>349</v>
      </c>
      <c r="K145" s="257">
        <v>16</v>
      </c>
      <c r="L145" s="257">
        <v>105</v>
      </c>
      <c r="M145" s="257">
        <v>141</v>
      </c>
      <c r="N145" s="257">
        <v>272</v>
      </c>
      <c r="O145" s="257">
        <v>144</v>
      </c>
      <c r="P145" s="257">
        <v>118</v>
      </c>
      <c r="Q145" s="257">
        <v>475</v>
      </c>
      <c r="R145" s="257">
        <v>409</v>
      </c>
      <c r="S145" s="257">
        <v>313</v>
      </c>
      <c r="T145" s="257">
        <v>329</v>
      </c>
      <c r="U145" s="257">
        <v>152</v>
      </c>
      <c r="V145" s="257">
        <v>66</v>
      </c>
      <c r="W145" s="257">
        <v>0</v>
      </c>
      <c r="X145" s="257">
        <v>1</v>
      </c>
      <c r="Y145" s="257">
        <v>54</v>
      </c>
      <c r="Z145" s="153"/>
      <c r="AA145" s="153"/>
      <c r="AB145" s="153"/>
      <c r="AC145" s="153"/>
      <c r="AD145" s="153"/>
      <c r="AE145" s="153"/>
      <c r="AF145" s="153"/>
      <c r="AG145" s="153"/>
    </row>
    <row r="146" spans="1:33" x14ac:dyDescent="0.25">
      <c r="A146" s="176" t="s">
        <v>173</v>
      </c>
      <c r="B146" s="252"/>
      <c r="C146" s="252"/>
      <c r="D146" s="252"/>
      <c r="E146" s="252"/>
      <c r="F146" s="252"/>
      <c r="G146" s="252"/>
      <c r="H146" s="252"/>
      <c r="I146" s="252"/>
      <c r="J146" s="257">
        <v>267</v>
      </c>
      <c r="K146" s="257">
        <v>23</v>
      </c>
      <c r="L146" s="257">
        <v>80</v>
      </c>
      <c r="M146" s="257">
        <v>23</v>
      </c>
      <c r="N146" s="257">
        <v>50</v>
      </c>
      <c r="O146" s="257">
        <v>100</v>
      </c>
      <c r="P146" s="257">
        <v>62</v>
      </c>
      <c r="Q146" s="257">
        <v>179</v>
      </c>
      <c r="R146" s="257">
        <v>171</v>
      </c>
      <c r="S146" s="257">
        <v>135</v>
      </c>
      <c r="T146" s="257">
        <v>186</v>
      </c>
      <c r="U146" s="257">
        <v>94</v>
      </c>
      <c r="V146" s="257">
        <v>25</v>
      </c>
      <c r="W146" s="257">
        <v>0</v>
      </c>
      <c r="X146" s="257">
        <v>0</v>
      </c>
      <c r="Y146" s="257">
        <v>21</v>
      </c>
      <c r="Z146" s="153"/>
      <c r="AA146" s="153"/>
      <c r="AB146" s="153"/>
      <c r="AC146" s="153"/>
      <c r="AD146" s="153"/>
      <c r="AE146" s="153"/>
      <c r="AF146" s="153"/>
      <c r="AG146" s="153"/>
    </row>
    <row r="147" spans="1:33" x14ac:dyDescent="0.25">
      <c r="A147" s="176" t="s">
        <v>94</v>
      </c>
      <c r="B147" s="252"/>
      <c r="C147" s="252"/>
      <c r="D147" s="252"/>
      <c r="E147" s="252"/>
      <c r="F147" s="252"/>
      <c r="G147" s="252"/>
      <c r="H147" s="252"/>
      <c r="I147" s="252"/>
      <c r="J147" s="257">
        <v>279</v>
      </c>
      <c r="K147" s="257">
        <v>12</v>
      </c>
      <c r="L147" s="257">
        <v>534</v>
      </c>
      <c r="M147" s="257">
        <v>31</v>
      </c>
      <c r="N147" s="257">
        <v>59</v>
      </c>
      <c r="O147" s="257">
        <v>84</v>
      </c>
      <c r="P147" s="257">
        <v>84</v>
      </c>
      <c r="Q147" s="257">
        <v>233</v>
      </c>
      <c r="R147" s="257">
        <v>223</v>
      </c>
      <c r="S147" s="257">
        <v>191</v>
      </c>
      <c r="T147" s="257">
        <v>220</v>
      </c>
      <c r="U147" s="257">
        <v>312</v>
      </c>
      <c r="V147" s="257">
        <v>106</v>
      </c>
      <c r="W147" s="257">
        <v>54</v>
      </c>
      <c r="X147" s="257">
        <v>19</v>
      </c>
      <c r="Y147" s="257">
        <v>34</v>
      </c>
      <c r="Z147" s="153"/>
      <c r="AA147" s="153"/>
      <c r="AB147" s="153"/>
      <c r="AC147" s="153"/>
      <c r="AD147" s="153"/>
      <c r="AE147" s="153"/>
      <c r="AF147" s="153"/>
      <c r="AG147" s="153"/>
    </row>
    <row r="148" spans="1:33" x14ac:dyDescent="0.25">
      <c r="A148" s="253" t="s">
        <v>811</v>
      </c>
      <c r="B148" s="252"/>
      <c r="C148" s="252"/>
      <c r="D148" s="252"/>
      <c r="E148" s="252"/>
      <c r="F148" s="252"/>
      <c r="G148" s="252"/>
      <c r="H148" s="252"/>
      <c r="I148" s="252"/>
      <c r="J148" s="254">
        <v>29640</v>
      </c>
      <c r="K148" s="254">
        <v>13386</v>
      </c>
      <c r="L148" s="254">
        <v>14076</v>
      </c>
      <c r="M148" s="254">
        <v>18411</v>
      </c>
      <c r="N148" s="254">
        <v>28020</v>
      </c>
      <c r="O148" s="254">
        <v>19900</v>
      </c>
      <c r="P148" s="254">
        <v>22037</v>
      </c>
      <c r="Q148" s="254">
        <v>79934</v>
      </c>
      <c r="R148" s="254">
        <v>67519</v>
      </c>
      <c r="S148" s="254">
        <v>50051</v>
      </c>
      <c r="T148" s="254">
        <v>49061</v>
      </c>
      <c r="U148" s="254">
        <v>25869</v>
      </c>
      <c r="V148" s="254">
        <v>8613</v>
      </c>
      <c r="W148" s="254">
        <v>75</v>
      </c>
      <c r="X148" s="254">
        <v>21</v>
      </c>
      <c r="Y148" s="254">
        <v>7643</v>
      </c>
      <c r="Z148" s="153"/>
      <c r="AA148" s="153"/>
      <c r="AB148" s="153"/>
      <c r="AC148" s="153"/>
      <c r="AD148" s="153"/>
      <c r="AE148" s="153"/>
      <c r="AF148" s="153"/>
      <c r="AG148" s="153"/>
    </row>
    <row r="149" spans="1:33" ht="15" customHeight="1" x14ac:dyDescent="0.25">
      <c r="A149" s="250" t="s">
        <v>812</v>
      </c>
      <c r="B149" s="255"/>
      <c r="C149" s="255"/>
      <c r="D149" s="255"/>
      <c r="E149" s="255"/>
      <c r="F149" s="255"/>
      <c r="G149" s="255"/>
      <c r="H149" s="255"/>
      <c r="I149" s="255"/>
      <c r="J149" s="257">
        <v>1324</v>
      </c>
      <c r="K149" s="257">
        <v>1046</v>
      </c>
      <c r="L149" s="257">
        <v>713</v>
      </c>
      <c r="M149" s="257">
        <v>1082</v>
      </c>
      <c r="N149" s="257">
        <v>958</v>
      </c>
      <c r="O149" s="257">
        <v>1663</v>
      </c>
      <c r="P149" s="257">
        <v>899</v>
      </c>
      <c r="Q149" s="257">
        <v>1269</v>
      </c>
      <c r="R149" s="257">
        <v>1159</v>
      </c>
      <c r="S149" s="257">
        <v>1224</v>
      </c>
      <c r="T149" s="257">
        <v>1817</v>
      </c>
      <c r="U149" s="257">
        <v>1405</v>
      </c>
      <c r="V149" s="257">
        <v>619</v>
      </c>
      <c r="W149" s="257">
        <v>547</v>
      </c>
      <c r="X149" s="257">
        <v>910</v>
      </c>
      <c r="Y149" s="257">
        <v>2003</v>
      </c>
      <c r="Z149" s="153"/>
      <c r="AA149" s="153"/>
      <c r="AB149" s="153"/>
      <c r="AC149" s="153"/>
      <c r="AD149" s="153"/>
      <c r="AE149" s="153"/>
      <c r="AF149" s="153"/>
      <c r="AG149" s="153"/>
    </row>
    <row r="150" spans="1:33" x14ac:dyDescent="0.25">
      <c r="A150" s="253" t="s">
        <v>813</v>
      </c>
      <c r="B150" s="252"/>
      <c r="C150" s="252"/>
      <c r="D150" s="252"/>
      <c r="E150" s="252"/>
      <c r="F150" s="252"/>
      <c r="G150" s="252"/>
      <c r="H150" s="252"/>
      <c r="I150" s="252"/>
      <c r="J150" s="254">
        <v>82850</v>
      </c>
      <c r="K150" s="254">
        <v>73023</v>
      </c>
      <c r="L150" s="254">
        <v>80897</v>
      </c>
      <c r="M150" s="254">
        <v>103700</v>
      </c>
      <c r="N150" s="254">
        <v>118715</v>
      </c>
      <c r="O150" s="254">
        <v>110611</v>
      </c>
      <c r="P150" s="254">
        <v>125425</v>
      </c>
      <c r="Q150" s="254">
        <v>166716</v>
      </c>
      <c r="R150" s="254">
        <v>146268</v>
      </c>
      <c r="S150" s="254">
        <v>121670</v>
      </c>
      <c r="T150" s="254">
        <v>115564</v>
      </c>
      <c r="U150" s="254">
        <v>89379</v>
      </c>
      <c r="V150" s="254">
        <v>41628</v>
      </c>
      <c r="W150" s="254">
        <v>3400</v>
      </c>
      <c r="X150" s="254">
        <v>9247</v>
      </c>
      <c r="Y150" s="254">
        <v>35052</v>
      </c>
      <c r="Z150" s="153"/>
      <c r="AA150" s="153"/>
      <c r="AB150" s="153"/>
      <c r="AC150" s="153"/>
      <c r="AD150" s="153"/>
      <c r="AE150" s="153"/>
      <c r="AF150" s="153"/>
      <c r="AG150" s="153"/>
    </row>
    <row r="151" spans="1:33" ht="15" customHeight="1" x14ac:dyDescent="0.25">
      <c r="A151" s="245" t="s">
        <v>814</v>
      </c>
      <c r="B151" s="255"/>
      <c r="C151" s="255"/>
      <c r="D151" s="255"/>
      <c r="E151" s="255"/>
      <c r="F151" s="255"/>
      <c r="G151" s="255"/>
      <c r="H151" s="255"/>
      <c r="I151" s="255"/>
      <c r="J151" s="258">
        <v>0.62626433372497559</v>
      </c>
      <c r="K151" s="258">
        <v>0.80236363410949707</v>
      </c>
      <c r="L151" s="258">
        <v>0.81718730926513672</v>
      </c>
      <c r="M151" s="258">
        <v>0.81202507019042969</v>
      </c>
      <c r="N151" s="258">
        <v>0.75590276718139648</v>
      </c>
      <c r="O151" s="258">
        <v>0.80505555868148804</v>
      </c>
      <c r="P151" s="258">
        <v>0.81713372468948364</v>
      </c>
      <c r="Q151" s="258">
        <v>0.51292616128921509</v>
      </c>
      <c r="R151" s="258">
        <v>0.53046464920043945</v>
      </c>
      <c r="S151" s="258">
        <v>0.57857316732406616</v>
      </c>
      <c r="T151" s="258">
        <v>0.5597417950630188</v>
      </c>
      <c r="U151" s="258">
        <v>0.69485002756118774</v>
      </c>
      <c r="V151" s="258">
        <v>0.77822619676589966</v>
      </c>
      <c r="W151" s="258">
        <v>0.81705880165100098</v>
      </c>
      <c r="X151" s="258">
        <v>0.89931869506835938</v>
      </c>
      <c r="Y151" s="258">
        <v>0.72480887174606323</v>
      </c>
      <c r="Z151" s="153"/>
      <c r="AA151" s="153"/>
      <c r="AB151" s="153"/>
      <c r="AC151" s="153"/>
      <c r="AD151" s="153"/>
      <c r="AE151" s="153"/>
      <c r="AF151" s="153"/>
      <c r="AG151" s="153"/>
    </row>
    <row r="152" spans="1:33" x14ac:dyDescent="0.25">
      <c r="A152" s="867" t="s">
        <v>815</v>
      </c>
      <c r="B152" s="868"/>
      <c r="C152" s="868"/>
      <c r="D152" s="868"/>
      <c r="E152" s="868"/>
      <c r="F152" s="868"/>
      <c r="G152" s="868"/>
      <c r="H152" s="868"/>
      <c r="I152" s="868"/>
      <c r="J152" s="869">
        <v>0.35775497555732727</v>
      </c>
      <c r="K152" s="869">
        <v>0.18331210315227509</v>
      </c>
      <c r="L152" s="869">
        <v>0.17399904131889343</v>
      </c>
      <c r="M152" s="869">
        <v>0.17754098773002625</v>
      </c>
      <c r="N152" s="869">
        <v>0.23602746427059174</v>
      </c>
      <c r="O152" s="869">
        <v>0.17990978062152863</v>
      </c>
      <c r="P152" s="869">
        <v>0.17569862306118011</v>
      </c>
      <c r="Q152" s="869">
        <v>0.47946208715438843</v>
      </c>
      <c r="R152" s="869">
        <v>0.46161156892776489</v>
      </c>
      <c r="S152" s="869">
        <v>0.41136682033538818</v>
      </c>
      <c r="T152" s="869">
        <v>0.42453533411026001</v>
      </c>
      <c r="U152" s="869">
        <v>0.2894304096698761</v>
      </c>
      <c r="V152" s="869">
        <v>0.20690400898456573</v>
      </c>
      <c r="W152" s="869">
        <v>2.2058824077248573E-2</v>
      </c>
      <c r="X152" s="869">
        <v>2.271006815135479E-3</v>
      </c>
      <c r="Y152" s="869">
        <v>0.21804746985435486</v>
      </c>
      <c r="Z152" s="153"/>
      <c r="AA152" s="153"/>
      <c r="AB152" s="153"/>
      <c r="AC152" s="153"/>
      <c r="AD152" s="153"/>
      <c r="AE152" s="153"/>
      <c r="AF152" s="153"/>
      <c r="AG152" s="153"/>
    </row>
    <row r="153" spans="1:33" x14ac:dyDescent="0.25">
      <c r="A153" s="180" t="s">
        <v>816</v>
      </c>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153"/>
      <c r="AA153" s="153"/>
      <c r="AB153" s="153"/>
      <c r="AC153" s="153"/>
      <c r="AD153" s="153"/>
      <c r="AE153" s="153"/>
      <c r="AF153" s="153"/>
      <c r="AG153" s="153"/>
    </row>
    <row r="154" spans="1:33" ht="15" customHeight="1" x14ac:dyDescent="0.25">
      <c r="A154" s="39" t="str">
        <f>Index!A74</f>
        <v>Table 5h    Visitor Nights, by Hotel Grade, FY2008-FY2023</v>
      </c>
      <c r="B154" s="218"/>
      <c r="C154" s="218"/>
      <c r="D154" s="218"/>
      <c r="E154" s="218"/>
      <c r="F154" s="218"/>
      <c r="G154" s="218"/>
      <c r="H154" s="153"/>
      <c r="I154" s="153"/>
      <c r="J154" s="153"/>
      <c r="K154" s="153"/>
      <c r="L154" s="153"/>
      <c r="M154" s="153"/>
      <c r="N154" s="153"/>
      <c r="O154" s="153"/>
      <c r="P154" s="153"/>
      <c r="Q154" s="153"/>
      <c r="R154" s="153"/>
      <c r="S154" s="153"/>
      <c r="T154" s="153"/>
      <c r="U154" s="153"/>
      <c r="V154" s="153"/>
      <c r="W154" s="153"/>
      <c r="X154" s="153"/>
      <c r="Y154" s="153"/>
      <c r="Z154" s="218"/>
      <c r="AA154" s="218"/>
      <c r="AB154" s="218"/>
      <c r="AC154" s="218"/>
      <c r="AD154" s="218"/>
      <c r="AE154" s="218"/>
      <c r="AF154" s="218"/>
      <c r="AG154" s="218"/>
    </row>
    <row r="155" spans="1:33" s="41" customFormat="1" ht="25.35" customHeight="1" x14ac:dyDescent="0.3">
      <c r="A155" s="239" t="s">
        <v>817</v>
      </c>
      <c r="B155" s="155"/>
      <c r="C155" s="155"/>
      <c r="D155" s="155"/>
      <c r="E155" s="155"/>
      <c r="F155" s="155"/>
      <c r="G155" s="155"/>
      <c r="H155" s="155"/>
      <c r="I155" s="155"/>
      <c r="J155" s="155" t="str">
        <f>J$2</f>
        <v>FY08</v>
      </c>
      <c r="K155" s="155" t="str">
        <f t="shared" ref="K155:Y155" si="121">K$2</f>
        <v>FY09</v>
      </c>
      <c r="L155" s="155" t="str">
        <f t="shared" si="121"/>
        <v>FY10</v>
      </c>
      <c r="M155" s="155" t="str">
        <f t="shared" si="121"/>
        <v>FY11</v>
      </c>
      <c r="N155" s="155" t="str">
        <f t="shared" si="121"/>
        <v>FY12</v>
      </c>
      <c r="O155" s="155" t="str">
        <f t="shared" si="121"/>
        <v>FY13</v>
      </c>
      <c r="P155" s="155" t="str">
        <f t="shared" si="121"/>
        <v>FY14</v>
      </c>
      <c r="Q155" s="155" t="str">
        <f t="shared" si="121"/>
        <v>FY15</v>
      </c>
      <c r="R155" s="155" t="str">
        <f t="shared" si="121"/>
        <v>FY16</v>
      </c>
      <c r="S155" s="155" t="str">
        <f t="shared" si="121"/>
        <v>FY17</v>
      </c>
      <c r="T155" s="155" t="str">
        <f t="shared" si="121"/>
        <v>FY18</v>
      </c>
      <c r="U155" s="155" t="str">
        <f t="shared" si="121"/>
        <v>FY19</v>
      </c>
      <c r="V155" s="155" t="str">
        <f t="shared" si="121"/>
        <v>FY20</v>
      </c>
      <c r="W155" s="155" t="str">
        <f t="shared" si="121"/>
        <v>FY21</v>
      </c>
      <c r="X155" s="155" t="str">
        <f t="shared" si="121"/>
        <v>FY22</v>
      </c>
      <c r="Y155" s="155" t="str">
        <f t="shared" si="121"/>
        <v>FY23</v>
      </c>
      <c r="Z155" s="38"/>
      <c r="AA155" s="38"/>
      <c r="AB155" s="38"/>
      <c r="AC155" s="38"/>
      <c r="AD155" s="38"/>
      <c r="AE155" s="38"/>
      <c r="AF155" s="38"/>
      <c r="AG155" s="38"/>
    </row>
    <row r="156" spans="1:33" s="38" customFormat="1" ht="25.5" customHeight="1" x14ac:dyDescent="0.3">
      <c r="A156" s="260" t="s">
        <v>818</v>
      </c>
      <c r="B156" s="249"/>
      <c r="C156" s="249"/>
      <c r="D156" s="249"/>
      <c r="E156" s="249"/>
      <c r="F156" s="249"/>
      <c r="G156" s="249"/>
      <c r="H156" s="249"/>
      <c r="I156" s="249"/>
      <c r="J156" s="257">
        <v>140022</v>
      </c>
      <c r="K156" s="257">
        <v>129123</v>
      </c>
      <c r="L156" s="257">
        <v>130749</v>
      </c>
      <c r="M156" s="257">
        <v>166422</v>
      </c>
      <c r="N156" s="257">
        <v>178873</v>
      </c>
      <c r="O156" s="257">
        <v>173618</v>
      </c>
      <c r="P156" s="257">
        <v>183434</v>
      </c>
      <c r="Q156" s="257">
        <v>177838.734375</v>
      </c>
      <c r="R156" s="257">
        <v>173535</v>
      </c>
      <c r="S156" s="257">
        <v>151395</v>
      </c>
      <c r="T156" s="257">
        <v>142805</v>
      </c>
      <c r="U156" s="257">
        <v>127613</v>
      </c>
      <c r="V156" s="257">
        <v>62196</v>
      </c>
      <c r="W156" s="257">
        <v>7082</v>
      </c>
      <c r="X156" s="257">
        <v>21108</v>
      </c>
      <c r="Y156" s="257">
        <v>55955</v>
      </c>
      <c r="Z156" s="153"/>
      <c r="AA156" s="153"/>
      <c r="AB156" s="153"/>
      <c r="AC156" s="153"/>
      <c r="AD156" s="153"/>
      <c r="AE156" s="153"/>
      <c r="AF156" s="153"/>
      <c r="AG156" s="153"/>
    </row>
    <row r="157" spans="1:33" x14ac:dyDescent="0.25">
      <c r="A157" s="260" t="s">
        <v>819</v>
      </c>
      <c r="B157" s="252"/>
      <c r="C157" s="252"/>
      <c r="D157" s="252"/>
      <c r="E157" s="252"/>
      <c r="F157" s="252"/>
      <c r="G157" s="252"/>
      <c r="H157" s="252"/>
      <c r="I157" s="252"/>
      <c r="J157" s="257">
        <v>86440</v>
      </c>
      <c r="K157" s="257">
        <v>86791</v>
      </c>
      <c r="L157" s="257">
        <v>108548</v>
      </c>
      <c r="M157" s="257">
        <v>144373</v>
      </c>
      <c r="N157" s="257">
        <v>157302</v>
      </c>
      <c r="O157" s="257">
        <v>139362</v>
      </c>
      <c r="P157" s="257">
        <v>171545</v>
      </c>
      <c r="Q157" s="257">
        <v>261667.875</v>
      </c>
      <c r="R157" s="257">
        <v>220108</v>
      </c>
      <c r="S157" s="257">
        <v>187716</v>
      </c>
      <c r="T157" s="257">
        <v>178616</v>
      </c>
      <c r="U157" s="257">
        <v>142725</v>
      </c>
      <c r="V157" s="257">
        <v>72933</v>
      </c>
      <c r="W157" s="257">
        <v>3912</v>
      </c>
      <c r="X157" s="257">
        <v>25509</v>
      </c>
      <c r="Y157" s="257">
        <v>67008</v>
      </c>
      <c r="Z157" s="153"/>
      <c r="AA157" s="153"/>
      <c r="AB157" s="153"/>
      <c r="AC157" s="153"/>
      <c r="AD157" s="153"/>
      <c r="AE157" s="153"/>
      <c r="AF157" s="153"/>
      <c r="AG157" s="153"/>
    </row>
    <row r="158" spans="1:33" x14ac:dyDescent="0.25">
      <c r="A158" s="260" t="s">
        <v>820</v>
      </c>
      <c r="B158" s="252"/>
      <c r="C158" s="252"/>
      <c r="D158" s="252"/>
      <c r="E158" s="252"/>
      <c r="F158" s="252"/>
      <c r="G158" s="252"/>
      <c r="H158" s="252"/>
      <c r="I158" s="252"/>
      <c r="J158" s="257">
        <v>86266</v>
      </c>
      <c r="K158" s="257">
        <v>58362</v>
      </c>
      <c r="L158" s="257">
        <v>71198</v>
      </c>
      <c r="M158" s="257">
        <v>90923</v>
      </c>
      <c r="N158" s="257">
        <v>115710</v>
      </c>
      <c r="O158" s="257">
        <v>99570</v>
      </c>
      <c r="P158" s="257">
        <v>133074</v>
      </c>
      <c r="Q158" s="257">
        <v>187604.796875</v>
      </c>
      <c r="R158" s="257">
        <v>169388</v>
      </c>
      <c r="S158" s="257">
        <v>139071</v>
      </c>
      <c r="T158" s="257">
        <v>122489</v>
      </c>
      <c r="U158" s="257">
        <v>87705</v>
      </c>
      <c r="V158" s="257">
        <v>31306</v>
      </c>
      <c r="W158" s="257">
        <v>610</v>
      </c>
      <c r="X158" s="257">
        <v>2613</v>
      </c>
      <c r="Y158" s="257">
        <v>19988</v>
      </c>
      <c r="Z158" s="153"/>
      <c r="AA158" s="153"/>
      <c r="AB158" s="153"/>
      <c r="AC158" s="153"/>
      <c r="AD158" s="153"/>
      <c r="AE158" s="153"/>
      <c r="AF158" s="153"/>
      <c r="AG158" s="153"/>
    </row>
    <row r="159" spans="1:33" x14ac:dyDescent="0.25">
      <c r="A159" s="260" t="s">
        <v>821</v>
      </c>
      <c r="B159" s="252"/>
      <c r="C159" s="252"/>
      <c r="D159" s="252"/>
      <c r="E159" s="252"/>
      <c r="F159" s="252"/>
      <c r="G159" s="252"/>
      <c r="H159" s="252"/>
      <c r="I159" s="252"/>
      <c r="J159" s="257">
        <v>25584</v>
      </c>
      <c r="K159" s="257">
        <v>24156</v>
      </c>
      <c r="L159" s="257">
        <v>23547</v>
      </c>
      <c r="M159" s="257">
        <v>33458</v>
      </c>
      <c r="N159" s="257">
        <v>43065</v>
      </c>
      <c r="O159" s="257">
        <v>44435</v>
      </c>
      <c r="P159" s="257">
        <v>50749</v>
      </c>
      <c r="Q159" s="257">
        <v>64586.88671875</v>
      </c>
      <c r="R159" s="257">
        <v>63807</v>
      </c>
      <c r="S159" s="257">
        <v>50435</v>
      </c>
      <c r="T159" s="257">
        <v>58327</v>
      </c>
      <c r="U159" s="257">
        <v>45035</v>
      </c>
      <c r="V159" s="257">
        <v>25869</v>
      </c>
      <c r="W159" s="257">
        <v>1413</v>
      </c>
      <c r="X159" s="257">
        <v>7515</v>
      </c>
      <c r="Y159" s="257">
        <v>25763</v>
      </c>
      <c r="Z159" s="153"/>
      <c r="AA159" s="153"/>
      <c r="AB159" s="153"/>
      <c r="AC159" s="153"/>
      <c r="AD159" s="153"/>
      <c r="AE159" s="153"/>
      <c r="AF159" s="153"/>
      <c r="AG159" s="153"/>
    </row>
    <row r="160" spans="1:33" x14ac:dyDescent="0.25">
      <c r="A160" s="260" t="s">
        <v>822</v>
      </c>
      <c r="B160" s="252"/>
      <c r="C160" s="252"/>
      <c r="D160" s="252"/>
      <c r="E160" s="252"/>
      <c r="F160" s="252"/>
      <c r="G160" s="252"/>
      <c r="H160" s="252"/>
      <c r="I160" s="252"/>
      <c r="J160" s="257">
        <v>6046</v>
      </c>
      <c r="K160" s="257">
        <v>5047</v>
      </c>
      <c r="L160" s="257">
        <v>6368</v>
      </c>
      <c r="M160" s="257">
        <v>5745</v>
      </c>
      <c r="N160" s="257">
        <v>6925</v>
      </c>
      <c r="O160" s="257">
        <v>5787</v>
      </c>
      <c r="P160" s="257">
        <v>5903</v>
      </c>
      <c r="Q160" s="257">
        <v>4895.49560546875</v>
      </c>
      <c r="R160" s="257">
        <v>3696</v>
      </c>
      <c r="S160" s="257">
        <v>3504</v>
      </c>
      <c r="T160" s="257">
        <v>3085</v>
      </c>
      <c r="U160" s="257">
        <v>2061</v>
      </c>
      <c r="V160" s="257">
        <v>1259</v>
      </c>
      <c r="W160" s="257">
        <v>0</v>
      </c>
      <c r="X160" s="257">
        <v>151</v>
      </c>
      <c r="Y160" s="257">
        <v>351</v>
      </c>
      <c r="Z160" s="153"/>
      <c r="AA160" s="153"/>
      <c r="AB160" s="153"/>
      <c r="AC160" s="153"/>
      <c r="AD160" s="153"/>
      <c r="AE160" s="153"/>
      <c r="AF160" s="153"/>
      <c r="AG160" s="153"/>
    </row>
    <row r="161" spans="1:33" x14ac:dyDescent="0.25">
      <c r="A161" s="260" t="s">
        <v>823</v>
      </c>
      <c r="B161" s="252"/>
      <c r="C161" s="252"/>
      <c r="D161" s="252"/>
      <c r="E161" s="252"/>
      <c r="F161" s="252"/>
      <c r="G161" s="252"/>
      <c r="H161" s="252"/>
      <c r="I161" s="252"/>
      <c r="J161" s="257">
        <v>6951</v>
      </c>
      <c r="K161" s="257">
        <v>5714</v>
      </c>
      <c r="L161" s="257">
        <v>4861</v>
      </c>
      <c r="M161" s="257">
        <v>7283</v>
      </c>
      <c r="N161" s="257">
        <v>7871</v>
      </c>
      <c r="O161" s="257">
        <v>10426</v>
      </c>
      <c r="P161" s="257">
        <v>13295</v>
      </c>
      <c r="Q161" s="257">
        <v>12836.22265625</v>
      </c>
      <c r="R161" s="257">
        <v>9529</v>
      </c>
      <c r="S161" s="257">
        <v>11445</v>
      </c>
      <c r="T161" s="257">
        <v>12537</v>
      </c>
      <c r="U161" s="257">
        <v>10599</v>
      </c>
      <c r="V161" s="257">
        <v>6472</v>
      </c>
      <c r="W161" s="257">
        <v>64</v>
      </c>
      <c r="X161" s="257">
        <v>4274</v>
      </c>
      <c r="Y161" s="257">
        <v>6801</v>
      </c>
      <c r="Z161" s="153"/>
      <c r="AA161" s="153"/>
      <c r="AB161" s="153"/>
      <c r="AC161" s="153"/>
      <c r="AD161" s="153"/>
      <c r="AE161" s="153"/>
      <c r="AF161" s="153"/>
      <c r="AG161" s="153"/>
    </row>
    <row r="162" spans="1:33" x14ac:dyDescent="0.25">
      <c r="A162" s="88" t="s">
        <v>824</v>
      </c>
      <c r="B162" s="252"/>
      <c r="C162" s="252"/>
      <c r="D162" s="252"/>
      <c r="E162" s="252"/>
      <c r="F162" s="252"/>
      <c r="G162" s="252"/>
      <c r="H162" s="252"/>
      <c r="I162" s="252"/>
      <c r="J162" s="254">
        <v>351309</v>
      </c>
      <c r="K162" s="254">
        <v>309193</v>
      </c>
      <c r="L162" s="254">
        <v>345271</v>
      </c>
      <c r="M162" s="254">
        <v>448204</v>
      </c>
      <c r="N162" s="254">
        <v>509746</v>
      </c>
      <c r="O162" s="254">
        <v>473198</v>
      </c>
      <c r="P162" s="254">
        <v>558000</v>
      </c>
      <c r="Q162" s="254">
        <v>709430</v>
      </c>
      <c r="R162" s="254">
        <v>640063</v>
      </c>
      <c r="S162" s="254">
        <v>543566</v>
      </c>
      <c r="T162" s="254">
        <v>517859</v>
      </c>
      <c r="U162" s="254">
        <v>415738</v>
      </c>
      <c r="V162" s="254">
        <v>200035</v>
      </c>
      <c r="W162" s="254">
        <v>13081</v>
      </c>
      <c r="X162" s="254">
        <v>61170</v>
      </c>
      <c r="Y162" s="254">
        <v>175866</v>
      </c>
      <c r="Z162" s="153"/>
      <c r="AA162" s="153"/>
      <c r="AB162" s="153"/>
      <c r="AC162" s="153"/>
      <c r="AD162" s="153"/>
      <c r="AE162" s="153"/>
      <c r="AF162" s="153"/>
      <c r="AG162" s="153"/>
    </row>
    <row r="163" spans="1:33" x14ac:dyDescent="0.25">
      <c r="A163" s="261" t="s">
        <v>825</v>
      </c>
      <c r="B163" s="262"/>
      <c r="C163" s="262"/>
      <c r="D163" s="262"/>
      <c r="E163" s="262"/>
      <c r="F163" s="262"/>
      <c r="G163" s="262"/>
      <c r="H163" s="262"/>
      <c r="I163" s="262"/>
      <c r="J163" s="263">
        <v>31881.302734375</v>
      </c>
      <c r="K163" s="263">
        <v>32825.89453125</v>
      </c>
      <c r="L163" s="263">
        <v>36573.38671875</v>
      </c>
      <c r="M163" s="263">
        <v>33186.75390625</v>
      </c>
      <c r="N163" s="263">
        <v>35728.59375</v>
      </c>
      <c r="O163" s="263">
        <v>45141.390625</v>
      </c>
      <c r="P163" s="263">
        <v>43512.2578125</v>
      </c>
      <c r="Q163" s="263">
        <v>54731.29296875</v>
      </c>
      <c r="R163" s="263">
        <v>44837.59375</v>
      </c>
      <c r="S163" s="263">
        <v>45966.5078125</v>
      </c>
      <c r="T163" s="263">
        <v>46897.60546875</v>
      </c>
      <c r="U163" s="263">
        <v>44876.06640625</v>
      </c>
      <c r="V163" s="263">
        <v>30986.076171875</v>
      </c>
      <c r="W163" s="263">
        <v>9346.337890625</v>
      </c>
      <c r="X163" s="263">
        <v>20857.337890625</v>
      </c>
      <c r="Y163" s="263">
        <v>36833.8828125</v>
      </c>
      <c r="Z163" s="418"/>
      <c r="AA163" s="418"/>
      <c r="AB163" s="418"/>
      <c r="AC163" s="418"/>
      <c r="AD163" s="418"/>
      <c r="AE163" s="418"/>
      <c r="AF163" s="418"/>
      <c r="AG163" s="418"/>
    </row>
    <row r="164" spans="1:33" s="40" customFormat="1" ht="19.5" customHeight="1" x14ac:dyDescent="0.25">
      <c r="A164" s="180"/>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153"/>
      <c r="AA164" s="153"/>
      <c r="AB164" s="153"/>
      <c r="AC164" s="153"/>
      <c r="AD164" s="153"/>
      <c r="AE164" s="153"/>
      <c r="AF164" s="153"/>
      <c r="AG164" s="153"/>
    </row>
    <row r="165" spans="1:33" ht="15" x14ac:dyDescent="0.25">
      <c r="A165" s="39" t="str">
        <f>Index!A75</f>
        <v>Table 5i     Hotel Occupancy Rates, by Hotel Grade, FY2008-FY2023</v>
      </c>
      <c r="B165" s="218"/>
      <c r="C165" s="218"/>
      <c r="D165" s="218"/>
      <c r="E165" s="218"/>
      <c r="F165" s="218"/>
      <c r="G165" s="218"/>
      <c r="H165" s="153"/>
      <c r="I165" s="153"/>
      <c r="J165" s="153"/>
      <c r="K165" s="153"/>
      <c r="L165" s="153"/>
      <c r="M165" s="153"/>
      <c r="N165" s="153"/>
      <c r="O165" s="153"/>
      <c r="P165" s="153"/>
      <c r="Q165" s="153"/>
      <c r="R165" s="153"/>
      <c r="S165" s="153"/>
      <c r="T165" s="153"/>
      <c r="U165" s="153"/>
      <c r="V165" s="153"/>
      <c r="W165" s="153"/>
      <c r="X165" s="153"/>
      <c r="Y165" s="153"/>
      <c r="Z165" s="218"/>
      <c r="AA165" s="218"/>
      <c r="AB165" s="218"/>
      <c r="AC165" s="218"/>
      <c r="AD165" s="218"/>
      <c r="AE165" s="218"/>
      <c r="AF165" s="218"/>
      <c r="AG165" s="218"/>
    </row>
    <row r="166" spans="1:33" s="41" customFormat="1" ht="25.35" customHeight="1" x14ac:dyDescent="0.3">
      <c r="A166" s="239" t="s">
        <v>826</v>
      </c>
      <c r="B166" s="155"/>
      <c r="C166" s="155"/>
      <c r="D166" s="155"/>
      <c r="E166" s="155"/>
      <c r="F166" s="155"/>
      <c r="G166" s="155"/>
      <c r="H166" s="155"/>
      <c r="I166" s="155"/>
      <c r="J166" s="155" t="str">
        <f>J$2</f>
        <v>FY08</v>
      </c>
      <c r="K166" s="155" t="str">
        <f t="shared" ref="K166:Y166" si="122">K$2</f>
        <v>FY09</v>
      </c>
      <c r="L166" s="155" t="str">
        <f t="shared" si="122"/>
        <v>FY10</v>
      </c>
      <c r="M166" s="155" t="str">
        <f t="shared" si="122"/>
        <v>FY11</v>
      </c>
      <c r="N166" s="155" t="str">
        <f t="shared" si="122"/>
        <v>FY12</v>
      </c>
      <c r="O166" s="155" t="str">
        <f t="shared" si="122"/>
        <v>FY13</v>
      </c>
      <c r="P166" s="155" t="str">
        <f t="shared" si="122"/>
        <v>FY14</v>
      </c>
      <c r="Q166" s="155" t="str">
        <f t="shared" si="122"/>
        <v>FY15</v>
      </c>
      <c r="R166" s="155" t="str">
        <f t="shared" si="122"/>
        <v>FY16</v>
      </c>
      <c r="S166" s="155" t="str">
        <f t="shared" si="122"/>
        <v>FY17</v>
      </c>
      <c r="T166" s="155" t="str">
        <f t="shared" si="122"/>
        <v>FY18</v>
      </c>
      <c r="U166" s="155" t="str">
        <f t="shared" si="122"/>
        <v>FY19</v>
      </c>
      <c r="V166" s="155" t="str">
        <f t="shared" si="122"/>
        <v>FY20</v>
      </c>
      <c r="W166" s="155" t="str">
        <f t="shared" si="122"/>
        <v>FY21</v>
      </c>
      <c r="X166" s="155" t="str">
        <f t="shared" si="122"/>
        <v>FY22</v>
      </c>
      <c r="Y166" s="155" t="str">
        <f t="shared" si="122"/>
        <v>FY23</v>
      </c>
      <c r="Z166" s="38"/>
      <c r="AA166" s="38"/>
      <c r="AB166" s="38"/>
      <c r="AC166" s="38"/>
      <c r="AD166" s="38"/>
      <c r="AE166" s="38"/>
      <c r="AF166" s="38"/>
      <c r="AG166" s="38"/>
    </row>
    <row r="167" spans="1:33" s="38" customFormat="1" ht="25.5" customHeight="1" x14ac:dyDescent="0.3">
      <c r="A167" s="260" t="s">
        <v>818</v>
      </c>
      <c r="B167" s="249"/>
      <c r="C167" s="249"/>
      <c r="D167" s="249"/>
      <c r="E167" s="249"/>
      <c r="F167" s="249"/>
      <c r="G167" s="249"/>
      <c r="H167" s="249"/>
      <c r="I167" s="249"/>
      <c r="J167" s="258">
        <v>0.64602124691009521</v>
      </c>
      <c r="K167" s="258">
        <v>0.59736853837966919</v>
      </c>
      <c r="L167" s="258">
        <v>0.60489100217819214</v>
      </c>
      <c r="M167" s="258">
        <v>0.76992684602737427</v>
      </c>
      <c r="N167" s="258">
        <v>0.82526856660842896</v>
      </c>
      <c r="O167" s="258">
        <v>0.80321806669235229</v>
      </c>
      <c r="P167" s="258">
        <v>0.84863036870956421</v>
      </c>
      <c r="Q167" s="258">
        <v>0.82274466753005981</v>
      </c>
      <c r="R167" s="258">
        <v>0.80064058303833008</v>
      </c>
      <c r="S167" s="258">
        <v>0.70040667057037354</v>
      </c>
      <c r="T167" s="258">
        <v>0.66066628694534302</v>
      </c>
      <c r="U167" s="258">
        <v>0.59038275480270386</v>
      </c>
      <c r="V167" s="258">
        <v>0.28695446252822876</v>
      </c>
      <c r="W167" s="258">
        <v>3.2763827592134476E-2</v>
      </c>
      <c r="X167" s="258">
        <v>9.765305370092392E-2</v>
      </c>
      <c r="Y167" s="258">
        <v>0.25886756181716919</v>
      </c>
      <c r="Z167" s="153"/>
      <c r="AA167" s="153"/>
      <c r="AB167" s="153"/>
      <c r="AC167" s="153"/>
      <c r="AD167" s="153"/>
      <c r="AE167" s="153"/>
      <c r="AF167" s="153"/>
      <c r="AG167" s="153"/>
    </row>
    <row r="168" spans="1:33" x14ac:dyDescent="0.25">
      <c r="A168" s="260" t="s">
        <v>819</v>
      </c>
      <c r="B168" s="259"/>
      <c r="C168" s="259"/>
      <c r="D168" s="259"/>
      <c r="E168" s="259"/>
      <c r="F168" s="259"/>
      <c r="G168" s="259"/>
      <c r="H168" s="259"/>
      <c r="I168" s="259"/>
      <c r="J168" s="258">
        <v>0.4394519031047821</v>
      </c>
      <c r="K168" s="258">
        <v>0.43197727203369141</v>
      </c>
      <c r="L168" s="258">
        <v>0.53270447254180908</v>
      </c>
      <c r="M168" s="258">
        <v>0.71631544828414917</v>
      </c>
      <c r="N168" s="258">
        <v>0.74776220321655273</v>
      </c>
      <c r="O168" s="258">
        <v>0.60324305295944214</v>
      </c>
      <c r="P168" s="258">
        <v>0.59031552076339722</v>
      </c>
      <c r="Q168" s="258">
        <v>0.75132560729980469</v>
      </c>
      <c r="R168" s="258">
        <v>0.56436556577682495</v>
      </c>
      <c r="S168" s="258">
        <v>0.4189397394657135</v>
      </c>
      <c r="T168" s="258">
        <v>0.41697248816490173</v>
      </c>
      <c r="U168" s="258">
        <v>0.33318626880645752</v>
      </c>
      <c r="V168" s="258">
        <v>0.1522776186466217</v>
      </c>
      <c r="W168" s="258">
        <v>1.1539414525032043E-2</v>
      </c>
      <c r="X168" s="258">
        <v>7.111077755689621E-2</v>
      </c>
      <c r="Y168" s="258">
        <v>0.1902814656496048</v>
      </c>
      <c r="Z168" s="153"/>
      <c r="AA168" s="153"/>
      <c r="AB168" s="153"/>
      <c r="AC168" s="153"/>
      <c r="AD168" s="153"/>
      <c r="AE168" s="153"/>
      <c r="AF168" s="153"/>
      <c r="AG168" s="153"/>
    </row>
    <row r="169" spans="1:33" x14ac:dyDescent="0.25">
      <c r="A169" s="260" t="s">
        <v>820</v>
      </c>
      <c r="B169" s="259"/>
      <c r="C169" s="259"/>
      <c r="D169" s="259"/>
      <c r="E169" s="259"/>
      <c r="F169" s="259"/>
      <c r="G169" s="259"/>
      <c r="H169" s="259"/>
      <c r="I169" s="259"/>
      <c r="J169" s="258">
        <v>0.57087439298629761</v>
      </c>
      <c r="K169" s="258">
        <v>0.39909830689430237</v>
      </c>
      <c r="L169" s="258">
        <v>0.45910650491714478</v>
      </c>
      <c r="M169" s="258">
        <v>0.55338484048843384</v>
      </c>
      <c r="N169" s="258">
        <v>0.71590214967727661</v>
      </c>
      <c r="O169" s="258">
        <v>0.58328574895858765</v>
      </c>
      <c r="P169" s="258">
        <v>0.72733223438262939</v>
      </c>
      <c r="Q169" s="258">
        <v>0.92661482095718384</v>
      </c>
      <c r="R169" s="258">
        <v>0.68747586011886597</v>
      </c>
      <c r="S169" s="258">
        <v>0.37597832083702087</v>
      </c>
      <c r="T169" s="258">
        <v>0.30714470148086548</v>
      </c>
      <c r="U169" s="258">
        <v>0.23585362732410431</v>
      </c>
      <c r="V169" s="258">
        <v>9.1033972799777985E-2</v>
      </c>
      <c r="W169" s="258">
        <v>4.2984383180737495E-3</v>
      </c>
      <c r="X169" s="258">
        <v>1.7217181622982025E-2</v>
      </c>
      <c r="Y169" s="258">
        <v>0.12729345262050629</v>
      </c>
      <c r="Z169" s="153"/>
      <c r="AA169" s="153"/>
      <c r="AB169" s="153"/>
      <c r="AC169" s="153"/>
      <c r="AD169" s="153"/>
      <c r="AE169" s="153"/>
      <c r="AF169" s="153"/>
      <c r="AG169" s="153"/>
    </row>
    <row r="170" spans="1:33" x14ac:dyDescent="0.25">
      <c r="A170" s="260" t="s">
        <v>821</v>
      </c>
      <c r="B170" s="259"/>
      <c r="C170" s="259"/>
      <c r="D170" s="259"/>
      <c r="E170" s="259"/>
      <c r="F170" s="259"/>
      <c r="G170" s="259"/>
      <c r="H170" s="259"/>
      <c r="I170" s="259"/>
      <c r="J170" s="258">
        <v>0.35959896445274353</v>
      </c>
      <c r="K170" s="258">
        <v>0.36608743667602539</v>
      </c>
      <c r="L170" s="258">
        <v>0.32792353630065918</v>
      </c>
      <c r="M170" s="258">
        <v>0.43345251679420471</v>
      </c>
      <c r="N170" s="258">
        <v>0.54100477695465088</v>
      </c>
      <c r="O170" s="258">
        <v>0.55203300714492798</v>
      </c>
      <c r="P170" s="258">
        <v>0.62102693319320679</v>
      </c>
      <c r="Q170" s="258">
        <v>0.75615864992141724</v>
      </c>
      <c r="R170" s="258">
        <v>0.81389385461807251</v>
      </c>
      <c r="S170" s="258">
        <v>0.71079260110855103</v>
      </c>
      <c r="T170" s="258">
        <v>0.68290597200393677</v>
      </c>
      <c r="U170" s="258">
        <v>0.59605586528778076</v>
      </c>
      <c r="V170" s="258">
        <v>0.34749424457550049</v>
      </c>
      <c r="W170" s="258">
        <v>2.7572883293032646E-2</v>
      </c>
      <c r="X170" s="258">
        <v>0.12432996183633804</v>
      </c>
      <c r="Y170" s="258">
        <v>0.36308416724205017</v>
      </c>
      <c r="Z170" s="153"/>
      <c r="AA170" s="153"/>
      <c r="AB170" s="153"/>
      <c r="AC170" s="153"/>
      <c r="AD170" s="153"/>
      <c r="AE170" s="153"/>
      <c r="AF170" s="153"/>
      <c r="AG170" s="153"/>
    </row>
    <row r="171" spans="1:33" x14ac:dyDescent="0.25">
      <c r="A171" s="260" t="s">
        <v>822</v>
      </c>
      <c r="B171" s="259"/>
      <c r="C171" s="259"/>
      <c r="D171" s="259"/>
      <c r="E171" s="259"/>
      <c r="F171" s="259"/>
      <c r="G171" s="259"/>
      <c r="H171" s="259"/>
      <c r="I171" s="259"/>
      <c r="J171" s="258">
        <v>0.14505037665367126</v>
      </c>
      <c r="K171" s="258">
        <v>0.10897954553365707</v>
      </c>
      <c r="L171" s="258">
        <v>0.13623532652854919</v>
      </c>
      <c r="M171" s="258">
        <v>0.12498237937688828</v>
      </c>
      <c r="N171" s="258">
        <v>0.13572676479816437</v>
      </c>
      <c r="O171" s="258">
        <v>0.11834676563739777</v>
      </c>
      <c r="P171" s="258">
        <v>0.12939071655273438</v>
      </c>
      <c r="Q171" s="258">
        <v>0.1121843084692955</v>
      </c>
      <c r="R171" s="258">
        <v>0.10200364142656326</v>
      </c>
      <c r="S171" s="258">
        <v>9.6969693899154663E-2</v>
      </c>
      <c r="T171" s="258">
        <v>9.5828287303447723E-2</v>
      </c>
      <c r="U171" s="258">
        <v>6.4020127058029175E-2</v>
      </c>
      <c r="V171" s="258">
        <v>3.900102898478508E-2</v>
      </c>
      <c r="W171" s="258">
        <v>0</v>
      </c>
      <c r="X171" s="258">
        <v>4.6904608607292175E-3</v>
      </c>
      <c r="Y171" s="258">
        <v>9.7135743126273155E-3</v>
      </c>
      <c r="Z171" s="153"/>
      <c r="AA171" s="153"/>
      <c r="AB171" s="153"/>
      <c r="AC171" s="153"/>
      <c r="AD171" s="153"/>
      <c r="AE171" s="153"/>
      <c r="AF171" s="153"/>
      <c r="AG171" s="153"/>
    </row>
    <row r="172" spans="1:33" x14ac:dyDescent="0.25">
      <c r="A172" s="260" t="s">
        <v>823</v>
      </c>
      <c r="B172" s="259"/>
      <c r="C172" s="259"/>
      <c r="D172" s="259"/>
      <c r="E172" s="259"/>
      <c r="F172" s="259"/>
      <c r="G172" s="259"/>
      <c r="H172" s="259"/>
      <c r="I172" s="259"/>
      <c r="J172" s="660"/>
      <c r="K172" s="660"/>
      <c r="L172" s="660"/>
      <c r="M172" s="660"/>
      <c r="N172" s="660"/>
      <c r="O172" s="660"/>
      <c r="P172" s="660"/>
      <c r="Q172" s="660"/>
      <c r="R172" s="660"/>
      <c r="S172" s="660"/>
      <c r="T172" s="660"/>
      <c r="U172" s="660"/>
      <c r="V172" s="660"/>
      <c r="W172" s="660"/>
      <c r="X172" s="660"/>
      <c r="Y172" s="660"/>
      <c r="Z172" s="153"/>
      <c r="AA172" s="153"/>
      <c r="AB172" s="153"/>
      <c r="AC172" s="153"/>
      <c r="AD172" s="153"/>
      <c r="AE172" s="153"/>
      <c r="AF172" s="153"/>
      <c r="AG172" s="153"/>
    </row>
    <row r="173" spans="1:33" x14ac:dyDescent="0.25">
      <c r="A173" s="264" t="s">
        <v>202</v>
      </c>
      <c r="B173" s="265"/>
      <c r="C173" s="265"/>
      <c r="D173" s="265"/>
      <c r="E173" s="265"/>
      <c r="F173" s="265"/>
      <c r="G173" s="265"/>
      <c r="H173" s="265"/>
      <c r="I173" s="265"/>
      <c r="J173" s="266">
        <v>0.50348007678985596</v>
      </c>
      <c r="K173" s="266">
        <v>0.45019176602363586</v>
      </c>
      <c r="L173" s="266">
        <v>0.48776033520698547</v>
      </c>
      <c r="M173" s="266">
        <v>0.61390113830566406</v>
      </c>
      <c r="N173" s="266">
        <v>0.68575829267501831</v>
      </c>
      <c r="O173" s="266">
        <v>0.60592669248580933</v>
      </c>
      <c r="P173" s="266">
        <v>0.65821158885955811</v>
      </c>
      <c r="Q173" s="266">
        <v>0.77193111181259155</v>
      </c>
      <c r="R173" s="266">
        <v>0.65152806043624878</v>
      </c>
      <c r="S173" s="266">
        <v>0.4662783145904541</v>
      </c>
      <c r="T173" s="266">
        <v>0.43527758121490479</v>
      </c>
      <c r="U173" s="266">
        <v>0.36040323972702026</v>
      </c>
      <c r="V173" s="266">
        <v>0.16885717213153839</v>
      </c>
      <c r="W173" s="266">
        <v>1.6677428036928177E-2</v>
      </c>
      <c r="X173" s="266">
        <v>6.944642961025238E-2</v>
      </c>
      <c r="Y173" s="266">
        <v>0.20310084521770477</v>
      </c>
      <c r="Z173" s="418"/>
      <c r="AA173" s="418"/>
      <c r="AB173" s="418"/>
      <c r="AC173" s="418"/>
      <c r="AD173" s="418"/>
      <c r="AE173" s="418"/>
      <c r="AF173" s="418"/>
      <c r="AG173" s="418"/>
    </row>
    <row r="174" spans="1:33" s="40" customFormat="1" ht="19.5" customHeight="1" x14ac:dyDescent="0.25">
      <c r="A174" s="598" t="s">
        <v>827</v>
      </c>
      <c r="B174" s="267"/>
      <c r="C174" s="267"/>
      <c r="D174" s="267"/>
      <c r="E174" s="267"/>
      <c r="F174" s="267"/>
      <c r="G174" s="267"/>
      <c r="H174" s="267"/>
      <c r="I174" s="267"/>
      <c r="J174" s="258"/>
      <c r="K174" s="258"/>
      <c r="L174" s="258"/>
      <c r="M174" s="258"/>
      <c r="N174" s="258"/>
      <c r="O174" s="258"/>
      <c r="P174" s="258"/>
      <c r="Q174" s="258"/>
      <c r="R174" s="258"/>
      <c r="S174" s="258"/>
      <c r="T174" s="258"/>
      <c r="U174" s="258"/>
      <c r="V174" s="258"/>
      <c r="W174" s="258"/>
      <c r="X174" s="258"/>
      <c r="Y174" s="258"/>
      <c r="Z174" s="153"/>
      <c r="AA174" s="153"/>
      <c r="AB174" s="153"/>
      <c r="AC174" s="153"/>
      <c r="AD174" s="153"/>
      <c r="AE174" s="153"/>
      <c r="AF174" s="153"/>
      <c r="AG174" s="153"/>
    </row>
    <row r="175" spans="1:33" ht="15" x14ac:dyDescent="0.25">
      <c r="A175" s="39" t="str">
        <f>Index!A76</f>
        <v>Table 5j     Hotel Gross Revenue (US$ million), by Hotel Grade, FY2008-FY2023</v>
      </c>
      <c r="B175" s="218"/>
      <c r="C175" s="218"/>
      <c r="D175" s="218"/>
      <c r="E175" s="218"/>
      <c r="F175" s="218"/>
      <c r="G175" s="218"/>
      <c r="H175" s="153"/>
      <c r="I175" s="153"/>
      <c r="J175" s="153"/>
      <c r="K175" s="153"/>
      <c r="L175" s="153"/>
      <c r="M175" s="153"/>
      <c r="N175" s="153"/>
      <c r="O175" s="153"/>
      <c r="P175" s="153"/>
      <c r="Q175" s="153"/>
      <c r="R175" s="153"/>
      <c r="S175" s="153"/>
      <c r="T175" s="153"/>
      <c r="U175" s="153"/>
      <c r="V175" s="153"/>
      <c r="W175" s="153"/>
      <c r="X175" s="153"/>
      <c r="Y175" s="153"/>
      <c r="Z175" s="218"/>
      <c r="AA175" s="218"/>
      <c r="AB175" s="218"/>
      <c r="AC175" s="218"/>
      <c r="AD175" s="218"/>
      <c r="AE175" s="218"/>
      <c r="AF175" s="218"/>
      <c r="AG175" s="218"/>
    </row>
    <row r="176" spans="1:33" s="41" customFormat="1" ht="25.35" customHeight="1" x14ac:dyDescent="0.3">
      <c r="A176" s="239" t="s">
        <v>828</v>
      </c>
      <c r="B176" s="155"/>
      <c r="C176" s="155"/>
      <c r="D176" s="155"/>
      <c r="E176" s="155"/>
      <c r="F176" s="155"/>
      <c r="G176" s="155"/>
      <c r="H176" s="155"/>
      <c r="I176" s="155"/>
      <c r="J176" s="155" t="str">
        <f>J$2</f>
        <v>FY08</v>
      </c>
      <c r="K176" s="155" t="str">
        <f t="shared" ref="K176:Y176" si="123">K$2</f>
        <v>FY09</v>
      </c>
      <c r="L176" s="155" t="str">
        <f t="shared" si="123"/>
        <v>FY10</v>
      </c>
      <c r="M176" s="155" t="str">
        <f t="shared" si="123"/>
        <v>FY11</v>
      </c>
      <c r="N176" s="155" t="str">
        <f t="shared" si="123"/>
        <v>FY12</v>
      </c>
      <c r="O176" s="155" t="str">
        <f t="shared" si="123"/>
        <v>FY13</v>
      </c>
      <c r="P176" s="155" t="str">
        <f t="shared" si="123"/>
        <v>FY14</v>
      </c>
      <c r="Q176" s="155" t="str">
        <f t="shared" si="123"/>
        <v>FY15</v>
      </c>
      <c r="R176" s="155" t="str">
        <f t="shared" si="123"/>
        <v>FY16</v>
      </c>
      <c r="S176" s="155" t="str">
        <f t="shared" si="123"/>
        <v>FY17</v>
      </c>
      <c r="T176" s="155" t="str">
        <f t="shared" si="123"/>
        <v>FY18</v>
      </c>
      <c r="U176" s="155" t="str">
        <f t="shared" si="123"/>
        <v>FY19</v>
      </c>
      <c r="V176" s="155" t="str">
        <f t="shared" si="123"/>
        <v>FY20</v>
      </c>
      <c r="W176" s="155" t="str">
        <f t="shared" si="123"/>
        <v>FY21</v>
      </c>
      <c r="X176" s="155" t="str">
        <f t="shared" si="123"/>
        <v>FY22</v>
      </c>
      <c r="Y176" s="155" t="str">
        <f t="shared" si="123"/>
        <v>FY23</v>
      </c>
      <c r="Z176" s="38"/>
      <c r="AA176" s="38"/>
      <c r="AB176" s="38"/>
      <c r="AC176" s="38"/>
      <c r="AD176" s="38"/>
      <c r="AE176" s="38"/>
      <c r="AF176" s="38"/>
      <c r="AG176" s="38"/>
    </row>
    <row r="177" spans="1:33" s="38" customFormat="1" ht="25.5" customHeight="1" x14ac:dyDescent="0.3">
      <c r="A177" s="260" t="s">
        <v>818</v>
      </c>
      <c r="B177" s="249"/>
      <c r="C177" s="249"/>
      <c r="D177" s="249"/>
      <c r="E177" s="249"/>
      <c r="F177" s="249"/>
      <c r="G177" s="249"/>
      <c r="H177" s="249"/>
      <c r="I177" s="249"/>
      <c r="J177" s="268">
        <v>14.061473846435547</v>
      </c>
      <c r="K177" s="268">
        <v>13.589573860168457</v>
      </c>
      <c r="L177" s="268">
        <v>14.014843940734863</v>
      </c>
      <c r="M177" s="268">
        <v>17.994113922119141</v>
      </c>
      <c r="N177" s="268">
        <v>20.552713394165039</v>
      </c>
      <c r="O177" s="268">
        <v>21.600833892822266</v>
      </c>
      <c r="P177" s="268">
        <v>24.27772331237793</v>
      </c>
      <c r="Q177" s="268">
        <v>26.823204040527344</v>
      </c>
      <c r="R177" s="268">
        <v>27.626653671264648</v>
      </c>
      <c r="S177" s="268">
        <v>24.330574035644531</v>
      </c>
      <c r="T177" s="268">
        <v>22.292884826660156</v>
      </c>
      <c r="U177" s="268">
        <v>17.597604751586914</v>
      </c>
      <c r="V177" s="268">
        <v>10.01262378692627</v>
      </c>
      <c r="W177" s="268">
        <v>2.6279740333557129</v>
      </c>
      <c r="X177" s="268">
        <v>6.3138737678527832</v>
      </c>
      <c r="Y177" s="268">
        <v>10.044363975524902</v>
      </c>
      <c r="Z177" s="153"/>
      <c r="AA177" s="153"/>
      <c r="AB177" s="153"/>
      <c r="AC177" s="153"/>
      <c r="AD177" s="153"/>
      <c r="AE177" s="153"/>
      <c r="AF177" s="153"/>
      <c r="AG177" s="153"/>
    </row>
    <row r="178" spans="1:33" x14ac:dyDescent="0.25">
      <c r="A178" s="260" t="s">
        <v>819</v>
      </c>
      <c r="B178" s="269"/>
      <c r="C178" s="269"/>
      <c r="D178" s="269"/>
      <c r="E178" s="269"/>
      <c r="F178" s="269"/>
      <c r="G178" s="269"/>
      <c r="H178" s="269"/>
      <c r="I178" s="269"/>
      <c r="J178" s="268">
        <v>4.126823902130127</v>
      </c>
      <c r="K178" s="268">
        <v>3.988663911819458</v>
      </c>
      <c r="L178" s="268">
        <v>4.3636140823364258</v>
      </c>
      <c r="M178" s="268">
        <v>6.1404237747192383</v>
      </c>
      <c r="N178" s="268">
        <v>7.4363842010498047</v>
      </c>
      <c r="O178" s="268">
        <v>7.9627041816711426</v>
      </c>
      <c r="P178" s="268">
        <v>8.6330442428588867</v>
      </c>
      <c r="Q178" s="268">
        <v>12.316043853759766</v>
      </c>
      <c r="R178" s="268">
        <v>12.041913986206055</v>
      </c>
      <c r="S178" s="268">
        <v>11.491414070129395</v>
      </c>
      <c r="T178" s="268">
        <v>10.017804145812988</v>
      </c>
      <c r="U178" s="268">
        <v>8.8489141464233398</v>
      </c>
      <c r="V178" s="268">
        <v>6.567324161529541</v>
      </c>
      <c r="W178" s="268">
        <v>2.4293739795684814</v>
      </c>
      <c r="X178" s="268">
        <v>4.4172539710998535</v>
      </c>
      <c r="Y178" s="268">
        <v>7.0279841423034668</v>
      </c>
      <c r="Z178" s="153"/>
      <c r="AA178" s="153"/>
      <c r="AB178" s="153"/>
      <c r="AC178" s="153"/>
      <c r="AD178" s="153"/>
      <c r="AE178" s="153"/>
      <c r="AF178" s="153"/>
      <c r="AG178" s="153"/>
    </row>
    <row r="179" spans="1:33" x14ac:dyDescent="0.25">
      <c r="A179" s="260" t="s">
        <v>820</v>
      </c>
      <c r="B179" s="269"/>
      <c r="C179" s="269"/>
      <c r="D179" s="269"/>
      <c r="E179" s="269"/>
      <c r="F179" s="269"/>
      <c r="G179" s="269"/>
      <c r="H179" s="269"/>
      <c r="I179" s="269"/>
      <c r="J179" s="268">
        <v>2.357558012008667</v>
      </c>
      <c r="K179" s="268">
        <v>1.8952080011367798</v>
      </c>
      <c r="L179" s="268">
        <v>2.0858778953552246</v>
      </c>
      <c r="M179" s="268">
        <v>2.4851078987121582</v>
      </c>
      <c r="N179" s="268">
        <v>3.5788180828094482</v>
      </c>
      <c r="O179" s="268">
        <v>4.1321277618408203</v>
      </c>
      <c r="P179" s="268">
        <v>4.667017936706543</v>
      </c>
      <c r="Q179" s="268">
        <v>6.9521980285644531</v>
      </c>
      <c r="R179" s="268">
        <v>5.8453679084777832</v>
      </c>
      <c r="S179" s="268">
        <v>4.2682228088378906</v>
      </c>
      <c r="T179" s="268">
        <v>3.9825279712677002</v>
      </c>
      <c r="U179" s="268">
        <v>2.9092381000518799</v>
      </c>
      <c r="V179" s="268">
        <v>1.7445080280303955</v>
      </c>
      <c r="W179" s="268">
        <v>0.39487800002098083</v>
      </c>
      <c r="X179" s="268">
        <v>0.73544800281524658</v>
      </c>
      <c r="Y179" s="268">
        <v>1.4542579650878906</v>
      </c>
      <c r="Z179" s="153"/>
      <c r="AA179" s="153"/>
      <c r="AB179" s="153"/>
      <c r="AC179" s="153"/>
      <c r="AD179" s="153"/>
      <c r="AE179" s="153"/>
      <c r="AF179" s="153"/>
      <c r="AG179" s="153"/>
    </row>
    <row r="180" spans="1:33" x14ac:dyDescent="0.25">
      <c r="A180" s="260" t="s">
        <v>821</v>
      </c>
      <c r="B180" s="269"/>
      <c r="C180" s="269"/>
      <c r="D180" s="269"/>
      <c r="E180" s="269"/>
      <c r="F180" s="269"/>
      <c r="G180" s="269"/>
      <c r="H180" s="269"/>
      <c r="I180" s="269"/>
      <c r="J180" s="268">
        <v>0.44211000204086304</v>
      </c>
      <c r="K180" s="268">
        <v>0.38071000576019287</v>
      </c>
      <c r="L180" s="268">
        <v>0.35580998659133911</v>
      </c>
      <c r="M180" s="268">
        <v>0.49088001251220703</v>
      </c>
      <c r="N180" s="268">
        <v>0.55857998132705688</v>
      </c>
      <c r="O180" s="268">
        <v>0.7749900221824646</v>
      </c>
      <c r="P180" s="268">
        <v>0.96508002281188965</v>
      </c>
      <c r="Q180" s="268">
        <v>1.4345300197601318</v>
      </c>
      <c r="R180" s="268">
        <v>1.6023900508880615</v>
      </c>
      <c r="S180" s="268">
        <v>1.2876100540161133</v>
      </c>
      <c r="T180" s="268">
        <v>1.1740449666976929</v>
      </c>
      <c r="U180" s="268">
        <v>0.79955500364303589</v>
      </c>
      <c r="V180" s="268">
        <v>0.5571100115776062</v>
      </c>
      <c r="W180" s="268">
        <v>0.1940699964761734</v>
      </c>
      <c r="X180" s="268">
        <v>0.25926500558853149</v>
      </c>
      <c r="Y180" s="268">
        <v>0.41655999422073364</v>
      </c>
      <c r="Z180" s="153"/>
      <c r="AA180" s="153"/>
      <c r="AB180" s="153"/>
      <c r="AC180" s="153"/>
      <c r="AD180" s="153"/>
      <c r="AE180" s="153"/>
      <c r="AF180" s="153"/>
      <c r="AG180" s="153"/>
    </row>
    <row r="181" spans="1:33" x14ac:dyDescent="0.25">
      <c r="A181" s="260" t="s">
        <v>822</v>
      </c>
      <c r="B181" s="269"/>
      <c r="C181" s="269"/>
      <c r="D181" s="269"/>
      <c r="E181" s="269"/>
      <c r="F181" s="269"/>
      <c r="G181" s="269"/>
      <c r="H181" s="269"/>
      <c r="I181" s="269"/>
      <c r="J181" s="268">
        <v>0.23336400091648102</v>
      </c>
      <c r="K181" s="268">
        <v>0.224263995885849</v>
      </c>
      <c r="L181" s="268">
        <v>0.22552399337291718</v>
      </c>
      <c r="M181" s="268">
        <v>0.20468400418758392</v>
      </c>
      <c r="N181" s="268">
        <v>0.20983399450778961</v>
      </c>
      <c r="O181" s="268">
        <v>0.17208400368690491</v>
      </c>
      <c r="P181" s="268">
        <v>0.21865899860858917</v>
      </c>
      <c r="Q181" s="268">
        <v>0.18508900701999664</v>
      </c>
      <c r="R181" s="268">
        <v>0.17076399922370911</v>
      </c>
      <c r="S181" s="268">
        <v>0.1855040043592453</v>
      </c>
      <c r="T181" s="268">
        <v>0.17429900169372559</v>
      </c>
      <c r="U181" s="268">
        <v>0.19592900574207306</v>
      </c>
      <c r="V181" s="268">
        <v>9.636399894952774E-2</v>
      </c>
      <c r="W181" s="268">
        <v>5.0358999520540237E-2</v>
      </c>
      <c r="X181" s="268">
        <v>0.11670400202274323</v>
      </c>
      <c r="Y181" s="268">
        <v>0.60872399806976318</v>
      </c>
      <c r="Z181" s="153"/>
      <c r="AA181" s="153"/>
      <c r="AB181" s="153"/>
      <c r="AC181" s="153"/>
      <c r="AD181" s="153"/>
      <c r="AE181" s="153"/>
      <c r="AF181" s="153"/>
      <c r="AG181" s="153"/>
    </row>
    <row r="182" spans="1:33" x14ac:dyDescent="0.25">
      <c r="A182" s="260" t="s">
        <v>823</v>
      </c>
      <c r="B182" s="269"/>
      <c r="C182" s="269"/>
      <c r="D182" s="269"/>
      <c r="E182" s="269"/>
      <c r="F182" s="269"/>
      <c r="G182" s="269"/>
      <c r="H182" s="269"/>
      <c r="I182" s="269"/>
      <c r="J182" s="268">
        <v>2.0961000919342041</v>
      </c>
      <c r="K182" s="268">
        <v>2.0890200138092041</v>
      </c>
      <c r="L182" s="268">
        <v>2.0910398960113525</v>
      </c>
      <c r="M182" s="268">
        <v>2.7409799098968506</v>
      </c>
      <c r="N182" s="268">
        <v>2.5104899406433105</v>
      </c>
      <c r="O182" s="268">
        <v>2.6033399105072021</v>
      </c>
      <c r="P182" s="268">
        <v>2.8165099620819092</v>
      </c>
      <c r="Q182" s="268">
        <v>2.6979100704193115</v>
      </c>
      <c r="R182" s="268">
        <v>2.6437399387359619</v>
      </c>
      <c r="S182" s="268">
        <v>3.3165099620819092</v>
      </c>
      <c r="T182" s="268">
        <v>3.0093300342559814</v>
      </c>
      <c r="U182" s="268">
        <v>3.1342198848724365</v>
      </c>
      <c r="V182" s="268">
        <v>2.1100800037384033</v>
      </c>
      <c r="W182" s="268">
        <v>0.33805000782012939</v>
      </c>
      <c r="X182" s="268">
        <v>1.8632700443267822</v>
      </c>
      <c r="Y182" s="268">
        <v>2.1627299785614014</v>
      </c>
      <c r="Z182" s="153"/>
      <c r="AA182" s="153"/>
      <c r="AB182" s="153"/>
      <c r="AC182" s="153"/>
      <c r="AD182" s="153"/>
      <c r="AE182" s="153"/>
      <c r="AF182" s="153"/>
      <c r="AG182" s="153"/>
    </row>
    <row r="183" spans="1:33" x14ac:dyDescent="0.25">
      <c r="A183" s="260" t="s">
        <v>94</v>
      </c>
      <c r="B183" s="269"/>
      <c r="C183" s="269"/>
      <c r="D183" s="269"/>
      <c r="E183" s="269"/>
      <c r="F183" s="269"/>
      <c r="G183" s="269"/>
      <c r="H183" s="269"/>
      <c r="I183" s="269"/>
      <c r="J183" s="268">
        <v>7.9999999798019417E-6</v>
      </c>
      <c r="K183" s="268">
        <v>7.9999999798019417E-6</v>
      </c>
      <c r="L183" s="268">
        <v>7.4180001392960548E-3</v>
      </c>
      <c r="M183" s="268">
        <v>1.7007999122142792E-2</v>
      </c>
      <c r="N183" s="268">
        <v>2.5008000433444977E-2</v>
      </c>
      <c r="O183" s="268">
        <v>1.1877999641001225E-2</v>
      </c>
      <c r="P183" s="268">
        <v>7.9999999798019417E-6</v>
      </c>
      <c r="Q183" s="268">
        <v>7.9999999798019417E-6</v>
      </c>
      <c r="R183" s="268">
        <v>7.9999999798019417E-6</v>
      </c>
      <c r="S183" s="268">
        <v>7.9999999798019417E-6</v>
      </c>
      <c r="T183" s="268">
        <v>5.2618000656366348E-2</v>
      </c>
      <c r="U183" s="268">
        <v>1.9557999446988106E-2</v>
      </c>
      <c r="V183" s="268">
        <v>1.6179999802261591E-3</v>
      </c>
      <c r="W183" s="268">
        <v>7.9999999798019417E-6</v>
      </c>
      <c r="X183" s="268">
        <v>7.9999999798019417E-6</v>
      </c>
      <c r="Y183" s="268">
        <v>5.007999949157238E-3</v>
      </c>
      <c r="Z183" s="153"/>
      <c r="AA183" s="153"/>
      <c r="AB183" s="153"/>
      <c r="AC183" s="153"/>
      <c r="AD183" s="153"/>
      <c r="AE183" s="153"/>
      <c r="AF183" s="153"/>
      <c r="AG183" s="153"/>
    </row>
    <row r="184" spans="1:33" x14ac:dyDescent="0.25">
      <c r="A184" s="264" t="s">
        <v>202</v>
      </c>
      <c r="B184" s="270"/>
      <c r="C184" s="270"/>
      <c r="D184" s="270"/>
      <c r="E184" s="270"/>
      <c r="F184" s="270"/>
      <c r="G184" s="270"/>
      <c r="H184" s="270"/>
      <c r="I184" s="270"/>
      <c r="J184" s="271">
        <v>23.317438125610352</v>
      </c>
      <c r="K184" s="271">
        <v>22.167448043823242</v>
      </c>
      <c r="L184" s="271">
        <v>23.144128799438477</v>
      </c>
      <c r="M184" s="271">
        <v>30.073198318481445</v>
      </c>
      <c r="N184" s="271">
        <v>34.871826171875</v>
      </c>
      <c r="O184" s="271">
        <v>37.257957458496094</v>
      </c>
      <c r="P184" s="271">
        <v>41.578044891357422</v>
      </c>
      <c r="Q184" s="271">
        <v>50.408981323242188</v>
      </c>
      <c r="R184" s="271">
        <v>49.930839538574219</v>
      </c>
      <c r="S184" s="271">
        <v>44.879844665527344</v>
      </c>
      <c r="T184" s="271">
        <v>40.703506469726563</v>
      </c>
      <c r="U184" s="271">
        <v>33.505016326904297</v>
      </c>
      <c r="V184" s="271">
        <v>21.089628219604492</v>
      </c>
      <c r="W184" s="271">
        <v>6.0347127914428711</v>
      </c>
      <c r="X184" s="271">
        <v>13.705822944641113</v>
      </c>
      <c r="Y184" s="271">
        <v>21.719627380371094</v>
      </c>
      <c r="Z184" s="418"/>
      <c r="AA184" s="418"/>
      <c r="AB184" s="418"/>
      <c r="AC184" s="418"/>
      <c r="AD184" s="418"/>
      <c r="AE184" s="418"/>
      <c r="AF184" s="418"/>
      <c r="AG184" s="418"/>
    </row>
    <row r="185" spans="1:33" s="40" customFormat="1" ht="19.5" customHeight="1" x14ac:dyDescent="0.25">
      <c r="A185" s="248"/>
      <c r="B185" s="267"/>
      <c r="C185" s="267"/>
      <c r="D185" s="267"/>
      <c r="E185" s="267"/>
      <c r="F185" s="267"/>
      <c r="G185" s="267"/>
      <c r="H185" s="267"/>
      <c r="I185" s="267"/>
      <c r="J185" s="279"/>
      <c r="K185" s="279"/>
      <c r="L185" s="279"/>
      <c r="M185" s="279"/>
      <c r="N185" s="279"/>
      <c r="O185" s="279"/>
      <c r="P185" s="279"/>
      <c r="Q185" s="279"/>
      <c r="R185" s="279"/>
      <c r="S185" s="279"/>
      <c r="T185" s="279"/>
      <c r="U185" s="279"/>
      <c r="V185" s="279"/>
      <c r="W185" s="279"/>
      <c r="X185" s="279"/>
      <c r="Y185" s="279"/>
      <c r="Z185" s="153"/>
      <c r="AA185" s="153"/>
      <c r="AB185" s="153"/>
      <c r="AC185" s="153"/>
      <c r="AD185" s="153"/>
      <c r="AE185" s="153"/>
      <c r="AF185" s="153"/>
      <c r="AG185" s="153"/>
    </row>
    <row r="186" spans="1:33" ht="15" x14ac:dyDescent="0.25">
      <c r="A186" s="39" t="str">
        <f>Index!A77</f>
        <v>Table 5k    Hotel Average room rates, by Hotel Grade, FY2008-FY2023</v>
      </c>
      <c r="B186" s="218"/>
      <c r="C186" s="218"/>
      <c r="D186" s="218"/>
      <c r="E186" s="218"/>
      <c r="F186" s="218"/>
      <c r="G186" s="218"/>
      <c r="H186" s="153"/>
      <c r="I186" s="153"/>
      <c r="J186" s="153"/>
      <c r="K186" s="153"/>
      <c r="L186" s="153"/>
      <c r="M186" s="153"/>
      <c r="N186" s="153"/>
      <c r="O186" s="153"/>
      <c r="P186" s="153"/>
      <c r="Q186" s="153"/>
      <c r="R186" s="153"/>
      <c r="S186" s="153"/>
      <c r="T186" s="153"/>
      <c r="U186" s="153"/>
      <c r="V186" s="153"/>
      <c r="W186" s="153"/>
      <c r="X186" s="153"/>
      <c r="Y186" s="153"/>
      <c r="Z186" s="218"/>
      <c r="AA186" s="218"/>
      <c r="AB186" s="218"/>
      <c r="AC186" s="218"/>
      <c r="AD186" s="218"/>
      <c r="AE186" s="218"/>
      <c r="AF186" s="218"/>
      <c r="AG186" s="218"/>
    </row>
    <row r="187" spans="1:33" s="41" customFormat="1" ht="25.35" customHeight="1" x14ac:dyDescent="0.3">
      <c r="A187" s="239" t="s">
        <v>826</v>
      </c>
      <c r="B187" s="155"/>
      <c r="C187" s="155"/>
      <c r="D187" s="155"/>
      <c r="E187" s="155"/>
      <c r="F187" s="155"/>
      <c r="G187" s="155"/>
      <c r="H187" s="155"/>
      <c r="I187" s="155"/>
      <c r="J187" s="155" t="str">
        <f>J$2</f>
        <v>FY08</v>
      </c>
      <c r="K187" s="155" t="str">
        <f t="shared" ref="K187:Y187" si="124">K$2</f>
        <v>FY09</v>
      </c>
      <c r="L187" s="155" t="str">
        <f t="shared" si="124"/>
        <v>FY10</v>
      </c>
      <c r="M187" s="155" t="str">
        <f t="shared" si="124"/>
        <v>FY11</v>
      </c>
      <c r="N187" s="155" t="str">
        <f t="shared" si="124"/>
        <v>FY12</v>
      </c>
      <c r="O187" s="155" t="str">
        <f t="shared" si="124"/>
        <v>FY13</v>
      </c>
      <c r="P187" s="155" t="str">
        <f t="shared" si="124"/>
        <v>FY14</v>
      </c>
      <c r="Q187" s="155" t="str">
        <f t="shared" si="124"/>
        <v>FY15</v>
      </c>
      <c r="R187" s="155" t="str">
        <f t="shared" si="124"/>
        <v>FY16</v>
      </c>
      <c r="S187" s="155" t="str">
        <f t="shared" si="124"/>
        <v>FY17</v>
      </c>
      <c r="T187" s="155" t="str">
        <f t="shared" si="124"/>
        <v>FY18</v>
      </c>
      <c r="U187" s="155" t="str">
        <f t="shared" si="124"/>
        <v>FY19</v>
      </c>
      <c r="V187" s="155" t="str">
        <f t="shared" si="124"/>
        <v>FY20</v>
      </c>
      <c r="W187" s="155" t="str">
        <f t="shared" si="124"/>
        <v>FY21</v>
      </c>
      <c r="X187" s="155" t="str">
        <f t="shared" si="124"/>
        <v>FY22</v>
      </c>
      <c r="Y187" s="155" t="str">
        <f t="shared" si="124"/>
        <v>FY23</v>
      </c>
      <c r="Z187" s="38"/>
      <c r="AA187" s="38"/>
      <c r="AB187" s="38"/>
      <c r="AC187" s="38"/>
      <c r="AD187" s="38"/>
      <c r="AE187" s="38"/>
      <c r="AF187" s="38"/>
      <c r="AG187" s="38"/>
    </row>
    <row r="188" spans="1:33" s="38" customFormat="1" ht="25.5" customHeight="1" x14ac:dyDescent="0.3">
      <c r="A188" s="260" t="s">
        <v>818</v>
      </c>
      <c r="B188" s="249"/>
      <c r="C188" s="249"/>
      <c r="D188" s="249"/>
      <c r="E188" s="249"/>
      <c r="F188" s="249"/>
      <c r="G188" s="249"/>
      <c r="H188" s="249"/>
      <c r="I188" s="249"/>
      <c r="J188" s="272">
        <v>259.86041259765625</v>
      </c>
      <c r="K188" s="272">
        <v>267.39923095703125</v>
      </c>
      <c r="L188" s="272">
        <v>269.98397827148438</v>
      </c>
      <c r="M188" s="272">
        <v>256.273193359375</v>
      </c>
      <c r="N188" s="272">
        <v>251.51066589355469</v>
      </c>
      <c r="O188" s="272">
        <v>256.00912475585938</v>
      </c>
      <c r="P188" s="272">
        <v>238.97453308105469</v>
      </c>
      <c r="Q188" s="272">
        <v>265.07247924804688</v>
      </c>
      <c r="R188" s="272">
        <v>279.78314208984375</v>
      </c>
      <c r="S188" s="272">
        <v>282.19485473632813</v>
      </c>
      <c r="T188" s="272">
        <v>262.9749755859375</v>
      </c>
      <c r="U188" s="272">
        <v>236.46772766113281</v>
      </c>
      <c r="V188" s="272">
        <v>244.71600341796875</v>
      </c>
      <c r="W188" s="272">
        <v>140.41938781738281</v>
      </c>
      <c r="X188" s="272">
        <v>183.15046691894531</v>
      </c>
      <c r="Y188" s="272">
        <v>205.39894104003906</v>
      </c>
      <c r="Z188" s="153"/>
      <c r="AA188" s="153"/>
      <c r="AB188" s="153"/>
      <c r="AC188" s="153"/>
      <c r="AD188" s="153"/>
      <c r="AE188" s="153"/>
      <c r="AF188" s="153"/>
      <c r="AG188" s="153"/>
    </row>
    <row r="189" spans="1:33" x14ac:dyDescent="0.25">
      <c r="A189" s="260" t="s">
        <v>819</v>
      </c>
      <c r="B189" s="252"/>
      <c r="C189" s="252"/>
      <c r="D189" s="252"/>
      <c r="E189" s="252"/>
      <c r="F189" s="252"/>
      <c r="G189" s="252"/>
      <c r="H189" s="252"/>
      <c r="I189" s="252"/>
      <c r="J189" s="272">
        <v>105.11196136474609</v>
      </c>
      <c r="K189" s="272">
        <v>115.67298889160156</v>
      </c>
      <c r="L189" s="272">
        <v>95.634773254394531</v>
      </c>
      <c r="M189" s="272">
        <v>91.030830383300781</v>
      </c>
      <c r="N189" s="272">
        <v>83.717269897460938</v>
      </c>
      <c r="O189" s="272">
        <v>114.87724304199219</v>
      </c>
      <c r="P189" s="272">
        <v>108.18543243408203</v>
      </c>
      <c r="Q189" s="272">
        <v>94.195182800292969</v>
      </c>
      <c r="R189" s="272">
        <v>109.48826599121094</v>
      </c>
      <c r="S189" s="272">
        <v>112.25400543212891</v>
      </c>
      <c r="T189" s="272">
        <v>111.14072418212891</v>
      </c>
      <c r="U189" s="272">
        <v>108.54203033447266</v>
      </c>
      <c r="V189" s="272">
        <v>101.97196197509766</v>
      </c>
      <c r="W189" s="272">
        <v>108.78638458251953</v>
      </c>
      <c r="X189" s="272">
        <v>130.05094909667969</v>
      </c>
      <c r="Y189" s="272">
        <v>122.78435516357422</v>
      </c>
      <c r="Z189" s="153"/>
      <c r="AA189" s="153"/>
      <c r="AB189" s="153"/>
      <c r="AC189" s="153"/>
      <c r="AD189" s="153"/>
      <c r="AE189" s="153"/>
      <c r="AF189" s="153"/>
      <c r="AG189" s="153"/>
    </row>
    <row r="190" spans="1:33" x14ac:dyDescent="0.25">
      <c r="A190" s="260" t="s">
        <v>820</v>
      </c>
      <c r="B190" s="252"/>
      <c r="C190" s="252"/>
      <c r="D190" s="252"/>
      <c r="E190" s="252"/>
      <c r="F190" s="252"/>
      <c r="G190" s="252"/>
      <c r="H190" s="252"/>
      <c r="I190" s="252"/>
      <c r="J190" s="272">
        <v>78.690155029296875</v>
      </c>
      <c r="K190" s="272">
        <v>103.640625</v>
      </c>
      <c r="L190" s="272">
        <v>100.22451782226563</v>
      </c>
      <c r="M190" s="272">
        <v>82.627983093261719</v>
      </c>
      <c r="N190" s="272">
        <v>69.686378479003906</v>
      </c>
      <c r="O190" s="272">
        <v>110.64285278320313</v>
      </c>
      <c r="P190" s="272">
        <v>88.489646911621094</v>
      </c>
      <c r="Q190" s="272">
        <v>96.657295227050781</v>
      </c>
      <c r="R190" s="272">
        <v>90.008941650390625</v>
      </c>
      <c r="S190" s="272">
        <v>84.42962646484375</v>
      </c>
      <c r="T190" s="272">
        <v>75.682403564453125</v>
      </c>
      <c r="U190" s="272">
        <v>70.986076354980469</v>
      </c>
      <c r="V190" s="272">
        <v>72.408683776855469</v>
      </c>
      <c r="W190" s="272">
        <v>80.338768005371094</v>
      </c>
      <c r="X190" s="272">
        <v>83.166755676269531</v>
      </c>
      <c r="Y190" s="272">
        <v>80.742019653320313</v>
      </c>
      <c r="Z190" s="153"/>
      <c r="AA190" s="153"/>
      <c r="AB190" s="153"/>
      <c r="AC190" s="153"/>
      <c r="AD190" s="153"/>
      <c r="AE190" s="153"/>
      <c r="AF190" s="153"/>
      <c r="AG190" s="153"/>
    </row>
    <row r="191" spans="1:33" x14ac:dyDescent="0.25">
      <c r="A191" s="260" t="s">
        <v>821</v>
      </c>
      <c r="B191" s="252"/>
      <c r="C191" s="252"/>
      <c r="D191" s="252"/>
      <c r="E191" s="252"/>
      <c r="F191" s="252"/>
      <c r="G191" s="252"/>
      <c r="H191" s="252"/>
      <c r="I191" s="252"/>
      <c r="J191" s="272">
        <v>69.763236999511719</v>
      </c>
      <c r="K191" s="272">
        <v>66.362190246582031</v>
      </c>
      <c r="L191" s="272">
        <v>65.5301513671875</v>
      </c>
      <c r="M191" s="272">
        <v>71.969490051269531</v>
      </c>
      <c r="N191" s="272">
        <v>47.317737579345703</v>
      </c>
      <c r="O191" s="272">
        <v>58.353790283203125</v>
      </c>
      <c r="P191" s="272">
        <v>54.475914001464844</v>
      </c>
      <c r="Q191" s="272">
        <v>59.746196746826172</v>
      </c>
      <c r="R191" s="272">
        <v>67.55303955078125</v>
      </c>
      <c r="S191" s="272">
        <v>69.696327209472656</v>
      </c>
      <c r="T191" s="272">
        <v>65.539970397949219</v>
      </c>
      <c r="U191" s="272">
        <v>65.142242431640625</v>
      </c>
      <c r="V191" s="272">
        <v>72.993011474609375</v>
      </c>
      <c r="W191" s="272">
        <v>71.639884948730469</v>
      </c>
      <c r="X191" s="272">
        <v>52.562309265136719</v>
      </c>
      <c r="Y191" s="272">
        <v>64.890098571777344</v>
      </c>
      <c r="Z191" s="153"/>
      <c r="AA191" s="153"/>
      <c r="AB191" s="153"/>
      <c r="AC191" s="153"/>
      <c r="AD191" s="153"/>
      <c r="AE191" s="153"/>
      <c r="AF191" s="153"/>
      <c r="AG191" s="153"/>
    </row>
    <row r="192" spans="1:33" x14ac:dyDescent="0.25">
      <c r="A192" s="260" t="s">
        <v>822</v>
      </c>
      <c r="B192" s="252"/>
      <c r="C192" s="252"/>
      <c r="D192" s="252"/>
      <c r="E192" s="252"/>
      <c r="F192" s="252"/>
      <c r="G192" s="252"/>
      <c r="H192" s="252"/>
      <c r="I192" s="252"/>
      <c r="J192" s="272">
        <v>82.016700744628906</v>
      </c>
      <c r="K192" s="272">
        <v>118.46754455566406</v>
      </c>
      <c r="L192" s="272">
        <v>93.855270385742188</v>
      </c>
      <c r="M192" s="272">
        <v>111.01985168457031</v>
      </c>
      <c r="N192" s="272">
        <v>96.21258544921875</v>
      </c>
      <c r="O192" s="272">
        <v>75.797569274902344</v>
      </c>
      <c r="P192" s="272">
        <v>92.506752014160156</v>
      </c>
      <c r="Q192" s="272">
        <v>86.187629699707031</v>
      </c>
      <c r="R192" s="272">
        <v>105.32350921630859</v>
      </c>
      <c r="S192" s="272">
        <v>107.23384094238281</v>
      </c>
      <c r="T192" s="272">
        <v>110.47751617431641</v>
      </c>
      <c r="U192" s="272">
        <v>106.62943267822266</v>
      </c>
      <c r="V192" s="272">
        <v>112.34680938720703</v>
      </c>
      <c r="W192" s="272">
        <v>79.464088439941406</v>
      </c>
      <c r="X192" s="272">
        <v>96.657035827636719</v>
      </c>
      <c r="Y192" s="272">
        <v>114.82856750488281</v>
      </c>
      <c r="Z192" s="153"/>
      <c r="AA192" s="153"/>
      <c r="AB192" s="153"/>
      <c r="AC192" s="153"/>
      <c r="AD192" s="153"/>
      <c r="AE192" s="153"/>
      <c r="AF192" s="153"/>
      <c r="AG192" s="153"/>
    </row>
    <row r="193" spans="1:33" x14ac:dyDescent="0.25">
      <c r="A193" s="260" t="s">
        <v>823</v>
      </c>
      <c r="B193" s="252"/>
      <c r="C193" s="252"/>
      <c r="D193" s="252"/>
      <c r="E193" s="252"/>
      <c r="F193" s="252"/>
      <c r="G193" s="252"/>
      <c r="H193" s="252"/>
      <c r="I193" s="252"/>
      <c r="J193" s="657"/>
      <c r="K193" s="657"/>
      <c r="L193" s="657"/>
      <c r="M193" s="657"/>
      <c r="N193" s="657"/>
      <c r="O193" s="657"/>
      <c r="P193" s="657"/>
      <c r="Q193" s="657"/>
      <c r="R193" s="657"/>
      <c r="S193" s="657"/>
      <c r="T193" s="657"/>
      <c r="U193" s="657"/>
      <c r="V193" s="657"/>
      <c r="W193" s="657"/>
      <c r="X193" s="657"/>
      <c r="Y193" s="657"/>
      <c r="Z193" s="153"/>
      <c r="AA193" s="153"/>
      <c r="AB193" s="153"/>
      <c r="AC193" s="153"/>
      <c r="AD193" s="153"/>
      <c r="AE193" s="153"/>
      <c r="AF193" s="153"/>
      <c r="AG193" s="153"/>
    </row>
    <row r="194" spans="1:33" x14ac:dyDescent="0.25">
      <c r="A194" s="264" t="s">
        <v>202</v>
      </c>
      <c r="B194" s="273"/>
      <c r="C194" s="273"/>
      <c r="D194" s="273"/>
      <c r="E194" s="273"/>
      <c r="F194" s="273"/>
      <c r="G194" s="273"/>
      <c r="H194" s="273"/>
      <c r="I194" s="273"/>
      <c r="J194" s="274">
        <v>145.74130249023438</v>
      </c>
      <c r="K194" s="274">
        <v>167.44090270996094</v>
      </c>
      <c r="L194" s="274">
        <v>156.14848327636719</v>
      </c>
      <c r="M194" s="274">
        <v>150.44221496582031</v>
      </c>
      <c r="N194" s="274">
        <v>134.67008972167969</v>
      </c>
      <c r="O194" s="274">
        <v>164.59883117675781</v>
      </c>
      <c r="P194" s="274">
        <v>162.56277465820313</v>
      </c>
      <c r="Q194" s="274">
        <v>149.71253967285156</v>
      </c>
      <c r="R194" s="274">
        <v>163.9278564453125</v>
      </c>
      <c r="S194" s="274">
        <v>164.7882080078125</v>
      </c>
      <c r="T194" s="274">
        <v>155.26617431640625</v>
      </c>
      <c r="U194" s="274">
        <v>146.51661682128906</v>
      </c>
      <c r="V194" s="274">
        <v>138.54653930664063</v>
      </c>
      <c r="W194" s="274">
        <v>115.34558868408203</v>
      </c>
      <c r="X194" s="274">
        <v>142.32566833496094</v>
      </c>
      <c r="Y194" s="274">
        <v>141.38533020019531</v>
      </c>
      <c r="Z194" s="418"/>
      <c r="AA194" s="418"/>
      <c r="AB194" s="418"/>
      <c r="AC194" s="418"/>
      <c r="AD194" s="418"/>
      <c r="AE194" s="418"/>
      <c r="AF194" s="418"/>
      <c r="AG194" s="418"/>
    </row>
    <row r="195" spans="1:33" s="40" customFormat="1" ht="19.5" customHeight="1" x14ac:dyDescent="0.25">
      <c r="A195" s="598" t="s">
        <v>829</v>
      </c>
      <c r="B195" s="267"/>
      <c r="C195" s="267"/>
      <c r="D195" s="267"/>
      <c r="E195" s="267"/>
      <c r="F195" s="267"/>
      <c r="G195" s="267"/>
      <c r="H195" s="267"/>
      <c r="I195" s="267"/>
      <c r="J195" s="258"/>
      <c r="K195" s="258"/>
      <c r="L195" s="258"/>
      <c r="M195" s="258"/>
      <c r="N195" s="258"/>
      <c r="O195" s="258"/>
      <c r="P195" s="258"/>
      <c r="Q195" s="258"/>
      <c r="R195" s="258"/>
      <c r="S195" s="258"/>
      <c r="T195" s="258"/>
      <c r="U195" s="258"/>
      <c r="V195" s="258"/>
      <c r="W195" s="258"/>
      <c r="X195" s="258"/>
      <c r="Y195" s="258"/>
      <c r="Z195" s="153"/>
      <c r="AA195" s="153"/>
      <c r="AB195" s="153"/>
      <c r="AC195" s="153"/>
      <c r="AD195" s="153"/>
      <c r="AE195" s="153"/>
      <c r="AF195" s="153"/>
      <c r="AG195" s="153"/>
    </row>
    <row r="196" spans="1:33" ht="15" x14ac:dyDescent="0.25">
      <c r="A196" s="39" t="str">
        <f>Index!A78</f>
        <v>Table 5l     Number of Available Rooms, FY2008-FY2023</v>
      </c>
      <c r="B196" s="218"/>
      <c r="C196" s="218"/>
      <c r="D196" s="218"/>
      <c r="E196" s="218"/>
      <c r="F196" s="218"/>
      <c r="G196" s="218"/>
      <c r="H196" s="153"/>
      <c r="I196" s="153"/>
      <c r="J196" s="153"/>
      <c r="K196" s="153"/>
      <c r="L196" s="153"/>
      <c r="M196" s="153"/>
      <c r="N196" s="153"/>
      <c r="O196" s="153"/>
      <c r="P196" s="153"/>
      <c r="Q196" s="153"/>
      <c r="R196" s="153"/>
      <c r="S196" s="153"/>
      <c r="T196" s="153"/>
      <c r="U196" s="153"/>
      <c r="V196" s="153"/>
      <c r="W196" s="153"/>
      <c r="X196" s="153"/>
      <c r="Y196" s="153"/>
      <c r="Z196" s="218"/>
      <c r="AA196" s="218"/>
      <c r="AB196" s="218"/>
      <c r="AC196" s="218"/>
      <c r="AD196" s="218"/>
      <c r="AE196" s="218"/>
      <c r="AF196" s="218"/>
      <c r="AG196" s="218"/>
    </row>
    <row r="197" spans="1:33" s="41" customFormat="1" ht="25.35" customHeight="1" x14ac:dyDescent="0.3">
      <c r="A197" s="239" t="s">
        <v>830</v>
      </c>
      <c r="B197" s="155"/>
      <c r="C197" s="155"/>
      <c r="D197" s="155"/>
      <c r="E197" s="155"/>
      <c r="F197" s="155"/>
      <c r="G197" s="155"/>
      <c r="H197" s="155"/>
      <c r="I197" s="155"/>
      <c r="J197" s="155" t="str">
        <f>J$2</f>
        <v>FY08</v>
      </c>
      <c r="K197" s="155" t="str">
        <f t="shared" ref="K197:W197" si="125">K$2</f>
        <v>FY09</v>
      </c>
      <c r="L197" s="155" t="str">
        <f t="shared" si="125"/>
        <v>FY10</v>
      </c>
      <c r="M197" s="155" t="str">
        <f t="shared" si="125"/>
        <v>FY11</v>
      </c>
      <c r="N197" s="155" t="str">
        <f t="shared" si="125"/>
        <v>FY12</v>
      </c>
      <c r="O197" s="155" t="str">
        <f t="shared" si="125"/>
        <v>FY13</v>
      </c>
      <c r="P197" s="155" t="str">
        <f t="shared" si="125"/>
        <v>FY14</v>
      </c>
      <c r="Q197" s="155" t="str">
        <f t="shared" si="125"/>
        <v>FY15</v>
      </c>
      <c r="R197" s="155" t="str">
        <f t="shared" si="125"/>
        <v>FY16</v>
      </c>
      <c r="S197" s="155" t="str">
        <f t="shared" si="125"/>
        <v>FY17</v>
      </c>
      <c r="T197" s="155" t="str">
        <f t="shared" si="125"/>
        <v>FY18</v>
      </c>
      <c r="U197" s="155" t="str">
        <f t="shared" si="125"/>
        <v>FY19</v>
      </c>
      <c r="V197" s="155" t="str">
        <f t="shared" si="125"/>
        <v>FY20</v>
      </c>
      <c r="W197" s="155" t="str">
        <f t="shared" si="125"/>
        <v>FY21</v>
      </c>
      <c r="X197" s="155" t="s">
        <v>255</v>
      </c>
      <c r="Y197" s="155" t="s">
        <v>256</v>
      </c>
      <c r="Z197" s="38"/>
      <c r="AA197" s="38"/>
      <c r="AB197" s="38"/>
      <c r="AC197" s="38"/>
      <c r="AD197" s="38"/>
      <c r="AE197" s="38"/>
      <c r="AF197" s="38"/>
      <c r="AG197" s="38"/>
    </row>
    <row r="198" spans="1:33" s="38" customFormat="1" ht="25.5" customHeight="1" x14ac:dyDescent="0.3">
      <c r="A198" s="260" t="s">
        <v>831</v>
      </c>
      <c r="B198" s="249"/>
      <c r="C198" s="249"/>
      <c r="D198" s="249"/>
      <c r="E198" s="249"/>
      <c r="F198" s="249"/>
      <c r="G198" s="249"/>
      <c r="H198" s="249"/>
      <c r="I198" s="249"/>
      <c r="J198" s="272"/>
      <c r="K198" s="272"/>
      <c r="L198" s="272"/>
      <c r="M198" s="272"/>
      <c r="N198" s="272"/>
      <c r="O198" s="272"/>
      <c r="P198" s="272"/>
      <c r="Q198" s="272"/>
      <c r="R198" s="272"/>
      <c r="S198" s="272"/>
      <c r="T198" s="272"/>
      <c r="U198" s="272"/>
      <c r="V198" s="272"/>
      <c r="W198" s="272"/>
      <c r="X198" s="272"/>
      <c r="Y198" s="272"/>
      <c r="Z198" s="153"/>
      <c r="AA198" s="153"/>
      <c r="AB198" s="153"/>
      <c r="AC198" s="153"/>
      <c r="AD198" s="153"/>
      <c r="AE198" s="153"/>
      <c r="AF198" s="153"/>
      <c r="AG198" s="153"/>
    </row>
    <row r="199" spans="1:33" s="38" customFormat="1" ht="15.6" x14ac:dyDescent="0.3">
      <c r="A199" s="260" t="s">
        <v>818</v>
      </c>
      <c r="B199" s="249"/>
      <c r="C199" s="249"/>
      <c r="D199" s="249"/>
      <c r="E199" s="249"/>
      <c r="F199" s="249"/>
      <c r="G199" s="249"/>
      <c r="H199" s="249"/>
      <c r="I199" s="249"/>
      <c r="J199" s="257">
        <v>329</v>
      </c>
      <c r="K199" s="257">
        <v>329</v>
      </c>
      <c r="L199" s="257">
        <v>329</v>
      </c>
      <c r="M199" s="257">
        <v>329</v>
      </c>
      <c r="N199" s="257">
        <v>329</v>
      </c>
      <c r="O199" s="257">
        <v>329</v>
      </c>
      <c r="P199" s="257">
        <v>329</v>
      </c>
      <c r="Q199" s="257">
        <v>329</v>
      </c>
      <c r="R199" s="257">
        <v>329</v>
      </c>
      <c r="S199" s="257">
        <v>329</v>
      </c>
      <c r="T199" s="257">
        <v>329</v>
      </c>
      <c r="U199" s="257">
        <v>329</v>
      </c>
      <c r="V199" s="257">
        <v>329</v>
      </c>
      <c r="W199" s="257">
        <v>329</v>
      </c>
      <c r="X199" s="257">
        <v>329</v>
      </c>
      <c r="Y199" s="257">
        <v>329</v>
      </c>
      <c r="Z199" s="153"/>
      <c r="AA199" s="153"/>
      <c r="AB199" s="153"/>
      <c r="AC199" s="153"/>
      <c r="AD199" s="153"/>
      <c r="AE199" s="153"/>
      <c r="AF199" s="153"/>
      <c r="AG199" s="153"/>
    </row>
    <row r="200" spans="1:33" x14ac:dyDescent="0.25">
      <c r="A200" s="260" t="s">
        <v>819</v>
      </c>
      <c r="B200" s="252"/>
      <c r="C200" s="252"/>
      <c r="D200" s="252"/>
      <c r="E200" s="252"/>
      <c r="F200" s="252"/>
      <c r="G200" s="252"/>
      <c r="H200" s="252"/>
      <c r="I200" s="252"/>
      <c r="J200" s="257">
        <v>298.572509765625</v>
      </c>
      <c r="K200" s="257">
        <v>305.80770874023438</v>
      </c>
      <c r="L200" s="257">
        <v>310.14883422851563</v>
      </c>
      <c r="M200" s="257">
        <v>306.77239990234375</v>
      </c>
      <c r="N200" s="257">
        <v>319.31341552734375</v>
      </c>
      <c r="O200" s="257">
        <v>351.630615234375</v>
      </c>
      <c r="P200" s="257">
        <v>442.311767578125</v>
      </c>
      <c r="Q200" s="257">
        <v>530.09881591796875</v>
      </c>
      <c r="R200" s="257">
        <v>592</v>
      </c>
      <c r="S200" s="257">
        <v>682</v>
      </c>
      <c r="T200" s="257">
        <v>652</v>
      </c>
      <c r="U200" s="257">
        <v>652</v>
      </c>
      <c r="V200" s="257">
        <v>727</v>
      </c>
      <c r="W200" s="257">
        <v>727</v>
      </c>
      <c r="X200" s="257">
        <v>727</v>
      </c>
      <c r="Y200" s="257">
        <v>727</v>
      </c>
      <c r="Z200" s="153"/>
      <c r="AA200" s="153"/>
      <c r="AB200" s="153"/>
      <c r="AC200" s="153"/>
      <c r="AD200" s="153"/>
      <c r="AE200" s="153"/>
      <c r="AF200" s="153"/>
      <c r="AG200" s="153"/>
    </row>
    <row r="201" spans="1:33" x14ac:dyDescent="0.25">
      <c r="A201" s="260" t="s">
        <v>820</v>
      </c>
      <c r="B201" s="252"/>
      <c r="C201" s="252"/>
      <c r="D201" s="252"/>
      <c r="E201" s="252"/>
      <c r="F201" s="252"/>
      <c r="G201" s="252"/>
      <c r="H201" s="252"/>
      <c r="I201" s="252"/>
      <c r="J201" s="257">
        <v>314.01028442382813</v>
      </c>
      <c r="K201" s="257">
        <v>304.70758056640625</v>
      </c>
      <c r="L201" s="257">
        <v>323.13748168945313</v>
      </c>
      <c r="M201" s="257">
        <v>342.35723876953125</v>
      </c>
      <c r="N201" s="257">
        <v>335.86285400390625</v>
      </c>
      <c r="O201" s="257">
        <v>355.69696044921875</v>
      </c>
      <c r="P201" s="257">
        <v>381.23553466796875</v>
      </c>
      <c r="Q201" s="257">
        <v>421.86904907226563</v>
      </c>
      <c r="R201" s="257">
        <v>512</v>
      </c>
      <c r="S201" s="257">
        <v>563</v>
      </c>
      <c r="T201" s="257">
        <v>621</v>
      </c>
      <c r="U201" s="257">
        <v>569</v>
      </c>
      <c r="V201" s="257">
        <v>569</v>
      </c>
      <c r="W201" s="257">
        <v>490</v>
      </c>
      <c r="X201" s="257">
        <v>490</v>
      </c>
      <c r="Y201" s="257">
        <v>474</v>
      </c>
      <c r="Z201" s="153"/>
      <c r="AA201" s="153"/>
      <c r="AB201" s="153"/>
      <c r="AC201" s="153"/>
      <c r="AD201" s="153"/>
      <c r="AE201" s="153"/>
      <c r="AF201" s="153"/>
      <c r="AG201" s="153"/>
    </row>
    <row r="202" spans="1:33" x14ac:dyDescent="0.25">
      <c r="A202" s="260" t="s">
        <v>821</v>
      </c>
      <c r="B202" s="252"/>
      <c r="C202" s="252"/>
      <c r="D202" s="252"/>
      <c r="E202" s="252"/>
      <c r="F202" s="252"/>
      <c r="G202" s="252"/>
      <c r="H202" s="252"/>
      <c r="I202" s="252"/>
      <c r="J202" s="257">
        <v>147.9234619140625</v>
      </c>
      <c r="K202" s="257">
        <v>137.5673828125</v>
      </c>
      <c r="L202" s="257">
        <v>149.70567321777344</v>
      </c>
      <c r="M202" s="257">
        <v>160.92877197265625</v>
      </c>
      <c r="N202" s="257">
        <v>165.50473022460938</v>
      </c>
      <c r="O202" s="257">
        <v>167.81678771972656</v>
      </c>
      <c r="P202" s="257">
        <v>170.36967468261719</v>
      </c>
      <c r="Q202" s="257">
        <v>178.0765380859375</v>
      </c>
      <c r="R202" s="257">
        <v>163</v>
      </c>
      <c r="S202" s="257">
        <v>154</v>
      </c>
      <c r="T202" s="257">
        <v>156</v>
      </c>
      <c r="U202" s="257">
        <v>166</v>
      </c>
      <c r="V202" s="257">
        <v>150</v>
      </c>
      <c r="W202" s="257">
        <v>124</v>
      </c>
      <c r="X202" s="257">
        <v>122</v>
      </c>
      <c r="Y202" s="257">
        <v>109</v>
      </c>
      <c r="Z202" s="153"/>
      <c r="AA202" s="153"/>
      <c r="AB202" s="153"/>
      <c r="AC202" s="153"/>
      <c r="AD202" s="153"/>
      <c r="AE202" s="153"/>
      <c r="AF202" s="153"/>
      <c r="AG202" s="153"/>
    </row>
    <row r="203" spans="1:33" x14ac:dyDescent="0.25">
      <c r="A203" s="260" t="s">
        <v>822</v>
      </c>
      <c r="B203" s="252"/>
      <c r="C203" s="252"/>
      <c r="D203" s="252"/>
      <c r="E203" s="252"/>
      <c r="F203" s="252"/>
      <c r="G203" s="252"/>
      <c r="H203" s="252"/>
      <c r="I203" s="252"/>
      <c r="J203" s="257">
        <v>37.961814880371094</v>
      </c>
      <c r="K203" s="257">
        <v>42.293556213378906</v>
      </c>
      <c r="L203" s="257">
        <v>42.687351226806641</v>
      </c>
      <c r="M203" s="257">
        <v>41.978519439697266</v>
      </c>
      <c r="N203" s="257">
        <v>46.467781066894531</v>
      </c>
      <c r="O203" s="257">
        <v>44.656322479248047</v>
      </c>
      <c r="P203" s="257">
        <v>41.663482666015625</v>
      </c>
      <c r="Q203" s="257">
        <v>39.852027893066406</v>
      </c>
      <c r="R203" s="257">
        <v>33</v>
      </c>
      <c r="S203" s="257">
        <v>39</v>
      </c>
      <c r="T203" s="257">
        <v>33</v>
      </c>
      <c r="U203" s="257">
        <v>54</v>
      </c>
      <c r="V203" s="257">
        <v>54</v>
      </c>
      <c r="W203" s="257">
        <v>49</v>
      </c>
      <c r="X203" s="257">
        <v>49</v>
      </c>
      <c r="Y203" s="257">
        <v>55</v>
      </c>
      <c r="Z203" s="153"/>
      <c r="AA203" s="153"/>
      <c r="AB203" s="153"/>
      <c r="AC203" s="153"/>
      <c r="AD203" s="153"/>
      <c r="AE203" s="153"/>
      <c r="AF203" s="153"/>
      <c r="AG203" s="153"/>
    </row>
    <row r="204" spans="1:33" x14ac:dyDescent="0.25">
      <c r="A204" s="260" t="s">
        <v>823</v>
      </c>
      <c r="B204" s="252"/>
      <c r="C204" s="252"/>
      <c r="D204" s="252"/>
      <c r="E204" s="252"/>
      <c r="F204" s="252"/>
      <c r="G204" s="252"/>
      <c r="H204" s="252"/>
      <c r="I204" s="252"/>
      <c r="J204" s="657"/>
      <c r="K204" s="657"/>
      <c r="L204" s="657"/>
      <c r="M204" s="657"/>
      <c r="N204" s="657"/>
      <c r="O204" s="657"/>
      <c r="P204" s="657"/>
      <c r="Q204" s="657"/>
      <c r="R204" s="657"/>
      <c r="S204" s="657"/>
      <c r="T204" s="657"/>
      <c r="U204" s="657"/>
      <c r="V204" s="657"/>
      <c r="W204" s="657"/>
      <c r="X204" s="657"/>
      <c r="Y204" s="657"/>
      <c r="Z204" s="153"/>
      <c r="AA204" s="153"/>
      <c r="AB204" s="153"/>
      <c r="AC204" s="153"/>
      <c r="AD204" s="153"/>
      <c r="AE204" s="153"/>
      <c r="AF204" s="153"/>
      <c r="AG204" s="153"/>
    </row>
    <row r="205" spans="1:33" x14ac:dyDescent="0.25">
      <c r="A205" s="264" t="s">
        <v>832</v>
      </c>
      <c r="B205" s="262"/>
      <c r="C205" s="262"/>
      <c r="D205" s="262"/>
      <c r="E205" s="262"/>
      <c r="F205" s="262"/>
      <c r="G205" s="262"/>
      <c r="H205" s="262"/>
      <c r="I205" s="262"/>
      <c r="J205" s="275">
        <v>1151.260498046875</v>
      </c>
      <c r="K205" s="275">
        <v>1137.797607421875</v>
      </c>
      <c r="L205" s="275">
        <v>1177.9578857421875</v>
      </c>
      <c r="M205" s="275">
        <v>1212.2613525390625</v>
      </c>
      <c r="N205" s="275">
        <v>1231.8851318359375</v>
      </c>
      <c r="O205" s="275">
        <v>1289.0831298828125</v>
      </c>
      <c r="P205" s="275">
        <v>1396.7855224609375</v>
      </c>
      <c r="Q205" s="275">
        <v>1523.123046875</v>
      </c>
      <c r="R205" s="275">
        <v>1629</v>
      </c>
      <c r="S205" s="275">
        <v>1767</v>
      </c>
      <c r="T205" s="275">
        <v>1791</v>
      </c>
      <c r="U205" s="275">
        <v>1770</v>
      </c>
      <c r="V205" s="275">
        <v>1829</v>
      </c>
      <c r="W205" s="275">
        <v>1719</v>
      </c>
      <c r="X205" s="275">
        <v>1717</v>
      </c>
      <c r="Y205" s="275">
        <v>1694</v>
      </c>
      <c r="Z205" s="161"/>
      <c r="AA205" s="161"/>
      <c r="AB205" s="161"/>
      <c r="AC205" s="161"/>
      <c r="AD205" s="161"/>
      <c r="AE205" s="161"/>
      <c r="AF205" s="161"/>
      <c r="AG205" s="161"/>
    </row>
    <row r="206" spans="1:33" s="38" customFormat="1" ht="25.5" customHeight="1" x14ac:dyDescent="0.3">
      <c r="A206" s="260" t="s">
        <v>833</v>
      </c>
      <c r="B206" s="249"/>
      <c r="C206" s="249"/>
      <c r="D206" s="249"/>
      <c r="E206" s="249"/>
      <c r="F206" s="249"/>
      <c r="G206" s="249"/>
      <c r="H206" s="249"/>
      <c r="I206" s="249"/>
      <c r="J206" s="272"/>
      <c r="K206" s="272"/>
      <c r="L206" s="272"/>
      <c r="M206" s="272"/>
      <c r="N206" s="272"/>
      <c r="O206" s="272"/>
      <c r="P206" s="272"/>
      <c r="Q206" s="272"/>
      <c r="R206" s="272"/>
      <c r="S206" s="272"/>
      <c r="T206" s="272"/>
      <c r="U206" s="272"/>
      <c r="V206" s="272"/>
      <c r="W206" s="272"/>
      <c r="X206" s="272"/>
      <c r="Y206" s="272"/>
      <c r="Z206" s="153"/>
      <c r="AA206" s="153"/>
      <c r="AB206" s="153"/>
      <c r="AC206" s="153"/>
      <c r="AD206" s="153"/>
      <c r="AE206" s="153"/>
      <c r="AF206" s="153"/>
      <c r="AG206" s="153"/>
    </row>
    <row r="207" spans="1:33" s="38" customFormat="1" ht="15.6" x14ac:dyDescent="0.3">
      <c r="A207" s="260" t="s">
        <v>818</v>
      </c>
      <c r="B207" s="249"/>
      <c r="C207" s="249"/>
      <c r="D207" s="249"/>
      <c r="E207" s="249"/>
      <c r="F207" s="249"/>
      <c r="G207" s="249"/>
      <c r="H207" s="249"/>
      <c r="I207" s="249"/>
      <c r="J207" s="257"/>
      <c r="K207" s="257"/>
      <c r="L207" s="257"/>
      <c r="M207" s="257"/>
      <c r="N207" s="257"/>
      <c r="O207" s="257"/>
      <c r="P207" s="257"/>
      <c r="Q207" s="257"/>
      <c r="R207" s="257">
        <v>329</v>
      </c>
      <c r="S207" s="257">
        <v>329</v>
      </c>
      <c r="T207" s="257">
        <v>329</v>
      </c>
      <c r="U207" s="257">
        <v>329</v>
      </c>
      <c r="V207" s="257">
        <v>329</v>
      </c>
      <c r="W207" s="257">
        <v>329</v>
      </c>
      <c r="X207" s="257">
        <v>329</v>
      </c>
      <c r="Y207" s="257">
        <v>329</v>
      </c>
      <c r="Z207" s="153"/>
      <c r="AA207" s="153"/>
      <c r="AB207" s="153"/>
      <c r="AC207" s="153"/>
      <c r="AD207" s="153"/>
      <c r="AE207" s="153"/>
      <c r="AF207" s="153"/>
      <c r="AG207" s="153"/>
    </row>
    <row r="208" spans="1:33" x14ac:dyDescent="0.25">
      <c r="A208" s="260" t="s">
        <v>819</v>
      </c>
      <c r="B208" s="252"/>
      <c r="C208" s="252"/>
      <c r="D208" s="252"/>
      <c r="E208" s="252"/>
      <c r="F208" s="252"/>
      <c r="G208" s="252"/>
      <c r="H208" s="252"/>
      <c r="I208" s="252"/>
      <c r="J208" s="257"/>
      <c r="K208" s="257"/>
      <c r="L208" s="257"/>
      <c r="M208" s="257"/>
      <c r="N208" s="257"/>
      <c r="O208" s="257"/>
      <c r="P208" s="257"/>
      <c r="Q208" s="257"/>
      <c r="R208" s="257">
        <v>592</v>
      </c>
      <c r="S208" s="257">
        <v>682</v>
      </c>
      <c r="T208" s="257">
        <v>652</v>
      </c>
      <c r="U208" s="257">
        <v>652</v>
      </c>
      <c r="V208" s="257">
        <v>727</v>
      </c>
      <c r="W208" s="257">
        <v>516</v>
      </c>
      <c r="X208" s="257">
        <v>546</v>
      </c>
      <c r="Y208" s="257">
        <v>536</v>
      </c>
      <c r="Z208" s="153"/>
      <c r="AA208" s="153"/>
      <c r="AB208" s="153"/>
      <c r="AC208" s="153"/>
      <c r="AD208" s="153"/>
      <c r="AE208" s="153"/>
      <c r="AF208" s="153"/>
      <c r="AG208" s="153"/>
    </row>
    <row r="209" spans="1:33" x14ac:dyDescent="0.25">
      <c r="A209" s="260" t="s">
        <v>820</v>
      </c>
      <c r="B209" s="252"/>
      <c r="C209" s="252"/>
      <c r="D209" s="252"/>
      <c r="E209" s="252"/>
      <c r="F209" s="252"/>
      <c r="G209" s="252"/>
      <c r="H209" s="252"/>
      <c r="I209" s="252"/>
      <c r="J209" s="257"/>
      <c r="K209" s="257"/>
      <c r="L209" s="257"/>
      <c r="M209" s="257"/>
      <c r="N209" s="257"/>
      <c r="O209" s="257"/>
      <c r="P209" s="257"/>
      <c r="Q209" s="257"/>
      <c r="R209" s="257">
        <v>374</v>
      </c>
      <c r="S209" s="257">
        <v>563</v>
      </c>
      <c r="T209" s="257">
        <v>607</v>
      </c>
      <c r="U209" s="257">
        <v>566</v>
      </c>
      <c r="V209" s="257">
        <v>522</v>
      </c>
      <c r="W209" s="257">
        <v>216</v>
      </c>
      <c r="X209" s="257">
        <v>231</v>
      </c>
      <c r="Y209" s="257">
        <v>239</v>
      </c>
      <c r="Z209" s="153"/>
      <c r="AA209" s="153"/>
      <c r="AB209" s="153"/>
      <c r="AC209" s="153"/>
      <c r="AD209" s="153"/>
      <c r="AE209" s="153"/>
      <c r="AF209" s="153"/>
      <c r="AG209" s="153"/>
    </row>
    <row r="210" spans="1:33" x14ac:dyDescent="0.25">
      <c r="A210" s="260" t="s">
        <v>821</v>
      </c>
      <c r="B210" s="252"/>
      <c r="C210" s="252"/>
      <c r="D210" s="252"/>
      <c r="E210" s="252"/>
      <c r="F210" s="252"/>
      <c r="G210" s="252"/>
      <c r="H210" s="252"/>
      <c r="I210" s="252"/>
      <c r="J210" s="257"/>
      <c r="K210" s="257"/>
      <c r="L210" s="257"/>
      <c r="M210" s="257"/>
      <c r="N210" s="257"/>
      <c r="O210" s="257"/>
      <c r="P210" s="257"/>
      <c r="Q210" s="257"/>
      <c r="R210" s="257">
        <v>119</v>
      </c>
      <c r="S210" s="257">
        <v>108</v>
      </c>
      <c r="T210" s="257">
        <v>130</v>
      </c>
      <c r="U210" s="257">
        <v>115</v>
      </c>
      <c r="V210" s="257">
        <v>113</v>
      </c>
      <c r="W210" s="257">
        <v>78</v>
      </c>
      <c r="X210" s="257">
        <v>92</v>
      </c>
      <c r="Y210" s="257">
        <v>108</v>
      </c>
      <c r="Z210" s="153"/>
      <c r="AA210" s="153"/>
      <c r="AB210" s="153"/>
      <c r="AC210" s="153"/>
      <c r="AD210" s="153"/>
      <c r="AE210" s="153"/>
      <c r="AF210" s="153"/>
      <c r="AG210" s="153"/>
    </row>
    <row r="211" spans="1:33" x14ac:dyDescent="0.25">
      <c r="A211" s="260" t="s">
        <v>822</v>
      </c>
      <c r="B211" s="252"/>
      <c r="C211" s="252"/>
      <c r="D211" s="252"/>
      <c r="E211" s="252"/>
      <c r="F211" s="252"/>
      <c r="G211" s="252"/>
      <c r="H211" s="252"/>
      <c r="I211" s="252"/>
      <c r="J211" s="257"/>
      <c r="K211" s="257"/>
      <c r="L211" s="257"/>
      <c r="M211" s="257"/>
      <c r="N211" s="257"/>
      <c r="O211" s="257"/>
      <c r="P211" s="257"/>
      <c r="Q211" s="257"/>
      <c r="R211" s="257">
        <v>55</v>
      </c>
      <c r="S211" s="257">
        <v>55</v>
      </c>
      <c r="T211" s="257">
        <v>49</v>
      </c>
      <c r="U211" s="257">
        <v>49</v>
      </c>
      <c r="V211" s="257">
        <v>49</v>
      </c>
      <c r="W211" s="257">
        <v>49</v>
      </c>
      <c r="X211" s="257">
        <v>49</v>
      </c>
      <c r="Y211" s="257">
        <v>55</v>
      </c>
      <c r="Z211" s="153"/>
      <c r="AA211" s="153"/>
      <c r="AB211" s="153"/>
      <c r="AC211" s="153"/>
      <c r="AD211" s="153"/>
      <c r="AE211" s="153"/>
      <c r="AF211" s="153"/>
      <c r="AG211" s="153"/>
    </row>
    <row r="212" spans="1:33" x14ac:dyDescent="0.25">
      <c r="A212" s="260" t="s">
        <v>823</v>
      </c>
      <c r="B212" s="252"/>
      <c r="C212" s="252"/>
      <c r="D212" s="252"/>
      <c r="E212" s="252"/>
      <c r="F212" s="252"/>
      <c r="G212" s="252"/>
      <c r="H212" s="252"/>
      <c r="I212" s="252"/>
      <c r="J212" s="658"/>
      <c r="K212" s="658"/>
      <c r="L212" s="658"/>
      <c r="M212" s="658"/>
      <c r="N212" s="658"/>
      <c r="O212" s="658"/>
      <c r="P212" s="658"/>
      <c r="Q212" s="658"/>
      <c r="R212" s="657"/>
      <c r="S212" s="657"/>
      <c r="T212" s="657"/>
      <c r="U212" s="657"/>
      <c r="V212" s="657"/>
      <c r="W212" s="657"/>
      <c r="X212" s="657"/>
      <c r="Y212" s="657"/>
      <c r="Z212" s="153"/>
      <c r="AA212" s="153"/>
      <c r="AB212" s="153"/>
      <c r="AC212" s="153"/>
      <c r="AD212" s="153"/>
      <c r="AE212" s="153"/>
      <c r="AF212" s="153"/>
      <c r="AG212" s="153"/>
    </row>
    <row r="213" spans="1:33" x14ac:dyDescent="0.25">
      <c r="A213" s="264" t="s">
        <v>832</v>
      </c>
      <c r="B213" s="262"/>
      <c r="C213" s="262"/>
      <c r="D213" s="262"/>
      <c r="E213" s="262"/>
      <c r="F213" s="262"/>
      <c r="G213" s="262"/>
      <c r="H213" s="262"/>
      <c r="I213" s="262"/>
      <c r="J213" s="275"/>
      <c r="K213" s="275"/>
      <c r="L213" s="275"/>
      <c r="M213" s="275"/>
      <c r="N213" s="275"/>
      <c r="O213" s="275"/>
      <c r="P213" s="275"/>
      <c r="Q213" s="275"/>
      <c r="R213" s="275">
        <v>1469</v>
      </c>
      <c r="S213" s="275">
        <v>1737</v>
      </c>
      <c r="T213" s="275">
        <v>1767</v>
      </c>
      <c r="U213" s="275">
        <v>1711</v>
      </c>
      <c r="V213" s="275">
        <v>1740</v>
      </c>
      <c r="W213" s="275">
        <v>1188</v>
      </c>
      <c r="X213" s="275">
        <v>1247</v>
      </c>
      <c r="Y213" s="275">
        <v>1267</v>
      </c>
      <c r="Z213" s="161"/>
      <c r="AA213" s="161"/>
      <c r="AB213" s="161"/>
      <c r="AC213" s="161"/>
      <c r="AD213" s="161"/>
      <c r="AE213" s="161"/>
      <c r="AF213" s="161"/>
      <c r="AG213" s="161"/>
    </row>
    <row r="214" spans="1:33" s="161" customFormat="1" ht="19.5" customHeight="1" x14ac:dyDescent="0.25">
      <c r="A214" s="180" t="s">
        <v>834</v>
      </c>
      <c r="B214" s="255"/>
      <c r="C214" s="255"/>
      <c r="D214" s="255"/>
      <c r="E214" s="255"/>
      <c r="F214" s="255"/>
      <c r="G214" s="255"/>
      <c r="H214" s="255"/>
      <c r="I214" s="255"/>
      <c r="J214" s="255"/>
      <c r="K214" s="255"/>
      <c r="L214" s="255"/>
      <c r="M214" s="255"/>
      <c r="N214" s="255"/>
      <c r="O214" s="255"/>
      <c r="P214" s="255"/>
      <c r="Q214" s="255"/>
      <c r="R214" s="255"/>
      <c r="S214" s="255"/>
      <c r="T214" s="255"/>
      <c r="U214" s="255"/>
      <c r="V214" s="255"/>
      <c r="W214" s="255"/>
      <c r="X214" s="255"/>
      <c r="Y214" s="255"/>
      <c r="Z214" s="153"/>
      <c r="AA214" s="153"/>
      <c r="AB214" s="153"/>
      <c r="AC214" s="153"/>
      <c r="AD214" s="153"/>
      <c r="AE214" s="153"/>
      <c r="AF214" s="153"/>
      <c r="AG214" s="153"/>
    </row>
    <row r="215" spans="1:33" x14ac:dyDescent="0.25">
      <c r="A215" s="180" t="s">
        <v>835</v>
      </c>
      <c r="B215" s="255"/>
      <c r="C215" s="255"/>
      <c r="D215" s="255"/>
      <c r="E215" s="255"/>
      <c r="F215" s="255"/>
      <c r="G215" s="255"/>
      <c r="H215" s="255"/>
      <c r="I215" s="255"/>
      <c r="J215" s="255"/>
      <c r="K215" s="255"/>
      <c r="L215" s="255"/>
      <c r="M215" s="255"/>
      <c r="N215" s="255"/>
      <c r="O215" s="255"/>
      <c r="P215" s="255"/>
      <c r="Q215" s="255"/>
      <c r="R215" s="255"/>
      <c r="S215" s="255"/>
      <c r="T215" s="255"/>
      <c r="U215" s="255"/>
      <c r="V215" s="255"/>
      <c r="W215" s="255"/>
      <c r="X215" s="255"/>
      <c r="Y215" s="255"/>
      <c r="Z215" s="153"/>
      <c r="AA215" s="153"/>
      <c r="AB215" s="153"/>
      <c r="AC215" s="153"/>
      <c r="AD215" s="153"/>
      <c r="AE215" s="153"/>
      <c r="AF215" s="153"/>
      <c r="AG215" s="153"/>
    </row>
    <row r="216" spans="1:33" x14ac:dyDescent="0.25">
      <c r="A216" s="180" t="s">
        <v>836</v>
      </c>
      <c r="B216" s="153"/>
      <c r="C216" s="153"/>
      <c r="D216" s="153"/>
      <c r="E216" s="153"/>
      <c r="F216" s="153"/>
      <c r="G216" s="153"/>
      <c r="H216" s="153"/>
      <c r="I216" s="153"/>
      <c r="J216" s="244"/>
      <c r="K216" s="244"/>
      <c r="L216" s="244"/>
      <c r="M216" s="244"/>
      <c r="N216" s="244"/>
      <c r="O216" s="244"/>
      <c r="P216" s="244"/>
      <c r="Q216" s="244"/>
      <c r="R216" s="244"/>
      <c r="S216" s="244"/>
      <c r="T216" s="244"/>
      <c r="U216" s="244"/>
      <c r="V216" s="244"/>
      <c r="W216" s="244"/>
      <c r="X216" s="244"/>
      <c r="Y216" s="244"/>
      <c r="Z216" s="153"/>
      <c r="AA216" s="153"/>
      <c r="AB216" s="153"/>
      <c r="AC216" s="153"/>
      <c r="AD216" s="153"/>
      <c r="AE216" s="153"/>
      <c r="AF216" s="153"/>
      <c r="AG216" s="153"/>
    </row>
    <row r="217" spans="1:33" x14ac:dyDescent="0.25">
      <c r="A217" s="180" t="s">
        <v>837</v>
      </c>
      <c r="B217" s="153"/>
      <c r="C217" s="153"/>
      <c r="D217" s="153"/>
      <c r="E217" s="153"/>
      <c r="F217" s="153"/>
      <c r="G217" s="153"/>
      <c r="H217" s="153"/>
      <c r="I217" s="153"/>
      <c r="J217" s="244"/>
      <c r="K217" s="244"/>
      <c r="L217" s="244"/>
      <c r="M217" s="244"/>
      <c r="N217" s="244"/>
      <c r="O217" s="244"/>
      <c r="P217" s="244"/>
      <c r="Q217" s="244"/>
      <c r="R217" s="244"/>
      <c r="S217" s="244"/>
      <c r="T217" s="244"/>
      <c r="U217" s="244"/>
      <c r="V217" s="244"/>
      <c r="W217" s="244"/>
      <c r="X217" s="244"/>
      <c r="Y217" s="244"/>
      <c r="Z217" s="153"/>
      <c r="AA217" s="153"/>
      <c r="AB217" s="153"/>
      <c r="AC217" s="153"/>
      <c r="AD217" s="153"/>
      <c r="AE217" s="153"/>
      <c r="AF217" s="153"/>
      <c r="AG217" s="153"/>
    </row>
    <row r="218" spans="1:33" x14ac:dyDescent="0.25">
      <c r="A218" s="180" t="s">
        <v>838</v>
      </c>
      <c r="B218" s="153"/>
      <c r="C218" s="153"/>
      <c r="D218" s="153"/>
      <c r="E218" s="153"/>
      <c r="F218" s="153"/>
      <c r="G218" s="153"/>
      <c r="H218" s="153"/>
      <c r="I218" s="153"/>
      <c r="J218" s="244"/>
      <c r="K218" s="244"/>
      <c r="L218" s="244"/>
      <c r="M218" s="244"/>
      <c r="N218" s="244"/>
      <c r="O218" s="244"/>
      <c r="P218" s="244"/>
      <c r="Q218" s="244"/>
      <c r="R218" s="244"/>
      <c r="S218" s="244"/>
      <c r="T218" s="244"/>
      <c r="U218" s="244"/>
      <c r="V218" s="244"/>
      <c r="W218" s="244"/>
      <c r="X218" s="244"/>
      <c r="Y218" s="244"/>
      <c r="Z218" s="153"/>
      <c r="AA218" s="153"/>
      <c r="AB218" s="153"/>
      <c r="AC218" s="153"/>
      <c r="AD218" s="153"/>
      <c r="AE218" s="153"/>
      <c r="AF218" s="153"/>
      <c r="AG218" s="153"/>
    </row>
    <row r="219" spans="1:33" ht="15" x14ac:dyDescent="0.25">
      <c r="A219" s="39" t="str">
        <f>Index!A79</f>
        <v>Table 5m   Hotel Average room rates, by nationality of guests, FY2008-FY2019</v>
      </c>
      <c r="B219" s="218"/>
      <c r="C219" s="218"/>
      <c r="D219" s="218"/>
      <c r="E219" s="218"/>
      <c r="F219" s="218"/>
      <c r="G219" s="218"/>
      <c r="H219" s="153"/>
      <c r="I219" s="153"/>
      <c r="J219" s="153"/>
      <c r="K219" s="153"/>
      <c r="L219" s="153"/>
      <c r="M219" s="153"/>
      <c r="N219" s="153"/>
      <c r="O219" s="153"/>
      <c r="P219" s="153"/>
      <c r="Q219" s="153"/>
      <c r="R219" s="153"/>
      <c r="S219" s="153"/>
      <c r="T219" s="153"/>
      <c r="U219" s="153"/>
      <c r="V219" s="153"/>
      <c r="W219" s="153"/>
      <c r="X219" s="153"/>
      <c r="Y219" s="153"/>
      <c r="Z219" s="218"/>
      <c r="AA219" s="218"/>
      <c r="AB219" s="218"/>
      <c r="AC219" s="218"/>
      <c r="AD219" s="218"/>
      <c r="AE219" s="218"/>
      <c r="AF219" s="218"/>
      <c r="AG219" s="218"/>
    </row>
    <row r="220" spans="1:33" s="41" customFormat="1" ht="25.35" customHeight="1" x14ac:dyDescent="0.3">
      <c r="A220" s="411" t="s">
        <v>839</v>
      </c>
      <c r="B220" s="155"/>
      <c r="C220" s="155"/>
      <c r="D220" s="155"/>
      <c r="E220" s="155"/>
      <c r="F220" s="155"/>
      <c r="G220" s="155"/>
      <c r="H220" s="155"/>
      <c r="I220" s="155"/>
      <c r="J220" s="155" t="str">
        <f>J$2</f>
        <v>FY08</v>
      </c>
      <c r="K220" s="155" t="str">
        <f t="shared" ref="K220:U220" si="126">K$2</f>
        <v>FY09</v>
      </c>
      <c r="L220" s="155" t="str">
        <f t="shared" si="126"/>
        <v>FY10</v>
      </c>
      <c r="M220" s="155" t="str">
        <f t="shared" si="126"/>
        <v>FY11</v>
      </c>
      <c r="N220" s="155" t="str">
        <f t="shared" si="126"/>
        <v>FY12</v>
      </c>
      <c r="O220" s="155" t="str">
        <f t="shared" si="126"/>
        <v>FY13</v>
      </c>
      <c r="P220" s="155" t="str">
        <f t="shared" si="126"/>
        <v>FY14</v>
      </c>
      <c r="Q220" s="155" t="str">
        <f t="shared" si="126"/>
        <v>FY15</v>
      </c>
      <c r="R220" s="155" t="str">
        <f t="shared" si="126"/>
        <v>FY16</v>
      </c>
      <c r="S220" s="155" t="str">
        <f t="shared" si="126"/>
        <v>FY17</v>
      </c>
      <c r="T220" s="155" t="str">
        <f t="shared" si="126"/>
        <v>FY18</v>
      </c>
      <c r="U220" s="155" t="str">
        <f t="shared" si="126"/>
        <v>FY19</v>
      </c>
      <c r="V220" s="155" t="s">
        <v>840</v>
      </c>
      <c r="W220" s="155" t="s">
        <v>841</v>
      </c>
      <c r="X220" s="155" t="s">
        <v>842</v>
      </c>
      <c r="Y220" s="155" t="s">
        <v>843</v>
      </c>
      <c r="Z220" s="38"/>
      <c r="AA220" s="38"/>
      <c r="AB220" s="38"/>
      <c r="AC220" s="38"/>
      <c r="AD220" s="38"/>
      <c r="AE220" s="38"/>
      <c r="AF220" s="38"/>
      <c r="AG220" s="38"/>
    </row>
    <row r="221" spans="1:33" s="38" customFormat="1" ht="25.5" customHeight="1" x14ac:dyDescent="0.3">
      <c r="A221" s="176" t="s">
        <v>168</v>
      </c>
      <c r="B221" s="249"/>
      <c r="C221" s="249"/>
      <c r="D221" s="249"/>
      <c r="E221" s="249"/>
      <c r="F221" s="249"/>
      <c r="G221" s="249"/>
      <c r="H221" s="249"/>
      <c r="I221" s="249"/>
      <c r="J221" s="272">
        <v>121.76904296875</v>
      </c>
      <c r="K221" s="272">
        <v>127.94451904296875</v>
      </c>
      <c r="L221" s="272">
        <v>125.89043426513672</v>
      </c>
      <c r="M221" s="272">
        <v>122.79719543457031</v>
      </c>
      <c r="N221" s="272">
        <v>132.98297119140625</v>
      </c>
      <c r="O221" s="272">
        <v>149.079833984375</v>
      </c>
      <c r="P221" s="272">
        <v>152.54725646972656</v>
      </c>
      <c r="Q221" s="272">
        <v>173.73173522949219</v>
      </c>
      <c r="R221" s="272">
        <v>188.73634338378906</v>
      </c>
      <c r="S221" s="272">
        <v>194.90882873535156</v>
      </c>
      <c r="T221" s="272">
        <v>188.26025390625</v>
      </c>
      <c r="U221" s="272">
        <v>170.67247009277344</v>
      </c>
      <c r="V221" s="657"/>
      <c r="W221" s="657"/>
      <c r="X221" s="657"/>
      <c r="Y221" s="657"/>
      <c r="Z221" s="153"/>
      <c r="AA221" s="153"/>
      <c r="AB221" s="153"/>
      <c r="AC221" s="153"/>
      <c r="AD221" s="153"/>
      <c r="AE221" s="153"/>
      <c r="AF221" s="153"/>
      <c r="AG221" s="153"/>
    </row>
    <row r="222" spans="1:33" x14ac:dyDescent="0.25">
      <c r="A222" s="176" t="s">
        <v>169</v>
      </c>
      <c r="B222" s="252"/>
      <c r="C222" s="252"/>
      <c r="D222" s="252"/>
      <c r="E222" s="252"/>
      <c r="F222" s="252"/>
      <c r="G222" s="252"/>
      <c r="H222" s="252"/>
      <c r="I222" s="252"/>
      <c r="J222" s="272">
        <v>110.75828552246094</v>
      </c>
      <c r="K222" s="272">
        <v>119.01472473144531</v>
      </c>
      <c r="L222" s="272">
        <v>120.71553039550781</v>
      </c>
      <c r="M222" s="272">
        <v>143.064208984375</v>
      </c>
      <c r="N222" s="272">
        <v>143.12826538085938</v>
      </c>
      <c r="O222" s="272">
        <v>157.63975524902344</v>
      </c>
      <c r="P222" s="272">
        <v>158.40184020996094</v>
      </c>
      <c r="Q222" s="272">
        <v>167.26982116699219</v>
      </c>
      <c r="R222" s="272">
        <v>165.51246643066406</v>
      </c>
      <c r="S222" s="272">
        <v>170.19723510742188</v>
      </c>
      <c r="T222" s="272">
        <v>168.56170654296875</v>
      </c>
      <c r="U222" s="272">
        <v>156.95500183105469</v>
      </c>
      <c r="V222" s="657"/>
      <c r="W222" s="657"/>
      <c r="X222" s="657"/>
      <c r="Y222" s="657"/>
      <c r="Z222" s="153"/>
      <c r="AA222" s="153"/>
      <c r="AB222" s="153"/>
      <c r="AC222" s="153"/>
      <c r="AD222" s="153"/>
      <c r="AE222" s="153"/>
      <c r="AF222" s="153"/>
      <c r="AG222" s="153"/>
    </row>
    <row r="223" spans="1:33" x14ac:dyDescent="0.25">
      <c r="A223" s="176" t="s">
        <v>170</v>
      </c>
      <c r="B223" s="252"/>
      <c r="C223" s="252"/>
      <c r="D223" s="252"/>
      <c r="E223" s="252"/>
      <c r="F223" s="252"/>
      <c r="G223" s="252"/>
      <c r="H223" s="252"/>
      <c r="I223" s="252"/>
      <c r="J223" s="272">
        <v>73.879432678222656</v>
      </c>
      <c r="K223" s="272">
        <v>79.766242980957031</v>
      </c>
      <c r="L223" s="272">
        <v>74.45953369140625</v>
      </c>
      <c r="M223" s="272">
        <v>76.215919494628906</v>
      </c>
      <c r="N223" s="272">
        <v>81.004570007324219</v>
      </c>
      <c r="O223" s="272">
        <v>101.38372039794922</v>
      </c>
      <c r="P223" s="272">
        <v>96.285057067871094</v>
      </c>
      <c r="Q223" s="272">
        <v>124.05297088623047</v>
      </c>
      <c r="R223" s="272">
        <v>126.44187164306641</v>
      </c>
      <c r="S223" s="272">
        <v>125.01683807373047</v>
      </c>
      <c r="T223" s="272">
        <v>125.25293731689453</v>
      </c>
      <c r="U223" s="272">
        <v>121.54726409912109</v>
      </c>
      <c r="V223" s="657"/>
      <c r="W223" s="657"/>
      <c r="X223" s="657"/>
      <c r="Y223" s="657"/>
      <c r="Z223" s="153"/>
      <c r="AA223" s="153"/>
      <c r="AB223" s="153"/>
      <c r="AC223" s="153"/>
      <c r="AD223" s="153"/>
      <c r="AE223" s="153"/>
      <c r="AF223" s="153"/>
      <c r="AG223" s="153"/>
    </row>
    <row r="224" spans="1:33" x14ac:dyDescent="0.25">
      <c r="A224" s="176" t="s">
        <v>171</v>
      </c>
      <c r="B224" s="252"/>
      <c r="C224" s="252"/>
      <c r="D224" s="252"/>
      <c r="E224" s="252"/>
      <c r="F224" s="252"/>
      <c r="G224" s="252"/>
      <c r="H224" s="252"/>
      <c r="I224" s="252"/>
      <c r="J224" s="272">
        <v>115.0096435546875</v>
      </c>
      <c r="K224" s="272">
        <v>109.17890167236328</v>
      </c>
      <c r="L224" s="272">
        <v>87.482521057128906</v>
      </c>
      <c r="M224" s="272">
        <v>98.207695007324219</v>
      </c>
      <c r="N224" s="272">
        <v>103.03144836425781</v>
      </c>
      <c r="O224" s="272">
        <v>114.47608184814453</v>
      </c>
      <c r="P224" s="272">
        <v>101.16548156738281</v>
      </c>
      <c r="Q224" s="272">
        <v>94.861351013183594</v>
      </c>
      <c r="R224" s="272">
        <v>101.19400024414063</v>
      </c>
      <c r="S224" s="272">
        <v>102.67477416992188</v>
      </c>
      <c r="T224" s="272">
        <v>94.425819396972656</v>
      </c>
      <c r="U224" s="272">
        <v>97.88153076171875</v>
      </c>
      <c r="V224" s="657"/>
      <c r="W224" s="657"/>
      <c r="X224" s="657"/>
      <c r="Y224" s="657"/>
      <c r="Z224" s="153"/>
      <c r="AA224" s="153"/>
      <c r="AB224" s="153"/>
      <c r="AC224" s="153"/>
      <c r="AD224" s="153"/>
      <c r="AE224" s="153"/>
      <c r="AF224" s="153"/>
      <c r="AG224" s="153"/>
    </row>
    <row r="225" spans="1:33" x14ac:dyDescent="0.25">
      <c r="A225" s="176" t="s">
        <v>172</v>
      </c>
      <c r="B225" s="252"/>
      <c r="C225" s="252"/>
      <c r="D225" s="252"/>
      <c r="E225" s="252"/>
      <c r="F225" s="252"/>
      <c r="G225" s="252"/>
      <c r="H225" s="252"/>
      <c r="I225" s="252"/>
      <c r="J225" s="272">
        <v>137.60195922851563</v>
      </c>
      <c r="K225" s="272">
        <v>145.56657409667969</v>
      </c>
      <c r="L225" s="272">
        <v>131.54055786132813</v>
      </c>
      <c r="M225" s="272">
        <v>129.63081359863281</v>
      </c>
      <c r="N225" s="272">
        <v>132.04922485351563</v>
      </c>
      <c r="O225" s="272">
        <v>145.08279418945313</v>
      </c>
      <c r="P225" s="272">
        <v>140.05902099609375</v>
      </c>
      <c r="Q225" s="272">
        <v>169.74668884277344</v>
      </c>
      <c r="R225" s="272">
        <v>181.97348022460938</v>
      </c>
      <c r="S225" s="272">
        <v>182.68284606933594</v>
      </c>
      <c r="T225" s="272">
        <v>171.63626098632813</v>
      </c>
      <c r="U225" s="272">
        <v>167.01701354980469</v>
      </c>
      <c r="V225" s="657"/>
      <c r="W225" s="657"/>
      <c r="X225" s="657"/>
      <c r="Y225" s="657"/>
      <c r="Z225" s="153"/>
      <c r="AA225" s="153"/>
      <c r="AB225" s="153"/>
      <c r="AC225" s="153"/>
      <c r="AD225" s="153"/>
      <c r="AE225" s="153"/>
      <c r="AF225" s="153"/>
      <c r="AG225" s="153"/>
    </row>
    <row r="226" spans="1:33" x14ac:dyDescent="0.25">
      <c r="A226" s="176" t="s">
        <v>173</v>
      </c>
      <c r="B226" s="252"/>
      <c r="C226" s="252"/>
      <c r="D226" s="252"/>
      <c r="E226" s="252"/>
      <c r="F226" s="252"/>
      <c r="G226" s="252"/>
      <c r="H226" s="252"/>
      <c r="I226" s="252"/>
      <c r="J226" s="272">
        <v>129.49021911621094</v>
      </c>
      <c r="K226" s="272">
        <v>131.78994750976563</v>
      </c>
      <c r="L226" s="272">
        <v>119.17848968505859</v>
      </c>
      <c r="M226" s="272">
        <v>119.73577880859375</v>
      </c>
      <c r="N226" s="272">
        <v>126.330322265625</v>
      </c>
      <c r="O226" s="272">
        <v>138.32646179199219</v>
      </c>
      <c r="P226" s="272">
        <v>136.80964660644531</v>
      </c>
      <c r="Q226" s="272">
        <v>156.39016723632813</v>
      </c>
      <c r="R226" s="272">
        <v>158.19647216796875</v>
      </c>
      <c r="S226" s="272">
        <v>158.82943725585938</v>
      </c>
      <c r="T226" s="272">
        <v>161.44468688964844</v>
      </c>
      <c r="U226" s="272">
        <v>145.73040771484375</v>
      </c>
      <c r="V226" s="657"/>
      <c r="W226" s="657"/>
      <c r="X226" s="657"/>
      <c r="Y226" s="657"/>
      <c r="Z226" s="153"/>
      <c r="AA226" s="153"/>
      <c r="AB226" s="153"/>
      <c r="AC226" s="153"/>
      <c r="AD226" s="153"/>
      <c r="AE226" s="153"/>
      <c r="AF226" s="153"/>
      <c r="AG226" s="153"/>
    </row>
    <row r="227" spans="1:33" x14ac:dyDescent="0.25">
      <c r="A227" s="176" t="s">
        <v>94</v>
      </c>
      <c r="B227" s="252"/>
      <c r="C227" s="252"/>
      <c r="D227" s="252"/>
      <c r="E227" s="252"/>
      <c r="F227" s="252"/>
      <c r="G227" s="252"/>
      <c r="H227" s="252"/>
      <c r="I227" s="252"/>
      <c r="J227" s="272">
        <v>95.296798706054688</v>
      </c>
      <c r="K227" s="272">
        <v>108.87985229492188</v>
      </c>
      <c r="L227" s="272">
        <v>108.46035766601563</v>
      </c>
      <c r="M227" s="272">
        <v>106.32001495361328</v>
      </c>
      <c r="N227" s="272">
        <v>112.93102264404297</v>
      </c>
      <c r="O227" s="272">
        <v>123.83660888671875</v>
      </c>
      <c r="P227" s="272">
        <v>123.31012725830078</v>
      </c>
      <c r="Q227" s="272">
        <v>142.38285827636719</v>
      </c>
      <c r="R227" s="272">
        <v>152.82122802734375</v>
      </c>
      <c r="S227" s="272">
        <v>165.51628112792969</v>
      </c>
      <c r="T227" s="272">
        <v>142.47697448730469</v>
      </c>
      <c r="U227" s="272">
        <v>134.26676940917969</v>
      </c>
      <c r="V227" s="657"/>
      <c r="W227" s="657"/>
      <c r="X227" s="657"/>
      <c r="Y227" s="657"/>
      <c r="Z227" s="153"/>
      <c r="AA227" s="153"/>
      <c r="AB227" s="153"/>
      <c r="AC227" s="153"/>
      <c r="AD227" s="153"/>
      <c r="AE227" s="153"/>
      <c r="AF227" s="153"/>
      <c r="AG227" s="153"/>
    </row>
    <row r="228" spans="1:33" x14ac:dyDescent="0.25">
      <c r="A228" s="264" t="s">
        <v>844</v>
      </c>
      <c r="B228" s="273"/>
      <c r="C228" s="273"/>
      <c r="D228" s="273"/>
      <c r="E228" s="273"/>
      <c r="F228" s="273"/>
      <c r="G228" s="273"/>
      <c r="H228" s="273"/>
      <c r="I228" s="273"/>
      <c r="J228" s="274">
        <v>109.84358215332031</v>
      </c>
      <c r="K228" s="274">
        <v>118.98832702636719</v>
      </c>
      <c r="L228" s="274">
        <v>111.20693969726563</v>
      </c>
      <c r="M228" s="274">
        <v>111.49701690673828</v>
      </c>
      <c r="N228" s="274">
        <v>115.8475341796875</v>
      </c>
      <c r="O228" s="274">
        <v>134.56645202636719</v>
      </c>
      <c r="P228" s="274">
        <v>128.07684326171875</v>
      </c>
      <c r="Q228" s="274">
        <v>125.50721740722656</v>
      </c>
      <c r="R228" s="274">
        <v>134.96633911132813</v>
      </c>
      <c r="S228" s="274">
        <v>140.42790222167969</v>
      </c>
      <c r="T228" s="274">
        <v>134.01992797851563</v>
      </c>
      <c r="U228" s="274">
        <v>134.56352233886719</v>
      </c>
      <c r="V228" s="659"/>
      <c r="W228" s="659"/>
      <c r="X228" s="659"/>
      <c r="Y228" s="659"/>
      <c r="Z228" s="418"/>
      <c r="AA228" s="418"/>
      <c r="AB228" s="418"/>
      <c r="AC228" s="418"/>
      <c r="AD228" s="418"/>
      <c r="AE228" s="418"/>
      <c r="AF228" s="418"/>
      <c r="AG228" s="418"/>
    </row>
    <row r="229" spans="1:33" s="40" customFormat="1" ht="19.5" customHeight="1" x14ac:dyDescent="0.25">
      <c r="A229" s="598" t="s">
        <v>845</v>
      </c>
      <c r="B229" s="267"/>
      <c r="C229" s="267"/>
      <c r="D229" s="267"/>
      <c r="E229" s="267"/>
      <c r="F229" s="267"/>
      <c r="G229" s="267"/>
      <c r="H229" s="267"/>
      <c r="I229" s="267"/>
      <c r="J229" s="258"/>
      <c r="K229" s="258"/>
      <c r="L229" s="258"/>
      <c r="M229" s="258"/>
      <c r="N229" s="258"/>
      <c r="O229" s="258"/>
      <c r="P229" s="258"/>
      <c r="Q229" s="258"/>
      <c r="R229" s="258"/>
      <c r="S229" s="258"/>
      <c r="T229" s="258"/>
      <c r="U229" s="258"/>
      <c r="V229" s="258"/>
      <c r="W229" s="258"/>
      <c r="X229" s="258"/>
      <c r="Y229" s="258"/>
      <c r="Z229" s="153"/>
      <c r="AA229" s="153"/>
      <c r="AB229" s="153"/>
      <c r="AC229" s="153"/>
      <c r="AD229" s="153"/>
      <c r="AE229" s="153"/>
      <c r="AF229" s="153"/>
      <c r="AG229" s="153"/>
    </row>
    <row r="230" spans="1:33" s="40" customFormat="1" ht="19.5" customHeight="1" x14ac:dyDescent="0.25">
      <c r="A230" s="412" t="s">
        <v>846</v>
      </c>
      <c r="B230" s="153"/>
      <c r="C230" s="153"/>
      <c r="D230" s="153"/>
      <c r="E230" s="153"/>
      <c r="F230" s="153"/>
      <c r="G230" s="153"/>
      <c r="H230" s="153"/>
      <c r="I230" s="153"/>
      <c r="J230" s="244"/>
      <c r="K230" s="244"/>
      <c r="L230" s="244"/>
      <c r="M230" s="244"/>
      <c r="N230" s="244"/>
      <c r="O230" s="244"/>
      <c r="P230" s="244"/>
      <c r="Q230" s="244"/>
      <c r="R230" s="244"/>
      <c r="S230" s="244"/>
      <c r="T230" s="244"/>
      <c r="U230" s="244"/>
      <c r="V230" s="244"/>
      <c r="W230" s="244"/>
      <c r="X230" s="244"/>
      <c r="Y230" s="244"/>
      <c r="Z230" s="153"/>
      <c r="AA230" s="153"/>
      <c r="AB230" s="153"/>
      <c r="AC230" s="153"/>
      <c r="AD230" s="153"/>
      <c r="AE230" s="153"/>
      <c r="AF230" s="153"/>
      <c r="AG230" s="153"/>
    </row>
    <row r="231" spans="1:33" x14ac:dyDescent="0.25">
      <c r="A231" s="412" t="s">
        <v>847</v>
      </c>
      <c r="B231" s="153"/>
      <c r="C231" s="153"/>
      <c r="D231" s="153"/>
      <c r="E231" s="153"/>
      <c r="F231" s="153"/>
      <c r="G231" s="153"/>
      <c r="H231" s="153"/>
      <c r="I231" s="153"/>
      <c r="J231" s="244"/>
      <c r="K231" s="244"/>
      <c r="L231" s="244"/>
      <c r="M231" s="244"/>
      <c r="N231" s="244"/>
      <c r="O231" s="244"/>
      <c r="P231" s="244"/>
      <c r="Q231" s="244"/>
      <c r="R231" s="244"/>
      <c r="S231" s="244"/>
      <c r="T231" s="244"/>
      <c r="U231" s="244"/>
      <c r="V231" s="244"/>
      <c r="W231" s="244"/>
      <c r="X231" s="244"/>
      <c r="Y231" s="244"/>
      <c r="Z231" s="153"/>
      <c r="AA231" s="153"/>
      <c r="AB231" s="153"/>
      <c r="AC231" s="153"/>
      <c r="AD231" s="153"/>
      <c r="AE231" s="153"/>
      <c r="AF231" s="153"/>
      <c r="AG231" s="153"/>
    </row>
    <row r="232" spans="1:33" x14ac:dyDescent="0.25">
      <c r="A232" s="153"/>
      <c r="B232" s="153"/>
      <c r="C232" s="153"/>
      <c r="D232" s="153"/>
      <c r="E232" s="153"/>
      <c r="F232" s="153"/>
      <c r="G232" s="153"/>
      <c r="H232" s="153"/>
      <c r="I232" s="153"/>
      <c r="J232" s="244"/>
      <c r="K232" s="244"/>
      <c r="L232" s="244"/>
      <c r="M232" s="244"/>
      <c r="N232" s="244"/>
      <c r="O232" s="244"/>
      <c r="P232" s="244"/>
      <c r="Q232" s="244"/>
      <c r="R232" s="244"/>
      <c r="S232" s="244"/>
      <c r="T232" s="244"/>
      <c r="U232" s="244"/>
      <c r="V232" s="244"/>
      <c r="W232" s="244"/>
      <c r="X232" s="244"/>
      <c r="Y232" s="244"/>
      <c r="Z232" s="153"/>
      <c r="AA232" s="153"/>
      <c r="AB232" s="153"/>
      <c r="AC232" s="153"/>
      <c r="AD232" s="153"/>
      <c r="AE232" s="153"/>
      <c r="AF232" s="153"/>
      <c r="AG232" s="153"/>
    </row>
    <row r="233" spans="1:33" x14ac:dyDescent="0.25">
      <c r="A233" s="153"/>
      <c r="B233" s="153"/>
      <c r="C233" s="153"/>
      <c r="D233" s="153"/>
      <c r="E233" s="153"/>
      <c r="F233" s="153"/>
      <c r="G233" s="153"/>
      <c r="H233" s="153"/>
      <c r="I233" s="153"/>
      <c r="J233" s="244"/>
      <c r="K233" s="244"/>
      <c r="L233" s="244"/>
      <c r="M233" s="244"/>
      <c r="N233" s="244"/>
      <c r="O233" s="244"/>
      <c r="P233" s="244"/>
      <c r="Q233" s="244"/>
      <c r="R233" s="244"/>
      <c r="S233" s="244"/>
      <c r="T233" s="244"/>
      <c r="U233" s="244"/>
      <c r="V233" s="244"/>
      <c r="W233" s="244"/>
      <c r="X233" s="244"/>
      <c r="Y233" s="244"/>
      <c r="Z233" s="153"/>
      <c r="AA233" s="153"/>
      <c r="AB233" s="153"/>
      <c r="AC233" s="153"/>
      <c r="AD233" s="153"/>
      <c r="AE233" s="153"/>
      <c r="AF233" s="153"/>
      <c r="AG233" s="153"/>
    </row>
    <row r="234" spans="1:33" x14ac:dyDescent="0.25">
      <c r="A234" s="153"/>
      <c r="B234" s="153"/>
      <c r="C234" s="153"/>
      <c r="D234" s="153"/>
      <c r="E234" s="153"/>
      <c r="F234" s="153"/>
      <c r="G234" s="153"/>
      <c r="H234" s="153"/>
      <c r="I234" s="153"/>
      <c r="J234" s="244"/>
      <c r="K234" s="244"/>
      <c r="L234" s="244"/>
      <c r="M234" s="244"/>
      <c r="N234" s="244"/>
      <c r="O234" s="244"/>
      <c r="P234" s="244"/>
      <c r="Q234" s="244"/>
      <c r="R234" s="244"/>
      <c r="S234" s="244"/>
      <c r="T234" s="244"/>
      <c r="U234" s="244"/>
      <c r="V234" s="244"/>
      <c r="W234" s="244"/>
      <c r="X234" s="244"/>
      <c r="Y234" s="244"/>
      <c r="Z234" s="153"/>
      <c r="AA234" s="153"/>
      <c r="AB234" s="153"/>
      <c r="AC234" s="153"/>
      <c r="AD234" s="153"/>
      <c r="AE234" s="153"/>
      <c r="AF234" s="153"/>
      <c r="AG234" s="153"/>
    </row>
    <row r="235" spans="1:33" x14ac:dyDescent="0.25">
      <c r="A235" s="153"/>
      <c r="B235" s="153"/>
      <c r="C235" s="153"/>
      <c r="D235" s="153"/>
      <c r="E235" s="153"/>
      <c r="F235" s="153"/>
      <c r="G235" s="153"/>
      <c r="H235" s="153"/>
      <c r="I235" s="153"/>
      <c r="J235" s="244"/>
      <c r="K235" s="244"/>
      <c r="L235" s="244"/>
      <c r="M235" s="244"/>
      <c r="N235" s="244"/>
      <c r="O235" s="244"/>
      <c r="P235" s="244"/>
      <c r="Q235" s="244"/>
      <c r="R235" s="244"/>
      <c r="S235" s="244"/>
      <c r="T235" s="244"/>
      <c r="U235" s="244"/>
      <c r="V235" s="244"/>
      <c r="W235" s="244"/>
      <c r="X235" s="244"/>
      <c r="Y235" s="244"/>
      <c r="Z235" s="153"/>
      <c r="AA235" s="153"/>
      <c r="AB235" s="153"/>
      <c r="AC235" s="153"/>
      <c r="AD235" s="153"/>
      <c r="AE235" s="153"/>
      <c r="AF235" s="153"/>
      <c r="AG235" s="153"/>
    </row>
    <row r="236" spans="1:33" x14ac:dyDescent="0.25">
      <c r="A236" s="153"/>
      <c r="B236" s="153"/>
      <c r="C236" s="153"/>
      <c r="D236" s="153"/>
      <c r="E236" s="153"/>
      <c r="F236" s="153"/>
      <c r="G236" s="153"/>
      <c r="H236" s="153"/>
      <c r="I236" s="153"/>
      <c r="J236" s="244"/>
      <c r="K236" s="244"/>
      <c r="L236" s="244"/>
      <c r="M236" s="244"/>
      <c r="N236" s="244"/>
      <c r="O236" s="244"/>
      <c r="P236" s="244"/>
      <c r="Q236" s="244"/>
      <c r="R236" s="244"/>
      <c r="S236" s="244"/>
      <c r="T236" s="244"/>
      <c r="U236" s="244"/>
      <c r="V236" s="244"/>
      <c r="W236" s="244"/>
      <c r="X236" s="244"/>
      <c r="Y236" s="244"/>
      <c r="Z236" s="153"/>
      <c r="AA236" s="153"/>
      <c r="AB236" s="153"/>
      <c r="AC236" s="153"/>
      <c r="AD236" s="153"/>
      <c r="AE236" s="153"/>
      <c r="AF236" s="153"/>
      <c r="AG236" s="153"/>
    </row>
    <row r="237" spans="1:33" x14ac:dyDescent="0.25">
      <c r="A237" s="153"/>
      <c r="B237" s="153"/>
      <c r="C237" s="153"/>
      <c r="D237" s="153"/>
      <c r="E237" s="153"/>
      <c r="F237" s="153"/>
      <c r="G237" s="153"/>
      <c r="H237" s="153"/>
      <c r="I237" s="153"/>
      <c r="J237" s="244"/>
      <c r="K237" s="244"/>
      <c r="L237" s="244"/>
      <c r="M237" s="244"/>
      <c r="N237" s="244"/>
      <c r="O237" s="244"/>
      <c r="P237" s="244"/>
      <c r="Q237" s="244"/>
      <c r="R237" s="244"/>
      <c r="S237" s="244"/>
      <c r="T237" s="244"/>
      <c r="U237" s="244"/>
      <c r="V237" s="244"/>
      <c r="W237" s="244"/>
      <c r="X237" s="244"/>
      <c r="Y237" s="244"/>
      <c r="Z237" s="153"/>
      <c r="AA237" s="153"/>
      <c r="AB237" s="153"/>
      <c r="AC237" s="153"/>
      <c r="AD237" s="153"/>
      <c r="AE237" s="153"/>
      <c r="AF237" s="153"/>
      <c r="AG237" s="153"/>
    </row>
    <row r="238" spans="1:33" x14ac:dyDescent="0.25">
      <c r="A238" s="153"/>
      <c r="B238" s="153"/>
      <c r="C238" s="153"/>
      <c r="D238" s="153"/>
      <c r="E238" s="153"/>
      <c r="F238" s="153"/>
      <c r="G238" s="153"/>
      <c r="H238" s="153"/>
      <c r="I238" s="153"/>
      <c r="J238" s="244"/>
      <c r="K238" s="244"/>
      <c r="L238" s="244"/>
      <c r="M238" s="244"/>
      <c r="N238" s="244"/>
      <c r="O238" s="244"/>
      <c r="P238" s="244"/>
      <c r="Q238" s="244"/>
      <c r="R238" s="244"/>
      <c r="S238" s="244"/>
      <c r="T238" s="244"/>
      <c r="U238" s="244"/>
      <c r="V238" s="244"/>
      <c r="W238" s="244"/>
      <c r="X238" s="244"/>
      <c r="Y238" s="244"/>
      <c r="Z238" s="153"/>
      <c r="AA238" s="153"/>
      <c r="AB238" s="153"/>
      <c r="AC238" s="153"/>
      <c r="AD238" s="153"/>
      <c r="AE238" s="153"/>
      <c r="AF238" s="153"/>
      <c r="AG238" s="153"/>
    </row>
    <row r="239" spans="1:33" x14ac:dyDescent="0.25">
      <c r="A239" s="153"/>
      <c r="B239" s="153"/>
      <c r="C239" s="153"/>
      <c r="D239" s="153"/>
      <c r="E239" s="153"/>
      <c r="F239" s="153"/>
      <c r="G239" s="153"/>
      <c r="H239" s="153"/>
      <c r="I239" s="153"/>
      <c r="J239" s="244"/>
      <c r="K239" s="244"/>
      <c r="L239" s="244"/>
      <c r="M239" s="244"/>
      <c r="N239" s="244"/>
      <c r="O239" s="244"/>
      <c r="P239" s="244"/>
      <c r="Q239" s="244"/>
      <c r="R239" s="244"/>
      <c r="S239" s="244"/>
      <c r="T239" s="244"/>
      <c r="U239" s="244"/>
      <c r="V239" s="244"/>
      <c r="W239" s="244"/>
      <c r="X239" s="244"/>
      <c r="Y239" s="244"/>
      <c r="Z239" s="153"/>
      <c r="AA239" s="153"/>
      <c r="AB239" s="153"/>
      <c r="AC239" s="153"/>
      <c r="AD239" s="153"/>
      <c r="AE239" s="153"/>
      <c r="AF239" s="153"/>
      <c r="AG239" s="153"/>
    </row>
    <row r="240" spans="1:33" x14ac:dyDescent="0.25">
      <c r="A240" s="153"/>
      <c r="B240" s="153"/>
      <c r="C240" s="153"/>
      <c r="D240" s="153"/>
      <c r="E240" s="153"/>
      <c r="F240" s="153"/>
      <c r="G240" s="153"/>
      <c r="H240" s="153"/>
      <c r="I240" s="153"/>
      <c r="J240" s="244"/>
      <c r="K240" s="244"/>
      <c r="L240" s="244"/>
      <c r="M240" s="244"/>
      <c r="N240" s="244"/>
      <c r="O240" s="244"/>
      <c r="P240" s="244"/>
      <c r="Q240" s="244"/>
      <c r="R240" s="244"/>
      <c r="S240" s="244"/>
      <c r="T240" s="244"/>
      <c r="U240" s="244"/>
      <c r="V240" s="244"/>
      <c r="W240" s="244"/>
      <c r="X240" s="244"/>
      <c r="Y240" s="244"/>
      <c r="Z240" s="153"/>
      <c r="AA240" s="153"/>
      <c r="AB240" s="153"/>
      <c r="AC240" s="153"/>
      <c r="AD240" s="153"/>
      <c r="AE240" s="153"/>
      <c r="AF240" s="153"/>
      <c r="AG240" s="153"/>
    </row>
    <row r="241" spans="1:25" x14ac:dyDescent="0.25">
      <c r="A241" s="153"/>
      <c r="B241" s="153"/>
      <c r="C241" s="153"/>
      <c r="D241" s="153"/>
      <c r="E241" s="153"/>
      <c r="F241" s="153"/>
      <c r="G241" s="153"/>
      <c r="H241" s="153"/>
      <c r="I241" s="153"/>
      <c r="J241" s="244"/>
      <c r="K241" s="244"/>
      <c r="L241" s="244"/>
      <c r="M241" s="244"/>
      <c r="N241" s="244"/>
      <c r="O241" s="244"/>
      <c r="P241" s="244"/>
      <c r="Q241" s="244"/>
      <c r="R241" s="244"/>
      <c r="S241" s="244"/>
      <c r="T241" s="244"/>
      <c r="U241" s="244"/>
      <c r="V241" s="244"/>
      <c r="W241" s="244"/>
      <c r="X241" s="244"/>
      <c r="Y241" s="244"/>
    </row>
    <row r="242" spans="1:25" x14ac:dyDescent="0.25">
      <c r="A242" s="153"/>
      <c r="B242" s="153"/>
      <c r="C242" s="153"/>
      <c r="D242" s="153"/>
      <c r="E242" s="153"/>
      <c r="F242" s="153"/>
      <c r="G242" s="153"/>
      <c r="H242" s="153"/>
      <c r="I242" s="153"/>
      <c r="J242" s="244"/>
      <c r="K242" s="244"/>
      <c r="L242" s="244"/>
      <c r="M242" s="244"/>
      <c r="N242" s="244"/>
      <c r="O242" s="244"/>
      <c r="P242" s="244"/>
      <c r="Q242" s="244"/>
      <c r="R242" s="244"/>
      <c r="S242" s="244"/>
      <c r="T242" s="244"/>
      <c r="U242" s="244"/>
      <c r="V242" s="244"/>
      <c r="W242" s="244"/>
      <c r="X242" s="244"/>
      <c r="Y242" s="244"/>
    </row>
    <row r="243" spans="1:25" x14ac:dyDescent="0.25">
      <c r="A243" s="153"/>
      <c r="B243" s="153"/>
      <c r="C243" s="153"/>
      <c r="D243" s="153"/>
      <c r="E243" s="153"/>
      <c r="F243" s="153"/>
      <c r="G243" s="153"/>
      <c r="H243" s="153"/>
      <c r="I243" s="153"/>
      <c r="J243" s="244"/>
      <c r="K243" s="244"/>
      <c r="L243" s="244"/>
      <c r="M243" s="244"/>
      <c r="N243" s="244"/>
      <c r="O243" s="244"/>
      <c r="P243" s="244"/>
      <c r="Q243" s="244"/>
      <c r="R243" s="244"/>
      <c r="S243" s="244"/>
      <c r="T243" s="244"/>
      <c r="U243" s="244"/>
      <c r="V243" s="244"/>
      <c r="W243" s="244"/>
      <c r="X243" s="244"/>
      <c r="Y243" s="244"/>
    </row>
    <row r="244" spans="1:25" x14ac:dyDescent="0.25">
      <c r="A244" s="153"/>
      <c r="B244" s="153"/>
      <c r="C244" s="153"/>
      <c r="D244" s="153"/>
      <c r="E244" s="153"/>
      <c r="F244" s="153"/>
      <c r="G244" s="153"/>
      <c r="H244" s="153"/>
      <c r="I244" s="153"/>
      <c r="J244" s="244"/>
      <c r="K244" s="244"/>
      <c r="L244" s="244"/>
      <c r="M244" s="244"/>
      <c r="N244" s="244"/>
      <c r="O244" s="244"/>
      <c r="P244" s="244"/>
      <c r="Q244" s="244"/>
      <c r="R244" s="244"/>
      <c r="S244" s="244"/>
      <c r="T244" s="244"/>
      <c r="U244" s="244"/>
      <c r="V244" s="244"/>
      <c r="W244" s="244"/>
      <c r="X244" s="244"/>
      <c r="Y244" s="244"/>
    </row>
    <row r="245" spans="1:25" x14ac:dyDescent="0.25">
      <c r="A245" s="153"/>
      <c r="B245" s="153"/>
      <c r="C245" s="153"/>
      <c r="D245" s="153"/>
      <c r="E245" s="153"/>
      <c r="F245" s="153"/>
      <c r="G245" s="153"/>
      <c r="H245" s="153"/>
      <c r="I245" s="153"/>
      <c r="J245" s="244"/>
      <c r="K245" s="244"/>
      <c r="L245" s="244"/>
      <c r="M245" s="244"/>
      <c r="N245" s="244"/>
      <c r="O245" s="244"/>
      <c r="P245" s="244"/>
      <c r="Q245" s="244"/>
      <c r="R245" s="244"/>
      <c r="S245" s="244"/>
      <c r="T245" s="244"/>
      <c r="U245" s="244"/>
      <c r="V245" s="244"/>
      <c r="W245" s="244"/>
      <c r="X245" s="244"/>
      <c r="Y245" s="244"/>
    </row>
    <row r="246" spans="1:25" x14ac:dyDescent="0.25">
      <c r="A246" s="153"/>
      <c r="B246" s="153"/>
      <c r="C246" s="153"/>
      <c r="D246" s="153"/>
      <c r="E246" s="153"/>
      <c r="F246" s="153"/>
      <c r="G246" s="153"/>
      <c r="H246" s="153"/>
      <c r="I246" s="153"/>
      <c r="J246" s="244"/>
      <c r="K246" s="244"/>
      <c r="L246" s="244"/>
      <c r="M246" s="244"/>
      <c r="N246" s="244"/>
      <c r="O246" s="244"/>
      <c r="P246" s="244"/>
      <c r="Q246" s="244"/>
      <c r="R246" s="244"/>
      <c r="S246" s="244"/>
      <c r="T246" s="244"/>
      <c r="U246" s="244"/>
      <c r="V246" s="244"/>
      <c r="W246" s="244"/>
      <c r="X246" s="244"/>
      <c r="Y246" s="244"/>
    </row>
    <row r="247" spans="1:25" x14ac:dyDescent="0.25">
      <c r="A247" s="153"/>
      <c r="B247" s="153"/>
      <c r="C247" s="153"/>
      <c r="D247" s="153"/>
      <c r="E247" s="153"/>
      <c r="F247" s="153"/>
      <c r="G247" s="153"/>
      <c r="H247" s="153"/>
      <c r="I247" s="153"/>
      <c r="J247" s="244"/>
      <c r="K247" s="244"/>
      <c r="L247" s="244"/>
      <c r="M247" s="244"/>
      <c r="N247" s="244"/>
      <c r="O247" s="244"/>
      <c r="P247" s="244"/>
      <c r="Q247" s="244"/>
      <c r="R247" s="244"/>
      <c r="S247" s="244"/>
      <c r="T247" s="244"/>
      <c r="U247" s="244"/>
      <c r="V247" s="244"/>
      <c r="W247" s="244"/>
      <c r="X247" s="244"/>
      <c r="Y247" s="244"/>
    </row>
    <row r="248" spans="1:25" x14ac:dyDescent="0.25">
      <c r="A248" s="153"/>
      <c r="B248" s="153"/>
      <c r="C248" s="153"/>
      <c r="D248" s="153"/>
      <c r="E248" s="153"/>
      <c r="F248" s="153"/>
      <c r="G248" s="153"/>
      <c r="H248" s="153"/>
      <c r="I248" s="153"/>
      <c r="J248" s="244"/>
      <c r="K248" s="244"/>
      <c r="L248" s="244"/>
      <c r="M248" s="244"/>
      <c r="N248" s="244"/>
      <c r="O248" s="244"/>
      <c r="P248" s="244"/>
      <c r="Q248" s="244"/>
      <c r="R248" s="244"/>
      <c r="S248" s="244"/>
      <c r="T248" s="244"/>
      <c r="U248" s="244"/>
      <c r="V248" s="244"/>
      <c r="W248" s="244"/>
      <c r="X248" s="244"/>
      <c r="Y248" s="244"/>
    </row>
    <row r="249" spans="1:25" x14ac:dyDescent="0.25">
      <c r="A249" s="153"/>
      <c r="B249" s="153"/>
      <c r="C249" s="153"/>
      <c r="D249" s="153"/>
      <c r="E249" s="153"/>
      <c r="F249" s="153"/>
      <c r="G249" s="153"/>
      <c r="H249" s="153"/>
      <c r="I249" s="153"/>
      <c r="J249" s="244"/>
      <c r="K249" s="244"/>
      <c r="L249" s="244"/>
      <c r="M249" s="244"/>
      <c r="N249" s="244"/>
      <c r="O249" s="244"/>
      <c r="P249" s="244"/>
      <c r="Q249" s="244"/>
      <c r="R249" s="244"/>
      <c r="S249" s="244"/>
      <c r="T249" s="244"/>
      <c r="U249" s="244"/>
      <c r="V249" s="244"/>
      <c r="W249" s="244"/>
      <c r="X249" s="244"/>
      <c r="Y249" s="244"/>
    </row>
    <row r="250" spans="1:25" x14ac:dyDescent="0.25">
      <c r="A250" s="153"/>
      <c r="B250" s="153"/>
      <c r="C250" s="153"/>
      <c r="D250" s="153"/>
      <c r="E250" s="153"/>
      <c r="F250" s="153"/>
      <c r="G250" s="153"/>
      <c r="H250" s="153"/>
      <c r="I250" s="153"/>
      <c r="J250" s="244"/>
      <c r="K250" s="244"/>
      <c r="L250" s="244"/>
      <c r="M250" s="244"/>
      <c r="N250" s="244"/>
      <c r="O250" s="244"/>
      <c r="P250" s="244"/>
      <c r="Q250" s="244"/>
      <c r="R250" s="244"/>
      <c r="S250" s="244"/>
      <c r="T250" s="244"/>
      <c r="U250" s="244"/>
      <c r="V250" s="244"/>
      <c r="W250" s="244"/>
      <c r="X250" s="244"/>
      <c r="Y250" s="244"/>
    </row>
    <row r="251" spans="1:25" x14ac:dyDescent="0.25">
      <c r="A251" s="153"/>
      <c r="B251" s="153"/>
      <c r="C251" s="153"/>
      <c r="D251" s="153"/>
      <c r="E251" s="153"/>
      <c r="F251" s="153"/>
      <c r="G251" s="153"/>
      <c r="H251" s="153"/>
      <c r="I251" s="153"/>
      <c r="J251" s="244"/>
      <c r="K251" s="244"/>
      <c r="L251" s="244"/>
      <c r="M251" s="244"/>
      <c r="N251" s="244"/>
      <c r="O251" s="244"/>
      <c r="P251" s="244"/>
      <c r="Q251" s="244"/>
      <c r="R251" s="244"/>
      <c r="S251" s="244"/>
      <c r="T251" s="244"/>
      <c r="U251" s="244"/>
      <c r="V251" s="244"/>
      <c r="W251" s="244"/>
      <c r="X251" s="244"/>
      <c r="Y251" s="244"/>
    </row>
    <row r="252" spans="1:25" x14ac:dyDescent="0.25">
      <c r="A252" s="153"/>
      <c r="B252" s="153"/>
      <c r="C252" s="153"/>
      <c r="D252" s="153"/>
      <c r="E252" s="153"/>
      <c r="F252" s="153"/>
      <c r="G252" s="153"/>
      <c r="H252" s="153"/>
      <c r="I252" s="153"/>
      <c r="J252" s="244"/>
      <c r="K252" s="244"/>
      <c r="L252" s="244"/>
      <c r="M252" s="244"/>
      <c r="N252" s="244"/>
      <c r="O252" s="244"/>
      <c r="P252" s="244"/>
      <c r="Q252" s="244"/>
      <c r="R252" s="244"/>
      <c r="S252" s="244"/>
      <c r="T252" s="244"/>
      <c r="U252" s="244"/>
      <c r="V252" s="244"/>
      <c r="W252" s="244"/>
      <c r="X252" s="244"/>
      <c r="Y252" s="244"/>
    </row>
    <row r="253" spans="1:25" x14ac:dyDescent="0.25">
      <c r="A253" s="153"/>
      <c r="B253" s="153"/>
      <c r="C253" s="153"/>
      <c r="D253" s="153"/>
      <c r="E253" s="153"/>
      <c r="F253" s="153"/>
      <c r="G253" s="153"/>
      <c r="H253" s="153"/>
      <c r="I253" s="153"/>
      <c r="J253" s="244"/>
      <c r="K253" s="244"/>
      <c r="L253" s="244"/>
      <c r="M253" s="244"/>
      <c r="N253" s="244"/>
      <c r="O253" s="244"/>
      <c r="P253" s="244"/>
      <c r="Q253" s="244"/>
      <c r="R253" s="244"/>
      <c r="S253" s="244"/>
      <c r="T253" s="244"/>
      <c r="U253" s="244"/>
      <c r="V253" s="244"/>
      <c r="W253" s="244"/>
      <c r="X253" s="244"/>
      <c r="Y253" s="244"/>
    </row>
    <row r="254" spans="1:25" x14ac:dyDescent="0.25">
      <c r="A254" s="153"/>
      <c r="B254" s="153"/>
      <c r="C254" s="153"/>
      <c r="D254" s="153"/>
      <c r="E254" s="153"/>
      <c r="F254" s="153"/>
      <c r="G254" s="153"/>
      <c r="H254" s="153"/>
      <c r="I254" s="153"/>
      <c r="J254" s="244"/>
      <c r="K254" s="244"/>
      <c r="L254" s="244"/>
      <c r="M254" s="244"/>
      <c r="N254" s="244"/>
      <c r="O254" s="244"/>
      <c r="P254" s="244"/>
      <c r="Q254" s="244"/>
      <c r="R254" s="244"/>
      <c r="S254" s="244"/>
      <c r="T254" s="244"/>
      <c r="U254" s="244"/>
      <c r="V254" s="244"/>
      <c r="W254" s="244"/>
      <c r="X254" s="244"/>
      <c r="Y254" s="244"/>
    </row>
    <row r="255" spans="1:25" x14ac:dyDescent="0.25">
      <c r="A255" s="153"/>
      <c r="B255" s="153"/>
      <c r="C255" s="153"/>
      <c r="D255" s="153"/>
      <c r="E255" s="153"/>
      <c r="F255" s="153"/>
      <c r="G255" s="153"/>
      <c r="H255" s="153"/>
      <c r="I255" s="153"/>
      <c r="J255" s="244"/>
      <c r="K255" s="244"/>
      <c r="L255" s="244"/>
      <c r="M255" s="244"/>
      <c r="N255" s="244"/>
      <c r="O255" s="244"/>
      <c r="P255" s="244"/>
      <c r="Q255" s="244"/>
      <c r="R255" s="244"/>
      <c r="S255" s="244"/>
      <c r="T255" s="244"/>
      <c r="U255" s="244"/>
      <c r="V255" s="244"/>
      <c r="W255" s="244"/>
      <c r="X255" s="244"/>
      <c r="Y255" s="244"/>
    </row>
    <row r="256" spans="1:25" x14ac:dyDescent="0.25">
      <c r="A256" s="153"/>
      <c r="B256" s="153"/>
      <c r="C256" s="153"/>
      <c r="D256" s="153"/>
      <c r="E256" s="153"/>
      <c r="F256" s="153"/>
      <c r="G256" s="153"/>
      <c r="H256" s="153"/>
      <c r="I256" s="153"/>
      <c r="J256" s="244"/>
      <c r="K256" s="244"/>
      <c r="L256" s="244"/>
      <c r="M256" s="244"/>
      <c r="N256" s="244"/>
      <c r="O256" s="244"/>
      <c r="P256" s="244"/>
      <c r="Q256" s="244"/>
      <c r="R256" s="244"/>
      <c r="S256" s="244"/>
      <c r="T256" s="244"/>
      <c r="U256" s="244"/>
      <c r="V256" s="244"/>
      <c r="W256" s="244"/>
      <c r="X256" s="244"/>
      <c r="Y256" s="244"/>
    </row>
    <row r="257" spans="1:25" x14ac:dyDescent="0.25">
      <c r="A257" s="153"/>
      <c r="B257" s="153"/>
      <c r="C257" s="153"/>
      <c r="D257" s="153"/>
      <c r="E257" s="153"/>
      <c r="F257" s="153"/>
      <c r="G257" s="153"/>
      <c r="H257" s="153"/>
      <c r="I257" s="153"/>
      <c r="J257" s="244"/>
      <c r="K257" s="244"/>
      <c r="L257" s="244"/>
      <c r="M257" s="244"/>
      <c r="N257" s="244"/>
      <c r="O257" s="244"/>
      <c r="P257" s="244"/>
      <c r="Q257" s="244"/>
      <c r="R257" s="244"/>
      <c r="S257" s="244"/>
      <c r="T257" s="244"/>
      <c r="U257" s="244"/>
      <c r="V257" s="244"/>
      <c r="W257" s="244"/>
      <c r="X257" s="244"/>
      <c r="Y257" s="244"/>
    </row>
    <row r="258" spans="1:25" x14ac:dyDescent="0.25">
      <c r="A258" s="153"/>
      <c r="B258" s="153"/>
      <c r="C258" s="153"/>
      <c r="D258" s="153"/>
      <c r="E258" s="153"/>
      <c r="F258" s="153"/>
      <c r="G258" s="153"/>
      <c r="H258" s="153"/>
      <c r="I258" s="153"/>
      <c r="J258" s="244"/>
      <c r="K258" s="244"/>
      <c r="L258" s="244"/>
      <c r="M258" s="244"/>
      <c r="N258" s="244"/>
      <c r="O258" s="244"/>
      <c r="P258" s="244"/>
      <c r="Q258" s="244"/>
      <c r="R258" s="244"/>
      <c r="S258" s="244"/>
      <c r="T258" s="244"/>
      <c r="U258" s="244"/>
      <c r="V258" s="244"/>
      <c r="W258" s="244"/>
      <c r="X258" s="244"/>
      <c r="Y258" s="244"/>
    </row>
    <row r="259" spans="1:25" x14ac:dyDescent="0.25">
      <c r="A259" s="153"/>
      <c r="B259" s="153"/>
      <c r="C259" s="153"/>
      <c r="D259" s="153"/>
      <c r="E259" s="153"/>
      <c r="F259" s="153"/>
      <c r="G259" s="153"/>
      <c r="H259" s="153"/>
      <c r="I259" s="153"/>
      <c r="J259" s="244"/>
      <c r="K259" s="244"/>
      <c r="L259" s="244"/>
      <c r="M259" s="244"/>
      <c r="N259" s="244"/>
      <c r="O259" s="244"/>
      <c r="P259" s="244"/>
      <c r="Q259" s="244"/>
      <c r="R259" s="244"/>
      <c r="S259" s="244"/>
      <c r="T259" s="244"/>
      <c r="U259" s="244"/>
      <c r="V259" s="244"/>
      <c r="W259" s="244"/>
      <c r="X259" s="244"/>
      <c r="Y259" s="244"/>
    </row>
    <row r="260" spans="1:25" x14ac:dyDescent="0.25">
      <c r="A260" s="153"/>
      <c r="B260" s="153"/>
      <c r="C260" s="153"/>
      <c r="D260" s="153"/>
      <c r="E260" s="153"/>
      <c r="F260" s="153"/>
      <c r="G260" s="153"/>
      <c r="H260" s="153"/>
      <c r="I260" s="153"/>
      <c r="J260" s="244"/>
      <c r="K260" s="244"/>
      <c r="L260" s="244"/>
      <c r="M260" s="244"/>
      <c r="N260" s="244"/>
      <c r="O260" s="244"/>
      <c r="P260" s="244"/>
      <c r="Q260" s="244"/>
      <c r="R260" s="244"/>
      <c r="S260" s="244"/>
      <c r="T260" s="244"/>
      <c r="U260" s="244"/>
      <c r="V260" s="244"/>
      <c r="W260" s="244"/>
      <c r="X260" s="244"/>
      <c r="Y260" s="244"/>
    </row>
    <row r="261" spans="1:25" x14ac:dyDescent="0.25">
      <c r="A261" s="153"/>
      <c r="B261" s="153"/>
      <c r="C261" s="153"/>
      <c r="D261" s="153"/>
      <c r="E261" s="153"/>
      <c r="F261" s="153"/>
      <c r="G261" s="153"/>
      <c r="H261" s="153"/>
      <c r="I261" s="153"/>
      <c r="J261" s="244"/>
      <c r="K261" s="244"/>
      <c r="L261" s="244"/>
      <c r="M261" s="244"/>
      <c r="N261" s="244"/>
      <c r="O261" s="244"/>
      <c r="P261" s="244"/>
      <c r="Q261" s="244"/>
      <c r="R261" s="244"/>
      <c r="S261" s="244"/>
      <c r="T261" s="244"/>
      <c r="U261" s="244"/>
      <c r="V261" s="244"/>
      <c r="W261" s="244"/>
      <c r="X261" s="244"/>
      <c r="Y261" s="244"/>
    </row>
    <row r="262" spans="1:25" x14ac:dyDescent="0.25">
      <c r="A262" s="153"/>
      <c r="B262" s="153"/>
      <c r="C262" s="153"/>
      <c r="D262" s="153"/>
      <c r="E262" s="153"/>
      <c r="F262" s="153"/>
      <c r="G262" s="153"/>
      <c r="H262" s="153"/>
      <c r="I262" s="153"/>
      <c r="J262" s="244"/>
      <c r="K262" s="244"/>
      <c r="L262" s="244"/>
      <c r="M262" s="244"/>
      <c r="N262" s="244"/>
      <c r="O262" s="244"/>
      <c r="P262" s="244"/>
      <c r="Q262" s="244"/>
      <c r="R262" s="244"/>
      <c r="S262" s="244"/>
      <c r="T262" s="244"/>
      <c r="U262" s="244"/>
      <c r="V262" s="244"/>
      <c r="W262" s="244"/>
      <c r="X262" s="244"/>
      <c r="Y262" s="244"/>
    </row>
    <row r="263" spans="1:25" x14ac:dyDescent="0.25">
      <c r="A263" s="153"/>
      <c r="B263" s="153"/>
      <c r="C263" s="153"/>
      <c r="D263" s="153"/>
      <c r="E263" s="153"/>
      <c r="F263" s="153"/>
      <c r="G263" s="153"/>
      <c r="H263" s="153"/>
      <c r="I263" s="153"/>
      <c r="J263" s="244"/>
      <c r="K263" s="244"/>
      <c r="L263" s="244"/>
      <c r="M263" s="244"/>
      <c r="N263" s="244"/>
      <c r="O263" s="244"/>
      <c r="P263" s="244"/>
      <c r="Q263" s="244"/>
      <c r="R263" s="244"/>
      <c r="S263" s="244"/>
      <c r="T263" s="244"/>
      <c r="U263" s="244"/>
      <c r="V263" s="244"/>
      <c r="W263" s="244"/>
      <c r="X263" s="244"/>
      <c r="Y263" s="244"/>
    </row>
    <row r="264" spans="1:25" x14ac:dyDescent="0.25">
      <c r="A264" s="153"/>
      <c r="B264" s="153"/>
      <c r="C264" s="153"/>
      <c r="D264" s="153"/>
      <c r="E264" s="153"/>
      <c r="F264" s="153"/>
      <c r="G264" s="153"/>
      <c r="H264" s="153"/>
      <c r="I264" s="153"/>
      <c r="J264" s="244"/>
      <c r="K264" s="244"/>
      <c r="L264" s="244"/>
      <c r="M264" s="244"/>
      <c r="N264" s="244"/>
      <c r="O264" s="244"/>
      <c r="P264" s="244"/>
      <c r="Q264" s="244"/>
      <c r="R264" s="244"/>
      <c r="S264" s="244"/>
      <c r="T264" s="244"/>
      <c r="U264" s="244"/>
      <c r="V264" s="244"/>
      <c r="W264" s="244"/>
      <c r="X264" s="244"/>
      <c r="Y264" s="244"/>
    </row>
    <row r="265" spans="1:25" x14ac:dyDescent="0.25">
      <c r="A265" s="153"/>
      <c r="B265" s="153"/>
      <c r="C265" s="153"/>
      <c r="D265" s="153"/>
      <c r="E265" s="153"/>
      <c r="F265" s="153"/>
      <c r="G265" s="153"/>
      <c r="H265" s="153"/>
      <c r="I265" s="153"/>
      <c r="J265" s="244"/>
      <c r="K265" s="244"/>
      <c r="L265" s="244"/>
      <c r="M265" s="244"/>
      <c r="N265" s="244"/>
      <c r="O265" s="244"/>
      <c r="P265" s="244"/>
      <c r="Q265" s="244"/>
      <c r="R265" s="244"/>
      <c r="S265" s="244"/>
      <c r="T265" s="244"/>
      <c r="U265" s="244"/>
      <c r="V265" s="244"/>
      <c r="W265" s="244"/>
      <c r="X265" s="244"/>
      <c r="Y265" s="244"/>
    </row>
    <row r="266" spans="1:25" x14ac:dyDescent="0.25">
      <c r="A266" s="153"/>
      <c r="B266" s="153"/>
      <c r="C266" s="153"/>
      <c r="D266" s="153"/>
      <c r="E266" s="153"/>
      <c r="F266" s="153"/>
      <c r="G266" s="153"/>
      <c r="H266" s="153"/>
      <c r="I266" s="153"/>
      <c r="J266" s="244"/>
      <c r="K266" s="244"/>
      <c r="L266" s="244"/>
      <c r="M266" s="244"/>
      <c r="N266" s="244"/>
      <c r="O266" s="244"/>
      <c r="P266" s="244"/>
      <c r="Q266" s="244"/>
      <c r="R266" s="244"/>
      <c r="S266" s="244"/>
      <c r="T266" s="244"/>
      <c r="U266" s="244"/>
      <c r="V266" s="244"/>
      <c r="W266" s="244"/>
      <c r="X266" s="244"/>
      <c r="Y266" s="244"/>
    </row>
    <row r="267" spans="1:25" x14ac:dyDescent="0.25">
      <c r="A267" s="153"/>
      <c r="B267" s="153"/>
      <c r="C267" s="153"/>
      <c r="D267" s="153"/>
      <c r="E267" s="153"/>
      <c r="F267" s="153"/>
      <c r="G267" s="153"/>
      <c r="H267" s="153"/>
      <c r="I267" s="153"/>
      <c r="J267" s="244"/>
      <c r="K267" s="244"/>
      <c r="L267" s="244"/>
      <c r="M267" s="244"/>
      <c r="N267" s="244"/>
      <c r="O267" s="244"/>
      <c r="P267" s="244"/>
      <c r="Q267" s="244"/>
      <c r="R267" s="244"/>
      <c r="S267" s="244"/>
      <c r="T267" s="244"/>
      <c r="U267" s="244"/>
      <c r="V267" s="244"/>
      <c r="W267" s="244"/>
      <c r="X267" s="244"/>
      <c r="Y267" s="244"/>
    </row>
    <row r="268" spans="1:25" x14ac:dyDescent="0.25">
      <c r="A268" s="153"/>
      <c r="B268" s="153"/>
      <c r="C268" s="153"/>
      <c r="D268" s="153"/>
      <c r="E268" s="153"/>
      <c r="F268" s="153"/>
      <c r="G268" s="153"/>
      <c r="H268" s="153"/>
      <c r="I268" s="153"/>
      <c r="J268" s="244"/>
      <c r="K268" s="244"/>
      <c r="L268" s="244"/>
      <c r="M268" s="244"/>
      <c r="N268" s="244"/>
      <c r="O268" s="244"/>
      <c r="P268" s="244"/>
      <c r="Q268" s="244"/>
      <c r="R268" s="244"/>
      <c r="S268" s="244"/>
      <c r="T268" s="244"/>
      <c r="U268" s="244"/>
      <c r="V268" s="244"/>
      <c r="W268" s="244"/>
      <c r="X268" s="244"/>
      <c r="Y268" s="244"/>
    </row>
    <row r="269" spans="1:25" x14ac:dyDescent="0.25">
      <c r="A269" s="153"/>
      <c r="B269" s="153"/>
      <c r="C269" s="153"/>
      <c r="D269" s="153"/>
      <c r="E269" s="153"/>
      <c r="F269" s="153"/>
      <c r="G269" s="153"/>
      <c r="H269" s="153"/>
      <c r="I269" s="153"/>
      <c r="J269" s="244"/>
      <c r="K269" s="244"/>
      <c r="L269" s="244"/>
      <c r="M269" s="244"/>
      <c r="N269" s="244"/>
      <c r="O269" s="244"/>
      <c r="P269" s="244"/>
      <c r="Q269" s="244"/>
      <c r="R269" s="244"/>
      <c r="S269" s="244"/>
      <c r="T269" s="244"/>
      <c r="U269" s="244"/>
      <c r="V269" s="244"/>
      <c r="W269" s="244"/>
      <c r="X269" s="244"/>
      <c r="Y269" s="244"/>
    </row>
    <row r="270" spans="1:25" x14ac:dyDescent="0.25">
      <c r="A270" s="153"/>
      <c r="B270" s="153"/>
      <c r="C270" s="153"/>
      <c r="D270" s="153"/>
      <c r="E270" s="153"/>
      <c r="F270" s="153"/>
      <c r="G270" s="153"/>
      <c r="H270" s="153"/>
      <c r="I270" s="153"/>
      <c r="J270" s="244"/>
      <c r="K270" s="244"/>
      <c r="L270" s="244"/>
      <c r="M270" s="244"/>
      <c r="N270" s="244"/>
      <c r="O270" s="244"/>
      <c r="P270" s="244"/>
      <c r="Q270" s="244"/>
      <c r="R270" s="244"/>
      <c r="S270" s="244"/>
      <c r="T270" s="244"/>
      <c r="U270" s="244"/>
      <c r="V270" s="244"/>
      <c r="W270" s="244"/>
      <c r="X270" s="244"/>
      <c r="Y270" s="244"/>
    </row>
    <row r="271" spans="1:25" x14ac:dyDescent="0.25">
      <c r="A271" s="153"/>
      <c r="B271" s="153"/>
      <c r="C271" s="153"/>
      <c r="D271" s="153"/>
      <c r="E271" s="153"/>
      <c r="F271" s="153"/>
      <c r="G271" s="153"/>
      <c r="H271" s="153"/>
      <c r="I271" s="153"/>
      <c r="J271" s="244"/>
      <c r="K271" s="244"/>
      <c r="L271" s="244"/>
      <c r="M271" s="244"/>
      <c r="N271" s="244"/>
      <c r="O271" s="244"/>
      <c r="P271" s="244"/>
      <c r="Q271" s="244"/>
      <c r="R271" s="244"/>
      <c r="S271" s="244"/>
      <c r="T271" s="244"/>
      <c r="U271" s="244"/>
      <c r="V271" s="244"/>
      <c r="W271" s="244"/>
      <c r="X271" s="244"/>
      <c r="Y271" s="244"/>
    </row>
    <row r="272" spans="1:25" x14ac:dyDescent="0.25">
      <c r="A272" s="153"/>
      <c r="B272" s="153"/>
      <c r="C272" s="153"/>
      <c r="D272" s="153"/>
      <c r="E272" s="153"/>
      <c r="F272" s="153"/>
      <c r="G272" s="153"/>
      <c r="H272" s="153"/>
      <c r="I272" s="153"/>
      <c r="J272" s="244"/>
      <c r="K272" s="244"/>
      <c r="L272" s="244"/>
      <c r="M272" s="244"/>
      <c r="N272" s="244"/>
      <c r="O272" s="244"/>
      <c r="P272" s="244"/>
      <c r="Q272" s="244"/>
      <c r="R272" s="244"/>
      <c r="S272" s="244"/>
      <c r="T272" s="244"/>
      <c r="U272" s="244"/>
      <c r="V272" s="244"/>
      <c r="W272" s="244"/>
      <c r="X272" s="244"/>
      <c r="Y272" s="244"/>
    </row>
    <row r="273" spans="1:25" x14ac:dyDescent="0.25">
      <c r="A273" s="153"/>
      <c r="B273" s="153"/>
      <c r="C273" s="153"/>
      <c r="D273" s="153"/>
      <c r="E273" s="153"/>
      <c r="F273" s="153"/>
      <c r="G273" s="153"/>
      <c r="H273" s="153"/>
      <c r="I273" s="153"/>
      <c r="J273" s="244"/>
      <c r="K273" s="244"/>
      <c r="L273" s="244"/>
      <c r="M273" s="244"/>
      <c r="N273" s="244"/>
      <c r="O273" s="244"/>
      <c r="P273" s="244"/>
      <c r="Q273" s="244"/>
      <c r="R273" s="244"/>
      <c r="S273" s="244"/>
      <c r="T273" s="244"/>
      <c r="U273" s="244"/>
      <c r="V273" s="244"/>
      <c r="W273" s="244"/>
      <c r="X273" s="244"/>
      <c r="Y273" s="244"/>
    </row>
    <row r="274" spans="1:25" x14ac:dyDescent="0.25">
      <c r="A274" s="153"/>
      <c r="B274" s="153"/>
      <c r="C274" s="153"/>
      <c r="D274" s="153"/>
      <c r="E274" s="153"/>
      <c r="F274" s="153"/>
      <c r="G274" s="153"/>
      <c r="H274" s="153"/>
      <c r="I274" s="153"/>
      <c r="J274" s="244"/>
      <c r="K274" s="244"/>
      <c r="L274" s="244"/>
      <c r="M274" s="244"/>
      <c r="N274" s="244"/>
      <c r="O274" s="244"/>
      <c r="P274" s="244"/>
      <c r="Q274" s="244"/>
      <c r="R274" s="244"/>
      <c r="S274" s="244"/>
      <c r="T274" s="244"/>
      <c r="U274" s="244"/>
      <c r="V274" s="244"/>
      <c r="W274" s="244"/>
      <c r="X274" s="244"/>
      <c r="Y274" s="244"/>
    </row>
    <row r="275" spans="1:25" x14ac:dyDescent="0.25">
      <c r="A275" s="153"/>
      <c r="B275" s="153"/>
      <c r="C275" s="153"/>
      <c r="D275" s="153"/>
      <c r="E275" s="153"/>
      <c r="F275" s="153"/>
      <c r="G275" s="153"/>
      <c r="H275" s="153"/>
      <c r="I275" s="153"/>
      <c r="J275" s="244"/>
      <c r="K275" s="244"/>
      <c r="L275" s="244"/>
      <c r="M275" s="244"/>
      <c r="N275" s="244"/>
      <c r="O275" s="244"/>
      <c r="P275" s="244"/>
      <c r="Q275" s="244"/>
      <c r="R275" s="244"/>
      <c r="S275" s="244"/>
      <c r="T275" s="244"/>
      <c r="U275" s="244"/>
      <c r="V275" s="244"/>
      <c r="W275" s="244"/>
      <c r="X275" s="244"/>
      <c r="Y275" s="244"/>
    </row>
    <row r="276" spans="1:25" x14ac:dyDescent="0.25">
      <c r="A276" s="153"/>
      <c r="B276" s="153"/>
      <c r="C276" s="153"/>
      <c r="D276" s="153"/>
      <c r="E276" s="153"/>
      <c r="F276" s="153"/>
      <c r="G276" s="153"/>
      <c r="H276" s="153"/>
      <c r="I276" s="153"/>
      <c r="J276" s="244"/>
      <c r="K276" s="244"/>
      <c r="L276" s="244"/>
      <c r="M276" s="244"/>
      <c r="N276" s="244"/>
      <c r="O276" s="244"/>
      <c r="P276" s="244"/>
      <c r="Q276" s="244"/>
      <c r="R276" s="244"/>
      <c r="S276" s="244"/>
      <c r="T276" s="244"/>
      <c r="U276" s="244"/>
      <c r="V276" s="244"/>
      <c r="W276" s="244"/>
      <c r="X276" s="244"/>
      <c r="Y276" s="244"/>
    </row>
    <row r="277" spans="1:25" x14ac:dyDescent="0.25">
      <c r="A277" s="153"/>
      <c r="B277" s="153"/>
      <c r="C277" s="153"/>
      <c r="D277" s="153"/>
      <c r="E277" s="153"/>
      <c r="F277" s="153"/>
      <c r="G277" s="153"/>
      <c r="H277" s="153"/>
      <c r="I277" s="153"/>
      <c r="J277" s="244"/>
      <c r="K277" s="244"/>
      <c r="L277" s="244"/>
      <c r="M277" s="244"/>
      <c r="N277" s="244"/>
      <c r="O277" s="244"/>
      <c r="P277" s="244"/>
      <c r="Q277" s="244"/>
      <c r="R277" s="244"/>
      <c r="S277" s="244"/>
      <c r="T277" s="244"/>
      <c r="U277" s="244"/>
      <c r="V277" s="244"/>
      <c r="W277" s="244"/>
      <c r="X277" s="244"/>
      <c r="Y277" s="244"/>
    </row>
    <row r="278" spans="1:25" x14ac:dyDescent="0.25">
      <c r="A278" s="153"/>
      <c r="B278" s="153"/>
      <c r="C278" s="153"/>
      <c r="D278" s="153"/>
      <c r="E278" s="153"/>
      <c r="F278" s="153"/>
      <c r="G278" s="153"/>
      <c r="H278" s="153"/>
      <c r="I278" s="153"/>
      <c r="J278" s="244"/>
      <c r="K278" s="244"/>
      <c r="L278" s="244"/>
      <c r="M278" s="244"/>
      <c r="N278" s="244"/>
      <c r="O278" s="244"/>
      <c r="P278" s="244"/>
      <c r="Q278" s="244"/>
      <c r="R278" s="244"/>
      <c r="S278" s="244"/>
      <c r="T278" s="244"/>
      <c r="U278" s="244"/>
      <c r="V278" s="244"/>
      <c r="W278" s="244"/>
      <c r="X278" s="244"/>
      <c r="Y278" s="244"/>
    </row>
    <row r="279" spans="1:25" x14ac:dyDescent="0.25">
      <c r="A279" s="153"/>
      <c r="B279" s="153"/>
      <c r="C279" s="153"/>
      <c r="D279" s="153"/>
      <c r="E279" s="153"/>
      <c r="F279" s="153"/>
      <c r="G279" s="153"/>
      <c r="H279" s="153"/>
      <c r="I279" s="153"/>
      <c r="J279" s="244"/>
      <c r="K279" s="244"/>
      <c r="L279" s="244"/>
      <c r="M279" s="244"/>
      <c r="N279" s="244"/>
      <c r="O279" s="244"/>
      <c r="P279" s="244"/>
      <c r="Q279" s="244"/>
      <c r="R279" s="244"/>
      <c r="S279" s="244"/>
      <c r="T279" s="244"/>
      <c r="U279" s="244"/>
      <c r="V279" s="244"/>
      <c r="W279" s="244"/>
      <c r="X279" s="244"/>
      <c r="Y279" s="244"/>
    </row>
    <row r="280" spans="1:25" x14ac:dyDescent="0.25">
      <c r="A280" s="153"/>
      <c r="B280" s="153"/>
      <c r="C280" s="153"/>
      <c r="D280" s="153"/>
      <c r="E280" s="153"/>
      <c r="F280" s="153"/>
      <c r="G280" s="153"/>
      <c r="H280" s="153"/>
      <c r="I280" s="153"/>
      <c r="J280" s="244"/>
      <c r="K280" s="244"/>
      <c r="L280" s="244"/>
      <c r="M280" s="244"/>
      <c r="N280" s="244"/>
      <c r="O280" s="244"/>
      <c r="P280" s="244"/>
      <c r="Q280" s="244"/>
      <c r="R280" s="244"/>
      <c r="S280" s="244"/>
      <c r="T280" s="244"/>
      <c r="U280" s="244"/>
      <c r="V280" s="244"/>
      <c r="W280" s="244"/>
      <c r="X280" s="244"/>
      <c r="Y280" s="244"/>
    </row>
    <row r="281" spans="1:25" x14ac:dyDescent="0.25">
      <c r="A281" s="153"/>
      <c r="B281" s="153"/>
      <c r="C281" s="153"/>
      <c r="D281" s="153"/>
      <c r="E281" s="153"/>
      <c r="F281" s="153"/>
      <c r="G281" s="153"/>
      <c r="H281" s="153"/>
      <c r="I281" s="153"/>
      <c r="J281" s="244"/>
      <c r="K281" s="244"/>
      <c r="L281" s="244"/>
      <c r="M281" s="244"/>
      <c r="N281" s="244"/>
      <c r="O281" s="244"/>
      <c r="P281" s="244"/>
      <c r="Q281" s="244"/>
      <c r="R281" s="244"/>
      <c r="S281" s="244"/>
      <c r="T281" s="244"/>
      <c r="U281" s="244"/>
      <c r="V281" s="244"/>
      <c r="W281" s="244"/>
      <c r="X281" s="244"/>
      <c r="Y281" s="244"/>
    </row>
    <row r="282" spans="1:25" x14ac:dyDescent="0.25">
      <c r="A282" s="153"/>
      <c r="B282" s="153"/>
      <c r="C282" s="153"/>
      <c r="D282" s="153"/>
      <c r="E282" s="153"/>
      <c r="F282" s="153"/>
      <c r="G282" s="153"/>
      <c r="H282" s="153"/>
      <c r="I282" s="153"/>
      <c r="J282" s="244"/>
      <c r="K282" s="244"/>
      <c r="L282" s="244"/>
      <c r="M282" s="244"/>
      <c r="N282" s="244"/>
      <c r="O282" s="244"/>
      <c r="P282" s="244"/>
      <c r="Q282" s="244"/>
      <c r="R282" s="244"/>
      <c r="S282" s="244"/>
      <c r="T282" s="244"/>
      <c r="U282" s="244"/>
      <c r="V282" s="244"/>
      <c r="W282" s="244"/>
      <c r="X282" s="244"/>
      <c r="Y282" s="244"/>
    </row>
    <row r="283" spans="1:25" x14ac:dyDescent="0.25">
      <c r="A283" s="153"/>
      <c r="B283" s="153"/>
      <c r="C283" s="153"/>
      <c r="D283" s="153"/>
      <c r="E283" s="153"/>
      <c r="F283" s="153"/>
      <c r="G283" s="153"/>
      <c r="H283" s="153"/>
      <c r="I283" s="153"/>
      <c r="J283" s="244"/>
      <c r="K283" s="244"/>
      <c r="L283" s="244"/>
      <c r="M283" s="244"/>
      <c r="N283" s="244"/>
      <c r="O283" s="244"/>
      <c r="P283" s="244"/>
      <c r="Q283" s="244"/>
      <c r="R283" s="244"/>
      <c r="S283" s="244"/>
      <c r="T283" s="244"/>
      <c r="U283" s="244"/>
      <c r="V283" s="244"/>
      <c r="W283" s="244"/>
      <c r="X283" s="244"/>
      <c r="Y283" s="244"/>
    </row>
    <row r="284" spans="1:25" x14ac:dyDescent="0.25">
      <c r="A284" s="153"/>
      <c r="B284" s="153"/>
      <c r="C284" s="153"/>
      <c r="D284" s="153"/>
      <c r="E284" s="153"/>
      <c r="F284" s="153"/>
      <c r="G284" s="153"/>
      <c r="H284" s="153"/>
      <c r="I284" s="153"/>
      <c r="J284" s="244"/>
      <c r="K284" s="244"/>
      <c r="L284" s="244"/>
      <c r="M284" s="244"/>
      <c r="N284" s="244"/>
      <c r="O284" s="244"/>
      <c r="P284" s="244"/>
      <c r="Q284" s="244"/>
      <c r="R284" s="244"/>
      <c r="S284" s="244"/>
      <c r="T284" s="244"/>
      <c r="U284" s="244"/>
      <c r="V284" s="244"/>
      <c r="W284" s="244"/>
      <c r="X284" s="244"/>
      <c r="Y284" s="244"/>
    </row>
    <row r="285" spans="1:25" x14ac:dyDescent="0.25">
      <c r="A285" s="153"/>
      <c r="B285" s="153"/>
      <c r="C285" s="153"/>
      <c r="D285" s="153"/>
      <c r="E285" s="153"/>
      <c r="F285" s="153"/>
      <c r="G285" s="153"/>
      <c r="H285" s="153"/>
      <c r="I285" s="153"/>
      <c r="J285" s="244"/>
      <c r="K285" s="244"/>
      <c r="L285" s="244"/>
      <c r="M285" s="244"/>
      <c r="N285" s="244"/>
      <c r="O285" s="244"/>
      <c r="P285" s="244"/>
      <c r="Q285" s="244"/>
      <c r="R285" s="244"/>
      <c r="S285" s="244"/>
      <c r="T285" s="244"/>
      <c r="U285" s="244"/>
      <c r="V285" s="244"/>
      <c r="W285" s="244"/>
      <c r="X285" s="244"/>
      <c r="Y285" s="244"/>
    </row>
    <row r="286" spans="1:25" x14ac:dyDescent="0.25">
      <c r="A286" s="153"/>
      <c r="B286" s="153"/>
      <c r="C286" s="153"/>
      <c r="D286" s="153"/>
      <c r="E286" s="153"/>
      <c r="F286" s="153"/>
      <c r="G286" s="153"/>
      <c r="H286" s="153"/>
      <c r="I286" s="153"/>
      <c r="J286" s="244"/>
      <c r="K286" s="244"/>
      <c r="L286" s="244"/>
      <c r="M286" s="244"/>
      <c r="N286" s="244"/>
      <c r="O286" s="244"/>
      <c r="P286" s="244"/>
      <c r="Q286" s="244"/>
      <c r="R286" s="244"/>
      <c r="S286" s="244"/>
      <c r="T286" s="244"/>
      <c r="U286" s="244"/>
      <c r="V286" s="244"/>
      <c r="W286" s="244"/>
      <c r="X286" s="244"/>
      <c r="Y286" s="244"/>
    </row>
    <row r="287" spans="1:25" x14ac:dyDescent="0.25">
      <c r="A287" s="153"/>
      <c r="B287" s="153"/>
      <c r="C287" s="153"/>
      <c r="D287" s="153"/>
      <c r="E287" s="153"/>
      <c r="F287" s="153"/>
      <c r="G287" s="153"/>
      <c r="H287" s="153"/>
      <c r="I287" s="153"/>
      <c r="J287" s="244"/>
      <c r="K287" s="244"/>
      <c r="L287" s="244"/>
      <c r="M287" s="244"/>
      <c r="N287" s="244"/>
      <c r="O287" s="244"/>
      <c r="P287" s="244"/>
      <c r="Q287" s="244"/>
      <c r="R287" s="244"/>
      <c r="S287" s="244"/>
      <c r="T287" s="244"/>
      <c r="U287" s="244"/>
      <c r="V287" s="244"/>
      <c r="W287" s="244"/>
      <c r="X287" s="244"/>
      <c r="Y287" s="244"/>
    </row>
    <row r="288" spans="1:25" x14ac:dyDescent="0.25">
      <c r="A288" s="153"/>
      <c r="B288" s="153"/>
      <c r="C288" s="153"/>
      <c r="D288" s="153"/>
      <c r="E288" s="153"/>
      <c r="F288" s="153"/>
      <c r="G288" s="153"/>
      <c r="H288" s="153"/>
      <c r="I288" s="153"/>
      <c r="J288" s="244"/>
      <c r="K288" s="244"/>
      <c r="L288" s="244"/>
      <c r="M288" s="244"/>
      <c r="N288" s="244"/>
      <c r="O288" s="244"/>
      <c r="P288" s="244"/>
      <c r="Q288" s="244"/>
      <c r="R288" s="244"/>
      <c r="S288" s="244"/>
      <c r="T288" s="244"/>
      <c r="U288" s="244"/>
      <c r="V288" s="244"/>
      <c r="W288" s="244"/>
      <c r="X288" s="244"/>
      <c r="Y288" s="244"/>
    </row>
    <row r="289" spans="1:25" x14ac:dyDescent="0.25">
      <c r="A289" s="153"/>
      <c r="B289" s="153"/>
      <c r="C289" s="153"/>
      <c r="D289" s="153"/>
      <c r="E289" s="153"/>
      <c r="F289" s="153"/>
      <c r="G289" s="153"/>
      <c r="H289" s="153"/>
      <c r="I289" s="153"/>
      <c r="J289" s="244"/>
      <c r="K289" s="244"/>
      <c r="L289" s="244"/>
      <c r="M289" s="244"/>
      <c r="N289" s="244"/>
      <c r="O289" s="244"/>
      <c r="P289" s="244"/>
      <c r="Q289" s="244"/>
      <c r="R289" s="244"/>
      <c r="S289" s="244"/>
      <c r="T289" s="244"/>
      <c r="U289" s="244"/>
      <c r="V289" s="244"/>
      <c r="W289" s="244"/>
      <c r="X289" s="244"/>
      <c r="Y289" s="244"/>
    </row>
    <row r="290" spans="1:25" x14ac:dyDescent="0.25">
      <c r="A290" s="153"/>
      <c r="B290" s="153"/>
      <c r="C290" s="153"/>
      <c r="D290" s="153"/>
      <c r="E290" s="153"/>
      <c r="F290" s="153"/>
      <c r="G290" s="153"/>
      <c r="H290" s="153"/>
      <c r="I290" s="153"/>
      <c r="J290" s="244"/>
      <c r="K290" s="244"/>
      <c r="L290" s="244"/>
      <c r="M290" s="244"/>
      <c r="N290" s="244"/>
      <c r="O290" s="244"/>
      <c r="P290" s="244"/>
      <c r="Q290" s="244"/>
      <c r="R290" s="244"/>
      <c r="S290" s="244"/>
      <c r="T290" s="244"/>
      <c r="U290" s="244"/>
      <c r="V290" s="244"/>
      <c r="W290" s="244"/>
      <c r="X290" s="244"/>
      <c r="Y290" s="244"/>
    </row>
    <row r="291" spans="1:25" x14ac:dyDescent="0.25">
      <c r="A291" s="153"/>
      <c r="B291" s="153"/>
      <c r="C291" s="153"/>
      <c r="D291" s="153"/>
      <c r="E291" s="153"/>
      <c r="F291" s="153"/>
      <c r="G291" s="153"/>
      <c r="H291" s="153"/>
      <c r="I291" s="153"/>
      <c r="J291" s="244"/>
      <c r="K291" s="244"/>
      <c r="L291" s="244"/>
      <c r="M291" s="244"/>
      <c r="N291" s="244"/>
      <c r="O291" s="244"/>
      <c r="P291" s="244"/>
      <c r="Q291" s="244"/>
      <c r="R291" s="244"/>
      <c r="S291" s="244"/>
      <c r="T291" s="244"/>
      <c r="U291" s="244"/>
      <c r="V291" s="244"/>
      <c r="W291" s="244"/>
      <c r="X291" s="244"/>
      <c r="Y291" s="244"/>
    </row>
    <row r="292" spans="1:25" x14ac:dyDescent="0.25">
      <c r="A292" s="153"/>
      <c r="B292" s="153"/>
      <c r="C292" s="153"/>
      <c r="D292" s="153"/>
      <c r="E292" s="153"/>
      <c r="F292" s="153"/>
      <c r="G292" s="153"/>
      <c r="H292" s="153"/>
      <c r="I292" s="153"/>
      <c r="J292" s="244"/>
      <c r="K292" s="244"/>
      <c r="L292" s="244"/>
      <c r="M292" s="244"/>
      <c r="N292" s="244"/>
      <c r="O292" s="244"/>
      <c r="P292" s="244"/>
      <c r="Q292" s="244"/>
      <c r="R292" s="244"/>
      <c r="S292" s="244"/>
      <c r="T292" s="244"/>
      <c r="U292" s="244"/>
      <c r="V292" s="244"/>
      <c r="W292" s="244"/>
      <c r="X292" s="244"/>
      <c r="Y292" s="244"/>
    </row>
    <row r="293" spans="1:25" x14ac:dyDescent="0.25">
      <c r="A293" s="153"/>
      <c r="B293" s="153"/>
      <c r="C293" s="153"/>
      <c r="D293" s="153"/>
      <c r="E293" s="153"/>
      <c r="F293" s="153"/>
      <c r="G293" s="153"/>
      <c r="H293" s="153"/>
      <c r="I293" s="153"/>
      <c r="J293" s="244"/>
      <c r="K293" s="244"/>
      <c r="L293" s="244"/>
      <c r="M293" s="244"/>
      <c r="N293" s="244"/>
      <c r="O293" s="244"/>
      <c r="P293" s="244"/>
      <c r="Q293" s="244"/>
      <c r="R293" s="244"/>
      <c r="S293" s="244"/>
      <c r="T293" s="244"/>
      <c r="U293" s="244"/>
      <c r="V293" s="244"/>
      <c r="W293" s="244"/>
      <c r="X293" s="244"/>
      <c r="Y293" s="244"/>
    </row>
    <row r="294" spans="1:25" x14ac:dyDescent="0.25">
      <c r="A294" s="153"/>
      <c r="B294" s="153"/>
      <c r="C294" s="153"/>
      <c r="D294" s="153"/>
      <c r="E294" s="153"/>
      <c r="F294" s="153"/>
      <c r="G294" s="153"/>
      <c r="H294" s="153"/>
      <c r="I294" s="153"/>
      <c r="J294" s="244"/>
      <c r="K294" s="244"/>
      <c r="L294" s="244"/>
      <c r="M294" s="244"/>
      <c r="N294" s="244"/>
      <c r="O294" s="244"/>
      <c r="P294" s="244"/>
      <c r="Q294" s="244"/>
      <c r="R294" s="244"/>
      <c r="S294" s="244"/>
      <c r="T294" s="244"/>
      <c r="U294" s="244"/>
      <c r="V294" s="244"/>
      <c r="W294" s="244"/>
      <c r="X294" s="244"/>
      <c r="Y294" s="244"/>
    </row>
    <row r="295" spans="1:25" x14ac:dyDescent="0.25">
      <c r="A295" s="153"/>
      <c r="B295" s="153"/>
      <c r="C295" s="153"/>
      <c r="D295" s="153"/>
      <c r="E295" s="153"/>
      <c r="F295" s="153"/>
      <c r="G295" s="153"/>
      <c r="H295" s="153"/>
      <c r="I295" s="153"/>
      <c r="J295" s="244"/>
      <c r="K295" s="244"/>
      <c r="L295" s="244"/>
      <c r="M295" s="244"/>
      <c r="N295" s="244"/>
      <c r="O295" s="244"/>
      <c r="P295" s="244"/>
      <c r="Q295" s="244"/>
      <c r="R295" s="244"/>
      <c r="S295" s="244"/>
      <c r="T295" s="244"/>
      <c r="U295" s="244"/>
      <c r="V295" s="244"/>
      <c r="W295" s="244"/>
      <c r="X295" s="244"/>
      <c r="Y295" s="244"/>
    </row>
    <row r="296" spans="1:25" x14ac:dyDescent="0.25">
      <c r="A296" s="153"/>
      <c r="B296" s="153"/>
      <c r="C296" s="153"/>
      <c r="D296" s="153"/>
      <c r="E296" s="153"/>
      <c r="F296" s="153"/>
      <c r="G296" s="153"/>
      <c r="H296" s="153"/>
      <c r="I296" s="153"/>
      <c r="J296" s="244"/>
      <c r="K296" s="244"/>
      <c r="L296" s="244"/>
      <c r="M296" s="244"/>
      <c r="N296" s="244"/>
      <c r="O296" s="244"/>
      <c r="P296" s="244"/>
      <c r="Q296" s="244"/>
      <c r="R296" s="244"/>
      <c r="S296" s="244"/>
      <c r="T296" s="244"/>
      <c r="U296" s="244"/>
      <c r="V296" s="244"/>
      <c r="W296" s="244"/>
      <c r="X296" s="244"/>
      <c r="Y296" s="244"/>
    </row>
    <row r="297" spans="1:25" x14ac:dyDescent="0.25">
      <c r="A297" s="153"/>
      <c r="B297" s="153"/>
      <c r="C297" s="153"/>
      <c r="D297" s="153"/>
      <c r="E297" s="153"/>
      <c r="F297" s="153"/>
      <c r="G297" s="153"/>
      <c r="H297" s="153"/>
      <c r="I297" s="153"/>
      <c r="J297" s="244"/>
      <c r="K297" s="244"/>
      <c r="L297" s="244"/>
      <c r="M297" s="244"/>
      <c r="N297" s="244"/>
      <c r="O297" s="244"/>
      <c r="P297" s="244"/>
      <c r="Q297" s="244"/>
      <c r="R297" s="244"/>
      <c r="S297" s="244"/>
      <c r="T297" s="244"/>
      <c r="U297" s="244"/>
      <c r="V297" s="244"/>
      <c r="W297" s="244"/>
      <c r="X297" s="244"/>
      <c r="Y297" s="244"/>
    </row>
    <row r="298" spans="1:25" x14ac:dyDescent="0.25">
      <c r="A298" s="153"/>
      <c r="B298" s="153"/>
      <c r="C298" s="153"/>
      <c r="D298" s="153"/>
      <c r="E298" s="153"/>
      <c r="F298" s="153"/>
      <c r="G298" s="153"/>
      <c r="H298" s="153"/>
      <c r="I298" s="153"/>
      <c r="J298" s="244"/>
      <c r="K298" s="244"/>
      <c r="L298" s="244"/>
      <c r="M298" s="244"/>
      <c r="N298" s="244"/>
      <c r="O298" s="244"/>
      <c r="P298" s="244"/>
      <c r="Q298" s="244"/>
      <c r="R298" s="244"/>
      <c r="S298" s="244"/>
      <c r="T298" s="244"/>
      <c r="U298" s="244"/>
      <c r="V298" s="244"/>
      <c r="W298" s="244"/>
      <c r="X298" s="244"/>
      <c r="Y298" s="244"/>
    </row>
    <row r="299" spans="1:25" x14ac:dyDescent="0.25">
      <c r="A299" s="153"/>
      <c r="B299" s="153"/>
      <c r="C299" s="153"/>
      <c r="D299" s="153"/>
      <c r="E299" s="153"/>
      <c r="F299" s="153"/>
      <c r="G299" s="153"/>
      <c r="H299" s="153"/>
      <c r="I299" s="153"/>
      <c r="J299" s="244"/>
      <c r="K299" s="244"/>
      <c r="L299" s="244"/>
      <c r="M299" s="244"/>
      <c r="N299" s="244"/>
      <c r="O299" s="244"/>
      <c r="P299" s="244"/>
      <c r="Q299" s="244"/>
      <c r="R299" s="244"/>
      <c r="S299" s="244"/>
      <c r="T299" s="244"/>
      <c r="U299" s="244"/>
      <c r="V299" s="244"/>
      <c r="W299" s="244"/>
      <c r="X299" s="244"/>
      <c r="Y299" s="244"/>
    </row>
    <row r="300" spans="1:25" x14ac:dyDescent="0.25">
      <c r="A300" s="153"/>
      <c r="B300" s="153"/>
      <c r="C300" s="153"/>
      <c r="D300" s="153"/>
      <c r="E300" s="153"/>
      <c r="F300" s="153"/>
      <c r="G300" s="153"/>
      <c r="H300" s="153"/>
      <c r="I300" s="153"/>
      <c r="J300" s="244"/>
      <c r="K300" s="244"/>
      <c r="L300" s="244"/>
      <c r="M300" s="244"/>
      <c r="N300" s="244"/>
      <c r="O300" s="244"/>
      <c r="P300" s="244"/>
      <c r="Q300" s="244"/>
      <c r="R300" s="244"/>
      <c r="S300" s="244"/>
      <c r="T300" s="244"/>
      <c r="U300" s="244"/>
      <c r="V300" s="244"/>
      <c r="W300" s="244"/>
      <c r="X300" s="244"/>
      <c r="Y300" s="244"/>
    </row>
    <row r="301" spans="1:25" x14ac:dyDescent="0.25">
      <c r="A301" s="153"/>
      <c r="B301" s="153"/>
      <c r="C301" s="153"/>
      <c r="D301" s="153"/>
      <c r="E301" s="153"/>
      <c r="F301" s="153"/>
      <c r="G301" s="153"/>
      <c r="H301" s="153"/>
      <c r="I301" s="153"/>
      <c r="J301" s="244"/>
      <c r="K301" s="244"/>
      <c r="L301" s="244"/>
      <c r="M301" s="244"/>
      <c r="N301" s="244"/>
      <c r="O301" s="244"/>
      <c r="P301" s="244"/>
      <c r="Q301" s="244"/>
      <c r="R301" s="244"/>
      <c r="S301" s="244"/>
      <c r="T301" s="244"/>
      <c r="U301" s="244"/>
      <c r="V301" s="244"/>
      <c r="W301" s="244"/>
      <c r="X301" s="244"/>
      <c r="Y301" s="244"/>
    </row>
    <row r="302" spans="1:25" x14ac:dyDescent="0.25">
      <c r="A302" s="153"/>
      <c r="B302" s="153"/>
      <c r="C302" s="153"/>
      <c r="D302" s="153"/>
      <c r="E302" s="153"/>
      <c r="F302" s="153"/>
      <c r="G302" s="153"/>
      <c r="H302" s="153"/>
      <c r="I302" s="153"/>
      <c r="J302" s="244"/>
      <c r="K302" s="244"/>
      <c r="L302" s="244"/>
      <c r="M302" s="244"/>
      <c r="N302" s="244"/>
      <c r="O302" s="244"/>
      <c r="P302" s="244"/>
      <c r="Q302" s="244"/>
      <c r="R302" s="244"/>
      <c r="S302" s="244"/>
      <c r="T302" s="244"/>
      <c r="U302" s="244"/>
      <c r="V302" s="244"/>
      <c r="W302" s="244"/>
      <c r="X302" s="244"/>
      <c r="Y302" s="244"/>
    </row>
    <row r="303" spans="1:25" x14ac:dyDescent="0.25">
      <c r="A303" s="153"/>
      <c r="B303" s="153"/>
      <c r="C303" s="153"/>
      <c r="D303" s="153"/>
      <c r="E303" s="153"/>
      <c r="F303" s="153"/>
      <c r="G303" s="153"/>
      <c r="H303" s="153"/>
      <c r="I303" s="153"/>
      <c r="J303" s="244"/>
      <c r="K303" s="244"/>
      <c r="L303" s="244"/>
      <c r="M303" s="244"/>
      <c r="N303" s="244"/>
      <c r="O303" s="244"/>
      <c r="P303" s="244"/>
      <c r="Q303" s="244"/>
      <c r="R303" s="244"/>
      <c r="S303" s="244"/>
      <c r="T303" s="244"/>
      <c r="U303" s="244"/>
      <c r="V303" s="244"/>
      <c r="W303" s="244"/>
      <c r="X303" s="244"/>
      <c r="Y303" s="244"/>
    </row>
    <row r="304" spans="1:25" x14ac:dyDescent="0.25">
      <c r="A304" s="153"/>
      <c r="B304" s="153"/>
      <c r="C304" s="153"/>
      <c r="D304" s="153"/>
      <c r="E304" s="153"/>
      <c r="F304" s="153"/>
      <c r="G304" s="153"/>
      <c r="H304" s="153"/>
      <c r="I304" s="153"/>
      <c r="J304" s="244"/>
      <c r="K304" s="244"/>
      <c r="L304" s="244"/>
      <c r="M304" s="244"/>
      <c r="N304" s="244"/>
      <c r="O304" s="244"/>
      <c r="P304" s="244"/>
      <c r="Q304" s="244"/>
      <c r="R304" s="244"/>
      <c r="S304" s="244"/>
      <c r="T304" s="244"/>
      <c r="U304" s="244"/>
      <c r="V304" s="244"/>
      <c r="W304" s="244"/>
      <c r="X304" s="244"/>
      <c r="Y304" s="244"/>
    </row>
    <row r="305" spans="1:25" x14ac:dyDescent="0.25">
      <c r="A305" s="153"/>
      <c r="B305" s="153"/>
      <c r="C305" s="153"/>
      <c r="D305" s="153"/>
      <c r="E305" s="153"/>
      <c r="F305" s="153"/>
      <c r="G305" s="153"/>
      <c r="H305" s="153"/>
      <c r="I305" s="153"/>
      <c r="J305" s="244"/>
      <c r="K305" s="244"/>
      <c r="L305" s="244"/>
      <c r="M305" s="244"/>
      <c r="N305" s="244"/>
      <c r="O305" s="244"/>
      <c r="P305" s="244"/>
      <c r="Q305" s="244"/>
      <c r="R305" s="244"/>
      <c r="S305" s="244"/>
      <c r="T305" s="244"/>
      <c r="U305" s="244"/>
      <c r="V305" s="244"/>
      <c r="W305" s="244"/>
      <c r="X305" s="244"/>
      <c r="Y305" s="244"/>
    </row>
    <row r="306" spans="1:25" x14ac:dyDescent="0.25">
      <c r="A306" s="153"/>
      <c r="B306" s="153"/>
      <c r="C306" s="153"/>
      <c r="D306" s="153"/>
      <c r="E306" s="153"/>
      <c r="F306" s="153"/>
      <c r="G306" s="153"/>
      <c r="H306" s="153"/>
      <c r="I306" s="153"/>
      <c r="J306" s="244"/>
      <c r="K306" s="244"/>
      <c r="L306" s="244"/>
      <c r="M306" s="244"/>
      <c r="N306" s="244"/>
      <c r="O306" s="244"/>
      <c r="P306" s="244"/>
      <c r="Q306" s="244"/>
      <c r="R306" s="244"/>
      <c r="S306" s="244"/>
      <c r="T306" s="244"/>
      <c r="U306" s="244"/>
      <c r="V306" s="244"/>
      <c r="W306" s="244"/>
      <c r="X306" s="244"/>
      <c r="Y306" s="244"/>
    </row>
    <row r="307" spans="1:25" x14ac:dyDescent="0.25">
      <c r="A307" s="153"/>
      <c r="B307" s="153"/>
      <c r="C307" s="153"/>
      <c r="D307" s="153"/>
      <c r="E307" s="153"/>
      <c r="F307" s="153"/>
      <c r="G307" s="153"/>
      <c r="H307" s="153"/>
      <c r="I307" s="153"/>
      <c r="J307" s="244"/>
      <c r="K307" s="244"/>
      <c r="L307" s="244"/>
      <c r="M307" s="244"/>
      <c r="N307" s="244"/>
      <c r="O307" s="244"/>
      <c r="P307" s="244"/>
      <c r="Q307" s="244"/>
      <c r="R307" s="244"/>
      <c r="S307" s="244"/>
      <c r="T307" s="244"/>
      <c r="U307" s="244"/>
      <c r="V307" s="244"/>
      <c r="W307" s="244"/>
      <c r="X307" s="244"/>
      <c r="Y307" s="244"/>
    </row>
    <row r="308" spans="1:25" x14ac:dyDescent="0.25">
      <c r="A308" s="153"/>
      <c r="B308" s="153"/>
      <c r="C308" s="153"/>
      <c r="D308" s="153"/>
      <c r="E308" s="153"/>
      <c r="F308" s="153"/>
      <c r="G308" s="153"/>
      <c r="H308" s="153"/>
      <c r="I308" s="153"/>
      <c r="J308" s="244"/>
      <c r="K308" s="244"/>
      <c r="L308" s="244"/>
      <c r="M308" s="244"/>
      <c r="N308" s="244"/>
      <c r="O308" s="244"/>
      <c r="P308" s="244"/>
      <c r="Q308" s="244"/>
      <c r="R308" s="244"/>
      <c r="S308" s="244"/>
      <c r="T308" s="244"/>
      <c r="U308" s="244"/>
      <c r="V308" s="244"/>
      <c r="W308" s="244"/>
      <c r="X308" s="244"/>
      <c r="Y308" s="244"/>
    </row>
    <row r="309" spans="1:25" x14ac:dyDescent="0.25">
      <c r="A309" s="153"/>
      <c r="B309" s="153"/>
      <c r="C309" s="153"/>
      <c r="D309" s="153"/>
      <c r="E309" s="153"/>
      <c r="F309" s="153"/>
      <c r="G309" s="153"/>
      <c r="H309" s="153"/>
      <c r="I309" s="153"/>
      <c r="J309" s="244"/>
      <c r="K309" s="244"/>
      <c r="L309" s="244"/>
      <c r="M309" s="244"/>
      <c r="N309" s="244"/>
      <c r="O309" s="244"/>
      <c r="P309" s="244"/>
      <c r="Q309" s="244"/>
      <c r="R309" s="244"/>
      <c r="S309" s="244"/>
      <c r="T309" s="244"/>
      <c r="U309" s="244"/>
      <c r="V309" s="244"/>
      <c r="W309" s="244"/>
      <c r="X309" s="244"/>
      <c r="Y309" s="244"/>
    </row>
    <row r="310" spans="1:25" x14ac:dyDescent="0.25">
      <c r="A310" s="153"/>
      <c r="B310" s="153"/>
      <c r="C310" s="153"/>
      <c r="D310" s="153"/>
      <c r="E310" s="153"/>
      <c r="F310" s="153"/>
      <c r="G310" s="153"/>
      <c r="H310" s="153"/>
      <c r="I310" s="153"/>
      <c r="J310" s="244"/>
      <c r="K310" s="244"/>
      <c r="L310" s="244"/>
      <c r="M310" s="244"/>
      <c r="N310" s="244"/>
      <c r="O310" s="244"/>
      <c r="P310" s="244"/>
      <c r="Q310" s="244"/>
      <c r="R310" s="244"/>
      <c r="S310" s="244"/>
      <c r="T310" s="244"/>
      <c r="U310" s="244"/>
      <c r="V310" s="244"/>
      <c r="W310" s="244"/>
      <c r="X310" s="244"/>
      <c r="Y310" s="244"/>
    </row>
    <row r="311" spans="1:25" x14ac:dyDescent="0.25">
      <c r="A311" s="153"/>
      <c r="B311" s="153"/>
      <c r="C311" s="153"/>
      <c r="D311" s="153"/>
      <c r="E311" s="153"/>
      <c r="F311" s="153"/>
      <c r="G311" s="153"/>
      <c r="H311" s="153"/>
      <c r="I311" s="153"/>
      <c r="J311" s="244"/>
      <c r="K311" s="244"/>
      <c r="L311" s="244"/>
      <c r="M311" s="244"/>
      <c r="N311" s="244"/>
      <c r="O311" s="244"/>
      <c r="P311" s="244"/>
      <c r="Q311" s="244"/>
      <c r="R311" s="244"/>
      <c r="S311" s="244"/>
      <c r="T311" s="244"/>
      <c r="U311" s="244"/>
      <c r="V311" s="244"/>
      <c r="W311" s="244"/>
      <c r="X311" s="244"/>
      <c r="Y311" s="244"/>
    </row>
    <row r="312" spans="1:25" x14ac:dyDescent="0.25">
      <c r="A312" s="153"/>
      <c r="B312" s="153"/>
      <c r="C312" s="153"/>
      <c r="D312" s="153"/>
      <c r="E312" s="153"/>
      <c r="F312" s="153"/>
      <c r="G312" s="153"/>
      <c r="H312" s="153"/>
      <c r="I312" s="153"/>
      <c r="J312" s="244"/>
      <c r="K312" s="244"/>
      <c r="L312" s="244"/>
      <c r="M312" s="244"/>
      <c r="N312" s="244"/>
      <c r="O312" s="244"/>
      <c r="P312" s="244"/>
      <c r="Q312" s="244"/>
      <c r="R312" s="244"/>
      <c r="S312" s="244"/>
      <c r="T312" s="244"/>
      <c r="U312" s="244"/>
      <c r="V312" s="244"/>
      <c r="W312" s="244"/>
      <c r="X312" s="244"/>
      <c r="Y312" s="244"/>
    </row>
    <row r="313" spans="1:25" x14ac:dyDescent="0.25">
      <c r="A313" s="153"/>
      <c r="B313" s="153"/>
      <c r="C313" s="153"/>
      <c r="D313" s="153"/>
      <c r="E313" s="153"/>
      <c r="F313" s="153"/>
      <c r="G313" s="153"/>
      <c r="H313" s="153"/>
      <c r="I313" s="153"/>
      <c r="J313" s="244"/>
      <c r="K313" s="244"/>
      <c r="L313" s="244"/>
      <c r="M313" s="244"/>
      <c r="N313" s="244"/>
      <c r="O313" s="244"/>
      <c r="P313" s="244"/>
      <c r="Q313" s="244"/>
      <c r="R313" s="244"/>
      <c r="S313" s="244"/>
      <c r="T313" s="244"/>
      <c r="U313" s="244"/>
      <c r="V313" s="244"/>
      <c r="W313" s="244"/>
      <c r="X313" s="244"/>
      <c r="Y313" s="244"/>
    </row>
    <row r="314" spans="1:25" x14ac:dyDescent="0.25">
      <c r="A314" s="153"/>
      <c r="B314" s="153"/>
      <c r="C314" s="153"/>
      <c r="D314" s="153"/>
      <c r="E314" s="153"/>
      <c r="F314" s="153"/>
      <c r="G314" s="153"/>
      <c r="H314" s="153"/>
      <c r="I314" s="153"/>
      <c r="J314" s="244"/>
      <c r="K314" s="244"/>
      <c r="L314" s="244"/>
      <c r="M314" s="244"/>
      <c r="N314" s="244"/>
      <c r="O314" s="244"/>
      <c r="P314" s="244"/>
      <c r="Q314" s="244"/>
      <c r="R314" s="244"/>
      <c r="S314" s="244"/>
      <c r="T314" s="244"/>
      <c r="U314" s="244"/>
      <c r="V314" s="244"/>
      <c r="W314" s="244"/>
      <c r="X314" s="244"/>
      <c r="Y314" s="244"/>
    </row>
    <row r="315" spans="1:25" x14ac:dyDescent="0.25">
      <c r="A315" s="153"/>
      <c r="B315" s="153"/>
      <c r="C315" s="153"/>
      <c r="D315" s="153"/>
      <c r="E315" s="153"/>
      <c r="F315" s="153"/>
      <c r="G315" s="153"/>
      <c r="H315" s="153"/>
      <c r="I315" s="153"/>
      <c r="J315" s="244"/>
      <c r="K315" s="244"/>
      <c r="L315" s="244"/>
      <c r="M315" s="244"/>
      <c r="N315" s="244"/>
      <c r="O315" s="244"/>
      <c r="P315" s="244"/>
      <c r="Q315" s="244"/>
      <c r="R315" s="244"/>
      <c r="S315" s="244"/>
      <c r="T315" s="244"/>
      <c r="U315" s="244"/>
      <c r="V315" s="244"/>
      <c r="W315" s="244"/>
      <c r="X315" s="244"/>
      <c r="Y315" s="244"/>
    </row>
    <row r="316" spans="1:25" x14ac:dyDescent="0.25">
      <c r="A316" s="153"/>
      <c r="B316" s="153"/>
      <c r="C316" s="153"/>
      <c r="D316" s="153"/>
      <c r="E316" s="153"/>
      <c r="F316" s="153"/>
      <c r="G316" s="153"/>
      <c r="H316" s="153"/>
      <c r="I316" s="153"/>
      <c r="J316" s="244"/>
      <c r="K316" s="244"/>
      <c r="L316" s="244"/>
      <c r="M316" s="244"/>
      <c r="N316" s="244"/>
      <c r="O316" s="244"/>
      <c r="P316" s="244"/>
      <c r="Q316" s="244"/>
      <c r="R316" s="244"/>
      <c r="S316" s="244"/>
      <c r="T316" s="244"/>
      <c r="U316" s="244"/>
      <c r="V316" s="244"/>
      <c r="W316" s="244"/>
      <c r="X316" s="244"/>
      <c r="Y316" s="244"/>
    </row>
    <row r="317" spans="1:25" x14ac:dyDescent="0.25">
      <c r="A317" s="153"/>
      <c r="B317" s="153"/>
      <c r="C317" s="153"/>
      <c r="D317" s="153"/>
      <c r="E317" s="153"/>
      <c r="F317" s="153"/>
      <c r="G317" s="153"/>
      <c r="H317" s="153"/>
      <c r="I317" s="153"/>
      <c r="J317" s="244"/>
      <c r="K317" s="244"/>
      <c r="L317" s="244"/>
      <c r="M317" s="244"/>
      <c r="N317" s="244"/>
      <c r="O317" s="244"/>
      <c r="P317" s="244"/>
      <c r="Q317" s="244"/>
      <c r="R317" s="244"/>
      <c r="S317" s="244"/>
      <c r="T317" s="244"/>
      <c r="U317" s="244"/>
      <c r="V317" s="244"/>
      <c r="W317" s="244"/>
      <c r="X317" s="244"/>
      <c r="Y317" s="244"/>
    </row>
    <row r="318" spans="1:25" x14ac:dyDescent="0.25">
      <c r="A318" s="153"/>
      <c r="B318" s="153"/>
      <c r="C318" s="153"/>
      <c r="D318" s="153"/>
      <c r="E318" s="153"/>
      <c r="F318" s="153"/>
      <c r="G318" s="153"/>
      <c r="H318" s="153"/>
      <c r="I318" s="153"/>
      <c r="J318" s="244"/>
      <c r="K318" s="244"/>
      <c r="L318" s="244"/>
      <c r="M318" s="244"/>
      <c r="N318" s="244"/>
      <c r="O318" s="244"/>
      <c r="P318" s="244"/>
      <c r="Q318" s="244"/>
      <c r="R318" s="244"/>
      <c r="S318" s="244"/>
      <c r="T318" s="244"/>
      <c r="U318" s="244"/>
      <c r="V318" s="244"/>
      <c r="W318" s="244"/>
      <c r="X318" s="244"/>
      <c r="Y318" s="244"/>
    </row>
    <row r="319" spans="1:25" x14ac:dyDescent="0.25">
      <c r="A319" s="153"/>
      <c r="B319" s="153"/>
      <c r="C319" s="153"/>
      <c r="D319" s="153"/>
      <c r="E319" s="153"/>
      <c r="F319" s="153"/>
      <c r="G319" s="153"/>
      <c r="H319" s="153"/>
      <c r="I319" s="153"/>
      <c r="J319" s="244"/>
      <c r="K319" s="244"/>
      <c r="L319" s="244"/>
      <c r="M319" s="244"/>
      <c r="N319" s="244"/>
      <c r="O319" s="244"/>
      <c r="P319" s="244"/>
      <c r="Q319" s="244"/>
      <c r="R319" s="244"/>
      <c r="S319" s="244"/>
      <c r="T319" s="244"/>
      <c r="U319" s="244"/>
      <c r="V319" s="244"/>
      <c r="W319" s="244"/>
      <c r="X319" s="244"/>
      <c r="Y319" s="244"/>
    </row>
    <row r="320" spans="1:25" x14ac:dyDescent="0.25">
      <c r="A320" s="153"/>
      <c r="B320" s="153"/>
      <c r="C320" s="153"/>
      <c r="D320" s="153"/>
      <c r="E320" s="153"/>
      <c r="F320" s="153"/>
      <c r="G320" s="153"/>
      <c r="H320" s="153"/>
      <c r="I320" s="153"/>
      <c r="J320" s="244"/>
      <c r="K320" s="244"/>
      <c r="L320" s="244"/>
      <c r="M320" s="244"/>
      <c r="N320" s="244"/>
      <c r="O320" s="244"/>
      <c r="P320" s="244"/>
      <c r="Q320" s="244"/>
      <c r="R320" s="244"/>
      <c r="S320" s="244"/>
      <c r="T320" s="244"/>
      <c r="U320" s="244"/>
      <c r="V320" s="244"/>
      <c r="W320" s="244"/>
      <c r="X320" s="244"/>
      <c r="Y320" s="244"/>
    </row>
    <row r="321" spans="1:25" x14ac:dyDescent="0.25">
      <c r="A321" s="153"/>
      <c r="B321" s="153"/>
      <c r="C321" s="153"/>
      <c r="D321" s="153"/>
      <c r="E321" s="153"/>
      <c r="F321" s="153"/>
      <c r="G321" s="153"/>
      <c r="H321" s="153"/>
      <c r="I321" s="153"/>
      <c r="J321" s="244"/>
      <c r="K321" s="244"/>
      <c r="L321" s="244"/>
      <c r="M321" s="244"/>
      <c r="N321" s="244"/>
      <c r="O321" s="244"/>
      <c r="P321" s="244"/>
      <c r="Q321" s="244"/>
      <c r="R321" s="244"/>
      <c r="S321" s="244"/>
      <c r="T321" s="244"/>
      <c r="U321" s="244"/>
      <c r="V321" s="244"/>
      <c r="W321" s="244"/>
      <c r="X321" s="244"/>
      <c r="Y321" s="244"/>
    </row>
    <row r="322" spans="1:25" x14ac:dyDescent="0.25">
      <c r="A322" s="153"/>
      <c r="B322" s="153"/>
      <c r="C322" s="153"/>
      <c r="D322" s="153"/>
      <c r="E322" s="153"/>
      <c r="F322" s="153"/>
      <c r="G322" s="153"/>
      <c r="H322" s="153"/>
      <c r="I322" s="153"/>
      <c r="J322" s="244"/>
      <c r="K322" s="244"/>
      <c r="L322" s="244"/>
      <c r="M322" s="244"/>
      <c r="N322" s="244"/>
      <c r="O322" s="244"/>
      <c r="P322" s="244"/>
      <c r="Q322" s="244"/>
      <c r="R322" s="244"/>
      <c r="S322" s="244"/>
      <c r="T322" s="244"/>
      <c r="U322" s="244"/>
      <c r="V322" s="244"/>
      <c r="W322" s="244"/>
      <c r="X322" s="244"/>
      <c r="Y322" s="244"/>
    </row>
    <row r="323" spans="1:25" x14ac:dyDescent="0.25">
      <c r="A323" s="153"/>
      <c r="B323" s="153"/>
      <c r="C323" s="153"/>
      <c r="D323" s="153"/>
      <c r="E323" s="153"/>
      <c r="F323" s="153"/>
      <c r="G323" s="153"/>
      <c r="H323" s="153"/>
      <c r="I323" s="153"/>
      <c r="J323" s="244"/>
      <c r="K323" s="244"/>
      <c r="L323" s="244"/>
      <c r="M323" s="244"/>
      <c r="N323" s="244"/>
      <c r="O323" s="244"/>
      <c r="P323" s="244"/>
      <c r="Q323" s="244"/>
      <c r="R323" s="244"/>
      <c r="S323" s="244"/>
      <c r="T323" s="244"/>
      <c r="U323" s="244"/>
      <c r="V323" s="244"/>
      <c r="W323" s="244"/>
      <c r="X323" s="244"/>
      <c r="Y323" s="244"/>
    </row>
    <row r="324" spans="1:25" x14ac:dyDescent="0.25">
      <c r="A324" s="153"/>
      <c r="B324" s="153"/>
      <c r="C324" s="153"/>
      <c r="D324" s="153"/>
      <c r="E324" s="153"/>
      <c r="F324" s="153"/>
      <c r="G324" s="153"/>
      <c r="H324" s="153"/>
      <c r="I324" s="153"/>
      <c r="J324" s="244"/>
      <c r="K324" s="244"/>
      <c r="L324" s="244"/>
      <c r="M324" s="244"/>
      <c r="N324" s="244"/>
      <c r="O324" s="244"/>
      <c r="P324" s="244"/>
      <c r="Q324" s="244"/>
      <c r="R324" s="244"/>
      <c r="S324" s="244"/>
      <c r="T324" s="244"/>
      <c r="U324" s="244"/>
      <c r="V324" s="244"/>
      <c r="W324" s="244"/>
      <c r="X324" s="244"/>
      <c r="Y324" s="244"/>
    </row>
    <row r="325" spans="1:25" x14ac:dyDescent="0.25">
      <c r="A325" s="153"/>
      <c r="B325" s="153"/>
      <c r="C325" s="153"/>
      <c r="D325" s="153"/>
      <c r="E325" s="153"/>
      <c r="F325" s="153"/>
      <c r="G325" s="153"/>
      <c r="H325" s="153"/>
      <c r="I325" s="153"/>
      <c r="J325" s="244"/>
      <c r="K325" s="244"/>
      <c r="L325" s="244"/>
      <c r="M325" s="244"/>
      <c r="N325" s="244"/>
      <c r="O325" s="244"/>
      <c r="P325" s="244"/>
      <c r="Q325" s="244"/>
      <c r="R325" s="244"/>
      <c r="S325" s="244"/>
      <c r="T325" s="244"/>
      <c r="U325" s="244"/>
      <c r="V325" s="244"/>
      <c r="W325" s="244"/>
      <c r="X325" s="244"/>
      <c r="Y325" s="244"/>
    </row>
    <row r="326" spans="1:25" x14ac:dyDescent="0.25">
      <c r="A326" s="153"/>
      <c r="B326" s="153"/>
      <c r="C326" s="153"/>
      <c r="D326" s="153"/>
      <c r="E326" s="153"/>
      <c r="F326" s="153"/>
      <c r="G326" s="153"/>
      <c r="H326" s="153"/>
      <c r="I326" s="153"/>
      <c r="J326" s="244"/>
      <c r="K326" s="244"/>
      <c r="L326" s="244"/>
      <c r="M326" s="244"/>
      <c r="N326" s="244"/>
      <c r="O326" s="244"/>
      <c r="P326" s="244"/>
      <c r="Q326" s="244"/>
      <c r="R326" s="244"/>
      <c r="S326" s="244"/>
      <c r="T326" s="244"/>
      <c r="U326" s="244"/>
      <c r="V326" s="244"/>
      <c r="W326" s="244"/>
      <c r="X326" s="244"/>
      <c r="Y326" s="244"/>
    </row>
    <row r="327" spans="1:25" x14ac:dyDescent="0.25">
      <c r="A327" s="153"/>
      <c r="B327" s="153"/>
      <c r="C327" s="153"/>
      <c r="D327" s="153"/>
      <c r="E327" s="153"/>
      <c r="F327" s="153"/>
      <c r="G327" s="153"/>
      <c r="H327" s="153"/>
      <c r="I327" s="153"/>
      <c r="J327" s="244"/>
      <c r="K327" s="244"/>
      <c r="L327" s="244"/>
      <c r="M327" s="244"/>
      <c r="N327" s="244"/>
      <c r="O327" s="244"/>
      <c r="P327" s="244"/>
      <c r="Q327" s="244"/>
      <c r="R327" s="244"/>
      <c r="S327" s="244"/>
      <c r="T327" s="244"/>
      <c r="U327" s="244"/>
      <c r="V327" s="244"/>
      <c r="W327" s="244"/>
      <c r="X327" s="244"/>
      <c r="Y327" s="244"/>
    </row>
    <row r="328" spans="1:25" x14ac:dyDescent="0.25">
      <c r="A328" s="153"/>
      <c r="B328" s="153"/>
      <c r="C328" s="153"/>
      <c r="D328" s="153"/>
      <c r="E328" s="153"/>
      <c r="F328" s="153"/>
      <c r="G328" s="153"/>
      <c r="H328" s="153"/>
      <c r="I328" s="153"/>
      <c r="J328" s="244"/>
      <c r="K328" s="244"/>
      <c r="L328" s="244"/>
      <c r="M328" s="244"/>
      <c r="N328" s="244"/>
      <c r="O328" s="244"/>
      <c r="P328" s="244"/>
      <c r="Q328" s="244"/>
      <c r="R328" s="244"/>
      <c r="S328" s="244"/>
      <c r="T328" s="244"/>
      <c r="U328" s="244"/>
      <c r="V328" s="244"/>
      <c r="W328" s="244"/>
      <c r="X328" s="244"/>
      <c r="Y328" s="244"/>
    </row>
    <row r="329" spans="1:25" x14ac:dyDescent="0.25">
      <c r="A329" s="153"/>
      <c r="B329" s="153"/>
      <c r="C329" s="153"/>
      <c r="D329" s="153"/>
      <c r="E329" s="153"/>
      <c r="F329" s="153"/>
      <c r="G329" s="153"/>
      <c r="H329" s="153"/>
      <c r="I329" s="153"/>
      <c r="J329" s="244"/>
      <c r="K329" s="244"/>
      <c r="L329" s="244"/>
      <c r="M329" s="244"/>
      <c r="N329" s="244"/>
      <c r="O329" s="244"/>
      <c r="P329" s="244"/>
      <c r="Q329" s="244"/>
      <c r="R329" s="244"/>
      <c r="S329" s="244"/>
      <c r="T329" s="244"/>
      <c r="U329" s="244"/>
      <c r="V329" s="244"/>
      <c r="W329" s="244"/>
      <c r="X329" s="244"/>
      <c r="Y329" s="244"/>
    </row>
    <row r="330" spans="1:25" x14ac:dyDescent="0.25">
      <c r="A330" s="153"/>
      <c r="B330" s="153"/>
      <c r="C330" s="153"/>
      <c r="D330" s="153"/>
      <c r="E330" s="153"/>
      <c r="F330" s="153"/>
      <c r="G330" s="153"/>
      <c r="H330" s="153"/>
      <c r="I330" s="153"/>
      <c r="J330" s="244"/>
      <c r="K330" s="244"/>
      <c r="L330" s="244"/>
      <c r="M330" s="244"/>
      <c r="N330" s="244"/>
      <c r="O330" s="244"/>
      <c r="P330" s="244"/>
      <c r="Q330" s="244"/>
      <c r="R330" s="244"/>
      <c r="S330" s="244"/>
      <c r="T330" s="244"/>
      <c r="U330" s="244"/>
      <c r="V330" s="244"/>
      <c r="W330" s="244"/>
      <c r="X330" s="244"/>
      <c r="Y330" s="244"/>
    </row>
    <row r="331" spans="1:25" x14ac:dyDescent="0.25">
      <c r="A331" s="153"/>
      <c r="B331" s="153"/>
      <c r="C331" s="153"/>
      <c r="D331" s="153"/>
      <c r="E331" s="153"/>
      <c r="F331" s="153"/>
      <c r="G331" s="153"/>
      <c r="H331" s="153"/>
      <c r="I331" s="153"/>
      <c r="J331" s="244"/>
      <c r="K331" s="244"/>
      <c r="L331" s="244"/>
      <c r="M331" s="244"/>
      <c r="N331" s="244"/>
      <c r="O331" s="244"/>
      <c r="P331" s="244"/>
      <c r="Q331" s="244"/>
      <c r="R331" s="244"/>
      <c r="S331" s="244"/>
      <c r="T331" s="244"/>
      <c r="U331" s="244"/>
      <c r="V331" s="244"/>
      <c r="W331" s="244"/>
      <c r="X331" s="244"/>
      <c r="Y331" s="244"/>
    </row>
    <row r="332" spans="1:25" x14ac:dyDescent="0.25">
      <c r="A332" s="153"/>
      <c r="B332" s="153"/>
      <c r="C332" s="153"/>
      <c r="D332" s="153"/>
      <c r="E332" s="153"/>
      <c r="F332" s="153"/>
      <c r="G332" s="153"/>
      <c r="H332" s="153"/>
      <c r="I332" s="153"/>
      <c r="J332" s="244"/>
      <c r="K332" s="244"/>
      <c r="L332" s="244"/>
      <c r="M332" s="244"/>
      <c r="N332" s="244"/>
      <c r="O332" s="244"/>
      <c r="P332" s="244"/>
      <c r="Q332" s="244"/>
      <c r="R332" s="244"/>
      <c r="S332" s="244"/>
      <c r="T332" s="244"/>
      <c r="U332" s="244"/>
      <c r="V332" s="244"/>
      <c r="W332" s="244"/>
      <c r="X332" s="244"/>
      <c r="Y332" s="244"/>
    </row>
    <row r="333" spans="1:25" x14ac:dyDescent="0.25">
      <c r="A333" s="153"/>
      <c r="B333" s="153"/>
      <c r="C333" s="153"/>
      <c r="D333" s="153"/>
      <c r="E333" s="153"/>
      <c r="F333" s="153"/>
      <c r="G333" s="153"/>
      <c r="H333" s="153"/>
      <c r="I333" s="153"/>
      <c r="J333" s="244"/>
      <c r="K333" s="244"/>
      <c r="L333" s="244"/>
      <c r="M333" s="244"/>
      <c r="N333" s="244"/>
      <c r="O333" s="244"/>
      <c r="P333" s="244"/>
      <c r="Q333" s="244"/>
      <c r="R333" s="244"/>
      <c r="S333" s="244"/>
      <c r="T333" s="244"/>
      <c r="U333" s="244"/>
      <c r="V333" s="244"/>
      <c r="W333" s="244"/>
      <c r="X333" s="244"/>
      <c r="Y333" s="244"/>
    </row>
    <row r="334" spans="1:25" x14ac:dyDescent="0.25">
      <c r="A334" s="153"/>
      <c r="B334" s="153"/>
      <c r="C334" s="153"/>
      <c r="D334" s="153"/>
      <c r="E334" s="153"/>
      <c r="F334" s="153"/>
      <c r="G334" s="153"/>
      <c r="H334" s="153"/>
      <c r="I334" s="153"/>
      <c r="J334" s="244"/>
      <c r="K334" s="244"/>
      <c r="L334" s="244"/>
      <c r="M334" s="244"/>
      <c r="N334" s="244"/>
      <c r="O334" s="244"/>
      <c r="P334" s="244"/>
      <c r="Q334" s="244"/>
      <c r="R334" s="244"/>
      <c r="S334" s="244"/>
      <c r="T334" s="244"/>
      <c r="U334" s="244"/>
      <c r="V334" s="244"/>
      <c r="W334" s="244"/>
      <c r="X334" s="244"/>
      <c r="Y334" s="244"/>
    </row>
    <row r="335" spans="1:25" x14ac:dyDescent="0.25">
      <c r="A335" s="153"/>
      <c r="B335" s="153"/>
      <c r="C335" s="153"/>
      <c r="D335" s="153"/>
      <c r="E335" s="153"/>
      <c r="F335" s="153"/>
      <c r="G335" s="153"/>
      <c r="H335" s="153"/>
      <c r="I335" s="153"/>
      <c r="J335" s="244"/>
      <c r="K335" s="244"/>
      <c r="L335" s="244"/>
      <c r="M335" s="244"/>
      <c r="N335" s="244"/>
      <c r="O335" s="244"/>
      <c r="P335" s="244"/>
      <c r="Q335" s="244"/>
      <c r="R335" s="244"/>
      <c r="S335" s="244"/>
      <c r="T335" s="244"/>
      <c r="U335" s="244"/>
      <c r="V335" s="244"/>
      <c r="W335" s="244"/>
      <c r="X335" s="244"/>
      <c r="Y335" s="244"/>
    </row>
    <row r="336" spans="1:25" x14ac:dyDescent="0.25">
      <c r="A336" s="153"/>
      <c r="B336" s="153"/>
      <c r="C336" s="153"/>
      <c r="D336" s="153"/>
      <c r="E336" s="153"/>
      <c r="F336" s="153"/>
      <c r="G336" s="153"/>
      <c r="H336" s="153"/>
      <c r="I336" s="153"/>
      <c r="J336" s="244"/>
      <c r="K336" s="244"/>
      <c r="L336" s="244"/>
      <c r="M336" s="244"/>
      <c r="N336" s="244"/>
      <c r="O336" s="244"/>
      <c r="P336" s="244"/>
      <c r="Q336" s="244"/>
      <c r="R336" s="244"/>
      <c r="S336" s="244"/>
      <c r="T336" s="244"/>
      <c r="U336" s="244"/>
      <c r="V336" s="244"/>
      <c r="W336" s="244"/>
      <c r="X336" s="244"/>
      <c r="Y336" s="244"/>
    </row>
    <row r="337" spans="1:25" x14ac:dyDescent="0.25">
      <c r="A337" s="153"/>
      <c r="B337" s="153"/>
      <c r="C337" s="153"/>
      <c r="D337" s="153"/>
      <c r="E337" s="153"/>
      <c r="F337" s="153"/>
      <c r="G337" s="153"/>
      <c r="H337" s="153"/>
      <c r="I337" s="153"/>
      <c r="J337" s="244"/>
      <c r="K337" s="244"/>
      <c r="L337" s="244"/>
      <c r="M337" s="244"/>
      <c r="N337" s="244"/>
      <c r="O337" s="244"/>
      <c r="P337" s="244"/>
      <c r="Q337" s="244"/>
      <c r="R337" s="244"/>
      <c r="S337" s="244"/>
      <c r="T337" s="244"/>
      <c r="U337" s="244"/>
      <c r="V337" s="244"/>
      <c r="W337" s="244"/>
      <c r="X337" s="244"/>
      <c r="Y337" s="244"/>
    </row>
    <row r="338" spans="1:25" x14ac:dyDescent="0.25">
      <c r="A338" s="153"/>
      <c r="B338" s="153"/>
      <c r="C338" s="153"/>
      <c r="D338" s="153"/>
      <c r="E338" s="153"/>
      <c r="F338" s="153"/>
      <c r="G338" s="153"/>
      <c r="H338" s="153"/>
      <c r="I338" s="153"/>
      <c r="J338" s="244"/>
      <c r="K338" s="244"/>
      <c r="L338" s="244"/>
      <c r="M338" s="244"/>
      <c r="N338" s="244"/>
      <c r="O338" s="244"/>
      <c r="P338" s="244"/>
      <c r="Q338" s="244"/>
      <c r="R338" s="244"/>
      <c r="S338" s="244"/>
      <c r="T338" s="244"/>
      <c r="U338" s="244"/>
      <c r="V338" s="244"/>
      <c r="W338" s="244"/>
      <c r="X338" s="244"/>
      <c r="Y338" s="244"/>
    </row>
    <row r="339" spans="1:25" x14ac:dyDescent="0.25">
      <c r="A339" s="153"/>
      <c r="B339" s="153"/>
      <c r="C339" s="153"/>
      <c r="D339" s="153"/>
      <c r="E339" s="153"/>
      <c r="F339" s="153"/>
      <c r="G339" s="153"/>
      <c r="H339" s="153"/>
      <c r="I339" s="153"/>
      <c r="J339" s="244"/>
      <c r="K339" s="244"/>
      <c r="L339" s="244"/>
      <c r="M339" s="244"/>
      <c r="N339" s="244"/>
      <c r="O339" s="244"/>
      <c r="P339" s="244"/>
      <c r="Q339" s="244"/>
      <c r="R339" s="244"/>
      <c r="S339" s="244"/>
      <c r="T339" s="244"/>
      <c r="U339" s="244"/>
      <c r="V339" s="244"/>
      <c r="W339" s="244"/>
      <c r="X339" s="244"/>
      <c r="Y339" s="244"/>
    </row>
    <row r="340" spans="1:25" x14ac:dyDescent="0.25">
      <c r="A340" s="153"/>
      <c r="B340" s="153"/>
      <c r="C340" s="153"/>
      <c r="D340" s="153"/>
      <c r="E340" s="153"/>
      <c r="F340" s="153"/>
      <c r="G340" s="153"/>
      <c r="H340" s="153"/>
      <c r="I340" s="153"/>
      <c r="J340" s="244"/>
      <c r="K340" s="244"/>
      <c r="L340" s="244"/>
      <c r="M340" s="244"/>
      <c r="N340" s="244"/>
      <c r="O340" s="244"/>
      <c r="P340" s="244"/>
      <c r="Q340" s="244"/>
      <c r="R340" s="244"/>
      <c r="S340" s="244"/>
      <c r="T340" s="244"/>
      <c r="U340" s="244"/>
      <c r="V340" s="244"/>
      <c r="W340" s="244"/>
      <c r="X340" s="244"/>
      <c r="Y340" s="244"/>
    </row>
    <row r="341" spans="1:25" x14ac:dyDescent="0.25">
      <c r="A341" s="153"/>
      <c r="B341" s="153"/>
      <c r="C341" s="153"/>
      <c r="D341" s="153"/>
      <c r="E341" s="153"/>
      <c r="F341" s="153"/>
      <c r="G341" s="153"/>
      <c r="H341" s="153"/>
      <c r="I341" s="153"/>
      <c r="J341" s="244"/>
      <c r="K341" s="244"/>
      <c r="L341" s="244"/>
      <c r="M341" s="244"/>
      <c r="N341" s="244"/>
      <c r="O341" s="244"/>
      <c r="P341" s="244"/>
      <c r="Q341" s="244"/>
      <c r="R341" s="244"/>
      <c r="S341" s="244"/>
      <c r="T341" s="244"/>
      <c r="U341" s="244"/>
      <c r="V341" s="244"/>
      <c r="W341" s="244"/>
      <c r="X341" s="244"/>
      <c r="Y341" s="244"/>
    </row>
    <row r="342" spans="1:25" x14ac:dyDescent="0.25">
      <c r="A342" s="153"/>
      <c r="B342" s="153"/>
      <c r="C342" s="153"/>
      <c r="D342" s="153"/>
      <c r="E342" s="153"/>
      <c r="F342" s="153"/>
      <c r="G342" s="153"/>
      <c r="H342" s="153"/>
      <c r="I342" s="153"/>
      <c r="J342" s="244"/>
      <c r="K342" s="244"/>
      <c r="L342" s="244"/>
      <c r="M342" s="244"/>
      <c r="N342" s="244"/>
      <c r="O342" s="244"/>
      <c r="P342" s="244"/>
      <c r="Q342" s="244"/>
      <c r="R342" s="244"/>
      <c r="S342" s="244"/>
      <c r="T342" s="244"/>
      <c r="U342" s="244"/>
      <c r="V342" s="244"/>
      <c r="W342" s="244"/>
      <c r="X342" s="244"/>
      <c r="Y342" s="244"/>
    </row>
    <row r="343" spans="1:25" x14ac:dyDescent="0.25">
      <c r="A343" s="153"/>
      <c r="B343" s="153"/>
      <c r="C343" s="153"/>
      <c r="D343" s="153"/>
      <c r="E343" s="153"/>
      <c r="F343" s="153"/>
      <c r="G343" s="153"/>
      <c r="H343" s="153"/>
      <c r="I343" s="153"/>
      <c r="J343" s="244"/>
      <c r="K343" s="244"/>
      <c r="L343" s="244"/>
      <c r="M343" s="244"/>
      <c r="N343" s="244"/>
      <c r="O343" s="244"/>
      <c r="P343" s="244"/>
      <c r="Q343" s="244"/>
      <c r="R343" s="244"/>
      <c r="S343" s="244"/>
      <c r="T343" s="244"/>
      <c r="U343" s="244"/>
      <c r="V343" s="244"/>
      <c r="W343" s="244"/>
      <c r="X343" s="244"/>
      <c r="Y343" s="244"/>
    </row>
    <row r="344" spans="1:25" x14ac:dyDescent="0.25">
      <c r="A344" s="153"/>
      <c r="B344" s="153"/>
      <c r="C344" s="153"/>
      <c r="D344" s="153"/>
      <c r="E344" s="153"/>
      <c r="F344" s="153"/>
      <c r="G344" s="153"/>
      <c r="H344" s="153"/>
      <c r="I344" s="153"/>
      <c r="J344" s="244"/>
      <c r="K344" s="244"/>
      <c r="L344" s="244"/>
      <c r="M344" s="244"/>
      <c r="N344" s="244"/>
      <c r="O344" s="244"/>
      <c r="P344" s="244"/>
      <c r="Q344" s="244"/>
      <c r="R344" s="244"/>
      <c r="S344" s="244"/>
      <c r="T344" s="244"/>
      <c r="U344" s="244"/>
      <c r="V344" s="244"/>
      <c r="W344" s="244"/>
      <c r="X344" s="244"/>
      <c r="Y344" s="244"/>
    </row>
    <row r="345" spans="1:25" x14ac:dyDescent="0.25">
      <c r="A345" s="153"/>
      <c r="B345" s="153"/>
      <c r="C345" s="153"/>
      <c r="D345" s="153"/>
      <c r="E345" s="153"/>
      <c r="F345" s="153"/>
      <c r="G345" s="153"/>
      <c r="H345" s="153"/>
      <c r="I345" s="153"/>
      <c r="J345" s="244"/>
      <c r="K345" s="244"/>
      <c r="L345" s="244"/>
      <c r="M345" s="244"/>
      <c r="N345" s="244"/>
      <c r="O345" s="244"/>
      <c r="P345" s="244"/>
      <c r="Q345" s="244"/>
      <c r="R345" s="244"/>
      <c r="S345" s="244"/>
      <c r="T345" s="244"/>
      <c r="U345" s="244"/>
      <c r="V345" s="244"/>
      <c r="W345" s="244"/>
      <c r="X345" s="244"/>
      <c r="Y345" s="244"/>
    </row>
    <row r="346" spans="1:25" x14ac:dyDescent="0.25">
      <c r="A346" s="153"/>
      <c r="B346" s="153"/>
      <c r="C346" s="153"/>
      <c r="D346" s="153"/>
      <c r="E346" s="153"/>
      <c r="F346" s="153"/>
      <c r="G346" s="153"/>
      <c r="H346" s="153"/>
      <c r="I346" s="153"/>
      <c r="J346" s="244"/>
      <c r="K346" s="244"/>
      <c r="L346" s="244"/>
      <c r="M346" s="244"/>
      <c r="N346" s="244"/>
      <c r="O346" s="244"/>
      <c r="P346" s="244"/>
      <c r="Q346" s="244"/>
      <c r="R346" s="244"/>
      <c r="S346" s="244"/>
      <c r="T346" s="244"/>
      <c r="U346" s="244"/>
      <c r="V346" s="244"/>
      <c r="W346" s="244"/>
      <c r="X346" s="244"/>
      <c r="Y346" s="244"/>
    </row>
    <row r="347" spans="1:25" x14ac:dyDescent="0.25">
      <c r="A347" s="153"/>
      <c r="B347" s="153"/>
      <c r="C347" s="153"/>
      <c r="D347" s="153"/>
      <c r="E347" s="153"/>
      <c r="F347" s="153"/>
      <c r="G347" s="153"/>
      <c r="H347" s="153"/>
      <c r="I347" s="153"/>
      <c r="J347" s="244"/>
      <c r="K347" s="244"/>
      <c r="L347" s="244"/>
      <c r="M347" s="244"/>
      <c r="N347" s="244"/>
      <c r="O347" s="244"/>
      <c r="P347" s="244"/>
      <c r="Q347" s="244"/>
      <c r="R347" s="244"/>
      <c r="S347" s="244"/>
      <c r="T347" s="244"/>
      <c r="U347" s="244"/>
      <c r="V347" s="244"/>
      <c r="W347" s="244"/>
      <c r="X347" s="244"/>
      <c r="Y347" s="244"/>
    </row>
    <row r="348" spans="1:25" x14ac:dyDescent="0.25">
      <c r="A348" s="153"/>
      <c r="B348" s="153"/>
      <c r="C348" s="153"/>
      <c r="D348" s="153"/>
      <c r="E348" s="153"/>
      <c r="F348" s="153"/>
      <c r="G348" s="153"/>
      <c r="H348" s="153"/>
      <c r="I348" s="153"/>
      <c r="J348" s="244"/>
      <c r="K348" s="244"/>
      <c r="L348" s="244"/>
      <c r="M348" s="244"/>
      <c r="N348" s="244"/>
      <c r="O348" s="244"/>
      <c r="P348" s="244"/>
      <c r="Q348" s="244"/>
      <c r="R348" s="244"/>
      <c r="S348" s="244"/>
      <c r="T348" s="244"/>
      <c r="U348" s="244"/>
      <c r="V348" s="244"/>
      <c r="W348" s="244"/>
      <c r="X348" s="244"/>
      <c r="Y348" s="244"/>
    </row>
    <row r="349" spans="1:25" x14ac:dyDescent="0.25">
      <c r="A349" s="153"/>
      <c r="B349" s="153"/>
      <c r="C349" s="153"/>
      <c r="D349" s="153"/>
      <c r="E349" s="153"/>
      <c r="F349" s="153"/>
      <c r="G349" s="153"/>
      <c r="H349" s="153"/>
      <c r="I349" s="153"/>
      <c r="J349" s="244"/>
      <c r="K349" s="244"/>
      <c r="L349" s="244"/>
      <c r="M349" s="244"/>
      <c r="N349" s="244"/>
      <c r="O349" s="244"/>
      <c r="P349" s="244"/>
      <c r="Q349" s="244"/>
      <c r="R349" s="244"/>
      <c r="S349" s="244"/>
      <c r="T349" s="244"/>
      <c r="U349" s="244"/>
      <c r="V349" s="244"/>
      <c r="W349" s="244"/>
      <c r="X349" s="244"/>
      <c r="Y349" s="244"/>
    </row>
    <row r="350" spans="1:25" x14ac:dyDescent="0.25">
      <c r="A350" s="153"/>
      <c r="B350" s="153"/>
      <c r="C350" s="153"/>
      <c r="D350" s="153"/>
      <c r="E350" s="153"/>
      <c r="F350" s="153"/>
      <c r="G350" s="153"/>
      <c r="H350" s="153"/>
      <c r="I350" s="153"/>
      <c r="J350" s="244"/>
      <c r="K350" s="244"/>
      <c r="L350" s="244"/>
      <c r="M350" s="244"/>
      <c r="N350" s="244"/>
      <c r="O350" s="244"/>
      <c r="P350" s="244"/>
      <c r="Q350" s="244"/>
      <c r="R350" s="244"/>
      <c r="S350" s="244"/>
      <c r="T350" s="244"/>
      <c r="U350" s="244"/>
      <c r="V350" s="244"/>
      <c r="W350" s="244"/>
      <c r="X350" s="244"/>
      <c r="Y350" s="244"/>
    </row>
    <row r="351" spans="1:25" x14ac:dyDescent="0.25">
      <c r="A351" s="153"/>
      <c r="B351" s="153"/>
      <c r="C351" s="153"/>
      <c r="D351" s="153"/>
      <c r="E351" s="153"/>
      <c r="F351" s="153"/>
      <c r="G351" s="153"/>
      <c r="H351" s="153"/>
      <c r="I351" s="153"/>
      <c r="J351" s="244"/>
      <c r="K351" s="244"/>
      <c r="L351" s="244"/>
      <c r="M351" s="244"/>
      <c r="N351" s="244"/>
      <c r="O351" s="244"/>
      <c r="P351" s="244"/>
      <c r="Q351" s="244"/>
      <c r="R351" s="244"/>
      <c r="S351" s="244"/>
      <c r="T351" s="244"/>
      <c r="U351" s="244"/>
      <c r="V351" s="244"/>
      <c r="W351" s="244"/>
      <c r="X351" s="244"/>
      <c r="Y351" s="244"/>
    </row>
    <row r="352" spans="1:25" x14ac:dyDescent="0.25">
      <c r="A352" s="153"/>
      <c r="B352" s="153"/>
      <c r="C352" s="153"/>
      <c r="D352" s="153"/>
      <c r="E352" s="153"/>
      <c r="F352" s="153"/>
      <c r="G352" s="153"/>
      <c r="H352" s="153"/>
      <c r="I352" s="153"/>
      <c r="J352" s="244"/>
      <c r="K352" s="244"/>
      <c r="L352" s="244"/>
      <c r="M352" s="244"/>
      <c r="N352" s="244"/>
      <c r="O352" s="244"/>
      <c r="P352" s="244"/>
      <c r="Q352" s="244"/>
      <c r="R352" s="244"/>
      <c r="S352" s="244"/>
      <c r="T352" s="244"/>
      <c r="U352" s="244"/>
      <c r="V352" s="244"/>
      <c r="W352" s="244"/>
      <c r="X352" s="244"/>
      <c r="Y352" s="244"/>
    </row>
    <row r="353" spans="1:25" x14ac:dyDescent="0.25">
      <c r="A353" s="153"/>
      <c r="B353" s="153"/>
      <c r="C353" s="153"/>
      <c r="D353" s="153"/>
      <c r="E353" s="153"/>
      <c r="F353" s="153"/>
      <c r="G353" s="153"/>
      <c r="H353" s="153"/>
      <c r="I353" s="153"/>
      <c r="J353" s="244"/>
      <c r="K353" s="244"/>
      <c r="L353" s="244"/>
      <c r="M353" s="244"/>
      <c r="N353" s="244"/>
      <c r="O353" s="244"/>
      <c r="P353" s="244"/>
      <c r="Q353" s="244"/>
      <c r="R353" s="244"/>
      <c r="S353" s="244"/>
      <c r="T353" s="244"/>
      <c r="U353" s="244"/>
      <c r="V353" s="244"/>
      <c r="W353" s="244"/>
      <c r="X353" s="244"/>
      <c r="Y353" s="244"/>
    </row>
    <row r="354" spans="1:25" x14ac:dyDescent="0.25">
      <c r="A354" s="153"/>
      <c r="B354" s="153"/>
      <c r="C354" s="153"/>
      <c r="D354" s="153"/>
      <c r="E354" s="153"/>
      <c r="F354" s="153"/>
      <c r="G354" s="153"/>
      <c r="H354" s="153"/>
      <c r="I354" s="153"/>
      <c r="J354" s="244"/>
      <c r="K354" s="244"/>
      <c r="L354" s="244"/>
      <c r="M354" s="244"/>
      <c r="N354" s="244"/>
      <c r="O354" s="244"/>
      <c r="P354" s="244"/>
      <c r="Q354" s="244"/>
      <c r="R354" s="244"/>
      <c r="S354" s="244"/>
      <c r="T354" s="244"/>
      <c r="U354" s="244"/>
      <c r="V354" s="244"/>
      <c r="W354" s="244"/>
      <c r="X354" s="244"/>
      <c r="Y354" s="244"/>
    </row>
    <row r="355" spans="1:25" x14ac:dyDescent="0.25">
      <c r="A355" s="153"/>
      <c r="B355" s="153"/>
      <c r="C355" s="153"/>
      <c r="D355" s="153"/>
      <c r="E355" s="153"/>
      <c r="F355" s="153"/>
      <c r="G355" s="153"/>
      <c r="H355" s="153"/>
      <c r="I355" s="153"/>
      <c r="J355" s="244"/>
      <c r="K355" s="244"/>
      <c r="L355" s="244"/>
      <c r="M355" s="244"/>
      <c r="N355" s="244"/>
      <c r="O355" s="244"/>
      <c r="P355" s="244"/>
      <c r="Q355" s="244"/>
      <c r="R355" s="244"/>
      <c r="S355" s="244"/>
      <c r="T355" s="244"/>
      <c r="U355" s="244"/>
      <c r="V355" s="244"/>
      <c r="W355" s="244"/>
      <c r="X355" s="244"/>
      <c r="Y355" s="244"/>
    </row>
    <row r="356" spans="1:25" x14ac:dyDescent="0.25">
      <c r="A356" s="153"/>
      <c r="B356" s="153"/>
      <c r="C356" s="153"/>
      <c r="D356" s="153"/>
      <c r="E356" s="153"/>
      <c r="F356" s="153"/>
      <c r="G356" s="153"/>
      <c r="H356" s="153"/>
      <c r="I356" s="153"/>
      <c r="J356" s="244"/>
      <c r="K356" s="244"/>
      <c r="L356" s="244"/>
      <c r="M356" s="244"/>
      <c r="N356" s="244"/>
      <c r="O356" s="244"/>
      <c r="P356" s="244"/>
      <c r="Q356" s="244"/>
      <c r="R356" s="244"/>
      <c r="S356" s="244"/>
      <c r="T356" s="244"/>
      <c r="U356" s="244"/>
      <c r="V356" s="244"/>
      <c r="W356" s="244"/>
      <c r="X356" s="244"/>
      <c r="Y356" s="244"/>
    </row>
    <row r="357" spans="1:25" x14ac:dyDescent="0.25">
      <c r="A357" s="153"/>
      <c r="B357" s="153"/>
      <c r="C357" s="153"/>
      <c r="D357" s="153"/>
      <c r="E357" s="153"/>
      <c r="F357" s="153"/>
      <c r="G357" s="153"/>
      <c r="H357" s="153"/>
      <c r="I357" s="153"/>
      <c r="J357" s="244"/>
      <c r="K357" s="244"/>
      <c r="L357" s="244"/>
      <c r="M357" s="244"/>
      <c r="N357" s="244"/>
      <c r="O357" s="244"/>
      <c r="P357" s="244"/>
      <c r="Q357" s="244"/>
      <c r="R357" s="244"/>
      <c r="S357" s="244"/>
      <c r="T357" s="244"/>
      <c r="U357" s="244"/>
      <c r="V357" s="244"/>
      <c r="W357" s="244"/>
      <c r="X357" s="244"/>
      <c r="Y357" s="244"/>
    </row>
    <row r="358" spans="1:25" x14ac:dyDescent="0.25">
      <c r="A358" s="153"/>
      <c r="B358" s="153"/>
      <c r="C358" s="153"/>
      <c r="D358" s="153"/>
      <c r="E358" s="153"/>
      <c r="F358" s="153"/>
      <c r="G358" s="153"/>
      <c r="H358" s="153"/>
      <c r="I358" s="153"/>
      <c r="J358" s="244"/>
      <c r="K358" s="244"/>
      <c r="L358" s="244"/>
      <c r="M358" s="244"/>
      <c r="N358" s="244"/>
      <c r="O358" s="244"/>
      <c r="P358" s="244"/>
      <c r="Q358" s="244"/>
      <c r="R358" s="244"/>
      <c r="S358" s="244"/>
      <c r="T358" s="244"/>
      <c r="U358" s="244"/>
      <c r="V358" s="244"/>
      <c r="W358" s="244"/>
      <c r="X358" s="244"/>
      <c r="Y358" s="244"/>
    </row>
    <row r="359" spans="1:25" x14ac:dyDescent="0.25">
      <c r="A359" s="153"/>
      <c r="B359" s="153"/>
      <c r="C359" s="153"/>
      <c r="D359" s="153"/>
      <c r="E359" s="153"/>
      <c r="F359" s="153"/>
      <c r="G359" s="153"/>
      <c r="H359" s="153"/>
      <c r="I359" s="153"/>
      <c r="J359" s="244"/>
      <c r="K359" s="244"/>
      <c r="L359" s="244"/>
      <c r="M359" s="244"/>
      <c r="N359" s="244"/>
      <c r="O359" s="244"/>
      <c r="P359" s="244"/>
      <c r="Q359" s="244"/>
      <c r="R359" s="244"/>
      <c r="S359" s="244"/>
      <c r="T359" s="244"/>
      <c r="U359" s="244"/>
      <c r="V359" s="244"/>
      <c r="W359" s="244"/>
      <c r="X359" s="244"/>
      <c r="Y359" s="244"/>
    </row>
    <row r="360" spans="1:25" x14ac:dyDescent="0.25">
      <c r="A360" s="153"/>
      <c r="B360" s="153"/>
      <c r="C360" s="153"/>
      <c r="D360" s="153"/>
      <c r="E360" s="153"/>
      <c r="F360" s="153"/>
      <c r="G360" s="153"/>
      <c r="H360" s="153"/>
      <c r="I360" s="153"/>
      <c r="J360" s="244"/>
      <c r="K360" s="244"/>
      <c r="L360" s="244"/>
      <c r="M360" s="244"/>
      <c r="N360" s="244"/>
      <c r="O360" s="244"/>
      <c r="P360" s="244"/>
      <c r="Q360" s="244"/>
      <c r="R360" s="244"/>
      <c r="S360" s="244"/>
      <c r="T360" s="244"/>
      <c r="U360" s="244"/>
      <c r="V360" s="244"/>
      <c r="W360" s="244"/>
      <c r="X360" s="244"/>
      <c r="Y360" s="244"/>
    </row>
    <row r="361" spans="1:25" x14ac:dyDescent="0.25">
      <c r="A361" s="153"/>
      <c r="B361" s="153"/>
      <c r="C361" s="153"/>
      <c r="D361" s="153"/>
      <c r="E361" s="153"/>
      <c r="F361" s="153"/>
      <c r="G361" s="153"/>
      <c r="H361" s="153"/>
      <c r="I361" s="153"/>
      <c r="J361" s="244"/>
      <c r="K361" s="244"/>
      <c r="L361" s="244"/>
      <c r="M361" s="244"/>
      <c r="N361" s="244"/>
      <c r="O361" s="244"/>
      <c r="P361" s="244"/>
      <c r="Q361" s="244"/>
      <c r="R361" s="244"/>
      <c r="S361" s="244"/>
      <c r="T361" s="244"/>
      <c r="U361" s="244"/>
      <c r="V361" s="244"/>
      <c r="W361" s="244"/>
      <c r="X361" s="244"/>
      <c r="Y361" s="244"/>
    </row>
    <row r="362" spans="1:25" x14ac:dyDescent="0.25">
      <c r="A362" s="153"/>
      <c r="B362" s="153"/>
      <c r="C362" s="153"/>
      <c r="D362" s="153"/>
      <c r="E362" s="153"/>
      <c r="F362" s="153"/>
      <c r="G362" s="153"/>
      <c r="H362" s="153"/>
      <c r="I362" s="153"/>
      <c r="J362" s="244"/>
      <c r="K362" s="244"/>
      <c r="L362" s="244"/>
      <c r="M362" s="244"/>
      <c r="N362" s="244"/>
      <c r="O362" s="244"/>
      <c r="P362" s="244"/>
      <c r="Q362" s="244"/>
      <c r="R362" s="244"/>
      <c r="S362" s="244"/>
      <c r="T362" s="244"/>
      <c r="U362" s="244"/>
      <c r="V362" s="244"/>
      <c r="W362" s="244"/>
      <c r="X362" s="244"/>
      <c r="Y362" s="244"/>
    </row>
    <row r="363" spans="1:25" x14ac:dyDescent="0.25">
      <c r="A363" s="153"/>
      <c r="B363" s="153"/>
      <c r="C363" s="153"/>
      <c r="D363" s="153"/>
      <c r="E363" s="153"/>
      <c r="F363" s="153"/>
      <c r="G363" s="153"/>
      <c r="H363" s="153"/>
      <c r="I363" s="153"/>
      <c r="J363" s="244"/>
      <c r="K363" s="244"/>
      <c r="L363" s="244"/>
      <c r="M363" s="244"/>
      <c r="N363" s="244"/>
      <c r="O363" s="244"/>
      <c r="P363" s="244"/>
      <c r="Q363" s="244"/>
      <c r="R363" s="244"/>
      <c r="S363" s="244"/>
      <c r="T363" s="244"/>
      <c r="U363" s="244"/>
      <c r="V363" s="244"/>
      <c r="W363" s="244"/>
      <c r="X363" s="244"/>
      <c r="Y363" s="244"/>
    </row>
    <row r="364" spans="1:25" x14ac:dyDescent="0.25">
      <c r="A364" s="153"/>
      <c r="B364" s="153"/>
      <c r="C364" s="153"/>
      <c r="D364" s="153"/>
      <c r="E364" s="153"/>
      <c r="F364" s="153"/>
      <c r="G364" s="153"/>
      <c r="H364" s="153"/>
      <c r="I364" s="153"/>
      <c r="J364" s="244"/>
      <c r="K364" s="244"/>
      <c r="L364" s="244"/>
      <c r="M364" s="244"/>
      <c r="N364" s="244"/>
      <c r="O364" s="244"/>
      <c r="P364" s="244"/>
      <c r="Q364" s="244"/>
      <c r="R364" s="244"/>
      <c r="S364" s="244"/>
      <c r="T364" s="244"/>
      <c r="U364" s="244"/>
      <c r="V364" s="244"/>
      <c r="W364" s="244"/>
      <c r="X364" s="244"/>
      <c r="Y364" s="244"/>
    </row>
    <row r="365" spans="1:25" x14ac:dyDescent="0.25">
      <c r="A365" s="153"/>
      <c r="B365" s="153"/>
      <c r="C365" s="153"/>
      <c r="D365" s="153"/>
      <c r="E365" s="153"/>
      <c r="F365" s="153"/>
      <c r="G365" s="153"/>
      <c r="H365" s="153"/>
      <c r="I365" s="153"/>
      <c r="J365" s="244"/>
      <c r="K365" s="244"/>
      <c r="L365" s="244"/>
      <c r="M365" s="244"/>
      <c r="N365" s="244"/>
      <c r="O365" s="244"/>
      <c r="P365" s="244"/>
      <c r="Q365" s="244"/>
      <c r="R365" s="244"/>
      <c r="S365" s="244"/>
      <c r="T365" s="244"/>
      <c r="U365" s="244"/>
      <c r="V365" s="244"/>
      <c r="W365" s="244"/>
      <c r="X365" s="244"/>
      <c r="Y365" s="244"/>
    </row>
    <row r="366" spans="1:25" x14ac:dyDescent="0.25">
      <c r="A366" s="153"/>
      <c r="B366" s="153"/>
      <c r="C366" s="153"/>
      <c r="D366" s="153"/>
      <c r="E366" s="153"/>
      <c r="F366" s="153"/>
      <c r="G366" s="153"/>
      <c r="H366" s="153"/>
      <c r="I366" s="153"/>
      <c r="J366" s="244"/>
      <c r="K366" s="244"/>
      <c r="L366" s="244"/>
      <c r="M366" s="244"/>
      <c r="N366" s="244"/>
      <c r="O366" s="244"/>
      <c r="P366" s="244"/>
      <c r="Q366" s="244"/>
      <c r="R366" s="244"/>
      <c r="S366" s="244"/>
      <c r="T366" s="244"/>
      <c r="U366" s="244"/>
      <c r="V366" s="244"/>
      <c r="W366" s="244"/>
      <c r="X366" s="244"/>
      <c r="Y366" s="244"/>
    </row>
    <row r="367" spans="1:25" x14ac:dyDescent="0.25">
      <c r="A367" s="153"/>
      <c r="B367" s="153"/>
      <c r="C367" s="153"/>
      <c r="D367" s="153"/>
      <c r="E367" s="153"/>
      <c r="F367" s="153"/>
      <c r="G367" s="153"/>
      <c r="H367" s="153"/>
      <c r="I367" s="153"/>
      <c r="J367" s="244"/>
      <c r="K367" s="244"/>
      <c r="L367" s="244"/>
      <c r="M367" s="244"/>
      <c r="N367" s="244"/>
      <c r="O367" s="244"/>
      <c r="P367" s="244"/>
      <c r="Q367" s="244"/>
      <c r="R367" s="244"/>
      <c r="S367" s="244"/>
      <c r="T367" s="244"/>
      <c r="U367" s="244"/>
      <c r="V367" s="244"/>
      <c r="W367" s="244"/>
      <c r="X367" s="244"/>
      <c r="Y367" s="244"/>
    </row>
    <row r="368" spans="1:25" x14ac:dyDescent="0.25">
      <c r="A368" s="153"/>
      <c r="B368" s="153"/>
      <c r="C368" s="153"/>
      <c r="D368" s="153"/>
      <c r="E368" s="153"/>
      <c r="F368" s="153"/>
      <c r="G368" s="153"/>
      <c r="H368" s="153"/>
      <c r="I368" s="153"/>
      <c r="J368" s="244"/>
      <c r="K368" s="244"/>
      <c r="L368" s="244"/>
      <c r="M368" s="244"/>
      <c r="N368" s="244"/>
      <c r="O368" s="244"/>
      <c r="P368" s="244"/>
      <c r="Q368" s="244"/>
      <c r="R368" s="244"/>
      <c r="S368" s="244"/>
      <c r="T368" s="244"/>
      <c r="U368" s="244"/>
      <c r="V368" s="244"/>
      <c r="W368" s="244"/>
      <c r="X368" s="244"/>
      <c r="Y368" s="244"/>
    </row>
    <row r="369" spans="1:25" x14ac:dyDescent="0.25">
      <c r="A369" s="153"/>
      <c r="B369" s="153"/>
      <c r="C369" s="153"/>
      <c r="D369" s="153"/>
      <c r="E369" s="153"/>
      <c r="F369" s="153"/>
      <c r="G369" s="153"/>
      <c r="H369" s="153"/>
      <c r="I369" s="153"/>
      <c r="J369" s="244"/>
      <c r="K369" s="244"/>
      <c r="L369" s="244"/>
      <c r="M369" s="244"/>
      <c r="N369" s="244"/>
      <c r="O369" s="244"/>
      <c r="P369" s="244"/>
      <c r="Q369" s="244"/>
      <c r="R369" s="244"/>
      <c r="S369" s="244"/>
      <c r="T369" s="244"/>
      <c r="U369" s="244"/>
      <c r="V369" s="244"/>
      <c r="W369" s="244"/>
      <c r="X369" s="244"/>
      <c r="Y369" s="244"/>
    </row>
    <row r="370" spans="1:25" x14ac:dyDescent="0.25">
      <c r="A370" s="153"/>
      <c r="B370" s="153"/>
      <c r="C370" s="153"/>
      <c r="D370" s="153"/>
      <c r="E370" s="153"/>
      <c r="F370" s="153"/>
      <c r="G370" s="153"/>
      <c r="H370" s="153"/>
      <c r="I370" s="153"/>
      <c r="J370" s="244"/>
      <c r="K370" s="244"/>
      <c r="L370" s="244"/>
      <c r="M370" s="244"/>
      <c r="N370" s="244"/>
      <c r="O370" s="244"/>
      <c r="P370" s="244"/>
      <c r="Q370" s="244"/>
      <c r="R370" s="244"/>
      <c r="S370" s="244"/>
      <c r="T370" s="244"/>
      <c r="U370" s="244"/>
      <c r="V370" s="244"/>
      <c r="W370" s="244"/>
      <c r="X370" s="244"/>
      <c r="Y370" s="244"/>
    </row>
    <row r="371" spans="1:25" x14ac:dyDescent="0.25">
      <c r="A371" s="153"/>
      <c r="B371" s="153"/>
      <c r="C371" s="153"/>
      <c r="D371" s="153"/>
      <c r="E371" s="153"/>
      <c r="F371" s="153"/>
      <c r="G371" s="153"/>
      <c r="H371" s="153"/>
      <c r="I371" s="153"/>
      <c r="J371" s="244"/>
      <c r="K371" s="244"/>
      <c r="L371" s="244"/>
      <c r="M371" s="244"/>
      <c r="N371" s="244"/>
      <c r="O371" s="244"/>
      <c r="P371" s="244"/>
      <c r="Q371" s="244"/>
      <c r="R371" s="244"/>
      <c r="S371" s="244"/>
      <c r="T371" s="244"/>
      <c r="U371" s="244"/>
      <c r="V371" s="244"/>
      <c r="W371" s="244"/>
      <c r="X371" s="244"/>
      <c r="Y371" s="244"/>
    </row>
    <row r="372" spans="1:25" x14ac:dyDescent="0.25">
      <c r="A372" s="153"/>
      <c r="B372" s="153"/>
      <c r="C372" s="153"/>
      <c r="D372" s="153"/>
      <c r="E372" s="153"/>
      <c r="F372" s="153"/>
      <c r="G372" s="153"/>
      <c r="H372" s="153"/>
      <c r="I372" s="153"/>
      <c r="J372" s="244"/>
      <c r="K372" s="244"/>
      <c r="L372" s="244"/>
      <c r="M372" s="244"/>
      <c r="N372" s="244"/>
      <c r="O372" s="244"/>
      <c r="P372" s="244"/>
      <c r="Q372" s="244"/>
      <c r="R372" s="244"/>
      <c r="S372" s="244"/>
      <c r="T372" s="244"/>
      <c r="U372" s="244"/>
      <c r="V372" s="244"/>
      <c r="W372" s="244"/>
      <c r="X372" s="244"/>
      <c r="Y372" s="244"/>
    </row>
    <row r="373" spans="1:25" x14ac:dyDescent="0.25">
      <c r="A373" s="153"/>
      <c r="B373" s="153"/>
      <c r="C373" s="153"/>
      <c r="D373" s="153"/>
      <c r="E373" s="153"/>
      <c r="F373" s="153"/>
      <c r="G373" s="153"/>
      <c r="H373" s="153"/>
      <c r="I373" s="153"/>
      <c r="J373" s="244"/>
      <c r="K373" s="244"/>
      <c r="L373" s="244"/>
      <c r="M373" s="244"/>
      <c r="N373" s="244"/>
      <c r="O373" s="244"/>
      <c r="P373" s="244"/>
      <c r="Q373" s="244"/>
      <c r="R373" s="244"/>
      <c r="S373" s="244"/>
      <c r="T373" s="244"/>
      <c r="U373" s="244"/>
      <c r="V373" s="244"/>
      <c r="W373" s="244"/>
      <c r="X373" s="244"/>
      <c r="Y373" s="244"/>
    </row>
    <row r="374" spans="1:25" x14ac:dyDescent="0.25">
      <c r="A374" s="153"/>
      <c r="B374" s="153"/>
      <c r="C374" s="153"/>
      <c r="D374" s="153"/>
      <c r="E374" s="153"/>
      <c r="F374" s="153"/>
      <c r="G374" s="153"/>
      <c r="H374" s="153"/>
      <c r="I374" s="153"/>
      <c r="J374" s="244"/>
      <c r="K374" s="244"/>
      <c r="L374" s="244"/>
      <c r="M374" s="244"/>
      <c r="N374" s="244"/>
      <c r="O374" s="244"/>
      <c r="P374" s="244"/>
      <c r="Q374" s="244"/>
      <c r="R374" s="244"/>
      <c r="S374" s="244"/>
      <c r="T374" s="244"/>
      <c r="U374" s="244"/>
      <c r="V374" s="244"/>
      <c r="W374" s="244"/>
      <c r="X374" s="244"/>
      <c r="Y374" s="244"/>
    </row>
    <row r="375" spans="1:25" x14ac:dyDescent="0.25">
      <c r="A375" s="153"/>
      <c r="B375" s="153"/>
      <c r="C375" s="153"/>
      <c r="D375" s="153"/>
      <c r="E375" s="153"/>
      <c r="F375" s="153"/>
      <c r="G375" s="153"/>
      <c r="H375" s="153"/>
      <c r="I375" s="153"/>
      <c r="J375" s="244"/>
      <c r="K375" s="244"/>
      <c r="L375" s="244"/>
      <c r="M375" s="244"/>
      <c r="N375" s="244"/>
      <c r="O375" s="244"/>
      <c r="P375" s="244"/>
      <c r="Q375" s="244"/>
      <c r="R375" s="244"/>
      <c r="S375" s="244"/>
      <c r="T375" s="244"/>
      <c r="U375" s="244"/>
      <c r="V375" s="244"/>
      <c r="W375" s="244"/>
      <c r="X375" s="244"/>
      <c r="Y375" s="244"/>
    </row>
    <row r="376" spans="1:25" x14ac:dyDescent="0.25">
      <c r="A376" s="153"/>
      <c r="B376" s="153"/>
      <c r="C376" s="153"/>
      <c r="D376" s="153"/>
      <c r="E376" s="153"/>
      <c r="F376" s="153"/>
      <c r="G376" s="153"/>
      <c r="H376" s="153"/>
      <c r="I376" s="153"/>
      <c r="J376" s="244"/>
      <c r="K376" s="244"/>
      <c r="L376" s="244"/>
      <c r="M376" s="244"/>
      <c r="N376" s="244"/>
      <c r="O376" s="244"/>
      <c r="P376" s="244"/>
      <c r="Q376" s="244"/>
      <c r="R376" s="244"/>
      <c r="S376" s="244"/>
      <c r="T376" s="244"/>
      <c r="U376" s="244"/>
      <c r="V376" s="244"/>
      <c r="W376" s="244"/>
      <c r="X376" s="244"/>
      <c r="Y376" s="244"/>
    </row>
    <row r="377" spans="1:25" x14ac:dyDescent="0.25">
      <c r="A377" s="153"/>
      <c r="B377" s="153"/>
      <c r="C377" s="153"/>
      <c r="D377" s="153"/>
      <c r="E377" s="153"/>
      <c r="F377" s="153"/>
      <c r="G377" s="153"/>
      <c r="H377" s="153"/>
      <c r="I377" s="153"/>
      <c r="J377" s="244"/>
      <c r="K377" s="244"/>
      <c r="L377" s="244"/>
      <c r="M377" s="244"/>
      <c r="N377" s="244"/>
      <c r="O377" s="244"/>
      <c r="P377" s="244"/>
      <c r="Q377" s="244"/>
      <c r="R377" s="244"/>
      <c r="S377" s="244"/>
      <c r="T377" s="244"/>
      <c r="U377" s="244"/>
      <c r="V377" s="244"/>
      <c r="W377" s="244"/>
      <c r="X377" s="244"/>
      <c r="Y377" s="244"/>
    </row>
    <row r="378" spans="1:25" x14ac:dyDescent="0.25">
      <c r="A378" s="153"/>
      <c r="B378" s="153"/>
      <c r="C378" s="153"/>
      <c r="D378" s="153"/>
      <c r="E378" s="153"/>
      <c r="F378" s="153"/>
      <c r="G378" s="153"/>
      <c r="H378" s="153"/>
      <c r="I378" s="153"/>
      <c r="J378" s="244"/>
      <c r="K378" s="244"/>
      <c r="L378" s="244"/>
      <c r="M378" s="244"/>
      <c r="N378" s="244"/>
      <c r="O378" s="244"/>
      <c r="P378" s="244"/>
      <c r="Q378" s="244"/>
      <c r="R378" s="244"/>
      <c r="S378" s="244"/>
      <c r="T378" s="244"/>
      <c r="U378" s="244"/>
      <c r="V378" s="244"/>
      <c r="W378" s="244"/>
      <c r="X378" s="244"/>
      <c r="Y378" s="244"/>
    </row>
    <row r="379" spans="1:25" x14ac:dyDescent="0.25">
      <c r="A379" s="153"/>
      <c r="B379" s="153"/>
      <c r="C379" s="153"/>
      <c r="D379" s="153"/>
      <c r="E379" s="153"/>
      <c r="F379" s="153"/>
      <c r="G379" s="153"/>
      <c r="H379" s="153"/>
      <c r="I379" s="153"/>
      <c r="J379" s="244"/>
      <c r="K379" s="244"/>
      <c r="L379" s="244"/>
      <c r="M379" s="244"/>
      <c r="N379" s="244"/>
      <c r="O379" s="244"/>
      <c r="P379" s="244"/>
      <c r="Q379" s="244"/>
      <c r="R379" s="244"/>
      <c r="S379" s="244"/>
      <c r="T379" s="244"/>
      <c r="U379" s="244"/>
      <c r="V379" s="244"/>
      <c r="W379" s="244"/>
      <c r="X379" s="244"/>
      <c r="Y379" s="244"/>
    </row>
    <row r="380" spans="1:25" x14ac:dyDescent="0.25">
      <c r="A380" s="153"/>
      <c r="B380" s="153"/>
      <c r="C380" s="153"/>
      <c r="D380" s="153"/>
      <c r="E380" s="153"/>
      <c r="F380" s="153"/>
      <c r="G380" s="153"/>
      <c r="H380" s="153"/>
      <c r="I380" s="153"/>
      <c r="J380" s="244"/>
      <c r="K380" s="244"/>
      <c r="L380" s="244"/>
      <c r="M380" s="244"/>
      <c r="N380" s="244"/>
      <c r="O380" s="244"/>
      <c r="P380" s="244"/>
      <c r="Q380" s="244"/>
      <c r="R380" s="244"/>
      <c r="S380" s="244"/>
      <c r="T380" s="244"/>
      <c r="U380" s="244"/>
      <c r="V380" s="244"/>
      <c r="W380" s="244"/>
      <c r="X380" s="244"/>
      <c r="Y380" s="244"/>
    </row>
    <row r="381" spans="1:25" x14ac:dyDescent="0.25">
      <c r="A381" s="153"/>
      <c r="B381" s="153"/>
      <c r="C381" s="153"/>
      <c r="D381" s="153"/>
      <c r="E381" s="153"/>
      <c r="F381" s="153"/>
      <c r="G381" s="153"/>
      <c r="H381" s="153"/>
      <c r="I381" s="153"/>
      <c r="J381" s="244"/>
      <c r="K381" s="244"/>
      <c r="L381" s="244"/>
      <c r="M381" s="244"/>
      <c r="N381" s="244"/>
      <c r="O381" s="244"/>
      <c r="P381" s="244"/>
      <c r="Q381" s="244"/>
      <c r="R381" s="244"/>
      <c r="S381" s="244"/>
      <c r="T381" s="244"/>
      <c r="U381" s="244"/>
      <c r="V381" s="244"/>
      <c r="W381" s="244"/>
      <c r="X381" s="244"/>
      <c r="Y381" s="244"/>
    </row>
    <row r="382" spans="1:25" x14ac:dyDescent="0.25">
      <c r="A382" s="153"/>
      <c r="B382" s="153"/>
      <c r="C382" s="153"/>
      <c r="D382" s="153"/>
      <c r="E382" s="153"/>
      <c r="F382" s="153"/>
      <c r="G382" s="153"/>
      <c r="H382" s="153"/>
      <c r="I382" s="153"/>
      <c r="J382" s="244"/>
      <c r="K382" s="244"/>
      <c r="L382" s="244"/>
      <c r="M382" s="244"/>
      <c r="N382" s="244"/>
      <c r="O382" s="244"/>
      <c r="P382" s="244"/>
      <c r="Q382" s="244"/>
      <c r="R382" s="244"/>
      <c r="S382" s="244"/>
      <c r="T382" s="244"/>
      <c r="U382" s="244"/>
      <c r="V382" s="244"/>
      <c r="W382" s="244"/>
      <c r="X382" s="244"/>
      <c r="Y382" s="244"/>
    </row>
    <row r="383" spans="1:25" x14ac:dyDescent="0.25">
      <c r="A383" s="153"/>
      <c r="B383" s="153"/>
      <c r="C383" s="153"/>
      <c r="D383" s="153"/>
      <c r="E383" s="153"/>
      <c r="F383" s="153"/>
      <c r="G383" s="153"/>
      <c r="H383" s="153"/>
      <c r="I383" s="153"/>
      <c r="J383" s="244"/>
      <c r="K383" s="244"/>
      <c r="L383" s="244"/>
      <c r="M383" s="244"/>
      <c r="N383" s="244"/>
      <c r="O383" s="244"/>
      <c r="P383" s="244"/>
      <c r="Q383" s="244"/>
      <c r="R383" s="244"/>
      <c r="S383" s="244"/>
      <c r="T383" s="244"/>
      <c r="U383" s="244"/>
      <c r="V383" s="244"/>
      <c r="W383" s="244"/>
      <c r="X383" s="244"/>
      <c r="Y383" s="244"/>
    </row>
    <row r="384" spans="1:25" x14ac:dyDescent="0.25">
      <c r="A384" s="153"/>
      <c r="B384" s="153"/>
      <c r="C384" s="153"/>
      <c r="D384" s="153"/>
      <c r="E384" s="153"/>
      <c r="F384" s="153"/>
      <c r="G384" s="153"/>
      <c r="H384" s="153"/>
      <c r="I384" s="153"/>
      <c r="J384" s="244"/>
      <c r="K384" s="244"/>
      <c r="L384" s="244"/>
      <c r="M384" s="244"/>
      <c r="N384" s="244"/>
      <c r="O384" s="244"/>
      <c r="P384" s="244"/>
      <c r="Q384" s="244"/>
      <c r="R384" s="244"/>
      <c r="S384" s="244"/>
      <c r="T384" s="244"/>
      <c r="U384" s="244"/>
      <c r="V384" s="244"/>
      <c r="W384" s="244"/>
      <c r="X384" s="244"/>
      <c r="Y384" s="244"/>
    </row>
    <row r="385" spans="1:25" x14ac:dyDescent="0.25">
      <c r="A385" s="153"/>
      <c r="B385" s="153"/>
      <c r="C385" s="153"/>
      <c r="D385" s="153"/>
      <c r="E385" s="153"/>
      <c r="F385" s="153"/>
      <c r="G385" s="153"/>
      <c r="H385" s="153"/>
      <c r="I385" s="153"/>
      <c r="J385" s="244"/>
      <c r="K385" s="244"/>
      <c r="L385" s="244"/>
      <c r="M385" s="244"/>
      <c r="N385" s="244"/>
      <c r="O385" s="244"/>
      <c r="P385" s="244"/>
      <c r="Q385" s="244"/>
      <c r="R385" s="244"/>
      <c r="S385" s="244"/>
      <c r="T385" s="244"/>
      <c r="U385" s="244"/>
      <c r="V385" s="244"/>
      <c r="W385" s="244"/>
      <c r="X385" s="244"/>
      <c r="Y385" s="244"/>
    </row>
    <row r="386" spans="1:25" x14ac:dyDescent="0.25">
      <c r="A386" s="153"/>
      <c r="B386" s="153"/>
      <c r="C386" s="153"/>
      <c r="D386" s="153"/>
      <c r="E386" s="153"/>
      <c r="F386" s="153"/>
      <c r="G386" s="153"/>
      <c r="H386" s="153"/>
      <c r="I386" s="153"/>
      <c r="J386" s="244"/>
      <c r="K386" s="244"/>
      <c r="L386" s="244"/>
      <c r="M386" s="244"/>
      <c r="N386" s="244"/>
      <c r="O386" s="244"/>
      <c r="P386" s="244"/>
      <c r="Q386" s="244"/>
      <c r="R386" s="244"/>
      <c r="S386" s="244"/>
      <c r="T386" s="244"/>
      <c r="U386" s="244"/>
      <c r="V386" s="244"/>
      <c r="W386" s="244"/>
      <c r="X386" s="244"/>
      <c r="Y386" s="244"/>
    </row>
    <row r="387" spans="1:25" x14ac:dyDescent="0.25">
      <c r="A387" s="153"/>
      <c r="B387" s="153"/>
      <c r="C387" s="153"/>
      <c r="D387" s="153"/>
      <c r="E387" s="153"/>
      <c r="F387" s="153"/>
      <c r="G387" s="153"/>
      <c r="H387" s="153"/>
      <c r="I387" s="153"/>
      <c r="J387" s="244"/>
      <c r="K387" s="244"/>
      <c r="L387" s="244"/>
      <c r="M387" s="244"/>
      <c r="N387" s="244"/>
      <c r="O387" s="244"/>
      <c r="P387" s="244"/>
      <c r="Q387" s="244"/>
      <c r="R387" s="244"/>
      <c r="S387" s="244"/>
      <c r="T387" s="244"/>
      <c r="U387" s="244"/>
      <c r="V387" s="244"/>
      <c r="W387" s="244"/>
      <c r="X387" s="244"/>
      <c r="Y387" s="244"/>
    </row>
    <row r="388" spans="1:25" x14ac:dyDescent="0.25">
      <c r="A388" s="153"/>
      <c r="B388" s="153"/>
      <c r="C388" s="153"/>
      <c r="D388" s="153"/>
      <c r="E388" s="153"/>
      <c r="F388" s="153"/>
      <c r="G388" s="153"/>
      <c r="H388" s="153"/>
      <c r="I388" s="153"/>
      <c r="J388" s="244"/>
      <c r="K388" s="244"/>
      <c r="L388" s="244"/>
      <c r="M388" s="244"/>
      <c r="N388" s="244"/>
      <c r="O388" s="244"/>
      <c r="P388" s="244"/>
      <c r="Q388" s="244"/>
      <c r="R388" s="244"/>
      <c r="S388" s="244"/>
      <c r="T388" s="244"/>
      <c r="U388" s="244"/>
      <c r="V388" s="244"/>
      <c r="W388" s="244"/>
      <c r="X388" s="244"/>
      <c r="Y388" s="244"/>
    </row>
    <row r="389" spans="1:25" x14ac:dyDescent="0.25">
      <c r="A389" s="153"/>
      <c r="B389" s="153"/>
      <c r="C389" s="153"/>
      <c r="D389" s="153"/>
      <c r="E389" s="153"/>
      <c r="F389" s="153"/>
      <c r="G389" s="153"/>
      <c r="H389" s="153"/>
      <c r="I389" s="153"/>
      <c r="J389" s="244"/>
      <c r="K389" s="244"/>
      <c r="L389" s="244"/>
      <c r="M389" s="244"/>
      <c r="N389" s="244"/>
      <c r="O389" s="244"/>
      <c r="P389" s="244"/>
      <c r="Q389" s="244"/>
      <c r="R389" s="244"/>
      <c r="S389" s="244"/>
      <c r="T389" s="244"/>
      <c r="U389" s="244"/>
      <c r="V389" s="244"/>
      <c r="W389" s="244"/>
      <c r="X389" s="244"/>
      <c r="Y389" s="244"/>
    </row>
    <row r="390" spans="1:25" x14ac:dyDescent="0.25">
      <c r="A390" s="153"/>
      <c r="B390" s="153"/>
      <c r="C390" s="153"/>
      <c r="D390" s="153"/>
      <c r="E390" s="153"/>
      <c r="F390" s="153"/>
      <c r="G390" s="153"/>
      <c r="H390" s="153"/>
      <c r="I390" s="153"/>
      <c r="J390" s="244"/>
      <c r="K390" s="244"/>
      <c r="L390" s="244"/>
      <c r="M390" s="244"/>
      <c r="N390" s="244"/>
      <c r="O390" s="244"/>
      <c r="P390" s="244"/>
      <c r="Q390" s="244"/>
      <c r="R390" s="244"/>
      <c r="S390" s="244"/>
      <c r="T390" s="244"/>
      <c r="U390" s="244"/>
      <c r="V390" s="244"/>
      <c r="W390" s="244"/>
      <c r="X390" s="244"/>
      <c r="Y390" s="244"/>
    </row>
    <row r="391" spans="1:25" x14ac:dyDescent="0.25">
      <c r="A391" s="153"/>
      <c r="B391" s="153"/>
      <c r="C391" s="153"/>
      <c r="D391" s="153"/>
      <c r="E391" s="153"/>
      <c r="F391" s="153"/>
      <c r="G391" s="153"/>
      <c r="H391" s="153"/>
      <c r="I391" s="153"/>
      <c r="J391" s="244"/>
      <c r="K391" s="244"/>
      <c r="L391" s="244"/>
      <c r="M391" s="244"/>
      <c r="N391" s="244"/>
      <c r="O391" s="244"/>
      <c r="P391" s="244"/>
      <c r="Q391" s="244"/>
      <c r="R391" s="244"/>
      <c r="S391" s="244"/>
      <c r="T391" s="244"/>
      <c r="U391" s="244"/>
      <c r="V391" s="244"/>
      <c r="W391" s="244"/>
      <c r="X391" s="244"/>
      <c r="Y391" s="244"/>
    </row>
    <row r="392" spans="1:25" x14ac:dyDescent="0.25">
      <c r="A392" s="153"/>
      <c r="B392" s="153"/>
      <c r="C392" s="153"/>
      <c r="D392" s="153"/>
      <c r="E392" s="153"/>
      <c r="F392" s="153"/>
      <c r="G392" s="153"/>
      <c r="H392" s="153"/>
      <c r="I392" s="153"/>
      <c r="J392" s="244"/>
      <c r="K392" s="244"/>
      <c r="L392" s="244"/>
      <c r="M392" s="244"/>
      <c r="N392" s="244"/>
      <c r="O392" s="244"/>
      <c r="P392" s="244"/>
      <c r="Q392" s="244"/>
      <c r="R392" s="244"/>
      <c r="S392" s="244"/>
      <c r="T392" s="244"/>
      <c r="U392" s="244"/>
      <c r="V392" s="244"/>
      <c r="W392" s="244"/>
      <c r="X392" s="244"/>
      <c r="Y392" s="244"/>
    </row>
    <row r="393" spans="1:25" x14ac:dyDescent="0.25">
      <c r="A393" s="153"/>
      <c r="B393" s="153"/>
      <c r="C393" s="153"/>
      <c r="D393" s="153"/>
      <c r="E393" s="153"/>
      <c r="F393" s="153"/>
      <c r="G393" s="153"/>
      <c r="H393" s="153"/>
      <c r="I393" s="153"/>
      <c r="J393" s="244"/>
      <c r="K393" s="244"/>
      <c r="L393" s="244"/>
      <c r="M393" s="244"/>
      <c r="N393" s="244"/>
      <c r="O393" s="244"/>
      <c r="P393" s="244"/>
      <c r="Q393" s="244"/>
      <c r="R393" s="244"/>
      <c r="S393" s="244"/>
      <c r="T393" s="244"/>
      <c r="U393" s="244"/>
      <c r="V393" s="244"/>
      <c r="W393" s="244"/>
      <c r="X393" s="244"/>
      <c r="Y393" s="244"/>
    </row>
    <row r="394" spans="1:25" x14ac:dyDescent="0.25">
      <c r="A394" s="153"/>
      <c r="B394" s="153"/>
      <c r="C394" s="153"/>
      <c r="D394" s="153"/>
      <c r="E394" s="153"/>
      <c r="F394" s="153"/>
      <c r="G394" s="153"/>
      <c r="H394" s="153"/>
      <c r="I394" s="153"/>
      <c r="J394" s="244"/>
      <c r="K394" s="244"/>
      <c r="L394" s="244"/>
      <c r="M394" s="244"/>
      <c r="N394" s="244"/>
      <c r="O394" s="244"/>
      <c r="P394" s="244"/>
      <c r="Q394" s="244"/>
      <c r="R394" s="244"/>
      <c r="S394" s="244"/>
      <c r="T394" s="244"/>
      <c r="U394" s="244"/>
      <c r="V394" s="244"/>
      <c r="W394" s="244"/>
      <c r="X394" s="244"/>
      <c r="Y394" s="244"/>
    </row>
    <row r="395" spans="1:25" x14ac:dyDescent="0.25">
      <c r="A395" s="153"/>
      <c r="B395" s="153"/>
      <c r="C395" s="153"/>
      <c r="D395" s="153"/>
      <c r="E395" s="153"/>
      <c r="F395" s="153"/>
      <c r="G395" s="153"/>
      <c r="H395" s="153"/>
      <c r="I395" s="153"/>
      <c r="J395" s="244"/>
      <c r="K395" s="244"/>
      <c r="L395" s="244"/>
      <c r="M395" s="244"/>
      <c r="N395" s="244"/>
      <c r="O395" s="244"/>
      <c r="P395" s="244"/>
      <c r="Q395" s="244"/>
      <c r="R395" s="244"/>
      <c r="S395" s="244"/>
      <c r="T395" s="244"/>
      <c r="U395" s="244"/>
      <c r="V395" s="244"/>
      <c r="W395" s="244"/>
      <c r="X395" s="244"/>
      <c r="Y395" s="244"/>
    </row>
    <row r="396" spans="1:25" x14ac:dyDescent="0.25">
      <c r="A396" s="153"/>
      <c r="B396" s="153"/>
      <c r="C396" s="153"/>
      <c r="D396" s="153"/>
      <c r="E396" s="153"/>
      <c r="F396" s="153"/>
      <c r="G396" s="153"/>
      <c r="H396" s="153"/>
      <c r="I396" s="153"/>
      <c r="J396" s="244"/>
      <c r="K396" s="244"/>
      <c r="L396" s="244"/>
      <c r="M396" s="244"/>
      <c r="N396" s="244"/>
      <c r="O396" s="244"/>
      <c r="P396" s="244"/>
      <c r="Q396" s="244"/>
      <c r="R396" s="244"/>
      <c r="S396" s="244"/>
      <c r="T396" s="244"/>
      <c r="U396" s="244"/>
      <c r="V396" s="244"/>
      <c r="W396" s="244"/>
      <c r="X396" s="244"/>
      <c r="Y396" s="244"/>
    </row>
    <row r="397" spans="1:25" x14ac:dyDescent="0.25">
      <c r="A397" s="153"/>
      <c r="B397" s="153"/>
      <c r="C397" s="153"/>
      <c r="D397" s="153"/>
      <c r="E397" s="153"/>
      <c r="F397" s="153"/>
      <c r="G397" s="153"/>
      <c r="H397" s="153"/>
      <c r="I397" s="153"/>
      <c r="J397" s="244"/>
      <c r="K397" s="244"/>
      <c r="L397" s="244"/>
      <c r="M397" s="244"/>
      <c r="N397" s="244"/>
      <c r="O397" s="244"/>
      <c r="P397" s="244"/>
      <c r="Q397" s="244"/>
      <c r="R397" s="244"/>
      <c r="S397" s="244"/>
      <c r="T397" s="244"/>
      <c r="U397" s="244"/>
      <c r="V397" s="244"/>
      <c r="W397" s="244"/>
      <c r="X397" s="244"/>
      <c r="Y397" s="244"/>
    </row>
    <row r="398" spans="1:25" x14ac:dyDescent="0.25">
      <c r="A398" s="153"/>
      <c r="B398" s="153"/>
      <c r="C398" s="153"/>
      <c r="D398" s="153"/>
      <c r="E398" s="153"/>
      <c r="F398" s="153"/>
      <c r="G398" s="153"/>
      <c r="H398" s="153"/>
      <c r="I398" s="153"/>
      <c r="J398" s="244"/>
      <c r="K398" s="244"/>
      <c r="L398" s="244"/>
      <c r="M398" s="244"/>
      <c r="N398" s="244"/>
      <c r="O398" s="244"/>
      <c r="P398" s="244"/>
      <c r="Q398" s="244"/>
      <c r="R398" s="244"/>
      <c r="S398" s="244"/>
      <c r="T398" s="244"/>
      <c r="U398" s="244"/>
      <c r="V398" s="244"/>
      <c r="W398" s="244"/>
      <c r="X398" s="244"/>
      <c r="Y398" s="244"/>
    </row>
    <row r="399" spans="1:25" x14ac:dyDescent="0.25">
      <c r="A399" s="153"/>
      <c r="B399" s="153"/>
      <c r="C399" s="153"/>
      <c r="D399" s="153"/>
      <c r="E399" s="153"/>
      <c r="F399" s="153"/>
      <c r="G399" s="153"/>
      <c r="H399" s="153"/>
      <c r="I399" s="153"/>
      <c r="J399" s="244"/>
      <c r="K399" s="244"/>
      <c r="L399" s="244"/>
      <c r="M399" s="244"/>
      <c r="N399" s="244"/>
      <c r="O399" s="244"/>
      <c r="P399" s="244"/>
      <c r="Q399" s="244"/>
      <c r="R399" s="244"/>
      <c r="S399" s="244"/>
      <c r="T399" s="244"/>
      <c r="U399" s="244"/>
      <c r="V399" s="244"/>
      <c r="W399" s="244"/>
      <c r="X399" s="244"/>
      <c r="Y399" s="244"/>
    </row>
    <row r="400" spans="1:25" x14ac:dyDescent="0.25">
      <c r="A400" s="153"/>
      <c r="B400" s="153"/>
      <c r="C400" s="153"/>
      <c r="D400" s="153"/>
      <c r="E400" s="153"/>
      <c r="F400" s="153"/>
      <c r="G400" s="153"/>
      <c r="H400" s="153"/>
      <c r="I400" s="153"/>
      <c r="J400" s="244"/>
      <c r="K400" s="244"/>
      <c r="L400" s="244"/>
      <c r="M400" s="244"/>
      <c r="N400" s="244"/>
      <c r="O400" s="244"/>
      <c r="P400" s="244"/>
      <c r="Q400" s="244"/>
      <c r="R400" s="244"/>
      <c r="S400" s="244"/>
      <c r="T400" s="244"/>
      <c r="U400" s="244"/>
      <c r="V400" s="244"/>
      <c r="W400" s="244"/>
      <c r="X400" s="244"/>
      <c r="Y400" s="244"/>
    </row>
    <row r="401" spans="1:25" x14ac:dyDescent="0.25">
      <c r="A401" s="153"/>
      <c r="B401" s="153"/>
      <c r="C401" s="153"/>
      <c r="D401" s="153"/>
      <c r="E401" s="153"/>
      <c r="F401" s="153"/>
      <c r="G401" s="153"/>
      <c r="H401" s="153"/>
      <c r="I401" s="153"/>
      <c r="J401" s="244"/>
      <c r="K401" s="244"/>
      <c r="L401" s="244"/>
      <c r="M401" s="244"/>
      <c r="N401" s="244"/>
      <c r="O401" s="244"/>
      <c r="P401" s="244"/>
      <c r="Q401" s="244"/>
      <c r="R401" s="244"/>
      <c r="S401" s="244"/>
      <c r="T401" s="244"/>
      <c r="U401" s="244"/>
      <c r="V401" s="244"/>
      <c r="W401" s="244"/>
      <c r="X401" s="244"/>
      <c r="Y401" s="244"/>
    </row>
    <row r="402" spans="1:25" x14ac:dyDescent="0.25">
      <c r="A402" s="153"/>
      <c r="B402" s="153"/>
      <c r="C402" s="153"/>
      <c r="D402" s="153"/>
      <c r="E402" s="153"/>
      <c r="F402" s="153"/>
      <c r="G402" s="153"/>
      <c r="H402" s="153"/>
      <c r="I402" s="153"/>
      <c r="J402" s="244"/>
      <c r="K402" s="244"/>
      <c r="L402" s="244"/>
      <c r="M402" s="244"/>
      <c r="N402" s="244"/>
      <c r="O402" s="244"/>
      <c r="P402" s="244"/>
      <c r="Q402" s="244"/>
      <c r="R402" s="244"/>
      <c r="S402" s="244"/>
      <c r="T402" s="244"/>
      <c r="U402" s="244"/>
      <c r="V402" s="244"/>
      <c r="W402" s="244"/>
      <c r="X402" s="244"/>
      <c r="Y402" s="244"/>
    </row>
    <row r="403" spans="1:25" x14ac:dyDescent="0.25">
      <c r="A403" s="153"/>
      <c r="B403" s="153"/>
      <c r="C403" s="153"/>
      <c r="D403" s="153"/>
      <c r="E403" s="153"/>
      <c r="F403" s="153"/>
      <c r="G403" s="153"/>
      <c r="H403" s="153"/>
      <c r="I403" s="153"/>
      <c r="J403" s="244"/>
      <c r="K403" s="244"/>
      <c r="L403" s="244"/>
      <c r="M403" s="244"/>
      <c r="N403" s="244"/>
      <c r="O403" s="244"/>
      <c r="P403" s="244"/>
      <c r="Q403" s="244"/>
      <c r="R403" s="244"/>
      <c r="S403" s="244"/>
      <c r="T403" s="244"/>
      <c r="U403" s="244"/>
      <c r="V403" s="244"/>
      <c r="W403" s="244"/>
      <c r="X403" s="244"/>
      <c r="Y403" s="244"/>
    </row>
    <row r="404" spans="1:25" x14ac:dyDescent="0.25">
      <c r="A404" s="153"/>
      <c r="B404" s="153"/>
      <c r="C404" s="153"/>
      <c r="D404" s="153"/>
      <c r="E404" s="153"/>
      <c r="F404" s="153"/>
      <c r="G404" s="153"/>
      <c r="H404" s="153"/>
      <c r="I404" s="153"/>
      <c r="J404" s="244"/>
      <c r="K404" s="244"/>
      <c r="L404" s="244"/>
      <c r="M404" s="244"/>
      <c r="N404" s="244"/>
      <c r="O404" s="244"/>
      <c r="P404" s="244"/>
      <c r="Q404" s="244"/>
      <c r="R404" s="244"/>
      <c r="S404" s="244"/>
      <c r="T404" s="244"/>
      <c r="U404" s="244"/>
      <c r="V404" s="244"/>
      <c r="W404" s="244"/>
      <c r="X404" s="244"/>
      <c r="Y404" s="244"/>
    </row>
    <row r="405" spans="1:25" x14ac:dyDescent="0.25">
      <c r="A405" s="153"/>
      <c r="B405" s="153"/>
      <c r="C405" s="153"/>
      <c r="D405" s="153"/>
      <c r="E405" s="153"/>
      <c r="F405" s="153"/>
      <c r="G405" s="153"/>
      <c r="H405" s="153"/>
      <c r="I405" s="153"/>
      <c r="J405" s="244"/>
      <c r="K405" s="244"/>
      <c r="L405" s="244"/>
      <c r="M405" s="244"/>
      <c r="N405" s="244"/>
      <c r="O405" s="244"/>
      <c r="P405" s="244"/>
      <c r="Q405" s="244"/>
      <c r="R405" s="244"/>
      <c r="S405" s="244"/>
      <c r="T405" s="244"/>
      <c r="U405" s="244"/>
      <c r="V405" s="244"/>
      <c r="W405" s="244"/>
      <c r="X405" s="244"/>
      <c r="Y405" s="244"/>
    </row>
    <row r="406" spans="1:25" x14ac:dyDescent="0.25">
      <c r="A406" s="153"/>
      <c r="B406" s="153"/>
      <c r="C406" s="153"/>
      <c r="D406" s="153"/>
      <c r="E406" s="153"/>
      <c r="F406" s="153"/>
      <c r="G406" s="153"/>
      <c r="H406" s="153"/>
      <c r="I406" s="153"/>
      <c r="J406" s="244"/>
      <c r="K406" s="244"/>
      <c r="L406" s="244"/>
      <c r="M406" s="244"/>
      <c r="N406" s="244"/>
      <c r="O406" s="244"/>
      <c r="P406" s="244"/>
      <c r="Q406" s="244"/>
      <c r="R406" s="244"/>
      <c r="S406" s="244"/>
      <c r="T406" s="244"/>
      <c r="U406" s="244"/>
      <c r="V406" s="244"/>
      <c r="W406" s="244"/>
      <c r="X406" s="244"/>
      <c r="Y406" s="244"/>
    </row>
    <row r="407" spans="1:25" x14ac:dyDescent="0.25">
      <c r="A407" s="153"/>
      <c r="B407" s="153"/>
      <c r="C407" s="153"/>
      <c r="D407" s="153"/>
      <c r="E407" s="153"/>
      <c r="F407" s="153"/>
      <c r="G407" s="153"/>
      <c r="H407" s="153"/>
      <c r="I407" s="153"/>
      <c r="J407" s="244"/>
      <c r="K407" s="244"/>
      <c r="L407" s="244"/>
      <c r="M407" s="244"/>
      <c r="N407" s="244"/>
      <c r="O407" s="244"/>
      <c r="P407" s="244"/>
      <c r="Q407" s="244"/>
      <c r="R407" s="244"/>
      <c r="S407" s="244"/>
      <c r="T407" s="244"/>
      <c r="U407" s="244"/>
      <c r="V407" s="244"/>
      <c r="W407" s="244"/>
      <c r="X407" s="244"/>
      <c r="Y407" s="244"/>
    </row>
    <row r="408" spans="1:25" x14ac:dyDescent="0.25">
      <c r="A408" s="153"/>
      <c r="B408" s="153"/>
      <c r="C408" s="153"/>
      <c r="D408" s="153"/>
      <c r="E408" s="153"/>
      <c r="F408" s="153"/>
      <c r="G408" s="153"/>
      <c r="H408" s="153"/>
      <c r="I408" s="153"/>
      <c r="J408" s="244"/>
      <c r="K408" s="244"/>
      <c r="L408" s="244"/>
      <c r="M408" s="244"/>
      <c r="N408" s="244"/>
      <c r="O408" s="244"/>
      <c r="P408" s="244"/>
      <c r="Q408" s="244"/>
      <c r="R408" s="244"/>
      <c r="S408" s="244"/>
      <c r="T408" s="244"/>
      <c r="U408" s="244"/>
      <c r="V408" s="244"/>
      <c r="W408" s="244"/>
      <c r="X408" s="244"/>
      <c r="Y408" s="244"/>
    </row>
    <row r="409" spans="1:25" x14ac:dyDescent="0.25">
      <c r="A409" s="153"/>
      <c r="B409" s="153"/>
      <c r="C409" s="153"/>
      <c r="D409" s="153"/>
      <c r="E409" s="153"/>
      <c r="F409" s="153"/>
      <c r="G409" s="153"/>
      <c r="H409" s="153"/>
      <c r="I409" s="153"/>
      <c r="J409" s="244"/>
      <c r="K409" s="244"/>
      <c r="L409" s="244"/>
      <c r="M409" s="244"/>
      <c r="N409" s="244"/>
      <c r="O409" s="244"/>
      <c r="P409" s="244"/>
      <c r="Q409" s="244"/>
      <c r="R409" s="244"/>
      <c r="S409" s="244"/>
      <c r="T409" s="244"/>
      <c r="U409" s="244"/>
      <c r="V409" s="244"/>
      <c r="W409" s="244"/>
      <c r="X409" s="244"/>
      <c r="Y409" s="244"/>
    </row>
    <row r="410" spans="1:25" x14ac:dyDescent="0.25">
      <c r="A410" s="153"/>
      <c r="B410" s="153"/>
      <c r="C410" s="153"/>
      <c r="D410" s="153"/>
      <c r="E410" s="153"/>
      <c r="F410" s="153"/>
      <c r="G410" s="153"/>
      <c r="H410" s="153"/>
      <c r="I410" s="153"/>
      <c r="J410" s="244"/>
      <c r="K410" s="244"/>
      <c r="L410" s="244"/>
      <c r="M410" s="244"/>
      <c r="N410" s="244"/>
      <c r="O410" s="244"/>
      <c r="P410" s="244"/>
      <c r="Q410" s="244"/>
      <c r="R410" s="244"/>
      <c r="S410" s="244"/>
      <c r="T410" s="244"/>
      <c r="U410" s="244"/>
      <c r="V410" s="244"/>
      <c r="W410" s="244"/>
      <c r="X410" s="244"/>
      <c r="Y410" s="244"/>
    </row>
    <row r="411" spans="1:25" x14ac:dyDescent="0.25">
      <c r="A411" s="153"/>
      <c r="B411" s="153"/>
      <c r="C411" s="153"/>
      <c r="D411" s="153"/>
      <c r="E411" s="153"/>
      <c r="F411" s="153"/>
      <c r="G411" s="153"/>
      <c r="H411" s="153"/>
      <c r="I411" s="153"/>
      <c r="J411" s="244"/>
      <c r="K411" s="244"/>
      <c r="L411" s="244"/>
      <c r="M411" s="244"/>
      <c r="N411" s="244"/>
      <c r="O411" s="244"/>
      <c r="P411" s="244"/>
      <c r="Q411" s="244"/>
      <c r="R411" s="244"/>
      <c r="S411" s="244"/>
      <c r="T411" s="244"/>
      <c r="U411" s="244"/>
      <c r="V411" s="244"/>
      <c r="W411" s="244"/>
      <c r="X411" s="244"/>
      <c r="Y411" s="244"/>
    </row>
    <row r="412" spans="1:25" x14ac:dyDescent="0.25">
      <c r="A412" s="153"/>
      <c r="B412" s="153"/>
      <c r="C412" s="153"/>
      <c r="D412" s="153"/>
      <c r="E412" s="153"/>
      <c r="F412" s="153"/>
      <c r="G412" s="153"/>
      <c r="H412" s="153"/>
      <c r="I412" s="153"/>
      <c r="J412" s="244"/>
      <c r="K412" s="244"/>
      <c r="L412" s="244"/>
      <c r="M412" s="244"/>
      <c r="N412" s="244"/>
      <c r="O412" s="244"/>
      <c r="P412" s="244"/>
      <c r="Q412" s="244"/>
      <c r="R412" s="244"/>
      <c r="S412" s="244"/>
      <c r="T412" s="244"/>
      <c r="U412" s="244"/>
      <c r="V412" s="244"/>
      <c r="W412" s="244"/>
      <c r="X412" s="244"/>
      <c r="Y412" s="244"/>
    </row>
    <row r="413" spans="1:25" x14ac:dyDescent="0.25">
      <c r="A413" s="153"/>
      <c r="B413" s="153"/>
      <c r="C413" s="153"/>
      <c r="D413" s="153"/>
      <c r="E413" s="153"/>
      <c r="F413" s="153"/>
      <c r="G413" s="153"/>
      <c r="H413" s="153"/>
      <c r="I413" s="153"/>
      <c r="J413" s="244"/>
      <c r="K413" s="244"/>
      <c r="L413" s="244"/>
      <c r="M413" s="244"/>
      <c r="N413" s="244"/>
      <c r="O413" s="244"/>
      <c r="P413" s="244"/>
      <c r="Q413" s="244"/>
      <c r="R413" s="244"/>
      <c r="S413" s="244"/>
      <c r="T413" s="244"/>
      <c r="U413" s="244"/>
      <c r="V413" s="244"/>
      <c r="W413" s="244"/>
      <c r="X413" s="244"/>
      <c r="Y413" s="244"/>
    </row>
    <row r="414" spans="1:25" x14ac:dyDescent="0.25">
      <c r="A414" s="153"/>
      <c r="B414" s="153"/>
      <c r="C414" s="153"/>
      <c r="D414" s="153"/>
      <c r="E414" s="153"/>
      <c r="F414" s="153"/>
      <c r="G414" s="153"/>
      <c r="H414" s="153"/>
      <c r="I414" s="153"/>
      <c r="J414" s="244"/>
      <c r="K414" s="244"/>
      <c r="L414" s="244"/>
      <c r="M414" s="244"/>
      <c r="N414" s="244"/>
      <c r="O414" s="244"/>
      <c r="P414" s="244"/>
      <c r="Q414" s="244"/>
      <c r="R414" s="244"/>
      <c r="S414" s="244"/>
      <c r="T414" s="244"/>
      <c r="U414" s="244"/>
      <c r="V414" s="244"/>
      <c r="W414" s="244"/>
      <c r="X414" s="244"/>
      <c r="Y414" s="244"/>
    </row>
    <row r="415" spans="1:25" x14ac:dyDescent="0.25">
      <c r="A415" s="153"/>
      <c r="B415" s="153"/>
      <c r="C415" s="153"/>
      <c r="D415" s="153"/>
      <c r="E415" s="153"/>
      <c r="F415" s="153"/>
      <c r="G415" s="153"/>
      <c r="H415" s="153"/>
      <c r="I415" s="153"/>
      <c r="J415" s="244"/>
      <c r="K415" s="244"/>
      <c r="L415" s="244"/>
      <c r="M415" s="244"/>
      <c r="N415" s="244"/>
      <c r="O415" s="244"/>
      <c r="P415" s="244"/>
      <c r="Q415" s="244"/>
      <c r="R415" s="244"/>
      <c r="S415" s="244"/>
      <c r="T415" s="244"/>
      <c r="U415" s="244"/>
      <c r="V415" s="244"/>
      <c r="W415" s="244"/>
      <c r="X415" s="244"/>
      <c r="Y415" s="244"/>
    </row>
    <row r="416" spans="1:25" x14ac:dyDescent="0.25">
      <c r="A416" s="153"/>
      <c r="B416" s="153"/>
      <c r="C416" s="153"/>
      <c r="D416" s="153"/>
      <c r="E416" s="153"/>
      <c r="F416" s="153"/>
      <c r="G416" s="153"/>
      <c r="H416" s="153"/>
      <c r="I416" s="153"/>
      <c r="J416" s="244"/>
      <c r="K416" s="244"/>
      <c r="L416" s="244"/>
      <c r="M416" s="244"/>
      <c r="N416" s="244"/>
      <c r="O416" s="244"/>
      <c r="P416" s="244"/>
      <c r="Q416" s="244"/>
      <c r="R416" s="244"/>
      <c r="S416" s="244"/>
      <c r="T416" s="244"/>
      <c r="U416" s="244"/>
      <c r="V416" s="244"/>
      <c r="W416" s="244"/>
      <c r="X416" s="244"/>
      <c r="Y416" s="244"/>
    </row>
    <row r="417" spans="1:25" x14ac:dyDescent="0.25">
      <c r="A417" s="153"/>
      <c r="B417" s="153"/>
      <c r="C417" s="153"/>
      <c r="D417" s="153"/>
      <c r="E417" s="153"/>
      <c r="F417" s="153"/>
      <c r="G417" s="153"/>
      <c r="H417" s="153"/>
      <c r="I417" s="153"/>
      <c r="J417" s="244"/>
      <c r="K417" s="244"/>
      <c r="L417" s="244"/>
      <c r="M417" s="244"/>
      <c r="N417" s="244"/>
      <c r="O417" s="244"/>
      <c r="P417" s="244"/>
      <c r="Q417" s="244"/>
      <c r="R417" s="244"/>
      <c r="S417" s="244"/>
      <c r="T417" s="244"/>
      <c r="U417" s="244"/>
      <c r="V417" s="244"/>
      <c r="W417" s="244"/>
      <c r="X417" s="244"/>
      <c r="Y417" s="244"/>
    </row>
    <row r="418" spans="1:25" x14ac:dyDescent="0.25">
      <c r="A418" s="153"/>
      <c r="B418" s="153"/>
      <c r="C418" s="153"/>
      <c r="D418" s="153"/>
      <c r="E418" s="153"/>
      <c r="F418" s="153"/>
      <c r="G418" s="153"/>
      <c r="H418" s="153"/>
      <c r="I418" s="153"/>
      <c r="J418" s="244"/>
      <c r="K418" s="244"/>
      <c r="L418" s="244"/>
      <c r="M418" s="244"/>
      <c r="N418" s="244"/>
      <c r="O418" s="244"/>
      <c r="P418" s="244"/>
      <c r="Q418" s="244"/>
      <c r="R418" s="244"/>
      <c r="S418" s="244"/>
      <c r="T418" s="244"/>
      <c r="U418" s="244"/>
      <c r="V418" s="244"/>
      <c r="W418" s="244"/>
      <c r="X418" s="244"/>
      <c r="Y418" s="244"/>
    </row>
    <row r="419" spans="1:25" x14ac:dyDescent="0.25">
      <c r="A419" s="153"/>
      <c r="B419" s="153"/>
      <c r="C419" s="153"/>
      <c r="D419" s="153"/>
      <c r="E419" s="153"/>
      <c r="F419" s="153"/>
      <c r="G419" s="153"/>
      <c r="H419" s="153"/>
      <c r="I419" s="153"/>
      <c r="J419" s="244"/>
      <c r="K419" s="244"/>
      <c r="L419" s="244"/>
      <c r="M419" s="244"/>
      <c r="N419" s="244"/>
      <c r="O419" s="244"/>
      <c r="P419" s="244"/>
      <c r="Q419" s="244"/>
      <c r="R419" s="244"/>
      <c r="S419" s="244"/>
      <c r="T419" s="244"/>
      <c r="U419" s="244"/>
      <c r="V419" s="244"/>
      <c r="W419" s="244"/>
      <c r="X419" s="244"/>
      <c r="Y419" s="244"/>
    </row>
    <row r="420" spans="1:25" x14ac:dyDescent="0.25">
      <c r="A420" s="153"/>
      <c r="B420" s="153"/>
      <c r="C420" s="153"/>
      <c r="D420" s="153"/>
      <c r="E420" s="153"/>
      <c r="F420" s="153"/>
      <c r="G420" s="153"/>
      <c r="H420" s="153"/>
      <c r="I420" s="153"/>
      <c r="J420" s="244"/>
      <c r="K420" s="244"/>
      <c r="L420" s="244"/>
      <c r="M420" s="244"/>
      <c r="N420" s="244"/>
      <c r="O420" s="244"/>
      <c r="P420" s="244"/>
      <c r="Q420" s="244"/>
      <c r="R420" s="244"/>
      <c r="S420" s="244"/>
      <c r="T420" s="244"/>
      <c r="U420" s="244"/>
      <c r="V420" s="244"/>
      <c r="W420" s="244"/>
      <c r="X420" s="244"/>
      <c r="Y420" s="244"/>
    </row>
    <row r="421" spans="1:25" x14ac:dyDescent="0.25">
      <c r="A421" s="153"/>
      <c r="B421" s="153"/>
      <c r="C421" s="153"/>
      <c r="D421" s="153"/>
      <c r="E421" s="153"/>
      <c r="F421" s="153"/>
      <c r="G421" s="153"/>
      <c r="H421" s="153"/>
      <c r="I421" s="153"/>
      <c r="J421" s="244"/>
      <c r="K421" s="244"/>
      <c r="L421" s="244"/>
      <c r="M421" s="244"/>
      <c r="N421" s="244"/>
      <c r="O421" s="244"/>
      <c r="P421" s="244"/>
      <c r="Q421" s="244"/>
      <c r="R421" s="244"/>
      <c r="S421" s="244"/>
      <c r="T421" s="244"/>
      <c r="U421" s="244"/>
      <c r="V421" s="244"/>
      <c r="W421" s="244"/>
      <c r="X421" s="244"/>
      <c r="Y421" s="244"/>
    </row>
    <row r="422" spans="1:25" x14ac:dyDescent="0.25">
      <c r="A422" s="153"/>
      <c r="B422" s="153"/>
      <c r="C422" s="153"/>
      <c r="D422" s="153"/>
      <c r="E422" s="153"/>
      <c r="F422" s="153"/>
      <c r="G422" s="153"/>
      <c r="H422" s="153"/>
      <c r="I422" s="153"/>
      <c r="J422" s="244"/>
      <c r="K422" s="244"/>
      <c r="L422" s="244"/>
      <c r="M422" s="244"/>
      <c r="N422" s="244"/>
      <c r="O422" s="244"/>
      <c r="P422" s="244"/>
      <c r="Q422" s="244"/>
      <c r="R422" s="244"/>
      <c r="S422" s="244"/>
      <c r="T422" s="244"/>
      <c r="U422" s="244"/>
      <c r="V422" s="244"/>
      <c r="W422" s="244"/>
      <c r="X422" s="244"/>
      <c r="Y422" s="244"/>
    </row>
    <row r="423" spans="1:25" x14ac:dyDescent="0.25">
      <c r="A423" s="153"/>
      <c r="B423" s="153"/>
      <c r="C423" s="153"/>
      <c r="D423" s="153"/>
      <c r="E423" s="153"/>
      <c r="F423" s="153"/>
      <c r="G423" s="153"/>
      <c r="H423" s="153"/>
      <c r="I423" s="153"/>
      <c r="J423" s="244"/>
      <c r="K423" s="244"/>
      <c r="L423" s="244"/>
      <c r="M423" s="244"/>
      <c r="N423" s="244"/>
      <c r="O423" s="244"/>
      <c r="P423" s="244"/>
      <c r="Q423" s="244"/>
      <c r="R423" s="244"/>
      <c r="S423" s="244"/>
      <c r="T423" s="244"/>
      <c r="U423" s="244"/>
      <c r="V423" s="244"/>
      <c r="W423" s="244"/>
      <c r="X423" s="244"/>
      <c r="Y423" s="244"/>
    </row>
    <row r="424" spans="1:25" x14ac:dyDescent="0.25">
      <c r="A424" s="153"/>
      <c r="B424" s="153"/>
      <c r="C424" s="153"/>
      <c r="D424" s="153"/>
      <c r="E424" s="153"/>
      <c r="F424" s="153"/>
      <c r="G424" s="153"/>
      <c r="H424" s="153"/>
      <c r="I424" s="153"/>
      <c r="J424" s="244"/>
      <c r="K424" s="244"/>
      <c r="L424" s="244"/>
      <c r="M424" s="244"/>
      <c r="N424" s="244"/>
      <c r="O424" s="244"/>
      <c r="P424" s="244"/>
      <c r="Q424" s="244"/>
      <c r="R424" s="244"/>
      <c r="S424" s="244"/>
      <c r="T424" s="244"/>
      <c r="U424" s="244"/>
      <c r="V424" s="244"/>
      <c r="W424" s="244"/>
      <c r="X424" s="244"/>
      <c r="Y424" s="244"/>
    </row>
    <row r="425" spans="1:25" x14ac:dyDescent="0.25">
      <c r="A425" s="153"/>
      <c r="B425" s="153"/>
      <c r="C425" s="153"/>
      <c r="D425" s="153"/>
      <c r="E425" s="153"/>
      <c r="F425" s="153"/>
      <c r="G425" s="153"/>
      <c r="H425" s="153"/>
      <c r="I425" s="153"/>
      <c r="J425" s="244"/>
      <c r="K425" s="244"/>
      <c r="L425" s="244"/>
      <c r="M425" s="244"/>
      <c r="N425" s="244"/>
      <c r="O425" s="244"/>
      <c r="P425" s="244"/>
      <c r="Q425" s="244"/>
      <c r="R425" s="244"/>
      <c r="S425" s="244"/>
      <c r="T425" s="244"/>
      <c r="U425" s="244"/>
      <c r="V425" s="244"/>
      <c r="W425" s="244"/>
      <c r="X425" s="244"/>
      <c r="Y425" s="244"/>
    </row>
    <row r="426" spans="1:25" x14ac:dyDescent="0.25">
      <c r="A426" s="153"/>
      <c r="B426" s="153"/>
      <c r="C426" s="153"/>
      <c r="D426" s="153"/>
      <c r="E426" s="153"/>
      <c r="F426" s="153"/>
      <c r="G426" s="153"/>
      <c r="H426" s="153"/>
      <c r="I426" s="153"/>
      <c r="J426" s="244"/>
      <c r="K426" s="244"/>
      <c r="L426" s="244"/>
      <c r="M426" s="244"/>
      <c r="N426" s="244"/>
      <c r="O426" s="244"/>
      <c r="P426" s="244"/>
      <c r="Q426" s="244"/>
      <c r="R426" s="244"/>
      <c r="S426" s="244"/>
      <c r="T426" s="244"/>
      <c r="U426" s="244"/>
      <c r="V426" s="244"/>
      <c r="W426" s="244"/>
      <c r="X426" s="244"/>
      <c r="Y426" s="244"/>
    </row>
    <row r="427" spans="1:25" x14ac:dyDescent="0.25">
      <c r="A427" s="153"/>
      <c r="B427" s="153"/>
      <c r="C427" s="153"/>
      <c r="D427" s="153"/>
      <c r="E427" s="153"/>
      <c r="F427" s="153"/>
      <c r="G427" s="153"/>
      <c r="H427" s="153"/>
      <c r="I427" s="153"/>
      <c r="J427" s="244"/>
      <c r="K427" s="244"/>
      <c r="L427" s="244"/>
      <c r="M427" s="244"/>
      <c r="N427" s="244"/>
      <c r="O427" s="244"/>
      <c r="P427" s="244"/>
      <c r="Q427" s="244"/>
      <c r="R427" s="244"/>
      <c r="S427" s="244"/>
      <c r="T427" s="244"/>
      <c r="U427" s="244"/>
      <c r="V427" s="244"/>
      <c r="W427" s="244"/>
      <c r="X427" s="244"/>
      <c r="Y427" s="244"/>
    </row>
    <row r="428" spans="1:25" x14ac:dyDescent="0.25">
      <c r="A428" s="153"/>
      <c r="B428" s="153"/>
      <c r="C428" s="153"/>
      <c r="D428" s="153"/>
      <c r="E428" s="153"/>
      <c r="F428" s="153"/>
      <c r="G428" s="153"/>
      <c r="H428" s="153"/>
      <c r="I428" s="153"/>
      <c r="J428" s="244"/>
      <c r="K428" s="244"/>
      <c r="L428" s="244"/>
      <c r="M428" s="244"/>
      <c r="N428" s="244"/>
      <c r="O428" s="244"/>
      <c r="P428" s="244"/>
      <c r="Q428" s="244"/>
      <c r="R428" s="244"/>
      <c r="S428" s="244"/>
      <c r="T428" s="244"/>
      <c r="U428" s="244"/>
      <c r="V428" s="244"/>
      <c r="W428" s="244"/>
      <c r="X428" s="244"/>
      <c r="Y428" s="244"/>
    </row>
    <row r="429" spans="1:25" x14ac:dyDescent="0.25">
      <c r="A429" s="153"/>
      <c r="B429" s="153"/>
      <c r="C429" s="153"/>
      <c r="D429" s="153"/>
      <c r="E429" s="153"/>
      <c r="F429" s="153"/>
      <c r="G429" s="153"/>
      <c r="H429" s="153"/>
      <c r="I429" s="153"/>
      <c r="J429" s="244"/>
      <c r="K429" s="244"/>
      <c r="L429" s="244"/>
      <c r="M429" s="244"/>
      <c r="N429" s="244"/>
      <c r="O429" s="244"/>
      <c r="P429" s="244"/>
      <c r="Q429" s="244"/>
      <c r="R429" s="244"/>
      <c r="S429" s="244"/>
      <c r="T429" s="244"/>
      <c r="U429" s="244"/>
      <c r="V429" s="244"/>
      <c r="W429" s="244"/>
      <c r="X429" s="244"/>
      <c r="Y429" s="244"/>
    </row>
    <row r="430" spans="1:25" x14ac:dyDescent="0.25">
      <c r="A430" s="153"/>
      <c r="B430" s="153"/>
      <c r="C430" s="153"/>
      <c r="D430" s="153"/>
      <c r="E430" s="153"/>
      <c r="F430" s="153"/>
      <c r="G430" s="153"/>
      <c r="H430" s="153"/>
      <c r="I430" s="153"/>
      <c r="J430" s="244"/>
      <c r="K430" s="244"/>
      <c r="L430" s="244"/>
      <c r="M430" s="244"/>
      <c r="N430" s="244"/>
      <c r="O430" s="244"/>
      <c r="P430" s="244"/>
      <c r="Q430" s="244"/>
      <c r="R430" s="244"/>
      <c r="S430" s="244"/>
      <c r="T430" s="244"/>
      <c r="U430" s="244"/>
      <c r="V430" s="244"/>
      <c r="W430" s="244"/>
      <c r="X430" s="244"/>
      <c r="Y430" s="244"/>
    </row>
    <row r="431" spans="1:25" x14ac:dyDescent="0.25">
      <c r="A431" s="153"/>
      <c r="B431" s="153"/>
      <c r="C431" s="153"/>
      <c r="D431" s="153"/>
      <c r="E431" s="153"/>
      <c r="F431" s="153"/>
      <c r="G431" s="153"/>
      <c r="H431" s="153"/>
      <c r="I431" s="153"/>
      <c r="J431" s="244"/>
      <c r="K431" s="244"/>
      <c r="L431" s="244"/>
      <c r="M431" s="244"/>
      <c r="N431" s="244"/>
      <c r="O431" s="244"/>
      <c r="P431" s="244"/>
      <c r="Q431" s="244"/>
      <c r="R431" s="244"/>
      <c r="S431" s="244"/>
      <c r="T431" s="244"/>
      <c r="U431" s="244"/>
      <c r="V431" s="244"/>
      <c r="W431" s="244"/>
      <c r="X431" s="244"/>
      <c r="Y431" s="244"/>
    </row>
    <row r="432" spans="1:25" x14ac:dyDescent="0.25">
      <c r="A432" s="153"/>
      <c r="B432" s="153"/>
      <c r="C432" s="153"/>
      <c r="D432" s="153"/>
      <c r="E432" s="153"/>
      <c r="F432" s="153"/>
      <c r="G432" s="153"/>
      <c r="H432" s="153"/>
      <c r="I432" s="153"/>
      <c r="J432" s="244"/>
      <c r="K432" s="244"/>
      <c r="L432" s="244"/>
      <c r="M432" s="244"/>
      <c r="N432" s="244"/>
      <c r="O432" s="244"/>
      <c r="P432" s="244"/>
      <c r="Q432" s="244"/>
      <c r="R432" s="244"/>
      <c r="S432" s="244"/>
      <c r="T432" s="244"/>
      <c r="U432" s="244"/>
      <c r="V432" s="244"/>
      <c r="W432" s="244"/>
      <c r="X432" s="244"/>
      <c r="Y432" s="244"/>
    </row>
    <row r="433" spans="10:25" x14ac:dyDescent="0.25">
      <c r="J433" s="244"/>
      <c r="K433" s="244"/>
      <c r="L433" s="244"/>
      <c r="M433" s="244"/>
      <c r="N433" s="244"/>
      <c r="O433" s="244"/>
      <c r="P433" s="244"/>
      <c r="Q433" s="244"/>
      <c r="R433" s="244"/>
      <c r="S433" s="244"/>
      <c r="T433" s="244"/>
      <c r="U433" s="244"/>
      <c r="V433" s="244"/>
      <c r="W433" s="244"/>
      <c r="X433" s="244"/>
      <c r="Y433" s="244"/>
    </row>
    <row r="434" spans="10:25" x14ac:dyDescent="0.25">
      <c r="J434" s="244"/>
      <c r="K434" s="244"/>
      <c r="L434" s="244"/>
      <c r="M434" s="244"/>
      <c r="N434" s="244"/>
      <c r="O434" s="244"/>
      <c r="P434" s="244"/>
      <c r="Q434" s="244"/>
      <c r="R434" s="244"/>
      <c r="S434" s="244"/>
      <c r="T434" s="244"/>
      <c r="U434" s="244"/>
      <c r="V434" s="244"/>
      <c r="W434" s="244"/>
      <c r="X434" s="244"/>
      <c r="Y434" s="244"/>
    </row>
    <row r="435" spans="10:25" x14ac:dyDescent="0.25">
      <c r="J435" s="244"/>
      <c r="K435" s="244"/>
      <c r="L435" s="244"/>
      <c r="M435" s="244"/>
      <c r="N435" s="244"/>
      <c r="O435" s="244"/>
      <c r="P435" s="244"/>
      <c r="Q435" s="244"/>
      <c r="R435" s="244"/>
      <c r="S435" s="244"/>
      <c r="T435" s="244"/>
      <c r="U435" s="244"/>
      <c r="V435" s="244"/>
      <c r="W435" s="244"/>
      <c r="X435" s="244"/>
      <c r="Y435" s="244"/>
    </row>
    <row r="436" spans="10:25" x14ac:dyDescent="0.25">
      <c r="J436" s="244"/>
      <c r="K436" s="244"/>
      <c r="L436" s="244"/>
      <c r="M436" s="244"/>
      <c r="N436" s="244"/>
      <c r="O436" s="244"/>
      <c r="P436" s="244"/>
      <c r="Q436" s="244"/>
      <c r="R436" s="244"/>
      <c r="S436" s="244"/>
      <c r="T436" s="244"/>
      <c r="U436" s="244"/>
      <c r="V436" s="244"/>
      <c r="W436" s="244"/>
      <c r="X436" s="244"/>
      <c r="Y436" s="244"/>
    </row>
    <row r="437" spans="10:25" x14ac:dyDescent="0.25">
      <c r="J437" s="244"/>
      <c r="K437" s="244"/>
      <c r="L437" s="244"/>
      <c r="M437" s="244"/>
      <c r="N437" s="244"/>
      <c r="O437" s="244"/>
      <c r="P437" s="244"/>
      <c r="Q437" s="244"/>
      <c r="R437" s="244"/>
      <c r="S437" s="244"/>
      <c r="T437" s="244"/>
      <c r="U437" s="244"/>
      <c r="V437" s="244"/>
      <c r="W437" s="244"/>
      <c r="X437" s="244"/>
      <c r="Y437" s="244"/>
    </row>
    <row r="438" spans="10:25" x14ac:dyDescent="0.25">
      <c r="J438" s="244"/>
      <c r="K438" s="244"/>
      <c r="L438" s="244"/>
      <c r="M438" s="244"/>
      <c r="N438" s="244"/>
      <c r="O438" s="244"/>
      <c r="P438" s="244"/>
      <c r="Q438" s="244"/>
      <c r="R438" s="244"/>
      <c r="S438" s="244"/>
      <c r="T438" s="244"/>
      <c r="U438" s="244"/>
      <c r="V438" s="244"/>
      <c r="W438" s="244"/>
      <c r="X438" s="244"/>
      <c r="Y438" s="244"/>
    </row>
  </sheetData>
  <phoneticPr fontId="16" type="noConversion"/>
  <pageMargins left="0.74803149606299213" right="0.74803149606299213" top="0.98425196850393704" bottom="0.98425196850393704" header="0.51181102362204722" footer="0.51181102362204722"/>
  <pageSetup scale="45" fitToHeight="2" orientation="landscape" r:id="rId1"/>
  <headerFooter alignWithMargins="0"/>
  <rowBreaks count="6" manualBreakCount="6">
    <brk id="37" max="24" man="1"/>
    <brk id="75" max="24" man="1"/>
    <brk id="100" max="24" man="1"/>
    <brk id="128" max="24" man="1"/>
    <brk id="153" max="24" man="1"/>
    <brk id="218" max="24"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FFFF99"/>
  </sheetPr>
  <dimension ref="A1:Q202"/>
  <sheetViews>
    <sheetView view="pageBreakPreview" zoomScale="90" zoomScaleNormal="90" zoomScaleSheetLayoutView="90" workbookViewId="0">
      <pane xSplit="3" topLeftCell="D1" activePane="topRight" state="frozen"/>
      <selection activeCell="B1" sqref="B1"/>
      <selection pane="topRight" activeCell="C2" sqref="C2"/>
    </sheetView>
  </sheetViews>
  <sheetFormatPr defaultColWidth="8.77734375" defaultRowHeight="13.2" outlineLevelCol="1" x14ac:dyDescent="0.25"/>
  <cols>
    <col min="1" max="1" width="5.44140625" hidden="1" customWidth="1" outlineLevel="1"/>
    <col min="2" max="2" width="9.21875" style="37" hidden="1" customWidth="1" outlineLevel="1"/>
    <col min="3" max="3" width="42.77734375" customWidth="1" collapsed="1"/>
  </cols>
  <sheetData>
    <row r="1" spans="1:17" ht="25.35" customHeight="1" x14ac:dyDescent="0.3">
      <c r="A1" s="870" t="s">
        <v>510</v>
      </c>
      <c r="B1" s="871"/>
      <c r="C1" s="8" t="str">
        <f>Index!A81</f>
        <v>Table 6a     Depository Corporations Survey (DCS), end of period, FY2014-FY2023</v>
      </c>
    </row>
    <row r="2" spans="1:17" ht="25.35" customHeight="1" x14ac:dyDescent="0.3">
      <c r="A2" s="455" t="s">
        <v>510</v>
      </c>
      <c r="B2" s="461"/>
      <c r="C2" s="239" t="s">
        <v>848</v>
      </c>
      <c r="D2" s="155" t="str">
        <f>NAgni!M2</f>
        <v>FY10</v>
      </c>
      <c r="E2" s="155" t="str">
        <f>NAgni!N2</f>
        <v>FY11</v>
      </c>
      <c r="F2" s="155" t="str">
        <f>NAgni!O2</f>
        <v>FY12</v>
      </c>
      <c r="G2" s="155" t="str">
        <f>NAgni!P2</f>
        <v>FY13</v>
      </c>
      <c r="H2" s="155" t="str">
        <f>NAgni!Q2</f>
        <v>FY14</v>
      </c>
      <c r="I2" s="155" t="str">
        <f>NAgni!R2</f>
        <v>FY15</v>
      </c>
      <c r="J2" s="155" t="str">
        <f>NAgni!S2</f>
        <v>FY16</v>
      </c>
      <c r="K2" s="155" t="str">
        <f>NAgni!T2</f>
        <v>FY17</v>
      </c>
      <c r="L2" s="155" t="str">
        <f>NAgni!U2</f>
        <v>FY18</v>
      </c>
      <c r="M2" s="155" t="str">
        <f>NAgni!V2</f>
        <v>FY19</v>
      </c>
      <c r="N2" s="155" t="str">
        <f>NAgni!W2</f>
        <v>FY20</v>
      </c>
      <c r="O2" s="155" t="str">
        <f>NAgni!X2</f>
        <v>FY21</v>
      </c>
      <c r="P2" s="155" t="str">
        <f>NAgni!Y2</f>
        <v>FY22</v>
      </c>
      <c r="Q2" s="155" t="str">
        <f>NAgni!Z2</f>
        <v>FY23</v>
      </c>
    </row>
    <row r="3" spans="1:17" ht="20.25" customHeight="1" x14ac:dyDescent="0.3">
      <c r="A3" s="440" t="str">
        <f t="shared" ref="A3:A34" si="0">IF(SUM(D3:Q3)=0,"","X")</f>
        <v>X</v>
      </c>
      <c r="B3" s="446">
        <v>1</v>
      </c>
      <c r="C3" s="349" t="s">
        <v>116</v>
      </c>
      <c r="D3" s="454">
        <v>75.372001647949219</v>
      </c>
      <c r="E3" s="454">
        <v>84.727996826171875</v>
      </c>
      <c r="F3" s="454">
        <v>108.11699676513672</v>
      </c>
      <c r="G3" s="454">
        <v>110.17800140380859</v>
      </c>
      <c r="H3" s="454">
        <v>143.927001953125</v>
      </c>
      <c r="I3" s="454">
        <v>200.34199523925781</v>
      </c>
      <c r="J3" s="454">
        <v>249.11799621582031</v>
      </c>
      <c r="K3" s="454">
        <v>253.33999633789063</v>
      </c>
      <c r="L3" s="454">
        <v>254.24099731445313</v>
      </c>
      <c r="M3" s="454">
        <v>238.47700500488281</v>
      </c>
      <c r="N3" s="454">
        <v>290.45999145507813</v>
      </c>
      <c r="O3" s="454">
        <v>286.30899047851563</v>
      </c>
      <c r="P3" s="454">
        <v>271.14498901367188</v>
      </c>
      <c r="Q3" s="454">
        <v>256.49200439453125</v>
      </c>
    </row>
    <row r="4" spans="1:17" ht="13.8" x14ac:dyDescent="0.3">
      <c r="A4" s="440" t="str">
        <f t="shared" si="0"/>
        <v>X</v>
      </c>
      <c r="B4" s="296">
        <v>1.1000000000000001</v>
      </c>
      <c r="C4" s="350" t="s">
        <v>849</v>
      </c>
      <c r="D4" s="454">
        <v>75.372001647949219</v>
      </c>
      <c r="E4" s="454">
        <v>84.727996826171875</v>
      </c>
      <c r="F4" s="454">
        <v>108.11699676513672</v>
      </c>
      <c r="G4" s="454">
        <v>110.17800140380859</v>
      </c>
      <c r="H4" s="454">
        <v>143.927001953125</v>
      </c>
      <c r="I4" s="454">
        <v>200.34199523925781</v>
      </c>
      <c r="J4" s="454">
        <v>249.11799621582031</v>
      </c>
      <c r="K4" s="454">
        <v>253.33999633789063</v>
      </c>
      <c r="L4" s="454">
        <v>254.24099731445313</v>
      </c>
      <c r="M4" s="454">
        <v>238.47700500488281</v>
      </c>
      <c r="N4" s="454">
        <v>290.45999145507813</v>
      </c>
      <c r="O4" s="454">
        <v>286.30899047851563</v>
      </c>
      <c r="P4" s="454">
        <v>271.14498901367188</v>
      </c>
      <c r="Q4" s="454">
        <v>256.49200439453125</v>
      </c>
    </row>
    <row r="5" spans="1:17" ht="13.8" x14ac:dyDescent="0.3">
      <c r="A5" s="440" t="str">
        <f t="shared" si="0"/>
        <v>X</v>
      </c>
      <c r="B5" s="296" t="s">
        <v>850</v>
      </c>
      <c r="C5" s="456" t="s">
        <v>851</v>
      </c>
      <c r="D5" s="454">
        <v>1.6130000352859497</v>
      </c>
      <c r="E5" s="454">
        <v>1.7300000190734863</v>
      </c>
      <c r="F5" s="454">
        <v>2.5360000133514404</v>
      </c>
      <c r="G5" s="454">
        <v>3.7650001049041748</v>
      </c>
      <c r="H5" s="454">
        <v>3.0910000801086426</v>
      </c>
      <c r="I5" s="454">
        <v>2.3069999217987061</v>
      </c>
      <c r="J5" s="454">
        <v>2.2200000286102295</v>
      </c>
      <c r="K5" s="454">
        <v>2.1679999828338623</v>
      </c>
      <c r="L5" s="454">
        <v>1.7580000162124634</v>
      </c>
      <c r="M5" s="454">
        <v>2.5810000896453857</v>
      </c>
      <c r="N5" s="454">
        <v>4.4879999160766602</v>
      </c>
      <c r="O5" s="454">
        <v>5.9879999160766602</v>
      </c>
      <c r="P5" s="454">
        <v>4.6789999008178711</v>
      </c>
      <c r="Q5" s="454">
        <v>5.0929999351501465</v>
      </c>
    </row>
    <row r="6" spans="1:17" ht="13.8" x14ac:dyDescent="0.3">
      <c r="A6" s="440" t="str">
        <f t="shared" si="0"/>
        <v>X</v>
      </c>
      <c r="B6" s="296" t="s">
        <v>852</v>
      </c>
      <c r="C6" s="449" t="s">
        <v>853</v>
      </c>
      <c r="D6" s="454">
        <v>73.355003356933594</v>
      </c>
      <c r="E6" s="454">
        <v>82.803001403808594</v>
      </c>
      <c r="F6" s="454">
        <v>105.31999969482422</v>
      </c>
      <c r="G6" s="454">
        <v>106.23300170898438</v>
      </c>
      <c r="H6" s="454">
        <v>140.83599853515625</v>
      </c>
      <c r="I6" s="454">
        <v>198.03500366210938</v>
      </c>
      <c r="J6" s="454">
        <v>246.78199768066406</v>
      </c>
      <c r="K6" s="454">
        <v>251.05799865722656</v>
      </c>
      <c r="L6" s="454">
        <v>252.46400451660156</v>
      </c>
      <c r="M6" s="454">
        <v>235.89599609375</v>
      </c>
      <c r="N6" s="454">
        <v>285.97198486328125</v>
      </c>
      <c r="O6" s="454">
        <v>280.32101440429688</v>
      </c>
      <c r="P6" s="454">
        <v>266.46600341796875</v>
      </c>
      <c r="Q6" s="454">
        <v>251.39900207519531</v>
      </c>
    </row>
    <row r="7" spans="1:17" ht="13.8" x14ac:dyDescent="0.3">
      <c r="A7" s="440" t="str">
        <f t="shared" si="0"/>
        <v>X</v>
      </c>
      <c r="B7" s="296" t="s">
        <v>854</v>
      </c>
      <c r="C7" s="457" t="s">
        <v>123</v>
      </c>
      <c r="D7" s="454">
        <v>68.927001953125</v>
      </c>
      <c r="E7" s="454">
        <v>75.821998596191406</v>
      </c>
      <c r="F7" s="454">
        <v>105.23500061035156</v>
      </c>
      <c r="G7" s="454">
        <v>106.16899871826172</v>
      </c>
      <c r="H7" s="454">
        <v>140.64199829101563</v>
      </c>
      <c r="I7" s="454">
        <v>197.85600280761719</v>
      </c>
      <c r="J7" s="454">
        <v>246.69099426269531</v>
      </c>
      <c r="K7" s="454">
        <v>250.87800598144531</v>
      </c>
      <c r="L7" s="454">
        <v>252.32600402832031</v>
      </c>
      <c r="M7" s="454">
        <v>235.71499633789063</v>
      </c>
      <c r="N7" s="454">
        <v>285.79901123046875</v>
      </c>
      <c r="O7" s="454">
        <v>280.24798583984375</v>
      </c>
      <c r="P7" s="454">
        <v>266.38800048828125</v>
      </c>
      <c r="Q7" s="454">
        <v>251.27099609375</v>
      </c>
    </row>
    <row r="8" spans="1:17" ht="13.8" x14ac:dyDescent="0.3">
      <c r="A8" s="440" t="str">
        <f t="shared" si="0"/>
        <v>X</v>
      </c>
      <c r="B8" s="296" t="s">
        <v>855</v>
      </c>
      <c r="C8" s="457" t="s">
        <v>856</v>
      </c>
      <c r="D8" s="454">
        <v>0.62800002098083496</v>
      </c>
      <c r="E8" s="454">
        <v>0.98100000619888306</v>
      </c>
      <c r="F8" s="454">
        <v>8.5000000894069672E-2</v>
      </c>
      <c r="G8" s="454">
        <v>6.4000003039836884E-2</v>
      </c>
      <c r="H8" s="454">
        <v>0.1940000057220459</v>
      </c>
      <c r="I8" s="454">
        <v>0.17900000512599945</v>
      </c>
      <c r="J8" s="454">
        <v>9.0999998152256012E-2</v>
      </c>
      <c r="K8" s="454">
        <v>0.18000000715255737</v>
      </c>
      <c r="L8" s="454">
        <v>0.1379999965429306</v>
      </c>
      <c r="M8" s="454">
        <v>0.1809999942779541</v>
      </c>
      <c r="N8" s="454">
        <v>0.17299999296665192</v>
      </c>
      <c r="O8" s="454">
        <v>7.2999998927116394E-2</v>
      </c>
      <c r="P8" s="454">
        <v>7.8000001609325409E-2</v>
      </c>
      <c r="Q8" s="454">
        <v>0.12800000607967377</v>
      </c>
    </row>
    <row r="9" spans="1:17" ht="13.8" x14ac:dyDescent="0.3">
      <c r="A9" s="440" t="str">
        <f t="shared" si="0"/>
        <v>X</v>
      </c>
      <c r="B9" s="296" t="s">
        <v>857</v>
      </c>
      <c r="C9" s="457" t="s">
        <v>858</v>
      </c>
      <c r="D9" s="454">
        <v>3.7999999523162842</v>
      </c>
      <c r="E9" s="454">
        <v>6</v>
      </c>
      <c r="F9" s="454">
        <v>0</v>
      </c>
      <c r="G9" s="454">
        <v>0</v>
      </c>
      <c r="H9" s="454">
        <v>0</v>
      </c>
      <c r="I9" s="454">
        <v>0</v>
      </c>
      <c r="J9" s="454">
        <v>0</v>
      </c>
      <c r="K9" s="454">
        <v>0</v>
      </c>
      <c r="L9" s="454">
        <v>0</v>
      </c>
      <c r="M9" s="454">
        <v>0</v>
      </c>
      <c r="N9" s="454">
        <v>0</v>
      </c>
      <c r="O9" s="454">
        <v>0</v>
      </c>
      <c r="P9" s="454">
        <v>0</v>
      </c>
      <c r="Q9" s="454">
        <v>0</v>
      </c>
    </row>
    <row r="10" spans="1:17" ht="13.8" x14ac:dyDescent="0.3">
      <c r="A10" s="440" t="str">
        <f t="shared" si="0"/>
        <v>X</v>
      </c>
      <c r="B10" s="296" t="s">
        <v>859</v>
      </c>
      <c r="C10" s="449" t="s">
        <v>860</v>
      </c>
      <c r="D10" s="454">
        <v>0.40400001406669617</v>
      </c>
      <c r="E10" s="454">
        <v>0.19499999284744263</v>
      </c>
      <c r="F10" s="454">
        <v>0.26100000739097595</v>
      </c>
      <c r="G10" s="454">
        <v>0.18000000715255737</v>
      </c>
      <c r="H10" s="454">
        <v>0</v>
      </c>
      <c r="I10" s="454">
        <v>0</v>
      </c>
      <c r="J10" s="454">
        <v>0.11599999666213989</v>
      </c>
      <c r="K10" s="454">
        <v>0.11400000005960464</v>
      </c>
      <c r="L10" s="454">
        <v>1.8999999389052391E-2</v>
      </c>
      <c r="M10" s="454">
        <v>0</v>
      </c>
      <c r="N10" s="454">
        <v>0</v>
      </c>
      <c r="O10" s="454">
        <v>0</v>
      </c>
      <c r="P10" s="454">
        <v>0</v>
      </c>
      <c r="Q10" s="454">
        <v>0</v>
      </c>
    </row>
    <row r="11" spans="1:17" ht="13.8" x14ac:dyDescent="0.3">
      <c r="A11" s="440" t="str">
        <f t="shared" si="0"/>
        <v/>
      </c>
      <c r="B11" s="296" t="s">
        <v>861</v>
      </c>
      <c r="C11" s="350" t="s">
        <v>862</v>
      </c>
      <c r="D11" s="454">
        <v>0</v>
      </c>
      <c r="E11" s="454">
        <v>0</v>
      </c>
      <c r="F11" s="454">
        <v>0</v>
      </c>
      <c r="G11" s="454">
        <v>0</v>
      </c>
      <c r="H11" s="454">
        <v>0</v>
      </c>
      <c r="I11" s="454">
        <v>0</v>
      </c>
      <c r="J11" s="454">
        <v>0</v>
      </c>
      <c r="K11" s="454">
        <v>0</v>
      </c>
      <c r="L11" s="454">
        <v>0</v>
      </c>
      <c r="M11" s="454">
        <v>0</v>
      </c>
      <c r="N11" s="454">
        <v>0</v>
      </c>
      <c r="O11" s="454">
        <v>0</v>
      </c>
      <c r="P11" s="454">
        <v>0</v>
      </c>
      <c r="Q11" s="454">
        <v>0</v>
      </c>
    </row>
    <row r="12" spans="1:17" ht="15" customHeight="1" x14ac:dyDescent="0.3">
      <c r="A12" s="440" t="str">
        <f t="shared" si="0"/>
        <v>X</v>
      </c>
      <c r="B12" s="446">
        <v>2</v>
      </c>
      <c r="C12" s="487" t="s">
        <v>117</v>
      </c>
      <c r="D12" s="454">
        <v>17.968000411987305</v>
      </c>
      <c r="E12" s="454">
        <v>19.694000244140625</v>
      </c>
      <c r="F12" s="454">
        <v>13.817999839782715</v>
      </c>
      <c r="G12" s="454">
        <v>20.995000839233398</v>
      </c>
      <c r="H12" s="454">
        <v>16.857000350952148</v>
      </c>
      <c r="I12" s="454">
        <v>8.7440004348754883</v>
      </c>
      <c r="J12" s="454">
        <v>-3.8440001010894775</v>
      </c>
      <c r="K12" s="454">
        <v>-6.9270000457763672</v>
      </c>
      <c r="L12" s="454">
        <v>-6.4060001373291016</v>
      </c>
      <c r="M12" s="454">
        <v>2.6749999523162842</v>
      </c>
      <c r="N12" s="454">
        <v>-27.902000427246094</v>
      </c>
      <c r="O12" s="454">
        <v>-26.285999298095703</v>
      </c>
      <c r="P12" s="454">
        <v>-13.741000175476074</v>
      </c>
      <c r="Q12" s="454">
        <v>-8.7250003814697266</v>
      </c>
    </row>
    <row r="13" spans="1:17" ht="13.8" x14ac:dyDescent="0.3">
      <c r="A13" s="440" t="str">
        <f t="shared" si="0"/>
        <v>X</v>
      </c>
      <c r="B13" s="296" t="s">
        <v>373</v>
      </c>
      <c r="C13" s="350" t="s">
        <v>118</v>
      </c>
      <c r="D13" s="454">
        <v>-8.9399995803833008</v>
      </c>
      <c r="E13" s="454">
        <v>-8.2370004653930664</v>
      </c>
      <c r="F13" s="454">
        <v>-13.321999549865723</v>
      </c>
      <c r="G13" s="454">
        <v>-9.0839996337890625</v>
      </c>
      <c r="H13" s="454">
        <v>-15.192999839782715</v>
      </c>
      <c r="I13" s="454">
        <v>-22.268999099731445</v>
      </c>
      <c r="J13" s="454">
        <v>-35.63800048828125</v>
      </c>
      <c r="K13" s="454">
        <v>-43.213001251220703</v>
      </c>
      <c r="L13" s="454">
        <v>-42.928001403808594</v>
      </c>
      <c r="M13" s="454">
        <v>-30.978000640869141</v>
      </c>
      <c r="N13" s="454">
        <v>-60.737998962402344</v>
      </c>
      <c r="O13" s="454">
        <v>-56.520000457763672</v>
      </c>
      <c r="P13" s="454">
        <v>-45.326000213623047</v>
      </c>
      <c r="Q13" s="454">
        <v>-45.076000213623047</v>
      </c>
    </row>
    <row r="14" spans="1:17" ht="13.8" x14ac:dyDescent="0.3">
      <c r="A14" s="440" t="str">
        <f t="shared" si="0"/>
        <v/>
      </c>
      <c r="B14" s="296" t="s">
        <v>863</v>
      </c>
      <c r="C14" s="449" t="s">
        <v>864</v>
      </c>
      <c r="D14" s="454">
        <v>0</v>
      </c>
      <c r="E14" s="454">
        <v>0</v>
      </c>
      <c r="F14" s="454">
        <v>0</v>
      </c>
      <c r="G14" s="454">
        <v>0</v>
      </c>
      <c r="H14" s="454">
        <v>0</v>
      </c>
      <c r="I14" s="454">
        <v>0</v>
      </c>
      <c r="J14" s="454">
        <v>0</v>
      </c>
      <c r="K14" s="454">
        <v>0</v>
      </c>
      <c r="L14" s="454">
        <v>0</v>
      </c>
      <c r="M14" s="454">
        <v>0</v>
      </c>
      <c r="N14" s="454">
        <v>0</v>
      </c>
      <c r="O14" s="454">
        <v>0</v>
      </c>
      <c r="P14" s="454">
        <v>0</v>
      </c>
      <c r="Q14" s="454">
        <v>0</v>
      </c>
    </row>
    <row r="15" spans="1:17" ht="13.8" x14ac:dyDescent="0.3">
      <c r="A15" s="440" t="str">
        <f t="shared" si="0"/>
        <v>X</v>
      </c>
      <c r="B15" s="296" t="s">
        <v>865</v>
      </c>
      <c r="C15" s="449" t="s">
        <v>866</v>
      </c>
      <c r="D15" s="454">
        <v>8.9399995803833008</v>
      </c>
      <c r="E15" s="454">
        <v>8.2370004653930664</v>
      </c>
      <c r="F15" s="454">
        <v>13.321999549865723</v>
      </c>
      <c r="G15" s="454">
        <v>9.0839996337890625</v>
      </c>
      <c r="H15" s="454">
        <v>15.192999839782715</v>
      </c>
      <c r="I15" s="454">
        <v>22.268999099731445</v>
      </c>
      <c r="J15" s="454">
        <v>35.63800048828125</v>
      </c>
      <c r="K15" s="454">
        <v>43.213001251220703</v>
      </c>
      <c r="L15" s="454">
        <v>42.928001403808594</v>
      </c>
      <c r="M15" s="454">
        <v>30.978000640869141</v>
      </c>
      <c r="N15" s="454">
        <v>60.737998962402344</v>
      </c>
      <c r="O15" s="454">
        <v>56.520000457763672</v>
      </c>
      <c r="P15" s="454">
        <v>45.326000213623047</v>
      </c>
      <c r="Q15" s="454">
        <v>45.076000213623047</v>
      </c>
    </row>
    <row r="16" spans="1:17" ht="13.8" x14ac:dyDescent="0.3">
      <c r="A16" s="440" t="str">
        <f t="shared" si="0"/>
        <v>X</v>
      </c>
      <c r="B16" s="296" t="s">
        <v>867</v>
      </c>
      <c r="C16" s="457" t="s">
        <v>123</v>
      </c>
      <c r="D16" s="454">
        <v>0.47900000214576721</v>
      </c>
      <c r="E16" s="454">
        <v>0.60500001907348633</v>
      </c>
      <c r="F16" s="454">
        <v>0.88999998569488525</v>
      </c>
      <c r="G16" s="454">
        <v>0.89099997282028198</v>
      </c>
      <c r="H16" s="454">
        <v>3.6970000267028809</v>
      </c>
      <c r="I16" s="454">
        <v>3.0529999732971191</v>
      </c>
      <c r="J16" s="454">
        <v>8.0959997177124023</v>
      </c>
      <c r="K16" s="454">
        <v>5.3550000190734863</v>
      </c>
      <c r="L16" s="454">
        <v>4.2729997634887695</v>
      </c>
      <c r="M16" s="454">
        <v>7.2649998664855957</v>
      </c>
      <c r="N16" s="454">
        <v>16.302999496459961</v>
      </c>
      <c r="O16" s="454">
        <v>19.145000457763672</v>
      </c>
      <c r="P16" s="454">
        <v>17.379999160766602</v>
      </c>
      <c r="Q16" s="454">
        <v>18.545000076293945</v>
      </c>
    </row>
    <row r="17" spans="1:17" ht="13.8" x14ac:dyDescent="0.3">
      <c r="A17" s="440" t="str">
        <f t="shared" si="0"/>
        <v>X</v>
      </c>
      <c r="B17" s="296" t="s">
        <v>868</v>
      </c>
      <c r="C17" s="457" t="s">
        <v>856</v>
      </c>
      <c r="D17" s="454">
        <v>8.0459995269775391</v>
      </c>
      <c r="E17" s="454">
        <v>7.5590000152587891</v>
      </c>
      <c r="F17" s="454">
        <v>12.37399959564209</v>
      </c>
      <c r="G17" s="454">
        <v>8.1350002288818359</v>
      </c>
      <c r="H17" s="454">
        <v>11.437999725341797</v>
      </c>
      <c r="I17" s="454">
        <v>19.148000717163086</v>
      </c>
      <c r="J17" s="454">
        <v>27.474000930786133</v>
      </c>
      <c r="K17" s="454">
        <v>37.790000915527344</v>
      </c>
      <c r="L17" s="454">
        <v>38.640998840332031</v>
      </c>
      <c r="M17" s="454">
        <v>23.503000259399414</v>
      </c>
      <c r="N17" s="454">
        <v>43.974998474121094</v>
      </c>
      <c r="O17" s="454">
        <v>36.808998107910156</v>
      </c>
      <c r="P17" s="454">
        <v>27.409999847412109</v>
      </c>
      <c r="Q17" s="454">
        <v>25.781999588012695</v>
      </c>
    </row>
    <row r="18" spans="1:17" ht="13.8" x14ac:dyDescent="0.3">
      <c r="A18" s="440" t="str">
        <f t="shared" si="0"/>
        <v>X</v>
      </c>
      <c r="B18" s="296" t="s">
        <v>869</v>
      </c>
      <c r="C18" s="457" t="s">
        <v>858</v>
      </c>
      <c r="D18" s="454">
        <v>0.41499999165534973</v>
      </c>
      <c r="E18" s="454">
        <v>7.2999998927116394E-2</v>
      </c>
      <c r="F18" s="454">
        <v>5.7999998331069946E-2</v>
      </c>
      <c r="G18" s="454">
        <v>5.4000001400709152E-2</v>
      </c>
      <c r="H18" s="454">
        <v>5.4000001400709152E-2</v>
      </c>
      <c r="I18" s="454">
        <v>6.8000003695487976E-2</v>
      </c>
      <c r="J18" s="454">
        <v>6.8000003695487976E-2</v>
      </c>
      <c r="K18" s="454">
        <v>6.8000003695487976E-2</v>
      </c>
      <c r="L18" s="454">
        <v>1.4000000432133675E-2</v>
      </c>
      <c r="M18" s="454">
        <v>0.20999999344348907</v>
      </c>
      <c r="N18" s="454">
        <v>0.46000000834465027</v>
      </c>
      <c r="O18" s="454">
        <v>0.56599998474121094</v>
      </c>
      <c r="P18" s="454">
        <v>0.53600001335144043</v>
      </c>
      <c r="Q18" s="454">
        <v>0.74900001287460327</v>
      </c>
    </row>
    <row r="19" spans="1:17" ht="13.8" x14ac:dyDescent="0.3">
      <c r="A19" s="440" t="str">
        <f t="shared" si="0"/>
        <v>X</v>
      </c>
      <c r="B19" s="296" t="s">
        <v>870</v>
      </c>
      <c r="C19" s="457" t="s">
        <v>871</v>
      </c>
      <c r="D19" s="454">
        <v>0</v>
      </c>
      <c r="E19" s="454">
        <v>0</v>
      </c>
      <c r="F19" s="454">
        <v>0</v>
      </c>
      <c r="G19" s="454">
        <v>4.0000001899898052E-3</v>
      </c>
      <c r="H19" s="454">
        <v>4.0000001899898052E-3</v>
      </c>
      <c r="I19" s="454">
        <v>0</v>
      </c>
      <c r="J19" s="454">
        <v>0</v>
      </c>
      <c r="K19" s="454">
        <v>0</v>
      </c>
      <c r="L19" s="454">
        <v>0</v>
      </c>
      <c r="M19" s="454">
        <v>0</v>
      </c>
      <c r="N19" s="454">
        <v>0</v>
      </c>
      <c r="O19" s="454">
        <v>0</v>
      </c>
      <c r="P19" s="454">
        <v>0</v>
      </c>
      <c r="Q19" s="454">
        <v>0</v>
      </c>
    </row>
    <row r="20" spans="1:17" ht="13.8" x14ac:dyDescent="0.3">
      <c r="A20" s="440" t="str">
        <f t="shared" si="0"/>
        <v>X</v>
      </c>
      <c r="B20" s="296" t="s">
        <v>375</v>
      </c>
      <c r="C20" s="350" t="s">
        <v>119</v>
      </c>
      <c r="D20" s="454">
        <v>26.908000946044922</v>
      </c>
      <c r="E20" s="454">
        <v>27.930999755859375</v>
      </c>
      <c r="F20" s="454">
        <v>27.139999389648438</v>
      </c>
      <c r="G20" s="454">
        <v>30.079000473022461</v>
      </c>
      <c r="H20" s="454">
        <v>32.049999237060547</v>
      </c>
      <c r="I20" s="454">
        <v>31.01300048828125</v>
      </c>
      <c r="J20" s="454">
        <v>31.794000625610352</v>
      </c>
      <c r="K20" s="454">
        <v>36.285999298095703</v>
      </c>
      <c r="L20" s="454">
        <v>36.521999359130859</v>
      </c>
      <c r="M20" s="454">
        <v>33.652999877929688</v>
      </c>
      <c r="N20" s="454">
        <v>32.83599853515625</v>
      </c>
      <c r="O20" s="454">
        <v>30.233999252319336</v>
      </c>
      <c r="P20" s="454">
        <v>31.584999084472656</v>
      </c>
      <c r="Q20" s="454">
        <v>36.351001739501953</v>
      </c>
    </row>
    <row r="21" spans="1:17" ht="13.8" x14ac:dyDescent="0.3">
      <c r="A21" s="440" t="str">
        <f t="shared" si="0"/>
        <v>X</v>
      </c>
      <c r="B21" s="296" t="s">
        <v>872</v>
      </c>
      <c r="C21" s="449" t="s">
        <v>873</v>
      </c>
      <c r="D21" s="454">
        <v>0</v>
      </c>
      <c r="E21" s="454">
        <v>0</v>
      </c>
      <c r="F21" s="454">
        <v>1.9999999552965164E-2</v>
      </c>
      <c r="G21" s="454">
        <v>7.0000002160668373E-3</v>
      </c>
      <c r="H21" s="454">
        <v>0</v>
      </c>
      <c r="I21" s="454">
        <v>0</v>
      </c>
      <c r="J21" s="454">
        <v>0</v>
      </c>
      <c r="K21" s="454">
        <v>0</v>
      </c>
      <c r="L21" s="454">
        <v>0</v>
      </c>
      <c r="M21" s="454">
        <v>0</v>
      </c>
      <c r="N21" s="454">
        <v>0</v>
      </c>
      <c r="O21" s="454">
        <v>0</v>
      </c>
      <c r="P21" s="454">
        <v>0</v>
      </c>
      <c r="Q21" s="454">
        <v>0</v>
      </c>
    </row>
    <row r="22" spans="1:17" ht="13.8" x14ac:dyDescent="0.3">
      <c r="A22" s="440" t="str">
        <f t="shared" si="0"/>
        <v>X</v>
      </c>
      <c r="B22" s="296" t="s">
        <v>874</v>
      </c>
      <c r="C22" s="449" t="s">
        <v>92</v>
      </c>
      <c r="D22" s="454">
        <v>26.908000946044922</v>
      </c>
      <c r="E22" s="454">
        <v>27.930999755859375</v>
      </c>
      <c r="F22" s="454">
        <v>27.120000839233398</v>
      </c>
      <c r="G22" s="454">
        <v>30.072000503540039</v>
      </c>
      <c r="H22" s="454">
        <v>32.049999237060547</v>
      </c>
      <c r="I22" s="454">
        <v>31.01300048828125</v>
      </c>
      <c r="J22" s="454">
        <v>31.794000625610352</v>
      </c>
      <c r="K22" s="454">
        <v>36.285999298095703</v>
      </c>
      <c r="L22" s="454">
        <v>36.521999359130859</v>
      </c>
      <c r="M22" s="454">
        <v>33.652999877929688</v>
      </c>
      <c r="N22" s="454">
        <v>32.83599853515625</v>
      </c>
      <c r="O22" s="454">
        <v>30.233999252319336</v>
      </c>
      <c r="P22" s="454">
        <v>31.584999084472656</v>
      </c>
      <c r="Q22" s="454">
        <v>36.351001739501953</v>
      </c>
    </row>
    <row r="23" spans="1:17" ht="13.8" x14ac:dyDescent="0.3">
      <c r="A23" s="440" t="str">
        <f t="shared" si="0"/>
        <v>X</v>
      </c>
      <c r="B23" s="296" t="s">
        <v>875</v>
      </c>
      <c r="C23" s="457" t="s">
        <v>876</v>
      </c>
      <c r="D23" s="454">
        <v>0</v>
      </c>
      <c r="E23" s="454">
        <v>6.5999999642372131E-2</v>
      </c>
      <c r="F23" s="454">
        <v>4.6999998390674591E-2</v>
      </c>
      <c r="G23" s="454">
        <v>0</v>
      </c>
      <c r="H23" s="454">
        <v>0</v>
      </c>
      <c r="I23" s="454">
        <v>0</v>
      </c>
      <c r="J23" s="454">
        <v>0</v>
      </c>
      <c r="K23" s="454">
        <v>0</v>
      </c>
      <c r="L23" s="454">
        <v>0</v>
      </c>
      <c r="M23" s="454">
        <v>0</v>
      </c>
      <c r="N23" s="454">
        <v>0</v>
      </c>
      <c r="O23" s="454">
        <v>0</v>
      </c>
      <c r="P23" s="454">
        <v>0</v>
      </c>
      <c r="Q23" s="454">
        <v>0</v>
      </c>
    </row>
    <row r="24" spans="1:17" ht="13.8" x14ac:dyDescent="0.3">
      <c r="A24" s="440" t="str">
        <f t="shared" si="0"/>
        <v>X</v>
      </c>
      <c r="B24" s="296" t="s">
        <v>877</v>
      </c>
      <c r="C24" s="458" t="s">
        <v>120</v>
      </c>
      <c r="D24" s="454">
        <v>3.9890000820159912</v>
      </c>
      <c r="E24" s="454">
        <v>7.8350000381469727</v>
      </c>
      <c r="F24" s="454">
        <v>2.8870000839233398</v>
      </c>
      <c r="G24" s="454">
        <v>2.6909999847412109</v>
      </c>
      <c r="H24" s="454">
        <v>2.8199999332427979</v>
      </c>
      <c r="I24" s="454">
        <v>1.1809999942779541</v>
      </c>
      <c r="J24" s="454">
        <v>1.1759999990463257</v>
      </c>
      <c r="K24" s="454">
        <v>6.4600000381469727</v>
      </c>
      <c r="L24" s="454">
        <v>8.4329996109008789</v>
      </c>
      <c r="M24" s="454">
        <v>5.4109997749328613</v>
      </c>
      <c r="N24" s="454">
        <v>5.2290000915527344</v>
      </c>
      <c r="O24" s="454">
        <v>4.8239998817443848</v>
      </c>
      <c r="P24" s="454">
        <v>6.995999813079834</v>
      </c>
      <c r="Q24" s="454">
        <v>8.8999996185302734</v>
      </c>
    </row>
    <row r="25" spans="1:17" ht="13.8" x14ac:dyDescent="0.3">
      <c r="A25" s="440" t="str">
        <f t="shared" si="0"/>
        <v>X</v>
      </c>
      <c r="B25" s="296" t="s">
        <v>878</v>
      </c>
      <c r="C25" s="459" t="s">
        <v>121</v>
      </c>
      <c r="D25" s="454">
        <v>22.919000625610352</v>
      </c>
      <c r="E25" s="454">
        <v>20.030000686645508</v>
      </c>
      <c r="F25" s="454">
        <v>24.186000823974609</v>
      </c>
      <c r="G25" s="454">
        <v>27.381000518798828</v>
      </c>
      <c r="H25" s="454">
        <v>29.229999542236328</v>
      </c>
      <c r="I25" s="454">
        <v>29.832000732421875</v>
      </c>
      <c r="J25" s="454">
        <v>30.618000030517578</v>
      </c>
      <c r="K25" s="454">
        <v>29.826000213623047</v>
      </c>
      <c r="L25" s="454">
        <v>28.089000701904297</v>
      </c>
      <c r="M25" s="454">
        <v>28.242000579833984</v>
      </c>
      <c r="N25" s="454">
        <v>27.607000350952148</v>
      </c>
      <c r="O25" s="454">
        <v>25.409999847412109</v>
      </c>
      <c r="P25" s="454">
        <v>24.589000701904297</v>
      </c>
      <c r="Q25" s="454">
        <v>27.451000213623047</v>
      </c>
    </row>
    <row r="26" spans="1:17" ht="26.4" x14ac:dyDescent="0.3">
      <c r="A26" s="440" t="str">
        <f t="shared" si="0"/>
        <v/>
      </c>
      <c r="B26" s="296" t="s">
        <v>879</v>
      </c>
      <c r="C26" s="459" t="s">
        <v>880</v>
      </c>
      <c r="D26" s="454">
        <v>0</v>
      </c>
      <c r="E26" s="454">
        <v>0</v>
      </c>
      <c r="F26" s="454">
        <v>0</v>
      </c>
      <c r="G26" s="454">
        <v>0</v>
      </c>
      <c r="H26" s="454">
        <v>0</v>
      </c>
      <c r="I26" s="454">
        <v>0</v>
      </c>
      <c r="J26" s="454">
        <v>0</v>
      </c>
      <c r="K26" s="454">
        <v>0</v>
      </c>
      <c r="L26" s="454">
        <v>0</v>
      </c>
      <c r="M26" s="454">
        <v>0</v>
      </c>
      <c r="N26" s="454">
        <v>0</v>
      </c>
      <c r="O26" s="454">
        <v>0</v>
      </c>
      <c r="P26" s="454">
        <v>0</v>
      </c>
      <c r="Q26" s="454">
        <v>0</v>
      </c>
    </row>
    <row r="27" spans="1:17" ht="15" customHeight="1" x14ac:dyDescent="0.3">
      <c r="A27" s="440" t="str">
        <f t="shared" si="0"/>
        <v>X</v>
      </c>
      <c r="B27" s="446">
        <v>3</v>
      </c>
      <c r="C27" s="89" t="s">
        <v>122</v>
      </c>
      <c r="D27" s="454">
        <v>84.784652709960938</v>
      </c>
      <c r="E27" s="454">
        <v>94.950782775878906</v>
      </c>
      <c r="F27" s="454">
        <v>115.52961730957031</v>
      </c>
      <c r="G27" s="454">
        <v>124.84999847412109</v>
      </c>
      <c r="H27" s="454">
        <v>153.84599304199219</v>
      </c>
      <c r="I27" s="454">
        <v>201.41299438476563</v>
      </c>
      <c r="J27" s="454">
        <v>236.427001953125</v>
      </c>
      <c r="K27" s="454">
        <v>237.12399291992188</v>
      </c>
      <c r="L27" s="454">
        <v>237.85299682617188</v>
      </c>
      <c r="M27" s="454">
        <v>230.32400512695313</v>
      </c>
      <c r="N27" s="454">
        <v>254.08200073242188</v>
      </c>
      <c r="O27" s="454">
        <v>250.9530029296875</v>
      </c>
      <c r="P27" s="454">
        <v>248.59500122070313</v>
      </c>
      <c r="Q27" s="454">
        <v>234.4219970703125</v>
      </c>
    </row>
    <row r="28" spans="1:17" ht="13.8" x14ac:dyDescent="0.3">
      <c r="A28" s="440" t="str">
        <f t="shared" si="0"/>
        <v>X</v>
      </c>
      <c r="B28" s="296" t="s">
        <v>377</v>
      </c>
      <c r="C28" s="448" t="s">
        <v>881</v>
      </c>
      <c r="D28" s="454">
        <v>31.135000228881836</v>
      </c>
      <c r="E28" s="454">
        <v>37.143001556396484</v>
      </c>
      <c r="F28" s="454">
        <v>54.731998443603516</v>
      </c>
      <c r="G28" s="454">
        <v>62.958999633789063</v>
      </c>
      <c r="H28" s="454">
        <v>69.616996765136719</v>
      </c>
      <c r="I28" s="454">
        <v>88.884002685546875</v>
      </c>
      <c r="J28" s="454">
        <v>106.08100128173828</v>
      </c>
      <c r="K28" s="454">
        <v>96.771003723144531</v>
      </c>
      <c r="L28" s="454">
        <v>90.983001708984375</v>
      </c>
      <c r="M28" s="454">
        <v>99.404998779296875</v>
      </c>
      <c r="N28" s="454">
        <v>115.40000152587891</v>
      </c>
      <c r="O28" s="454">
        <v>120.51200103759766</v>
      </c>
      <c r="P28" s="454">
        <v>123.31700134277344</v>
      </c>
      <c r="Q28" s="454">
        <v>115.45400238037109</v>
      </c>
    </row>
    <row r="29" spans="1:17" ht="13.8" x14ac:dyDescent="0.3">
      <c r="A29" s="440" t="str">
        <f t="shared" si="0"/>
        <v>X</v>
      </c>
      <c r="B29" s="296" t="s">
        <v>882</v>
      </c>
      <c r="C29" s="449" t="s">
        <v>883</v>
      </c>
      <c r="D29" s="454">
        <v>0.44699999690055847</v>
      </c>
      <c r="E29" s="454">
        <v>0.22100000083446503</v>
      </c>
      <c r="F29" s="454">
        <v>0.25299999117851257</v>
      </c>
      <c r="G29" s="454">
        <v>4.3299999237060547</v>
      </c>
      <c r="H29" s="454">
        <v>6.2699999809265137</v>
      </c>
      <c r="I29" s="454">
        <v>8.5769996643066406</v>
      </c>
      <c r="J29" s="454">
        <v>12.961000442504883</v>
      </c>
      <c r="K29" s="454">
        <v>11.267999649047852</v>
      </c>
      <c r="L29" s="454">
        <v>5.7230000495910645</v>
      </c>
      <c r="M29" s="454">
        <v>3.9430000782012939</v>
      </c>
      <c r="N29" s="454">
        <v>6.3909997940063477</v>
      </c>
      <c r="O29" s="454">
        <v>8.5430002212524414</v>
      </c>
      <c r="P29" s="454">
        <v>8.4589996337890625</v>
      </c>
      <c r="Q29" s="454">
        <v>7.3410000801086426</v>
      </c>
    </row>
    <row r="30" spans="1:17" ht="13.8" x14ac:dyDescent="0.3">
      <c r="A30" s="440" t="str">
        <f t="shared" si="0"/>
        <v>X</v>
      </c>
      <c r="B30" s="296" t="s">
        <v>884</v>
      </c>
      <c r="C30" s="449" t="s">
        <v>885</v>
      </c>
      <c r="D30" s="454">
        <v>0.4699999988079071</v>
      </c>
      <c r="E30" s="454">
        <v>0.55299997329711914</v>
      </c>
      <c r="F30" s="454">
        <v>2.7049999237060547</v>
      </c>
      <c r="G30" s="454">
        <v>5.1669998168945313</v>
      </c>
      <c r="H30" s="454">
        <v>3.6589999198913574</v>
      </c>
      <c r="I30" s="454">
        <v>4.1630001068115234</v>
      </c>
      <c r="J30" s="454">
        <v>4.5310001373291016</v>
      </c>
      <c r="K30" s="454">
        <v>3.0160000324249268</v>
      </c>
      <c r="L30" s="454">
        <v>4.6739997863769531</v>
      </c>
      <c r="M30" s="454">
        <v>4.7140002250671387</v>
      </c>
      <c r="N30" s="454">
        <v>4.1770000457763672</v>
      </c>
      <c r="O30" s="454">
        <v>3.0750000476837158</v>
      </c>
      <c r="P30" s="454">
        <v>3.5769999027252197</v>
      </c>
      <c r="Q30" s="454">
        <v>3.6500000953674316</v>
      </c>
    </row>
    <row r="31" spans="1:17" ht="13.8" x14ac:dyDescent="0.3">
      <c r="A31" s="440" t="str">
        <f t="shared" si="0"/>
        <v>X</v>
      </c>
      <c r="B31" s="296" t="s">
        <v>886</v>
      </c>
      <c r="C31" s="449" t="s">
        <v>887</v>
      </c>
      <c r="D31" s="454">
        <v>1.534000039100647</v>
      </c>
      <c r="E31" s="454">
        <v>1.218000054359436</v>
      </c>
      <c r="F31" s="454">
        <v>1.0440000295639038</v>
      </c>
      <c r="G31" s="454">
        <v>0.43500000238418579</v>
      </c>
      <c r="H31" s="454">
        <v>1.0279999971389771</v>
      </c>
      <c r="I31" s="454">
        <v>0</v>
      </c>
      <c r="J31" s="454">
        <v>0</v>
      </c>
      <c r="K31" s="454">
        <v>0</v>
      </c>
      <c r="L31" s="454">
        <v>0</v>
      </c>
      <c r="M31" s="454">
        <v>0</v>
      </c>
      <c r="N31" s="454">
        <v>0</v>
      </c>
      <c r="O31" s="454">
        <v>0</v>
      </c>
      <c r="P31" s="454">
        <v>0</v>
      </c>
      <c r="Q31" s="454">
        <v>0</v>
      </c>
    </row>
    <row r="32" spans="1:17" ht="13.8" x14ac:dyDescent="0.3">
      <c r="A32" s="440" t="str">
        <f t="shared" si="0"/>
        <v>X</v>
      </c>
      <c r="B32" s="296" t="s">
        <v>888</v>
      </c>
      <c r="C32" s="449" t="s">
        <v>92</v>
      </c>
      <c r="D32" s="454">
        <v>28.684000015258789</v>
      </c>
      <c r="E32" s="454">
        <v>35.1510009765625</v>
      </c>
      <c r="F32" s="454">
        <v>50.729999542236328</v>
      </c>
      <c r="G32" s="454">
        <v>53.027000427246094</v>
      </c>
      <c r="H32" s="454">
        <v>58.659999847412109</v>
      </c>
      <c r="I32" s="454">
        <v>76.143997192382813</v>
      </c>
      <c r="J32" s="454">
        <v>88.588996887207031</v>
      </c>
      <c r="K32" s="454">
        <v>82.48699951171875</v>
      </c>
      <c r="L32" s="454">
        <v>80.225997924804688</v>
      </c>
      <c r="M32" s="454">
        <v>90.748001098632813</v>
      </c>
      <c r="N32" s="454">
        <v>104.83200073242188</v>
      </c>
      <c r="O32" s="454">
        <v>108.89399719238281</v>
      </c>
      <c r="P32" s="454">
        <v>111.28099822998047</v>
      </c>
      <c r="Q32" s="454">
        <v>104.46299743652344</v>
      </c>
    </row>
    <row r="33" spans="1:17" ht="13.8" x14ac:dyDescent="0.3">
      <c r="A33" s="440" t="str">
        <f t="shared" si="0"/>
        <v>X</v>
      </c>
      <c r="B33" s="296" t="s">
        <v>889</v>
      </c>
      <c r="C33" s="451" t="s">
        <v>890</v>
      </c>
      <c r="D33" s="454">
        <v>22.933000564575195</v>
      </c>
      <c r="E33" s="454">
        <v>28.531999588012695</v>
      </c>
      <c r="F33" s="454">
        <v>42.2760009765625</v>
      </c>
      <c r="G33" s="454">
        <v>39.757999420166016</v>
      </c>
      <c r="H33" s="454">
        <v>44.275001525878906</v>
      </c>
      <c r="I33" s="454">
        <v>60.189998626708984</v>
      </c>
      <c r="J33" s="454">
        <v>69.807998657226563</v>
      </c>
      <c r="K33" s="454">
        <v>63.115001678466797</v>
      </c>
      <c r="L33" s="454">
        <v>62.919998168945313</v>
      </c>
      <c r="M33" s="454">
        <v>71.906997680664063</v>
      </c>
      <c r="N33" s="454">
        <v>80.288002014160156</v>
      </c>
      <c r="O33" s="454">
        <v>79.208000183105469</v>
      </c>
      <c r="P33" s="454">
        <v>79.480003356933594</v>
      </c>
      <c r="Q33" s="454">
        <v>75.758003234863281</v>
      </c>
    </row>
    <row r="34" spans="1:17" ht="13.8" x14ac:dyDescent="0.3">
      <c r="A34" s="440" t="str">
        <f t="shared" si="0"/>
        <v>X</v>
      </c>
      <c r="B34" s="296" t="s">
        <v>891</v>
      </c>
      <c r="C34" s="451" t="s">
        <v>121</v>
      </c>
      <c r="D34" s="454">
        <v>5.750999927520752</v>
      </c>
      <c r="E34" s="454">
        <v>6.6189999580383301</v>
      </c>
      <c r="F34" s="454">
        <v>8.4540004730224609</v>
      </c>
      <c r="G34" s="454">
        <v>10.199000358581543</v>
      </c>
      <c r="H34" s="454">
        <v>11.456000328063965</v>
      </c>
      <c r="I34" s="454">
        <v>13.480999946594238</v>
      </c>
      <c r="J34" s="454">
        <v>16.166000366210938</v>
      </c>
      <c r="K34" s="454">
        <v>17.645000457763672</v>
      </c>
      <c r="L34" s="454">
        <v>15.548000335693359</v>
      </c>
      <c r="M34" s="454">
        <v>17.646999359130859</v>
      </c>
      <c r="N34" s="454">
        <v>23.301000595092773</v>
      </c>
      <c r="O34" s="454">
        <v>28.584999084472656</v>
      </c>
      <c r="P34" s="454">
        <v>30.658000946044922</v>
      </c>
      <c r="Q34" s="454">
        <v>27.499000549316406</v>
      </c>
    </row>
    <row r="35" spans="1:17" ht="13.8" x14ac:dyDescent="0.3">
      <c r="A35" s="440" t="str">
        <f t="shared" ref="A35:A66" si="1">IF(SUM(D35:Q35)=0,"","X")</f>
        <v>X</v>
      </c>
      <c r="B35" s="296" t="s">
        <v>892</v>
      </c>
      <c r="C35" s="451" t="s">
        <v>893</v>
      </c>
      <c r="D35" s="454">
        <v>0</v>
      </c>
      <c r="E35" s="454">
        <v>0</v>
      </c>
      <c r="F35" s="454">
        <v>0</v>
      </c>
      <c r="G35" s="454">
        <v>3.0699999332427979</v>
      </c>
      <c r="H35" s="454">
        <v>2.9289999008178711</v>
      </c>
      <c r="I35" s="454">
        <v>2.4730000495910645</v>
      </c>
      <c r="J35" s="454">
        <v>2.6150000095367432</v>
      </c>
      <c r="K35" s="454">
        <v>1.7269999980926514</v>
      </c>
      <c r="L35" s="454">
        <v>1.7580000162124634</v>
      </c>
      <c r="M35" s="454">
        <v>1.1940000057220459</v>
      </c>
      <c r="N35" s="454">
        <v>1.2430000305175781</v>
      </c>
      <c r="O35" s="454">
        <v>1.1009999513626099</v>
      </c>
      <c r="P35" s="454">
        <v>1.1430000066757202</v>
      </c>
      <c r="Q35" s="454">
        <v>1.2059999704360962</v>
      </c>
    </row>
    <row r="36" spans="1:17" ht="13.8" x14ac:dyDescent="0.3">
      <c r="A36" s="440" t="str">
        <f t="shared" si="1"/>
        <v>X</v>
      </c>
      <c r="B36" s="296" t="s">
        <v>894</v>
      </c>
      <c r="C36" s="449" t="s">
        <v>895</v>
      </c>
      <c r="D36" s="454">
        <v>0</v>
      </c>
      <c r="E36" s="454">
        <v>0</v>
      </c>
      <c r="F36" s="454">
        <v>0</v>
      </c>
      <c r="G36" s="454">
        <v>0</v>
      </c>
      <c r="H36" s="454">
        <v>0</v>
      </c>
      <c r="I36" s="454">
        <v>0</v>
      </c>
      <c r="J36" s="454">
        <v>0</v>
      </c>
      <c r="K36" s="454">
        <v>0</v>
      </c>
      <c r="L36" s="454">
        <v>0.36000001430511475</v>
      </c>
      <c r="M36" s="454">
        <v>0</v>
      </c>
      <c r="N36" s="454">
        <v>0</v>
      </c>
      <c r="O36" s="454">
        <v>0</v>
      </c>
      <c r="P36" s="454">
        <v>0</v>
      </c>
      <c r="Q36" s="454">
        <v>0</v>
      </c>
    </row>
    <row r="37" spans="1:17" ht="13.8" x14ac:dyDescent="0.3">
      <c r="A37" s="440" t="str">
        <f t="shared" si="1"/>
        <v>X</v>
      </c>
      <c r="B37" s="296" t="s">
        <v>379</v>
      </c>
      <c r="C37" s="350" t="s">
        <v>124</v>
      </c>
      <c r="D37" s="454">
        <v>53.649654388427734</v>
      </c>
      <c r="E37" s="454">
        <v>57.807785034179688</v>
      </c>
      <c r="F37" s="454">
        <v>60.797618865966797</v>
      </c>
      <c r="G37" s="454">
        <v>61.890998840332031</v>
      </c>
      <c r="H37" s="454">
        <v>84.228996276855469</v>
      </c>
      <c r="I37" s="454">
        <v>112.52899932861328</v>
      </c>
      <c r="J37" s="454">
        <v>130.34599304199219</v>
      </c>
      <c r="K37" s="454">
        <v>140.35299682617188</v>
      </c>
      <c r="L37" s="454">
        <v>146.8699951171875</v>
      </c>
      <c r="M37" s="454">
        <v>130.91900634765625</v>
      </c>
      <c r="N37" s="454">
        <v>138.6820068359375</v>
      </c>
      <c r="O37" s="454">
        <v>130.44099426269531</v>
      </c>
      <c r="P37" s="454">
        <v>125.27799987792969</v>
      </c>
      <c r="Q37" s="454">
        <v>118.96800231933594</v>
      </c>
    </row>
    <row r="38" spans="1:17" ht="13.8" x14ac:dyDescent="0.3">
      <c r="A38" s="440" t="str">
        <f t="shared" si="1"/>
        <v>X</v>
      </c>
      <c r="B38" s="296" t="s">
        <v>896</v>
      </c>
      <c r="C38" s="449" t="s">
        <v>856</v>
      </c>
      <c r="D38" s="454">
        <v>39.254001617431641</v>
      </c>
      <c r="E38" s="454">
        <v>45.091999053955078</v>
      </c>
      <c r="F38" s="454">
        <v>49.270000457763672</v>
      </c>
      <c r="G38" s="454">
        <v>50.784000396728516</v>
      </c>
      <c r="H38" s="454">
        <v>73.1719970703125</v>
      </c>
      <c r="I38" s="454">
        <v>101.79499816894531</v>
      </c>
      <c r="J38" s="454">
        <v>119.11599731445313</v>
      </c>
      <c r="K38" s="454">
        <v>128.11099243164063</v>
      </c>
      <c r="L38" s="454">
        <v>120.88099670410156</v>
      </c>
      <c r="M38" s="454">
        <v>101.93900299072266</v>
      </c>
      <c r="N38" s="454">
        <v>106.95899963378906</v>
      </c>
      <c r="O38" s="454">
        <v>108.65399932861328</v>
      </c>
      <c r="P38" s="454">
        <v>105.51200103759766</v>
      </c>
      <c r="Q38" s="454">
        <v>91.713996887207031</v>
      </c>
    </row>
    <row r="39" spans="1:17" ht="13.8" x14ac:dyDescent="0.3">
      <c r="A39" s="440" t="str">
        <f t="shared" si="1"/>
        <v>X</v>
      </c>
      <c r="B39" s="296" t="s">
        <v>897</v>
      </c>
      <c r="C39" s="457" t="s">
        <v>883</v>
      </c>
      <c r="D39" s="454">
        <v>6.3000001013278961E-2</v>
      </c>
      <c r="E39" s="454">
        <v>4.3000001460313797E-2</v>
      </c>
      <c r="F39" s="454">
        <v>1.3000000268220901E-2</v>
      </c>
      <c r="G39" s="454">
        <v>4.3999999761581421E-2</v>
      </c>
      <c r="H39" s="454">
        <v>0.11699999868869781</v>
      </c>
      <c r="I39" s="454">
        <v>0.91500002145767212</v>
      </c>
      <c r="J39" s="454">
        <v>1.156000018119812</v>
      </c>
      <c r="K39" s="454">
        <v>1.2200000286102295</v>
      </c>
      <c r="L39" s="454">
        <v>1.4730000495910645</v>
      </c>
      <c r="M39" s="454">
        <v>1.8890000581741333</v>
      </c>
      <c r="N39" s="454">
        <v>1.6009999513626099</v>
      </c>
      <c r="O39" s="454">
        <v>0.52899998426437378</v>
      </c>
      <c r="P39" s="454">
        <v>0.78299999237060547</v>
      </c>
      <c r="Q39" s="454">
        <v>0.52899998426437378</v>
      </c>
    </row>
    <row r="40" spans="1:17" ht="13.8" x14ac:dyDescent="0.3">
      <c r="A40" s="440" t="str">
        <f t="shared" si="1"/>
        <v>X</v>
      </c>
      <c r="B40" s="296" t="s">
        <v>898</v>
      </c>
      <c r="C40" s="457" t="s">
        <v>899</v>
      </c>
      <c r="D40" s="454">
        <v>2.199999988079071E-2</v>
      </c>
      <c r="E40" s="454">
        <v>3.7999998778104782E-2</v>
      </c>
      <c r="F40" s="454">
        <v>0.25900000333786011</v>
      </c>
      <c r="G40" s="454">
        <v>1.7999999523162842</v>
      </c>
      <c r="H40" s="454">
        <v>8.7860002517700195</v>
      </c>
      <c r="I40" s="454">
        <v>20.992000579833984</v>
      </c>
      <c r="J40" s="454">
        <v>23.766000747680664</v>
      </c>
      <c r="K40" s="454">
        <v>25.020999908447266</v>
      </c>
      <c r="L40" s="454">
        <v>14.991999626159668</v>
      </c>
      <c r="M40" s="454">
        <v>16.093999862670898</v>
      </c>
      <c r="N40" s="454">
        <v>13.409000396728516</v>
      </c>
      <c r="O40" s="454">
        <v>8.3549995422363281</v>
      </c>
      <c r="P40" s="454">
        <v>4.5120000839233398</v>
      </c>
      <c r="Q40" s="454">
        <v>5.3449997901916504</v>
      </c>
    </row>
    <row r="41" spans="1:17" ht="13.8" x14ac:dyDescent="0.3">
      <c r="A41" s="440" t="str">
        <f t="shared" si="1"/>
        <v>X</v>
      </c>
      <c r="B41" s="296" t="s">
        <v>900</v>
      </c>
      <c r="C41" s="457" t="s">
        <v>887</v>
      </c>
      <c r="D41" s="454">
        <v>0.17499999701976776</v>
      </c>
      <c r="E41" s="454">
        <v>0.12800000607967377</v>
      </c>
      <c r="F41" s="454">
        <v>0.2720000147819519</v>
      </c>
      <c r="G41" s="454">
        <v>0</v>
      </c>
      <c r="H41" s="454">
        <v>0.11599999666213989</v>
      </c>
      <c r="I41" s="454">
        <v>0.12399999797344208</v>
      </c>
      <c r="J41" s="454">
        <v>0.13099999725818634</v>
      </c>
      <c r="K41" s="454">
        <v>0.13899999856948853</v>
      </c>
      <c r="L41" s="454">
        <v>0.17399999499320984</v>
      </c>
      <c r="M41" s="454">
        <v>0.11299999803304672</v>
      </c>
      <c r="N41" s="454">
        <v>4.3000001460313797E-2</v>
      </c>
      <c r="O41" s="454">
        <v>1.4999999664723873E-2</v>
      </c>
      <c r="P41" s="454">
        <v>3.0999999493360519E-2</v>
      </c>
      <c r="Q41" s="454">
        <v>4.5000001788139343E-2</v>
      </c>
    </row>
    <row r="42" spans="1:17" ht="13.8" x14ac:dyDescent="0.3">
      <c r="A42" s="440" t="str">
        <f t="shared" si="1"/>
        <v>X</v>
      </c>
      <c r="B42" s="296" t="s">
        <v>901</v>
      </c>
      <c r="C42" s="457" t="s">
        <v>92</v>
      </c>
      <c r="D42" s="454">
        <v>38.990001678466797</v>
      </c>
      <c r="E42" s="454">
        <v>44.879001617431641</v>
      </c>
      <c r="F42" s="454">
        <v>48.722000122070313</v>
      </c>
      <c r="G42" s="454">
        <v>48.936000823974609</v>
      </c>
      <c r="H42" s="454">
        <v>64.149002075195313</v>
      </c>
      <c r="I42" s="454">
        <v>79.763999938964844</v>
      </c>
      <c r="J42" s="454">
        <v>94.063003540039063</v>
      </c>
      <c r="K42" s="454">
        <v>101.73100280761719</v>
      </c>
      <c r="L42" s="454">
        <v>104.24199676513672</v>
      </c>
      <c r="M42" s="454">
        <v>83.842002868652344</v>
      </c>
      <c r="N42" s="454">
        <v>91.904998779296875</v>
      </c>
      <c r="O42" s="454">
        <v>99.753997802734375</v>
      </c>
      <c r="P42" s="454">
        <v>100.18499755859375</v>
      </c>
      <c r="Q42" s="454">
        <v>85.794998168945313</v>
      </c>
    </row>
    <row r="43" spans="1:17" ht="13.8" x14ac:dyDescent="0.3">
      <c r="A43" s="440" t="str">
        <f t="shared" si="1"/>
        <v>X</v>
      </c>
      <c r="B43" s="296" t="s">
        <v>902</v>
      </c>
      <c r="C43" s="460" t="s">
        <v>890</v>
      </c>
      <c r="D43" s="454">
        <v>10.173999786376953</v>
      </c>
      <c r="E43" s="454">
        <v>13.350000381469727</v>
      </c>
      <c r="F43" s="454">
        <v>17.659999847412109</v>
      </c>
      <c r="G43" s="454">
        <v>16.739999771118164</v>
      </c>
      <c r="H43" s="454">
        <v>29.110000610351563</v>
      </c>
      <c r="I43" s="454">
        <v>30.757999420166016</v>
      </c>
      <c r="J43" s="454">
        <v>40.605998992919922</v>
      </c>
      <c r="K43" s="454">
        <v>45.366001129150391</v>
      </c>
      <c r="L43" s="454">
        <v>40.819000244140625</v>
      </c>
      <c r="M43" s="454">
        <v>25.702999114990234</v>
      </c>
      <c r="N43" s="454">
        <v>29.719999313354492</v>
      </c>
      <c r="O43" s="454">
        <v>22.35099983215332</v>
      </c>
      <c r="P43" s="454">
        <v>20.961999893188477</v>
      </c>
      <c r="Q43" s="454">
        <v>23.715999603271484</v>
      </c>
    </row>
    <row r="44" spans="1:17" ht="13.8" x14ac:dyDescent="0.3">
      <c r="A44" s="440" t="str">
        <f t="shared" si="1"/>
        <v>X</v>
      </c>
      <c r="B44" s="296" t="s">
        <v>903</v>
      </c>
      <c r="C44" s="460" t="s">
        <v>121</v>
      </c>
      <c r="D44" s="454">
        <v>28.815999984741211</v>
      </c>
      <c r="E44" s="454">
        <v>31.528999328613281</v>
      </c>
      <c r="F44" s="454">
        <v>31.062000274658203</v>
      </c>
      <c r="G44" s="454">
        <v>32.193000793457031</v>
      </c>
      <c r="H44" s="454">
        <v>34.240001678466797</v>
      </c>
      <c r="I44" s="454">
        <v>46.687000274658203</v>
      </c>
      <c r="J44" s="454">
        <v>51.159000396728516</v>
      </c>
      <c r="K44" s="454">
        <v>53.053001403808594</v>
      </c>
      <c r="L44" s="454">
        <v>60.263999938964844</v>
      </c>
      <c r="M44" s="454">
        <v>54.918998718261719</v>
      </c>
      <c r="N44" s="454">
        <v>58.818000793457031</v>
      </c>
      <c r="O44" s="454">
        <v>74.730003356933594</v>
      </c>
      <c r="P44" s="454">
        <v>75.774002075195313</v>
      </c>
      <c r="Q44" s="454">
        <v>59.448001861572266</v>
      </c>
    </row>
    <row r="45" spans="1:17" ht="13.8" x14ac:dyDescent="0.3">
      <c r="A45" s="440" t="str">
        <f t="shared" si="1"/>
        <v>X</v>
      </c>
      <c r="B45" s="296" t="s">
        <v>904</v>
      </c>
      <c r="C45" s="460" t="s">
        <v>893</v>
      </c>
      <c r="D45" s="454">
        <v>0</v>
      </c>
      <c r="E45" s="454">
        <v>0</v>
      </c>
      <c r="F45" s="454">
        <v>0</v>
      </c>
      <c r="G45" s="454">
        <v>3.0000000260770321E-3</v>
      </c>
      <c r="H45" s="454">
        <v>0.79900002479553223</v>
      </c>
      <c r="I45" s="454">
        <v>2.3190000057220459</v>
      </c>
      <c r="J45" s="454">
        <v>2.2980000972747803</v>
      </c>
      <c r="K45" s="454">
        <v>3.312000036239624</v>
      </c>
      <c r="L45" s="454">
        <v>3.1589999198913574</v>
      </c>
      <c r="M45" s="454">
        <v>3.2200000286102295</v>
      </c>
      <c r="N45" s="454">
        <v>3.3670001029968262</v>
      </c>
      <c r="O45" s="454">
        <v>2.6730000972747803</v>
      </c>
      <c r="P45" s="454">
        <v>3.4489998817443848</v>
      </c>
      <c r="Q45" s="454">
        <v>2.6310000419616699</v>
      </c>
    </row>
    <row r="46" spans="1:17" ht="13.8" x14ac:dyDescent="0.3">
      <c r="A46" s="440" t="str">
        <f t="shared" si="1"/>
        <v>X</v>
      </c>
      <c r="B46" s="296" t="s">
        <v>905</v>
      </c>
      <c r="C46" s="457" t="s">
        <v>895</v>
      </c>
      <c r="D46" s="454">
        <v>4.0000001899898052E-3</v>
      </c>
      <c r="E46" s="454">
        <v>4.0000001899898052E-3</v>
      </c>
      <c r="F46" s="454">
        <v>4.0000001899898052E-3</v>
      </c>
      <c r="G46" s="454">
        <v>4.0000001899898052E-3</v>
      </c>
      <c r="H46" s="454">
        <v>4.0000001899898052E-3</v>
      </c>
      <c r="I46" s="454">
        <v>0</v>
      </c>
      <c r="J46" s="454">
        <v>0</v>
      </c>
      <c r="K46" s="454">
        <v>0</v>
      </c>
      <c r="L46" s="454">
        <v>0</v>
      </c>
      <c r="M46" s="454">
        <v>1.0000000474974513E-3</v>
      </c>
      <c r="N46" s="454">
        <v>1.0000000474974513E-3</v>
      </c>
      <c r="O46" s="454">
        <v>1.0000000474974513E-3</v>
      </c>
      <c r="P46" s="454">
        <v>1.0000000474974513E-3</v>
      </c>
      <c r="Q46" s="454">
        <v>0</v>
      </c>
    </row>
    <row r="47" spans="1:17" ht="13.8" x14ac:dyDescent="0.3">
      <c r="A47" s="440" t="str">
        <f t="shared" si="1"/>
        <v>X</v>
      </c>
      <c r="B47" s="296" t="s">
        <v>906</v>
      </c>
      <c r="C47" s="449" t="s">
        <v>907</v>
      </c>
      <c r="D47" s="454">
        <v>14.395652770996094</v>
      </c>
      <c r="E47" s="454">
        <v>12.715785980224609</v>
      </c>
      <c r="F47" s="454">
        <v>11.527618408203125</v>
      </c>
      <c r="G47" s="454">
        <v>11.107000350952148</v>
      </c>
      <c r="H47" s="454">
        <v>11.057000160217285</v>
      </c>
      <c r="I47" s="454">
        <v>10.734000205993652</v>
      </c>
      <c r="J47" s="454">
        <v>11.229999542236328</v>
      </c>
      <c r="K47" s="454">
        <v>12.241999626159668</v>
      </c>
      <c r="L47" s="454">
        <v>25.98900032043457</v>
      </c>
      <c r="M47" s="454">
        <v>28.979999542236328</v>
      </c>
      <c r="N47" s="454">
        <v>31.722999572753906</v>
      </c>
      <c r="O47" s="454">
        <v>21.78700065612793</v>
      </c>
      <c r="P47" s="454">
        <v>19.766000747680664</v>
      </c>
      <c r="Q47" s="454">
        <v>27.253999710083008</v>
      </c>
    </row>
    <row r="48" spans="1:17" ht="13.8" x14ac:dyDescent="0.3">
      <c r="A48" s="440" t="str">
        <f t="shared" si="1"/>
        <v>X</v>
      </c>
      <c r="B48" s="296" t="s">
        <v>908</v>
      </c>
      <c r="C48" s="457" t="s">
        <v>883</v>
      </c>
      <c r="D48" s="454">
        <v>0.10400000214576721</v>
      </c>
      <c r="E48" s="454">
        <v>0</v>
      </c>
      <c r="F48" s="454">
        <v>0</v>
      </c>
      <c r="G48" s="454">
        <v>0</v>
      </c>
      <c r="H48" s="454">
        <v>0</v>
      </c>
      <c r="I48" s="454">
        <v>0</v>
      </c>
      <c r="J48" s="454">
        <v>0</v>
      </c>
      <c r="K48" s="454">
        <v>0</v>
      </c>
      <c r="L48" s="454">
        <v>0</v>
      </c>
      <c r="M48" s="454">
        <v>0</v>
      </c>
      <c r="N48" s="454">
        <v>0</v>
      </c>
      <c r="O48" s="454">
        <v>0</v>
      </c>
      <c r="P48" s="454">
        <v>0</v>
      </c>
      <c r="Q48" s="454">
        <v>0</v>
      </c>
    </row>
    <row r="49" spans="1:17" ht="13.8" x14ac:dyDescent="0.3">
      <c r="A49" s="440" t="str">
        <f t="shared" si="1"/>
        <v>X</v>
      </c>
      <c r="B49" s="296" t="s">
        <v>909</v>
      </c>
      <c r="C49" s="457" t="s">
        <v>873</v>
      </c>
      <c r="D49" s="454">
        <v>9.8999999463558197E-2</v>
      </c>
      <c r="E49" s="454">
        <v>0.10000000149011612</v>
      </c>
      <c r="F49" s="454">
        <v>0.10000000149011612</v>
      </c>
      <c r="G49" s="454">
        <v>0.10000000149011612</v>
      </c>
      <c r="H49" s="454">
        <v>0.10000000149011612</v>
      </c>
      <c r="I49" s="454">
        <v>8.6000002920627594E-2</v>
      </c>
      <c r="J49" s="454">
        <v>8.6000002920627594E-2</v>
      </c>
      <c r="K49" s="454">
        <v>8.6000002920627594E-2</v>
      </c>
      <c r="L49" s="454">
        <v>5.1529998779296875</v>
      </c>
      <c r="M49" s="454">
        <v>5.1380000114440918</v>
      </c>
      <c r="N49" s="454">
        <v>5.1380000114440918</v>
      </c>
      <c r="O49" s="454">
        <v>5.0859999656677246</v>
      </c>
      <c r="P49" s="454">
        <v>5.1399998664855957</v>
      </c>
      <c r="Q49" s="454">
        <v>6.7000001668930054E-2</v>
      </c>
    </row>
    <row r="50" spans="1:17" ht="13.8" x14ac:dyDescent="0.3">
      <c r="A50" s="440" t="str">
        <f t="shared" si="1"/>
        <v>X</v>
      </c>
      <c r="B50" s="296" t="s">
        <v>910</v>
      </c>
      <c r="C50" s="457" t="s">
        <v>92</v>
      </c>
      <c r="D50" s="454">
        <v>14.192652702331543</v>
      </c>
      <c r="E50" s="454">
        <v>12.615785598754883</v>
      </c>
      <c r="F50" s="454">
        <v>11.427618980407715</v>
      </c>
      <c r="G50" s="454">
        <v>11.006999969482422</v>
      </c>
      <c r="H50" s="454">
        <v>10.956999778747559</v>
      </c>
      <c r="I50" s="454">
        <v>10.64799976348877</v>
      </c>
      <c r="J50" s="454">
        <v>11.144000053405762</v>
      </c>
      <c r="K50" s="454">
        <v>12.156000137329102</v>
      </c>
      <c r="L50" s="454">
        <v>20.836000442504883</v>
      </c>
      <c r="M50" s="454">
        <v>23.841999053955078</v>
      </c>
      <c r="N50" s="454">
        <v>26.584999084472656</v>
      </c>
      <c r="O50" s="454">
        <v>16.701000213623047</v>
      </c>
      <c r="P50" s="454">
        <v>14.62600040435791</v>
      </c>
      <c r="Q50" s="454">
        <v>27.187000274658203</v>
      </c>
    </row>
    <row r="51" spans="1:17" ht="13.8" x14ac:dyDescent="0.3">
      <c r="A51" s="440" t="str">
        <f t="shared" si="1"/>
        <v>X</v>
      </c>
      <c r="B51" s="296" t="s">
        <v>911</v>
      </c>
      <c r="C51" s="460" t="s">
        <v>890</v>
      </c>
      <c r="D51" s="454">
        <v>5.4175381660461426</v>
      </c>
      <c r="E51" s="454">
        <v>4.8156256675720215</v>
      </c>
      <c r="F51" s="454">
        <v>4.3620853424072266</v>
      </c>
      <c r="G51" s="454">
        <v>4.7950000762939453</v>
      </c>
      <c r="H51" s="454">
        <v>4.875999927520752</v>
      </c>
      <c r="I51" s="454">
        <v>4.9920001029968262</v>
      </c>
      <c r="J51" s="454">
        <v>5.064000129699707</v>
      </c>
      <c r="K51" s="454">
        <v>5.3039999008178711</v>
      </c>
      <c r="L51" s="454">
        <v>5.0859999656677246</v>
      </c>
      <c r="M51" s="454">
        <v>6.0110001564025879</v>
      </c>
      <c r="N51" s="454">
        <v>7.625999927520752</v>
      </c>
      <c r="O51" s="454">
        <v>6.9169998168945313</v>
      </c>
      <c r="P51" s="454">
        <v>6.8579998016357422</v>
      </c>
      <c r="Q51" s="454">
        <v>6.7639999389648438</v>
      </c>
    </row>
    <row r="52" spans="1:17" ht="13.8" x14ac:dyDescent="0.3">
      <c r="A52" s="440" t="str">
        <f t="shared" si="1"/>
        <v>X</v>
      </c>
      <c r="B52" s="296" t="s">
        <v>912</v>
      </c>
      <c r="C52" s="460" t="s">
        <v>121</v>
      </c>
      <c r="D52" s="454">
        <v>8.7751140594482422</v>
      </c>
      <c r="E52" s="454">
        <v>7.8001599311828613</v>
      </c>
      <c r="F52" s="454">
        <v>7.0655336380004883</v>
      </c>
      <c r="G52" s="454">
        <v>6.2119998931884766</v>
      </c>
      <c r="H52" s="454">
        <v>6.065000057220459</v>
      </c>
      <c r="I52" s="454">
        <v>5.6399998664855957</v>
      </c>
      <c r="J52" s="454">
        <v>6.064000129699707</v>
      </c>
      <c r="K52" s="454">
        <v>6.8359999656677246</v>
      </c>
      <c r="L52" s="454">
        <v>15.734000205993652</v>
      </c>
      <c r="M52" s="454">
        <v>17.815000534057617</v>
      </c>
      <c r="N52" s="454">
        <v>18.943000793457031</v>
      </c>
      <c r="O52" s="454">
        <v>9.7679996490478516</v>
      </c>
      <c r="P52" s="454">
        <v>7.7519998550415039</v>
      </c>
      <c r="Q52" s="454">
        <v>20.406999588012695</v>
      </c>
    </row>
    <row r="53" spans="1:17" ht="13.8" x14ac:dyDescent="0.3">
      <c r="A53" s="440" t="str">
        <f t="shared" si="1"/>
        <v>X</v>
      </c>
      <c r="B53" s="296" t="s">
        <v>913</v>
      </c>
      <c r="C53" s="460" t="s">
        <v>893</v>
      </c>
      <c r="D53" s="454">
        <v>0</v>
      </c>
      <c r="E53" s="454">
        <v>0</v>
      </c>
      <c r="F53" s="454">
        <v>0</v>
      </c>
      <c r="G53" s="454">
        <v>0</v>
      </c>
      <c r="H53" s="454">
        <v>1.6000000759959221E-2</v>
      </c>
      <c r="I53" s="454">
        <v>1.6000000759959221E-2</v>
      </c>
      <c r="J53" s="454">
        <v>1.6000000759959221E-2</v>
      </c>
      <c r="K53" s="454">
        <v>1.6000000759959221E-2</v>
      </c>
      <c r="L53" s="454">
        <v>1.6000000759959221E-2</v>
      </c>
      <c r="M53" s="454">
        <v>1.6000000759959221E-2</v>
      </c>
      <c r="N53" s="454">
        <v>1.6000000759959221E-2</v>
      </c>
      <c r="O53" s="454">
        <v>1.6000000759959221E-2</v>
      </c>
      <c r="P53" s="454">
        <v>1.6000000759959221E-2</v>
      </c>
      <c r="Q53" s="454">
        <v>1.6000000759959221E-2</v>
      </c>
    </row>
    <row r="54" spans="1:17" ht="13.8" x14ac:dyDescent="0.3">
      <c r="A54" s="440" t="str">
        <f t="shared" si="1"/>
        <v/>
      </c>
      <c r="B54" s="296" t="s">
        <v>914</v>
      </c>
      <c r="C54" s="449" t="s">
        <v>895</v>
      </c>
      <c r="D54" s="454">
        <v>0</v>
      </c>
      <c r="E54" s="454">
        <v>0</v>
      </c>
      <c r="F54" s="454">
        <v>0</v>
      </c>
      <c r="G54" s="454">
        <v>0</v>
      </c>
      <c r="H54" s="454">
        <v>0</v>
      </c>
      <c r="I54" s="454">
        <v>0</v>
      </c>
      <c r="J54" s="454">
        <v>0</v>
      </c>
      <c r="K54" s="454">
        <v>0</v>
      </c>
      <c r="L54" s="454">
        <v>0</v>
      </c>
      <c r="M54" s="454">
        <v>0</v>
      </c>
      <c r="N54" s="454">
        <v>0</v>
      </c>
      <c r="O54" s="454">
        <v>0</v>
      </c>
      <c r="P54" s="454">
        <v>0</v>
      </c>
      <c r="Q54" s="454">
        <v>0</v>
      </c>
    </row>
    <row r="55" spans="1:17" ht="15" customHeight="1" x14ac:dyDescent="0.3">
      <c r="A55" s="440" t="str">
        <f t="shared" si="1"/>
        <v>X</v>
      </c>
      <c r="B55" s="446">
        <v>4</v>
      </c>
      <c r="C55" s="349" t="s">
        <v>915</v>
      </c>
      <c r="D55" s="454">
        <v>2.5303473472595215</v>
      </c>
      <c r="E55" s="454">
        <v>2.2492144107818604</v>
      </c>
      <c r="F55" s="454">
        <v>2.0373811721801758</v>
      </c>
      <c r="G55" s="454">
        <v>1.5329999923706055</v>
      </c>
      <c r="H55" s="454">
        <v>1.5540000200271606</v>
      </c>
      <c r="I55" s="454">
        <v>1.5970000028610229</v>
      </c>
      <c r="J55" s="454">
        <v>2.5720000267028809</v>
      </c>
      <c r="K55" s="454">
        <v>2.6670000553131104</v>
      </c>
      <c r="L55" s="454">
        <v>2.5499999523162842</v>
      </c>
      <c r="M55" s="454">
        <v>2.4769999980926514</v>
      </c>
      <c r="N55" s="454">
        <v>1.4490000009536743</v>
      </c>
      <c r="O55" s="454">
        <v>1.4910000562667847</v>
      </c>
      <c r="P55" s="454">
        <v>1.4340000152587891</v>
      </c>
      <c r="Q55" s="454">
        <v>1.3880000114440918</v>
      </c>
    </row>
    <row r="56" spans="1:17" ht="13.8" x14ac:dyDescent="0.3">
      <c r="A56" s="440" t="str">
        <f t="shared" si="1"/>
        <v>X</v>
      </c>
      <c r="B56" s="296" t="s">
        <v>916</v>
      </c>
      <c r="C56" s="350" t="s">
        <v>917</v>
      </c>
      <c r="D56" s="454">
        <v>2.5303473472595215</v>
      </c>
      <c r="E56" s="454">
        <v>2.2492144107818604</v>
      </c>
      <c r="F56" s="454">
        <v>2.0373811721801758</v>
      </c>
      <c r="G56" s="454">
        <v>1.5329999923706055</v>
      </c>
      <c r="H56" s="454">
        <v>1.5540000200271606</v>
      </c>
      <c r="I56" s="454">
        <v>1.5970000028610229</v>
      </c>
      <c r="J56" s="454">
        <v>2.5720000267028809</v>
      </c>
      <c r="K56" s="454">
        <v>2.6670000553131104</v>
      </c>
      <c r="L56" s="454">
        <v>2.5499999523162842</v>
      </c>
      <c r="M56" s="454">
        <v>2.4769999980926514</v>
      </c>
      <c r="N56" s="454">
        <v>1.4490000009536743</v>
      </c>
      <c r="O56" s="454">
        <v>1.4910000562667847</v>
      </c>
      <c r="P56" s="454">
        <v>1.4340000152587891</v>
      </c>
      <c r="Q56" s="454">
        <v>1.3880000114440918</v>
      </c>
    </row>
    <row r="57" spans="1:17" ht="13.8" x14ac:dyDescent="0.3">
      <c r="A57" s="440" t="str">
        <f t="shared" si="1"/>
        <v/>
      </c>
      <c r="B57" s="296" t="s">
        <v>918</v>
      </c>
      <c r="C57" s="350" t="s">
        <v>873</v>
      </c>
      <c r="D57" s="454">
        <v>0</v>
      </c>
      <c r="E57" s="454">
        <v>0</v>
      </c>
      <c r="F57" s="454">
        <v>0</v>
      </c>
      <c r="G57" s="454">
        <v>0</v>
      </c>
      <c r="H57" s="454">
        <v>0</v>
      </c>
      <c r="I57" s="454">
        <v>0</v>
      </c>
      <c r="J57" s="454">
        <v>0</v>
      </c>
      <c r="K57" s="454">
        <v>0</v>
      </c>
      <c r="L57" s="454">
        <v>0</v>
      </c>
      <c r="M57" s="454">
        <v>0</v>
      </c>
      <c r="N57" s="454">
        <v>0</v>
      </c>
      <c r="O57" s="454">
        <v>0</v>
      </c>
      <c r="P57" s="454">
        <v>0</v>
      </c>
      <c r="Q57" s="454">
        <v>0</v>
      </c>
    </row>
    <row r="58" spans="1:17" ht="13.8" x14ac:dyDescent="0.3">
      <c r="A58" s="440" t="str">
        <f t="shared" si="1"/>
        <v>X</v>
      </c>
      <c r="B58" s="296" t="s">
        <v>919</v>
      </c>
      <c r="C58" s="449" t="s">
        <v>92</v>
      </c>
      <c r="D58" s="454">
        <v>2.5303473472595215</v>
      </c>
      <c r="E58" s="454">
        <v>2.2492144107818604</v>
      </c>
      <c r="F58" s="454">
        <v>2.0373811721801758</v>
      </c>
      <c r="G58" s="454">
        <v>1.5329999923706055</v>
      </c>
      <c r="H58" s="454">
        <v>1.5540000200271606</v>
      </c>
      <c r="I58" s="454">
        <v>1.5970000028610229</v>
      </c>
      <c r="J58" s="454">
        <v>2.5720000267028809</v>
      </c>
      <c r="K58" s="454">
        <v>2.6670000553131104</v>
      </c>
      <c r="L58" s="454">
        <v>2.5499999523162842</v>
      </c>
      <c r="M58" s="454">
        <v>2.4769999980926514</v>
      </c>
      <c r="N58" s="454">
        <v>1.4490000009536743</v>
      </c>
      <c r="O58" s="454">
        <v>1.4910000562667847</v>
      </c>
      <c r="P58" s="454">
        <v>1.4340000152587891</v>
      </c>
      <c r="Q58" s="454">
        <v>1.3880000114440918</v>
      </c>
    </row>
    <row r="59" spans="1:17" ht="13.8" x14ac:dyDescent="0.3">
      <c r="A59" s="440" t="str">
        <f t="shared" si="1"/>
        <v>X</v>
      </c>
      <c r="B59" s="296" t="s">
        <v>920</v>
      </c>
      <c r="C59" s="451" t="s">
        <v>890</v>
      </c>
      <c r="D59" s="454">
        <v>0.74363261461257935</v>
      </c>
      <c r="E59" s="454">
        <v>0.66101169586181641</v>
      </c>
      <c r="F59" s="454">
        <v>0.59875696897506714</v>
      </c>
      <c r="G59" s="454">
        <v>0.57400000095367432</v>
      </c>
      <c r="H59" s="454">
        <v>0.55400002002716064</v>
      </c>
      <c r="I59" s="454">
        <v>0.57700002193450928</v>
      </c>
      <c r="J59" s="454">
        <v>0.56099998950958252</v>
      </c>
      <c r="K59" s="454">
        <v>0.67500001192092896</v>
      </c>
      <c r="L59" s="454">
        <v>0.56599998474121094</v>
      </c>
      <c r="M59" s="454">
        <v>0.46399998664855957</v>
      </c>
      <c r="N59" s="454">
        <v>0.45500001311302185</v>
      </c>
      <c r="O59" s="454">
        <v>0.47999998927116394</v>
      </c>
      <c r="P59" s="454">
        <v>0.50999999046325684</v>
      </c>
      <c r="Q59" s="454">
        <v>0.51700001955032349</v>
      </c>
    </row>
    <row r="60" spans="1:17" ht="13.8" x14ac:dyDescent="0.3">
      <c r="A60" s="440" t="str">
        <f t="shared" si="1"/>
        <v>X</v>
      </c>
      <c r="B60" s="296" t="s">
        <v>921</v>
      </c>
      <c r="C60" s="451" t="s">
        <v>121</v>
      </c>
      <c r="D60" s="454">
        <v>1.7867146730422974</v>
      </c>
      <c r="E60" s="454">
        <v>1.5882025957107544</v>
      </c>
      <c r="F60" s="454">
        <v>1.4386241436004639</v>
      </c>
      <c r="G60" s="454">
        <v>0.95899999141693115</v>
      </c>
      <c r="H60" s="454">
        <v>1</v>
      </c>
      <c r="I60" s="454">
        <v>1.0199999809265137</v>
      </c>
      <c r="J60" s="454">
        <v>2.0109999179840088</v>
      </c>
      <c r="K60" s="454">
        <v>1.9919999837875366</v>
      </c>
      <c r="L60" s="454">
        <v>1.9839999675750732</v>
      </c>
      <c r="M60" s="454">
        <v>2.0130000114440918</v>
      </c>
      <c r="N60" s="454">
        <v>0.99400001764297485</v>
      </c>
      <c r="O60" s="454">
        <v>1.0110000371932983</v>
      </c>
      <c r="P60" s="454">
        <v>0.92400002479553223</v>
      </c>
      <c r="Q60" s="454">
        <v>0.87099999189376831</v>
      </c>
    </row>
    <row r="61" spans="1:17" ht="13.8" x14ac:dyDescent="0.3">
      <c r="A61" s="440" t="str">
        <f t="shared" si="1"/>
        <v/>
      </c>
      <c r="B61" s="296" t="s">
        <v>922</v>
      </c>
      <c r="C61" s="450" t="s">
        <v>893</v>
      </c>
      <c r="D61" s="454">
        <v>0</v>
      </c>
      <c r="E61" s="454">
        <v>0</v>
      </c>
      <c r="F61" s="454">
        <v>0</v>
      </c>
      <c r="G61" s="454">
        <v>0</v>
      </c>
      <c r="H61" s="454">
        <v>0</v>
      </c>
      <c r="I61" s="454">
        <v>0</v>
      </c>
      <c r="J61" s="454">
        <v>0</v>
      </c>
      <c r="K61" s="454">
        <v>0</v>
      </c>
      <c r="L61" s="454">
        <v>0</v>
      </c>
      <c r="M61" s="454">
        <v>0</v>
      </c>
      <c r="N61" s="454">
        <v>0</v>
      </c>
      <c r="O61" s="454">
        <v>0</v>
      </c>
      <c r="P61" s="454">
        <v>0</v>
      </c>
      <c r="Q61" s="454">
        <v>0</v>
      </c>
    </row>
    <row r="62" spans="1:17" ht="13.8" x14ac:dyDescent="0.3">
      <c r="A62" s="440" t="str">
        <f t="shared" si="1"/>
        <v/>
      </c>
      <c r="B62" s="296" t="s">
        <v>923</v>
      </c>
      <c r="C62" s="350" t="s">
        <v>895</v>
      </c>
      <c r="D62" s="454">
        <v>0</v>
      </c>
      <c r="E62" s="454">
        <v>0</v>
      </c>
      <c r="F62" s="454">
        <v>0</v>
      </c>
      <c r="G62" s="454">
        <v>0</v>
      </c>
      <c r="H62" s="454">
        <v>0</v>
      </c>
      <c r="I62" s="454">
        <v>0</v>
      </c>
      <c r="J62" s="454">
        <v>0</v>
      </c>
      <c r="K62" s="454">
        <v>0</v>
      </c>
      <c r="L62" s="454">
        <v>0</v>
      </c>
      <c r="M62" s="454">
        <v>0</v>
      </c>
      <c r="N62" s="454">
        <v>0</v>
      </c>
      <c r="O62" s="454">
        <v>0</v>
      </c>
      <c r="P62" s="454">
        <v>0</v>
      </c>
      <c r="Q62" s="454">
        <v>0</v>
      </c>
    </row>
    <row r="63" spans="1:17" ht="15" customHeight="1" x14ac:dyDescent="0.3">
      <c r="A63" s="440" t="str">
        <f t="shared" si="1"/>
        <v>X</v>
      </c>
      <c r="B63" s="446">
        <v>5</v>
      </c>
      <c r="C63" s="349" t="s">
        <v>924</v>
      </c>
      <c r="D63" s="454">
        <v>1.9819999933242798</v>
      </c>
      <c r="E63" s="454">
        <v>1.8389999866485596</v>
      </c>
      <c r="F63" s="454">
        <v>1.6699999570846558</v>
      </c>
      <c r="G63" s="454">
        <v>1.5399999618530273</v>
      </c>
      <c r="H63" s="454">
        <v>1.4359999895095825</v>
      </c>
      <c r="I63" s="454">
        <v>1.3519999980926514</v>
      </c>
      <c r="J63" s="454">
        <v>1.4739999771118164</v>
      </c>
      <c r="K63" s="454">
        <v>1.6460000276565552</v>
      </c>
      <c r="L63" s="454">
        <v>1.9960000514984131</v>
      </c>
      <c r="M63" s="454">
        <v>3.4609999656677246</v>
      </c>
      <c r="N63" s="454">
        <v>1.7999999523162842</v>
      </c>
      <c r="O63" s="454">
        <v>1.5850000381469727</v>
      </c>
      <c r="P63" s="454">
        <v>1.4650000333786011</v>
      </c>
      <c r="Q63" s="454">
        <v>1.2289999723434448</v>
      </c>
    </row>
    <row r="64" spans="1:17" ht="13.8" x14ac:dyDescent="0.3">
      <c r="A64" s="440" t="str">
        <f t="shared" si="1"/>
        <v>X</v>
      </c>
      <c r="B64" s="296" t="s">
        <v>925</v>
      </c>
      <c r="C64" s="350" t="s">
        <v>926</v>
      </c>
      <c r="D64" s="454">
        <v>1.9819999933242798</v>
      </c>
      <c r="E64" s="454">
        <v>1.8389999866485596</v>
      </c>
      <c r="F64" s="454">
        <v>1.6699999570846558</v>
      </c>
      <c r="G64" s="454">
        <v>3.3080000877380371</v>
      </c>
      <c r="H64" s="454">
        <v>3.2950000762939453</v>
      </c>
      <c r="I64" s="454">
        <v>3.2929999828338623</v>
      </c>
      <c r="J64" s="454">
        <v>3.5169999599456787</v>
      </c>
      <c r="K64" s="454">
        <v>3.812000036239624</v>
      </c>
      <c r="L64" s="454">
        <v>4.3769998550415039</v>
      </c>
      <c r="M64" s="454">
        <v>6.070000171661377</v>
      </c>
      <c r="N64" s="454">
        <v>5.125999927520752</v>
      </c>
      <c r="O64" s="454">
        <v>5.0419998168945313</v>
      </c>
      <c r="P64" s="454">
        <v>5.0879998207092285</v>
      </c>
      <c r="Q64" s="454">
        <v>5.0139999389648438</v>
      </c>
    </row>
    <row r="65" spans="1:17" ht="13.8" x14ac:dyDescent="0.3">
      <c r="A65" s="440" t="str">
        <f t="shared" si="1"/>
        <v/>
      </c>
      <c r="B65" s="296" t="s">
        <v>927</v>
      </c>
      <c r="C65" s="447" t="s">
        <v>928</v>
      </c>
      <c r="D65" s="454">
        <v>0</v>
      </c>
      <c r="E65" s="454">
        <v>0</v>
      </c>
      <c r="F65" s="454">
        <v>0</v>
      </c>
      <c r="G65" s="454">
        <v>0</v>
      </c>
      <c r="H65" s="454">
        <v>0</v>
      </c>
      <c r="I65" s="454">
        <v>0</v>
      </c>
      <c r="J65" s="454">
        <v>0</v>
      </c>
      <c r="K65" s="454">
        <v>0</v>
      </c>
      <c r="L65" s="454">
        <v>0</v>
      </c>
      <c r="M65" s="454">
        <v>0</v>
      </c>
      <c r="N65" s="454">
        <v>0</v>
      </c>
      <c r="O65" s="454">
        <v>0</v>
      </c>
      <c r="P65" s="454">
        <v>0</v>
      </c>
      <c r="Q65" s="454">
        <v>0</v>
      </c>
    </row>
    <row r="66" spans="1:17" ht="13.8" x14ac:dyDescent="0.3">
      <c r="A66" s="440" t="str">
        <f t="shared" si="1"/>
        <v>X</v>
      </c>
      <c r="B66" s="296" t="s">
        <v>929</v>
      </c>
      <c r="C66" s="350" t="s">
        <v>930</v>
      </c>
      <c r="D66" s="454">
        <v>0</v>
      </c>
      <c r="E66" s="454">
        <v>0</v>
      </c>
      <c r="F66" s="454">
        <v>0</v>
      </c>
      <c r="G66" s="454">
        <v>1.7680000066757202</v>
      </c>
      <c r="H66" s="454">
        <v>1.8589999675750732</v>
      </c>
      <c r="I66" s="454">
        <v>1.9409999847412109</v>
      </c>
      <c r="J66" s="454">
        <v>2.0429999828338623</v>
      </c>
      <c r="K66" s="454">
        <v>2.1659998893737793</v>
      </c>
      <c r="L66" s="454">
        <v>2.3810000419616699</v>
      </c>
      <c r="M66" s="454">
        <v>2.6089999675750732</v>
      </c>
      <c r="N66" s="454">
        <v>3.3259999752044678</v>
      </c>
      <c r="O66" s="454">
        <v>3.4570000171661377</v>
      </c>
      <c r="P66" s="454">
        <v>3.622999906539917</v>
      </c>
      <c r="Q66" s="454">
        <v>3.7850000858306885</v>
      </c>
    </row>
    <row r="67" spans="1:17" ht="15" customHeight="1" x14ac:dyDescent="0.3">
      <c r="A67" s="440" t="str">
        <f t="shared" ref="A67:A85" si="2">IF(SUM(D67:Q67)=0,"","X")</f>
        <v>X</v>
      </c>
      <c r="B67" s="446">
        <v>6</v>
      </c>
      <c r="C67" s="452" t="s">
        <v>931</v>
      </c>
      <c r="D67" s="454">
        <v>-2.6749999523162842</v>
      </c>
      <c r="E67" s="454">
        <v>-2.3380000591278076</v>
      </c>
      <c r="F67" s="454">
        <v>-1.7230000495910645</v>
      </c>
      <c r="G67" s="454">
        <v>-2.3059999942779541</v>
      </c>
      <c r="H67" s="454">
        <v>-2.4539999961853027</v>
      </c>
      <c r="I67" s="454">
        <v>-2.1630001068115234</v>
      </c>
      <c r="J67" s="454">
        <v>-2.0179998874664307</v>
      </c>
      <c r="K67" s="454">
        <v>-1.9119999408721924</v>
      </c>
      <c r="L67" s="454">
        <v>-1.4019999504089355</v>
      </c>
      <c r="M67" s="454">
        <v>-1.7769999504089355</v>
      </c>
      <c r="N67" s="454">
        <v>-2.499000072479248</v>
      </c>
      <c r="O67" s="454">
        <v>-2.1530001163482666</v>
      </c>
      <c r="P67" s="454">
        <v>-2.0420000553131104</v>
      </c>
      <c r="Q67" s="454">
        <v>-2.0869998931884766</v>
      </c>
    </row>
    <row r="68" spans="1:17" ht="13.8" x14ac:dyDescent="0.3">
      <c r="A68" s="440" t="str">
        <f t="shared" si="2"/>
        <v/>
      </c>
      <c r="B68" s="296" t="s">
        <v>932</v>
      </c>
      <c r="C68" s="447" t="s">
        <v>933</v>
      </c>
      <c r="D68" s="454">
        <v>0</v>
      </c>
      <c r="E68" s="454">
        <v>0</v>
      </c>
      <c r="F68" s="454">
        <v>0</v>
      </c>
      <c r="G68" s="454">
        <v>0</v>
      </c>
      <c r="H68" s="454">
        <v>0</v>
      </c>
      <c r="I68" s="454">
        <v>0</v>
      </c>
      <c r="J68" s="454">
        <v>0</v>
      </c>
      <c r="K68" s="454">
        <v>0</v>
      </c>
      <c r="L68" s="454">
        <v>0</v>
      </c>
      <c r="M68" s="454">
        <v>0</v>
      </c>
      <c r="N68" s="454">
        <v>0</v>
      </c>
      <c r="O68" s="454">
        <v>0</v>
      </c>
      <c r="P68" s="454">
        <v>0</v>
      </c>
      <c r="Q68" s="454">
        <v>0</v>
      </c>
    </row>
    <row r="69" spans="1:17" ht="13.8" x14ac:dyDescent="0.3">
      <c r="A69" s="440" t="str">
        <f t="shared" si="2"/>
        <v>X</v>
      </c>
      <c r="B69" s="296" t="s">
        <v>934</v>
      </c>
      <c r="C69" s="448" t="s">
        <v>935</v>
      </c>
      <c r="D69" s="454">
        <v>2.6749999523162842</v>
      </c>
      <c r="E69" s="454">
        <v>2.3380000591278076</v>
      </c>
      <c r="F69" s="454">
        <v>1.7230000495910645</v>
      </c>
      <c r="G69" s="454">
        <v>2.3059999942779541</v>
      </c>
      <c r="H69" s="454">
        <v>2.4539999961853027</v>
      </c>
      <c r="I69" s="454">
        <v>2.1630001068115234</v>
      </c>
      <c r="J69" s="454">
        <v>2.0179998874664307</v>
      </c>
      <c r="K69" s="454">
        <v>1.9119999408721924</v>
      </c>
      <c r="L69" s="454">
        <v>1.4019999504089355</v>
      </c>
      <c r="M69" s="454">
        <v>1.7769999504089355</v>
      </c>
      <c r="N69" s="454">
        <v>2.499000072479248</v>
      </c>
      <c r="O69" s="454">
        <v>2.1530001163482666</v>
      </c>
      <c r="P69" s="454">
        <v>2.0420000553131104</v>
      </c>
      <c r="Q69" s="454">
        <v>2.0869998931884766</v>
      </c>
    </row>
    <row r="70" spans="1:17" ht="13.8" x14ac:dyDescent="0.3">
      <c r="A70" s="440" t="str">
        <f t="shared" si="2"/>
        <v>X</v>
      </c>
      <c r="B70" s="296" t="s">
        <v>936</v>
      </c>
      <c r="C70" s="456" t="s">
        <v>937</v>
      </c>
      <c r="D70" s="454">
        <v>2.6749999523162842</v>
      </c>
      <c r="E70" s="454">
        <v>2.3380000591278076</v>
      </c>
      <c r="F70" s="454">
        <v>1.7230000495910645</v>
      </c>
      <c r="G70" s="454">
        <v>2.3059999942779541</v>
      </c>
      <c r="H70" s="454">
        <v>2.4539999961853027</v>
      </c>
      <c r="I70" s="454">
        <v>2.1630001068115234</v>
      </c>
      <c r="J70" s="454">
        <v>2.0179998874664307</v>
      </c>
      <c r="K70" s="454">
        <v>1.9119999408721924</v>
      </c>
      <c r="L70" s="454">
        <v>1.4019999504089355</v>
      </c>
      <c r="M70" s="454">
        <v>1.7769999504089355</v>
      </c>
      <c r="N70" s="454">
        <v>2.499000072479248</v>
      </c>
      <c r="O70" s="454">
        <v>2.1530001163482666</v>
      </c>
      <c r="P70" s="454">
        <v>2.0420000553131104</v>
      </c>
      <c r="Q70" s="454">
        <v>2.0869998931884766</v>
      </c>
    </row>
    <row r="71" spans="1:17" ht="13.8" x14ac:dyDescent="0.3">
      <c r="A71" s="440" t="str">
        <f t="shared" si="2"/>
        <v/>
      </c>
      <c r="B71" s="296" t="s">
        <v>938</v>
      </c>
      <c r="C71" s="448" t="s">
        <v>939</v>
      </c>
      <c r="D71" s="454">
        <v>0</v>
      </c>
      <c r="E71" s="454">
        <v>0</v>
      </c>
      <c r="F71" s="454">
        <v>0</v>
      </c>
      <c r="G71" s="454">
        <v>0</v>
      </c>
      <c r="H71" s="454">
        <v>0</v>
      </c>
      <c r="I71" s="454">
        <v>0</v>
      </c>
      <c r="J71" s="454">
        <v>0</v>
      </c>
      <c r="K71" s="454">
        <v>0</v>
      </c>
      <c r="L71" s="454">
        <v>0</v>
      </c>
      <c r="M71" s="454">
        <v>0</v>
      </c>
      <c r="N71" s="454">
        <v>0</v>
      </c>
      <c r="O71" s="454">
        <v>0</v>
      </c>
      <c r="P71" s="454">
        <v>0</v>
      </c>
      <c r="Q71" s="454">
        <v>0</v>
      </c>
    </row>
    <row r="72" spans="1:17" ht="13.8" x14ac:dyDescent="0.3">
      <c r="A72" s="440" t="str">
        <f t="shared" si="2"/>
        <v/>
      </c>
      <c r="B72" s="296" t="s">
        <v>940</v>
      </c>
      <c r="C72" s="448" t="s">
        <v>941</v>
      </c>
      <c r="D72" s="454">
        <v>0</v>
      </c>
      <c r="E72" s="454">
        <v>0</v>
      </c>
      <c r="F72" s="454">
        <v>0</v>
      </c>
      <c r="G72" s="454">
        <v>0</v>
      </c>
      <c r="H72" s="454">
        <v>0</v>
      </c>
      <c r="I72" s="454">
        <v>0</v>
      </c>
      <c r="J72" s="454">
        <v>0</v>
      </c>
      <c r="K72" s="454">
        <v>0</v>
      </c>
      <c r="L72" s="454">
        <v>0</v>
      </c>
      <c r="M72" s="454">
        <v>0</v>
      </c>
      <c r="N72" s="454">
        <v>0</v>
      </c>
      <c r="O72" s="454">
        <v>0</v>
      </c>
      <c r="P72" s="454">
        <v>0</v>
      </c>
      <c r="Q72" s="454">
        <v>0</v>
      </c>
    </row>
    <row r="73" spans="1:17" ht="15" customHeight="1" x14ac:dyDescent="0.3">
      <c r="A73" s="440" t="str">
        <f t="shared" si="2"/>
        <v>X</v>
      </c>
      <c r="B73" s="446">
        <v>7</v>
      </c>
      <c r="C73" s="453" t="s">
        <v>942</v>
      </c>
      <c r="D73" s="454">
        <v>6.1069998741149902</v>
      </c>
      <c r="E73" s="454">
        <v>6.1500000953674316</v>
      </c>
      <c r="F73" s="454">
        <v>4.310999870300293</v>
      </c>
      <c r="G73" s="454">
        <v>4.0539999008178711</v>
      </c>
      <c r="H73" s="454">
        <v>4.5500001907348633</v>
      </c>
      <c r="I73" s="454">
        <v>5.2270002365112305</v>
      </c>
      <c r="J73" s="454">
        <v>6.2360000610351563</v>
      </c>
      <c r="K73" s="454">
        <v>6.7779998779296875</v>
      </c>
      <c r="L73" s="454">
        <v>8.0530004501342773</v>
      </c>
      <c r="M73" s="454">
        <v>8.2959995269775391</v>
      </c>
      <c r="N73" s="454">
        <v>5.9219999313354492</v>
      </c>
      <c r="O73" s="454">
        <v>6.4439997673034668</v>
      </c>
      <c r="P73" s="454">
        <v>6.4549999237060547</v>
      </c>
      <c r="Q73" s="454">
        <v>10.727999687194824</v>
      </c>
    </row>
    <row r="74" spans="1:17" ht="13.8" x14ac:dyDescent="0.3">
      <c r="A74" s="440" t="str">
        <f t="shared" si="2"/>
        <v>X</v>
      </c>
      <c r="B74" s="296" t="s">
        <v>943</v>
      </c>
      <c r="C74" s="448" t="s">
        <v>944</v>
      </c>
      <c r="D74" s="454">
        <v>5.7480001449584961</v>
      </c>
      <c r="E74" s="454">
        <v>5.9829998016357422</v>
      </c>
      <c r="F74" s="454">
        <v>3.2650001049041748</v>
      </c>
      <c r="G74" s="454">
        <v>3.9649999141693115</v>
      </c>
      <c r="H74" s="454">
        <v>4.005000114440918</v>
      </c>
      <c r="I74" s="454">
        <v>4.005000114440918</v>
      </c>
      <c r="J74" s="454">
        <v>4.1050000190734863</v>
      </c>
      <c r="K74" s="454">
        <v>4.1350002288818359</v>
      </c>
      <c r="L74" s="454">
        <v>4.1139998435974121</v>
      </c>
      <c r="M74" s="454">
        <v>4.1440000534057617</v>
      </c>
      <c r="N74" s="454">
        <v>4.0240001678466797</v>
      </c>
      <c r="O74" s="454">
        <v>4.0240001678466797</v>
      </c>
      <c r="P74" s="454">
        <v>4.0300002098083496</v>
      </c>
      <c r="Q74" s="454">
        <v>4.0799999237060547</v>
      </c>
    </row>
    <row r="75" spans="1:17" ht="13.8" x14ac:dyDescent="0.3">
      <c r="A75" s="440" t="str">
        <f t="shared" si="2"/>
        <v>X</v>
      </c>
      <c r="B75" s="296" t="s">
        <v>945</v>
      </c>
      <c r="C75" s="448" t="s">
        <v>946</v>
      </c>
      <c r="D75" s="454">
        <v>0</v>
      </c>
      <c r="E75" s="454">
        <v>0</v>
      </c>
      <c r="F75" s="454">
        <v>0.69999998807907104</v>
      </c>
      <c r="G75" s="454">
        <v>0</v>
      </c>
      <c r="H75" s="454">
        <v>0</v>
      </c>
      <c r="I75" s="454">
        <v>0</v>
      </c>
      <c r="J75" s="454">
        <v>0</v>
      </c>
      <c r="K75" s="454">
        <v>0</v>
      </c>
      <c r="L75" s="454">
        <v>0</v>
      </c>
      <c r="M75" s="454">
        <v>0</v>
      </c>
      <c r="N75" s="454">
        <v>0</v>
      </c>
      <c r="O75" s="454">
        <v>0</v>
      </c>
      <c r="P75" s="454">
        <v>0</v>
      </c>
      <c r="Q75" s="454">
        <v>0</v>
      </c>
    </row>
    <row r="76" spans="1:17" ht="13.8" x14ac:dyDescent="0.3">
      <c r="A76" s="440" t="str">
        <f t="shared" si="2"/>
        <v>X</v>
      </c>
      <c r="B76" s="296" t="s">
        <v>947</v>
      </c>
      <c r="C76" s="448" t="s">
        <v>948</v>
      </c>
      <c r="D76" s="454">
        <v>-1.2460000514984131</v>
      </c>
      <c r="E76" s="454">
        <v>-1.1100000143051147</v>
      </c>
      <c r="F76" s="454">
        <v>-1.6089999675750732</v>
      </c>
      <c r="G76" s="454">
        <v>-1.4249999523162842</v>
      </c>
      <c r="H76" s="454">
        <v>-1.2619999647140503</v>
      </c>
      <c r="I76" s="454">
        <v>-0.98600000143051147</v>
      </c>
      <c r="J76" s="454">
        <v>-0.93199998140335083</v>
      </c>
      <c r="K76" s="454">
        <v>-0.65100002288818359</v>
      </c>
      <c r="L76" s="454">
        <v>-0.50300002098083496</v>
      </c>
      <c r="M76" s="454">
        <v>-0.27799999713897705</v>
      </c>
      <c r="N76" s="454">
        <v>-0.67100000381469727</v>
      </c>
      <c r="O76" s="454">
        <v>-0.44800001382827759</v>
      </c>
      <c r="P76" s="454">
        <v>-0.47999998927116394</v>
      </c>
      <c r="Q76" s="454">
        <v>-0.335999995470047</v>
      </c>
    </row>
    <row r="77" spans="1:17" ht="13.8" x14ac:dyDescent="0.3">
      <c r="A77" s="440" t="str">
        <f t="shared" si="2"/>
        <v>X</v>
      </c>
      <c r="B77" s="296" t="s">
        <v>949</v>
      </c>
      <c r="C77" s="448" t="s">
        <v>950</v>
      </c>
      <c r="D77" s="454">
        <v>1.6050000190734863</v>
      </c>
      <c r="E77" s="454">
        <v>1.2769999504089355</v>
      </c>
      <c r="F77" s="454">
        <v>1.9550000429153442</v>
      </c>
      <c r="G77" s="454">
        <v>1.5140000581741333</v>
      </c>
      <c r="H77" s="454">
        <v>1.8070000410079956</v>
      </c>
      <c r="I77" s="454">
        <v>2.2079999446868896</v>
      </c>
      <c r="J77" s="454">
        <v>3.062999963760376</v>
      </c>
      <c r="K77" s="454">
        <v>3.2939999103546143</v>
      </c>
      <c r="L77" s="454">
        <v>4.4419999122619629</v>
      </c>
      <c r="M77" s="454">
        <v>4.429999828338623</v>
      </c>
      <c r="N77" s="454">
        <v>2.5690000057220459</v>
      </c>
      <c r="O77" s="454">
        <v>2.8680000305175781</v>
      </c>
      <c r="P77" s="454">
        <v>2.9049999713897705</v>
      </c>
      <c r="Q77" s="454">
        <v>6.9840002059936523</v>
      </c>
    </row>
    <row r="78" spans="1:17" ht="13.8" x14ac:dyDescent="0.3">
      <c r="A78" s="440" t="str">
        <f t="shared" si="2"/>
        <v/>
      </c>
      <c r="B78" s="296">
        <v>7.5</v>
      </c>
      <c r="C78" s="227" t="s">
        <v>951</v>
      </c>
      <c r="D78" s="454">
        <v>0</v>
      </c>
      <c r="E78" s="454">
        <v>0</v>
      </c>
      <c r="F78" s="454">
        <v>0</v>
      </c>
      <c r="G78" s="454">
        <v>0</v>
      </c>
      <c r="H78" s="454">
        <v>0</v>
      </c>
      <c r="I78" s="454">
        <v>0</v>
      </c>
      <c r="J78" s="454">
        <v>0</v>
      </c>
      <c r="K78" s="454">
        <v>0</v>
      </c>
      <c r="L78" s="454">
        <v>0</v>
      </c>
      <c r="M78" s="454">
        <v>0</v>
      </c>
      <c r="N78" s="454">
        <v>0</v>
      </c>
      <c r="O78" s="454">
        <v>0</v>
      </c>
      <c r="P78" s="454">
        <v>0</v>
      </c>
      <c r="Q78" s="454">
        <v>0</v>
      </c>
    </row>
    <row r="79" spans="1:17" ht="15" customHeight="1" x14ac:dyDescent="0.3">
      <c r="A79" s="440" t="str">
        <f t="shared" si="2"/>
        <v>X</v>
      </c>
      <c r="B79" s="446">
        <v>8</v>
      </c>
      <c r="C79" s="349" t="s">
        <v>952</v>
      </c>
      <c r="D79" s="454">
        <v>0.77499997615814209</v>
      </c>
      <c r="E79" s="454">
        <v>-0.57300001382827759</v>
      </c>
      <c r="F79" s="454">
        <v>-4.999999888241291E-3</v>
      </c>
      <c r="G79" s="454">
        <v>3.2000001519918442E-2</v>
      </c>
      <c r="H79" s="454">
        <v>0.18400000035762787</v>
      </c>
      <c r="I79" s="454">
        <v>-3.7999998778104782E-2</v>
      </c>
      <c r="J79" s="454">
        <v>0.50499999523162842</v>
      </c>
      <c r="K79" s="454">
        <v>0.42300000786781311</v>
      </c>
      <c r="L79" s="454">
        <v>2.8000000864267349E-2</v>
      </c>
      <c r="M79" s="454">
        <v>-1.7369999885559082</v>
      </c>
      <c r="N79" s="454">
        <v>-0.4050000011920929</v>
      </c>
      <c r="O79" s="454">
        <v>-0.56599998474121094</v>
      </c>
      <c r="P79" s="454">
        <v>-0.34200000762939453</v>
      </c>
      <c r="Q79" s="454">
        <v>-0.37099999189376831</v>
      </c>
    </row>
    <row r="80" spans="1:17" ht="13.8" x14ac:dyDescent="0.3">
      <c r="A80" s="440" t="str">
        <f t="shared" si="2"/>
        <v>X</v>
      </c>
      <c r="B80" s="296" t="s">
        <v>953</v>
      </c>
      <c r="C80" s="350" t="s">
        <v>191</v>
      </c>
      <c r="D80" s="454">
        <v>0.99900001287460327</v>
      </c>
      <c r="E80" s="454">
        <v>0.69499999284744263</v>
      </c>
      <c r="F80" s="454">
        <v>0.2630000114440918</v>
      </c>
      <c r="G80" s="454">
        <v>0.34700000286102295</v>
      </c>
      <c r="H80" s="454">
        <v>0.31000000238418579</v>
      </c>
      <c r="I80" s="454">
        <v>0.74500000476837158</v>
      </c>
      <c r="J80" s="454">
        <v>0.71200001239776611</v>
      </c>
      <c r="K80" s="454">
        <v>0.75099998712539673</v>
      </c>
      <c r="L80" s="454">
        <v>0.31400001049041748</v>
      </c>
      <c r="M80" s="454">
        <v>0.34799998998641968</v>
      </c>
      <c r="N80" s="454">
        <v>1.3600000143051147</v>
      </c>
      <c r="O80" s="454">
        <v>1.0959999561309814</v>
      </c>
      <c r="P80" s="454">
        <v>1.1840000152587891</v>
      </c>
      <c r="Q80" s="454">
        <v>1.1660000085830688</v>
      </c>
    </row>
    <row r="81" spans="1:17" ht="13.8" x14ac:dyDescent="0.3">
      <c r="A81" s="440" t="str">
        <f t="shared" si="2"/>
        <v>X</v>
      </c>
      <c r="B81" s="296" t="s">
        <v>954</v>
      </c>
      <c r="C81" s="449" t="s">
        <v>955</v>
      </c>
      <c r="D81" s="454">
        <v>0.30300000309944153</v>
      </c>
      <c r="E81" s="454">
        <v>0</v>
      </c>
      <c r="F81" s="454">
        <v>1.0000000474974513E-3</v>
      </c>
      <c r="G81" s="454">
        <v>1.0000000474974513E-3</v>
      </c>
      <c r="H81" s="454">
        <v>0</v>
      </c>
      <c r="I81" s="454">
        <v>1.2000000104308128E-2</v>
      </c>
      <c r="J81" s="454">
        <v>0</v>
      </c>
      <c r="K81" s="454">
        <v>0</v>
      </c>
      <c r="L81" s="454">
        <v>2.0999999716877937E-2</v>
      </c>
      <c r="M81" s="454">
        <v>0</v>
      </c>
      <c r="N81" s="454">
        <v>0</v>
      </c>
      <c r="O81" s="454">
        <v>0</v>
      </c>
      <c r="P81" s="454">
        <v>0.14100000262260437</v>
      </c>
      <c r="Q81" s="454">
        <v>0.10999999940395355</v>
      </c>
    </row>
    <row r="82" spans="1:17" ht="13.8" x14ac:dyDescent="0.3">
      <c r="A82" s="440" t="str">
        <f t="shared" si="2"/>
        <v>X</v>
      </c>
      <c r="B82" s="296" t="s">
        <v>956</v>
      </c>
      <c r="C82" s="449" t="s">
        <v>957</v>
      </c>
      <c r="D82" s="454">
        <v>0.69599997997283936</v>
      </c>
      <c r="E82" s="454">
        <v>0.69499999284744263</v>
      </c>
      <c r="F82" s="454">
        <v>0.26199999451637268</v>
      </c>
      <c r="G82" s="454">
        <v>0.34599998593330383</v>
      </c>
      <c r="H82" s="454">
        <v>0.31000000238418579</v>
      </c>
      <c r="I82" s="454">
        <v>0.73299998044967651</v>
      </c>
      <c r="J82" s="454">
        <v>0.71200001239776611</v>
      </c>
      <c r="K82" s="454">
        <v>0.75099998712539673</v>
      </c>
      <c r="L82" s="454">
        <v>0.29300001263618469</v>
      </c>
      <c r="M82" s="454">
        <v>0.34799998998641968</v>
      </c>
      <c r="N82" s="454">
        <v>1.3600000143051147</v>
      </c>
      <c r="O82" s="454">
        <v>1.0959999561309814</v>
      </c>
      <c r="P82" s="454">
        <v>1.0429999828338623</v>
      </c>
      <c r="Q82" s="454">
        <v>1.0559999942779541</v>
      </c>
    </row>
    <row r="83" spans="1:17" ht="13.8" x14ac:dyDescent="0.3">
      <c r="A83" s="440" t="str">
        <f t="shared" si="2"/>
        <v>X</v>
      </c>
      <c r="B83" s="296" t="s">
        <v>958</v>
      </c>
      <c r="C83" s="350" t="s">
        <v>196</v>
      </c>
      <c r="D83" s="454">
        <v>0.22400000691413879</v>
      </c>
      <c r="E83" s="454">
        <v>1.2680000066757202</v>
      </c>
      <c r="F83" s="454">
        <v>0.26800000667572021</v>
      </c>
      <c r="G83" s="454">
        <v>0.31499999761581421</v>
      </c>
      <c r="H83" s="454">
        <v>0.12600000202655792</v>
      </c>
      <c r="I83" s="454">
        <v>0.78299999237060547</v>
      </c>
      <c r="J83" s="454">
        <v>0.2070000022649765</v>
      </c>
      <c r="K83" s="454">
        <v>0.32800000905990601</v>
      </c>
      <c r="L83" s="454">
        <v>0.28600001335144043</v>
      </c>
      <c r="M83" s="454">
        <v>2.0850000381469727</v>
      </c>
      <c r="N83" s="454">
        <v>1.7649999856948853</v>
      </c>
      <c r="O83" s="454">
        <v>1.6619999408721924</v>
      </c>
      <c r="P83" s="454">
        <v>1.5260000228881836</v>
      </c>
      <c r="Q83" s="454">
        <v>1.5369999408721924</v>
      </c>
    </row>
    <row r="84" spans="1:17" ht="13.8" x14ac:dyDescent="0.3">
      <c r="A84" s="440" t="str">
        <f t="shared" si="2"/>
        <v>X</v>
      </c>
      <c r="B84" s="296" t="s">
        <v>959</v>
      </c>
      <c r="C84" s="449" t="s">
        <v>955</v>
      </c>
      <c r="D84" s="454">
        <v>0</v>
      </c>
      <c r="E84" s="454">
        <v>1.0010000467300415</v>
      </c>
      <c r="F84" s="454">
        <v>0</v>
      </c>
      <c r="G84" s="454">
        <v>0</v>
      </c>
      <c r="H84" s="454">
        <v>3.0000000260770321E-3</v>
      </c>
      <c r="I84" s="454">
        <v>0</v>
      </c>
      <c r="J84" s="454">
        <v>6.1000000685453415E-2</v>
      </c>
      <c r="K84" s="454">
        <v>7.1000002324581146E-2</v>
      </c>
      <c r="L84" s="454">
        <v>0</v>
      </c>
      <c r="M84" s="454">
        <v>3.2999999821186066E-2</v>
      </c>
      <c r="N84" s="454">
        <v>4.0000001899898052E-3</v>
      </c>
      <c r="O84" s="454">
        <v>0.1289999932050705</v>
      </c>
      <c r="P84" s="454">
        <v>0</v>
      </c>
      <c r="Q84" s="454">
        <v>0</v>
      </c>
    </row>
    <row r="85" spans="1:17" ht="20.25" customHeight="1" x14ac:dyDescent="0.3">
      <c r="A85" s="440" t="str">
        <f t="shared" si="2"/>
        <v>X</v>
      </c>
      <c r="B85" s="872" t="s">
        <v>960</v>
      </c>
      <c r="C85" s="873" t="s">
        <v>961</v>
      </c>
      <c r="D85" s="874">
        <v>0.22400000691413879</v>
      </c>
      <c r="E85" s="874">
        <v>0.2669999897480011</v>
      </c>
      <c r="F85" s="874">
        <v>0.26800000667572021</v>
      </c>
      <c r="G85" s="874">
        <v>0.31499999761581421</v>
      </c>
      <c r="H85" s="874">
        <v>0.12300000339746475</v>
      </c>
      <c r="I85" s="874">
        <v>0.78299999237060547</v>
      </c>
      <c r="J85" s="874">
        <v>0.14599999785423279</v>
      </c>
      <c r="K85" s="874">
        <v>0.25699999928474426</v>
      </c>
      <c r="L85" s="874">
        <v>0.28600001335144043</v>
      </c>
      <c r="M85" s="874">
        <v>2.0520000457763672</v>
      </c>
      <c r="N85" s="874">
        <v>1.7610000371932983</v>
      </c>
      <c r="O85" s="874">
        <v>1.5329999923706055</v>
      </c>
      <c r="P85" s="874">
        <v>1.5260000228881836</v>
      </c>
      <c r="Q85" s="874">
        <v>1.5369999408721924</v>
      </c>
    </row>
    <row r="86" spans="1:17" ht="13.8" x14ac:dyDescent="0.3">
      <c r="A86" s="440"/>
      <c r="B86" s="296"/>
      <c r="C86" s="456"/>
      <c r="D86" s="454"/>
      <c r="E86" s="454"/>
      <c r="F86" s="454"/>
      <c r="G86" s="454"/>
      <c r="H86" s="454"/>
      <c r="I86" s="454"/>
      <c r="J86" s="454"/>
      <c r="K86" s="454"/>
      <c r="L86" s="454"/>
      <c r="M86" s="454"/>
      <c r="N86" s="454"/>
      <c r="O86" s="454"/>
      <c r="P86" s="454"/>
      <c r="Q86" s="454"/>
    </row>
    <row r="87" spans="1:17" ht="30" customHeight="1" x14ac:dyDescent="0.3">
      <c r="A87" s="870" t="s">
        <v>510</v>
      </c>
      <c r="B87" s="871"/>
      <c r="C87" s="8" t="str">
        <f>Index!A82</f>
        <v>Table 6b     Financial Corporations Survey (DCS), end of period, FY2014-FY2023</v>
      </c>
    </row>
    <row r="88" spans="1:17" ht="25.35" customHeight="1" x14ac:dyDescent="0.3">
      <c r="A88" s="455" t="s">
        <v>510</v>
      </c>
      <c r="B88" s="461"/>
      <c r="C88" s="239" t="s">
        <v>962</v>
      </c>
      <c r="D88" s="155" t="str">
        <f>D2</f>
        <v>FY10</v>
      </c>
      <c r="E88" s="155" t="str">
        <f t="shared" ref="E88:N88" si="3">E2</f>
        <v>FY11</v>
      </c>
      <c r="F88" s="155" t="str">
        <f t="shared" si="3"/>
        <v>FY12</v>
      </c>
      <c r="G88" s="155" t="str">
        <f t="shared" si="3"/>
        <v>FY13</v>
      </c>
      <c r="H88" s="155" t="str">
        <f t="shared" si="3"/>
        <v>FY14</v>
      </c>
      <c r="I88" s="155" t="str">
        <f t="shared" si="3"/>
        <v>FY15</v>
      </c>
      <c r="J88" s="155" t="str">
        <f t="shared" si="3"/>
        <v>FY16</v>
      </c>
      <c r="K88" s="155" t="str">
        <f t="shared" si="3"/>
        <v>FY17</v>
      </c>
      <c r="L88" s="155" t="str">
        <f t="shared" si="3"/>
        <v>FY18</v>
      </c>
      <c r="M88" s="155" t="str">
        <f t="shared" si="3"/>
        <v>FY19</v>
      </c>
      <c r="N88" s="155" t="str">
        <f t="shared" si="3"/>
        <v>FY20</v>
      </c>
      <c r="O88" s="155" t="str">
        <f>O2</f>
        <v>FY21</v>
      </c>
      <c r="P88" s="155" t="str">
        <f>P2</f>
        <v>FY22</v>
      </c>
      <c r="Q88" s="155"/>
    </row>
    <row r="89" spans="1:17" ht="20.25" customHeight="1" x14ac:dyDescent="0.3">
      <c r="A89" s="440" t="s">
        <v>510</v>
      </c>
      <c r="B89" s="446">
        <v>1</v>
      </c>
      <c r="C89" s="349" t="s">
        <v>116</v>
      </c>
      <c r="D89" s="454">
        <v>60.9144287109375</v>
      </c>
      <c r="E89" s="454">
        <v>71.010665893554688</v>
      </c>
      <c r="F89" s="454">
        <v>91.769844055175781</v>
      </c>
      <c r="G89" s="454">
        <v>97.4129638671875</v>
      </c>
      <c r="H89" s="454">
        <v>132.06497192382813</v>
      </c>
      <c r="I89" s="454">
        <v>190.46868896484375</v>
      </c>
      <c r="J89" s="454">
        <v>235.72782897949219</v>
      </c>
      <c r="K89" s="454">
        <v>241.03575134277344</v>
      </c>
      <c r="L89" s="454">
        <v>243.03982543945313</v>
      </c>
      <c r="M89" s="454">
        <v>228.75680541992188</v>
      </c>
      <c r="N89" s="454">
        <v>282.30795288085938</v>
      </c>
      <c r="O89" s="454">
        <v>276.72683715820313</v>
      </c>
      <c r="P89" s="454">
        <v>259.64352416992188</v>
      </c>
      <c r="Q89" s="454">
        <v>244.43464660644531</v>
      </c>
    </row>
    <row r="90" spans="1:17" ht="13.8" x14ac:dyDescent="0.3">
      <c r="A90" s="440" t="s">
        <v>510</v>
      </c>
      <c r="B90" s="296">
        <v>1.1000000000000001</v>
      </c>
      <c r="C90" s="350" t="s">
        <v>849</v>
      </c>
      <c r="D90" s="454">
        <v>75.452651977539063</v>
      </c>
      <c r="E90" s="454">
        <v>84.814498901367188</v>
      </c>
      <c r="F90" s="454">
        <v>108.24379730224609</v>
      </c>
      <c r="G90" s="454">
        <v>110.36624908447266</v>
      </c>
      <c r="H90" s="454">
        <v>144.08154296875</v>
      </c>
      <c r="I90" s="454">
        <v>200.45735168457031</v>
      </c>
      <c r="J90" s="454">
        <v>249.22900390625</v>
      </c>
      <c r="K90" s="454">
        <v>253.44839477539063</v>
      </c>
      <c r="L90" s="454">
        <v>254.32890319824219</v>
      </c>
      <c r="M90" s="454">
        <v>238.60604858398438</v>
      </c>
      <c r="N90" s="454">
        <v>290.68438720703125</v>
      </c>
      <c r="O90" s="454">
        <v>286.6083984375</v>
      </c>
      <c r="P90" s="454">
        <v>271.37893676757813</v>
      </c>
      <c r="Q90" s="454">
        <v>256.74664306640625</v>
      </c>
    </row>
    <row r="91" spans="1:17" ht="13.8" x14ac:dyDescent="0.3">
      <c r="A91" s="440" t="s">
        <v>510</v>
      </c>
      <c r="B91" s="296" t="s">
        <v>850</v>
      </c>
      <c r="C91" s="456" t="s">
        <v>851</v>
      </c>
      <c r="D91" s="454">
        <v>1.6936500072479248</v>
      </c>
      <c r="E91" s="454">
        <v>1.8164999485015869</v>
      </c>
      <c r="F91" s="454">
        <v>2.6628000736236572</v>
      </c>
      <c r="G91" s="454">
        <v>3.9532499313354492</v>
      </c>
      <c r="H91" s="454">
        <v>3.2455499172210693</v>
      </c>
      <c r="I91" s="454">
        <v>2.4223499298095703</v>
      </c>
      <c r="J91" s="454">
        <v>2.3310000896453857</v>
      </c>
      <c r="K91" s="454">
        <v>2.276400089263916</v>
      </c>
      <c r="L91" s="454">
        <v>1.8459000587463379</v>
      </c>
      <c r="M91" s="454">
        <v>2.710050106048584</v>
      </c>
      <c r="N91" s="454">
        <v>4.712399959564209</v>
      </c>
      <c r="O91" s="454">
        <v>6.2873997688293457</v>
      </c>
      <c r="P91" s="454">
        <v>4.9129500389099121</v>
      </c>
      <c r="Q91" s="454">
        <v>5.3476500511169434</v>
      </c>
    </row>
    <row r="92" spans="1:17" ht="13.8" x14ac:dyDescent="0.3">
      <c r="A92" s="440" t="s">
        <v>510</v>
      </c>
      <c r="B92" s="296" t="s">
        <v>852</v>
      </c>
      <c r="C92" s="449" t="s">
        <v>853</v>
      </c>
      <c r="D92" s="454">
        <v>73.355003356933594</v>
      </c>
      <c r="E92" s="454">
        <v>82.803001403808594</v>
      </c>
      <c r="F92" s="454">
        <v>105.31999969482422</v>
      </c>
      <c r="G92" s="454">
        <v>106.23300170898438</v>
      </c>
      <c r="H92" s="454">
        <v>140.83599853515625</v>
      </c>
      <c r="I92" s="454">
        <v>198.03500366210938</v>
      </c>
      <c r="J92" s="454">
        <v>246.78199768066406</v>
      </c>
      <c r="K92" s="454">
        <v>251.05799865722656</v>
      </c>
      <c r="L92" s="454">
        <v>252.46400451660156</v>
      </c>
      <c r="M92" s="454">
        <v>235.89599609375</v>
      </c>
      <c r="N92" s="454">
        <v>285.97198486328125</v>
      </c>
      <c r="O92" s="454">
        <v>280.32101440429688</v>
      </c>
      <c r="P92" s="454">
        <v>266.46600341796875</v>
      </c>
      <c r="Q92" s="454">
        <v>251.39900207519531</v>
      </c>
    </row>
    <row r="93" spans="1:17" ht="13.8" x14ac:dyDescent="0.3">
      <c r="A93" s="440" t="s">
        <v>510</v>
      </c>
      <c r="B93" s="296" t="s">
        <v>854</v>
      </c>
      <c r="C93" s="457" t="s">
        <v>123</v>
      </c>
      <c r="D93" s="454">
        <v>68.927001953125</v>
      </c>
      <c r="E93" s="454">
        <v>75.821998596191406</v>
      </c>
      <c r="F93" s="454">
        <v>105.23500061035156</v>
      </c>
      <c r="G93" s="454">
        <v>106.16899871826172</v>
      </c>
      <c r="H93" s="454">
        <v>140.64199829101563</v>
      </c>
      <c r="I93" s="454">
        <v>197.85600280761719</v>
      </c>
      <c r="J93" s="454">
        <v>246.69099426269531</v>
      </c>
      <c r="K93" s="454">
        <v>250.87800598144531</v>
      </c>
      <c r="L93" s="454">
        <v>252.32600402832031</v>
      </c>
      <c r="M93" s="454">
        <v>235.71499633789063</v>
      </c>
      <c r="N93" s="454">
        <v>285.79901123046875</v>
      </c>
      <c r="O93" s="454">
        <v>280.24798583984375</v>
      </c>
      <c r="P93" s="454">
        <v>266.38800048828125</v>
      </c>
      <c r="Q93" s="454">
        <v>251.27099609375</v>
      </c>
    </row>
    <row r="94" spans="1:17" ht="13.8" x14ac:dyDescent="0.3">
      <c r="A94" s="440" t="s">
        <v>510</v>
      </c>
      <c r="B94" s="296" t="s">
        <v>855</v>
      </c>
      <c r="C94" s="457" t="s">
        <v>856</v>
      </c>
      <c r="D94" s="454">
        <v>0.62800002098083496</v>
      </c>
      <c r="E94" s="454">
        <v>0.98100000619888306</v>
      </c>
      <c r="F94" s="454">
        <v>8.5000000894069672E-2</v>
      </c>
      <c r="G94" s="454">
        <v>6.4000003039836884E-2</v>
      </c>
      <c r="H94" s="454">
        <v>0.1940000057220459</v>
      </c>
      <c r="I94" s="454">
        <v>0.17900000512599945</v>
      </c>
      <c r="J94" s="454">
        <v>9.0999998152256012E-2</v>
      </c>
      <c r="K94" s="454">
        <v>0.18000000715255737</v>
      </c>
      <c r="L94" s="454">
        <v>0.1379999965429306</v>
      </c>
      <c r="M94" s="454">
        <v>0.1809999942779541</v>
      </c>
      <c r="N94" s="454">
        <v>0.17299999296665192</v>
      </c>
      <c r="O94" s="454">
        <v>7.2999998927116394E-2</v>
      </c>
      <c r="P94" s="454">
        <v>7.8000001609325409E-2</v>
      </c>
      <c r="Q94" s="454">
        <v>0.12800000607967377</v>
      </c>
    </row>
    <row r="95" spans="1:17" ht="13.8" x14ac:dyDescent="0.3">
      <c r="A95" s="440" t="s">
        <v>510</v>
      </c>
      <c r="B95" s="296" t="s">
        <v>857</v>
      </c>
      <c r="C95" s="457" t="s">
        <v>858</v>
      </c>
      <c r="D95" s="454">
        <v>3.7999999523162842</v>
      </c>
      <c r="E95" s="454">
        <v>6</v>
      </c>
      <c r="F95" s="454">
        <v>0</v>
      </c>
      <c r="G95" s="454">
        <v>0</v>
      </c>
      <c r="H95" s="454">
        <v>0</v>
      </c>
      <c r="I95" s="454">
        <v>0</v>
      </c>
      <c r="J95" s="454">
        <v>0</v>
      </c>
      <c r="K95" s="454">
        <v>0</v>
      </c>
      <c r="L95" s="454">
        <v>0</v>
      </c>
      <c r="M95" s="454">
        <v>0</v>
      </c>
      <c r="N95" s="454">
        <v>0</v>
      </c>
      <c r="O95" s="454">
        <v>0</v>
      </c>
      <c r="P95" s="454">
        <v>0</v>
      </c>
      <c r="Q95" s="454">
        <v>0</v>
      </c>
    </row>
    <row r="96" spans="1:17" ht="13.8" x14ac:dyDescent="0.3">
      <c r="A96" s="440" t="s">
        <v>510</v>
      </c>
      <c r="B96" s="296" t="s">
        <v>859</v>
      </c>
      <c r="C96" s="449" t="s">
        <v>860</v>
      </c>
      <c r="D96" s="454">
        <v>0.40400001406669617</v>
      </c>
      <c r="E96" s="454">
        <v>0.19499999284744263</v>
      </c>
      <c r="F96" s="454">
        <v>0.26100000739097595</v>
      </c>
      <c r="G96" s="454">
        <v>0.18000000715255737</v>
      </c>
      <c r="H96" s="454">
        <v>0</v>
      </c>
      <c r="I96" s="454">
        <v>0</v>
      </c>
      <c r="J96" s="454">
        <v>0.11599999666213989</v>
      </c>
      <c r="K96" s="454">
        <v>0.11400000005960464</v>
      </c>
      <c r="L96" s="454">
        <v>1.8999999389052391E-2</v>
      </c>
      <c r="M96" s="454">
        <v>0</v>
      </c>
      <c r="N96" s="454">
        <v>0</v>
      </c>
      <c r="O96" s="454">
        <v>0</v>
      </c>
      <c r="P96" s="454">
        <v>0</v>
      </c>
      <c r="Q96" s="454">
        <v>0</v>
      </c>
    </row>
    <row r="97" spans="1:17" ht="13.8" x14ac:dyDescent="0.3">
      <c r="A97" s="440" t="s">
        <v>510</v>
      </c>
      <c r="B97" s="296" t="s">
        <v>861</v>
      </c>
      <c r="C97" s="350" t="s">
        <v>862</v>
      </c>
      <c r="D97" s="454">
        <v>14.538223266601563</v>
      </c>
      <c r="E97" s="454">
        <v>13.803832054138184</v>
      </c>
      <c r="F97" s="454">
        <v>16.473958969116211</v>
      </c>
      <c r="G97" s="454">
        <v>12.953285217285156</v>
      </c>
      <c r="H97" s="454">
        <v>12.016571998596191</v>
      </c>
      <c r="I97" s="454">
        <v>9.9886636734008789</v>
      </c>
      <c r="J97" s="454">
        <v>13.501175880432129</v>
      </c>
      <c r="K97" s="454">
        <v>12.412647247314453</v>
      </c>
      <c r="L97" s="454">
        <v>11.289068222045898</v>
      </c>
      <c r="M97" s="454">
        <v>9.8492507934570313</v>
      </c>
      <c r="N97" s="454">
        <v>8.3764410018920898</v>
      </c>
      <c r="O97" s="454">
        <v>9.8815708160400391</v>
      </c>
      <c r="P97" s="454">
        <v>11.735437393188477</v>
      </c>
      <c r="Q97" s="454">
        <v>12.312002182006836</v>
      </c>
    </row>
    <row r="98" spans="1:17" ht="15" customHeight="1" x14ac:dyDescent="0.3">
      <c r="A98" s="440" t="s">
        <v>510</v>
      </c>
      <c r="B98" s="446">
        <v>2</v>
      </c>
      <c r="C98" s="487" t="s">
        <v>117</v>
      </c>
      <c r="D98" s="454">
        <v>44.394721984863281</v>
      </c>
      <c r="E98" s="454">
        <v>44.054744720458984</v>
      </c>
      <c r="F98" s="454">
        <v>35.323635101318359</v>
      </c>
      <c r="G98" s="454">
        <v>42.424758911132813</v>
      </c>
      <c r="H98" s="454">
        <v>36.244174957275391</v>
      </c>
      <c r="I98" s="454">
        <v>27.063016891479492</v>
      </c>
      <c r="J98" s="454">
        <v>14.366594314575195</v>
      </c>
      <c r="K98" s="454">
        <v>12.325272560119629</v>
      </c>
      <c r="L98" s="454">
        <v>15.787541389465332</v>
      </c>
      <c r="M98" s="454">
        <v>27.149673461914063</v>
      </c>
      <c r="N98" s="454">
        <v>-1.1611777544021606</v>
      </c>
      <c r="O98" s="454">
        <v>4.7402701377868652</v>
      </c>
      <c r="P98" s="454">
        <v>17.410093307495117</v>
      </c>
      <c r="Q98" s="454">
        <v>23.462615966796875</v>
      </c>
    </row>
    <row r="99" spans="1:17" ht="13.8" x14ac:dyDescent="0.3">
      <c r="A99" s="440" t="s">
        <v>510</v>
      </c>
      <c r="B99" s="296" t="s">
        <v>373</v>
      </c>
      <c r="C99" s="350" t="s">
        <v>118</v>
      </c>
      <c r="D99" s="454">
        <v>-8.9399995803833008</v>
      </c>
      <c r="E99" s="454">
        <v>-8.2370004653930664</v>
      </c>
      <c r="F99" s="454">
        <v>-13.321999549865723</v>
      </c>
      <c r="G99" s="454">
        <v>-9.0839996337890625</v>
      </c>
      <c r="H99" s="454">
        <v>-15.192999839782715</v>
      </c>
      <c r="I99" s="454">
        <v>-22.268999099731445</v>
      </c>
      <c r="J99" s="454">
        <v>-35.63800048828125</v>
      </c>
      <c r="K99" s="454">
        <v>-43.213001251220703</v>
      </c>
      <c r="L99" s="454">
        <v>-42.928001403808594</v>
      </c>
      <c r="M99" s="454">
        <v>-30.978000640869141</v>
      </c>
      <c r="N99" s="454">
        <v>-60.737998962402344</v>
      </c>
      <c r="O99" s="454">
        <v>-56.520000457763672</v>
      </c>
      <c r="P99" s="454">
        <v>-45.326000213623047</v>
      </c>
      <c r="Q99" s="454">
        <v>-45.076000213623047</v>
      </c>
    </row>
    <row r="100" spans="1:17" ht="13.8" x14ac:dyDescent="0.3">
      <c r="A100" s="440" t="s">
        <v>510</v>
      </c>
      <c r="B100" s="296" t="s">
        <v>863</v>
      </c>
      <c r="C100" s="350" t="s">
        <v>864</v>
      </c>
      <c r="D100" s="454">
        <v>0</v>
      </c>
      <c r="E100" s="454">
        <v>0</v>
      </c>
      <c r="F100" s="454">
        <v>0</v>
      </c>
      <c r="G100" s="454">
        <v>0</v>
      </c>
      <c r="H100" s="454">
        <v>0</v>
      </c>
      <c r="I100" s="454">
        <v>0</v>
      </c>
      <c r="J100" s="454">
        <v>0</v>
      </c>
      <c r="K100" s="454">
        <v>0</v>
      </c>
      <c r="L100" s="454">
        <v>0</v>
      </c>
      <c r="M100" s="454">
        <v>0</v>
      </c>
      <c r="N100" s="454">
        <v>0</v>
      </c>
      <c r="O100" s="454">
        <v>0</v>
      </c>
      <c r="P100" s="454">
        <v>0</v>
      </c>
      <c r="Q100" s="454">
        <v>0</v>
      </c>
    </row>
    <row r="101" spans="1:17" ht="13.8" x14ac:dyDescent="0.3">
      <c r="A101" s="440" t="s">
        <v>510</v>
      </c>
      <c r="B101" s="296" t="s">
        <v>865</v>
      </c>
      <c r="C101" s="449" t="s">
        <v>866</v>
      </c>
      <c r="D101" s="454">
        <v>8.9399995803833008</v>
      </c>
      <c r="E101" s="454">
        <v>8.2370004653930664</v>
      </c>
      <c r="F101" s="454">
        <v>13.321999549865723</v>
      </c>
      <c r="G101" s="454">
        <v>9.0839996337890625</v>
      </c>
      <c r="H101" s="454">
        <v>15.192999839782715</v>
      </c>
      <c r="I101" s="454">
        <v>22.268999099731445</v>
      </c>
      <c r="J101" s="454">
        <v>35.63800048828125</v>
      </c>
      <c r="K101" s="454">
        <v>43.213001251220703</v>
      </c>
      <c r="L101" s="454">
        <v>42.928001403808594</v>
      </c>
      <c r="M101" s="454">
        <v>30.978000640869141</v>
      </c>
      <c r="N101" s="454">
        <v>60.737998962402344</v>
      </c>
      <c r="O101" s="454">
        <v>56.520000457763672</v>
      </c>
      <c r="P101" s="454">
        <v>45.326000213623047</v>
      </c>
      <c r="Q101" s="454">
        <v>45.076000213623047</v>
      </c>
    </row>
    <row r="102" spans="1:17" ht="13.8" x14ac:dyDescent="0.3">
      <c r="A102" s="440" t="s">
        <v>510</v>
      </c>
      <c r="B102" s="296" t="s">
        <v>867</v>
      </c>
      <c r="C102" s="457" t="s">
        <v>123</v>
      </c>
      <c r="D102" s="454">
        <v>0.47900000214576721</v>
      </c>
      <c r="E102" s="454">
        <v>0.60500001907348633</v>
      </c>
      <c r="F102" s="454">
        <v>0.88999998569488525</v>
      </c>
      <c r="G102" s="454">
        <v>0.89099997282028198</v>
      </c>
      <c r="H102" s="454">
        <v>3.6970000267028809</v>
      </c>
      <c r="I102" s="454">
        <v>3.0529999732971191</v>
      </c>
      <c r="J102" s="454">
        <v>8.0959997177124023</v>
      </c>
      <c r="K102" s="454">
        <v>5.3550000190734863</v>
      </c>
      <c r="L102" s="454">
        <v>4.2729997634887695</v>
      </c>
      <c r="M102" s="454">
        <v>7.2649998664855957</v>
      </c>
      <c r="N102" s="454">
        <v>16.302999496459961</v>
      </c>
      <c r="O102" s="454">
        <v>19.145000457763672</v>
      </c>
      <c r="P102" s="454">
        <v>17.379999160766602</v>
      </c>
      <c r="Q102" s="454">
        <v>18.545000076293945</v>
      </c>
    </row>
    <row r="103" spans="1:17" ht="13.8" x14ac:dyDescent="0.3">
      <c r="A103" s="440" t="s">
        <v>510</v>
      </c>
      <c r="B103" s="296" t="s">
        <v>868</v>
      </c>
      <c r="C103" s="457" t="s">
        <v>856</v>
      </c>
      <c r="D103" s="454">
        <v>8.0459995269775391</v>
      </c>
      <c r="E103" s="454">
        <v>7.5590000152587891</v>
      </c>
      <c r="F103" s="454">
        <v>12.37399959564209</v>
      </c>
      <c r="G103" s="454">
        <v>8.1350002288818359</v>
      </c>
      <c r="H103" s="454">
        <v>11.437999725341797</v>
      </c>
      <c r="I103" s="454">
        <v>19.148000717163086</v>
      </c>
      <c r="J103" s="454">
        <v>27.474000930786133</v>
      </c>
      <c r="K103" s="454">
        <v>37.790000915527344</v>
      </c>
      <c r="L103" s="454">
        <v>38.640998840332031</v>
      </c>
      <c r="M103" s="454">
        <v>23.503000259399414</v>
      </c>
      <c r="N103" s="454">
        <v>43.974998474121094</v>
      </c>
      <c r="O103" s="454">
        <v>36.808998107910156</v>
      </c>
      <c r="P103" s="454">
        <v>27.409999847412109</v>
      </c>
      <c r="Q103" s="454">
        <v>25.781999588012695</v>
      </c>
    </row>
    <row r="104" spans="1:17" ht="13.8" x14ac:dyDescent="0.3">
      <c r="A104" s="440" t="s">
        <v>510</v>
      </c>
      <c r="B104" s="296" t="s">
        <v>869</v>
      </c>
      <c r="C104" s="457" t="s">
        <v>858</v>
      </c>
      <c r="D104" s="454">
        <v>0.41499999165534973</v>
      </c>
      <c r="E104" s="454">
        <v>7.2999998927116394E-2</v>
      </c>
      <c r="F104" s="454">
        <v>5.7999998331069946E-2</v>
      </c>
      <c r="G104" s="454">
        <v>5.4000001400709152E-2</v>
      </c>
      <c r="H104" s="454">
        <v>5.4000001400709152E-2</v>
      </c>
      <c r="I104" s="454">
        <v>6.8000003695487976E-2</v>
      </c>
      <c r="J104" s="454">
        <v>6.8000003695487976E-2</v>
      </c>
      <c r="K104" s="454">
        <v>6.8000003695487976E-2</v>
      </c>
      <c r="L104" s="454">
        <v>1.4000000432133675E-2</v>
      </c>
      <c r="M104" s="454">
        <v>0.20999999344348907</v>
      </c>
      <c r="N104" s="454">
        <v>0.46000000834465027</v>
      </c>
      <c r="O104" s="454">
        <v>0.56599998474121094</v>
      </c>
      <c r="P104" s="454">
        <v>0.53600001335144043</v>
      </c>
      <c r="Q104" s="454">
        <v>0.74900001287460327</v>
      </c>
    </row>
    <row r="105" spans="1:17" ht="13.8" x14ac:dyDescent="0.3">
      <c r="A105" s="440" t="s">
        <v>510</v>
      </c>
      <c r="B105" s="296" t="s">
        <v>870</v>
      </c>
      <c r="C105" s="457" t="s">
        <v>871</v>
      </c>
      <c r="D105" s="454">
        <v>0</v>
      </c>
      <c r="E105" s="454">
        <v>0</v>
      </c>
      <c r="F105" s="454">
        <v>0</v>
      </c>
      <c r="G105" s="454">
        <v>4.0000001899898052E-3</v>
      </c>
      <c r="H105" s="454">
        <v>4.0000001899898052E-3</v>
      </c>
      <c r="I105" s="454">
        <v>0</v>
      </c>
      <c r="J105" s="454">
        <v>0</v>
      </c>
      <c r="K105" s="454">
        <v>0</v>
      </c>
      <c r="L105" s="454">
        <v>0</v>
      </c>
      <c r="M105" s="454">
        <v>0</v>
      </c>
      <c r="N105" s="454">
        <v>0</v>
      </c>
      <c r="O105" s="454">
        <v>0</v>
      </c>
      <c r="P105" s="454">
        <v>0</v>
      </c>
      <c r="Q105" s="454">
        <v>0</v>
      </c>
    </row>
    <row r="106" spans="1:17" ht="13.8" x14ac:dyDescent="0.3">
      <c r="A106" s="440" t="s">
        <v>510</v>
      </c>
      <c r="B106" s="296" t="s">
        <v>375</v>
      </c>
      <c r="C106" s="350" t="s">
        <v>119</v>
      </c>
      <c r="D106" s="454">
        <v>53.334724426269531</v>
      </c>
      <c r="E106" s="454">
        <v>52.291744232177734</v>
      </c>
      <c r="F106" s="454">
        <v>48.645633697509766</v>
      </c>
      <c r="G106" s="454">
        <v>51.508758544921875</v>
      </c>
      <c r="H106" s="454">
        <v>51.437175750732422</v>
      </c>
      <c r="I106" s="454">
        <v>49.332015991210938</v>
      </c>
      <c r="J106" s="454">
        <v>50.004592895507813</v>
      </c>
      <c r="K106" s="454">
        <v>55.538272857666016</v>
      </c>
      <c r="L106" s="454">
        <v>58.715541839599609</v>
      </c>
      <c r="M106" s="454">
        <v>58.127674102783203</v>
      </c>
      <c r="N106" s="454">
        <v>59.576820373535156</v>
      </c>
      <c r="O106" s="454">
        <v>61.260269165039063</v>
      </c>
      <c r="P106" s="454">
        <v>62.736095428466797</v>
      </c>
      <c r="Q106" s="454">
        <v>68.538612365722656</v>
      </c>
    </row>
    <row r="107" spans="1:17" ht="13.8" x14ac:dyDescent="0.3">
      <c r="A107" s="440" t="s">
        <v>510</v>
      </c>
      <c r="B107" s="296" t="s">
        <v>872</v>
      </c>
      <c r="C107" s="449" t="s">
        <v>873</v>
      </c>
      <c r="D107" s="454">
        <v>0</v>
      </c>
      <c r="E107" s="454">
        <v>0</v>
      </c>
      <c r="F107" s="454">
        <v>1.9999999552965164E-2</v>
      </c>
      <c r="G107" s="454">
        <v>7.0000002160668373E-3</v>
      </c>
      <c r="H107" s="454">
        <v>0</v>
      </c>
      <c r="I107" s="454">
        <v>0</v>
      </c>
      <c r="J107" s="454">
        <v>0</v>
      </c>
      <c r="K107" s="454">
        <v>0</v>
      </c>
      <c r="L107" s="454">
        <v>0</v>
      </c>
      <c r="M107" s="454">
        <v>0</v>
      </c>
      <c r="N107" s="454">
        <v>0</v>
      </c>
      <c r="O107" s="454">
        <v>0</v>
      </c>
      <c r="P107" s="454">
        <v>0</v>
      </c>
      <c r="Q107" s="454">
        <v>0</v>
      </c>
    </row>
    <row r="108" spans="1:17" ht="13.8" x14ac:dyDescent="0.3">
      <c r="A108" s="440" t="s">
        <v>510</v>
      </c>
      <c r="B108" s="296" t="s">
        <v>874</v>
      </c>
      <c r="C108" s="449" t="s">
        <v>92</v>
      </c>
      <c r="D108" s="454">
        <v>53.334724426269531</v>
      </c>
      <c r="E108" s="454">
        <v>52.291744232177734</v>
      </c>
      <c r="F108" s="454">
        <v>48.625633239746094</v>
      </c>
      <c r="G108" s="454">
        <v>51.501758575439453</v>
      </c>
      <c r="H108" s="454">
        <v>51.437175750732422</v>
      </c>
      <c r="I108" s="454">
        <v>49.332015991210938</v>
      </c>
      <c r="J108" s="454">
        <v>50.004592895507813</v>
      </c>
      <c r="K108" s="454">
        <v>55.538272857666016</v>
      </c>
      <c r="L108" s="454">
        <v>58.715541839599609</v>
      </c>
      <c r="M108" s="454">
        <v>58.127674102783203</v>
      </c>
      <c r="N108" s="454">
        <v>59.576820373535156</v>
      </c>
      <c r="O108" s="454">
        <v>61.260269165039063</v>
      </c>
      <c r="P108" s="454">
        <v>62.736095428466797</v>
      </c>
      <c r="Q108" s="454">
        <v>68.538612365722656</v>
      </c>
    </row>
    <row r="109" spans="1:17" ht="13.8" x14ac:dyDescent="0.3">
      <c r="A109" s="440" t="s">
        <v>510</v>
      </c>
      <c r="B109" s="296" t="s">
        <v>875</v>
      </c>
      <c r="C109" s="457" t="s">
        <v>876</v>
      </c>
      <c r="D109" s="454">
        <v>0</v>
      </c>
      <c r="E109" s="454">
        <v>6.5999999642372131E-2</v>
      </c>
      <c r="F109" s="454">
        <v>4.6999998390674591E-2</v>
      </c>
      <c r="G109" s="454">
        <v>0</v>
      </c>
      <c r="H109" s="454">
        <v>0</v>
      </c>
      <c r="I109" s="454">
        <v>0</v>
      </c>
      <c r="J109" s="454">
        <v>0</v>
      </c>
      <c r="K109" s="454">
        <v>0</v>
      </c>
      <c r="L109" s="454">
        <v>0</v>
      </c>
      <c r="M109" s="454">
        <v>0</v>
      </c>
      <c r="N109" s="454">
        <v>0</v>
      </c>
      <c r="O109" s="454">
        <v>0</v>
      </c>
      <c r="P109" s="454">
        <v>0</v>
      </c>
      <c r="Q109" s="454">
        <v>0</v>
      </c>
    </row>
    <row r="110" spans="1:17" ht="13.8" x14ac:dyDescent="0.3">
      <c r="A110" s="440" t="s">
        <v>510</v>
      </c>
      <c r="B110" s="296" t="s">
        <v>877</v>
      </c>
      <c r="C110" s="458" t="s">
        <v>120</v>
      </c>
      <c r="D110" s="454">
        <v>3.9890000820159912</v>
      </c>
      <c r="E110" s="454">
        <v>7.8350000381469727</v>
      </c>
      <c r="F110" s="454">
        <v>2.8870000839233398</v>
      </c>
      <c r="G110" s="454">
        <v>2.6909999847412109</v>
      </c>
      <c r="H110" s="454">
        <v>2.8199999332427979</v>
      </c>
      <c r="I110" s="454">
        <v>1.1809999942779541</v>
      </c>
      <c r="J110" s="454">
        <v>1.1759999990463257</v>
      </c>
      <c r="K110" s="454">
        <v>6.4600000381469727</v>
      </c>
      <c r="L110" s="454">
        <v>8.4329996109008789</v>
      </c>
      <c r="M110" s="454">
        <v>5.4109997749328613</v>
      </c>
      <c r="N110" s="454">
        <v>5.2290000915527344</v>
      </c>
      <c r="O110" s="454">
        <v>4.8239998817443848</v>
      </c>
      <c r="P110" s="454">
        <v>6.995999813079834</v>
      </c>
      <c r="Q110" s="454">
        <v>8.8999996185302734</v>
      </c>
    </row>
    <row r="111" spans="1:17" ht="13.8" x14ac:dyDescent="0.3">
      <c r="A111" s="440" t="s">
        <v>510</v>
      </c>
      <c r="B111" s="296" t="s">
        <v>878</v>
      </c>
      <c r="C111" s="459" t="s">
        <v>121</v>
      </c>
      <c r="D111" s="454">
        <v>22.919000625610352</v>
      </c>
      <c r="E111" s="454">
        <v>20.030000686645508</v>
      </c>
      <c r="F111" s="454">
        <v>24.186000823974609</v>
      </c>
      <c r="G111" s="454">
        <v>27.381000518798828</v>
      </c>
      <c r="H111" s="454">
        <v>29.229999542236328</v>
      </c>
      <c r="I111" s="454">
        <v>29.832000732421875</v>
      </c>
      <c r="J111" s="454">
        <v>30.618000030517578</v>
      </c>
      <c r="K111" s="454">
        <v>29.826000213623047</v>
      </c>
      <c r="L111" s="454">
        <v>28.089000701904297</v>
      </c>
      <c r="M111" s="454">
        <v>28.242000579833984</v>
      </c>
      <c r="N111" s="454">
        <v>27.607000350952148</v>
      </c>
      <c r="O111" s="454">
        <v>25.409999847412109</v>
      </c>
      <c r="P111" s="454">
        <v>24.589000701904297</v>
      </c>
      <c r="Q111" s="454">
        <v>27.451000213623047</v>
      </c>
    </row>
    <row r="112" spans="1:17" ht="26.4" x14ac:dyDescent="0.3">
      <c r="A112" s="440" t="s">
        <v>510</v>
      </c>
      <c r="B112" s="296" t="s">
        <v>879</v>
      </c>
      <c r="C112" s="459" t="s">
        <v>880</v>
      </c>
      <c r="D112" s="454">
        <v>26.426723480224609</v>
      </c>
      <c r="E112" s="454">
        <v>24.360746383666992</v>
      </c>
      <c r="F112" s="454">
        <v>21.505634307861328</v>
      </c>
      <c r="G112" s="454">
        <v>21.429758071899414</v>
      </c>
      <c r="H112" s="454">
        <v>19.387174606323242</v>
      </c>
      <c r="I112" s="454">
        <v>18.31901741027832</v>
      </c>
      <c r="J112" s="454">
        <v>18.210594177246094</v>
      </c>
      <c r="K112" s="454">
        <v>19.252273559570313</v>
      </c>
      <c r="L112" s="454">
        <v>22.193540573120117</v>
      </c>
      <c r="M112" s="454">
        <v>24.474672317504883</v>
      </c>
      <c r="N112" s="454">
        <v>26.740821838378906</v>
      </c>
      <c r="O112" s="454">
        <v>31.026269912719727</v>
      </c>
      <c r="P112" s="454">
        <v>31.151094436645508</v>
      </c>
      <c r="Q112" s="454">
        <v>32.187614440917969</v>
      </c>
    </row>
    <row r="113" spans="1:17" ht="15" customHeight="1" x14ac:dyDescent="0.3">
      <c r="A113" s="440" t="s">
        <v>510</v>
      </c>
      <c r="B113" s="446">
        <v>3</v>
      </c>
      <c r="C113" s="89" t="s">
        <v>122</v>
      </c>
      <c r="D113" s="454">
        <v>84.395652770996094</v>
      </c>
      <c r="E113" s="454">
        <v>94.776786804199219</v>
      </c>
      <c r="F113" s="454">
        <v>115.33861541748047</v>
      </c>
      <c r="G113" s="454">
        <v>124.65200042724609</v>
      </c>
      <c r="H113" s="454">
        <v>153.53399658203125</v>
      </c>
      <c r="I113" s="454">
        <v>201.17300415039063</v>
      </c>
      <c r="J113" s="454">
        <v>231.34300231933594</v>
      </c>
      <c r="K113" s="454">
        <v>232.66299438476563</v>
      </c>
      <c r="L113" s="454">
        <v>237.12600708007813</v>
      </c>
      <c r="M113" s="454">
        <v>230.29400634765625</v>
      </c>
      <c r="N113" s="454">
        <v>254.08200073242188</v>
      </c>
      <c r="O113" s="454">
        <v>250.9530029296875</v>
      </c>
      <c r="P113" s="454">
        <v>248.59500122070313</v>
      </c>
      <c r="Q113" s="454">
        <v>234.4219970703125</v>
      </c>
    </row>
    <row r="114" spans="1:17" ht="13.8" x14ac:dyDescent="0.3">
      <c r="A114" s="440" t="s">
        <v>510</v>
      </c>
      <c r="B114" s="296" t="s">
        <v>377</v>
      </c>
      <c r="C114" s="448" t="s">
        <v>881</v>
      </c>
      <c r="D114" s="454">
        <v>30.746000289916992</v>
      </c>
      <c r="E114" s="454">
        <v>36.969001770019531</v>
      </c>
      <c r="F114" s="454">
        <v>54.541000366210938</v>
      </c>
      <c r="G114" s="454">
        <v>62.761001586914063</v>
      </c>
      <c r="H114" s="454">
        <v>69.305000305175781</v>
      </c>
      <c r="I114" s="454">
        <v>88.643997192382813</v>
      </c>
      <c r="J114" s="454">
        <v>100.99700164794922</v>
      </c>
      <c r="K114" s="454">
        <v>92.30999755859375</v>
      </c>
      <c r="L114" s="454">
        <v>90.255996704101563</v>
      </c>
      <c r="M114" s="454">
        <v>99.375</v>
      </c>
      <c r="N114" s="454">
        <v>115.40000152587891</v>
      </c>
      <c r="O114" s="454">
        <v>120.51200103759766</v>
      </c>
      <c r="P114" s="454">
        <v>123.31700134277344</v>
      </c>
      <c r="Q114" s="454">
        <v>115.45400238037109</v>
      </c>
    </row>
    <row r="115" spans="1:17" ht="13.8" x14ac:dyDescent="0.3">
      <c r="A115" s="440" t="s">
        <v>510</v>
      </c>
      <c r="B115" s="296" t="s">
        <v>882</v>
      </c>
      <c r="C115" s="449" t="s">
        <v>883</v>
      </c>
      <c r="D115" s="454">
        <v>5.7999998331069946E-2</v>
      </c>
      <c r="E115" s="454">
        <v>4.6999998390674591E-2</v>
      </c>
      <c r="F115" s="454">
        <v>6.1999998986721039E-2</v>
      </c>
      <c r="G115" s="454">
        <v>4.1319999694824219</v>
      </c>
      <c r="H115" s="454">
        <v>5.9580001831054688</v>
      </c>
      <c r="I115" s="454">
        <v>8.3369998931884766</v>
      </c>
      <c r="J115" s="454">
        <v>7.8769998550415039</v>
      </c>
      <c r="K115" s="454">
        <v>6.8070001602172852</v>
      </c>
      <c r="L115" s="454">
        <v>4.995999813079834</v>
      </c>
      <c r="M115" s="454">
        <v>3.9130001068115234</v>
      </c>
      <c r="N115" s="454">
        <v>6.3909997940063477</v>
      </c>
      <c r="O115" s="454">
        <v>8.5430002212524414</v>
      </c>
      <c r="P115" s="454">
        <v>8.4589996337890625</v>
      </c>
      <c r="Q115" s="454">
        <v>7.3410000801086426</v>
      </c>
    </row>
    <row r="116" spans="1:17" ht="13.8" x14ac:dyDescent="0.3">
      <c r="A116" s="440" t="s">
        <v>510</v>
      </c>
      <c r="B116" s="296" t="s">
        <v>884</v>
      </c>
      <c r="C116" s="449" t="s">
        <v>885</v>
      </c>
      <c r="D116" s="454">
        <v>0.4699999988079071</v>
      </c>
      <c r="E116" s="454">
        <v>0.55299997329711914</v>
      </c>
      <c r="F116" s="454">
        <v>2.7049999237060547</v>
      </c>
      <c r="G116" s="454">
        <v>5.1669998168945313</v>
      </c>
      <c r="H116" s="454">
        <v>3.6589999198913574</v>
      </c>
      <c r="I116" s="454">
        <v>4.1630001068115234</v>
      </c>
      <c r="J116" s="454">
        <v>4.5310001373291016</v>
      </c>
      <c r="K116" s="454">
        <v>3.0160000324249268</v>
      </c>
      <c r="L116" s="454">
        <v>4.6739997863769531</v>
      </c>
      <c r="M116" s="454">
        <v>4.7140002250671387</v>
      </c>
      <c r="N116" s="454">
        <v>4.1770000457763672</v>
      </c>
      <c r="O116" s="454">
        <v>3.0750000476837158</v>
      </c>
      <c r="P116" s="454">
        <v>3.5769999027252197</v>
      </c>
      <c r="Q116" s="454">
        <v>3.6500000953674316</v>
      </c>
    </row>
    <row r="117" spans="1:17" ht="13.8" x14ac:dyDescent="0.3">
      <c r="A117" s="440" t="s">
        <v>510</v>
      </c>
      <c r="B117" s="296" t="s">
        <v>886</v>
      </c>
      <c r="C117" s="449" t="s">
        <v>887</v>
      </c>
      <c r="D117" s="454">
        <v>1.534000039100647</v>
      </c>
      <c r="E117" s="454">
        <v>1.218000054359436</v>
      </c>
      <c r="F117" s="454">
        <v>1.0440000295639038</v>
      </c>
      <c r="G117" s="454">
        <v>0.43500000238418579</v>
      </c>
      <c r="H117" s="454">
        <v>1.0279999971389771</v>
      </c>
      <c r="I117" s="454">
        <v>0</v>
      </c>
      <c r="J117" s="454">
        <v>0</v>
      </c>
      <c r="K117" s="454">
        <v>0</v>
      </c>
      <c r="L117" s="454">
        <v>0</v>
      </c>
      <c r="M117" s="454">
        <v>0</v>
      </c>
      <c r="N117" s="454">
        <v>0</v>
      </c>
      <c r="O117" s="454">
        <v>0</v>
      </c>
      <c r="P117" s="454">
        <v>0</v>
      </c>
      <c r="Q117" s="454">
        <v>0</v>
      </c>
    </row>
    <row r="118" spans="1:17" ht="13.8" x14ac:dyDescent="0.3">
      <c r="A118" s="440" t="s">
        <v>510</v>
      </c>
      <c r="B118" s="296" t="s">
        <v>888</v>
      </c>
      <c r="C118" s="449" t="s">
        <v>92</v>
      </c>
      <c r="D118" s="454">
        <v>28.684000015258789</v>
      </c>
      <c r="E118" s="454">
        <v>35.1510009765625</v>
      </c>
      <c r="F118" s="454">
        <v>50.729999542236328</v>
      </c>
      <c r="G118" s="454">
        <v>53.027000427246094</v>
      </c>
      <c r="H118" s="454">
        <v>58.659999847412109</v>
      </c>
      <c r="I118" s="454">
        <v>76.143997192382813</v>
      </c>
      <c r="J118" s="454">
        <v>88.588996887207031</v>
      </c>
      <c r="K118" s="454">
        <v>82.48699951171875</v>
      </c>
      <c r="L118" s="454">
        <v>80.225997924804688</v>
      </c>
      <c r="M118" s="454">
        <v>90.748001098632813</v>
      </c>
      <c r="N118" s="454">
        <v>104.83200073242188</v>
      </c>
      <c r="O118" s="454">
        <v>108.89399719238281</v>
      </c>
      <c r="P118" s="454">
        <v>111.28099822998047</v>
      </c>
      <c r="Q118" s="454">
        <v>104.46299743652344</v>
      </c>
    </row>
    <row r="119" spans="1:17" ht="13.8" x14ac:dyDescent="0.3">
      <c r="A119" s="440" t="s">
        <v>510</v>
      </c>
      <c r="B119" s="296" t="s">
        <v>889</v>
      </c>
      <c r="C119" s="451" t="s">
        <v>890</v>
      </c>
      <c r="D119" s="454">
        <v>22.933000564575195</v>
      </c>
      <c r="E119" s="454">
        <v>28.531999588012695</v>
      </c>
      <c r="F119" s="454">
        <v>42.2760009765625</v>
      </c>
      <c r="G119" s="454">
        <v>39.757999420166016</v>
      </c>
      <c r="H119" s="454">
        <v>44.275001525878906</v>
      </c>
      <c r="I119" s="454">
        <v>60.189998626708984</v>
      </c>
      <c r="J119" s="454">
        <v>69.807998657226563</v>
      </c>
      <c r="K119" s="454">
        <v>63.115001678466797</v>
      </c>
      <c r="L119" s="454">
        <v>62.919998168945313</v>
      </c>
      <c r="M119" s="454">
        <v>71.906997680664063</v>
      </c>
      <c r="N119" s="454">
        <v>80.288002014160156</v>
      </c>
      <c r="O119" s="454">
        <v>79.208000183105469</v>
      </c>
      <c r="P119" s="454">
        <v>79.480003356933594</v>
      </c>
      <c r="Q119" s="454">
        <v>75.758003234863281</v>
      </c>
    </row>
    <row r="120" spans="1:17" ht="13.8" x14ac:dyDescent="0.3">
      <c r="A120" s="440" t="s">
        <v>510</v>
      </c>
      <c r="B120" s="296" t="s">
        <v>891</v>
      </c>
      <c r="C120" s="451" t="s">
        <v>121</v>
      </c>
      <c r="D120" s="454">
        <v>5.750999927520752</v>
      </c>
      <c r="E120" s="454">
        <v>6.6189999580383301</v>
      </c>
      <c r="F120" s="454">
        <v>8.4540004730224609</v>
      </c>
      <c r="G120" s="454">
        <v>10.199000358581543</v>
      </c>
      <c r="H120" s="454">
        <v>11.456000328063965</v>
      </c>
      <c r="I120" s="454">
        <v>13.480999946594238</v>
      </c>
      <c r="J120" s="454">
        <v>16.166000366210938</v>
      </c>
      <c r="K120" s="454">
        <v>17.645000457763672</v>
      </c>
      <c r="L120" s="454">
        <v>15.548000335693359</v>
      </c>
      <c r="M120" s="454">
        <v>17.646999359130859</v>
      </c>
      <c r="N120" s="454">
        <v>23.301000595092773</v>
      </c>
      <c r="O120" s="454">
        <v>28.584999084472656</v>
      </c>
      <c r="P120" s="454">
        <v>30.658000946044922</v>
      </c>
      <c r="Q120" s="454">
        <v>27.499000549316406</v>
      </c>
    </row>
    <row r="121" spans="1:17" ht="13.8" x14ac:dyDescent="0.3">
      <c r="A121" s="440" t="s">
        <v>510</v>
      </c>
      <c r="B121" s="296" t="s">
        <v>892</v>
      </c>
      <c r="C121" s="451" t="s">
        <v>893</v>
      </c>
      <c r="D121" s="454">
        <v>0</v>
      </c>
      <c r="E121" s="454">
        <v>0</v>
      </c>
      <c r="F121" s="454">
        <v>0</v>
      </c>
      <c r="G121" s="454">
        <v>3.0699999332427979</v>
      </c>
      <c r="H121" s="454">
        <v>2.9289999008178711</v>
      </c>
      <c r="I121" s="454">
        <v>2.4730000495910645</v>
      </c>
      <c r="J121" s="454">
        <v>2.6150000095367432</v>
      </c>
      <c r="K121" s="454">
        <v>1.7269999980926514</v>
      </c>
      <c r="L121" s="454">
        <v>1.7580000162124634</v>
      </c>
      <c r="M121" s="454">
        <v>1.1940000057220459</v>
      </c>
      <c r="N121" s="454">
        <v>1.2430000305175781</v>
      </c>
      <c r="O121" s="454">
        <v>1.1009999513626099</v>
      </c>
      <c r="P121" s="454">
        <v>1.1430000066757202</v>
      </c>
      <c r="Q121" s="454">
        <v>1.2059999704360962</v>
      </c>
    </row>
    <row r="122" spans="1:17" ht="13.8" x14ac:dyDescent="0.3">
      <c r="A122" s="440" t="s">
        <v>510</v>
      </c>
      <c r="B122" s="296" t="s">
        <v>894</v>
      </c>
      <c r="C122" s="449" t="s">
        <v>895</v>
      </c>
      <c r="D122" s="454">
        <v>0</v>
      </c>
      <c r="E122" s="454">
        <v>0</v>
      </c>
      <c r="F122" s="454">
        <v>0</v>
      </c>
      <c r="G122" s="454">
        <v>0</v>
      </c>
      <c r="H122" s="454">
        <v>0</v>
      </c>
      <c r="I122" s="454">
        <v>0</v>
      </c>
      <c r="J122" s="454">
        <v>0</v>
      </c>
      <c r="K122" s="454">
        <v>0</v>
      </c>
      <c r="L122" s="454">
        <v>0.36000001430511475</v>
      </c>
      <c r="M122" s="454">
        <v>0</v>
      </c>
      <c r="N122" s="454">
        <v>0</v>
      </c>
      <c r="O122" s="454">
        <v>0</v>
      </c>
      <c r="P122" s="454">
        <v>0</v>
      </c>
      <c r="Q122" s="454">
        <v>0</v>
      </c>
    </row>
    <row r="123" spans="1:17" ht="13.8" x14ac:dyDescent="0.3">
      <c r="A123" s="440" t="s">
        <v>510</v>
      </c>
      <c r="B123" s="296" t="s">
        <v>379</v>
      </c>
      <c r="C123" s="350" t="s">
        <v>124</v>
      </c>
      <c r="D123" s="454">
        <v>53.649654388427734</v>
      </c>
      <c r="E123" s="454">
        <v>57.807785034179688</v>
      </c>
      <c r="F123" s="454">
        <v>60.797618865966797</v>
      </c>
      <c r="G123" s="454">
        <v>61.890998840332031</v>
      </c>
      <c r="H123" s="454">
        <v>84.228996276855469</v>
      </c>
      <c r="I123" s="454">
        <v>112.52899932861328</v>
      </c>
      <c r="J123" s="454">
        <v>130.34599304199219</v>
      </c>
      <c r="K123" s="454">
        <v>140.35299682617188</v>
      </c>
      <c r="L123" s="454">
        <v>146.8699951171875</v>
      </c>
      <c r="M123" s="454">
        <v>130.91900634765625</v>
      </c>
      <c r="N123" s="454">
        <v>138.6820068359375</v>
      </c>
      <c r="O123" s="454">
        <v>130.44099426269531</v>
      </c>
      <c r="P123" s="454">
        <v>125.27799987792969</v>
      </c>
      <c r="Q123" s="454">
        <v>118.96800231933594</v>
      </c>
    </row>
    <row r="124" spans="1:17" ht="13.8" x14ac:dyDescent="0.3">
      <c r="A124" s="440" t="s">
        <v>510</v>
      </c>
      <c r="B124" s="296" t="s">
        <v>896</v>
      </c>
      <c r="C124" s="449" t="s">
        <v>856</v>
      </c>
      <c r="D124" s="454">
        <v>39.254001617431641</v>
      </c>
      <c r="E124" s="454">
        <v>45.091999053955078</v>
      </c>
      <c r="F124" s="454">
        <v>49.270000457763672</v>
      </c>
      <c r="G124" s="454">
        <v>50.784000396728516</v>
      </c>
      <c r="H124" s="454">
        <v>73.1719970703125</v>
      </c>
      <c r="I124" s="454">
        <v>101.79499816894531</v>
      </c>
      <c r="J124" s="454">
        <v>119.11599731445313</v>
      </c>
      <c r="K124" s="454">
        <v>128.11099243164063</v>
      </c>
      <c r="L124" s="454">
        <v>120.88099670410156</v>
      </c>
      <c r="M124" s="454">
        <v>101.93900299072266</v>
      </c>
      <c r="N124" s="454">
        <v>106.95899963378906</v>
      </c>
      <c r="O124" s="454">
        <v>108.65399932861328</v>
      </c>
      <c r="P124" s="454">
        <v>105.51200103759766</v>
      </c>
      <c r="Q124" s="454">
        <v>91.713996887207031</v>
      </c>
    </row>
    <row r="125" spans="1:17" ht="13.8" x14ac:dyDescent="0.3">
      <c r="A125" s="440" t="s">
        <v>510</v>
      </c>
      <c r="B125" s="296" t="s">
        <v>897</v>
      </c>
      <c r="C125" s="457" t="s">
        <v>883</v>
      </c>
      <c r="D125" s="454">
        <v>6.3000001013278961E-2</v>
      </c>
      <c r="E125" s="454">
        <v>4.3000001460313797E-2</v>
      </c>
      <c r="F125" s="454">
        <v>1.3000000268220901E-2</v>
      </c>
      <c r="G125" s="454">
        <v>4.3999999761581421E-2</v>
      </c>
      <c r="H125" s="454">
        <v>0.11699999868869781</v>
      </c>
      <c r="I125" s="454">
        <v>0.91500002145767212</v>
      </c>
      <c r="J125" s="454">
        <v>1.156000018119812</v>
      </c>
      <c r="K125" s="454">
        <v>1.2200000286102295</v>
      </c>
      <c r="L125" s="454">
        <v>1.4730000495910645</v>
      </c>
      <c r="M125" s="454">
        <v>1.8890000581741333</v>
      </c>
      <c r="N125" s="454">
        <v>1.6009999513626099</v>
      </c>
      <c r="O125" s="454">
        <v>0.52899998426437378</v>
      </c>
      <c r="P125" s="454">
        <v>0.78299999237060547</v>
      </c>
      <c r="Q125" s="454">
        <v>0.52899998426437378</v>
      </c>
    </row>
    <row r="126" spans="1:17" ht="13.8" x14ac:dyDescent="0.3">
      <c r="A126" s="440" t="s">
        <v>510</v>
      </c>
      <c r="B126" s="296" t="s">
        <v>898</v>
      </c>
      <c r="C126" s="457" t="s">
        <v>899</v>
      </c>
      <c r="D126" s="454">
        <v>2.199999988079071E-2</v>
      </c>
      <c r="E126" s="454">
        <v>3.7999998778104782E-2</v>
      </c>
      <c r="F126" s="454">
        <v>0.25900000333786011</v>
      </c>
      <c r="G126" s="454">
        <v>1.7999999523162842</v>
      </c>
      <c r="H126" s="454">
        <v>8.7860002517700195</v>
      </c>
      <c r="I126" s="454">
        <v>20.992000579833984</v>
      </c>
      <c r="J126" s="454">
        <v>23.766000747680664</v>
      </c>
      <c r="K126" s="454">
        <v>25.020999908447266</v>
      </c>
      <c r="L126" s="454">
        <v>14.991999626159668</v>
      </c>
      <c r="M126" s="454">
        <v>16.093999862670898</v>
      </c>
      <c r="N126" s="454">
        <v>13.409000396728516</v>
      </c>
      <c r="O126" s="454">
        <v>8.3549995422363281</v>
      </c>
      <c r="P126" s="454">
        <v>4.5120000839233398</v>
      </c>
      <c r="Q126" s="454">
        <v>5.3449997901916504</v>
      </c>
    </row>
    <row r="127" spans="1:17" ht="13.8" x14ac:dyDescent="0.3">
      <c r="A127" s="440" t="s">
        <v>510</v>
      </c>
      <c r="B127" s="296" t="s">
        <v>900</v>
      </c>
      <c r="C127" s="457" t="s">
        <v>887</v>
      </c>
      <c r="D127" s="454">
        <v>0.17499999701976776</v>
      </c>
      <c r="E127" s="454">
        <v>0.12800000607967377</v>
      </c>
      <c r="F127" s="454">
        <v>0.2720000147819519</v>
      </c>
      <c r="G127" s="454">
        <v>0</v>
      </c>
      <c r="H127" s="454">
        <v>0.11599999666213989</v>
      </c>
      <c r="I127" s="454">
        <v>0.12399999797344208</v>
      </c>
      <c r="J127" s="454">
        <v>0.13099999725818634</v>
      </c>
      <c r="K127" s="454">
        <v>0.13899999856948853</v>
      </c>
      <c r="L127" s="454">
        <v>0.17399999499320984</v>
      </c>
      <c r="M127" s="454">
        <v>0.11299999803304672</v>
      </c>
      <c r="N127" s="454">
        <v>4.3000001460313797E-2</v>
      </c>
      <c r="O127" s="454">
        <v>1.4999999664723873E-2</v>
      </c>
      <c r="P127" s="454">
        <v>3.0999999493360519E-2</v>
      </c>
      <c r="Q127" s="454">
        <v>4.5000001788139343E-2</v>
      </c>
    </row>
    <row r="128" spans="1:17" ht="13.8" x14ac:dyDescent="0.3">
      <c r="A128" s="440" t="s">
        <v>510</v>
      </c>
      <c r="B128" s="296" t="s">
        <v>901</v>
      </c>
      <c r="C128" s="457" t="s">
        <v>92</v>
      </c>
      <c r="D128" s="454">
        <v>38.990001678466797</v>
      </c>
      <c r="E128" s="454">
        <v>44.879001617431641</v>
      </c>
      <c r="F128" s="454">
        <v>48.722000122070313</v>
      </c>
      <c r="G128" s="454">
        <v>48.936000823974609</v>
      </c>
      <c r="H128" s="454">
        <v>64.149002075195313</v>
      </c>
      <c r="I128" s="454">
        <v>79.763999938964844</v>
      </c>
      <c r="J128" s="454">
        <v>94.063003540039063</v>
      </c>
      <c r="K128" s="454">
        <v>101.73100280761719</v>
      </c>
      <c r="L128" s="454">
        <v>104.24199676513672</v>
      </c>
      <c r="M128" s="454">
        <v>83.842002868652344</v>
      </c>
      <c r="N128" s="454">
        <v>91.904998779296875</v>
      </c>
      <c r="O128" s="454">
        <v>99.753997802734375</v>
      </c>
      <c r="P128" s="454">
        <v>100.18499755859375</v>
      </c>
      <c r="Q128" s="454">
        <v>85.794998168945313</v>
      </c>
    </row>
    <row r="129" spans="1:17" ht="13.8" x14ac:dyDescent="0.3">
      <c r="A129" s="440" t="s">
        <v>510</v>
      </c>
      <c r="B129" s="296" t="s">
        <v>902</v>
      </c>
      <c r="C129" s="460" t="s">
        <v>890</v>
      </c>
      <c r="D129" s="454">
        <v>10.173999786376953</v>
      </c>
      <c r="E129" s="454">
        <v>13.350000381469727</v>
      </c>
      <c r="F129" s="454">
        <v>17.659999847412109</v>
      </c>
      <c r="G129" s="454">
        <v>16.739999771118164</v>
      </c>
      <c r="H129" s="454">
        <v>29.110000610351563</v>
      </c>
      <c r="I129" s="454">
        <v>30.757999420166016</v>
      </c>
      <c r="J129" s="454">
        <v>40.605998992919922</v>
      </c>
      <c r="K129" s="454">
        <v>45.366001129150391</v>
      </c>
      <c r="L129" s="454">
        <v>40.819000244140625</v>
      </c>
      <c r="M129" s="454">
        <v>25.702999114990234</v>
      </c>
      <c r="N129" s="454">
        <v>29.719999313354492</v>
      </c>
      <c r="O129" s="454">
        <v>22.35099983215332</v>
      </c>
      <c r="P129" s="454">
        <v>20.961999893188477</v>
      </c>
      <c r="Q129" s="454">
        <v>23.715999603271484</v>
      </c>
    </row>
    <row r="130" spans="1:17" ht="13.8" x14ac:dyDescent="0.3">
      <c r="A130" s="440" t="s">
        <v>510</v>
      </c>
      <c r="B130" s="296" t="s">
        <v>903</v>
      </c>
      <c r="C130" s="460" t="s">
        <v>121</v>
      </c>
      <c r="D130" s="454">
        <v>28.815999984741211</v>
      </c>
      <c r="E130" s="454">
        <v>31.528999328613281</v>
      </c>
      <c r="F130" s="454">
        <v>31.062000274658203</v>
      </c>
      <c r="G130" s="454">
        <v>32.193000793457031</v>
      </c>
      <c r="H130" s="454">
        <v>34.240001678466797</v>
      </c>
      <c r="I130" s="454">
        <v>46.687000274658203</v>
      </c>
      <c r="J130" s="454">
        <v>51.159000396728516</v>
      </c>
      <c r="K130" s="454">
        <v>53.053001403808594</v>
      </c>
      <c r="L130" s="454">
        <v>60.263999938964844</v>
      </c>
      <c r="M130" s="454">
        <v>54.918998718261719</v>
      </c>
      <c r="N130" s="454">
        <v>58.818000793457031</v>
      </c>
      <c r="O130" s="454">
        <v>74.730003356933594</v>
      </c>
      <c r="P130" s="454">
        <v>75.774002075195313</v>
      </c>
      <c r="Q130" s="454">
        <v>59.448001861572266</v>
      </c>
    </row>
    <row r="131" spans="1:17" ht="13.8" x14ac:dyDescent="0.3">
      <c r="A131" s="440" t="s">
        <v>510</v>
      </c>
      <c r="B131" s="296" t="s">
        <v>904</v>
      </c>
      <c r="C131" s="460" t="s">
        <v>893</v>
      </c>
      <c r="D131" s="454">
        <v>0</v>
      </c>
      <c r="E131" s="454">
        <v>0</v>
      </c>
      <c r="F131" s="454">
        <v>0</v>
      </c>
      <c r="G131" s="454">
        <v>3.0000000260770321E-3</v>
      </c>
      <c r="H131" s="454">
        <v>0.79900002479553223</v>
      </c>
      <c r="I131" s="454">
        <v>2.3190000057220459</v>
      </c>
      <c r="J131" s="454">
        <v>2.2980000972747803</v>
      </c>
      <c r="K131" s="454">
        <v>3.312000036239624</v>
      </c>
      <c r="L131" s="454">
        <v>3.1589999198913574</v>
      </c>
      <c r="M131" s="454">
        <v>3.2200000286102295</v>
      </c>
      <c r="N131" s="454">
        <v>3.3670001029968262</v>
      </c>
      <c r="O131" s="454">
        <v>2.6730000972747803</v>
      </c>
      <c r="P131" s="454">
        <v>3.4489998817443848</v>
      </c>
      <c r="Q131" s="454">
        <v>2.6310000419616699</v>
      </c>
    </row>
    <row r="132" spans="1:17" ht="13.8" x14ac:dyDescent="0.3">
      <c r="A132" s="440" t="s">
        <v>510</v>
      </c>
      <c r="B132" s="296" t="s">
        <v>905</v>
      </c>
      <c r="C132" s="457" t="s">
        <v>895</v>
      </c>
      <c r="D132" s="454">
        <v>4.0000001899898052E-3</v>
      </c>
      <c r="E132" s="454">
        <v>4.0000001899898052E-3</v>
      </c>
      <c r="F132" s="454">
        <v>4.0000001899898052E-3</v>
      </c>
      <c r="G132" s="454">
        <v>4.0000001899898052E-3</v>
      </c>
      <c r="H132" s="454">
        <v>4.0000001899898052E-3</v>
      </c>
      <c r="I132" s="454">
        <v>0</v>
      </c>
      <c r="J132" s="454">
        <v>0</v>
      </c>
      <c r="K132" s="454">
        <v>0</v>
      </c>
      <c r="L132" s="454">
        <v>0</v>
      </c>
      <c r="M132" s="454">
        <v>1.0000000474974513E-3</v>
      </c>
      <c r="N132" s="454">
        <v>1.0000000474974513E-3</v>
      </c>
      <c r="O132" s="454">
        <v>1.0000000474974513E-3</v>
      </c>
      <c r="P132" s="454">
        <v>1.0000000474974513E-3</v>
      </c>
      <c r="Q132" s="454">
        <v>0</v>
      </c>
    </row>
    <row r="133" spans="1:17" ht="13.8" x14ac:dyDescent="0.3">
      <c r="A133" s="440" t="s">
        <v>510</v>
      </c>
      <c r="B133" s="296" t="s">
        <v>906</v>
      </c>
      <c r="C133" s="449" t="s">
        <v>907</v>
      </c>
      <c r="D133" s="454">
        <v>14.395652770996094</v>
      </c>
      <c r="E133" s="454">
        <v>12.715785980224609</v>
      </c>
      <c r="F133" s="454">
        <v>11.527618408203125</v>
      </c>
      <c r="G133" s="454">
        <v>11.107000350952148</v>
      </c>
      <c r="H133" s="454">
        <v>11.057000160217285</v>
      </c>
      <c r="I133" s="454">
        <v>10.734000205993652</v>
      </c>
      <c r="J133" s="454">
        <v>11.229999542236328</v>
      </c>
      <c r="K133" s="454">
        <v>12.241999626159668</v>
      </c>
      <c r="L133" s="454">
        <v>25.98900032043457</v>
      </c>
      <c r="M133" s="454">
        <v>28.979999542236328</v>
      </c>
      <c r="N133" s="454">
        <v>31.722999572753906</v>
      </c>
      <c r="O133" s="454">
        <v>21.78700065612793</v>
      </c>
      <c r="P133" s="454">
        <v>19.766000747680664</v>
      </c>
      <c r="Q133" s="454">
        <v>27.253999710083008</v>
      </c>
    </row>
    <row r="134" spans="1:17" ht="13.8" x14ac:dyDescent="0.3">
      <c r="A134" s="440" t="s">
        <v>510</v>
      </c>
      <c r="B134" s="296" t="s">
        <v>908</v>
      </c>
      <c r="C134" s="457" t="s">
        <v>883</v>
      </c>
      <c r="D134" s="454">
        <v>0.10400000214576721</v>
      </c>
      <c r="E134" s="454">
        <v>0</v>
      </c>
      <c r="F134" s="454">
        <v>0</v>
      </c>
      <c r="G134" s="454">
        <v>0</v>
      </c>
      <c r="H134" s="454">
        <v>0</v>
      </c>
      <c r="I134" s="454">
        <v>0</v>
      </c>
      <c r="J134" s="454">
        <v>0</v>
      </c>
      <c r="K134" s="454">
        <v>0</v>
      </c>
      <c r="L134" s="454">
        <v>0</v>
      </c>
      <c r="M134" s="454">
        <v>0</v>
      </c>
      <c r="N134" s="454">
        <v>0</v>
      </c>
      <c r="O134" s="454">
        <v>0</v>
      </c>
      <c r="P134" s="454">
        <v>0</v>
      </c>
      <c r="Q134" s="454">
        <v>0</v>
      </c>
    </row>
    <row r="135" spans="1:17" ht="13.8" x14ac:dyDescent="0.3">
      <c r="A135" s="440" t="s">
        <v>510</v>
      </c>
      <c r="B135" s="296" t="s">
        <v>909</v>
      </c>
      <c r="C135" s="457" t="s">
        <v>873</v>
      </c>
      <c r="D135" s="454">
        <v>9.8999999463558197E-2</v>
      </c>
      <c r="E135" s="454">
        <v>0.10000000149011612</v>
      </c>
      <c r="F135" s="454">
        <v>0.10000000149011612</v>
      </c>
      <c r="G135" s="454">
        <v>0.10000000149011612</v>
      </c>
      <c r="H135" s="454">
        <v>0.10000000149011612</v>
      </c>
      <c r="I135" s="454">
        <v>8.6000002920627594E-2</v>
      </c>
      <c r="J135" s="454">
        <v>8.6000002920627594E-2</v>
      </c>
      <c r="K135" s="454">
        <v>8.6000002920627594E-2</v>
      </c>
      <c r="L135" s="454">
        <v>5.1529998779296875</v>
      </c>
      <c r="M135" s="454">
        <v>5.1380000114440918</v>
      </c>
      <c r="N135" s="454">
        <v>5.1380000114440918</v>
      </c>
      <c r="O135" s="454">
        <v>5.0859999656677246</v>
      </c>
      <c r="P135" s="454">
        <v>5.1399998664855957</v>
      </c>
      <c r="Q135" s="454">
        <v>6.7000001668930054E-2</v>
      </c>
    </row>
    <row r="136" spans="1:17" ht="13.8" x14ac:dyDescent="0.3">
      <c r="A136" s="440" t="s">
        <v>510</v>
      </c>
      <c r="B136" s="296" t="s">
        <v>910</v>
      </c>
      <c r="C136" s="457" t="s">
        <v>92</v>
      </c>
      <c r="D136" s="454">
        <v>14.192652702331543</v>
      </c>
      <c r="E136" s="454">
        <v>12.615785598754883</v>
      </c>
      <c r="F136" s="454">
        <v>11.427618980407715</v>
      </c>
      <c r="G136" s="454">
        <v>11.006999969482422</v>
      </c>
      <c r="H136" s="454">
        <v>10.956999778747559</v>
      </c>
      <c r="I136" s="454">
        <v>10.64799976348877</v>
      </c>
      <c r="J136" s="454">
        <v>11.144000053405762</v>
      </c>
      <c r="K136" s="454">
        <v>12.156000137329102</v>
      </c>
      <c r="L136" s="454">
        <v>20.836000442504883</v>
      </c>
      <c r="M136" s="454">
        <v>23.841999053955078</v>
      </c>
      <c r="N136" s="454">
        <v>26.584999084472656</v>
      </c>
      <c r="O136" s="454">
        <v>16.701000213623047</v>
      </c>
      <c r="P136" s="454">
        <v>14.62600040435791</v>
      </c>
      <c r="Q136" s="454">
        <v>27.187000274658203</v>
      </c>
    </row>
    <row r="137" spans="1:17" ht="13.8" x14ac:dyDescent="0.3">
      <c r="A137" s="440" t="s">
        <v>510</v>
      </c>
      <c r="B137" s="296" t="s">
        <v>911</v>
      </c>
      <c r="C137" s="460" t="s">
        <v>890</v>
      </c>
      <c r="D137" s="454">
        <v>5.4175381660461426</v>
      </c>
      <c r="E137" s="454">
        <v>4.8156256675720215</v>
      </c>
      <c r="F137" s="454">
        <v>4.3620853424072266</v>
      </c>
      <c r="G137" s="454">
        <v>4.7950000762939453</v>
      </c>
      <c r="H137" s="454">
        <v>4.875999927520752</v>
      </c>
      <c r="I137" s="454">
        <v>4.9920001029968262</v>
      </c>
      <c r="J137" s="454">
        <v>5.064000129699707</v>
      </c>
      <c r="K137" s="454">
        <v>5.3039999008178711</v>
      </c>
      <c r="L137" s="454">
        <v>5.0859999656677246</v>
      </c>
      <c r="M137" s="454">
        <v>6.0110001564025879</v>
      </c>
      <c r="N137" s="454">
        <v>7.625999927520752</v>
      </c>
      <c r="O137" s="454">
        <v>6.9169998168945313</v>
      </c>
      <c r="P137" s="454">
        <v>6.8579998016357422</v>
      </c>
      <c r="Q137" s="454">
        <v>6.7639999389648438</v>
      </c>
    </row>
    <row r="138" spans="1:17" ht="13.8" x14ac:dyDescent="0.3">
      <c r="A138" s="440" t="s">
        <v>510</v>
      </c>
      <c r="B138" s="296" t="s">
        <v>912</v>
      </c>
      <c r="C138" s="460" t="s">
        <v>121</v>
      </c>
      <c r="D138" s="454">
        <v>8.7751140594482422</v>
      </c>
      <c r="E138" s="454">
        <v>7.8001599311828613</v>
      </c>
      <c r="F138" s="454">
        <v>7.0655336380004883</v>
      </c>
      <c r="G138" s="454">
        <v>6.2119998931884766</v>
      </c>
      <c r="H138" s="454">
        <v>6.065000057220459</v>
      </c>
      <c r="I138" s="454">
        <v>5.6399998664855957</v>
      </c>
      <c r="J138" s="454">
        <v>6.064000129699707</v>
      </c>
      <c r="K138" s="454">
        <v>6.8359999656677246</v>
      </c>
      <c r="L138" s="454">
        <v>15.734000205993652</v>
      </c>
      <c r="M138" s="454">
        <v>17.815000534057617</v>
      </c>
      <c r="N138" s="454">
        <v>18.943000793457031</v>
      </c>
      <c r="O138" s="454">
        <v>9.7679996490478516</v>
      </c>
      <c r="P138" s="454">
        <v>7.7519998550415039</v>
      </c>
      <c r="Q138" s="454">
        <v>20.406999588012695</v>
      </c>
    </row>
    <row r="139" spans="1:17" ht="13.8" x14ac:dyDescent="0.3">
      <c r="A139" s="440" t="s">
        <v>510</v>
      </c>
      <c r="B139" s="296" t="s">
        <v>913</v>
      </c>
      <c r="C139" s="460" t="s">
        <v>893</v>
      </c>
      <c r="D139" s="454">
        <v>0</v>
      </c>
      <c r="E139" s="454">
        <v>0</v>
      </c>
      <c r="F139" s="454">
        <v>0</v>
      </c>
      <c r="G139" s="454">
        <v>0</v>
      </c>
      <c r="H139" s="454">
        <v>1.6000000759959221E-2</v>
      </c>
      <c r="I139" s="454">
        <v>1.6000000759959221E-2</v>
      </c>
      <c r="J139" s="454">
        <v>1.6000000759959221E-2</v>
      </c>
      <c r="K139" s="454">
        <v>1.6000000759959221E-2</v>
      </c>
      <c r="L139" s="454">
        <v>1.6000000759959221E-2</v>
      </c>
      <c r="M139" s="454">
        <v>1.6000000759959221E-2</v>
      </c>
      <c r="N139" s="454">
        <v>1.6000000759959221E-2</v>
      </c>
      <c r="O139" s="454">
        <v>1.6000000759959221E-2</v>
      </c>
      <c r="P139" s="454">
        <v>1.6000000759959221E-2</v>
      </c>
      <c r="Q139" s="454">
        <v>1.6000000759959221E-2</v>
      </c>
    </row>
    <row r="140" spans="1:17" ht="13.8" x14ac:dyDescent="0.3">
      <c r="A140" s="440" t="s">
        <v>510</v>
      </c>
      <c r="B140" s="296" t="s">
        <v>914</v>
      </c>
      <c r="C140" s="449" t="s">
        <v>895</v>
      </c>
      <c r="D140" s="454">
        <v>0</v>
      </c>
      <c r="E140" s="454">
        <v>0</v>
      </c>
      <c r="F140" s="454">
        <v>0</v>
      </c>
      <c r="G140" s="454">
        <v>0</v>
      </c>
      <c r="H140" s="454">
        <v>0</v>
      </c>
      <c r="I140" s="454">
        <v>0</v>
      </c>
      <c r="J140" s="454">
        <v>0</v>
      </c>
      <c r="K140" s="454">
        <v>0</v>
      </c>
      <c r="L140" s="454">
        <v>0</v>
      </c>
      <c r="M140" s="454">
        <v>0</v>
      </c>
      <c r="N140" s="454">
        <v>0</v>
      </c>
      <c r="O140" s="454">
        <v>0</v>
      </c>
      <c r="P140" s="454">
        <v>0</v>
      </c>
      <c r="Q140" s="454">
        <v>0</v>
      </c>
    </row>
    <row r="141" spans="1:17" ht="15" customHeight="1" x14ac:dyDescent="0.3">
      <c r="A141" s="440" t="s">
        <v>510</v>
      </c>
      <c r="B141" s="446">
        <v>4</v>
      </c>
      <c r="C141" s="349" t="s">
        <v>915</v>
      </c>
      <c r="D141" s="454">
        <v>2.5303473472595215</v>
      </c>
      <c r="E141" s="454">
        <v>2.2492144107818604</v>
      </c>
      <c r="F141" s="454">
        <v>2.0373811721801758</v>
      </c>
      <c r="G141" s="454">
        <v>1.5329999923706055</v>
      </c>
      <c r="H141" s="454">
        <v>1.5540000200271606</v>
      </c>
      <c r="I141" s="454">
        <v>1.5970000028610229</v>
      </c>
      <c r="J141" s="454">
        <v>2.5720000267028809</v>
      </c>
      <c r="K141" s="454">
        <v>2.6670000553131104</v>
      </c>
      <c r="L141" s="454">
        <v>2.5499999523162842</v>
      </c>
      <c r="M141" s="454">
        <v>2.4769999980926514</v>
      </c>
      <c r="N141" s="454">
        <v>1.4490000009536743</v>
      </c>
      <c r="O141" s="454">
        <v>1.4910000562667847</v>
      </c>
      <c r="P141" s="454">
        <v>1.4340000152587891</v>
      </c>
      <c r="Q141" s="454">
        <v>1.3880000114440918</v>
      </c>
    </row>
    <row r="142" spans="1:17" ht="13.8" x14ac:dyDescent="0.3">
      <c r="A142" s="440" t="s">
        <v>510</v>
      </c>
      <c r="B142" s="296" t="s">
        <v>916</v>
      </c>
      <c r="C142" s="350" t="s">
        <v>917</v>
      </c>
      <c r="D142" s="454">
        <v>2.5303473472595215</v>
      </c>
      <c r="E142" s="454">
        <v>2.2492144107818604</v>
      </c>
      <c r="F142" s="454">
        <v>2.0373811721801758</v>
      </c>
      <c r="G142" s="454">
        <v>1.5329999923706055</v>
      </c>
      <c r="H142" s="454">
        <v>1.5540000200271606</v>
      </c>
      <c r="I142" s="454">
        <v>1.5970000028610229</v>
      </c>
      <c r="J142" s="454">
        <v>2.5720000267028809</v>
      </c>
      <c r="K142" s="454">
        <v>2.6670000553131104</v>
      </c>
      <c r="L142" s="454">
        <v>2.5499999523162842</v>
      </c>
      <c r="M142" s="454">
        <v>2.4769999980926514</v>
      </c>
      <c r="N142" s="454">
        <v>1.4490000009536743</v>
      </c>
      <c r="O142" s="454">
        <v>1.4910000562667847</v>
      </c>
      <c r="P142" s="454">
        <v>1.4340000152587891</v>
      </c>
      <c r="Q142" s="454">
        <v>1.3880000114440918</v>
      </c>
    </row>
    <row r="143" spans="1:17" ht="13.8" x14ac:dyDescent="0.3">
      <c r="A143" s="440" t="s">
        <v>510</v>
      </c>
      <c r="B143" s="296" t="s">
        <v>918</v>
      </c>
      <c r="C143" s="350" t="s">
        <v>873</v>
      </c>
      <c r="D143" s="454">
        <v>0</v>
      </c>
      <c r="E143" s="454">
        <v>0</v>
      </c>
      <c r="F143" s="454">
        <v>0</v>
      </c>
      <c r="G143" s="454">
        <v>0</v>
      </c>
      <c r="H143" s="454">
        <v>0</v>
      </c>
      <c r="I143" s="454">
        <v>0</v>
      </c>
      <c r="J143" s="454">
        <v>0</v>
      </c>
      <c r="K143" s="454">
        <v>0</v>
      </c>
      <c r="L143" s="454">
        <v>0</v>
      </c>
      <c r="M143" s="454">
        <v>0</v>
      </c>
      <c r="N143" s="454">
        <v>0</v>
      </c>
      <c r="O143" s="454">
        <v>0</v>
      </c>
      <c r="P143" s="454">
        <v>0</v>
      </c>
      <c r="Q143" s="454">
        <v>0</v>
      </c>
    </row>
    <row r="144" spans="1:17" ht="13.8" x14ac:dyDescent="0.3">
      <c r="A144" s="440" t="s">
        <v>510</v>
      </c>
      <c r="B144" s="296" t="s">
        <v>919</v>
      </c>
      <c r="C144" s="449" t="s">
        <v>92</v>
      </c>
      <c r="D144" s="454">
        <v>2.5303473472595215</v>
      </c>
      <c r="E144" s="454">
        <v>2.2492144107818604</v>
      </c>
      <c r="F144" s="454">
        <v>2.0373811721801758</v>
      </c>
      <c r="G144" s="454">
        <v>1.5329999923706055</v>
      </c>
      <c r="H144" s="454">
        <v>1.5540000200271606</v>
      </c>
      <c r="I144" s="454">
        <v>1.5970000028610229</v>
      </c>
      <c r="J144" s="454">
        <v>2.5720000267028809</v>
      </c>
      <c r="K144" s="454">
        <v>2.6670000553131104</v>
      </c>
      <c r="L144" s="454">
        <v>2.5499999523162842</v>
      </c>
      <c r="M144" s="454">
        <v>2.4769999980926514</v>
      </c>
      <c r="N144" s="454">
        <v>1.4490000009536743</v>
      </c>
      <c r="O144" s="454">
        <v>1.4910000562667847</v>
      </c>
      <c r="P144" s="454">
        <v>1.4340000152587891</v>
      </c>
      <c r="Q144" s="454">
        <v>1.3880000114440918</v>
      </c>
    </row>
    <row r="145" spans="1:17" ht="13.8" x14ac:dyDescent="0.3">
      <c r="A145" s="440" t="s">
        <v>510</v>
      </c>
      <c r="B145" s="296" t="s">
        <v>920</v>
      </c>
      <c r="C145" s="451" t="s">
        <v>890</v>
      </c>
      <c r="D145" s="454">
        <v>0.74363261461257935</v>
      </c>
      <c r="E145" s="454">
        <v>0.66101169586181641</v>
      </c>
      <c r="F145" s="454">
        <v>0.59875696897506714</v>
      </c>
      <c r="G145" s="454">
        <v>0.57400000095367432</v>
      </c>
      <c r="H145" s="454">
        <v>0.55400002002716064</v>
      </c>
      <c r="I145" s="454">
        <v>0.57700002193450928</v>
      </c>
      <c r="J145" s="454">
        <v>0.56099998950958252</v>
      </c>
      <c r="K145" s="454">
        <v>0.67500001192092896</v>
      </c>
      <c r="L145" s="454">
        <v>0.56599998474121094</v>
      </c>
      <c r="M145" s="454">
        <v>0.46399998664855957</v>
      </c>
      <c r="N145" s="454">
        <v>0.45500001311302185</v>
      </c>
      <c r="O145" s="454">
        <v>0.47999998927116394</v>
      </c>
      <c r="P145" s="454">
        <v>0.50999999046325684</v>
      </c>
      <c r="Q145" s="454">
        <v>0.51700001955032349</v>
      </c>
    </row>
    <row r="146" spans="1:17" ht="13.8" x14ac:dyDescent="0.3">
      <c r="A146" s="440" t="s">
        <v>510</v>
      </c>
      <c r="B146" s="296" t="s">
        <v>921</v>
      </c>
      <c r="C146" s="451" t="s">
        <v>121</v>
      </c>
      <c r="D146" s="454">
        <v>1.7867146730422974</v>
      </c>
      <c r="E146" s="454">
        <v>1.5882025957107544</v>
      </c>
      <c r="F146" s="454">
        <v>1.4386241436004639</v>
      </c>
      <c r="G146" s="454">
        <v>0.95899999141693115</v>
      </c>
      <c r="H146" s="454">
        <v>1</v>
      </c>
      <c r="I146" s="454">
        <v>1.0199999809265137</v>
      </c>
      <c r="J146" s="454">
        <v>2.0109999179840088</v>
      </c>
      <c r="K146" s="454">
        <v>1.9919999837875366</v>
      </c>
      <c r="L146" s="454">
        <v>1.9839999675750732</v>
      </c>
      <c r="M146" s="454">
        <v>2.0130000114440918</v>
      </c>
      <c r="N146" s="454">
        <v>0.99400001764297485</v>
      </c>
      <c r="O146" s="454">
        <v>1.0110000371932983</v>
      </c>
      <c r="P146" s="454">
        <v>0.92400002479553223</v>
      </c>
      <c r="Q146" s="454">
        <v>0.87099999189376831</v>
      </c>
    </row>
    <row r="147" spans="1:17" ht="13.8" x14ac:dyDescent="0.3">
      <c r="A147" s="440" t="s">
        <v>510</v>
      </c>
      <c r="B147" s="296" t="s">
        <v>922</v>
      </c>
      <c r="C147" s="450" t="s">
        <v>893</v>
      </c>
      <c r="D147" s="454">
        <v>0</v>
      </c>
      <c r="E147" s="454">
        <v>0</v>
      </c>
      <c r="F147" s="454">
        <v>0</v>
      </c>
      <c r="G147" s="454">
        <v>0</v>
      </c>
      <c r="H147" s="454">
        <v>0</v>
      </c>
      <c r="I147" s="454">
        <v>0</v>
      </c>
      <c r="J147" s="454">
        <v>0</v>
      </c>
      <c r="K147" s="454">
        <v>0</v>
      </c>
      <c r="L147" s="454">
        <v>0</v>
      </c>
      <c r="M147" s="454">
        <v>0</v>
      </c>
      <c r="N147" s="454">
        <v>0</v>
      </c>
      <c r="O147" s="454">
        <v>0</v>
      </c>
      <c r="P147" s="454">
        <v>0</v>
      </c>
      <c r="Q147" s="454">
        <v>0</v>
      </c>
    </row>
    <row r="148" spans="1:17" ht="13.8" x14ac:dyDescent="0.3">
      <c r="A148" s="440" t="s">
        <v>510</v>
      </c>
      <c r="B148" s="296" t="s">
        <v>923</v>
      </c>
      <c r="C148" s="350" t="s">
        <v>895</v>
      </c>
      <c r="D148" s="454">
        <v>0</v>
      </c>
      <c r="E148" s="454">
        <v>0</v>
      </c>
      <c r="F148" s="454">
        <v>0</v>
      </c>
      <c r="G148" s="454">
        <v>0</v>
      </c>
      <c r="H148" s="454">
        <v>0</v>
      </c>
      <c r="I148" s="454">
        <v>0</v>
      </c>
      <c r="J148" s="454">
        <v>0</v>
      </c>
      <c r="K148" s="454">
        <v>0</v>
      </c>
      <c r="L148" s="454">
        <v>0</v>
      </c>
      <c r="M148" s="454">
        <v>0</v>
      </c>
      <c r="N148" s="454">
        <v>0</v>
      </c>
      <c r="O148" s="454">
        <v>0</v>
      </c>
      <c r="P148" s="454">
        <v>0</v>
      </c>
      <c r="Q148" s="454">
        <v>0</v>
      </c>
    </row>
    <row r="149" spans="1:17" ht="15" customHeight="1" x14ac:dyDescent="0.3">
      <c r="A149" s="440" t="s">
        <v>510</v>
      </c>
      <c r="B149" s="446">
        <v>5</v>
      </c>
      <c r="C149" s="349" t="s">
        <v>924</v>
      </c>
      <c r="D149" s="454">
        <v>2.3585889339447021</v>
      </c>
      <c r="E149" s="454">
        <v>4.1477560997009277</v>
      </c>
      <c r="F149" s="454">
        <v>3.972599983215332</v>
      </c>
      <c r="G149" s="454">
        <v>3.4981610774993896</v>
      </c>
      <c r="H149" s="454">
        <v>3.3053228855133057</v>
      </c>
      <c r="I149" s="454">
        <v>1.9219019412994385</v>
      </c>
      <c r="J149" s="454">
        <v>2.2365250587463379</v>
      </c>
      <c r="K149" s="454">
        <v>2.1480250358581543</v>
      </c>
      <c r="L149" s="454">
        <v>2.4970440864562988</v>
      </c>
      <c r="M149" s="454">
        <v>4.1019749641418457</v>
      </c>
      <c r="N149" s="454">
        <v>2.1735250949859619</v>
      </c>
      <c r="O149" s="454">
        <v>1.9585109949111938</v>
      </c>
      <c r="P149" s="454">
        <v>3.0946810245513916</v>
      </c>
      <c r="Q149" s="454">
        <v>2.8760340213775635</v>
      </c>
    </row>
    <row r="150" spans="1:17" ht="13.8" x14ac:dyDescent="0.3">
      <c r="A150" s="440" t="s">
        <v>510</v>
      </c>
      <c r="B150" s="296" t="s">
        <v>925</v>
      </c>
      <c r="C150" s="350" t="s">
        <v>926</v>
      </c>
      <c r="D150" s="454">
        <v>3.0770800113677979</v>
      </c>
      <c r="E150" s="454">
        <v>4.5199728012084961</v>
      </c>
      <c r="F150" s="454">
        <v>4.3253731727600098</v>
      </c>
      <c r="G150" s="454">
        <v>5.6855030059814453</v>
      </c>
      <c r="H150" s="454">
        <v>5.5338950157165527</v>
      </c>
      <c r="I150" s="454">
        <v>4.2721152305603027</v>
      </c>
      <c r="J150" s="454">
        <v>4.4874072074890137</v>
      </c>
      <c r="K150" s="454">
        <v>4.8347010612487793</v>
      </c>
      <c r="L150" s="454">
        <v>5.4459900856018066</v>
      </c>
      <c r="M150" s="454">
        <v>7.2998628616333008</v>
      </c>
      <c r="N150" s="454">
        <v>6.135775089263916</v>
      </c>
      <c r="O150" s="454">
        <v>6.0192818641662598</v>
      </c>
      <c r="P150" s="454">
        <v>6.0312838554382324</v>
      </c>
      <c r="Q150" s="454">
        <v>5.9690699577331543</v>
      </c>
    </row>
    <row r="151" spans="1:17" ht="13.8" x14ac:dyDescent="0.3">
      <c r="A151" s="440" t="s">
        <v>510</v>
      </c>
      <c r="B151" s="296" t="s">
        <v>927</v>
      </c>
      <c r="C151" s="447" t="s">
        <v>928</v>
      </c>
      <c r="D151" s="454">
        <v>9.3710003420710564E-3</v>
      </c>
      <c r="E151" s="454">
        <v>0.36586499214172363</v>
      </c>
      <c r="F151" s="454">
        <v>0.35647600889205933</v>
      </c>
      <c r="G151" s="454">
        <v>0.28262099623680115</v>
      </c>
      <c r="H151" s="454">
        <v>0.28213798999786377</v>
      </c>
      <c r="I151" s="454">
        <v>0.2227029949426651</v>
      </c>
      <c r="J151" s="454">
        <v>0.41532599925994873</v>
      </c>
      <c r="K151" s="454">
        <v>0.15482600033283234</v>
      </c>
      <c r="L151" s="454">
        <v>9.3845002353191376E-2</v>
      </c>
      <c r="M151" s="454">
        <v>9.3776002526283264E-2</v>
      </c>
      <c r="N151" s="454">
        <v>2.6337150484323502E-2</v>
      </c>
      <c r="O151" s="454">
        <v>2.6322999969124794E-2</v>
      </c>
      <c r="P151" s="454">
        <v>2.6322999969124794E-2</v>
      </c>
      <c r="Q151" s="454">
        <v>2.6322999969124794E-2</v>
      </c>
    </row>
    <row r="152" spans="1:17" ht="13.8" x14ac:dyDescent="0.3">
      <c r="A152" s="440" t="s">
        <v>510</v>
      </c>
      <c r="B152" s="296" t="s">
        <v>929</v>
      </c>
      <c r="C152" s="350" t="s">
        <v>930</v>
      </c>
      <c r="D152" s="454">
        <v>0.72786200046539307</v>
      </c>
      <c r="E152" s="454">
        <v>0.73808199167251587</v>
      </c>
      <c r="F152" s="454">
        <v>0.70924901962280273</v>
      </c>
      <c r="G152" s="454">
        <v>2.4699630737304688</v>
      </c>
      <c r="H152" s="454">
        <v>2.5107100009918213</v>
      </c>
      <c r="I152" s="454">
        <v>2.5729160308837891</v>
      </c>
      <c r="J152" s="454">
        <v>2.666208028793335</v>
      </c>
      <c r="K152" s="454">
        <v>2.8415019512176514</v>
      </c>
      <c r="L152" s="454">
        <v>3.0427908897399902</v>
      </c>
      <c r="M152" s="454">
        <v>3.2916638851165771</v>
      </c>
      <c r="N152" s="454">
        <v>3.9885869026184082</v>
      </c>
      <c r="O152" s="454">
        <v>4.0870938301086426</v>
      </c>
      <c r="P152" s="454">
        <v>2.962925910949707</v>
      </c>
      <c r="Q152" s="454">
        <v>3.119359016418457</v>
      </c>
    </row>
    <row r="153" spans="1:17" ht="15" customHeight="1" x14ac:dyDescent="0.3">
      <c r="A153" s="440" t="s">
        <v>510</v>
      </c>
      <c r="B153" s="446">
        <v>6</v>
      </c>
      <c r="C153" s="452" t="s">
        <v>931</v>
      </c>
      <c r="D153" s="454">
        <v>-2.5855810642242432</v>
      </c>
      <c r="E153" s="454">
        <v>-2.2124130725860596</v>
      </c>
      <c r="F153" s="454">
        <v>-1.1273720264434814</v>
      </c>
      <c r="G153" s="454">
        <v>-1.8837230205535889</v>
      </c>
      <c r="H153" s="454">
        <v>-4.1499571800231934</v>
      </c>
      <c r="I153" s="454">
        <v>-4.4098610877990723</v>
      </c>
      <c r="J153" s="454">
        <v>-4.1783919334411621</v>
      </c>
      <c r="K153" s="454">
        <v>-3.7966170310974121</v>
      </c>
      <c r="L153" s="454">
        <v>-3.3485679626464844</v>
      </c>
      <c r="M153" s="454">
        <v>-3.9787659645080566</v>
      </c>
      <c r="N153" s="454">
        <v>-4.9676632881164551</v>
      </c>
      <c r="O153" s="454">
        <v>-4.5528478622436523</v>
      </c>
      <c r="P153" s="454">
        <v>-4.4636712074279785</v>
      </c>
      <c r="Q153" s="454">
        <v>-4.6281189918518066</v>
      </c>
    </row>
    <row r="154" spans="1:17" ht="13.8" x14ac:dyDescent="0.3">
      <c r="A154" s="440" t="s">
        <v>510</v>
      </c>
      <c r="B154" s="296" t="s">
        <v>932</v>
      </c>
      <c r="C154" s="447" t="s">
        <v>933</v>
      </c>
      <c r="D154" s="454">
        <v>0.25796300172805786</v>
      </c>
      <c r="E154" s="454">
        <v>0.43561199307441711</v>
      </c>
      <c r="F154" s="454">
        <v>0.81843900680541992</v>
      </c>
      <c r="G154" s="454">
        <v>0.58645397424697876</v>
      </c>
      <c r="H154" s="454">
        <v>0.60158497095108032</v>
      </c>
      <c r="I154" s="454">
        <v>0.26598000526428223</v>
      </c>
      <c r="J154" s="454">
        <v>0.30892598628997803</v>
      </c>
      <c r="K154" s="454">
        <v>0.43214499950408936</v>
      </c>
      <c r="L154" s="454">
        <v>0.53457897901535034</v>
      </c>
      <c r="M154" s="454">
        <v>0.61111199855804443</v>
      </c>
      <c r="N154" s="454">
        <v>0.87882262468338013</v>
      </c>
      <c r="O154" s="454">
        <v>0.91449600458145142</v>
      </c>
      <c r="P154" s="454">
        <v>0.90291398763656616</v>
      </c>
      <c r="Q154" s="454">
        <v>0.95326101779937744</v>
      </c>
    </row>
    <row r="155" spans="1:17" ht="13.8" x14ac:dyDescent="0.3">
      <c r="A155" s="440" t="s">
        <v>510</v>
      </c>
      <c r="B155" s="296" t="s">
        <v>934</v>
      </c>
      <c r="C155" s="448" t="s">
        <v>935</v>
      </c>
      <c r="D155" s="454">
        <v>2.8435440063476563</v>
      </c>
      <c r="E155" s="454">
        <v>2.6480250358581543</v>
      </c>
      <c r="F155" s="454">
        <v>1.9458110332489014</v>
      </c>
      <c r="G155" s="454">
        <v>2.4701769351959229</v>
      </c>
      <c r="H155" s="454">
        <v>4.7515420913696289</v>
      </c>
      <c r="I155" s="454">
        <v>4.6758408546447754</v>
      </c>
      <c r="J155" s="454">
        <v>4.4873180389404297</v>
      </c>
      <c r="K155" s="454">
        <v>4.228762149810791</v>
      </c>
      <c r="L155" s="454">
        <v>3.8831470012664795</v>
      </c>
      <c r="M155" s="454">
        <v>4.5898780822753906</v>
      </c>
      <c r="N155" s="454">
        <v>5.8464860916137695</v>
      </c>
      <c r="O155" s="454">
        <v>5.467343807220459</v>
      </c>
      <c r="P155" s="454">
        <v>5.3665847778320313</v>
      </c>
      <c r="Q155" s="454">
        <v>5.5813798904418945</v>
      </c>
    </row>
    <row r="156" spans="1:17" ht="13.8" x14ac:dyDescent="0.3">
      <c r="A156" s="440" t="s">
        <v>510</v>
      </c>
      <c r="B156" s="296" t="s">
        <v>936</v>
      </c>
      <c r="C156" s="456" t="s">
        <v>937</v>
      </c>
      <c r="D156" s="454">
        <v>2.6749999523162842</v>
      </c>
      <c r="E156" s="454">
        <v>2.3380000591278076</v>
      </c>
      <c r="F156" s="454">
        <v>1.7230000495910645</v>
      </c>
      <c r="G156" s="454">
        <v>2.3059999942779541</v>
      </c>
      <c r="H156" s="454">
        <v>2.4539999961853027</v>
      </c>
      <c r="I156" s="454">
        <v>2.1630001068115234</v>
      </c>
      <c r="J156" s="454">
        <v>2.0179998874664307</v>
      </c>
      <c r="K156" s="454">
        <v>1.9119999408721924</v>
      </c>
      <c r="L156" s="454">
        <v>1.4019999504089355</v>
      </c>
      <c r="M156" s="454">
        <v>1.7769999504089355</v>
      </c>
      <c r="N156" s="454">
        <v>2.499000072479248</v>
      </c>
      <c r="O156" s="454">
        <v>2.1530001163482666</v>
      </c>
      <c r="P156" s="454">
        <v>2.0420000553131104</v>
      </c>
      <c r="Q156" s="454">
        <v>2.0869998931884766</v>
      </c>
    </row>
    <row r="157" spans="1:17" ht="13.8" x14ac:dyDescent="0.3">
      <c r="A157" s="440" t="s">
        <v>510</v>
      </c>
      <c r="B157" s="296" t="s">
        <v>938</v>
      </c>
      <c r="C157" s="448" t="s">
        <v>939</v>
      </c>
      <c r="D157" s="454">
        <v>0.10068900138139725</v>
      </c>
      <c r="E157" s="454">
        <v>0.21886900067329407</v>
      </c>
      <c r="F157" s="454">
        <v>0.14957299828529358</v>
      </c>
      <c r="G157" s="454">
        <v>9.2265002429485321E-2</v>
      </c>
      <c r="H157" s="454">
        <v>0.33985400199890137</v>
      </c>
      <c r="I157" s="454">
        <v>0.16868799924850464</v>
      </c>
      <c r="J157" s="454">
        <v>0.12817500531673431</v>
      </c>
      <c r="K157" s="454">
        <v>0.12384399771690369</v>
      </c>
      <c r="L157" s="454">
        <v>0.14182600378990173</v>
      </c>
      <c r="M157" s="454">
        <v>0.14098000526428223</v>
      </c>
      <c r="N157" s="454">
        <v>0.1507515013217926</v>
      </c>
      <c r="O157" s="454">
        <v>0.1624470055103302</v>
      </c>
      <c r="P157" s="454">
        <v>0.1624470055103302</v>
      </c>
      <c r="Q157" s="454">
        <v>0.1624470055103302</v>
      </c>
    </row>
    <row r="158" spans="1:17" ht="13.8" x14ac:dyDescent="0.3">
      <c r="A158" s="440" t="s">
        <v>510</v>
      </c>
      <c r="B158" s="296" t="s">
        <v>940</v>
      </c>
      <c r="C158" s="448" t="s">
        <v>941</v>
      </c>
      <c r="D158" s="454">
        <v>6.7855000495910645E-2</v>
      </c>
      <c r="E158" s="454">
        <v>9.1155998408794403E-2</v>
      </c>
      <c r="F158" s="454">
        <v>7.3238000273704529E-2</v>
      </c>
      <c r="G158" s="454">
        <v>7.1911998093128204E-2</v>
      </c>
      <c r="H158" s="454">
        <v>1.9576879739761353</v>
      </c>
      <c r="I158" s="454">
        <v>2.3441529273986816</v>
      </c>
      <c r="J158" s="454">
        <v>2.3411428928375244</v>
      </c>
      <c r="K158" s="454">
        <v>2.192918062210083</v>
      </c>
      <c r="L158" s="454">
        <v>2.3393208980560303</v>
      </c>
      <c r="M158" s="454">
        <v>2.6718978881835938</v>
      </c>
      <c r="N158" s="454">
        <v>3.1967344284057617</v>
      </c>
      <c r="O158" s="454">
        <v>3.1518969535827637</v>
      </c>
      <c r="P158" s="454">
        <v>3.1621379852294922</v>
      </c>
      <c r="Q158" s="454">
        <v>3.3319330215454102</v>
      </c>
    </row>
    <row r="159" spans="1:17" ht="15" customHeight="1" x14ac:dyDescent="0.3">
      <c r="A159" s="440" t="s">
        <v>510</v>
      </c>
      <c r="B159" s="446">
        <v>7</v>
      </c>
      <c r="C159" s="453" t="s">
        <v>942</v>
      </c>
      <c r="D159" s="454">
        <v>20.987371444702148</v>
      </c>
      <c r="E159" s="454">
        <v>21.325115203857422</v>
      </c>
      <c r="F159" s="454">
        <v>21.209283828735352</v>
      </c>
      <c r="G159" s="454">
        <v>20.9383544921875</v>
      </c>
      <c r="H159" s="454">
        <v>19.517242431640625</v>
      </c>
      <c r="I159" s="454">
        <v>21.645158767700195</v>
      </c>
      <c r="J159" s="454">
        <v>24.102285385131836</v>
      </c>
      <c r="K159" s="454">
        <v>24.559856414794922</v>
      </c>
      <c r="L159" s="454">
        <v>26.399017333984375</v>
      </c>
      <c r="M159" s="454">
        <v>27.886449813842773</v>
      </c>
      <c r="N159" s="454">
        <v>31.041610717773438</v>
      </c>
      <c r="O159" s="454">
        <v>36.073226928710938</v>
      </c>
      <c r="P159" s="454">
        <v>36.714321136474609</v>
      </c>
      <c r="Q159" s="454">
        <v>40.327247619628906</v>
      </c>
    </row>
    <row r="160" spans="1:17" ht="13.8" x14ac:dyDescent="0.3">
      <c r="A160" s="440" t="s">
        <v>510</v>
      </c>
      <c r="B160" s="296" t="s">
        <v>943</v>
      </c>
      <c r="C160" s="448" t="s">
        <v>944</v>
      </c>
      <c r="D160" s="454">
        <v>5.7480001449584961</v>
      </c>
      <c r="E160" s="454">
        <v>5.9829998016357422</v>
      </c>
      <c r="F160" s="454">
        <v>3.2650001049041748</v>
      </c>
      <c r="G160" s="454">
        <v>3.9649999141693115</v>
      </c>
      <c r="H160" s="454">
        <v>4.005000114440918</v>
      </c>
      <c r="I160" s="454">
        <v>4.005000114440918</v>
      </c>
      <c r="J160" s="454">
        <v>4.1050000190734863</v>
      </c>
      <c r="K160" s="454">
        <v>4.1350002288818359</v>
      </c>
      <c r="L160" s="454">
        <v>4.1139998435974121</v>
      </c>
      <c r="M160" s="454">
        <v>4.1440000534057617</v>
      </c>
      <c r="N160" s="454">
        <v>4.0240001678466797</v>
      </c>
      <c r="O160" s="454">
        <v>4.0240001678466797</v>
      </c>
      <c r="P160" s="454">
        <v>4.0300002098083496</v>
      </c>
      <c r="Q160" s="454">
        <v>4.0799999237060547</v>
      </c>
    </row>
    <row r="161" spans="1:17" ht="13.8" x14ac:dyDescent="0.3">
      <c r="A161" s="440" t="s">
        <v>510</v>
      </c>
      <c r="B161" s="296" t="s">
        <v>945</v>
      </c>
      <c r="C161" s="448" t="s">
        <v>946</v>
      </c>
      <c r="D161" s="454">
        <v>0</v>
      </c>
      <c r="E161" s="454">
        <v>0</v>
      </c>
      <c r="F161" s="454">
        <v>0.69999998807907104</v>
      </c>
      <c r="G161" s="454">
        <v>0</v>
      </c>
      <c r="H161" s="454">
        <v>0</v>
      </c>
      <c r="I161" s="454">
        <v>0</v>
      </c>
      <c r="J161" s="454">
        <v>0</v>
      </c>
      <c r="K161" s="454">
        <v>0</v>
      </c>
      <c r="L161" s="454">
        <v>0</v>
      </c>
      <c r="M161" s="454">
        <v>0</v>
      </c>
      <c r="N161" s="454">
        <v>0</v>
      </c>
      <c r="O161" s="454">
        <v>0</v>
      </c>
      <c r="P161" s="454">
        <v>0</v>
      </c>
      <c r="Q161" s="454">
        <v>0</v>
      </c>
    </row>
    <row r="162" spans="1:17" ht="13.8" x14ac:dyDescent="0.3">
      <c r="A162" s="440" t="s">
        <v>510</v>
      </c>
      <c r="B162" s="296" t="s">
        <v>947</v>
      </c>
      <c r="C162" s="448" t="s">
        <v>948</v>
      </c>
      <c r="D162" s="454">
        <v>-1.2460000514984131</v>
      </c>
      <c r="E162" s="454">
        <v>-1.1100000143051147</v>
      </c>
      <c r="F162" s="454">
        <v>-1.6089999675750732</v>
      </c>
      <c r="G162" s="454">
        <v>-1.4249999523162842</v>
      </c>
      <c r="H162" s="454">
        <v>-1.2619999647140503</v>
      </c>
      <c r="I162" s="454">
        <v>-0.98600000143051147</v>
      </c>
      <c r="J162" s="454">
        <v>-0.93199998140335083</v>
      </c>
      <c r="K162" s="454">
        <v>-0.65100002288818359</v>
      </c>
      <c r="L162" s="454">
        <v>-0.50300002098083496</v>
      </c>
      <c r="M162" s="454">
        <v>-0.27799999713897705</v>
      </c>
      <c r="N162" s="454">
        <v>-0.67100000381469727</v>
      </c>
      <c r="O162" s="454">
        <v>-0.44800001382827759</v>
      </c>
      <c r="P162" s="454">
        <v>-0.47999998927116394</v>
      </c>
      <c r="Q162" s="454">
        <v>-0.335999995470047</v>
      </c>
    </row>
    <row r="163" spans="1:17" ht="13.8" x14ac:dyDescent="0.3">
      <c r="A163" s="440" t="s">
        <v>510</v>
      </c>
      <c r="B163" s="296" t="s">
        <v>949</v>
      </c>
      <c r="C163" s="448" t="s">
        <v>950</v>
      </c>
      <c r="D163" s="454">
        <v>1.6050000190734863</v>
      </c>
      <c r="E163" s="454">
        <v>1.2769999504089355</v>
      </c>
      <c r="F163" s="454">
        <v>1.9550000429153442</v>
      </c>
      <c r="G163" s="454">
        <v>1.5140000581741333</v>
      </c>
      <c r="H163" s="454">
        <v>1.8070000410079956</v>
      </c>
      <c r="I163" s="454">
        <v>2.2079999446868896</v>
      </c>
      <c r="J163" s="454">
        <v>3.062999963760376</v>
      </c>
      <c r="K163" s="454">
        <v>3.2939999103546143</v>
      </c>
      <c r="L163" s="454">
        <v>4.4419999122619629</v>
      </c>
      <c r="M163" s="454">
        <v>4.429999828338623</v>
      </c>
      <c r="N163" s="454">
        <v>2.5690000057220459</v>
      </c>
      <c r="O163" s="454">
        <v>2.8680000305175781</v>
      </c>
      <c r="P163" s="454">
        <v>2.9049999713897705</v>
      </c>
      <c r="Q163" s="454">
        <v>6.9840002059936523</v>
      </c>
    </row>
    <row r="164" spans="1:17" ht="13.8" x14ac:dyDescent="0.3">
      <c r="A164" s="440" t="s">
        <v>510</v>
      </c>
      <c r="B164" s="296">
        <v>7.5</v>
      </c>
      <c r="C164" s="227" t="s">
        <v>951</v>
      </c>
      <c r="D164" s="454">
        <v>14.88037109375</v>
      </c>
      <c r="E164" s="454">
        <v>15.175114631652832</v>
      </c>
      <c r="F164" s="454">
        <v>16.898284912109375</v>
      </c>
      <c r="G164" s="454">
        <v>16.884353637695313</v>
      </c>
      <c r="H164" s="454">
        <v>14.967243194580078</v>
      </c>
      <c r="I164" s="454">
        <v>16.418157577514648</v>
      </c>
      <c r="J164" s="454">
        <v>17.86628532409668</v>
      </c>
      <c r="K164" s="454">
        <v>17.781856536865234</v>
      </c>
      <c r="L164" s="454">
        <v>18.346017837524414</v>
      </c>
      <c r="M164" s="454">
        <v>19.590450286865234</v>
      </c>
      <c r="N164" s="454">
        <v>25.119611740112305</v>
      </c>
      <c r="O164" s="454">
        <v>29.629228591918945</v>
      </c>
      <c r="P164" s="454">
        <v>30.259323120117188</v>
      </c>
      <c r="Q164" s="454">
        <v>29.599248886108398</v>
      </c>
    </row>
    <row r="165" spans="1:17" ht="15" customHeight="1" x14ac:dyDescent="0.3">
      <c r="A165" s="440" t="s">
        <v>510</v>
      </c>
      <c r="B165" s="446">
        <v>8</v>
      </c>
      <c r="C165" s="349" t="s">
        <v>952</v>
      </c>
      <c r="D165" s="454">
        <v>2.8312129974365234</v>
      </c>
      <c r="E165" s="454">
        <v>1.3503580093383789</v>
      </c>
      <c r="F165" s="454">
        <v>8.6455812454223633</v>
      </c>
      <c r="G165" s="454">
        <v>5.673192024230957</v>
      </c>
      <c r="H165" s="454">
        <v>7.1407241821289063</v>
      </c>
      <c r="I165" s="454">
        <v>9.3714141845703125</v>
      </c>
      <c r="J165" s="454">
        <v>9.8647346496582031</v>
      </c>
      <c r="K165" s="454">
        <v>8.1784229278564453</v>
      </c>
      <c r="L165" s="454">
        <v>8.1001691818237305</v>
      </c>
      <c r="M165" s="454">
        <v>4.6297688484191895</v>
      </c>
      <c r="N165" s="454">
        <v>8.2209682464599609</v>
      </c>
      <c r="O165" s="454">
        <v>9.6864967346191406</v>
      </c>
      <c r="P165" s="454">
        <v>10.371262550354004</v>
      </c>
      <c r="Q165" s="454">
        <v>8.8823652267456055</v>
      </c>
    </row>
    <row r="166" spans="1:17" ht="13.8" x14ac:dyDescent="0.3">
      <c r="A166" s="440" t="s">
        <v>510</v>
      </c>
      <c r="B166" s="296" t="s">
        <v>953</v>
      </c>
      <c r="C166" s="350" t="s">
        <v>191</v>
      </c>
      <c r="D166" s="454">
        <v>3.0552129745483398</v>
      </c>
      <c r="E166" s="454">
        <v>2.6183578968048096</v>
      </c>
      <c r="F166" s="454">
        <v>8.9135808944702148</v>
      </c>
      <c r="G166" s="454">
        <v>5.988192081451416</v>
      </c>
      <c r="H166" s="454">
        <v>7.2667241096496582</v>
      </c>
      <c r="I166" s="454">
        <v>10.154414176940918</v>
      </c>
      <c r="J166" s="454">
        <v>10.071735382080078</v>
      </c>
      <c r="K166" s="454">
        <v>8.5064229965209961</v>
      </c>
      <c r="L166" s="454">
        <v>8.38616943359375</v>
      </c>
      <c r="M166" s="454">
        <v>6.7147688865661621</v>
      </c>
      <c r="N166" s="454">
        <v>9.9859676361083984</v>
      </c>
      <c r="O166" s="454">
        <v>11.34849739074707</v>
      </c>
      <c r="P166" s="454">
        <v>11.897262573242188</v>
      </c>
      <c r="Q166" s="454">
        <v>10.419364929199219</v>
      </c>
    </row>
    <row r="167" spans="1:17" ht="13.8" x14ac:dyDescent="0.3">
      <c r="A167" s="440" t="s">
        <v>510</v>
      </c>
      <c r="B167" s="296" t="s">
        <v>954</v>
      </c>
      <c r="C167" s="449" t="s">
        <v>955</v>
      </c>
      <c r="D167" s="454">
        <v>2.35921311378479</v>
      </c>
      <c r="E167" s="454">
        <v>1.9233579635620117</v>
      </c>
      <c r="F167" s="454">
        <v>8.651580810546875</v>
      </c>
      <c r="G167" s="454">
        <v>5.6421918869018555</v>
      </c>
      <c r="H167" s="454">
        <v>6.9567241668701172</v>
      </c>
      <c r="I167" s="454">
        <v>9.4214143753051758</v>
      </c>
      <c r="J167" s="454">
        <v>9.3597345352172852</v>
      </c>
      <c r="K167" s="454">
        <v>7.7554230690002441</v>
      </c>
      <c r="L167" s="454">
        <v>8.0931692123413086</v>
      </c>
      <c r="M167" s="454">
        <v>6.3667688369750977</v>
      </c>
      <c r="N167" s="454">
        <v>8.6259679794311523</v>
      </c>
      <c r="O167" s="454">
        <v>10.252496719360352</v>
      </c>
      <c r="P167" s="454">
        <v>10.854263305664063</v>
      </c>
      <c r="Q167" s="454">
        <v>9.3633651733398438</v>
      </c>
    </row>
    <row r="168" spans="1:17" ht="13.8" x14ac:dyDescent="0.3">
      <c r="A168" s="440" t="s">
        <v>510</v>
      </c>
      <c r="B168" s="296" t="s">
        <v>956</v>
      </c>
      <c r="C168" s="449" t="s">
        <v>957</v>
      </c>
      <c r="D168" s="454">
        <v>0.69599997997283936</v>
      </c>
      <c r="E168" s="454">
        <v>0.69499999284744263</v>
      </c>
      <c r="F168" s="454">
        <v>0.26199999451637268</v>
      </c>
      <c r="G168" s="454">
        <v>0.34599998593330383</v>
      </c>
      <c r="H168" s="454">
        <v>0.31000000238418579</v>
      </c>
      <c r="I168" s="454">
        <v>0.73299998044967651</v>
      </c>
      <c r="J168" s="454">
        <v>0.71200001239776611</v>
      </c>
      <c r="K168" s="454">
        <v>0.75099998712539673</v>
      </c>
      <c r="L168" s="454">
        <v>0.29300001263618469</v>
      </c>
      <c r="M168" s="454">
        <v>0.34799998998641968</v>
      </c>
      <c r="N168" s="454">
        <v>1.3600000143051147</v>
      </c>
      <c r="O168" s="454">
        <v>1.0959999561309814</v>
      </c>
      <c r="P168" s="454">
        <v>1.0429999828338623</v>
      </c>
      <c r="Q168" s="454">
        <v>1.0559999942779541</v>
      </c>
    </row>
    <row r="169" spans="1:17" ht="13.8" x14ac:dyDescent="0.3">
      <c r="A169" s="440" t="s">
        <v>510</v>
      </c>
      <c r="B169" s="296" t="s">
        <v>958</v>
      </c>
      <c r="C169" s="350" t="s">
        <v>196</v>
      </c>
      <c r="D169" s="454">
        <v>0.22400000691413879</v>
      </c>
      <c r="E169" s="454">
        <v>1.2680000066757202</v>
      </c>
      <c r="F169" s="454">
        <v>0.26800000667572021</v>
      </c>
      <c r="G169" s="454">
        <v>0.31499999761581421</v>
      </c>
      <c r="H169" s="454">
        <v>0.12600000202655792</v>
      </c>
      <c r="I169" s="454">
        <v>0.78299999237060547</v>
      </c>
      <c r="J169" s="454">
        <v>0.2070000022649765</v>
      </c>
      <c r="K169" s="454">
        <v>0.32800000905990601</v>
      </c>
      <c r="L169" s="454">
        <v>0.28600001335144043</v>
      </c>
      <c r="M169" s="454">
        <v>2.0850000381469727</v>
      </c>
      <c r="N169" s="454">
        <v>1.7649999856948853</v>
      </c>
      <c r="O169" s="454">
        <v>1.6619999408721924</v>
      </c>
      <c r="P169" s="454">
        <v>1.5260000228881836</v>
      </c>
      <c r="Q169" s="454">
        <v>1.5369999408721924</v>
      </c>
    </row>
    <row r="170" spans="1:17" ht="13.8" x14ac:dyDescent="0.3">
      <c r="A170" s="440" t="s">
        <v>510</v>
      </c>
      <c r="B170" s="296" t="s">
        <v>959</v>
      </c>
      <c r="C170" s="449" t="s">
        <v>955</v>
      </c>
      <c r="D170" s="454">
        <v>0</v>
      </c>
      <c r="E170" s="454">
        <v>1.0010000467300415</v>
      </c>
      <c r="F170" s="454">
        <v>0</v>
      </c>
      <c r="G170" s="454">
        <v>0</v>
      </c>
      <c r="H170" s="454">
        <v>3.0000000260770321E-3</v>
      </c>
      <c r="I170" s="454">
        <v>0</v>
      </c>
      <c r="J170" s="454">
        <v>6.1000000685453415E-2</v>
      </c>
      <c r="K170" s="454">
        <v>7.1000002324581146E-2</v>
      </c>
      <c r="L170" s="454">
        <v>0</v>
      </c>
      <c r="M170" s="454">
        <v>3.2999999821186066E-2</v>
      </c>
      <c r="N170" s="454">
        <v>4.0000001899898052E-3</v>
      </c>
      <c r="O170" s="454">
        <v>0.1289999932050705</v>
      </c>
      <c r="P170" s="454">
        <v>0</v>
      </c>
      <c r="Q170" s="454">
        <v>0</v>
      </c>
    </row>
    <row r="171" spans="1:17" ht="20.25" customHeight="1" x14ac:dyDescent="0.3">
      <c r="A171" s="440" t="s">
        <v>510</v>
      </c>
      <c r="B171" s="872" t="s">
        <v>960</v>
      </c>
      <c r="C171" s="873" t="s">
        <v>961</v>
      </c>
      <c r="D171" s="874">
        <v>0.22400000691413879</v>
      </c>
      <c r="E171" s="874">
        <v>0.2669999897480011</v>
      </c>
      <c r="F171" s="874">
        <v>0.26800000667572021</v>
      </c>
      <c r="G171" s="874">
        <v>0.31499999761581421</v>
      </c>
      <c r="H171" s="874">
        <v>0.12300000339746475</v>
      </c>
      <c r="I171" s="874">
        <v>0.78299999237060547</v>
      </c>
      <c r="J171" s="874">
        <v>0.14599999785423279</v>
      </c>
      <c r="K171" s="874">
        <v>0.25699999928474426</v>
      </c>
      <c r="L171" s="874">
        <v>0.28600001335144043</v>
      </c>
      <c r="M171" s="874">
        <v>2.0520000457763672</v>
      </c>
      <c r="N171" s="874">
        <v>1.7610000371932983</v>
      </c>
      <c r="O171" s="874">
        <v>1.5329999923706055</v>
      </c>
      <c r="P171" s="874">
        <v>1.5260000228881836</v>
      </c>
      <c r="Q171" s="874">
        <v>1.5369999408721924</v>
      </c>
    </row>
    <row r="172" spans="1:17" x14ac:dyDescent="0.25">
      <c r="C172" s="456"/>
      <c r="D172" s="454"/>
      <c r="E172" s="454"/>
      <c r="F172" s="454"/>
      <c r="G172" s="454"/>
      <c r="H172" s="454"/>
      <c r="I172" s="454"/>
      <c r="J172" s="454"/>
      <c r="K172" s="454"/>
      <c r="L172" s="454"/>
      <c r="M172" s="454"/>
      <c r="N172" s="454"/>
      <c r="O172" s="454"/>
      <c r="P172" s="454"/>
      <c r="Q172" s="454"/>
    </row>
    <row r="173" spans="1:17" ht="30" customHeight="1" x14ac:dyDescent="0.3">
      <c r="A173" s="870"/>
      <c r="C173" s="8" t="str">
        <f>Index!A83</f>
        <v>Table 6c     Deposits by Institution, end of period, FY2014-FY2023</v>
      </c>
    </row>
    <row r="174" spans="1:17" ht="25.35" customHeight="1" x14ac:dyDescent="0.3">
      <c r="A174" s="455"/>
      <c r="B174" s="461"/>
      <c r="C174" s="239" t="s">
        <v>962</v>
      </c>
      <c r="D174" s="155" t="str">
        <f>D2</f>
        <v>FY10</v>
      </c>
      <c r="E174" s="155" t="str">
        <f t="shared" ref="E174:Q174" si="4">E2</f>
        <v>FY11</v>
      </c>
      <c r="F174" s="155" t="str">
        <f t="shared" si="4"/>
        <v>FY12</v>
      </c>
      <c r="G174" s="155" t="str">
        <f t="shared" si="4"/>
        <v>FY13</v>
      </c>
      <c r="H174" s="155" t="str">
        <f t="shared" si="4"/>
        <v>FY14</v>
      </c>
      <c r="I174" s="155" t="str">
        <f t="shared" si="4"/>
        <v>FY15</v>
      </c>
      <c r="J174" s="155" t="str">
        <f t="shared" si="4"/>
        <v>FY16</v>
      </c>
      <c r="K174" s="155" t="str">
        <f t="shared" si="4"/>
        <v>FY17</v>
      </c>
      <c r="L174" s="155" t="str">
        <f t="shared" si="4"/>
        <v>FY18</v>
      </c>
      <c r="M174" s="155" t="str">
        <f t="shared" si="4"/>
        <v>FY19</v>
      </c>
      <c r="N174" s="155" t="str">
        <f t="shared" si="4"/>
        <v>FY20</v>
      </c>
      <c r="O174" s="155" t="str">
        <f t="shared" si="4"/>
        <v>FY21</v>
      </c>
      <c r="P174" s="155" t="str">
        <f t="shared" si="4"/>
        <v>FY22</v>
      </c>
      <c r="Q174" s="155" t="str">
        <f t="shared" si="4"/>
        <v>FY23</v>
      </c>
    </row>
    <row r="175" spans="1:17" ht="20.25" customHeight="1" x14ac:dyDescent="0.25">
      <c r="C175" s="89" t="s">
        <v>963</v>
      </c>
      <c r="D175" s="454">
        <v>96.254997253417969</v>
      </c>
      <c r="E175" s="454">
        <v>105.43699645996094</v>
      </c>
      <c r="F175" s="454">
        <v>130.88900756835938</v>
      </c>
      <c r="G175" s="454">
        <v>135.46699523925781</v>
      </c>
      <c r="H175" s="454">
        <v>170.59300231933594</v>
      </c>
      <c r="I175" s="454">
        <v>225.27900695800781</v>
      </c>
      <c r="J175" s="454">
        <v>274.63699340820313</v>
      </c>
      <c r="K175" s="454">
        <v>283.00399780273438</v>
      </c>
      <c r="L175" s="454">
        <v>283.33099365234375</v>
      </c>
      <c r="M175" s="454">
        <v>263.77899169921875</v>
      </c>
      <c r="N175" s="454">
        <v>316.26901245117188</v>
      </c>
      <c r="O175" s="454">
        <v>308.9639892578125</v>
      </c>
      <c r="P175" s="454">
        <v>295.35501098632813</v>
      </c>
      <c r="Q175" s="454">
        <v>280.885986328125</v>
      </c>
    </row>
    <row r="176" spans="1:17" x14ac:dyDescent="0.25">
      <c r="C176" s="462" t="s">
        <v>964</v>
      </c>
      <c r="D176" s="454">
        <v>40.977169036865234</v>
      </c>
      <c r="E176" s="454">
        <v>48.704635620117188</v>
      </c>
      <c r="F176" s="454">
        <v>66.212844848632813</v>
      </c>
      <c r="G176" s="454">
        <v>62.301998138427734</v>
      </c>
      <c r="H176" s="454">
        <v>79.958999633789063</v>
      </c>
      <c r="I176" s="454">
        <v>96.640998840332031</v>
      </c>
      <c r="J176" s="454">
        <v>116.16999816894531</v>
      </c>
      <c r="K176" s="454">
        <v>114.5989990234375</v>
      </c>
      <c r="L176" s="454">
        <v>109.56500244140625</v>
      </c>
      <c r="M176" s="454">
        <v>104.197998046875</v>
      </c>
      <c r="N176" s="454">
        <v>118.13200378417969</v>
      </c>
      <c r="O176" s="454">
        <v>108.97100067138672</v>
      </c>
      <c r="P176" s="454">
        <v>107.84100341796875</v>
      </c>
      <c r="Q176" s="454">
        <v>106.80000305175781</v>
      </c>
    </row>
    <row r="177" spans="1:17" x14ac:dyDescent="0.25">
      <c r="C177" s="456" t="s">
        <v>965</v>
      </c>
      <c r="D177" s="454">
        <v>39.268169403076172</v>
      </c>
      <c r="E177" s="454">
        <v>47.358638763427734</v>
      </c>
      <c r="F177" s="454">
        <v>64.896842956542969</v>
      </c>
      <c r="G177" s="454">
        <v>61.867000579833984</v>
      </c>
      <c r="H177" s="454">
        <v>78.81500244140625</v>
      </c>
      <c r="I177" s="454">
        <v>96.516998291015625</v>
      </c>
      <c r="J177" s="454">
        <v>116.03900146484375</v>
      </c>
      <c r="K177" s="454">
        <v>114.45999908447266</v>
      </c>
      <c r="L177" s="454">
        <v>109.39099884033203</v>
      </c>
      <c r="M177" s="454">
        <v>104.08499908447266</v>
      </c>
      <c r="N177" s="454">
        <v>118.08899688720703</v>
      </c>
      <c r="O177" s="454">
        <v>108.95600128173828</v>
      </c>
      <c r="P177" s="454">
        <v>107.80999755859375</v>
      </c>
      <c r="Q177" s="454">
        <v>106.75499725341797</v>
      </c>
    </row>
    <row r="178" spans="1:17" x14ac:dyDescent="0.25">
      <c r="C178" s="456" t="s">
        <v>966</v>
      </c>
      <c r="D178" s="454">
        <v>1.7089999914169312</v>
      </c>
      <c r="E178" s="454">
        <v>1.3459999561309814</v>
      </c>
      <c r="F178" s="454">
        <v>1.3159999847412109</v>
      </c>
      <c r="G178" s="454">
        <v>0.43500000238418579</v>
      </c>
      <c r="H178" s="454">
        <v>1.1440000534057617</v>
      </c>
      <c r="I178" s="454">
        <v>0.12399999797344208</v>
      </c>
      <c r="J178" s="454">
        <v>0.13099999725818634</v>
      </c>
      <c r="K178" s="454">
        <v>0.13899999856948853</v>
      </c>
      <c r="L178" s="454">
        <v>0.17399999499320984</v>
      </c>
      <c r="M178" s="454">
        <v>0.11299999803304672</v>
      </c>
      <c r="N178" s="454">
        <v>4.3000001460313797E-2</v>
      </c>
      <c r="O178" s="454">
        <v>1.4999999664723873E-2</v>
      </c>
      <c r="P178" s="454">
        <v>3.0999999493360519E-2</v>
      </c>
      <c r="Q178" s="454">
        <v>4.5000001788139343E-2</v>
      </c>
    </row>
    <row r="179" spans="1:17" x14ac:dyDescent="0.25">
      <c r="C179" s="462" t="s">
        <v>967</v>
      </c>
      <c r="D179" s="454">
        <v>0.61400002241134644</v>
      </c>
      <c r="E179" s="454">
        <v>0.26399999856948853</v>
      </c>
      <c r="F179" s="454">
        <v>0.26600000262260437</v>
      </c>
      <c r="G179" s="454">
        <v>4.374000072479248</v>
      </c>
      <c r="H179" s="454">
        <v>6.3870000839233398</v>
      </c>
      <c r="I179" s="454">
        <v>9.491999626159668</v>
      </c>
      <c r="J179" s="454">
        <v>14.116999626159668</v>
      </c>
      <c r="K179" s="454">
        <v>12.48799991607666</v>
      </c>
      <c r="L179" s="454">
        <v>7.1960000991821289</v>
      </c>
      <c r="M179" s="454">
        <v>5.8319997787475586</v>
      </c>
      <c r="N179" s="454">
        <v>7.9920001029968262</v>
      </c>
      <c r="O179" s="454">
        <v>9.0719995498657227</v>
      </c>
      <c r="P179" s="454">
        <v>9.241999626159668</v>
      </c>
      <c r="Q179" s="454">
        <v>7.869999885559082</v>
      </c>
    </row>
    <row r="180" spans="1:17" x14ac:dyDescent="0.25">
      <c r="C180" s="456" t="s">
        <v>968</v>
      </c>
      <c r="D180" s="454">
        <v>0.38899999856948853</v>
      </c>
      <c r="E180" s="454">
        <v>0.17399999499320984</v>
      </c>
      <c r="F180" s="454">
        <v>0.19099999964237213</v>
      </c>
      <c r="G180" s="454">
        <v>0.19799999892711639</v>
      </c>
      <c r="H180" s="454">
        <v>0.31200000643730164</v>
      </c>
      <c r="I180" s="454">
        <v>0.23999999463558197</v>
      </c>
      <c r="J180" s="454">
        <v>5.0840001106262207</v>
      </c>
      <c r="K180" s="454">
        <v>4.4609999656677246</v>
      </c>
      <c r="L180" s="454">
        <v>0.72699999809265137</v>
      </c>
      <c r="M180" s="454">
        <v>2.9999999329447746E-2</v>
      </c>
      <c r="N180" s="454">
        <v>0</v>
      </c>
      <c r="O180" s="454">
        <v>0</v>
      </c>
      <c r="P180" s="454">
        <v>0</v>
      </c>
      <c r="Q180" s="454">
        <v>0</v>
      </c>
    </row>
    <row r="181" spans="1:17" x14ac:dyDescent="0.25">
      <c r="C181" s="456" t="s">
        <v>969</v>
      </c>
      <c r="D181" s="454">
        <v>0</v>
      </c>
      <c r="E181" s="454">
        <v>0</v>
      </c>
      <c r="F181" s="454">
        <v>0</v>
      </c>
      <c r="G181" s="454">
        <v>4.0679998397827148</v>
      </c>
      <c r="H181" s="454">
        <v>5.7979998588562012</v>
      </c>
      <c r="I181" s="454">
        <v>8.1549997329711914</v>
      </c>
      <c r="J181" s="454">
        <v>7.6929998397827148</v>
      </c>
      <c r="K181" s="454">
        <v>6.6009998321533203</v>
      </c>
      <c r="L181" s="454">
        <v>4.6129999160766602</v>
      </c>
      <c r="M181" s="454">
        <v>3.687999963760376</v>
      </c>
      <c r="N181" s="454">
        <v>6.250999927520752</v>
      </c>
      <c r="O181" s="454">
        <v>8.3889999389648438</v>
      </c>
      <c r="P181" s="454">
        <v>8.3629999160766602</v>
      </c>
      <c r="Q181" s="454">
        <v>7.129000186920166</v>
      </c>
    </row>
    <row r="182" spans="1:17" x14ac:dyDescent="0.25">
      <c r="C182" s="456" t="s">
        <v>970</v>
      </c>
      <c r="D182" s="454">
        <v>0.22499999403953552</v>
      </c>
      <c r="E182" s="454">
        <v>9.0000003576278687E-2</v>
      </c>
      <c r="F182" s="454">
        <v>7.5000002980232239E-2</v>
      </c>
      <c r="G182" s="454">
        <v>0.1080000028014183</v>
      </c>
      <c r="H182" s="454">
        <v>0.27700001001358032</v>
      </c>
      <c r="I182" s="454">
        <v>1.0970000028610229</v>
      </c>
      <c r="J182" s="454">
        <v>1.3400000333786011</v>
      </c>
      <c r="K182" s="454">
        <v>1.4259999990463257</v>
      </c>
      <c r="L182" s="454">
        <v>1.8559999465942383</v>
      </c>
      <c r="M182" s="454">
        <v>2.1140000820159912</v>
      </c>
      <c r="N182" s="454">
        <v>1.7410000562667847</v>
      </c>
      <c r="O182" s="454">
        <v>0.68300002813339233</v>
      </c>
      <c r="P182" s="454">
        <v>0.87900000810623169</v>
      </c>
      <c r="Q182" s="454">
        <v>0.74099999666213989</v>
      </c>
    </row>
    <row r="183" spans="1:17" x14ac:dyDescent="0.25">
      <c r="C183" s="462" t="s">
        <v>791</v>
      </c>
      <c r="D183" s="454">
        <v>9.5310001373291016</v>
      </c>
      <c r="E183" s="454">
        <v>8.9280004501342773</v>
      </c>
      <c r="F183" s="454">
        <v>16.38599967956543</v>
      </c>
      <c r="G183" s="454">
        <v>16.150999069213867</v>
      </c>
      <c r="H183" s="454">
        <v>27.738000869750977</v>
      </c>
      <c r="I183" s="454">
        <v>47.509998321533203</v>
      </c>
      <c r="J183" s="454">
        <v>64.021003723144531</v>
      </c>
      <c r="K183" s="454">
        <v>71.33599853515625</v>
      </c>
      <c r="L183" s="454">
        <v>67.747001647949219</v>
      </c>
      <c r="M183" s="454">
        <v>56.923999786376953</v>
      </c>
      <c r="N183" s="454">
        <v>83.461997985839844</v>
      </c>
      <c r="O183" s="454">
        <v>73.036003112792969</v>
      </c>
      <c r="P183" s="454">
        <v>58.555000305175781</v>
      </c>
      <c r="Q183" s="454">
        <v>54.13800048828125</v>
      </c>
    </row>
    <row r="184" spans="1:17" x14ac:dyDescent="0.25">
      <c r="C184" s="456" t="s">
        <v>971</v>
      </c>
      <c r="D184" s="454">
        <v>8.9399995803833008</v>
      </c>
      <c r="E184" s="454">
        <v>8.2370004653930664</v>
      </c>
      <c r="F184" s="454">
        <v>13.321999549865723</v>
      </c>
      <c r="G184" s="454">
        <v>9.0839996337890625</v>
      </c>
      <c r="H184" s="454">
        <v>15.192999839782715</v>
      </c>
      <c r="I184" s="454">
        <v>22.268999099731445</v>
      </c>
      <c r="J184" s="454">
        <v>35.63800048828125</v>
      </c>
      <c r="K184" s="454">
        <v>43.213001251220703</v>
      </c>
      <c r="L184" s="454">
        <v>42.928001403808594</v>
      </c>
      <c r="M184" s="454">
        <v>30.978000640869141</v>
      </c>
      <c r="N184" s="454">
        <v>60.737998962402344</v>
      </c>
      <c r="O184" s="454">
        <v>56.520000457763672</v>
      </c>
      <c r="P184" s="454">
        <v>45.326000213623047</v>
      </c>
      <c r="Q184" s="454">
        <v>45.076000213623047</v>
      </c>
    </row>
    <row r="185" spans="1:17" x14ac:dyDescent="0.25">
      <c r="C185" s="456" t="s">
        <v>972</v>
      </c>
      <c r="D185" s="454">
        <v>0.5910000205039978</v>
      </c>
      <c r="E185" s="454">
        <v>0.69099998474121094</v>
      </c>
      <c r="F185" s="454">
        <v>3.0639998912811279</v>
      </c>
      <c r="G185" s="454">
        <v>7.0669999122619629</v>
      </c>
      <c r="H185" s="454">
        <v>12.545000076293945</v>
      </c>
      <c r="I185" s="454">
        <v>25.240999221801758</v>
      </c>
      <c r="J185" s="454">
        <v>28.382999420166016</v>
      </c>
      <c r="K185" s="454">
        <v>28.12299919128418</v>
      </c>
      <c r="L185" s="454">
        <v>24.819000244140625</v>
      </c>
      <c r="M185" s="454">
        <v>25.945999145507813</v>
      </c>
      <c r="N185" s="454">
        <v>22.724000930786133</v>
      </c>
      <c r="O185" s="454">
        <v>16.516000747680664</v>
      </c>
      <c r="P185" s="454">
        <v>13.229000091552734</v>
      </c>
      <c r="Q185" s="454">
        <v>9.0620002746582031</v>
      </c>
    </row>
    <row r="186" spans="1:17" x14ac:dyDescent="0.25">
      <c r="C186" s="462" t="s">
        <v>426</v>
      </c>
      <c r="D186" s="454">
        <v>0</v>
      </c>
      <c r="E186" s="454">
        <v>0</v>
      </c>
      <c r="F186" s="454">
        <v>0</v>
      </c>
      <c r="G186" s="454">
        <v>3.0729999542236328</v>
      </c>
      <c r="H186" s="454">
        <v>3.7439999580383301</v>
      </c>
      <c r="I186" s="454">
        <v>4.8080000877380371</v>
      </c>
      <c r="J186" s="454">
        <v>4.9289999008178711</v>
      </c>
      <c r="K186" s="454">
        <v>5.054999828338623</v>
      </c>
      <c r="L186" s="454">
        <v>4.9330000877380371</v>
      </c>
      <c r="M186" s="454">
        <v>4.429999828338623</v>
      </c>
      <c r="N186" s="454">
        <v>4.625999927520752</v>
      </c>
      <c r="O186" s="454">
        <v>3.7899999618530273</v>
      </c>
      <c r="P186" s="454">
        <v>4.6079998016357422</v>
      </c>
      <c r="Q186" s="454">
        <v>3.8529999256134033</v>
      </c>
    </row>
    <row r="187" spans="1:17" x14ac:dyDescent="0.25">
      <c r="C187" s="462" t="s">
        <v>973</v>
      </c>
      <c r="D187" s="454">
        <v>45.128829956054688</v>
      </c>
      <c r="E187" s="454">
        <v>47.536361694335938</v>
      </c>
      <c r="F187" s="454">
        <v>48.020156860351563</v>
      </c>
      <c r="G187" s="454">
        <v>49.562999725341797</v>
      </c>
      <c r="H187" s="454">
        <v>52.761001586914063</v>
      </c>
      <c r="I187" s="454">
        <v>66.8280029296875</v>
      </c>
      <c r="J187" s="454">
        <v>75.400001525878906</v>
      </c>
      <c r="K187" s="454">
        <v>79.5260009765625</v>
      </c>
      <c r="L187" s="454">
        <v>93.529998779296875</v>
      </c>
      <c r="M187" s="454">
        <v>92.393997192382813</v>
      </c>
      <c r="N187" s="454">
        <v>102.05599975585938</v>
      </c>
      <c r="O187" s="454">
        <v>114.09400177001953</v>
      </c>
      <c r="P187" s="454">
        <v>115.10800170898438</v>
      </c>
      <c r="Q187" s="454">
        <v>108.22499847412109</v>
      </c>
    </row>
    <row r="188" spans="1:17" ht="20.25" customHeight="1" x14ac:dyDescent="0.25">
      <c r="B188" s="872"/>
      <c r="C188" s="875" t="s">
        <v>895</v>
      </c>
      <c r="D188" s="874">
        <v>4.0000001899898052E-3</v>
      </c>
      <c r="E188" s="874">
        <v>4.0000001899898052E-3</v>
      </c>
      <c r="F188" s="874">
        <v>4.0000001899898052E-3</v>
      </c>
      <c r="G188" s="874">
        <v>4.0000001899898052E-3</v>
      </c>
      <c r="H188" s="874">
        <v>4.0000001899898052E-3</v>
      </c>
      <c r="I188" s="874">
        <v>0</v>
      </c>
      <c r="J188" s="874">
        <v>0</v>
      </c>
      <c r="K188" s="874">
        <v>0</v>
      </c>
      <c r="L188" s="874">
        <v>0.36000001430511475</v>
      </c>
      <c r="M188" s="874">
        <v>1.0000000474974513E-3</v>
      </c>
      <c r="N188" s="874">
        <v>1.0000000474974513E-3</v>
      </c>
      <c r="O188" s="874">
        <v>1.0000000474974513E-3</v>
      </c>
      <c r="P188" s="874">
        <v>1.0000000474974513E-3</v>
      </c>
      <c r="Q188" s="874">
        <v>0</v>
      </c>
    </row>
    <row r="189" spans="1:17" x14ac:dyDescent="0.25">
      <c r="C189" s="448"/>
      <c r="D189" s="454"/>
      <c r="E189" s="454"/>
      <c r="F189" s="454"/>
      <c r="G189" s="454"/>
      <c r="H189" s="454"/>
      <c r="I189" s="454"/>
      <c r="J189" s="454"/>
      <c r="K189" s="454"/>
      <c r="L189" s="454"/>
      <c r="M189" s="454"/>
      <c r="N189" s="454"/>
      <c r="O189" s="454"/>
      <c r="P189" s="454"/>
      <c r="Q189" s="454"/>
    </row>
    <row r="190" spans="1:17" ht="30" customHeight="1" x14ac:dyDescent="0.3">
      <c r="A190" s="870"/>
      <c r="C190" s="8" t="str">
        <f>Index!A84</f>
        <v>Table 6d     Lending by Industry, end of period, FY2014-FY2023</v>
      </c>
    </row>
    <row r="191" spans="1:17" ht="25.35" customHeight="1" x14ac:dyDescent="0.3">
      <c r="A191" s="455"/>
      <c r="B191" s="461"/>
      <c r="C191" s="239" t="s">
        <v>962</v>
      </c>
      <c r="D191" s="155" t="str">
        <f>D2</f>
        <v>FY10</v>
      </c>
      <c r="E191" s="155" t="str">
        <f t="shared" ref="E191:Q191" si="5">E2</f>
        <v>FY11</v>
      </c>
      <c r="F191" s="155" t="str">
        <f t="shared" si="5"/>
        <v>FY12</v>
      </c>
      <c r="G191" s="155" t="str">
        <f t="shared" si="5"/>
        <v>FY13</v>
      </c>
      <c r="H191" s="155" t="str">
        <f t="shared" si="5"/>
        <v>FY14</v>
      </c>
      <c r="I191" s="155" t="str">
        <f t="shared" si="5"/>
        <v>FY15</v>
      </c>
      <c r="J191" s="155" t="str">
        <f t="shared" si="5"/>
        <v>FY16</v>
      </c>
      <c r="K191" s="155" t="str">
        <f t="shared" si="5"/>
        <v>FY17</v>
      </c>
      <c r="L191" s="155" t="str">
        <f t="shared" si="5"/>
        <v>FY18</v>
      </c>
      <c r="M191" s="155" t="str">
        <f t="shared" si="5"/>
        <v>FY19</v>
      </c>
      <c r="N191" s="155" t="str">
        <f t="shared" si="5"/>
        <v>FY20</v>
      </c>
      <c r="O191" s="155" t="str">
        <f t="shared" si="5"/>
        <v>FY21</v>
      </c>
      <c r="P191" s="155" t="str">
        <f t="shared" si="5"/>
        <v>FY22</v>
      </c>
      <c r="Q191" s="155" t="str">
        <f t="shared" si="5"/>
        <v>FY23</v>
      </c>
    </row>
    <row r="192" spans="1:17" ht="20.25" customHeight="1" x14ac:dyDescent="0.25">
      <c r="C192" s="463" t="s">
        <v>974</v>
      </c>
      <c r="D192" s="454">
        <v>0</v>
      </c>
      <c r="E192" s="454">
        <v>0</v>
      </c>
      <c r="F192" s="454">
        <v>0</v>
      </c>
      <c r="G192" s="454">
        <v>0</v>
      </c>
      <c r="H192" s="454">
        <v>0</v>
      </c>
      <c r="I192" s="454">
        <v>0</v>
      </c>
      <c r="J192" s="454">
        <v>0</v>
      </c>
      <c r="K192" s="454">
        <v>0</v>
      </c>
      <c r="L192" s="454">
        <v>0</v>
      </c>
      <c r="M192" s="454">
        <v>0</v>
      </c>
      <c r="N192" s="454">
        <v>0</v>
      </c>
      <c r="O192" s="454">
        <v>0</v>
      </c>
      <c r="P192" s="454">
        <v>0</v>
      </c>
      <c r="Q192" s="454">
        <v>0</v>
      </c>
    </row>
    <row r="193" spans="2:17" x14ac:dyDescent="0.25">
      <c r="C193" s="448" t="s">
        <v>324</v>
      </c>
      <c r="D193" s="454">
        <v>0</v>
      </c>
      <c r="E193" s="454">
        <v>0</v>
      </c>
      <c r="F193" s="454">
        <v>0</v>
      </c>
      <c r="G193" s="454">
        <v>0</v>
      </c>
      <c r="H193" s="454">
        <v>0</v>
      </c>
      <c r="I193" s="454">
        <v>0</v>
      </c>
      <c r="J193" s="454">
        <v>0</v>
      </c>
      <c r="K193" s="454">
        <v>0</v>
      </c>
      <c r="L193" s="454">
        <v>0</v>
      </c>
      <c r="M193" s="454">
        <v>0</v>
      </c>
      <c r="N193" s="454">
        <v>0</v>
      </c>
      <c r="O193" s="454">
        <v>0</v>
      </c>
      <c r="P193" s="454">
        <v>0</v>
      </c>
      <c r="Q193" s="454">
        <v>0</v>
      </c>
    </row>
    <row r="194" spans="2:17" x14ac:dyDescent="0.25">
      <c r="C194" s="448" t="s">
        <v>328</v>
      </c>
      <c r="D194" s="454">
        <v>0</v>
      </c>
      <c r="E194" s="454">
        <v>0</v>
      </c>
      <c r="F194" s="454">
        <v>0</v>
      </c>
      <c r="G194" s="454">
        <v>0</v>
      </c>
      <c r="H194" s="454">
        <v>0</v>
      </c>
      <c r="I194" s="454">
        <v>0</v>
      </c>
      <c r="J194" s="454">
        <v>0</v>
      </c>
      <c r="K194" s="454">
        <v>0</v>
      </c>
      <c r="L194" s="454">
        <v>0</v>
      </c>
      <c r="M194" s="454">
        <v>0</v>
      </c>
      <c r="N194" s="454">
        <v>0</v>
      </c>
      <c r="O194" s="454">
        <v>0</v>
      </c>
      <c r="P194" s="454">
        <v>0</v>
      </c>
      <c r="Q194" s="454">
        <v>0</v>
      </c>
    </row>
    <row r="195" spans="2:17" x14ac:dyDescent="0.25">
      <c r="C195" s="448" t="s">
        <v>975</v>
      </c>
      <c r="D195" s="454">
        <v>0</v>
      </c>
      <c r="E195" s="454">
        <v>0</v>
      </c>
      <c r="F195" s="454">
        <v>0</v>
      </c>
      <c r="G195" s="454">
        <v>0</v>
      </c>
      <c r="H195" s="454">
        <v>0</v>
      </c>
      <c r="I195" s="454">
        <v>0</v>
      </c>
      <c r="J195" s="454">
        <v>0</v>
      </c>
      <c r="K195" s="454">
        <v>0</v>
      </c>
      <c r="L195" s="454">
        <v>0</v>
      </c>
      <c r="M195" s="454">
        <v>0</v>
      </c>
      <c r="N195" s="454">
        <v>0</v>
      </c>
      <c r="O195" s="454">
        <v>0</v>
      </c>
      <c r="P195" s="454">
        <v>0</v>
      </c>
      <c r="Q195" s="454">
        <v>0</v>
      </c>
    </row>
    <row r="196" spans="2:17" x14ac:dyDescent="0.25">
      <c r="C196" s="448" t="s">
        <v>334</v>
      </c>
      <c r="D196" s="454">
        <v>1.7000000476837158</v>
      </c>
      <c r="E196" s="454">
        <v>1.5420000553131104</v>
      </c>
      <c r="F196" s="454">
        <v>1.5260000228881836</v>
      </c>
      <c r="G196" s="454">
        <v>0</v>
      </c>
      <c r="H196" s="454">
        <v>0</v>
      </c>
      <c r="I196" s="454">
        <v>0</v>
      </c>
      <c r="J196" s="454">
        <v>0</v>
      </c>
      <c r="K196" s="454">
        <v>0</v>
      </c>
      <c r="L196" s="454">
        <v>0</v>
      </c>
      <c r="M196" s="454">
        <v>0</v>
      </c>
      <c r="N196" s="454">
        <v>0</v>
      </c>
      <c r="O196" s="454">
        <v>0</v>
      </c>
      <c r="P196" s="454">
        <v>0</v>
      </c>
      <c r="Q196" s="454">
        <v>0</v>
      </c>
    </row>
    <row r="197" spans="2:17" x14ac:dyDescent="0.25">
      <c r="C197" s="448" t="s">
        <v>157</v>
      </c>
      <c r="D197" s="454">
        <v>0.56199997663497925</v>
      </c>
      <c r="E197" s="454">
        <v>0.17900000512599945</v>
      </c>
      <c r="F197" s="454">
        <v>0.11500000208616257</v>
      </c>
      <c r="G197" s="454">
        <v>0</v>
      </c>
      <c r="H197" s="454">
        <v>0</v>
      </c>
      <c r="I197" s="454">
        <v>0</v>
      </c>
      <c r="J197" s="454">
        <v>0</v>
      </c>
      <c r="K197" s="454">
        <v>0</v>
      </c>
      <c r="L197" s="454">
        <v>0</v>
      </c>
      <c r="M197" s="454">
        <v>0</v>
      </c>
      <c r="N197" s="454">
        <v>0</v>
      </c>
      <c r="O197" s="454">
        <v>0</v>
      </c>
      <c r="P197" s="454">
        <v>0</v>
      </c>
      <c r="Q197" s="454">
        <v>0</v>
      </c>
    </row>
    <row r="198" spans="2:17" x14ac:dyDescent="0.25">
      <c r="C198" s="448" t="s">
        <v>976</v>
      </c>
      <c r="D198" s="454">
        <v>0</v>
      </c>
      <c r="E198" s="454">
        <v>0</v>
      </c>
      <c r="F198" s="454">
        <v>0</v>
      </c>
      <c r="G198" s="454">
        <v>1.4999999664723873E-2</v>
      </c>
      <c r="H198" s="454">
        <v>5.0999999046325684E-2</v>
      </c>
      <c r="I198" s="454">
        <v>0</v>
      </c>
      <c r="J198" s="454">
        <v>2.7000000700354576E-2</v>
      </c>
      <c r="K198" s="454">
        <v>4.8999998718500137E-2</v>
      </c>
      <c r="L198" s="454">
        <v>0.41299998760223389</v>
      </c>
      <c r="M198" s="454">
        <v>0.3449999988079071</v>
      </c>
      <c r="N198" s="454">
        <v>0.38100001215934753</v>
      </c>
      <c r="O198" s="454">
        <v>0.10000000149011612</v>
      </c>
      <c r="P198" s="454">
        <v>4.3999999761581421E-2</v>
      </c>
      <c r="Q198" s="454">
        <v>0</v>
      </c>
    </row>
    <row r="199" spans="2:17" x14ac:dyDescent="0.25">
      <c r="C199" s="448" t="s">
        <v>977</v>
      </c>
      <c r="D199" s="454">
        <v>1.3179999589920044</v>
      </c>
      <c r="E199" s="454">
        <v>6.2010002136230469</v>
      </c>
      <c r="F199" s="454">
        <v>1.2610000371932983</v>
      </c>
      <c r="G199" s="454">
        <v>1.0820000171661377</v>
      </c>
      <c r="H199" s="454">
        <v>0.95300000905990601</v>
      </c>
      <c r="I199" s="454">
        <v>0.42699998617172241</v>
      </c>
      <c r="J199" s="454">
        <v>0.48199999332427979</v>
      </c>
      <c r="K199" s="454">
        <v>3.4219999313354492</v>
      </c>
      <c r="L199" s="454">
        <v>3.4560000896453857</v>
      </c>
      <c r="M199" s="454">
        <v>3.6909999847412109</v>
      </c>
      <c r="N199" s="454">
        <v>3.2139999866485596</v>
      </c>
      <c r="O199" s="454">
        <v>3.371999979019165</v>
      </c>
      <c r="P199" s="454">
        <v>3.6589999198913574</v>
      </c>
      <c r="Q199" s="454">
        <v>1.5219999551773071</v>
      </c>
    </row>
    <row r="200" spans="2:17" x14ac:dyDescent="0.25">
      <c r="C200" s="448" t="s">
        <v>978</v>
      </c>
      <c r="D200" s="454">
        <v>1.2920000553131104</v>
      </c>
      <c r="E200" s="454">
        <v>1.2430000305175781</v>
      </c>
      <c r="F200" s="454">
        <v>1.1330000162124634</v>
      </c>
      <c r="G200" s="454">
        <v>0.97600001096725464</v>
      </c>
      <c r="H200" s="454">
        <v>0.8190000057220459</v>
      </c>
      <c r="I200" s="454">
        <v>0.24899999797344208</v>
      </c>
      <c r="J200" s="454">
        <v>0.21699999272823334</v>
      </c>
      <c r="K200" s="454">
        <v>0.10000000149011612</v>
      </c>
      <c r="L200" s="454">
        <v>8.999999612569809E-3</v>
      </c>
      <c r="M200" s="454">
        <v>3.9000000804662704E-2</v>
      </c>
      <c r="N200" s="454">
        <v>1.9999999552965164E-2</v>
      </c>
      <c r="O200" s="454">
        <v>0</v>
      </c>
      <c r="P200" s="454">
        <v>0</v>
      </c>
      <c r="Q200" s="454">
        <v>0</v>
      </c>
    </row>
    <row r="201" spans="2:17" x14ac:dyDescent="0.25">
      <c r="C201" s="448" t="s">
        <v>979</v>
      </c>
      <c r="D201" s="454">
        <v>22.440000534057617</v>
      </c>
      <c r="E201" s="454">
        <v>18.961000442504883</v>
      </c>
      <c r="F201" s="454">
        <v>23.365999221801758</v>
      </c>
      <c r="G201" s="454">
        <v>28.186000823974609</v>
      </c>
      <c r="H201" s="454">
        <v>30.226999282836914</v>
      </c>
      <c r="I201" s="454">
        <v>30.336999893188477</v>
      </c>
      <c r="J201" s="454">
        <v>31.184000015258789</v>
      </c>
      <c r="K201" s="454">
        <v>32.828998565673828</v>
      </c>
      <c r="L201" s="454">
        <v>32.662998199462891</v>
      </c>
      <c r="M201" s="454">
        <v>29.577999114990234</v>
      </c>
      <c r="N201" s="454">
        <v>29.221000671386719</v>
      </c>
      <c r="O201" s="454">
        <v>26.761999130249023</v>
      </c>
      <c r="P201" s="454">
        <v>27.881000518798828</v>
      </c>
      <c r="Q201" s="454">
        <v>34.828998565673828</v>
      </c>
    </row>
    <row r="202" spans="2:17" ht="20.25" customHeight="1" x14ac:dyDescent="0.25">
      <c r="B202" s="872"/>
      <c r="C202" s="876" t="s">
        <v>980</v>
      </c>
      <c r="D202" s="874">
        <v>27.312000274658203</v>
      </c>
      <c r="E202" s="874">
        <v>28.125999450683594</v>
      </c>
      <c r="F202" s="874">
        <v>27.400999069213867</v>
      </c>
      <c r="G202" s="874">
        <v>30.259000778198242</v>
      </c>
      <c r="H202" s="874">
        <v>32.049999237060547</v>
      </c>
      <c r="I202" s="874">
        <v>31.01300048828125</v>
      </c>
      <c r="J202" s="874">
        <v>31.909999847412109</v>
      </c>
      <c r="K202" s="874">
        <v>36.400001525878906</v>
      </c>
      <c r="L202" s="874">
        <v>36.541000366210938</v>
      </c>
      <c r="M202" s="874">
        <v>33.652999877929688</v>
      </c>
      <c r="N202" s="874">
        <v>32.83599853515625</v>
      </c>
      <c r="O202" s="874">
        <v>30.233999252319336</v>
      </c>
      <c r="P202" s="874">
        <v>31.583999633789063</v>
      </c>
      <c r="Q202" s="874">
        <v>36.351001739501953</v>
      </c>
    </row>
  </sheetData>
  <autoFilter ref="A1:A159" xr:uid="{00000000-0009-0000-0000-000012000000}"/>
  <pageMargins left="0.70866141732283472" right="0.70866141732283472" top="0.74803149606299213" bottom="0.74803149606299213" header="0.31496062992125984" footer="0.31496062992125984"/>
  <pageSetup scale="53" fitToHeight="3" orientation="portrait" r:id="rId1"/>
  <rowBreaks count="2" manualBreakCount="2">
    <brk id="86" max="16383" man="1"/>
    <brk id="17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0">
    <tabColor rgb="FFFFFF99"/>
  </sheetPr>
  <dimension ref="A1:O57"/>
  <sheetViews>
    <sheetView view="pageBreakPreview" zoomScale="90" zoomScaleNormal="90" zoomScaleSheetLayoutView="90" workbookViewId="0">
      <pane xSplit="1" ySplit="2" topLeftCell="B3" activePane="bottomRight" state="frozen"/>
      <selection pane="topRight" activeCell="D107" sqref="D107"/>
      <selection pane="bottomLeft" activeCell="D107" sqref="D107"/>
      <selection pane="bottomRight" activeCell="A2" sqref="A2"/>
    </sheetView>
  </sheetViews>
  <sheetFormatPr defaultColWidth="9.21875" defaultRowHeight="13.2" x14ac:dyDescent="0.25"/>
  <cols>
    <col min="1" max="1" width="41.44140625" style="149" customWidth="1"/>
    <col min="2" max="2" width="9.21875" style="149"/>
    <col min="3" max="4" width="9.21875" style="149" customWidth="1"/>
    <col min="5" max="5" width="9.21875" style="149"/>
    <col min="6" max="8" width="9.21875" style="149" customWidth="1"/>
    <col min="9" max="9" width="9.21875" style="149"/>
    <col min="10" max="15" width="9.21875" style="149" customWidth="1"/>
    <col min="16" max="16384" width="9.21875" style="149"/>
  </cols>
  <sheetData>
    <row r="1" spans="1:15" s="148" customFormat="1" ht="25.35" customHeight="1" x14ac:dyDescent="0.25">
      <c r="A1" s="464" t="str">
        <f>Index!A85</f>
        <v>Table 6e     Interest rates on deposits and loans, deposit money banks, FY2010-FY2023</v>
      </c>
      <c r="B1" s="877"/>
      <c r="C1" s="218"/>
      <c r="D1" s="218"/>
      <c r="E1" s="877"/>
      <c r="F1" s="218"/>
      <c r="G1" s="218"/>
      <c r="H1" s="218"/>
      <c r="I1" s="877"/>
      <c r="J1" s="218"/>
      <c r="K1" s="218"/>
      <c r="L1" s="218"/>
      <c r="M1" s="218"/>
      <c r="N1" s="218"/>
      <c r="O1" s="218"/>
    </row>
    <row r="2" spans="1:15" s="148" customFormat="1" ht="25.35" customHeight="1" x14ac:dyDescent="0.25">
      <c r="A2" s="878"/>
      <c r="B2" s="155" t="str">
        <f>NAgni!M2</f>
        <v>FY10</v>
      </c>
      <c r="C2" s="155" t="str">
        <f>NAgni!N2</f>
        <v>FY11</v>
      </c>
      <c r="D2" s="155" t="str">
        <f>NAgni!O2</f>
        <v>FY12</v>
      </c>
      <c r="E2" s="155" t="str">
        <f>NAgni!P2</f>
        <v>FY13</v>
      </c>
      <c r="F2" s="155" t="str">
        <f>NAgni!Q2</f>
        <v>FY14</v>
      </c>
      <c r="G2" s="155" t="str">
        <f>NAgni!R2</f>
        <v>FY15</v>
      </c>
      <c r="H2" s="155" t="str">
        <f>NAgni!S2</f>
        <v>FY16</v>
      </c>
      <c r="I2" s="155" t="str">
        <f>NAgni!T2</f>
        <v>FY17</v>
      </c>
      <c r="J2" s="155" t="str">
        <f>NAgni!U2</f>
        <v>FY18</v>
      </c>
      <c r="K2" s="155" t="str">
        <f>NAgni!V2</f>
        <v>FY19</v>
      </c>
      <c r="L2" s="155" t="str">
        <f>NAgni!W2</f>
        <v>FY20</v>
      </c>
      <c r="M2" s="155" t="str">
        <f>NAgni!X2</f>
        <v>FY21</v>
      </c>
      <c r="N2" s="155" t="str">
        <f>NAgni!Y2</f>
        <v>FY22</v>
      </c>
      <c r="O2" s="155" t="str">
        <f>NAgni!Z2</f>
        <v>FY23</v>
      </c>
    </row>
    <row r="3" spans="1:15" ht="20.25" customHeight="1" x14ac:dyDescent="0.25">
      <c r="A3" s="227" t="s">
        <v>197</v>
      </c>
      <c r="B3" s="879">
        <v>8.3950627595186234E-3</v>
      </c>
      <c r="C3" s="879">
        <v>5.4164822213351727E-3</v>
      </c>
      <c r="D3" s="879">
        <v>3.2537796068936586E-3</v>
      </c>
      <c r="E3" s="879">
        <v>1.6355894040316343E-3</v>
      </c>
      <c r="F3" s="879">
        <v>1.202266663312912E-3</v>
      </c>
      <c r="G3" s="879">
        <v>7.5103348353877664E-4</v>
      </c>
      <c r="H3" s="879">
        <v>7.0401461562141776E-4</v>
      </c>
      <c r="I3" s="879">
        <v>8.4163458086550236E-4</v>
      </c>
      <c r="J3" s="879">
        <v>1.0684496955946088E-3</v>
      </c>
      <c r="K3" s="879">
        <v>1.2850812636315823E-3</v>
      </c>
      <c r="L3" s="879">
        <v>1.2176197487860918E-3</v>
      </c>
      <c r="M3" s="879">
        <v>4.6316726366057992E-4</v>
      </c>
      <c r="N3" s="879">
        <v>4.1654697270132601E-4</v>
      </c>
      <c r="O3" s="879">
        <v>1.3999362709000707E-3</v>
      </c>
    </row>
    <row r="4" spans="1:15" x14ac:dyDescent="0.25">
      <c r="A4" s="228" t="s">
        <v>123</v>
      </c>
      <c r="B4" s="879">
        <v>2.4865730665624142E-3</v>
      </c>
      <c r="C4" s="879">
        <v>6.630796124227345E-4</v>
      </c>
      <c r="D4" s="879">
        <v>2.3586797760799527E-4</v>
      </c>
      <c r="E4" s="879">
        <v>1.5670149878133088E-4</v>
      </c>
      <c r="F4" s="879">
        <v>8.6739462858531624E-5</v>
      </c>
      <c r="G4" s="879">
        <v>1.5293607430066913E-4</v>
      </c>
      <c r="H4" s="879">
        <v>1.2911924568470567E-4</v>
      </c>
      <c r="I4" s="879">
        <v>1.9048944523092359E-4</v>
      </c>
      <c r="J4" s="879">
        <v>1.1799589265137911E-4</v>
      </c>
      <c r="K4" s="879">
        <v>6.7641252826433629E-5</v>
      </c>
      <c r="L4" s="879">
        <v>3.1078874599188566E-5</v>
      </c>
      <c r="M4" s="879">
        <v>2.5231369363609701E-5</v>
      </c>
      <c r="N4" s="879">
        <v>2.5231369363609701E-5</v>
      </c>
      <c r="O4" s="879">
        <v>3.1841587770031765E-5</v>
      </c>
    </row>
    <row r="5" spans="1:15" x14ac:dyDescent="0.25">
      <c r="A5" s="228" t="s">
        <v>856</v>
      </c>
      <c r="B5" s="879">
        <v>9.4552244991064072E-3</v>
      </c>
      <c r="C5" s="879">
        <v>4.7071916051208973E-3</v>
      </c>
      <c r="D5" s="879">
        <v>5.3674611262977123E-3</v>
      </c>
      <c r="E5" s="879">
        <v>2.7236698660999537E-3</v>
      </c>
      <c r="F5" s="879">
        <v>1.9571695011109114E-3</v>
      </c>
      <c r="G5" s="879">
        <v>1.0547609999775887E-3</v>
      </c>
      <c r="H5" s="879">
        <v>9.8654965404421091E-4</v>
      </c>
      <c r="I5" s="879">
        <v>1.1679903836920857E-3</v>
      </c>
      <c r="J5" s="879">
        <v>1.1452791513875127E-3</v>
      </c>
      <c r="K5" s="879">
        <v>8.5622229380533099E-4</v>
      </c>
      <c r="L5" s="879">
        <v>7.2452652966603637E-4</v>
      </c>
      <c r="M5" s="879">
        <v>1.7732199921738356E-4</v>
      </c>
      <c r="N5" s="879">
        <v>1.8680834909901023E-4</v>
      </c>
      <c r="O5" s="879">
        <v>4.2414243216626346E-4</v>
      </c>
    </row>
    <row r="6" spans="1:15" x14ac:dyDescent="0.25">
      <c r="A6" s="228" t="s">
        <v>858</v>
      </c>
      <c r="B6" s="879">
        <v>0</v>
      </c>
      <c r="C6" s="879">
        <v>0</v>
      </c>
      <c r="D6" s="879">
        <v>0</v>
      </c>
      <c r="E6" s="879">
        <v>3.7727672606706619E-3</v>
      </c>
      <c r="F6" s="879">
        <v>2.717337803915143E-3</v>
      </c>
      <c r="G6" s="879">
        <v>2.5344723835587502E-3</v>
      </c>
      <c r="H6" s="879">
        <v>2.4391170591115952E-3</v>
      </c>
      <c r="I6" s="879">
        <v>2.9160159174352884E-3</v>
      </c>
      <c r="J6" s="879">
        <v>4.7548240981996059E-3</v>
      </c>
      <c r="K6" s="879">
        <v>7.4091078713536263E-3</v>
      </c>
      <c r="L6" s="879">
        <v>7.7690333127975464E-3</v>
      </c>
      <c r="M6" s="879">
        <v>3.9941109716892242E-3</v>
      </c>
      <c r="N6" s="879">
        <v>4.2197867296636105E-3</v>
      </c>
      <c r="O6" s="879">
        <v>1.3159971684217453E-2</v>
      </c>
    </row>
    <row r="7" spans="1:15" x14ac:dyDescent="0.25">
      <c r="A7" s="289" t="s">
        <v>981</v>
      </c>
      <c r="B7" s="879">
        <v>7.2229779325425625E-3</v>
      </c>
      <c r="C7" s="879">
        <v>5.1036453805863857E-3</v>
      </c>
      <c r="D7" s="879">
        <v>2.9101031832396984E-3</v>
      </c>
      <c r="E7" s="879">
        <v>3.9948280900716782E-3</v>
      </c>
      <c r="F7" s="879">
        <v>2.7462129946798086E-3</v>
      </c>
      <c r="G7" s="879">
        <v>2.4744425900280476E-3</v>
      </c>
      <c r="H7" s="879">
        <v>1.4117121463641524E-3</v>
      </c>
      <c r="I7" s="879">
        <v>1.5390288317576051E-3</v>
      </c>
      <c r="J7" s="879">
        <v>1.9583241082727909E-3</v>
      </c>
      <c r="K7" s="879">
        <v>3.4044364001601934E-3</v>
      </c>
      <c r="L7" s="879">
        <v>5.6914002634584904E-3</v>
      </c>
      <c r="M7" s="879">
        <v>1.3071418507024646E-3</v>
      </c>
      <c r="N7" s="879">
        <v>5.8984837960451841E-4</v>
      </c>
      <c r="O7" s="879">
        <v>7.0908805355429649E-3</v>
      </c>
    </row>
    <row r="8" spans="1:15" x14ac:dyDescent="0.25">
      <c r="A8" s="289" t="s">
        <v>982</v>
      </c>
      <c r="B8" s="879">
        <v>8.9674051851034164E-3</v>
      </c>
      <c r="C8" s="879">
        <v>5.5608055554330349E-3</v>
      </c>
      <c r="D8" s="879">
        <v>3.3437127713114023E-3</v>
      </c>
      <c r="E8" s="879">
        <v>2.7711337897926569E-3</v>
      </c>
      <c r="F8" s="879">
        <v>1.3812312390655279E-3</v>
      </c>
      <c r="G8" s="879">
        <v>1.6960175707936287E-3</v>
      </c>
      <c r="H8" s="879">
        <v>1.5704495599493384E-3</v>
      </c>
      <c r="I8" s="879">
        <v>1.6628704033792019E-3</v>
      </c>
      <c r="J8" s="879">
        <v>3.2000928185880184E-3</v>
      </c>
      <c r="K8" s="879">
        <v>3.2654243987053633E-3</v>
      </c>
      <c r="L8" s="879">
        <v>5.0997701473534107E-3</v>
      </c>
      <c r="M8" s="879">
        <v>1.1076123919337988E-3</v>
      </c>
      <c r="N8" s="879">
        <v>1.551590976305306E-3</v>
      </c>
      <c r="O8" s="879">
        <v>1.240955013781786E-2</v>
      </c>
    </row>
    <row r="9" spans="1:15" x14ac:dyDescent="0.25">
      <c r="A9" s="289" t="s">
        <v>983</v>
      </c>
      <c r="B9" s="879">
        <v>8.4133883938193321E-3</v>
      </c>
      <c r="C9" s="879">
        <v>5.0760470330715179E-3</v>
      </c>
      <c r="D9" s="879">
        <v>3.1054718419909477E-3</v>
      </c>
      <c r="E9" s="879">
        <v>2.2029851097613573E-3</v>
      </c>
      <c r="F9" s="879">
        <v>1.5347164589911699E-3</v>
      </c>
      <c r="G9" s="879">
        <v>1.7008496215566993E-3</v>
      </c>
      <c r="H9" s="879">
        <v>2.1801316179335117E-3</v>
      </c>
      <c r="I9" s="879">
        <v>2.31598736718297E-3</v>
      </c>
      <c r="J9" s="879">
        <v>3.8462136872112751E-3</v>
      </c>
      <c r="K9" s="879">
        <v>3.4439517185091972E-3</v>
      </c>
      <c r="L9" s="879">
        <v>6.4863404259085655E-3</v>
      </c>
      <c r="M9" s="879">
        <v>1.3143649557605386E-3</v>
      </c>
      <c r="N9" s="879">
        <v>4.0565850213170052E-3</v>
      </c>
      <c r="O9" s="879">
        <v>1.8570743501186371E-2</v>
      </c>
    </row>
    <row r="10" spans="1:15" x14ac:dyDescent="0.25">
      <c r="A10" s="289" t="s">
        <v>984</v>
      </c>
      <c r="B10" s="879">
        <v>1.5338331460952759E-2</v>
      </c>
      <c r="C10" s="879">
        <v>8.2685258239507675E-3</v>
      </c>
      <c r="D10" s="879">
        <v>5.0235111266374588E-3</v>
      </c>
      <c r="E10" s="879">
        <v>6.1158575117588043E-3</v>
      </c>
      <c r="F10" s="879">
        <v>4.8036561347544193E-3</v>
      </c>
      <c r="G10" s="879">
        <v>4.0140147320926189E-3</v>
      </c>
      <c r="H10" s="879">
        <v>3.2709762454032898E-3</v>
      </c>
      <c r="I10" s="879">
        <v>4.2263064533472061E-3</v>
      </c>
      <c r="J10" s="879">
        <v>4.7468887642025948E-3</v>
      </c>
      <c r="K10" s="879">
        <v>1.4812460169196129E-2</v>
      </c>
      <c r="L10" s="879">
        <v>7.2549981996417046E-3</v>
      </c>
      <c r="M10" s="879">
        <v>4.6446202322840691E-3</v>
      </c>
      <c r="N10" s="879">
        <v>8.7043307721614838E-3</v>
      </c>
      <c r="O10" s="879">
        <v>6.8084592930972576E-3</v>
      </c>
    </row>
    <row r="11" spans="1:15" x14ac:dyDescent="0.25">
      <c r="A11" s="289" t="s">
        <v>985</v>
      </c>
      <c r="B11" s="879">
        <v>8.4074977785348892E-3</v>
      </c>
      <c r="C11" s="879">
        <v>7.7705145813524723E-3</v>
      </c>
      <c r="D11" s="879">
        <v>4.6142358332872391E-3</v>
      </c>
      <c r="E11" s="879"/>
      <c r="F11" s="879"/>
      <c r="G11" s="879"/>
      <c r="H11" s="879"/>
      <c r="I11" s="879"/>
      <c r="J11" s="879"/>
      <c r="K11" s="879"/>
      <c r="L11" s="879"/>
      <c r="M11" s="879"/>
      <c r="N11" s="879"/>
      <c r="O11" s="879"/>
    </row>
    <row r="12" spans="1:15" x14ac:dyDescent="0.25">
      <c r="A12" s="289" t="s">
        <v>986</v>
      </c>
      <c r="B12" s="879">
        <v>1.2350762262940407E-2</v>
      </c>
      <c r="C12" s="879">
        <v>8.184993639588356E-3</v>
      </c>
      <c r="D12" s="879">
        <v>4.8877988010644913E-3</v>
      </c>
      <c r="E12" s="879"/>
      <c r="F12" s="879"/>
      <c r="G12" s="879"/>
      <c r="H12" s="879"/>
      <c r="I12" s="879"/>
      <c r="J12" s="879"/>
      <c r="K12" s="879"/>
      <c r="L12" s="879"/>
      <c r="M12" s="879"/>
      <c r="N12" s="879"/>
      <c r="O12" s="879"/>
    </row>
    <row r="13" spans="1:15" x14ac:dyDescent="0.25">
      <c r="A13" s="289" t="s">
        <v>987</v>
      </c>
      <c r="B13" s="879"/>
      <c r="C13" s="879"/>
      <c r="D13" s="879"/>
      <c r="E13" s="879">
        <v>7.2726951912045479E-3</v>
      </c>
      <c r="F13" s="879">
        <v>6.1857057735323906E-3</v>
      </c>
      <c r="G13" s="879">
        <v>4.7000567428767681E-3</v>
      </c>
      <c r="H13" s="879">
        <v>5.8590392582118511E-3</v>
      </c>
      <c r="I13" s="879">
        <v>6.623459979891777E-3</v>
      </c>
      <c r="J13" s="879">
        <v>8.6018908768892288E-3</v>
      </c>
      <c r="K13" s="879">
        <v>8.6144125089049339E-3</v>
      </c>
      <c r="L13" s="879">
        <v>1.2809236533939838E-2</v>
      </c>
      <c r="M13" s="879">
        <v>1.0111724957823753E-2</v>
      </c>
      <c r="N13" s="879">
        <v>2.5397536810487509E-3</v>
      </c>
      <c r="O13" s="879">
        <v>1.0567056015133858E-3</v>
      </c>
    </row>
    <row r="14" spans="1:15" x14ac:dyDescent="0.25">
      <c r="A14" s="289" t="s">
        <v>988</v>
      </c>
      <c r="B14" s="879">
        <v>2.0400000736117363E-2</v>
      </c>
      <c r="C14" s="879">
        <v>7.7011645771563053E-3</v>
      </c>
      <c r="D14" s="879">
        <v>5.89704979211092E-3</v>
      </c>
      <c r="E14" s="879">
        <v>6.7948554642498493E-3</v>
      </c>
      <c r="F14" s="879">
        <v>6.1168153770267963E-3</v>
      </c>
      <c r="G14" s="879">
        <v>5.4310434497892857E-3</v>
      </c>
      <c r="H14" s="879">
        <v>7.501654326915741E-3</v>
      </c>
      <c r="I14" s="879">
        <v>1.0814518667757511E-2</v>
      </c>
      <c r="J14" s="879">
        <v>1.1581630446016788E-2</v>
      </c>
      <c r="K14" s="879">
        <v>9.7004901617765427E-3</v>
      </c>
      <c r="L14" s="879">
        <v>5.3460919298231602E-3</v>
      </c>
      <c r="M14" s="879">
        <v>2.0021363161504269E-3</v>
      </c>
      <c r="N14" s="879">
        <v>1.6246307641267776E-3</v>
      </c>
      <c r="O14" s="879">
        <v>1.2970637762919068E-3</v>
      </c>
    </row>
    <row r="15" spans="1:15" ht="20.25" customHeight="1" x14ac:dyDescent="0.25">
      <c r="A15" s="153" t="s">
        <v>989</v>
      </c>
      <c r="B15" s="879">
        <v>0.12490145862102509</v>
      </c>
      <c r="C15" s="879">
        <v>0.11662642657756805</v>
      </c>
      <c r="D15" s="879">
        <v>0.11702410131692886</v>
      </c>
      <c r="E15" s="879">
        <v>0.11347797513008118</v>
      </c>
      <c r="F15" s="879">
        <v>0.11358253657817841</v>
      </c>
      <c r="G15" s="879">
        <v>0.10959737002849579</v>
      </c>
      <c r="H15" s="879">
        <v>0.10925503820180893</v>
      </c>
      <c r="I15" s="879">
        <v>0.10334799438714981</v>
      </c>
      <c r="J15" s="879">
        <v>9.1965645551681519E-2</v>
      </c>
      <c r="K15" s="879">
        <v>9.2774718999862671E-2</v>
      </c>
      <c r="L15" s="879">
        <v>9.4822525978088379E-2</v>
      </c>
      <c r="M15" s="879">
        <v>9.7117990255355835E-2</v>
      </c>
      <c r="N15" s="879">
        <v>9.950660914182663E-2</v>
      </c>
      <c r="O15" s="879">
        <v>0.10481362789869308</v>
      </c>
    </row>
    <row r="16" spans="1:15" x14ac:dyDescent="0.25">
      <c r="A16" s="228" t="s">
        <v>974</v>
      </c>
      <c r="B16" s="879">
        <v>0</v>
      </c>
      <c r="C16" s="879">
        <v>0</v>
      </c>
      <c r="D16" s="879">
        <v>0</v>
      </c>
      <c r="E16" s="879"/>
      <c r="F16" s="879"/>
      <c r="G16" s="879"/>
      <c r="H16" s="879"/>
      <c r="I16" s="879"/>
      <c r="J16" s="879"/>
      <c r="K16" s="879"/>
      <c r="L16" s="879"/>
      <c r="M16" s="879"/>
      <c r="N16" s="879"/>
      <c r="O16" s="879"/>
    </row>
    <row r="17" spans="1:15" x14ac:dyDescent="0.25">
      <c r="A17" s="228" t="s">
        <v>324</v>
      </c>
      <c r="B17" s="879">
        <v>0</v>
      </c>
      <c r="C17" s="879">
        <v>0</v>
      </c>
      <c r="D17" s="879">
        <v>0</v>
      </c>
      <c r="E17" s="879"/>
      <c r="F17" s="879"/>
      <c r="G17" s="879"/>
      <c r="H17" s="879"/>
      <c r="I17" s="879"/>
      <c r="J17" s="879"/>
      <c r="K17" s="879"/>
      <c r="L17" s="879"/>
      <c r="M17" s="879"/>
      <c r="N17" s="879"/>
      <c r="O17" s="879"/>
    </row>
    <row r="18" spans="1:15" x14ac:dyDescent="0.25">
      <c r="A18" s="228" t="s">
        <v>328</v>
      </c>
      <c r="B18" s="879">
        <v>0</v>
      </c>
      <c r="C18" s="879">
        <v>0</v>
      </c>
      <c r="D18" s="879">
        <v>0</v>
      </c>
      <c r="E18" s="879"/>
      <c r="F18" s="879"/>
      <c r="G18" s="879"/>
      <c r="H18" s="879"/>
      <c r="I18" s="879"/>
      <c r="J18" s="879"/>
      <c r="K18" s="879"/>
      <c r="L18" s="879"/>
      <c r="M18" s="879"/>
      <c r="N18" s="879"/>
      <c r="O18" s="879"/>
    </row>
    <row r="19" spans="1:15" x14ac:dyDescent="0.25">
      <c r="A19" s="228" t="s">
        <v>334</v>
      </c>
      <c r="B19" s="879">
        <v>7.4760757386684418E-2</v>
      </c>
      <c r="C19" s="879">
        <v>7.2809472680091858E-2</v>
      </c>
      <c r="D19" s="879">
        <v>7.0711620151996613E-2</v>
      </c>
      <c r="E19" s="879"/>
      <c r="F19" s="879"/>
      <c r="G19" s="879"/>
      <c r="H19" s="879"/>
      <c r="I19" s="879"/>
      <c r="J19" s="879"/>
      <c r="K19" s="879"/>
      <c r="L19" s="879"/>
      <c r="M19" s="879"/>
      <c r="N19" s="879"/>
      <c r="O19" s="879"/>
    </row>
    <row r="20" spans="1:15" x14ac:dyDescent="0.25">
      <c r="A20" s="228" t="s">
        <v>157</v>
      </c>
      <c r="B20" s="879">
        <v>6.4003467559814453E-2</v>
      </c>
      <c r="C20" s="879">
        <v>8.1860378384590149E-2</v>
      </c>
      <c r="D20" s="879">
        <v>9.7358860075473785E-2</v>
      </c>
      <c r="E20" s="879"/>
      <c r="F20" s="879"/>
      <c r="G20" s="879"/>
      <c r="H20" s="879"/>
      <c r="I20" s="879"/>
      <c r="J20" s="879"/>
      <c r="K20" s="879"/>
      <c r="L20" s="879"/>
      <c r="M20" s="879"/>
      <c r="N20" s="879"/>
      <c r="O20" s="879"/>
    </row>
    <row r="21" spans="1:15" x14ac:dyDescent="0.25">
      <c r="A21" s="228" t="s">
        <v>977</v>
      </c>
      <c r="B21" s="879">
        <v>5.2354224026203156E-2</v>
      </c>
      <c r="C21" s="879">
        <v>6.2274176627397537E-2</v>
      </c>
      <c r="D21" s="879">
        <v>6.6201567649841309E-2</v>
      </c>
      <c r="E21" s="879"/>
      <c r="F21" s="879"/>
      <c r="G21" s="879"/>
      <c r="H21" s="879"/>
      <c r="I21" s="879"/>
      <c r="J21" s="879"/>
      <c r="K21" s="879"/>
      <c r="L21" s="879"/>
      <c r="M21" s="879"/>
      <c r="N21" s="879"/>
      <c r="O21" s="879"/>
    </row>
    <row r="22" spans="1:15" x14ac:dyDescent="0.25">
      <c r="A22" s="228" t="s">
        <v>976</v>
      </c>
      <c r="B22" s="879">
        <v>0</v>
      </c>
      <c r="C22" s="879">
        <v>0</v>
      </c>
      <c r="D22" s="879">
        <v>0</v>
      </c>
      <c r="E22" s="879"/>
      <c r="F22" s="879"/>
      <c r="G22" s="879"/>
      <c r="H22" s="879"/>
      <c r="I22" s="879"/>
      <c r="J22" s="879"/>
      <c r="K22" s="879"/>
      <c r="L22" s="879"/>
      <c r="M22" s="879"/>
      <c r="N22" s="879"/>
      <c r="O22" s="879"/>
    </row>
    <row r="23" spans="1:15" x14ac:dyDescent="0.25">
      <c r="A23" s="228" t="s">
        <v>975</v>
      </c>
      <c r="B23" s="879">
        <v>0</v>
      </c>
      <c r="C23" s="879">
        <v>0</v>
      </c>
      <c r="D23" s="879">
        <v>0</v>
      </c>
      <c r="E23" s="879"/>
      <c r="F23" s="879"/>
      <c r="G23" s="879"/>
      <c r="H23" s="879"/>
      <c r="I23" s="879"/>
      <c r="J23" s="879"/>
      <c r="K23" s="879"/>
      <c r="L23" s="879"/>
      <c r="M23" s="879"/>
      <c r="N23" s="879"/>
      <c r="O23" s="879"/>
    </row>
    <row r="24" spans="1:15" x14ac:dyDescent="0.25">
      <c r="A24" s="228" t="s">
        <v>978</v>
      </c>
      <c r="B24" s="879">
        <v>0.13708087801933289</v>
      </c>
      <c r="C24" s="879">
        <v>0.13869111239910126</v>
      </c>
      <c r="D24" s="879">
        <v>0.14216989278793335</v>
      </c>
      <c r="E24" s="879">
        <v>0.14381416141986847</v>
      </c>
      <c r="F24" s="879">
        <v>0.15000000596046448</v>
      </c>
      <c r="G24" s="879">
        <v>0.1574999988079071</v>
      </c>
      <c r="H24" s="879">
        <v>0.15000000596046448</v>
      </c>
      <c r="I24" s="879">
        <v>0.15000000596046448</v>
      </c>
      <c r="J24" s="879">
        <v>0.15000000596046448</v>
      </c>
      <c r="K24" s="879">
        <v>0.15000000596046448</v>
      </c>
      <c r="L24" s="879">
        <v>0.15000000596046448</v>
      </c>
      <c r="M24" s="879">
        <v>0.11249999701976776</v>
      </c>
      <c r="N24" s="879">
        <v>0.11249999701976776</v>
      </c>
      <c r="O24" s="879">
        <v>0</v>
      </c>
    </row>
    <row r="25" spans="1:15" x14ac:dyDescent="0.25">
      <c r="A25" s="228" t="s">
        <v>990</v>
      </c>
      <c r="B25" s="879">
        <v>0.13463142514228821</v>
      </c>
      <c r="C25" s="879">
        <v>0.1307142972946167</v>
      </c>
      <c r="D25" s="879">
        <v>0.1285613626241684</v>
      </c>
      <c r="E25" s="879">
        <v>0.12000644207000732</v>
      </c>
      <c r="F25" s="879">
        <v>0.11809061467647552</v>
      </c>
      <c r="G25" s="879">
        <v>0.11234518885612488</v>
      </c>
      <c r="H25" s="879">
        <v>0.11085369437932968</v>
      </c>
      <c r="I25" s="879">
        <v>0.10891162604093552</v>
      </c>
      <c r="J25" s="879">
        <v>0.10736190527677536</v>
      </c>
      <c r="K25" s="879">
        <v>0.10684959590435028</v>
      </c>
      <c r="L25" s="879">
        <v>0.10831984132528305</v>
      </c>
      <c r="M25" s="879">
        <v>0.10655418783426285</v>
      </c>
      <c r="N25" s="879">
        <v>0.10850875079631805</v>
      </c>
      <c r="O25" s="879">
        <v>0.11089842021465302</v>
      </c>
    </row>
    <row r="26" spans="1:15" ht="20.25" customHeight="1" x14ac:dyDescent="0.25">
      <c r="A26" s="228" t="s">
        <v>885</v>
      </c>
      <c r="B26" s="879"/>
      <c r="C26" s="879"/>
      <c r="D26" s="879"/>
      <c r="E26" s="879">
        <v>2.6499999687075615E-2</v>
      </c>
      <c r="F26" s="879">
        <v>1.3249999843537807E-2</v>
      </c>
      <c r="G26" s="879">
        <v>0</v>
      </c>
      <c r="H26" s="879">
        <v>0</v>
      </c>
      <c r="I26" s="879">
        <v>0</v>
      </c>
      <c r="J26" s="879">
        <v>0</v>
      </c>
      <c r="K26" s="879">
        <v>0</v>
      </c>
      <c r="L26" s="879">
        <v>0</v>
      </c>
      <c r="M26" s="879">
        <v>0</v>
      </c>
      <c r="N26" s="879">
        <v>0</v>
      </c>
      <c r="O26" s="879">
        <v>0</v>
      </c>
    </row>
    <row r="27" spans="1:15" x14ac:dyDescent="0.25">
      <c r="A27" s="228" t="s">
        <v>890</v>
      </c>
      <c r="B27" s="879"/>
      <c r="C27" s="879"/>
      <c r="D27" s="879"/>
      <c r="E27" s="879">
        <v>6.1109945178031921E-2</v>
      </c>
      <c r="F27" s="879">
        <v>6.004343181848526E-2</v>
      </c>
      <c r="G27" s="879">
        <v>5.8383934199810028E-2</v>
      </c>
      <c r="H27" s="879">
        <v>5.8461632579565048E-2</v>
      </c>
      <c r="I27" s="879">
        <v>5.3085435181856155E-2</v>
      </c>
      <c r="J27" s="879">
        <v>3.0928259715437889E-2</v>
      </c>
      <c r="K27" s="879">
        <v>2.9917379841208458E-2</v>
      </c>
      <c r="L27" s="879">
        <v>2.3447880521416664E-2</v>
      </c>
      <c r="M27" s="879">
        <v>4.8176847398281097E-2</v>
      </c>
      <c r="N27" s="879">
        <v>6.4370542764663696E-2</v>
      </c>
      <c r="O27" s="879">
        <v>8.7105207145214081E-2</v>
      </c>
    </row>
    <row r="28" spans="1:15" s="150" customFormat="1" ht="20.25" customHeight="1" collapsed="1" x14ac:dyDescent="0.25">
      <c r="A28" s="467" t="s">
        <v>991</v>
      </c>
      <c r="B28" s="147"/>
      <c r="C28" s="225"/>
      <c r="D28" s="147"/>
      <c r="E28" s="147">
        <v>6.3225001096725464E-2</v>
      </c>
      <c r="F28" s="225">
        <v>3.4049998968839645E-2</v>
      </c>
      <c r="G28" s="147">
        <v>0</v>
      </c>
      <c r="H28" s="147">
        <v>0.11249999701976776</v>
      </c>
      <c r="I28" s="147">
        <v>0.15000000596046448</v>
      </c>
      <c r="J28" s="225">
        <v>6.2005374580621719E-2</v>
      </c>
      <c r="K28" s="225">
        <v>0</v>
      </c>
      <c r="L28" s="225">
        <v>0</v>
      </c>
      <c r="M28" s="225">
        <v>0</v>
      </c>
      <c r="N28" s="225">
        <v>0</v>
      </c>
      <c r="O28" s="225">
        <v>0</v>
      </c>
    </row>
    <row r="29" spans="1:15" x14ac:dyDescent="0.25">
      <c r="A29" s="143" t="s">
        <v>992</v>
      </c>
      <c r="B29" s="153"/>
      <c r="C29" s="153"/>
      <c r="D29" s="153"/>
      <c r="E29" s="153"/>
      <c r="F29" s="153"/>
      <c r="G29" s="153"/>
      <c r="H29" s="153"/>
      <c r="I29" s="153"/>
      <c r="J29" s="153"/>
      <c r="K29" s="153"/>
      <c r="L29" s="153"/>
      <c r="M29" s="153"/>
      <c r="N29" s="153"/>
      <c r="O29" s="153"/>
    </row>
    <row r="31" spans="1:15" s="148" customFormat="1" ht="25.35" customHeight="1" x14ac:dyDescent="0.25">
      <c r="A31" s="464" t="str">
        <f>Index!A86</f>
        <v>Table 6f      Income and expense of deposit money banks, FY2010-FY2023</v>
      </c>
      <c r="B31" s="877"/>
      <c r="C31" s="218"/>
      <c r="D31" s="218"/>
      <c r="E31" s="877"/>
      <c r="F31" s="218"/>
      <c r="G31" s="218"/>
      <c r="H31" s="218"/>
      <c r="I31" s="877"/>
      <c r="J31" s="218"/>
      <c r="K31" s="218"/>
      <c r="L31" s="218"/>
      <c r="M31" s="218"/>
      <c r="N31" s="218"/>
      <c r="O31" s="218"/>
    </row>
    <row r="32" spans="1:15" s="148" customFormat="1" ht="25.35" customHeight="1" x14ac:dyDescent="0.25">
      <c r="A32" s="239" t="s">
        <v>962</v>
      </c>
      <c r="B32" s="155" t="str">
        <f>B2</f>
        <v>FY10</v>
      </c>
      <c r="C32" s="155" t="str">
        <f t="shared" ref="C32:O32" si="0">C2</f>
        <v>FY11</v>
      </c>
      <c r="D32" s="155" t="str">
        <f t="shared" si="0"/>
        <v>FY12</v>
      </c>
      <c r="E32" s="155" t="str">
        <f t="shared" si="0"/>
        <v>FY13</v>
      </c>
      <c r="F32" s="155" t="str">
        <f t="shared" si="0"/>
        <v>FY14</v>
      </c>
      <c r="G32" s="155" t="str">
        <f t="shared" si="0"/>
        <v>FY15</v>
      </c>
      <c r="H32" s="155" t="str">
        <f t="shared" si="0"/>
        <v>FY16</v>
      </c>
      <c r="I32" s="155" t="str">
        <f t="shared" si="0"/>
        <v>FY17</v>
      </c>
      <c r="J32" s="155" t="str">
        <f t="shared" si="0"/>
        <v>FY18</v>
      </c>
      <c r="K32" s="155" t="str">
        <f t="shared" si="0"/>
        <v>FY19</v>
      </c>
      <c r="L32" s="155" t="str">
        <f t="shared" si="0"/>
        <v>FY20</v>
      </c>
      <c r="M32" s="155" t="str">
        <f t="shared" si="0"/>
        <v>FY21</v>
      </c>
      <c r="N32" s="155" t="str">
        <f t="shared" si="0"/>
        <v>FY22</v>
      </c>
      <c r="O32" s="155" t="str">
        <f t="shared" si="0"/>
        <v>FY23</v>
      </c>
    </row>
    <row r="33" spans="1:15" ht="20.25" customHeight="1" x14ac:dyDescent="0.25">
      <c r="A33" s="227" t="s">
        <v>993</v>
      </c>
      <c r="B33" s="880">
        <v>5.9476008415222168</v>
      </c>
      <c r="C33" s="880">
        <v>4.4200000762939453</v>
      </c>
      <c r="D33" s="880">
        <v>3.8169999122619629</v>
      </c>
      <c r="E33" s="880">
        <v>4.3969998359680176</v>
      </c>
      <c r="F33" s="880">
        <v>5.2950000762939453</v>
      </c>
      <c r="G33" s="880">
        <v>5.5619997978210449</v>
      </c>
      <c r="H33" s="880">
        <v>6.2600002288818359</v>
      </c>
      <c r="I33" s="880">
        <v>7.125</v>
      </c>
      <c r="J33" s="880">
        <v>8.5089998245239258</v>
      </c>
      <c r="K33" s="880">
        <v>9.1479997634887695</v>
      </c>
      <c r="L33" s="880">
        <v>7.5910000801086426</v>
      </c>
      <c r="M33" s="880">
        <v>5.804999828338623</v>
      </c>
      <c r="N33" s="880">
        <v>6.0819997787475586</v>
      </c>
      <c r="O33" s="880">
        <v>12.203000068664551</v>
      </c>
    </row>
    <row r="34" spans="1:15" x14ac:dyDescent="0.25">
      <c r="A34" s="448" t="s">
        <v>994</v>
      </c>
      <c r="B34" s="880">
        <v>3.5560000687837601E-2</v>
      </c>
      <c r="C34" s="880">
        <v>3.7000000476837158E-2</v>
      </c>
      <c r="D34" s="880">
        <v>1.7300000190734863</v>
      </c>
      <c r="E34" s="880">
        <v>0.97299998998641968</v>
      </c>
      <c r="F34" s="880">
        <v>1.1779999732971191</v>
      </c>
      <c r="G34" s="880">
        <v>1.6859999895095825</v>
      </c>
      <c r="H34" s="880">
        <v>2.4719998836517334</v>
      </c>
      <c r="I34" s="880">
        <v>3.249000072479248</v>
      </c>
      <c r="J34" s="880">
        <v>4.5720000267028809</v>
      </c>
      <c r="K34" s="880">
        <v>5.2639999389648438</v>
      </c>
      <c r="L34" s="880">
        <v>3.8689999580383301</v>
      </c>
      <c r="M34" s="880">
        <v>2.4309999942779541</v>
      </c>
      <c r="N34" s="880">
        <v>3.0169999599456787</v>
      </c>
      <c r="O34" s="880">
        <v>8.2200002670288086</v>
      </c>
    </row>
    <row r="35" spans="1:15" x14ac:dyDescent="0.25">
      <c r="A35" s="448" t="s">
        <v>860</v>
      </c>
      <c r="B35" s="880">
        <v>5.8988199234008789</v>
      </c>
      <c r="C35" s="880">
        <v>4.3590002059936523</v>
      </c>
      <c r="D35" s="880">
        <v>2.1059999465942383</v>
      </c>
      <c r="E35" s="880">
        <v>3.3250000476837158</v>
      </c>
      <c r="F35" s="880">
        <v>3.5079998970031738</v>
      </c>
      <c r="G35" s="880">
        <v>3.4790000915527344</v>
      </c>
      <c r="H35" s="880">
        <v>3.4430000782012939</v>
      </c>
      <c r="I35" s="880">
        <v>3.5369999408721924</v>
      </c>
      <c r="J35" s="880">
        <v>3.628000020980835</v>
      </c>
      <c r="K35" s="880">
        <v>3.5929999351501465</v>
      </c>
      <c r="L35" s="880">
        <v>3.4869999885559082</v>
      </c>
      <c r="M35" s="880">
        <v>3.1740000247955322</v>
      </c>
      <c r="N35" s="880">
        <v>2.8689999580383301</v>
      </c>
      <c r="O35" s="880">
        <v>3.7249999046325684</v>
      </c>
    </row>
    <row r="36" spans="1:15" x14ac:dyDescent="0.25">
      <c r="A36" s="448" t="s">
        <v>995</v>
      </c>
      <c r="B36" s="880">
        <v>8.999999612569809E-3</v>
      </c>
      <c r="C36" s="880">
        <v>2.4000000208616257E-2</v>
      </c>
      <c r="D36" s="880">
        <v>-1.8999999389052391E-2</v>
      </c>
      <c r="E36" s="880">
        <v>9.8999999463558197E-2</v>
      </c>
      <c r="F36" s="880">
        <v>0.60900002717971802</v>
      </c>
      <c r="G36" s="880">
        <v>0.3970000147819519</v>
      </c>
      <c r="H36" s="880">
        <v>0.3449999988079071</v>
      </c>
      <c r="I36" s="880">
        <v>0.33899998664855957</v>
      </c>
      <c r="J36" s="880">
        <v>0.30899998545646667</v>
      </c>
      <c r="K36" s="880">
        <v>0.29100000858306885</v>
      </c>
      <c r="L36" s="880">
        <v>0.23499999940395355</v>
      </c>
      <c r="M36" s="880">
        <v>0.20000000298023224</v>
      </c>
      <c r="N36" s="880">
        <v>0.19599999487400055</v>
      </c>
      <c r="O36" s="880">
        <v>0.25799998641014099</v>
      </c>
    </row>
    <row r="37" spans="1:15" x14ac:dyDescent="0.25">
      <c r="A37" s="227" t="s">
        <v>996</v>
      </c>
      <c r="B37" s="880">
        <v>1.1762946844100952</v>
      </c>
      <c r="C37" s="880">
        <v>0.63499999046325684</v>
      </c>
      <c r="D37" s="880">
        <v>2.7000000700354576E-2</v>
      </c>
      <c r="E37" s="880">
        <v>0.2370000034570694</v>
      </c>
      <c r="F37" s="880">
        <v>0.1940000057220459</v>
      </c>
      <c r="G37" s="880">
        <v>0.15700000524520874</v>
      </c>
      <c r="H37" s="880">
        <v>0.19200000166893005</v>
      </c>
      <c r="I37" s="880">
        <v>0.22200000286102295</v>
      </c>
      <c r="J37" s="880">
        <v>0.289000004529953</v>
      </c>
      <c r="K37" s="880">
        <v>0.43299999833106995</v>
      </c>
      <c r="L37" s="880">
        <v>0.36700001358985901</v>
      </c>
      <c r="M37" s="880">
        <v>0.16599999368190765</v>
      </c>
      <c r="N37" s="880">
        <v>0.12200000137090683</v>
      </c>
      <c r="O37" s="880">
        <v>0.27599999308586121</v>
      </c>
    </row>
    <row r="38" spans="1:15" x14ac:dyDescent="0.25">
      <c r="A38" s="448" t="s">
        <v>197</v>
      </c>
      <c r="B38" s="880">
        <v>0.45531803369522095</v>
      </c>
      <c r="C38" s="880">
        <v>0.28099998831748962</v>
      </c>
      <c r="D38" s="880">
        <v>0.2630000114440918</v>
      </c>
      <c r="E38" s="880">
        <v>0.2370000034570694</v>
      </c>
      <c r="F38" s="880">
        <v>0.1940000057220459</v>
      </c>
      <c r="G38" s="880">
        <v>0.15700000524520874</v>
      </c>
      <c r="H38" s="880">
        <v>0.19200000166893005</v>
      </c>
      <c r="I38" s="880">
        <v>0.22200000286102295</v>
      </c>
      <c r="J38" s="880">
        <v>0.289000004529953</v>
      </c>
      <c r="K38" s="880">
        <v>0.43299999833106995</v>
      </c>
      <c r="L38" s="880">
        <v>0.36700001358985901</v>
      </c>
      <c r="M38" s="880">
        <v>0.16599999368190765</v>
      </c>
      <c r="N38" s="880">
        <v>0.12200000137090683</v>
      </c>
      <c r="O38" s="880">
        <v>0.27599999308586121</v>
      </c>
    </row>
    <row r="39" spans="1:15" x14ac:dyDescent="0.25">
      <c r="A39" s="456" t="s">
        <v>997</v>
      </c>
      <c r="B39" s="880">
        <v>1.3000000268220901E-2</v>
      </c>
      <c r="C39" s="880">
        <v>8.999999612569809E-3</v>
      </c>
      <c r="D39" s="880">
        <v>1.6000000759959221E-2</v>
      </c>
      <c r="E39" s="880">
        <v>7.0000002160668373E-3</v>
      </c>
      <c r="F39" s="880">
        <v>0</v>
      </c>
      <c r="G39" s="880">
        <v>0</v>
      </c>
      <c r="H39" s="880">
        <v>0</v>
      </c>
      <c r="I39" s="880">
        <v>0</v>
      </c>
      <c r="J39" s="880">
        <v>0</v>
      </c>
      <c r="K39" s="880">
        <v>0</v>
      </c>
      <c r="L39" s="880">
        <v>0</v>
      </c>
      <c r="M39" s="880">
        <v>0</v>
      </c>
      <c r="N39" s="880">
        <v>0</v>
      </c>
      <c r="O39" s="880">
        <v>0</v>
      </c>
    </row>
    <row r="40" spans="1:15" x14ac:dyDescent="0.25">
      <c r="A40" s="456" t="s">
        <v>998</v>
      </c>
      <c r="B40" s="880">
        <v>0.21277931332588196</v>
      </c>
      <c r="C40" s="880">
        <v>0.17399999499320984</v>
      </c>
      <c r="D40" s="880">
        <v>0.18199999630451202</v>
      </c>
      <c r="E40" s="880">
        <v>4.5000001788139343E-2</v>
      </c>
      <c r="F40" s="880">
        <v>0</v>
      </c>
      <c r="G40" s="880">
        <v>0</v>
      </c>
      <c r="H40" s="880">
        <v>0</v>
      </c>
      <c r="I40" s="880">
        <v>0</v>
      </c>
      <c r="J40" s="880">
        <v>0</v>
      </c>
      <c r="K40" s="880">
        <v>0</v>
      </c>
      <c r="L40" s="880">
        <v>0</v>
      </c>
      <c r="M40" s="880">
        <v>0</v>
      </c>
      <c r="N40" s="880">
        <v>0</v>
      </c>
      <c r="O40" s="880">
        <v>0</v>
      </c>
    </row>
    <row r="41" spans="1:15" x14ac:dyDescent="0.25">
      <c r="A41" s="456" t="s">
        <v>999</v>
      </c>
      <c r="B41" s="880">
        <v>0.22229544818401337</v>
      </c>
      <c r="C41" s="880">
        <v>9.7999997437000275E-2</v>
      </c>
      <c r="D41" s="880">
        <v>6.4999997615814209E-2</v>
      </c>
      <c r="E41" s="880">
        <v>1.2000000104308128E-2</v>
      </c>
      <c r="F41" s="880">
        <v>0</v>
      </c>
      <c r="G41" s="880">
        <v>0</v>
      </c>
      <c r="H41" s="880">
        <v>0</v>
      </c>
      <c r="I41" s="880">
        <v>0</v>
      </c>
      <c r="J41" s="880">
        <v>0</v>
      </c>
      <c r="K41" s="880">
        <v>0</v>
      </c>
      <c r="L41" s="880">
        <v>0</v>
      </c>
      <c r="M41" s="880">
        <v>0</v>
      </c>
      <c r="N41" s="880">
        <v>0</v>
      </c>
      <c r="O41" s="880">
        <v>0</v>
      </c>
    </row>
    <row r="42" spans="1:15" x14ac:dyDescent="0.25">
      <c r="A42" s="448" t="s">
        <v>1000</v>
      </c>
      <c r="B42" s="880">
        <v>0.72207850217819214</v>
      </c>
      <c r="C42" s="880">
        <v>0.35400000214576721</v>
      </c>
      <c r="D42" s="880">
        <v>-0.23600000143051147</v>
      </c>
      <c r="E42" s="880">
        <v>0</v>
      </c>
      <c r="F42" s="880">
        <v>0</v>
      </c>
      <c r="G42" s="880">
        <v>0</v>
      </c>
      <c r="H42" s="880">
        <v>0</v>
      </c>
      <c r="I42" s="880">
        <v>0</v>
      </c>
      <c r="J42" s="880">
        <v>0</v>
      </c>
      <c r="K42" s="880">
        <v>0</v>
      </c>
      <c r="L42" s="880">
        <v>0</v>
      </c>
      <c r="M42" s="880">
        <v>0</v>
      </c>
      <c r="N42" s="880">
        <v>0</v>
      </c>
      <c r="O42" s="880">
        <v>0</v>
      </c>
    </row>
    <row r="43" spans="1:15" x14ac:dyDescent="0.25">
      <c r="A43" s="227" t="s">
        <v>1001</v>
      </c>
      <c r="B43" s="880">
        <v>4.7493443489074707</v>
      </c>
      <c r="C43" s="880">
        <v>3.7850000858306885</v>
      </c>
      <c r="D43" s="880">
        <v>3.7899999618530273</v>
      </c>
      <c r="E43" s="880">
        <v>4.1599998474121094</v>
      </c>
      <c r="F43" s="880">
        <v>5.1009998321533203</v>
      </c>
      <c r="G43" s="880">
        <v>5.4050002098083496</v>
      </c>
      <c r="H43" s="880">
        <v>6.0679998397827148</v>
      </c>
      <c r="I43" s="880">
        <v>6.9029998779296875</v>
      </c>
      <c r="J43" s="880">
        <v>8.2200002670288086</v>
      </c>
      <c r="K43" s="880">
        <v>8.7150001525878906</v>
      </c>
      <c r="L43" s="880">
        <v>7.2239999771118164</v>
      </c>
      <c r="M43" s="880">
        <v>5.6389999389648438</v>
      </c>
      <c r="N43" s="880">
        <v>5.9600000381469727</v>
      </c>
      <c r="O43" s="880">
        <v>11.927000045776367</v>
      </c>
    </row>
    <row r="44" spans="1:15" x14ac:dyDescent="0.25">
      <c r="A44" s="448" t="s">
        <v>1002</v>
      </c>
      <c r="B44" s="880">
        <v>0.13480722904205322</v>
      </c>
      <c r="C44" s="880">
        <v>8.3999998867511749E-2</v>
      </c>
      <c r="D44" s="880">
        <v>-0.57099997997283936</v>
      </c>
      <c r="E44" s="880">
        <v>1.1059999465942383</v>
      </c>
      <c r="F44" s="880">
        <v>0.79000002145767212</v>
      </c>
      <c r="G44" s="880">
        <v>0.77700001001358032</v>
      </c>
      <c r="H44" s="880">
        <v>0.2720000147819519</v>
      </c>
      <c r="I44" s="880">
        <v>0.52100002765655518</v>
      </c>
      <c r="J44" s="880">
        <v>0.29800000786781311</v>
      </c>
      <c r="K44" s="880">
        <v>0.61699998378753662</v>
      </c>
      <c r="L44" s="880">
        <v>1.0770000219345093</v>
      </c>
      <c r="M44" s="880">
        <v>1.0999999940395355E-2</v>
      </c>
      <c r="N44" s="880">
        <v>0.12200000137090683</v>
      </c>
      <c r="O44" s="880">
        <v>0.34299999475479126</v>
      </c>
    </row>
    <row r="45" spans="1:15" x14ac:dyDescent="0.25">
      <c r="A45" s="227" t="s">
        <v>1003</v>
      </c>
      <c r="B45" s="880">
        <v>1.6878098249435425</v>
      </c>
      <c r="C45" s="880">
        <v>1.4709999561309814</v>
      </c>
      <c r="D45" s="880">
        <v>1.1929999589920044</v>
      </c>
      <c r="E45" s="880">
        <v>1.0980000495910645</v>
      </c>
      <c r="F45" s="880">
        <v>0.57700002193450928</v>
      </c>
      <c r="G45" s="880">
        <v>0.8399999737739563</v>
      </c>
      <c r="H45" s="880">
        <v>0.94099998474121094</v>
      </c>
      <c r="I45" s="880">
        <v>0.95800000429153442</v>
      </c>
      <c r="J45" s="880">
        <v>0.99099999666213989</v>
      </c>
      <c r="K45" s="880">
        <v>1.0240000486373901</v>
      </c>
      <c r="L45" s="880">
        <v>1.1130000352859497</v>
      </c>
      <c r="M45" s="880">
        <v>1.0759999752044678</v>
      </c>
      <c r="N45" s="880">
        <v>1.2309999465942383</v>
      </c>
      <c r="O45" s="880">
        <v>1.2120000123977661</v>
      </c>
    </row>
    <row r="46" spans="1:15" x14ac:dyDescent="0.25">
      <c r="A46" s="448" t="s">
        <v>1004</v>
      </c>
      <c r="B46" s="880">
        <v>0.41670516133308411</v>
      </c>
      <c r="C46" s="880">
        <v>0.49700000882148743</v>
      </c>
      <c r="D46" s="880">
        <v>2.4000000208616257E-2</v>
      </c>
      <c r="E46" s="880">
        <v>5.4000001400709152E-2</v>
      </c>
      <c r="F46" s="880">
        <v>0</v>
      </c>
      <c r="G46" s="880">
        <v>0</v>
      </c>
      <c r="H46" s="880">
        <v>0</v>
      </c>
      <c r="I46" s="880">
        <v>0</v>
      </c>
      <c r="J46" s="880">
        <v>0</v>
      </c>
      <c r="K46" s="880">
        <v>0</v>
      </c>
      <c r="L46" s="880">
        <v>0</v>
      </c>
      <c r="M46" s="880">
        <v>0</v>
      </c>
      <c r="N46" s="880">
        <v>0</v>
      </c>
      <c r="O46" s="880">
        <v>0</v>
      </c>
    </row>
    <row r="47" spans="1:15" x14ac:dyDescent="0.25">
      <c r="A47" s="448" t="s">
        <v>1005</v>
      </c>
      <c r="B47" s="880">
        <v>1.07648766040802</v>
      </c>
      <c r="C47" s="880">
        <v>0.8320000171661377</v>
      </c>
      <c r="D47" s="880">
        <v>0.63599997758865356</v>
      </c>
      <c r="E47" s="880">
        <v>0.68300002813339233</v>
      </c>
      <c r="F47" s="880">
        <v>0.34900000691413879</v>
      </c>
      <c r="G47" s="880">
        <v>0.49200001358985901</v>
      </c>
      <c r="H47" s="880">
        <v>0.59500002861022949</v>
      </c>
      <c r="I47" s="880">
        <v>0.59600001573562622</v>
      </c>
      <c r="J47" s="880">
        <v>0.6470000147819519</v>
      </c>
      <c r="K47" s="880">
        <v>0.65100002288818359</v>
      </c>
      <c r="L47" s="880">
        <v>0.63599997758865356</v>
      </c>
      <c r="M47" s="880">
        <v>0.63499999046325684</v>
      </c>
      <c r="N47" s="880">
        <v>0.85199999809265137</v>
      </c>
      <c r="O47" s="880">
        <v>0.7720000147819519</v>
      </c>
    </row>
    <row r="48" spans="1:15" x14ac:dyDescent="0.25">
      <c r="A48" s="448" t="s">
        <v>1006</v>
      </c>
      <c r="B48" s="880">
        <v>0.1685752272605896</v>
      </c>
      <c r="C48" s="880">
        <v>0.14200000464916229</v>
      </c>
      <c r="D48" s="880">
        <v>0.53299999237060547</v>
      </c>
      <c r="E48" s="880">
        <v>0.36100000143051147</v>
      </c>
      <c r="F48" s="880">
        <v>0.22800000011920929</v>
      </c>
      <c r="G48" s="880">
        <v>0.34799998998641968</v>
      </c>
      <c r="H48" s="880">
        <v>0.34599998593330383</v>
      </c>
      <c r="I48" s="880">
        <v>0.3619999885559082</v>
      </c>
      <c r="J48" s="880">
        <v>0.34400001168251038</v>
      </c>
      <c r="K48" s="880">
        <v>0.37299999594688416</v>
      </c>
      <c r="L48" s="880">
        <v>0.47699999809265137</v>
      </c>
      <c r="M48" s="880">
        <v>0.44100001454353333</v>
      </c>
      <c r="N48" s="880">
        <v>0.37900000810623169</v>
      </c>
      <c r="O48" s="880">
        <v>0.43999999761581421</v>
      </c>
    </row>
    <row r="49" spans="1:15" x14ac:dyDescent="0.25">
      <c r="A49" s="227" t="s">
        <v>1007</v>
      </c>
      <c r="B49" s="880">
        <v>3.7915253639221191</v>
      </c>
      <c r="C49" s="880">
        <v>3.3420000076293945</v>
      </c>
      <c r="D49" s="880">
        <v>2.2799999713897705</v>
      </c>
      <c r="E49" s="880">
        <v>2.3389999866485596</v>
      </c>
      <c r="F49" s="880">
        <v>2.377000093460083</v>
      </c>
      <c r="G49" s="880">
        <v>2.4739999771118164</v>
      </c>
      <c r="H49" s="880">
        <v>2.6689999103546143</v>
      </c>
      <c r="I49" s="880">
        <v>2.8589999675750732</v>
      </c>
      <c r="J49" s="880">
        <v>3.0209999084472656</v>
      </c>
      <c r="K49" s="880">
        <v>3.0810000896453857</v>
      </c>
      <c r="L49" s="880">
        <v>3.1019999980926514</v>
      </c>
      <c r="M49" s="880">
        <v>3.0759999752044678</v>
      </c>
      <c r="N49" s="880">
        <v>3.5409998893737793</v>
      </c>
      <c r="O49" s="880">
        <v>3.5390000343322754</v>
      </c>
    </row>
    <row r="50" spans="1:15" x14ac:dyDescent="0.25">
      <c r="A50" s="448" t="s">
        <v>1008</v>
      </c>
      <c r="B50" s="880">
        <v>1.3750815391540527</v>
      </c>
      <c r="C50" s="880">
        <v>1.2560000419616699</v>
      </c>
      <c r="D50" s="880">
        <v>1.0180000066757202</v>
      </c>
      <c r="E50" s="880">
        <v>0.95800000429153442</v>
      </c>
      <c r="F50" s="880">
        <v>0.96299999952316284</v>
      </c>
      <c r="G50" s="880">
        <v>0.97699999809265137</v>
      </c>
      <c r="H50" s="880">
        <v>1.093000054359436</v>
      </c>
      <c r="I50" s="880">
        <v>1.1749999523162842</v>
      </c>
      <c r="J50" s="880">
        <v>1.3170000314712524</v>
      </c>
      <c r="K50" s="880">
        <v>1.4170000553131104</v>
      </c>
      <c r="L50" s="880">
        <v>1.3880000114440918</v>
      </c>
      <c r="M50" s="880">
        <v>1.4390000104904175</v>
      </c>
      <c r="N50" s="880">
        <v>1.6200000047683716</v>
      </c>
      <c r="O50" s="880">
        <v>1.7209999561309814</v>
      </c>
    </row>
    <row r="51" spans="1:15" x14ac:dyDescent="0.25">
      <c r="A51" s="448" t="s">
        <v>1009</v>
      </c>
      <c r="B51" s="880">
        <v>4.3857142329216003E-2</v>
      </c>
      <c r="C51" s="880">
        <v>4.1000001132488251E-2</v>
      </c>
      <c r="D51" s="880">
        <v>4.3000001460313797E-2</v>
      </c>
      <c r="E51" s="880">
        <v>8.0000003799796104E-3</v>
      </c>
      <c r="F51" s="880">
        <v>4.1000001132488251E-2</v>
      </c>
      <c r="G51" s="880">
        <v>5.9000000357627869E-2</v>
      </c>
      <c r="H51" s="880">
        <v>4.1999999433755875E-2</v>
      </c>
      <c r="I51" s="880">
        <v>8.9000001549720764E-2</v>
      </c>
      <c r="J51" s="880">
        <v>4.6000000089406967E-2</v>
      </c>
      <c r="K51" s="880">
        <v>9.3999996781349182E-2</v>
      </c>
      <c r="L51" s="880">
        <v>0.13600000739097595</v>
      </c>
      <c r="M51" s="880">
        <v>0.14000000059604645</v>
      </c>
      <c r="N51" s="880">
        <v>1.7999999225139618E-2</v>
      </c>
      <c r="O51" s="880">
        <v>0.16500000655651093</v>
      </c>
    </row>
    <row r="52" spans="1:15" x14ac:dyDescent="0.25">
      <c r="A52" s="448" t="s">
        <v>1010</v>
      </c>
      <c r="B52" s="880">
        <v>0.53838461637496948</v>
      </c>
      <c r="C52" s="880">
        <v>0.55099999904632568</v>
      </c>
      <c r="D52" s="880">
        <v>0.70999997854232788</v>
      </c>
      <c r="E52" s="880">
        <v>0.45699998736381531</v>
      </c>
      <c r="F52" s="880">
        <v>0.4699999988079071</v>
      </c>
      <c r="G52" s="880">
        <v>0.42100000381469727</v>
      </c>
      <c r="H52" s="880">
        <v>0.44100001454353333</v>
      </c>
      <c r="I52" s="880">
        <v>0.42899999022483826</v>
      </c>
      <c r="J52" s="880">
        <v>0.49500000476837158</v>
      </c>
      <c r="K52" s="880">
        <v>0.51700001955032349</v>
      </c>
      <c r="L52" s="880">
        <v>0.50900000333786011</v>
      </c>
      <c r="M52" s="880">
        <v>0.44800001382827759</v>
      </c>
      <c r="N52" s="880">
        <v>0.77999997138977051</v>
      </c>
      <c r="O52" s="880">
        <v>0.65700000524520874</v>
      </c>
    </row>
    <row r="53" spans="1:15" x14ac:dyDescent="0.25">
      <c r="A53" s="448" t="s">
        <v>1011</v>
      </c>
      <c r="B53" s="880">
        <v>0.46108025312423706</v>
      </c>
      <c r="C53" s="880">
        <v>0.44299998879432678</v>
      </c>
      <c r="D53" s="880">
        <v>-6.3000001013278961E-2</v>
      </c>
      <c r="E53" s="880">
        <v>0.14699999988079071</v>
      </c>
      <c r="F53" s="880">
        <v>0.11999999731779099</v>
      </c>
      <c r="G53" s="880">
        <v>0.1120000034570694</v>
      </c>
      <c r="H53" s="880">
        <v>0.12200000137090683</v>
      </c>
      <c r="I53" s="880">
        <v>0.17499999701976776</v>
      </c>
      <c r="J53" s="880">
        <v>0.25099998712539673</v>
      </c>
      <c r="K53" s="880">
        <v>0.23100000619888306</v>
      </c>
      <c r="L53" s="880">
        <v>0.23399999737739563</v>
      </c>
      <c r="M53" s="880">
        <v>0.22800000011920929</v>
      </c>
      <c r="N53" s="880">
        <v>0.2070000022649765</v>
      </c>
      <c r="O53" s="880">
        <v>0.21699999272823334</v>
      </c>
    </row>
    <row r="54" spans="1:15" x14ac:dyDescent="0.25">
      <c r="A54" s="448" t="s">
        <v>1012</v>
      </c>
      <c r="B54" s="880">
        <v>1.4059118032455444</v>
      </c>
      <c r="C54" s="880">
        <v>1.0509999990463257</v>
      </c>
      <c r="D54" s="880">
        <v>0.57200002670288086</v>
      </c>
      <c r="E54" s="880">
        <v>0.76899999380111694</v>
      </c>
      <c r="F54" s="880">
        <v>0.78299999237060547</v>
      </c>
      <c r="G54" s="880">
        <v>0.90499997138977051</v>
      </c>
      <c r="H54" s="880">
        <v>0.97100001573562622</v>
      </c>
      <c r="I54" s="880">
        <v>0.99099999666213989</v>
      </c>
      <c r="J54" s="880">
        <v>0.91200000047683716</v>
      </c>
      <c r="K54" s="880">
        <v>0.82200002670288086</v>
      </c>
      <c r="L54" s="880">
        <v>0.83499997854232788</v>
      </c>
      <c r="M54" s="880">
        <v>0.82099997997283936</v>
      </c>
      <c r="N54" s="880">
        <v>0.91600000858306885</v>
      </c>
      <c r="O54" s="880">
        <v>0.77899998426437378</v>
      </c>
    </row>
    <row r="55" spans="1:15" x14ac:dyDescent="0.25">
      <c r="A55" s="227" t="s">
        <v>1013</v>
      </c>
      <c r="B55" s="880">
        <v>2.5150895118713379</v>
      </c>
      <c r="C55" s="880">
        <v>1.8300000429153442</v>
      </c>
      <c r="D55" s="880">
        <v>3.2739999294281006</v>
      </c>
      <c r="E55" s="880">
        <v>1.812999963760376</v>
      </c>
      <c r="F55" s="880">
        <v>2.5109999179840088</v>
      </c>
      <c r="G55" s="880">
        <v>2.9939999580383301</v>
      </c>
      <c r="H55" s="880">
        <v>4.0679998397827148</v>
      </c>
      <c r="I55" s="880">
        <v>4.4809999465942383</v>
      </c>
      <c r="J55" s="880">
        <v>5.8920001983642578</v>
      </c>
      <c r="K55" s="880">
        <v>6.0409998893737793</v>
      </c>
      <c r="L55" s="880">
        <v>4.1579999923706055</v>
      </c>
      <c r="M55" s="880">
        <v>3.628000020980835</v>
      </c>
      <c r="N55" s="880">
        <v>3.5280001163482666</v>
      </c>
      <c r="O55" s="880">
        <v>9.2569999694824219</v>
      </c>
    </row>
    <row r="56" spans="1:15" x14ac:dyDescent="0.25">
      <c r="A56" s="448" t="s">
        <v>1014</v>
      </c>
      <c r="B56" s="880">
        <v>0.14100000262260437</v>
      </c>
      <c r="C56" s="880">
        <v>7.9000003635883331E-2</v>
      </c>
      <c r="D56" s="880">
        <v>0.15999999642372131</v>
      </c>
      <c r="E56" s="880">
        <v>9.7000002861022949E-2</v>
      </c>
      <c r="F56" s="880">
        <v>0.10100000351667404</v>
      </c>
      <c r="G56" s="880">
        <v>0.11699999868869781</v>
      </c>
      <c r="H56" s="880">
        <v>0.14699999988079071</v>
      </c>
      <c r="I56" s="880">
        <v>0.17800000309944153</v>
      </c>
      <c r="J56" s="880">
        <v>0.22100000083446503</v>
      </c>
      <c r="K56" s="880">
        <v>0.24500000476837158</v>
      </c>
      <c r="L56" s="880">
        <v>0.18500000238418579</v>
      </c>
      <c r="M56" s="880">
        <v>0.14000000059604645</v>
      </c>
      <c r="N56" s="880">
        <v>0.12600000202655792</v>
      </c>
      <c r="O56" s="880">
        <v>0.27799999713897705</v>
      </c>
    </row>
    <row r="57" spans="1:15" ht="20.25" customHeight="1" x14ac:dyDescent="0.25">
      <c r="A57" s="467" t="s">
        <v>1015</v>
      </c>
      <c r="B57" s="881">
        <v>2.4307346343994141</v>
      </c>
      <c r="C57" s="881">
        <v>1.7510000467300415</v>
      </c>
      <c r="D57" s="881">
        <v>3.1140000820159912</v>
      </c>
      <c r="E57" s="881">
        <v>1.715999960899353</v>
      </c>
      <c r="F57" s="881">
        <v>2.4100000858306885</v>
      </c>
      <c r="G57" s="881">
        <v>2.877000093460083</v>
      </c>
      <c r="H57" s="881">
        <v>3.9210000038146973</v>
      </c>
      <c r="I57" s="881">
        <v>4.3029999732971191</v>
      </c>
      <c r="J57" s="881">
        <v>5.6710000038146973</v>
      </c>
      <c r="K57" s="881">
        <v>5.7960000038146973</v>
      </c>
      <c r="L57" s="881">
        <v>3.9730000495910645</v>
      </c>
      <c r="M57" s="881">
        <v>3.4879999160766602</v>
      </c>
      <c r="N57" s="881">
        <v>3.4019999504089355</v>
      </c>
      <c r="O57" s="881">
        <v>8.9790000915527344</v>
      </c>
    </row>
  </sheetData>
  <pageMargins left="0.70866141732283472" right="0.70866141732283472" top="0.74803149606299213" bottom="0.74803149606299213" header="0.31496062992125984" footer="0.31496062992125984"/>
  <pageSetup scale="73" fitToHeight="2" orientation="landscape" r:id="rId1"/>
  <rowBreaks count="1" manualBreakCount="1">
    <brk id="3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FFC000"/>
  </sheetPr>
  <dimension ref="A1:AW209"/>
  <sheetViews>
    <sheetView view="pageBreakPreview" zoomScale="80" zoomScaleNormal="80" zoomScaleSheetLayoutView="80" workbookViewId="0">
      <pane xSplit="1" ySplit="3" topLeftCell="B4" activePane="bottomRight" state="frozen"/>
      <selection pane="topRight" activeCell="D107" sqref="D107"/>
      <selection pane="bottomLeft" activeCell="D107" sqref="D107"/>
      <selection pane="bottomRight" activeCell="A2" sqref="A2"/>
    </sheetView>
  </sheetViews>
  <sheetFormatPr defaultColWidth="8.77734375" defaultRowHeight="13.2" outlineLevelRow="1" x14ac:dyDescent="0.25"/>
  <cols>
    <col min="1" max="1" width="9.77734375" customWidth="1"/>
    <col min="2" max="2" width="11.44140625" customWidth="1"/>
    <col min="3" max="3" width="12.44140625" customWidth="1"/>
    <col min="4" max="4" width="11.44140625" customWidth="1"/>
    <col min="5" max="5" width="10.44140625" customWidth="1"/>
    <col min="6" max="6" width="11.44140625" customWidth="1"/>
    <col min="7" max="7" width="12.44140625" customWidth="1"/>
    <col min="8" max="9" width="10.21875" customWidth="1"/>
    <col min="10" max="10" width="14.44140625" customWidth="1"/>
    <col min="11" max="11" width="11.44140625" customWidth="1"/>
    <col min="12" max="12" width="10.44140625" customWidth="1"/>
    <col min="13" max="13" width="11.44140625" bestFit="1" customWidth="1"/>
    <col min="14" max="14" width="13.44140625" customWidth="1"/>
    <col min="15" max="15" width="2.44140625" customWidth="1"/>
    <col min="16" max="16" width="9.77734375" customWidth="1"/>
    <col min="17" max="17" width="11.44140625" customWidth="1"/>
    <col min="18" max="18" width="12.44140625" customWidth="1"/>
    <col min="19" max="19" width="11.44140625" customWidth="1"/>
    <col min="20" max="20" width="10.44140625" customWidth="1"/>
    <col min="21" max="21" width="11.44140625" customWidth="1"/>
    <col min="22" max="22" width="12.44140625" customWidth="1"/>
    <col min="23" max="24" width="10.21875" customWidth="1"/>
    <col min="25" max="25" width="14.44140625" customWidth="1"/>
    <col min="26" max="26" width="11.44140625" customWidth="1"/>
    <col min="27" max="27" width="10.44140625" customWidth="1"/>
    <col min="28" max="28" width="11.44140625" bestFit="1" customWidth="1"/>
    <col min="29" max="29" width="13.44140625" customWidth="1"/>
    <col min="30" max="30" width="2.44140625" customWidth="1"/>
    <col min="31" max="31" width="9.77734375" customWidth="1"/>
    <col min="32" max="32" width="11.44140625" customWidth="1"/>
    <col min="33" max="33" width="12.44140625" customWidth="1"/>
    <col min="34" max="34" width="11.44140625" customWidth="1"/>
    <col min="35" max="35" width="10.44140625" customWidth="1"/>
    <col min="36" max="36" width="11.44140625" customWidth="1"/>
    <col min="37" max="37" width="12.44140625" customWidth="1"/>
    <col min="38" max="39" width="10.21875" customWidth="1"/>
    <col min="40" max="40" width="14.44140625" customWidth="1"/>
    <col min="41" max="41" width="11.44140625" customWidth="1"/>
    <col min="42" max="42" width="10.44140625" customWidth="1"/>
    <col min="43" max="43" width="11.44140625" bestFit="1" customWidth="1"/>
    <col min="44" max="44" width="13.44140625" customWidth="1"/>
  </cols>
  <sheetData>
    <row r="1" spans="1:44" s="14" customFormat="1" ht="25.35" customHeight="1" x14ac:dyDescent="0.25">
      <c r="A1" s="68" t="str">
        <f>Index!A88</f>
        <v>Table 7a    Palau Consumer Price Index (CPI) COICOP format, all items by major groups, FY2017-FY2024</v>
      </c>
      <c r="P1" s="68" t="str">
        <f>Index!A89</f>
        <v>Table 7b    Palau Consumer Price Index (CPI), COICOP format, domestic items by major groups, FY2017-FY2024</v>
      </c>
      <c r="AE1" s="68" t="str">
        <f>Index!A90</f>
        <v>Table 7c    Palau Consumer Price Index (CPI), COICOP format, imported items by major groups, FY2017-FY2024</v>
      </c>
    </row>
    <row r="2" spans="1:44" s="4" customFormat="1" ht="79.2" x14ac:dyDescent="0.25">
      <c r="A2" s="882" t="s">
        <v>5329</v>
      </c>
      <c r="B2" s="482" t="s">
        <v>1017</v>
      </c>
      <c r="C2" s="482" t="s">
        <v>1018</v>
      </c>
      <c r="D2" s="482" t="s">
        <v>442</v>
      </c>
      <c r="E2" s="883" t="s">
        <v>443</v>
      </c>
      <c r="F2" s="482" t="s">
        <v>1019</v>
      </c>
      <c r="G2" s="482" t="s">
        <v>1020</v>
      </c>
      <c r="H2" s="482" t="s">
        <v>464</v>
      </c>
      <c r="I2" s="482" t="s">
        <v>1021</v>
      </c>
      <c r="J2" s="482" t="s">
        <v>1022</v>
      </c>
      <c r="K2" s="482" t="s">
        <v>1023</v>
      </c>
      <c r="L2" s="482" t="s">
        <v>354</v>
      </c>
      <c r="M2" s="482" t="s">
        <v>1024</v>
      </c>
      <c r="N2" s="482" t="s">
        <v>1025</v>
      </c>
      <c r="P2" s="882" t="s">
        <v>5329</v>
      </c>
      <c r="Q2" s="482" t="s">
        <v>1017</v>
      </c>
      <c r="R2" s="482" t="s">
        <v>1018</v>
      </c>
      <c r="S2" s="482" t="s">
        <v>442</v>
      </c>
      <c r="T2" s="883" t="s">
        <v>443</v>
      </c>
      <c r="U2" s="482" t="s">
        <v>1019</v>
      </c>
      <c r="V2" s="482" t="s">
        <v>1020</v>
      </c>
      <c r="W2" s="482" t="s">
        <v>464</v>
      </c>
      <c r="X2" s="482" t="s">
        <v>1021</v>
      </c>
      <c r="Y2" s="482" t="s">
        <v>1022</v>
      </c>
      <c r="Z2" s="482" t="s">
        <v>1023</v>
      </c>
      <c r="AA2" s="482" t="s">
        <v>354</v>
      </c>
      <c r="AB2" s="482" t="s">
        <v>1024</v>
      </c>
      <c r="AC2" s="482" t="s">
        <v>1025</v>
      </c>
      <c r="AE2" s="882" t="s">
        <v>5329</v>
      </c>
      <c r="AF2" s="482" t="s">
        <v>1017</v>
      </c>
      <c r="AG2" s="482" t="s">
        <v>1018</v>
      </c>
      <c r="AH2" s="482" t="s">
        <v>442</v>
      </c>
      <c r="AI2" s="883" t="s">
        <v>443</v>
      </c>
      <c r="AJ2" s="482" t="s">
        <v>1019</v>
      </c>
      <c r="AK2" s="482" t="s">
        <v>1020</v>
      </c>
      <c r="AL2" s="482" t="s">
        <v>464</v>
      </c>
      <c r="AM2" s="482" t="s">
        <v>1021</v>
      </c>
      <c r="AN2" s="482" t="s">
        <v>1022</v>
      </c>
      <c r="AO2" s="482" t="s">
        <v>1023</v>
      </c>
      <c r="AP2" s="482" t="s">
        <v>354</v>
      </c>
      <c r="AQ2" s="482" t="s">
        <v>1024</v>
      </c>
      <c r="AR2" s="482" t="s">
        <v>1025</v>
      </c>
    </row>
    <row r="3" spans="1:44" s="4" customFormat="1" x14ac:dyDescent="0.25">
      <c r="A3" s="31" t="s">
        <v>1026</v>
      </c>
      <c r="B3" s="26">
        <v>99.999999999999943</v>
      </c>
      <c r="C3" s="26">
        <v>23.623201370239258</v>
      </c>
      <c r="D3" s="26">
        <v>17.215694427490234</v>
      </c>
      <c r="E3" s="26">
        <v>4.3652324676513672</v>
      </c>
      <c r="F3" s="26">
        <v>15.133920669555664</v>
      </c>
      <c r="G3" s="26">
        <v>4.5094180107116699</v>
      </c>
      <c r="H3" s="26">
        <v>1.7930173873901367</v>
      </c>
      <c r="I3" s="26">
        <v>15.699592590332031</v>
      </c>
      <c r="J3" s="26">
        <v>5.0342206954956055</v>
      </c>
      <c r="K3" s="26">
        <v>3.0287022590637207</v>
      </c>
      <c r="L3" s="26">
        <v>1.8222805261611938</v>
      </c>
      <c r="M3" s="26">
        <v>3.2442390918731689</v>
      </c>
      <c r="N3" s="26">
        <v>4.530482292175293</v>
      </c>
      <c r="P3" s="31" t="s">
        <v>1026</v>
      </c>
      <c r="Q3" s="26">
        <v>35.710781097412109</v>
      </c>
      <c r="R3" s="26">
        <v>3.3433704376220703</v>
      </c>
      <c r="S3" s="26">
        <v>1.2102346420288086</v>
      </c>
      <c r="T3" s="26">
        <v>1.1478387117385864</v>
      </c>
      <c r="U3" s="26">
        <v>11.971755981445313</v>
      </c>
      <c r="V3" s="26">
        <v>1.2691322565078735</v>
      </c>
      <c r="W3" s="26">
        <v>1.3392786979675293</v>
      </c>
      <c r="X3" s="26">
        <v>2.34531569480896</v>
      </c>
      <c r="Y3" s="26">
        <v>4.8246665000915527</v>
      </c>
      <c r="Z3" s="26">
        <v>1.4738343954086304</v>
      </c>
      <c r="AA3" s="26">
        <v>1.8222805261611938</v>
      </c>
      <c r="AB3" s="26">
        <v>3.2442390918731689</v>
      </c>
      <c r="AC3" s="26">
        <v>1.7188335657119751</v>
      </c>
      <c r="AE3" s="31" t="s">
        <v>1026</v>
      </c>
      <c r="AF3" s="26">
        <v>64.289222717285156</v>
      </c>
      <c r="AG3" s="26">
        <v>20.279830932617188</v>
      </c>
      <c r="AH3" s="26">
        <v>16.005458831787109</v>
      </c>
      <c r="AI3" s="26">
        <v>3.2173938751220703</v>
      </c>
      <c r="AJ3" s="26">
        <v>3.1621651649475098</v>
      </c>
      <c r="AK3" s="26">
        <v>3.2402856349945068</v>
      </c>
      <c r="AL3" s="26">
        <v>0.45373865962028503</v>
      </c>
      <c r="AM3" s="26">
        <v>13.354276657104492</v>
      </c>
      <c r="AN3" s="26">
        <v>0.20955431461334229</v>
      </c>
      <c r="AO3" s="26">
        <v>1.5548677444458008</v>
      </c>
      <c r="AP3" s="26">
        <v>0</v>
      </c>
      <c r="AQ3" s="26">
        <v>0</v>
      </c>
      <c r="AR3" s="26">
        <v>2.8116486072540283</v>
      </c>
    </row>
    <row r="4" spans="1:44" ht="20.25" customHeight="1" x14ac:dyDescent="0.25">
      <c r="A4" s="29" t="s">
        <v>1027</v>
      </c>
      <c r="B4" s="226">
        <v>100</v>
      </c>
      <c r="C4" s="226">
        <v>100</v>
      </c>
      <c r="D4" s="226">
        <v>100</v>
      </c>
      <c r="E4" s="226">
        <v>100</v>
      </c>
      <c r="F4" s="226">
        <v>100</v>
      </c>
      <c r="G4" s="226">
        <v>100</v>
      </c>
      <c r="H4" s="226">
        <v>100</v>
      </c>
      <c r="I4" s="226">
        <v>100</v>
      </c>
      <c r="J4" s="226">
        <v>100</v>
      </c>
      <c r="K4" s="226">
        <v>100</v>
      </c>
      <c r="L4" s="226">
        <v>100</v>
      </c>
      <c r="M4" s="226">
        <v>100</v>
      </c>
      <c r="N4" s="226">
        <v>100</v>
      </c>
      <c r="P4" s="29" t="s">
        <v>1027</v>
      </c>
      <c r="Q4" s="226">
        <v>100</v>
      </c>
      <c r="R4" s="226">
        <v>100</v>
      </c>
      <c r="S4" s="226">
        <v>100</v>
      </c>
      <c r="T4" s="226">
        <v>100</v>
      </c>
      <c r="U4" s="226">
        <v>100</v>
      </c>
      <c r="V4" s="226">
        <v>100</v>
      </c>
      <c r="W4" s="226">
        <v>100</v>
      </c>
      <c r="X4" s="226">
        <v>100</v>
      </c>
      <c r="Y4" s="226">
        <v>100</v>
      </c>
      <c r="Z4" s="226">
        <v>100</v>
      </c>
      <c r="AA4" s="226">
        <v>100</v>
      </c>
      <c r="AB4" s="226">
        <v>100</v>
      </c>
      <c r="AC4" s="226">
        <v>100</v>
      </c>
      <c r="AE4" s="29" t="s">
        <v>1027</v>
      </c>
      <c r="AF4" s="226">
        <v>100.00000000000001</v>
      </c>
      <c r="AG4" s="226">
        <v>99.999999999999986</v>
      </c>
      <c r="AH4" s="226">
        <v>100</v>
      </c>
      <c r="AI4" s="226">
        <v>99.999999999999986</v>
      </c>
      <c r="AJ4" s="226">
        <v>99.999999999999972</v>
      </c>
      <c r="AK4" s="226">
        <v>99.999999999999986</v>
      </c>
      <c r="AL4" s="226">
        <v>100.00000000000001</v>
      </c>
      <c r="AM4" s="226">
        <v>100.00000000000003</v>
      </c>
      <c r="AN4" s="226">
        <v>100</v>
      </c>
      <c r="AO4" s="226">
        <v>100</v>
      </c>
      <c r="AP4" s="226">
        <v>0</v>
      </c>
      <c r="AQ4" s="226">
        <v>0</v>
      </c>
      <c r="AR4" s="226">
        <v>100</v>
      </c>
    </row>
    <row r="5" spans="1:44" ht="12.75" customHeight="1" x14ac:dyDescent="0.25">
      <c r="A5" s="29" t="s">
        <v>1028</v>
      </c>
      <c r="B5" s="226">
        <v>99.670860290527344</v>
      </c>
      <c r="C5" s="226">
        <v>99.902595520019531</v>
      </c>
      <c r="D5" s="226">
        <v>99.570976257324219</v>
      </c>
      <c r="E5" s="226">
        <v>95.619659423828125</v>
      </c>
      <c r="F5" s="226">
        <v>99.954254150390625</v>
      </c>
      <c r="G5" s="226">
        <v>101.06290435791016</v>
      </c>
      <c r="H5" s="226">
        <v>100</v>
      </c>
      <c r="I5" s="226">
        <v>100.37920379638672</v>
      </c>
      <c r="J5" s="226">
        <v>100.00634002685547</v>
      </c>
      <c r="K5" s="226">
        <v>100</v>
      </c>
      <c r="L5" s="226">
        <v>100</v>
      </c>
      <c r="M5" s="226">
        <v>99.244155883789063</v>
      </c>
      <c r="N5" s="226">
        <v>97.408782958984375</v>
      </c>
      <c r="P5" s="29" t="s">
        <v>1028</v>
      </c>
      <c r="Q5" s="226">
        <v>99.446319580078125</v>
      </c>
      <c r="R5" s="226">
        <v>100.63312530517578</v>
      </c>
      <c r="S5" s="226">
        <v>94.25537109375</v>
      </c>
      <c r="T5" s="226">
        <v>100</v>
      </c>
      <c r="U5" s="226">
        <v>99.938896179199219</v>
      </c>
      <c r="V5" s="226">
        <v>100</v>
      </c>
      <c r="W5" s="226">
        <v>100</v>
      </c>
      <c r="X5" s="226">
        <v>100</v>
      </c>
      <c r="Y5" s="226">
        <v>100</v>
      </c>
      <c r="Z5" s="226">
        <v>100</v>
      </c>
      <c r="AA5" s="226">
        <v>100</v>
      </c>
      <c r="AB5" s="226">
        <v>99.244155883789063</v>
      </c>
      <c r="AC5" s="226">
        <v>93.162208557128906</v>
      </c>
      <c r="AE5" s="29" t="s">
        <v>1028</v>
      </c>
      <c r="AF5" s="226">
        <v>99.795586765252679</v>
      </c>
      <c r="AG5" s="226">
        <v>99.782156563468078</v>
      </c>
      <c r="AH5" s="226">
        <v>99.972907994271651</v>
      </c>
      <c r="AI5" s="226">
        <v>94.056926873643974</v>
      </c>
      <c r="AJ5" s="226">
        <v>100.01238407947298</v>
      </c>
      <c r="AK5" s="226">
        <v>101.47921533634079</v>
      </c>
      <c r="AL5" s="226">
        <v>100.00000000000001</v>
      </c>
      <c r="AM5" s="226">
        <v>100.44580177762211</v>
      </c>
      <c r="AN5" s="226">
        <v>100.1523231600374</v>
      </c>
      <c r="AO5" s="226">
        <v>100</v>
      </c>
      <c r="AP5" s="226">
        <v>0</v>
      </c>
      <c r="AQ5" s="226">
        <v>0</v>
      </c>
      <c r="AR5" s="226">
        <v>100.00482526559007</v>
      </c>
    </row>
    <row r="6" spans="1:44" ht="12.75" customHeight="1" x14ac:dyDescent="0.25">
      <c r="A6" s="29" t="s">
        <v>1029</v>
      </c>
      <c r="B6" s="226">
        <v>100.53496551513672</v>
      </c>
      <c r="C6" s="226">
        <v>101.53092956542969</v>
      </c>
      <c r="D6" s="226">
        <v>99.769546508789063</v>
      </c>
      <c r="E6" s="226">
        <v>95.619659423828125</v>
      </c>
      <c r="F6" s="226">
        <v>100.62421417236328</v>
      </c>
      <c r="G6" s="226">
        <v>101.43866729736328</v>
      </c>
      <c r="H6" s="226">
        <v>100</v>
      </c>
      <c r="I6" s="226">
        <v>101.71291351318359</v>
      </c>
      <c r="J6" s="226">
        <v>100.00634002685547</v>
      </c>
      <c r="K6" s="226">
        <v>100</v>
      </c>
      <c r="L6" s="226">
        <v>100</v>
      </c>
      <c r="M6" s="226">
        <v>99.244155883789063</v>
      </c>
      <c r="N6" s="226">
        <v>100.00299835205078</v>
      </c>
      <c r="P6" s="29" t="s">
        <v>1029</v>
      </c>
      <c r="Q6" s="226">
        <v>100.07257080078125</v>
      </c>
      <c r="R6" s="226">
        <v>101.10322570800781</v>
      </c>
      <c r="S6" s="226">
        <v>94.25537109375</v>
      </c>
      <c r="T6" s="226">
        <v>100</v>
      </c>
      <c r="U6" s="226">
        <v>100.69393920898438</v>
      </c>
      <c r="V6" s="226">
        <v>100</v>
      </c>
      <c r="W6" s="226">
        <v>100</v>
      </c>
      <c r="X6" s="226">
        <v>100</v>
      </c>
      <c r="Y6" s="226">
        <v>100</v>
      </c>
      <c r="Z6" s="226">
        <v>100</v>
      </c>
      <c r="AA6" s="226">
        <v>100</v>
      </c>
      <c r="AB6" s="226">
        <v>99.244155883789063</v>
      </c>
      <c r="AC6" s="226">
        <v>100</v>
      </c>
      <c r="AE6" s="29" t="s">
        <v>1029</v>
      </c>
      <c r="AF6" s="226">
        <v>100.79181150552385</v>
      </c>
      <c r="AG6" s="226">
        <v>101.60143710047666</v>
      </c>
      <c r="AH6" s="226">
        <v>100.18649778218071</v>
      </c>
      <c r="AI6" s="226">
        <v>94.056926873643974</v>
      </c>
      <c r="AJ6" s="226">
        <v>100.36024267398955</v>
      </c>
      <c r="AK6" s="226">
        <v>102.00215906793328</v>
      </c>
      <c r="AL6" s="226">
        <v>100.00000000000001</v>
      </c>
      <c r="AM6" s="226">
        <v>102.01374404254959</v>
      </c>
      <c r="AN6" s="226">
        <v>100.1523231600374</v>
      </c>
      <c r="AO6" s="226">
        <v>100</v>
      </c>
      <c r="AP6" s="226">
        <v>0</v>
      </c>
      <c r="AQ6" s="226">
        <v>0</v>
      </c>
      <c r="AR6" s="226">
        <v>100.00482526559007</v>
      </c>
    </row>
    <row r="7" spans="1:44" ht="12.75" customHeight="1" x14ac:dyDescent="0.25">
      <c r="A7" s="29" t="s">
        <v>1030</v>
      </c>
      <c r="B7" s="226">
        <v>100.6304931640625</v>
      </c>
      <c r="C7" s="226">
        <v>100.61829376220703</v>
      </c>
      <c r="D7" s="226">
        <v>100.02700805664063</v>
      </c>
      <c r="E7" s="226">
        <v>95.79388427734375</v>
      </c>
      <c r="F7" s="226">
        <v>100.87638854980469</v>
      </c>
      <c r="G7" s="226">
        <v>100.75958251953125</v>
      </c>
      <c r="H7" s="226">
        <v>100</v>
      </c>
      <c r="I7" s="226">
        <v>103.10420989990234</v>
      </c>
      <c r="J7" s="226">
        <v>100.00634002685547</v>
      </c>
      <c r="K7" s="226">
        <v>102.28091430664063</v>
      </c>
      <c r="L7" s="226">
        <v>100</v>
      </c>
      <c r="M7" s="226">
        <v>99.244155883789063</v>
      </c>
      <c r="N7" s="226">
        <v>99.211471557617188</v>
      </c>
      <c r="P7" s="29" t="s">
        <v>1030</v>
      </c>
      <c r="Q7" s="226">
        <v>99.597419738769531</v>
      </c>
      <c r="R7" s="226">
        <v>100.47010040283203</v>
      </c>
      <c r="S7" s="226">
        <v>97.320144653320313</v>
      </c>
      <c r="T7" s="226">
        <v>100</v>
      </c>
      <c r="U7" s="226">
        <v>101.02474975585938</v>
      </c>
      <c r="V7" s="226">
        <v>100</v>
      </c>
      <c r="W7" s="226">
        <v>100</v>
      </c>
      <c r="X7" s="226">
        <v>90.397483825683594</v>
      </c>
      <c r="Y7" s="226">
        <v>100</v>
      </c>
      <c r="Z7" s="226">
        <v>100</v>
      </c>
      <c r="AA7" s="226">
        <v>100</v>
      </c>
      <c r="AB7" s="226">
        <v>99.244155883789063</v>
      </c>
      <c r="AC7" s="226">
        <v>100</v>
      </c>
      <c r="AE7" s="29" t="s">
        <v>1030</v>
      </c>
      <c r="AF7" s="226">
        <v>101.20433684549447</v>
      </c>
      <c r="AG7" s="226">
        <v>100.64272871356432</v>
      </c>
      <c r="AH7" s="226">
        <v>100.23168714757561</v>
      </c>
      <c r="AI7" s="226">
        <v>94.29330650516232</v>
      </c>
      <c r="AJ7" s="226">
        <v>100.31469349545361</v>
      </c>
      <c r="AK7" s="226">
        <v>101.05708634596805</v>
      </c>
      <c r="AL7" s="226">
        <v>100.00000000000001</v>
      </c>
      <c r="AM7" s="226">
        <v>105.33580169117606</v>
      </c>
      <c r="AN7" s="226">
        <v>100.1523231600374</v>
      </c>
      <c r="AO7" s="226">
        <v>104.44295380350182</v>
      </c>
      <c r="AP7" s="226">
        <v>0</v>
      </c>
      <c r="AQ7" s="226">
        <v>0</v>
      </c>
      <c r="AR7" s="226">
        <v>98.729427237647641</v>
      </c>
    </row>
    <row r="8" spans="1:44" ht="12.75" customHeight="1" x14ac:dyDescent="0.25">
      <c r="A8" s="29" t="s">
        <v>1031</v>
      </c>
      <c r="B8" s="226">
        <v>100.65707397460938</v>
      </c>
      <c r="C8" s="226">
        <v>101.10053253173828</v>
      </c>
      <c r="D8" s="226">
        <v>100.02700805664063</v>
      </c>
      <c r="E8" s="226">
        <v>96.452934265136719</v>
      </c>
      <c r="F8" s="226">
        <v>100.84197235107422</v>
      </c>
      <c r="G8" s="226">
        <v>101.34381103515625</v>
      </c>
      <c r="H8" s="226">
        <v>100</v>
      </c>
      <c r="I8" s="226">
        <v>102.35314178466797</v>
      </c>
      <c r="J8" s="226">
        <v>100.00634002685547</v>
      </c>
      <c r="K8" s="226">
        <v>101.64263916015625</v>
      </c>
      <c r="L8" s="226">
        <v>100</v>
      </c>
      <c r="M8" s="226">
        <v>99.244155883789063</v>
      </c>
      <c r="N8" s="226">
        <v>99.211471557617188</v>
      </c>
      <c r="P8" s="29" t="s">
        <v>1031</v>
      </c>
      <c r="Q8" s="226">
        <v>99.597419738769531</v>
      </c>
      <c r="R8" s="226">
        <v>100.47010040283203</v>
      </c>
      <c r="S8" s="226">
        <v>97.320144653320313</v>
      </c>
      <c r="T8" s="226">
        <v>100</v>
      </c>
      <c r="U8" s="226">
        <v>101.02474975585938</v>
      </c>
      <c r="V8" s="226">
        <v>100</v>
      </c>
      <c r="W8" s="226">
        <v>100</v>
      </c>
      <c r="X8" s="226">
        <v>90.397483825683594</v>
      </c>
      <c r="Y8" s="226">
        <v>100</v>
      </c>
      <c r="Z8" s="226">
        <v>100</v>
      </c>
      <c r="AA8" s="226">
        <v>100</v>
      </c>
      <c r="AB8" s="226">
        <v>99.244155883789063</v>
      </c>
      <c r="AC8" s="226">
        <v>100</v>
      </c>
      <c r="AE8" s="29" t="s">
        <v>1031</v>
      </c>
      <c r="AF8" s="226">
        <v>101.24567882546322</v>
      </c>
      <c r="AG8" s="226">
        <v>101.20446290060814</v>
      </c>
      <c r="AH8" s="226">
        <v>100.23168714757561</v>
      </c>
      <c r="AI8" s="226">
        <v>95.187485936262121</v>
      </c>
      <c r="AJ8" s="226">
        <v>100.14996640971661</v>
      </c>
      <c r="AK8" s="226">
        <v>101.87014292534755</v>
      </c>
      <c r="AL8" s="226">
        <v>100.00000000000001</v>
      </c>
      <c r="AM8" s="226">
        <v>104.4528293245248</v>
      </c>
      <c r="AN8" s="226">
        <v>100.1523231600374</v>
      </c>
      <c r="AO8" s="226">
        <v>103.19967017058447</v>
      </c>
      <c r="AP8" s="226">
        <v>0</v>
      </c>
      <c r="AQ8" s="226">
        <v>0</v>
      </c>
      <c r="AR8" s="226">
        <v>98.729427237647641</v>
      </c>
    </row>
    <row r="9" spans="1:44" ht="12.75" customHeight="1" x14ac:dyDescent="0.25">
      <c r="A9" s="29" t="s">
        <v>1032</v>
      </c>
      <c r="B9" s="226">
        <v>102.10310363769531</v>
      </c>
      <c r="C9" s="226">
        <v>103.01303863525391</v>
      </c>
      <c r="D9" s="226">
        <v>100.00182342529297</v>
      </c>
      <c r="E9" s="226">
        <v>96.452934265136719</v>
      </c>
      <c r="F9" s="226">
        <v>107.64176940917969</v>
      </c>
      <c r="G9" s="226">
        <v>100.79529571533203</v>
      </c>
      <c r="H9" s="226">
        <v>100</v>
      </c>
      <c r="I9" s="226">
        <v>101.87071228027344</v>
      </c>
      <c r="J9" s="226">
        <v>100.00634002685547</v>
      </c>
      <c r="K9" s="226">
        <v>101.64263916015625</v>
      </c>
      <c r="L9" s="226">
        <v>100</v>
      </c>
      <c r="M9" s="226">
        <v>99.244155883789063</v>
      </c>
      <c r="N9" s="226">
        <v>100.75585174560547</v>
      </c>
      <c r="P9" s="29" t="s">
        <v>1032</v>
      </c>
      <c r="Q9" s="226">
        <v>102.48721313476563</v>
      </c>
      <c r="R9" s="226">
        <v>100.47010040283203</v>
      </c>
      <c r="S9" s="226">
        <v>97.320144653320313</v>
      </c>
      <c r="T9" s="226">
        <v>100</v>
      </c>
      <c r="U9" s="226">
        <v>109.64476776123047</v>
      </c>
      <c r="V9" s="226">
        <v>100</v>
      </c>
      <c r="W9" s="226">
        <v>100</v>
      </c>
      <c r="X9" s="226">
        <v>90.397483825683594</v>
      </c>
      <c r="Y9" s="226">
        <v>100</v>
      </c>
      <c r="Z9" s="226">
        <v>100</v>
      </c>
      <c r="AA9" s="226">
        <v>100</v>
      </c>
      <c r="AB9" s="226">
        <v>99.244155883789063</v>
      </c>
      <c r="AC9" s="226">
        <v>100</v>
      </c>
      <c r="AE9" s="29" t="s">
        <v>1032</v>
      </c>
      <c r="AF9" s="226">
        <v>101.88974012918297</v>
      </c>
      <c r="AG9" s="226">
        <v>103.43227034599018</v>
      </c>
      <c r="AH9" s="226">
        <v>100.20459514184724</v>
      </c>
      <c r="AI9" s="226">
        <v>95.187485936262121</v>
      </c>
      <c r="AJ9" s="226">
        <v>100.05853713087446</v>
      </c>
      <c r="AK9" s="226">
        <v>101.10679371156648</v>
      </c>
      <c r="AL9" s="226">
        <v>100.00000000000001</v>
      </c>
      <c r="AM9" s="226">
        <v>103.88567533772016</v>
      </c>
      <c r="AN9" s="226">
        <v>100.1523231600374</v>
      </c>
      <c r="AO9" s="226">
        <v>103.19967017058447</v>
      </c>
      <c r="AP9" s="226">
        <v>0</v>
      </c>
      <c r="AQ9" s="226">
        <v>0</v>
      </c>
      <c r="AR9" s="226">
        <v>101.21792373655899</v>
      </c>
    </row>
    <row r="10" spans="1:44" ht="12.75" customHeight="1" x14ac:dyDescent="0.25">
      <c r="A10" s="29" t="s">
        <v>1033</v>
      </c>
      <c r="B10" s="226">
        <v>102.15305328369141</v>
      </c>
      <c r="C10" s="226">
        <v>103.37220764160156</v>
      </c>
      <c r="D10" s="226">
        <v>99.525482177734375</v>
      </c>
      <c r="E10" s="226">
        <v>97.936203002929688</v>
      </c>
      <c r="F10" s="226">
        <v>105.67898559570313</v>
      </c>
      <c r="G10" s="226">
        <v>99.483871459960938</v>
      </c>
      <c r="H10" s="226">
        <v>100.18914031982422</v>
      </c>
      <c r="I10" s="226">
        <v>105.91489410400391</v>
      </c>
      <c r="J10" s="226">
        <v>100.07178497314453</v>
      </c>
      <c r="K10" s="226">
        <v>99.732521057128906</v>
      </c>
      <c r="L10" s="226">
        <v>100</v>
      </c>
      <c r="M10" s="226">
        <v>96.439498901367188</v>
      </c>
      <c r="N10" s="226">
        <v>97.351806640625</v>
      </c>
      <c r="P10" s="29" t="s">
        <v>1033</v>
      </c>
      <c r="Q10" s="226">
        <v>101.61605072021484</v>
      </c>
      <c r="R10" s="226">
        <v>100</v>
      </c>
      <c r="S10" s="226">
        <v>100</v>
      </c>
      <c r="T10" s="226">
        <v>114.28571319580078</v>
      </c>
      <c r="U10" s="226">
        <v>106.93144226074219</v>
      </c>
      <c r="V10" s="226">
        <v>100</v>
      </c>
      <c r="W10" s="226">
        <v>101.7537841796875</v>
      </c>
      <c r="X10" s="226">
        <v>86.674774169921875</v>
      </c>
      <c r="Y10" s="226">
        <v>100</v>
      </c>
      <c r="Z10" s="226">
        <v>100.47438049316406</v>
      </c>
      <c r="AA10" s="226">
        <v>100</v>
      </c>
      <c r="AB10" s="226">
        <v>96.439498901367188</v>
      </c>
      <c r="AC10" s="226">
        <v>98.886482238769531</v>
      </c>
      <c r="AE10" s="29" t="s">
        <v>1033</v>
      </c>
      <c r="AF10" s="226">
        <v>102.45134151413656</v>
      </c>
      <c r="AG10" s="226">
        <v>103.92815786626804</v>
      </c>
      <c r="AH10" s="226">
        <v>99.489598759535099</v>
      </c>
      <c r="AI10" s="226">
        <v>92.103340149841216</v>
      </c>
      <c r="AJ10" s="226">
        <v>100.93723945663922</v>
      </c>
      <c r="AK10" s="226">
        <v>99.281722594682691</v>
      </c>
      <c r="AL10" s="226">
        <v>95.570864334039285</v>
      </c>
      <c r="AM10" s="226">
        <v>109.29389608359691</v>
      </c>
      <c r="AN10" s="226">
        <v>101.72447681911011</v>
      </c>
      <c r="AO10" s="226">
        <v>99.029322443395714</v>
      </c>
      <c r="AP10" s="226">
        <v>0</v>
      </c>
      <c r="AQ10" s="226">
        <v>0</v>
      </c>
      <c r="AR10" s="226">
        <v>96.413620423220408</v>
      </c>
    </row>
    <row r="11" spans="1:44" ht="12.75" customHeight="1" x14ac:dyDescent="0.25">
      <c r="A11" s="29" t="s">
        <v>1034</v>
      </c>
      <c r="B11" s="226">
        <v>103.43973541259766</v>
      </c>
      <c r="C11" s="226">
        <v>107.31455993652344</v>
      </c>
      <c r="D11" s="226">
        <v>99.537086486816406</v>
      </c>
      <c r="E11" s="226">
        <v>97.723190307617188</v>
      </c>
      <c r="F11" s="226">
        <v>106.00128936767578</v>
      </c>
      <c r="G11" s="226">
        <v>99.524665832519531</v>
      </c>
      <c r="H11" s="226">
        <v>102.62735748291016</v>
      </c>
      <c r="I11" s="226">
        <v>107.28884124755859</v>
      </c>
      <c r="J11" s="226">
        <v>99.035629272460938</v>
      </c>
      <c r="K11" s="226">
        <v>101.87664794921875</v>
      </c>
      <c r="L11" s="226">
        <v>100</v>
      </c>
      <c r="M11" s="226">
        <v>96.439498901367188</v>
      </c>
      <c r="N11" s="226">
        <v>98.231636047363281</v>
      </c>
      <c r="P11" s="29" t="s">
        <v>1034</v>
      </c>
      <c r="Q11" s="226">
        <v>101.40089416503906</v>
      </c>
      <c r="R11" s="226">
        <v>100.35618591308594</v>
      </c>
      <c r="S11" s="226">
        <v>100</v>
      </c>
      <c r="T11" s="226">
        <v>114.28571319580078</v>
      </c>
      <c r="U11" s="226">
        <v>106.93149566650391</v>
      </c>
      <c r="V11" s="226">
        <v>100</v>
      </c>
      <c r="W11" s="226">
        <v>101.7537841796875</v>
      </c>
      <c r="X11" s="226">
        <v>82.890754699707031</v>
      </c>
      <c r="Y11" s="226">
        <v>100</v>
      </c>
      <c r="Z11" s="226">
        <v>100.47438049316406</v>
      </c>
      <c r="AA11" s="226">
        <v>100</v>
      </c>
      <c r="AB11" s="226">
        <v>96.439498901367188</v>
      </c>
      <c r="AC11" s="226">
        <v>98.886482238769531</v>
      </c>
      <c r="AE11" s="29" t="s">
        <v>1034</v>
      </c>
      <c r="AF11" s="226">
        <v>104.5722556874029</v>
      </c>
      <c r="AG11" s="226">
        <v>108.46173422828528</v>
      </c>
      <c r="AH11" s="226">
        <v>99.502085477783652</v>
      </c>
      <c r="AI11" s="226">
        <v>91.814338845631553</v>
      </c>
      <c r="AJ11" s="226">
        <v>102.47958298446152</v>
      </c>
      <c r="AK11" s="226">
        <v>99.338488623117811</v>
      </c>
      <c r="AL11" s="226">
        <v>105.20585645013711</v>
      </c>
      <c r="AM11" s="226">
        <v>111.57369858605702</v>
      </c>
      <c r="AN11" s="226">
        <v>76.832550702136587</v>
      </c>
      <c r="AO11" s="226">
        <v>103.20583454683582</v>
      </c>
      <c r="AP11" s="226">
        <v>0</v>
      </c>
      <c r="AQ11" s="226">
        <v>0</v>
      </c>
      <c r="AR11" s="226">
        <v>97.83131391189356</v>
      </c>
    </row>
    <row r="12" spans="1:44" ht="12.75" customHeight="1" x14ac:dyDescent="0.25">
      <c r="A12" s="29" t="s">
        <v>1035</v>
      </c>
      <c r="B12" s="226">
        <v>103.64566040039063</v>
      </c>
      <c r="C12" s="226">
        <v>106.01667785644531</v>
      </c>
      <c r="D12" s="226">
        <v>99.961738586425781</v>
      </c>
      <c r="E12" s="226">
        <v>95.961082458496094</v>
      </c>
      <c r="F12" s="226">
        <v>106.11404418945313</v>
      </c>
      <c r="G12" s="226">
        <v>99.524665832519531</v>
      </c>
      <c r="H12" s="226">
        <v>102.62735748291016</v>
      </c>
      <c r="I12" s="226">
        <v>110.64537048339844</v>
      </c>
      <c r="J12" s="226">
        <v>99.662879943847656</v>
      </c>
      <c r="K12" s="226">
        <v>97.130691528320313</v>
      </c>
      <c r="L12" s="226">
        <v>100</v>
      </c>
      <c r="M12" s="226">
        <v>98.984352111816406</v>
      </c>
      <c r="N12" s="226">
        <v>98.273872375488281</v>
      </c>
      <c r="P12" s="29" t="s">
        <v>1035</v>
      </c>
      <c r="Q12" s="226">
        <v>101.28648376464844</v>
      </c>
      <c r="R12" s="226">
        <v>100.54763793945313</v>
      </c>
      <c r="S12" s="226">
        <v>96.839271545410156</v>
      </c>
      <c r="T12" s="226">
        <v>114.28571319580078</v>
      </c>
      <c r="U12" s="226">
        <v>106.93149566650391</v>
      </c>
      <c r="V12" s="226">
        <v>100</v>
      </c>
      <c r="W12" s="226">
        <v>101.7537841796875</v>
      </c>
      <c r="X12" s="226">
        <v>82.890754699707031</v>
      </c>
      <c r="Y12" s="226">
        <v>100</v>
      </c>
      <c r="Z12" s="226">
        <v>100.47438049316406</v>
      </c>
      <c r="AA12" s="226">
        <v>100</v>
      </c>
      <c r="AB12" s="226">
        <v>98.984352111816406</v>
      </c>
      <c r="AC12" s="226">
        <v>93.559226989746094</v>
      </c>
      <c r="AE12" s="29" t="s">
        <v>1035</v>
      </c>
      <c r="AF12" s="226">
        <v>104.95611246528006</v>
      </c>
      <c r="AG12" s="226">
        <v>106.918312122852</v>
      </c>
      <c r="AH12" s="226">
        <v>100.19784336775901</v>
      </c>
      <c r="AI12" s="226">
        <v>89.423578009420808</v>
      </c>
      <c r="AJ12" s="226">
        <v>103.01921301695933</v>
      </c>
      <c r="AK12" s="226">
        <v>99.338488623117811</v>
      </c>
      <c r="AL12" s="226">
        <v>105.20585645013711</v>
      </c>
      <c r="AM12" s="226">
        <v>115.51971789277958</v>
      </c>
      <c r="AN12" s="226">
        <v>91.901279562904236</v>
      </c>
      <c r="AO12" s="226">
        <v>93.961266536225949</v>
      </c>
      <c r="AP12" s="226">
        <v>0</v>
      </c>
      <c r="AQ12" s="226">
        <v>0</v>
      </c>
      <c r="AR12" s="226">
        <v>101.15605954175685</v>
      </c>
    </row>
    <row r="13" spans="1:44" ht="12.75" customHeight="1" x14ac:dyDescent="0.25">
      <c r="A13" s="29" t="s">
        <v>1036</v>
      </c>
      <c r="B13" s="226">
        <v>103.54956817626953</v>
      </c>
      <c r="C13" s="226">
        <v>105.873046875</v>
      </c>
      <c r="D13" s="226">
        <v>99.961738586425781</v>
      </c>
      <c r="E13" s="226">
        <v>96.634452819824219</v>
      </c>
      <c r="F13" s="226">
        <v>105.56013488769531</v>
      </c>
      <c r="G13" s="226">
        <v>99.335914611816406</v>
      </c>
      <c r="H13" s="226">
        <v>102.62735748291016</v>
      </c>
      <c r="I13" s="226">
        <v>111.58967590332031</v>
      </c>
      <c r="J13" s="226">
        <v>99.601005554199219</v>
      </c>
      <c r="K13" s="226">
        <v>97.130691528320313</v>
      </c>
      <c r="L13" s="226">
        <v>100</v>
      </c>
      <c r="M13" s="226">
        <v>96.439498901367188</v>
      </c>
      <c r="N13" s="226">
        <v>96.909965515136719</v>
      </c>
      <c r="P13" s="29" t="s">
        <v>1036</v>
      </c>
      <c r="Q13" s="226">
        <v>100.52876281738281</v>
      </c>
      <c r="R13" s="226">
        <v>100.54763793945313</v>
      </c>
      <c r="S13" s="226">
        <v>96.839271545410156</v>
      </c>
      <c r="T13" s="226">
        <v>114.28571319580078</v>
      </c>
      <c r="U13" s="226">
        <v>106.16759490966797</v>
      </c>
      <c r="V13" s="226">
        <v>100</v>
      </c>
      <c r="W13" s="226">
        <v>101.7537841796875</v>
      </c>
      <c r="X13" s="226">
        <v>78.773033142089844</v>
      </c>
      <c r="Y13" s="226">
        <v>100</v>
      </c>
      <c r="Z13" s="226">
        <v>100.47438049316406</v>
      </c>
      <c r="AA13" s="226">
        <v>100</v>
      </c>
      <c r="AB13" s="226">
        <v>96.439498901367188</v>
      </c>
      <c r="AC13" s="226">
        <v>93.559226989746094</v>
      </c>
      <c r="AE13" s="29" t="s">
        <v>1036</v>
      </c>
      <c r="AF13" s="226">
        <v>105.22753663525521</v>
      </c>
      <c r="AG13" s="226">
        <v>106.75100329482414</v>
      </c>
      <c r="AH13" s="226">
        <v>100.19784336775901</v>
      </c>
      <c r="AI13" s="226">
        <v>90.337180803264175</v>
      </c>
      <c r="AJ13" s="226">
        <v>103.26033009301872</v>
      </c>
      <c r="AK13" s="226">
        <v>99.075814717429296</v>
      </c>
      <c r="AL13" s="226">
        <v>105.20585645013711</v>
      </c>
      <c r="AM13" s="226">
        <v>117.35303048397076</v>
      </c>
      <c r="AN13" s="226">
        <v>90.41477570444313</v>
      </c>
      <c r="AO13" s="226">
        <v>93.961266536225949</v>
      </c>
      <c r="AP13" s="226">
        <v>0</v>
      </c>
      <c r="AQ13" s="226">
        <v>0</v>
      </c>
      <c r="AR13" s="226">
        <v>98.958362542388656</v>
      </c>
    </row>
    <row r="14" spans="1:44" ht="12.75" customHeight="1" x14ac:dyDescent="0.25">
      <c r="A14" s="29" t="s">
        <v>1037</v>
      </c>
      <c r="B14" s="226">
        <v>102.84026336669922</v>
      </c>
      <c r="C14" s="226">
        <v>106.90753173828125</v>
      </c>
      <c r="D14" s="226">
        <v>99.783279418945313</v>
      </c>
      <c r="E14" s="226">
        <v>94.042495727539063</v>
      </c>
      <c r="F14" s="226">
        <v>105.88628387451172</v>
      </c>
      <c r="G14" s="226">
        <v>99.421218872070313</v>
      </c>
      <c r="H14" s="226">
        <v>102.62735748291016</v>
      </c>
      <c r="I14" s="226">
        <v>104.68534088134766</v>
      </c>
      <c r="J14" s="226">
        <v>99.601005554199219</v>
      </c>
      <c r="K14" s="226">
        <v>99.857536315917969</v>
      </c>
      <c r="L14" s="226">
        <v>100</v>
      </c>
      <c r="M14" s="226">
        <v>100.83367919921875</v>
      </c>
      <c r="N14" s="226">
        <v>96.816909790039063</v>
      </c>
      <c r="P14" s="29" t="s">
        <v>1037</v>
      </c>
      <c r="Q14" s="226">
        <v>101.24410247802734</v>
      </c>
      <c r="R14" s="226">
        <v>102.12429809570313</v>
      </c>
      <c r="S14" s="226">
        <v>94.25537109375</v>
      </c>
      <c r="T14" s="226">
        <v>114.28571319580078</v>
      </c>
      <c r="U14" s="226">
        <v>106.93149566650391</v>
      </c>
      <c r="V14" s="226">
        <v>100</v>
      </c>
      <c r="W14" s="226">
        <v>101.7537841796875</v>
      </c>
      <c r="X14" s="226">
        <v>78.773033142089844</v>
      </c>
      <c r="Y14" s="226">
        <v>100</v>
      </c>
      <c r="Z14" s="226">
        <v>100.47438049316406</v>
      </c>
      <c r="AA14" s="226">
        <v>100</v>
      </c>
      <c r="AB14" s="226">
        <v>100.83367919921875</v>
      </c>
      <c r="AC14" s="226">
        <v>93.559226989746094</v>
      </c>
      <c r="AE14" s="29" t="s">
        <v>1037</v>
      </c>
      <c r="AF14" s="226">
        <v>103.72687972243128</v>
      </c>
      <c r="AG14" s="226">
        <v>107.69610359377</v>
      </c>
      <c r="AH14" s="226">
        <v>100.20126385491976</v>
      </c>
      <c r="AI14" s="226">
        <v>86.820516197050594</v>
      </c>
      <c r="AJ14" s="226">
        <v>101.92918621102733</v>
      </c>
      <c r="AK14" s="226">
        <v>99.194522139567042</v>
      </c>
      <c r="AL14" s="226">
        <v>105.20585645013711</v>
      </c>
      <c r="AM14" s="226">
        <v>109.23612956108664</v>
      </c>
      <c r="AN14" s="226">
        <v>90.41477570444313</v>
      </c>
      <c r="AO14" s="226">
        <v>99.27284657394577</v>
      </c>
      <c r="AP14" s="226">
        <v>0</v>
      </c>
      <c r="AQ14" s="226">
        <v>0</v>
      </c>
      <c r="AR14" s="226">
        <v>98.808415487600882</v>
      </c>
    </row>
    <row r="15" spans="1:44" ht="12.75" customHeight="1" x14ac:dyDescent="0.25">
      <c r="A15" s="29" t="s">
        <v>1038</v>
      </c>
      <c r="B15" s="226">
        <v>103.47808837890625</v>
      </c>
      <c r="C15" s="226">
        <v>105.63613128662109</v>
      </c>
      <c r="D15" s="226">
        <v>99.783279418945313</v>
      </c>
      <c r="E15" s="226">
        <v>97.111099243164063</v>
      </c>
      <c r="F15" s="226">
        <v>106.09512329101563</v>
      </c>
      <c r="G15" s="226">
        <v>99.510765075683594</v>
      </c>
      <c r="H15" s="226">
        <v>102.62735748291016</v>
      </c>
      <c r="I15" s="226">
        <v>109.36832427978516</v>
      </c>
      <c r="J15" s="226">
        <v>99.601005554199219</v>
      </c>
      <c r="K15" s="226">
        <v>99.857536315917969</v>
      </c>
      <c r="L15" s="226">
        <v>100</v>
      </c>
      <c r="M15" s="226">
        <v>100.83367919921875</v>
      </c>
      <c r="N15" s="226">
        <v>97.553398132324219</v>
      </c>
      <c r="P15" s="29" t="s">
        <v>1038</v>
      </c>
      <c r="Q15" s="226">
        <v>101.46693420410156</v>
      </c>
      <c r="R15" s="226">
        <v>102.12429809570313</v>
      </c>
      <c r="S15" s="226">
        <v>94.25537109375</v>
      </c>
      <c r="T15" s="226">
        <v>121.21830749511719</v>
      </c>
      <c r="U15" s="226">
        <v>106.93149566650391</v>
      </c>
      <c r="V15" s="226">
        <v>100</v>
      </c>
      <c r="W15" s="226">
        <v>101.7537841796875</v>
      </c>
      <c r="X15" s="226">
        <v>78.773033142089844</v>
      </c>
      <c r="Y15" s="226">
        <v>100</v>
      </c>
      <c r="Z15" s="226">
        <v>100.47438049316406</v>
      </c>
      <c r="AA15" s="226">
        <v>100</v>
      </c>
      <c r="AB15" s="226">
        <v>100.83367919921875</v>
      </c>
      <c r="AC15" s="226">
        <v>93.559226989746094</v>
      </c>
      <c r="AE15" s="29" t="s">
        <v>1038</v>
      </c>
      <c r="AF15" s="226">
        <v>104.59522340939591</v>
      </c>
      <c r="AG15" s="226">
        <v>106.21509949004181</v>
      </c>
      <c r="AH15" s="226">
        <v>100.20126385491976</v>
      </c>
      <c r="AI15" s="226">
        <v>88.510599573696922</v>
      </c>
      <c r="AJ15" s="226">
        <v>102.92866378745876</v>
      </c>
      <c r="AK15" s="226">
        <v>99.319146017099584</v>
      </c>
      <c r="AL15" s="226">
        <v>105.20585645013711</v>
      </c>
      <c r="AM15" s="226">
        <v>114.74155691347839</v>
      </c>
      <c r="AN15" s="226">
        <v>90.41477570444313</v>
      </c>
      <c r="AO15" s="226">
        <v>99.27284657394577</v>
      </c>
      <c r="AP15" s="226">
        <v>0</v>
      </c>
      <c r="AQ15" s="226">
        <v>0</v>
      </c>
      <c r="AR15" s="226">
        <v>99.995140896409481</v>
      </c>
    </row>
    <row r="16" spans="1:44" ht="12.75" customHeight="1" x14ac:dyDescent="0.25">
      <c r="A16" s="29" t="s">
        <v>1039</v>
      </c>
      <c r="B16" s="226">
        <v>103.25884246826172</v>
      </c>
      <c r="C16" s="226">
        <v>105.39994812011719</v>
      </c>
      <c r="D16" s="226">
        <v>99.789993286132813</v>
      </c>
      <c r="E16" s="226">
        <v>97.111099243164063</v>
      </c>
      <c r="F16" s="226">
        <v>105.93130493164063</v>
      </c>
      <c r="G16" s="226">
        <v>99.510765075683594</v>
      </c>
      <c r="H16" s="226">
        <v>102.62735748291016</v>
      </c>
      <c r="I16" s="226">
        <v>109.37856292724609</v>
      </c>
      <c r="J16" s="226">
        <v>99.601005554199219</v>
      </c>
      <c r="K16" s="226">
        <v>96.468574523925781</v>
      </c>
      <c r="L16" s="226">
        <v>100</v>
      </c>
      <c r="M16" s="226">
        <v>100.83367919921875</v>
      </c>
      <c r="N16" s="226">
        <v>96.697471618652344</v>
      </c>
      <c r="P16" s="29" t="s">
        <v>1039</v>
      </c>
      <c r="Q16" s="226">
        <v>101.46693420410156</v>
      </c>
      <c r="R16" s="226">
        <v>102.12429809570313</v>
      </c>
      <c r="S16" s="226">
        <v>94.25537109375</v>
      </c>
      <c r="T16" s="226">
        <v>121.21830749511719</v>
      </c>
      <c r="U16" s="226">
        <v>106.93149566650391</v>
      </c>
      <c r="V16" s="226">
        <v>100</v>
      </c>
      <c r="W16" s="226">
        <v>101.7537841796875</v>
      </c>
      <c r="X16" s="226">
        <v>78.773033142089844</v>
      </c>
      <c r="Y16" s="226">
        <v>100</v>
      </c>
      <c r="Z16" s="226">
        <v>100.47438049316406</v>
      </c>
      <c r="AA16" s="226">
        <v>100</v>
      </c>
      <c r="AB16" s="226">
        <v>100.83367919921875</v>
      </c>
      <c r="AC16" s="226">
        <v>93.559226989746094</v>
      </c>
      <c r="AE16" s="29" t="s">
        <v>1039</v>
      </c>
      <c r="AF16" s="226">
        <v>104.25419654522346</v>
      </c>
      <c r="AG16" s="226">
        <v>105.93997450510066</v>
      </c>
      <c r="AH16" s="226">
        <v>100.20848462995825</v>
      </c>
      <c r="AI16" s="226">
        <v>88.510599573696922</v>
      </c>
      <c r="AJ16" s="226">
        <v>102.1446221952876</v>
      </c>
      <c r="AK16" s="226">
        <v>99.319146017099584</v>
      </c>
      <c r="AL16" s="226">
        <v>105.20585645013711</v>
      </c>
      <c r="AM16" s="226">
        <v>114.75359525919249</v>
      </c>
      <c r="AN16" s="226">
        <v>90.41477570444313</v>
      </c>
      <c r="AO16" s="226">
        <v>92.671536025805835</v>
      </c>
      <c r="AP16" s="226">
        <v>0</v>
      </c>
      <c r="AQ16" s="226">
        <v>0</v>
      </c>
      <c r="AR16" s="226">
        <v>98.615962674668623</v>
      </c>
    </row>
    <row r="17" spans="1:44" ht="12.75" customHeight="1" x14ac:dyDescent="0.25">
      <c r="A17" s="29" t="s">
        <v>1040</v>
      </c>
      <c r="B17" s="226">
        <v>104.20115661621094</v>
      </c>
      <c r="C17" s="226">
        <v>107.13034057617188</v>
      </c>
      <c r="D17" s="226">
        <v>99.789993286132813</v>
      </c>
      <c r="E17" s="226">
        <v>97.795219421386719</v>
      </c>
      <c r="F17" s="226">
        <v>105.81940460205078</v>
      </c>
      <c r="G17" s="226">
        <v>99.445564270019531</v>
      </c>
      <c r="H17" s="226">
        <v>102.62735748291016</v>
      </c>
      <c r="I17" s="226">
        <v>113.05068969726563</v>
      </c>
      <c r="J17" s="226">
        <v>99.601005554199219</v>
      </c>
      <c r="K17" s="226">
        <v>96.468574523925781</v>
      </c>
      <c r="L17" s="226">
        <v>100.26220703125</v>
      </c>
      <c r="M17" s="226">
        <v>100.83367919921875</v>
      </c>
      <c r="N17" s="226">
        <v>95.423088073730469</v>
      </c>
      <c r="P17" s="29" t="s">
        <v>1040</v>
      </c>
      <c r="Q17" s="226">
        <v>101.97854614257813</v>
      </c>
      <c r="R17" s="226">
        <v>104.79153442382813</v>
      </c>
      <c r="S17" s="226">
        <v>94.25537109375</v>
      </c>
      <c r="T17" s="226">
        <v>121.21830749511719</v>
      </c>
      <c r="U17" s="226">
        <v>106.93149566650391</v>
      </c>
      <c r="V17" s="226">
        <v>100</v>
      </c>
      <c r="W17" s="226">
        <v>101.7537841796875</v>
      </c>
      <c r="X17" s="226">
        <v>82.557060241699219</v>
      </c>
      <c r="Y17" s="226">
        <v>100</v>
      </c>
      <c r="Z17" s="226">
        <v>100.47438049316406</v>
      </c>
      <c r="AA17" s="226">
        <v>100.26220703125</v>
      </c>
      <c r="AB17" s="226">
        <v>100.83367919921875</v>
      </c>
      <c r="AC17" s="226">
        <v>93.559226989746094</v>
      </c>
      <c r="AE17" s="29" t="s">
        <v>1040</v>
      </c>
      <c r="AF17" s="226">
        <v>105.43575246523271</v>
      </c>
      <c r="AG17" s="226">
        <v>107.51591893686586</v>
      </c>
      <c r="AH17" s="226">
        <v>100.20848462995825</v>
      </c>
      <c r="AI17" s="226">
        <v>89.438791253359753</v>
      </c>
      <c r="AJ17" s="226">
        <v>101.60907697969122</v>
      </c>
      <c r="AK17" s="226">
        <v>99.228411504808335</v>
      </c>
      <c r="AL17" s="226">
        <v>105.20585645013711</v>
      </c>
      <c r="AM17" s="226">
        <v>118.40606677230396</v>
      </c>
      <c r="AN17" s="226">
        <v>90.41477570444313</v>
      </c>
      <c r="AO17" s="226">
        <v>92.671536025805835</v>
      </c>
      <c r="AP17" s="226">
        <v>0</v>
      </c>
      <c r="AQ17" s="226">
        <v>0</v>
      </c>
      <c r="AR17" s="226">
        <v>96.562518578709444</v>
      </c>
    </row>
    <row r="18" spans="1:44" ht="12.75" customHeight="1" x14ac:dyDescent="0.25">
      <c r="A18" s="29" t="s">
        <v>1041</v>
      </c>
      <c r="B18" s="226">
        <v>104.8829345703125</v>
      </c>
      <c r="C18" s="226">
        <v>107.80496978759766</v>
      </c>
      <c r="D18" s="226">
        <v>100.37435913085938</v>
      </c>
      <c r="E18" s="226">
        <v>98.742683410644531</v>
      </c>
      <c r="F18" s="226">
        <v>106.99184417724609</v>
      </c>
      <c r="G18" s="226">
        <v>99.795783996582031</v>
      </c>
      <c r="H18" s="226">
        <v>102.62735748291016</v>
      </c>
      <c r="I18" s="226">
        <v>114.17357635498047</v>
      </c>
      <c r="J18" s="226">
        <v>99.601005554199219</v>
      </c>
      <c r="K18" s="226">
        <v>96.468574523925781</v>
      </c>
      <c r="L18" s="226">
        <v>100.86184692382813</v>
      </c>
      <c r="M18" s="226">
        <v>100.83367919921875</v>
      </c>
      <c r="N18" s="226">
        <v>95.423088073730469</v>
      </c>
      <c r="P18" s="29" t="s">
        <v>1041</v>
      </c>
      <c r="Q18" s="226">
        <v>102.53527069091797</v>
      </c>
      <c r="R18" s="226">
        <v>105.87728118896484</v>
      </c>
      <c r="S18" s="226">
        <v>94.25537109375</v>
      </c>
      <c r="T18" s="226">
        <v>121.21830749511719</v>
      </c>
      <c r="U18" s="226">
        <v>108.19765472412109</v>
      </c>
      <c r="V18" s="226">
        <v>100</v>
      </c>
      <c r="W18" s="226">
        <v>101.7537841796875</v>
      </c>
      <c r="X18" s="226">
        <v>82.557060241699219</v>
      </c>
      <c r="Y18" s="226">
        <v>100</v>
      </c>
      <c r="Z18" s="226">
        <v>100.47438049316406</v>
      </c>
      <c r="AA18" s="226">
        <v>100.86184692382813</v>
      </c>
      <c r="AB18" s="226">
        <v>100.83367919921875</v>
      </c>
      <c r="AC18" s="226">
        <v>93.559226989746094</v>
      </c>
      <c r="AE18" s="29" t="s">
        <v>1041</v>
      </c>
      <c r="AF18" s="226">
        <v>106.186996953003</v>
      </c>
      <c r="AG18" s="226">
        <v>108.12277392786558</v>
      </c>
      <c r="AH18" s="226">
        <v>100.83704291246703</v>
      </c>
      <c r="AI18" s="226">
        <v>90.724272192056702</v>
      </c>
      <c r="AJ18" s="226">
        <v>102.42674248868819</v>
      </c>
      <c r="AK18" s="226">
        <v>99.715793795103053</v>
      </c>
      <c r="AL18" s="226">
        <v>105.20585645013711</v>
      </c>
      <c r="AM18" s="226">
        <v>119.72616014259168</v>
      </c>
      <c r="AN18" s="226">
        <v>90.41477570444313</v>
      </c>
      <c r="AO18" s="226">
        <v>92.671536025805835</v>
      </c>
      <c r="AP18" s="226">
        <v>0</v>
      </c>
      <c r="AQ18" s="226">
        <v>0</v>
      </c>
      <c r="AR18" s="226">
        <v>96.562518578709444</v>
      </c>
    </row>
    <row r="19" spans="1:44" ht="12.75" customHeight="1" x14ac:dyDescent="0.25">
      <c r="A19" s="29" t="s">
        <v>1042</v>
      </c>
      <c r="B19" s="226">
        <v>103.01703643798828</v>
      </c>
      <c r="C19" s="226">
        <v>110.2401123046875</v>
      </c>
      <c r="D19" s="226">
        <v>100.2431640625</v>
      </c>
      <c r="E19" s="226">
        <v>99.247291564941406</v>
      </c>
      <c r="F19" s="226">
        <v>106.32585144042969</v>
      </c>
      <c r="G19" s="226">
        <v>99.795783996582031</v>
      </c>
      <c r="H19" s="226">
        <v>102.62735748291016</v>
      </c>
      <c r="I19" s="226">
        <v>98.547813415527344</v>
      </c>
      <c r="J19" s="226">
        <v>99.601005554199219</v>
      </c>
      <c r="K19" s="226">
        <v>99.673049926757813</v>
      </c>
      <c r="L19" s="226">
        <v>100.86184692382813</v>
      </c>
      <c r="M19" s="226">
        <v>100.83367919921875</v>
      </c>
      <c r="N19" s="226">
        <v>95.783370971679688</v>
      </c>
      <c r="P19" s="29" t="s">
        <v>1042</v>
      </c>
      <c r="Q19" s="226">
        <v>102.53527069091797</v>
      </c>
      <c r="R19" s="226">
        <v>105.87728118896484</v>
      </c>
      <c r="S19" s="226">
        <v>94.25537109375</v>
      </c>
      <c r="T19" s="226">
        <v>121.21830749511719</v>
      </c>
      <c r="U19" s="226">
        <v>108.19765472412109</v>
      </c>
      <c r="V19" s="226">
        <v>100</v>
      </c>
      <c r="W19" s="226">
        <v>101.7537841796875</v>
      </c>
      <c r="X19" s="226">
        <v>82.557060241699219</v>
      </c>
      <c r="Y19" s="226">
        <v>100</v>
      </c>
      <c r="Z19" s="226">
        <v>100.47438049316406</v>
      </c>
      <c r="AA19" s="226">
        <v>100.86184692382813</v>
      </c>
      <c r="AB19" s="226">
        <v>100.83367919921875</v>
      </c>
      <c r="AC19" s="226">
        <v>93.559226989746094</v>
      </c>
      <c r="AE19" s="29" t="s">
        <v>1042</v>
      </c>
      <c r="AF19" s="226">
        <v>103.28464756364204</v>
      </c>
      <c r="AG19" s="226">
        <v>110.95937806871102</v>
      </c>
      <c r="AH19" s="226">
        <v>100.69592456870255</v>
      </c>
      <c r="AI19" s="226">
        <v>91.408902451489269</v>
      </c>
      <c r="AJ19" s="226">
        <v>99.239316604962681</v>
      </c>
      <c r="AK19" s="226">
        <v>99.715793795103053</v>
      </c>
      <c r="AL19" s="226">
        <v>105.20585645013711</v>
      </c>
      <c r="AM19" s="226">
        <v>101.35615075188339</v>
      </c>
      <c r="AN19" s="226">
        <v>90.41477570444313</v>
      </c>
      <c r="AO19" s="226">
        <v>98.913489920800288</v>
      </c>
      <c r="AP19" s="226">
        <v>0</v>
      </c>
      <c r="AQ19" s="226">
        <v>0</v>
      </c>
      <c r="AR19" s="226">
        <v>97.143051923993127</v>
      </c>
    </row>
    <row r="20" spans="1:44" ht="12.75" customHeight="1" x14ac:dyDescent="0.25">
      <c r="A20" s="29" t="s">
        <v>1043</v>
      </c>
      <c r="B20" s="226">
        <v>103.92210388183594</v>
      </c>
      <c r="C20" s="226">
        <v>108.82247924804688</v>
      </c>
      <c r="D20" s="226">
        <v>100.29547119140625</v>
      </c>
      <c r="E20" s="226">
        <v>102.82476806640625</v>
      </c>
      <c r="F20" s="226">
        <v>106.63603973388672</v>
      </c>
      <c r="G20" s="226">
        <v>99.230278015136719</v>
      </c>
      <c r="H20" s="226">
        <v>100.45985412597656</v>
      </c>
      <c r="I20" s="226">
        <v>105.47978210449219</v>
      </c>
      <c r="J20" s="226">
        <v>99.678817749023438</v>
      </c>
      <c r="K20" s="226">
        <v>99.673049926757813</v>
      </c>
      <c r="L20" s="226">
        <v>100.86184692382813</v>
      </c>
      <c r="M20" s="226">
        <v>100.83367919921875</v>
      </c>
      <c r="N20" s="226">
        <v>95.783370971679688</v>
      </c>
      <c r="P20" s="29" t="s">
        <v>1043</v>
      </c>
      <c r="Q20" s="226">
        <v>103.18625640869141</v>
      </c>
      <c r="R20" s="226">
        <v>106.42784118652344</v>
      </c>
      <c r="S20" s="226">
        <v>94.25537109375</v>
      </c>
      <c r="T20" s="226">
        <v>135.52618408203125</v>
      </c>
      <c r="U20" s="226">
        <v>108.19765472412109</v>
      </c>
      <c r="V20" s="226">
        <v>100</v>
      </c>
      <c r="W20" s="226">
        <v>105.47483062744141</v>
      </c>
      <c r="X20" s="226">
        <v>82.557060241699219</v>
      </c>
      <c r="Y20" s="226">
        <v>100</v>
      </c>
      <c r="Z20" s="226">
        <v>100.47438049316406</v>
      </c>
      <c r="AA20" s="226">
        <v>100.86184692382813</v>
      </c>
      <c r="AB20" s="226">
        <v>100.83367919921875</v>
      </c>
      <c r="AC20" s="226">
        <v>93.559226989746094</v>
      </c>
      <c r="AE20" s="29" t="s">
        <v>1043</v>
      </c>
      <c r="AF20" s="226">
        <v>104.330847645677</v>
      </c>
      <c r="AG20" s="226">
        <v>109.21726128994146</v>
      </c>
      <c r="AH20" s="226">
        <v>100.75218560253934</v>
      </c>
      <c r="AI20" s="226">
        <v>91.158197435104668</v>
      </c>
      <c r="AJ20" s="226">
        <v>100.72388170017352</v>
      </c>
      <c r="AK20" s="226">
        <v>98.928800764415186</v>
      </c>
      <c r="AL20" s="226">
        <v>85.657400464405541</v>
      </c>
      <c r="AM20" s="226">
        <v>109.5055370683921</v>
      </c>
      <c r="AN20" s="226">
        <v>92.28409425375142</v>
      </c>
      <c r="AO20" s="226">
        <v>98.913489920800288</v>
      </c>
      <c r="AP20" s="226">
        <v>0</v>
      </c>
      <c r="AQ20" s="226">
        <v>0</v>
      </c>
      <c r="AR20" s="226">
        <v>97.143051923993127</v>
      </c>
    </row>
    <row r="21" spans="1:44" ht="12.75" customHeight="1" x14ac:dyDescent="0.25">
      <c r="A21" s="29" t="s">
        <v>1044</v>
      </c>
      <c r="B21" s="226">
        <v>102.22750854492188</v>
      </c>
      <c r="C21" s="226">
        <v>107.36504364013672</v>
      </c>
      <c r="D21" s="226">
        <v>100.29160308837891</v>
      </c>
      <c r="E21" s="226">
        <v>103.35250854492188</v>
      </c>
      <c r="F21" s="226">
        <v>96.66180419921875</v>
      </c>
      <c r="G21" s="226">
        <v>99.896560668945313</v>
      </c>
      <c r="H21" s="226">
        <v>105.25214385986328</v>
      </c>
      <c r="I21" s="226">
        <v>105.75988006591797</v>
      </c>
      <c r="J21" s="226">
        <v>99.678817749023438</v>
      </c>
      <c r="K21" s="226">
        <v>99.673049926757813</v>
      </c>
      <c r="L21" s="226">
        <v>100.86184692382813</v>
      </c>
      <c r="M21" s="226">
        <v>100.83367919921875</v>
      </c>
      <c r="N21" s="226">
        <v>95.272804260253906</v>
      </c>
      <c r="P21" s="29" t="s">
        <v>1044</v>
      </c>
      <c r="Q21" s="226">
        <v>98.841445922851563</v>
      </c>
      <c r="R21" s="226">
        <v>106.64378356933594</v>
      </c>
      <c r="S21" s="226">
        <v>94.25537109375</v>
      </c>
      <c r="T21" s="226">
        <v>135.52618408203125</v>
      </c>
      <c r="U21" s="226">
        <v>95.593399047851563</v>
      </c>
      <c r="V21" s="226">
        <v>100</v>
      </c>
      <c r="W21" s="226">
        <v>101.7537841796875</v>
      </c>
      <c r="X21" s="226">
        <v>82.557060241699219</v>
      </c>
      <c r="Y21" s="226">
        <v>100</v>
      </c>
      <c r="Z21" s="226">
        <v>100.47438049316406</v>
      </c>
      <c r="AA21" s="226">
        <v>100.86184692382813</v>
      </c>
      <c r="AB21" s="226">
        <v>100.83367919921875</v>
      </c>
      <c r="AC21" s="226">
        <v>93.559226989746094</v>
      </c>
      <c r="AE21" s="29" t="s">
        <v>1044</v>
      </c>
      <c r="AF21" s="226">
        <v>104.10836061929064</v>
      </c>
      <c r="AG21" s="226">
        <v>107.48394827550737</v>
      </c>
      <c r="AH21" s="226">
        <v>100.74802618417249</v>
      </c>
      <c r="AI21" s="226">
        <v>91.874215155403292</v>
      </c>
      <c r="AJ21" s="226">
        <v>100.70669663398466</v>
      </c>
      <c r="AK21" s="226">
        <v>99.856047482968279</v>
      </c>
      <c r="AL21" s="226">
        <v>115.57809894809246</v>
      </c>
      <c r="AM21" s="226">
        <v>109.83482439691851</v>
      </c>
      <c r="AN21" s="226">
        <v>92.28409425375142</v>
      </c>
      <c r="AO21" s="226">
        <v>98.913489920800288</v>
      </c>
      <c r="AP21" s="226">
        <v>0</v>
      </c>
      <c r="AQ21" s="226">
        <v>0</v>
      </c>
      <c r="AR21" s="226">
        <v>96.320354819835785</v>
      </c>
    </row>
    <row r="22" spans="1:44" ht="12.75" customHeight="1" x14ac:dyDescent="0.25">
      <c r="A22" s="29" t="s">
        <v>1045</v>
      </c>
      <c r="B22" s="226">
        <v>100.64771574140792</v>
      </c>
      <c r="C22" s="226">
        <v>108.34070078900285</v>
      </c>
      <c r="D22" s="226">
        <v>100.45189879832701</v>
      </c>
      <c r="E22" s="226">
        <v>103.35250849471218</v>
      </c>
      <c r="F22" s="226">
        <v>81.71639652823292</v>
      </c>
      <c r="G22" s="226">
        <v>97.636751895171074</v>
      </c>
      <c r="H22" s="226">
        <v>105.25214502151157</v>
      </c>
      <c r="I22" s="226">
        <v>107.50726379953012</v>
      </c>
      <c r="J22" s="226">
        <v>99.678817946896856</v>
      </c>
      <c r="K22" s="226">
        <v>99.673053022278282</v>
      </c>
      <c r="L22" s="226">
        <v>100.86184439751841</v>
      </c>
      <c r="M22" s="226">
        <v>105.97789596253251</v>
      </c>
      <c r="N22" s="226">
        <v>97.141030598356267</v>
      </c>
      <c r="P22" s="29" t="s">
        <v>1045</v>
      </c>
      <c r="Q22" s="226">
        <v>93.150062561035156</v>
      </c>
      <c r="R22" s="226">
        <v>106.64378356933594</v>
      </c>
      <c r="S22" s="226">
        <v>94.25537109375</v>
      </c>
      <c r="T22" s="226">
        <v>135.52618408203125</v>
      </c>
      <c r="U22" s="226">
        <v>76.563285827636719</v>
      </c>
      <c r="V22" s="226">
        <v>100</v>
      </c>
      <c r="W22" s="226">
        <v>101.7537841796875</v>
      </c>
      <c r="X22" s="226">
        <v>82.557060241699219</v>
      </c>
      <c r="Y22" s="226">
        <v>100</v>
      </c>
      <c r="Z22" s="226">
        <v>100.47438049316406</v>
      </c>
      <c r="AA22" s="226">
        <v>100.86184692382813</v>
      </c>
      <c r="AB22" s="226">
        <v>105.97789764404297</v>
      </c>
      <c r="AC22" s="226">
        <v>98.150070190429688</v>
      </c>
      <c r="AE22" s="29" t="s">
        <v>1045</v>
      </c>
      <c r="AF22" s="226">
        <v>104.81244462047049</v>
      </c>
      <c r="AG22" s="226">
        <v>108.62045785023747</v>
      </c>
      <c r="AH22" s="226">
        <v>100.92044206849631</v>
      </c>
      <c r="AI22" s="226">
        <v>91.874215155403292</v>
      </c>
      <c r="AJ22" s="226">
        <v>101.22574825457289</v>
      </c>
      <c r="AK22" s="226">
        <v>96.711131525408646</v>
      </c>
      <c r="AL22" s="226">
        <v>115.57809894809246</v>
      </c>
      <c r="AM22" s="226">
        <v>111.88908907988656</v>
      </c>
      <c r="AN22" s="226">
        <v>92.28409425375142</v>
      </c>
      <c r="AO22" s="226">
        <v>98.913489920800288</v>
      </c>
      <c r="AP22" s="226">
        <v>0</v>
      </c>
      <c r="AQ22" s="226">
        <v>0</v>
      </c>
      <c r="AR22" s="226">
        <v>96.524176318950651</v>
      </c>
    </row>
    <row r="23" spans="1:44" ht="12.75" customHeight="1" x14ac:dyDescent="0.25">
      <c r="A23" s="29" t="s">
        <v>1046</v>
      </c>
      <c r="B23" s="226">
        <v>102.47092928246998</v>
      </c>
      <c r="C23" s="226">
        <v>108.97427518202248</v>
      </c>
      <c r="D23" s="226">
        <v>100.39877032269423</v>
      </c>
      <c r="E23" s="226">
        <v>98.087690461461108</v>
      </c>
      <c r="F23" s="226">
        <v>84.453297209402379</v>
      </c>
      <c r="G23" s="226">
        <v>94.585128616095162</v>
      </c>
      <c r="H23" s="226">
        <v>105.25341416030312</v>
      </c>
      <c r="I23" s="226">
        <v>117.48349977115006</v>
      </c>
      <c r="J23" s="226">
        <v>99.678817946896856</v>
      </c>
      <c r="K23" s="226">
        <v>100.34705560070101</v>
      </c>
      <c r="L23" s="226">
        <v>100</v>
      </c>
      <c r="M23" s="226">
        <v>105.97789596253251</v>
      </c>
      <c r="N23" s="226">
        <v>98.57490876566419</v>
      </c>
      <c r="P23" s="29" t="s">
        <v>1046</v>
      </c>
      <c r="Q23" s="226">
        <v>93.255607604980469</v>
      </c>
      <c r="R23" s="226">
        <v>106.42784118652344</v>
      </c>
      <c r="S23" s="226">
        <v>94.25537109375</v>
      </c>
      <c r="T23" s="226">
        <v>114.28571319580078</v>
      </c>
      <c r="U23" s="226">
        <v>79.106132507324219</v>
      </c>
      <c r="V23" s="226">
        <v>100</v>
      </c>
      <c r="W23" s="226">
        <v>101.7537841796875</v>
      </c>
      <c r="X23" s="226">
        <v>82.557060241699219</v>
      </c>
      <c r="Y23" s="226">
        <v>100</v>
      </c>
      <c r="Z23" s="226">
        <v>100.47438049316406</v>
      </c>
      <c r="AA23" s="226">
        <v>100</v>
      </c>
      <c r="AB23" s="226">
        <v>105.97789764404297</v>
      </c>
      <c r="AC23" s="226">
        <v>98.150070190429688</v>
      </c>
      <c r="AE23" s="29" t="s">
        <v>1046</v>
      </c>
      <c r="AF23" s="226">
        <v>107.58977083220519</v>
      </c>
      <c r="AG23" s="226">
        <v>109.3940852656487</v>
      </c>
      <c r="AH23" s="226">
        <v>100.86329634321555</v>
      </c>
      <c r="AI23" s="226">
        <v>92.308877262323008</v>
      </c>
      <c r="AJ23" s="226">
        <v>104.69732054125177</v>
      </c>
      <c r="AK23" s="226">
        <v>92.464269937590586</v>
      </c>
      <c r="AL23" s="226">
        <v>115.58311414322939</v>
      </c>
      <c r="AM23" s="226">
        <v>123.61737961656181</v>
      </c>
      <c r="AN23" s="226">
        <v>92.28409425375142</v>
      </c>
      <c r="AO23" s="226">
        <v>100.22636883541588</v>
      </c>
      <c r="AP23" s="226">
        <v>0</v>
      </c>
      <c r="AQ23" s="226">
        <v>0</v>
      </c>
      <c r="AR23" s="226">
        <v>98.834621384143844</v>
      </c>
    </row>
    <row r="24" spans="1:44" ht="12.75" customHeight="1" x14ac:dyDescent="0.25">
      <c r="A24" s="29" t="s">
        <v>1047</v>
      </c>
      <c r="B24" s="226">
        <v>108.68582791958259</v>
      </c>
      <c r="C24" s="226">
        <v>114.44469126238303</v>
      </c>
      <c r="D24" s="226">
        <v>101.64096431509108</v>
      </c>
      <c r="E24" s="226">
        <v>96.329466482399468</v>
      </c>
      <c r="F24" s="226">
        <v>108.78254013018461</v>
      </c>
      <c r="G24" s="226">
        <v>98.062234571300223</v>
      </c>
      <c r="H24" s="226">
        <v>103.21678797851293</v>
      </c>
      <c r="I24" s="226">
        <v>122.25855963873056</v>
      </c>
      <c r="J24" s="226">
        <v>99.678817946896856</v>
      </c>
      <c r="K24" s="226">
        <v>103.96285540278413</v>
      </c>
      <c r="L24" s="226">
        <v>109.91856526152137</v>
      </c>
      <c r="M24" s="226">
        <v>105.97789596253251</v>
      </c>
      <c r="N24" s="226">
        <v>97.324272424273929</v>
      </c>
      <c r="P24" s="29" t="s">
        <v>1047</v>
      </c>
      <c r="Q24" s="226">
        <v>104.90524291992188</v>
      </c>
      <c r="R24" s="226">
        <v>107.62738800048828</v>
      </c>
      <c r="S24" s="226">
        <v>111.37636566162109</v>
      </c>
      <c r="T24" s="226">
        <v>114.28571319580078</v>
      </c>
      <c r="U24" s="226">
        <v>109.53923034667969</v>
      </c>
      <c r="V24" s="226">
        <v>100</v>
      </c>
      <c r="W24" s="226">
        <v>101.7537841796875</v>
      </c>
      <c r="X24" s="226">
        <v>86.341087341308594</v>
      </c>
      <c r="Y24" s="226">
        <v>100</v>
      </c>
      <c r="Z24" s="226">
        <v>100.47438049316406</v>
      </c>
      <c r="AA24" s="226">
        <v>109.91856384277344</v>
      </c>
      <c r="AB24" s="226">
        <v>105.97789764404297</v>
      </c>
      <c r="AC24" s="226">
        <v>98.150070190429688</v>
      </c>
      <c r="AE24" s="29" t="s">
        <v>1047</v>
      </c>
      <c r="AF24" s="226">
        <v>110.78583016438242</v>
      </c>
      <c r="AG24" s="226">
        <v>115.56860398668358</v>
      </c>
      <c r="AH24" s="226">
        <v>100.90483319378612</v>
      </c>
      <c r="AI24" s="226">
        <v>89.923388621381548</v>
      </c>
      <c r="AJ24" s="226">
        <v>105.91776270079748</v>
      </c>
      <c r="AK24" s="226">
        <v>97.303264258804916</v>
      </c>
      <c r="AL24" s="226">
        <v>107.53507574857217</v>
      </c>
      <c r="AM24" s="226">
        <v>128.56648757219605</v>
      </c>
      <c r="AN24" s="226">
        <v>92.28409425375142</v>
      </c>
      <c r="AO24" s="226">
        <v>107.26952782560137</v>
      </c>
      <c r="AP24" s="226">
        <v>0</v>
      </c>
      <c r="AQ24" s="226">
        <v>0</v>
      </c>
      <c r="AR24" s="226">
        <v>96.819438623713509</v>
      </c>
    </row>
    <row r="25" spans="1:44" ht="12.75" customHeight="1" x14ac:dyDescent="0.25">
      <c r="A25" s="29" t="s">
        <v>1048</v>
      </c>
      <c r="B25" s="226">
        <v>110.70064891568961</v>
      </c>
      <c r="C25" s="226">
        <v>120.75772662043975</v>
      </c>
      <c r="D25" s="226">
        <v>100.50586310265601</v>
      </c>
      <c r="E25" s="226">
        <v>97.445094840214878</v>
      </c>
      <c r="F25" s="226">
        <v>110.41990965536408</v>
      </c>
      <c r="G25" s="226">
        <v>98.118463686200542</v>
      </c>
      <c r="H25" s="226">
        <v>103.21678797851293</v>
      </c>
      <c r="I25" s="226">
        <v>124.45866651805987</v>
      </c>
      <c r="J25" s="226">
        <v>99.678817946896856</v>
      </c>
      <c r="K25" s="226">
        <v>104.0988921819493</v>
      </c>
      <c r="L25" s="226">
        <v>109.91856526152137</v>
      </c>
      <c r="M25" s="226">
        <v>107.10582847876145</v>
      </c>
      <c r="N25" s="226">
        <v>98.069031241870903</v>
      </c>
      <c r="P25" s="29" t="s">
        <v>1048</v>
      </c>
      <c r="Q25" s="226">
        <v>104.52516937255859</v>
      </c>
      <c r="R25" s="226">
        <v>107.94661712646484</v>
      </c>
      <c r="S25" s="226">
        <v>94.25537109375</v>
      </c>
      <c r="T25" s="226">
        <v>114.28571319580078</v>
      </c>
      <c r="U25" s="226">
        <v>109.53923034667969</v>
      </c>
      <c r="V25" s="226">
        <v>100</v>
      </c>
      <c r="W25" s="226">
        <v>101.7537841796875</v>
      </c>
      <c r="X25" s="226">
        <v>86.341087341308594</v>
      </c>
      <c r="Y25" s="226">
        <v>100</v>
      </c>
      <c r="Z25" s="226">
        <v>100.47438049316406</v>
      </c>
      <c r="AA25" s="226">
        <v>109.91856384277344</v>
      </c>
      <c r="AB25" s="226">
        <v>107.10582733154297</v>
      </c>
      <c r="AC25" s="226">
        <v>99.558647155761719</v>
      </c>
      <c r="AE25" s="29" t="s">
        <v>1048</v>
      </c>
      <c r="AF25" s="226">
        <v>114.13094520714864</v>
      </c>
      <c r="AG25" s="226">
        <v>122.86978999060598</v>
      </c>
      <c r="AH25" s="226">
        <v>100.9784868227156</v>
      </c>
      <c r="AI25" s="226">
        <v>91.43702898050185</v>
      </c>
      <c r="AJ25" s="226">
        <v>113.75410892029525</v>
      </c>
      <c r="AK25" s="226">
        <v>97.381516797322547</v>
      </c>
      <c r="AL25" s="226">
        <v>107.53507574857217</v>
      </c>
      <c r="AM25" s="226">
        <v>131.15298339746693</v>
      </c>
      <c r="AN25" s="226">
        <v>92.28409425375142</v>
      </c>
      <c r="AO25" s="226">
        <v>107.53451170651785</v>
      </c>
      <c r="AP25" s="226">
        <v>0</v>
      </c>
      <c r="AQ25" s="226">
        <v>0</v>
      </c>
      <c r="AR25" s="226">
        <v>97.15838891061108</v>
      </c>
    </row>
    <row r="26" spans="1:44" ht="12.75" customHeight="1" x14ac:dyDescent="0.25">
      <c r="A26" s="29" t="s">
        <v>1049</v>
      </c>
      <c r="B26" s="226">
        <v>114.40165990748257</v>
      </c>
      <c r="C26" s="226">
        <v>123.56576169176302</v>
      </c>
      <c r="D26" s="226">
        <v>100.50586310265601</v>
      </c>
      <c r="E26" s="226">
        <v>102.46931718183919</v>
      </c>
      <c r="F26" s="226">
        <v>124.83826179144975</v>
      </c>
      <c r="G26" s="226">
        <v>100.40594677624136</v>
      </c>
      <c r="H26" s="226">
        <v>103.21678797851293</v>
      </c>
      <c r="I26" s="226">
        <v>127.67176722394808</v>
      </c>
      <c r="J26" s="226">
        <v>99.678817946896856</v>
      </c>
      <c r="K26" s="226">
        <v>104.0988921819493</v>
      </c>
      <c r="L26" s="226">
        <v>109.91856526152137</v>
      </c>
      <c r="M26" s="226">
        <v>108.16669629335941</v>
      </c>
      <c r="N26" s="226">
        <v>97.942538211583511</v>
      </c>
      <c r="P26" s="29" t="s">
        <v>1049</v>
      </c>
      <c r="Q26" s="226">
        <v>110.47187042236328</v>
      </c>
      <c r="R26" s="226">
        <v>107.94661712646484</v>
      </c>
      <c r="S26" s="226">
        <v>94.25537109375</v>
      </c>
      <c r="T26" s="226">
        <v>121.21830749511719</v>
      </c>
      <c r="U26" s="226">
        <v>126.32557678222656</v>
      </c>
      <c r="V26" s="226">
        <v>100</v>
      </c>
      <c r="W26" s="226">
        <v>101.7537841796875</v>
      </c>
      <c r="X26" s="226">
        <v>86.341087341308594</v>
      </c>
      <c r="Y26" s="226">
        <v>100</v>
      </c>
      <c r="Z26" s="226">
        <v>100.47438049316406</v>
      </c>
      <c r="AA26" s="226">
        <v>109.91856384277344</v>
      </c>
      <c r="AB26" s="226">
        <v>108.16669464111328</v>
      </c>
      <c r="AC26" s="226">
        <v>99.558647155761719</v>
      </c>
      <c r="AE26" s="29" t="s">
        <v>1049</v>
      </c>
      <c r="AF26" s="226">
        <v>116.58454224242899</v>
      </c>
      <c r="AG26" s="226">
        <v>126.14076292314485</v>
      </c>
      <c r="AH26" s="226">
        <v>100.9784868227156</v>
      </c>
      <c r="AI26" s="226">
        <v>95.780420965200548</v>
      </c>
      <c r="AJ26" s="226">
        <v>119.2073807998011</v>
      </c>
      <c r="AK26" s="226">
        <v>100.56494514986139</v>
      </c>
      <c r="AL26" s="226">
        <v>107.53507574857217</v>
      </c>
      <c r="AM26" s="226">
        <v>134.9303778686338</v>
      </c>
      <c r="AN26" s="226">
        <v>92.28409425375142</v>
      </c>
      <c r="AO26" s="226">
        <v>107.53451170651785</v>
      </c>
      <c r="AP26" s="226">
        <v>0</v>
      </c>
      <c r="AQ26" s="226">
        <v>0</v>
      </c>
      <c r="AR26" s="226">
        <v>96.9545674114962</v>
      </c>
    </row>
    <row r="27" spans="1:44" ht="12.75" customHeight="1" x14ac:dyDescent="0.25">
      <c r="A27" s="29" t="s">
        <v>1050</v>
      </c>
      <c r="B27" s="226">
        <v>119.87076139067187</v>
      </c>
      <c r="C27" s="226">
        <v>125.15441034443892</v>
      </c>
      <c r="D27" s="226">
        <v>100.89603602107509</v>
      </c>
      <c r="E27" s="226">
        <v>104.80571805837407</v>
      </c>
      <c r="F27" s="226">
        <v>137.87961168369324</v>
      </c>
      <c r="G27" s="226">
        <v>103.02024336464299</v>
      </c>
      <c r="H27" s="226">
        <v>104.6408922636537</v>
      </c>
      <c r="I27" s="226">
        <v>145.240379376042</v>
      </c>
      <c r="J27" s="226">
        <v>99.768796396915491</v>
      </c>
      <c r="K27" s="226">
        <v>104.23776334993818</v>
      </c>
      <c r="L27" s="226">
        <v>109.91856526152137</v>
      </c>
      <c r="M27" s="226">
        <v>108.16669629335939</v>
      </c>
      <c r="N27" s="226">
        <v>98.839213980333341</v>
      </c>
      <c r="P27" s="29" t="s">
        <v>1050</v>
      </c>
      <c r="Q27" s="226">
        <v>115.89297485351563</v>
      </c>
      <c r="R27" s="226">
        <v>107.94661712646484</v>
      </c>
      <c r="S27" s="226">
        <v>96.839271545410156</v>
      </c>
      <c r="T27" s="226">
        <v>127.77531433105469</v>
      </c>
      <c r="U27" s="226">
        <v>141.29718017578125</v>
      </c>
      <c r="V27" s="226">
        <v>100</v>
      </c>
      <c r="W27" s="226">
        <v>101.7537841796875</v>
      </c>
      <c r="X27" s="226">
        <v>86.563743591308594</v>
      </c>
      <c r="Y27" s="226">
        <v>100</v>
      </c>
      <c r="Z27" s="226">
        <v>100.47438049316406</v>
      </c>
      <c r="AA27" s="226">
        <v>109.91856384277344</v>
      </c>
      <c r="AB27" s="226">
        <v>108.16669464111328</v>
      </c>
      <c r="AC27" s="226">
        <v>101.40857696533203</v>
      </c>
      <c r="AE27" s="29" t="s">
        <v>1050</v>
      </c>
      <c r="AF27" s="226">
        <v>122.08030475722384</v>
      </c>
      <c r="AG27" s="226">
        <v>127.99131913424247</v>
      </c>
      <c r="AH27" s="226">
        <v>101.20278379510168</v>
      </c>
      <c r="AI27" s="226">
        <v>96.6110765473085</v>
      </c>
      <c r="AJ27" s="226">
        <v>124.94089878683072</v>
      </c>
      <c r="AK27" s="226">
        <v>104.20319100955635</v>
      </c>
      <c r="AL27" s="226">
        <v>113.16264062389668</v>
      </c>
      <c r="AM27" s="226">
        <v>155.54533445227551</v>
      </c>
      <c r="AN27" s="226">
        <v>94.445688380289567</v>
      </c>
      <c r="AO27" s="226">
        <v>107.80501664839403</v>
      </c>
      <c r="AP27" s="226">
        <v>0</v>
      </c>
      <c r="AQ27" s="226">
        <v>0</v>
      </c>
      <c r="AR27" s="226">
        <v>97.268496488144208</v>
      </c>
    </row>
    <row r="28" spans="1:44" ht="12.75" customHeight="1" x14ac:dyDescent="0.25">
      <c r="A28" s="29" t="s">
        <v>1051</v>
      </c>
      <c r="B28" s="226">
        <v>123.61004358606235</v>
      </c>
      <c r="C28" s="226">
        <v>130.79465042830543</v>
      </c>
      <c r="D28" s="226">
        <v>106.1977593203695</v>
      </c>
      <c r="E28" s="226">
        <v>106.98291851732846</v>
      </c>
      <c r="F28" s="226">
        <v>145.81843475850681</v>
      </c>
      <c r="G28" s="226">
        <v>102.66262365532566</v>
      </c>
      <c r="H28" s="226">
        <v>104.6408922636537</v>
      </c>
      <c r="I28" s="226">
        <v>145.62937964360387</v>
      </c>
      <c r="J28" s="226">
        <v>99.565746005558253</v>
      </c>
      <c r="K28" s="226">
        <v>106.18741315935686</v>
      </c>
      <c r="L28" s="226">
        <v>109.91856526152137</v>
      </c>
      <c r="M28" s="226">
        <v>108.97258547828098</v>
      </c>
      <c r="N28" s="226">
        <v>100.55506936026624</v>
      </c>
      <c r="P28" s="29" t="s">
        <v>1051</v>
      </c>
      <c r="Q28" s="226">
        <v>119.72087097167969</v>
      </c>
      <c r="R28" s="226">
        <v>109.89793395996094</v>
      </c>
      <c r="S28" s="226">
        <v>94.25537109375</v>
      </c>
      <c r="T28" s="226">
        <v>134.01187133789063</v>
      </c>
      <c r="U28" s="226">
        <v>151.27825927734375</v>
      </c>
      <c r="V28" s="226">
        <v>100</v>
      </c>
      <c r="W28" s="226">
        <v>101.7537841796875</v>
      </c>
      <c r="X28" s="226">
        <v>87.372848510742188</v>
      </c>
      <c r="Y28" s="226">
        <v>100</v>
      </c>
      <c r="Z28" s="226">
        <v>100.47438049316406</v>
      </c>
      <c r="AA28" s="226">
        <v>109.91856384277344</v>
      </c>
      <c r="AB28" s="226">
        <v>108.97258758544922</v>
      </c>
      <c r="AC28" s="226">
        <v>102.65276336669922</v>
      </c>
      <c r="AE28" s="29" t="s">
        <v>1051</v>
      </c>
      <c r="AF28" s="226">
        <v>125.77036637964414</v>
      </c>
      <c r="AG28" s="226">
        <v>134.2397219746729</v>
      </c>
      <c r="AH28" s="226">
        <v>107.10076934088966</v>
      </c>
      <c r="AI28" s="226">
        <v>97.340056249915577</v>
      </c>
      <c r="AJ28" s="226">
        <v>125.14789909040579</v>
      </c>
      <c r="AK28" s="226">
        <v>103.70550133175104</v>
      </c>
      <c r="AL28" s="226">
        <v>113.16264062389668</v>
      </c>
      <c r="AM28" s="226">
        <v>155.86055469258676</v>
      </c>
      <c r="AN28" s="226">
        <v>89.567714451440935</v>
      </c>
      <c r="AO28" s="226">
        <v>111.6027085380306</v>
      </c>
      <c r="AP28" s="226">
        <v>0</v>
      </c>
      <c r="AQ28" s="226">
        <v>0</v>
      </c>
      <c r="AR28" s="226">
        <v>99.272692797266942</v>
      </c>
    </row>
    <row r="29" spans="1:44" ht="12.75" customHeight="1" x14ac:dyDescent="0.25">
      <c r="A29" s="29" t="s">
        <v>1052</v>
      </c>
      <c r="B29" s="226">
        <v>123.31901982939506</v>
      </c>
      <c r="C29" s="226">
        <v>134.71282825107784</v>
      </c>
      <c r="D29" s="226">
        <v>107.72651975871672</v>
      </c>
      <c r="E29" s="226">
        <v>108.8021326463892</v>
      </c>
      <c r="F29" s="226">
        <v>139.33547926563185</v>
      </c>
      <c r="G29" s="226">
        <v>105.78967662065753</v>
      </c>
      <c r="H29" s="226">
        <v>104.6408922636537</v>
      </c>
      <c r="I29" s="226">
        <v>140.66654855546375</v>
      </c>
      <c r="J29" s="226">
        <v>99.666560489430267</v>
      </c>
      <c r="K29" s="226">
        <v>106.81970476188891</v>
      </c>
      <c r="L29" s="226">
        <v>109.91856526152137</v>
      </c>
      <c r="M29" s="226">
        <v>108.97258547828098</v>
      </c>
      <c r="N29" s="226">
        <v>101.34549015258605</v>
      </c>
      <c r="P29" s="29" t="s">
        <v>1052</v>
      </c>
      <c r="Q29" s="226">
        <v>117.52480316162109</v>
      </c>
      <c r="R29" s="226">
        <v>109.89793395996094</v>
      </c>
      <c r="S29" s="226">
        <v>96.839271545410156</v>
      </c>
      <c r="T29" s="226">
        <v>139.97084045410156</v>
      </c>
      <c r="U29" s="226">
        <v>143.56561279296875</v>
      </c>
      <c r="V29" s="226">
        <v>100</v>
      </c>
      <c r="W29" s="226">
        <v>101.7537841796875</v>
      </c>
      <c r="X29" s="226">
        <v>88.551887512207031</v>
      </c>
      <c r="Y29" s="226">
        <v>100</v>
      </c>
      <c r="Z29" s="226">
        <v>100.47438049316406</v>
      </c>
      <c r="AA29" s="226">
        <v>109.91856384277344</v>
      </c>
      <c r="AB29" s="226">
        <v>108.97258758544922</v>
      </c>
      <c r="AC29" s="226">
        <v>103.33831024169922</v>
      </c>
      <c r="AE29" s="29" t="s">
        <v>1052</v>
      </c>
      <c r="AF29" s="226">
        <v>126.53753927659999</v>
      </c>
      <c r="AG29" s="226">
        <v>138.80385784820498</v>
      </c>
      <c r="AH29" s="226">
        <v>108.54974684187954</v>
      </c>
      <c r="AI29" s="226">
        <v>97.682371770793978</v>
      </c>
      <c r="AJ29" s="226">
        <v>123.32047438530618</v>
      </c>
      <c r="AK29" s="226">
        <v>108.05733637397223</v>
      </c>
      <c r="AL29" s="226">
        <v>113.16264062389668</v>
      </c>
      <c r="AM29" s="226">
        <v>149.81907214710185</v>
      </c>
      <c r="AN29" s="226">
        <v>91.989627655798529</v>
      </c>
      <c r="AO29" s="226">
        <v>112.834339305372</v>
      </c>
      <c r="AP29" s="226">
        <v>0</v>
      </c>
      <c r="AQ29" s="226">
        <v>0</v>
      </c>
      <c r="AR29" s="226">
        <v>100.12722645473126</v>
      </c>
    </row>
    <row r="30" spans="1:44" ht="12.75" customHeight="1" x14ac:dyDescent="0.25">
      <c r="A30" s="29" t="s">
        <v>1053</v>
      </c>
      <c r="B30" s="226">
        <v>133.71208799228498</v>
      </c>
      <c r="C30" s="226">
        <v>147.98716256184073</v>
      </c>
      <c r="D30" s="226">
        <v>117.25793843325884</v>
      </c>
      <c r="E30" s="226">
        <v>108.30550304305203</v>
      </c>
      <c r="F30" s="226">
        <v>152.06780327083655</v>
      </c>
      <c r="G30" s="226">
        <v>110.21283028600971</v>
      </c>
      <c r="H30" s="226">
        <v>107.29582754741479</v>
      </c>
      <c r="I30" s="226">
        <v>156.49382414545116</v>
      </c>
      <c r="J30" s="226">
        <v>101.70907815686837</v>
      </c>
      <c r="K30" s="226">
        <v>108.60549125025815</v>
      </c>
      <c r="L30" s="226">
        <v>109.91856526152137</v>
      </c>
      <c r="M30" s="226">
        <v>122.53901805061196</v>
      </c>
      <c r="N30" s="226">
        <v>109.78182638237796</v>
      </c>
      <c r="P30" s="29" t="s">
        <v>1053</v>
      </c>
      <c r="Q30" s="226">
        <v>124.60244750976563</v>
      </c>
      <c r="R30" s="226">
        <v>119.70902252197266</v>
      </c>
      <c r="S30" s="226">
        <v>99.442611694335938</v>
      </c>
      <c r="T30" s="226">
        <v>139.970842444753</v>
      </c>
      <c r="U30" s="226">
        <v>154.96702575683594</v>
      </c>
      <c r="V30" s="226">
        <v>100</v>
      </c>
      <c r="W30" s="226">
        <v>101.75378101416231</v>
      </c>
      <c r="X30" s="226">
        <v>92.040473003490348</v>
      </c>
      <c r="Y30" s="226">
        <v>101.91487121582031</v>
      </c>
      <c r="Z30" s="226">
        <v>106.31308940045847</v>
      </c>
      <c r="AA30" s="226">
        <v>109.91856526152137</v>
      </c>
      <c r="AB30" s="226">
        <v>122.53901672363281</v>
      </c>
      <c r="AC30" s="226">
        <v>109.30872384885987</v>
      </c>
      <c r="AE30" s="29" t="s">
        <v>1053</v>
      </c>
      <c r="AF30" s="226">
        <v>138.77223205566406</v>
      </c>
      <c r="AG30" s="226">
        <v>152.64915466308594</v>
      </c>
      <c r="AH30" s="226">
        <v>118.60502624511719</v>
      </c>
      <c r="AI30" s="226">
        <v>97.008567810058594</v>
      </c>
      <c r="AJ30" s="226">
        <v>141.09153566762163</v>
      </c>
      <c r="AK30" s="226">
        <v>114.21292114257813</v>
      </c>
      <c r="AL30" s="226">
        <v>123.6540215607055</v>
      </c>
      <c r="AM30" s="226">
        <v>167.81330871582031</v>
      </c>
      <c r="AN30" s="226">
        <v>96.97107034155276</v>
      </c>
      <c r="AO30" s="226">
        <v>110.77841949462891</v>
      </c>
      <c r="AP30" s="226">
        <v>0</v>
      </c>
      <c r="AQ30" s="226">
        <v>0</v>
      </c>
      <c r="AR30" s="226">
        <v>110.07104622660378</v>
      </c>
    </row>
    <row r="31" spans="1:44" x14ac:dyDescent="0.25">
      <c r="A31" s="29" t="s">
        <v>1054</v>
      </c>
      <c r="B31" s="226">
        <v>135.02942844640663</v>
      </c>
      <c r="C31" s="226">
        <v>149.03469150941575</v>
      </c>
      <c r="D31" s="226">
        <v>117.79636799405843</v>
      </c>
      <c r="E31" s="226">
        <v>113.18001613160777</v>
      </c>
      <c r="F31" s="226">
        <v>159.08755997166776</v>
      </c>
      <c r="G31" s="226">
        <v>113.4363383526801</v>
      </c>
      <c r="H31" s="226">
        <v>107.29582754741479</v>
      </c>
      <c r="I31" s="226">
        <v>151.56013395987313</v>
      </c>
      <c r="J31" s="226">
        <v>102.02439410360708</v>
      </c>
      <c r="K31" s="226">
        <v>113.56810906467426</v>
      </c>
      <c r="L31" s="226">
        <v>109.91856526152137</v>
      </c>
      <c r="M31" s="226">
        <v>125.80226680610046</v>
      </c>
      <c r="N31" s="226">
        <v>111.08856441516187</v>
      </c>
      <c r="P31" s="29" t="s">
        <v>1054</v>
      </c>
      <c r="Q31" s="226">
        <v>129.55419921875</v>
      </c>
      <c r="R31" s="226">
        <v>130.04087829589844</v>
      </c>
      <c r="S31" s="226">
        <v>99.468681335449219</v>
      </c>
      <c r="T31" s="226">
        <v>156.49215698242188</v>
      </c>
      <c r="U31" s="226">
        <v>164.37701416015625</v>
      </c>
      <c r="V31" s="226">
        <v>100</v>
      </c>
      <c r="W31" s="226">
        <v>101.7537841796875</v>
      </c>
      <c r="X31" s="226">
        <v>92.040473937988281</v>
      </c>
      <c r="Y31" s="226">
        <v>101.92521667480469</v>
      </c>
      <c r="Z31" s="226">
        <v>106.31378936767578</v>
      </c>
      <c r="AA31" s="226">
        <v>109.91856384277344</v>
      </c>
      <c r="AB31" s="226">
        <v>125.80226898193359</v>
      </c>
      <c r="AC31" s="226">
        <v>109.30892181396484</v>
      </c>
      <c r="AE31" s="29" t="s">
        <v>1054</v>
      </c>
      <c r="AF31" s="226">
        <v>138.07075500488281</v>
      </c>
      <c r="AG31" s="226">
        <v>152.16604614257813</v>
      </c>
      <c r="AH31" s="226">
        <v>119.18219757080078</v>
      </c>
      <c r="AI31" s="226">
        <v>97.727958679199219</v>
      </c>
      <c r="AJ31" s="226">
        <v>139.06202697753906</v>
      </c>
      <c r="AK31" s="226">
        <v>118.69898986816406</v>
      </c>
      <c r="AL31" s="226">
        <v>123.65402221679688</v>
      </c>
      <c r="AM31" s="226">
        <v>162.01313781738281</v>
      </c>
      <c r="AN31" s="226">
        <v>104.30781555175781</v>
      </c>
      <c r="AO31" s="226">
        <v>120.44436645507813</v>
      </c>
      <c r="AP31" s="226">
        <v>0</v>
      </c>
      <c r="AQ31" s="226">
        <v>0</v>
      </c>
      <c r="AR31" s="226">
        <v>112.17650604248047</v>
      </c>
    </row>
    <row r="32" spans="1:44" x14ac:dyDescent="0.25">
      <c r="A32" s="29" t="s">
        <v>1055</v>
      </c>
      <c r="B32" s="226">
        <v>134.70604301853851</v>
      </c>
      <c r="C32" s="226">
        <v>151.30611453420843</v>
      </c>
      <c r="D32" s="226">
        <v>117.91230940186799</v>
      </c>
      <c r="E32" s="226">
        <v>114.6511667860929</v>
      </c>
      <c r="F32" s="226">
        <v>138.42497020750378</v>
      </c>
      <c r="G32" s="226">
        <v>116.03214612267892</v>
      </c>
      <c r="H32" s="226">
        <v>107.29582754741479</v>
      </c>
      <c r="I32" s="226">
        <v>163.77292516965144</v>
      </c>
      <c r="J32" s="226">
        <v>102.02439410360708</v>
      </c>
      <c r="K32" s="226">
        <v>113.64733168780556</v>
      </c>
      <c r="L32" s="226">
        <v>112.62755469372651</v>
      </c>
      <c r="M32" s="226">
        <v>126.54345841142788</v>
      </c>
      <c r="N32" s="226">
        <v>112.69297194144563</v>
      </c>
      <c r="P32" s="29" t="s">
        <v>1055</v>
      </c>
      <c r="Q32" s="226">
        <v>120.72099516732938</v>
      </c>
      <c r="R32" s="226">
        <v>128.75275416169541</v>
      </c>
      <c r="S32" s="226">
        <v>101.1179550920737</v>
      </c>
      <c r="T32" s="226">
        <v>156.4921592871903</v>
      </c>
      <c r="U32" s="226">
        <v>137.60809705948023</v>
      </c>
      <c r="V32" s="226">
        <v>100</v>
      </c>
      <c r="W32" s="226">
        <v>101.75378101416231</v>
      </c>
      <c r="X32" s="226">
        <v>92.040473003490348</v>
      </c>
      <c r="Y32" s="226">
        <v>101.9252160733255</v>
      </c>
      <c r="Z32" s="226">
        <v>106.31378873109939</v>
      </c>
      <c r="AA32" s="226">
        <v>112.62755469372651</v>
      </c>
      <c r="AB32" s="226">
        <v>126.54345841142788</v>
      </c>
      <c r="AC32" s="226">
        <v>109.30892498296919</v>
      </c>
      <c r="AE32" s="29" t="s">
        <v>1055</v>
      </c>
      <c r="AF32" s="226">
        <v>142.47433471679688</v>
      </c>
      <c r="AG32" s="226">
        <v>155.02430725097656</v>
      </c>
      <c r="AH32" s="226">
        <v>119.18219757080078</v>
      </c>
      <c r="AI32" s="226">
        <v>99.723960876464844</v>
      </c>
      <c r="AJ32" s="226">
        <v>141.51759338378906</v>
      </c>
      <c r="AK32" s="226">
        <v>122.31150054931641</v>
      </c>
      <c r="AL32" s="226">
        <v>123.65402221679688</v>
      </c>
      <c r="AM32" s="226">
        <v>176.37077331542969</v>
      </c>
      <c r="AN32" s="226">
        <v>104.30781555175781</v>
      </c>
      <c r="AO32" s="226">
        <v>120.59867858886719</v>
      </c>
      <c r="AP32" s="226">
        <v>0</v>
      </c>
      <c r="AQ32" s="226">
        <v>0</v>
      </c>
      <c r="AR32" s="226">
        <v>114.76172637939453</v>
      </c>
    </row>
    <row r="33" spans="1:49" x14ac:dyDescent="0.25">
      <c r="A33" s="29" t="s">
        <v>1056</v>
      </c>
      <c r="B33" s="226">
        <v>133.53433227539063</v>
      </c>
      <c r="C33" s="226">
        <v>149.41104125976563</v>
      </c>
      <c r="D33" s="226">
        <v>118.79693363875025</v>
      </c>
      <c r="E33" s="226">
        <v>111.84638214111328</v>
      </c>
      <c r="F33" s="226">
        <v>135.75279597568505</v>
      </c>
      <c r="G33" s="226">
        <v>116.37399169910401</v>
      </c>
      <c r="H33" s="226">
        <v>107.29582754741479</v>
      </c>
      <c r="I33" s="226">
        <v>161.17710738790123</v>
      </c>
      <c r="J33" s="226">
        <v>102.02439410360708</v>
      </c>
      <c r="K33" s="226">
        <v>114.14372110449393</v>
      </c>
      <c r="L33" s="226">
        <v>112.62755469372651</v>
      </c>
      <c r="M33" s="226">
        <v>126.54345841142788</v>
      </c>
      <c r="N33" s="226">
        <v>113.30214895910434</v>
      </c>
      <c r="P33" s="29" t="s">
        <v>1056</v>
      </c>
      <c r="Q33" s="226">
        <v>120.05877546957436</v>
      </c>
      <c r="R33" s="226">
        <v>129.93907319642548</v>
      </c>
      <c r="S33" s="226">
        <v>109.71559519027296</v>
      </c>
      <c r="T33" s="226">
        <v>156.4921592871903</v>
      </c>
      <c r="U33" s="226">
        <v>134.43230155202787</v>
      </c>
      <c r="V33" s="226">
        <v>100</v>
      </c>
      <c r="W33" s="226">
        <v>101.75378101416231</v>
      </c>
      <c r="X33" s="226">
        <v>92.040473003490348</v>
      </c>
      <c r="Y33" s="226">
        <v>101.9252160733255</v>
      </c>
      <c r="Z33" s="226">
        <v>106.31378873109939</v>
      </c>
      <c r="AA33" s="226">
        <v>112.62755469372651</v>
      </c>
      <c r="AB33" s="226">
        <v>126.54345841142788</v>
      </c>
      <c r="AC33" s="226">
        <v>109.30892498296919</v>
      </c>
      <c r="AE33" s="29" t="s">
        <v>1056</v>
      </c>
      <c r="AF33" s="226">
        <v>141.01960754394531</v>
      </c>
      <c r="AG33" s="226">
        <v>152.6212158203125</v>
      </c>
      <c r="AH33" s="226">
        <v>119.48360878330173</v>
      </c>
      <c r="AI33" s="226">
        <v>95.918540954589844</v>
      </c>
      <c r="AJ33" s="226">
        <v>140.7521037259198</v>
      </c>
      <c r="AK33" s="226">
        <v>122.78724142097717</v>
      </c>
      <c r="AL33" s="226">
        <v>123.6540215607055</v>
      </c>
      <c r="AM33" s="226">
        <v>173.31907718796981</v>
      </c>
      <c r="AN33" s="226">
        <v>104.30781599245998</v>
      </c>
      <c r="AO33" s="226">
        <v>121.56558960692406</v>
      </c>
      <c r="AP33" s="226">
        <v>0</v>
      </c>
      <c r="AQ33" s="226">
        <v>0</v>
      </c>
      <c r="AR33" s="226">
        <v>115.74331030260517</v>
      </c>
    </row>
    <row r="34" spans="1:49" x14ac:dyDescent="0.25">
      <c r="A34" s="29" t="s">
        <v>1057</v>
      </c>
      <c r="B34" s="226">
        <v>136.32804870605469</v>
      </c>
      <c r="C34" s="226">
        <v>146.23033142089844</v>
      </c>
      <c r="D34" s="226">
        <v>119.53259134169691</v>
      </c>
      <c r="E34" s="226">
        <v>110.59708255136677</v>
      </c>
      <c r="F34" s="226">
        <v>150.49110507148023</v>
      </c>
      <c r="G34" s="226">
        <v>119.04138370373877</v>
      </c>
      <c r="H34" s="226">
        <v>107.29582754741479</v>
      </c>
      <c r="I34" s="226">
        <v>168.16374928663694</v>
      </c>
      <c r="J34" s="226">
        <v>102.02439410360708</v>
      </c>
      <c r="K34" s="226">
        <v>114.14372110449393</v>
      </c>
      <c r="L34" s="226">
        <v>112.62755469372651</v>
      </c>
      <c r="M34" s="226">
        <v>126.69462736139884</v>
      </c>
      <c r="N34" s="226">
        <v>113.75340587076057</v>
      </c>
      <c r="P34" s="29" t="s">
        <v>1057</v>
      </c>
      <c r="Q34" s="226">
        <v>126.58610048668643</v>
      </c>
      <c r="R34" s="226">
        <v>131.25124815058936</v>
      </c>
      <c r="S34" s="226">
        <v>113.16090892271362</v>
      </c>
      <c r="T34" s="226">
        <v>156.4921592871903</v>
      </c>
      <c r="U34" s="226">
        <v>153.03364314906199</v>
      </c>
      <c r="V34" s="226">
        <v>100</v>
      </c>
      <c r="W34" s="226">
        <v>101.75378101416231</v>
      </c>
      <c r="X34" s="226">
        <v>92.040473003490348</v>
      </c>
      <c r="Y34" s="226">
        <v>101.9252160733255</v>
      </c>
      <c r="Z34" s="226">
        <v>106.31378873109939</v>
      </c>
      <c r="AA34" s="226">
        <v>112.62755469372651</v>
      </c>
      <c r="AB34" s="226">
        <v>126.69462736139884</v>
      </c>
      <c r="AC34" s="226">
        <v>110.09899398037197</v>
      </c>
      <c r="AE34" s="29" t="s">
        <v>1057</v>
      </c>
      <c r="AF34" s="226">
        <v>141.73942565917969</v>
      </c>
      <c r="AG34" s="226">
        <v>148.69981384277344</v>
      </c>
      <c r="AH34" s="226">
        <v>120.01437890758432</v>
      </c>
      <c r="AI34" s="226">
        <v>94.223537352641827</v>
      </c>
      <c r="AJ34" s="226">
        <v>140.86521791224661</v>
      </c>
      <c r="AK34" s="226">
        <v>126.499378735504</v>
      </c>
      <c r="AL34" s="226">
        <v>123.6540215607055</v>
      </c>
      <c r="AM34" s="226">
        <v>181.53273274876298</v>
      </c>
      <c r="AN34" s="226">
        <v>104.30781599245998</v>
      </c>
      <c r="AO34" s="226">
        <v>121.56558960692406</v>
      </c>
      <c r="AP34" s="226">
        <v>0</v>
      </c>
      <c r="AQ34" s="226">
        <v>0</v>
      </c>
      <c r="AR34" s="226">
        <v>115.98744260232418</v>
      </c>
      <c r="AT34" s="25"/>
      <c r="AU34" s="25"/>
      <c r="AV34" s="25"/>
      <c r="AW34" s="25"/>
    </row>
    <row r="35" spans="1:49" x14ac:dyDescent="0.25">
      <c r="A35" s="29" t="s">
        <v>1058</v>
      </c>
      <c r="B35" s="226">
        <v>138.32835388183594</v>
      </c>
      <c r="C35" s="226">
        <v>151.18009948730469</v>
      </c>
      <c r="D35" s="226">
        <v>119.6021728515625</v>
      </c>
      <c r="E35" s="226">
        <v>110.59708404541016</v>
      </c>
      <c r="F35" s="226">
        <v>155.80784606933594</v>
      </c>
      <c r="G35" s="226">
        <v>118.88072204589844</v>
      </c>
      <c r="H35" s="226">
        <v>107.29582977294922</v>
      </c>
      <c r="I35" s="226">
        <v>162.68070983886719</v>
      </c>
      <c r="J35" s="226">
        <v>110.33591461181641</v>
      </c>
      <c r="K35" s="226">
        <v>114.14372253417969</v>
      </c>
      <c r="L35" s="226">
        <v>112.62755584716797</v>
      </c>
      <c r="M35" s="226">
        <v>141.53022766113281</v>
      </c>
      <c r="N35" s="226">
        <v>113.37225341796875</v>
      </c>
      <c r="P35" s="29" t="s">
        <v>1058</v>
      </c>
      <c r="Q35" s="226">
        <v>131.65791320800781</v>
      </c>
      <c r="R35" s="226">
        <v>133.12808227539063</v>
      </c>
      <c r="S35" s="226">
        <v>113.09108734130859</v>
      </c>
      <c r="T35" s="226">
        <v>156.49215698242188</v>
      </c>
      <c r="U35" s="226">
        <v>160.29234313964844</v>
      </c>
      <c r="V35" s="226">
        <v>100</v>
      </c>
      <c r="W35" s="226">
        <v>101.7537841796875</v>
      </c>
      <c r="X35" s="226">
        <v>91.211708068847656</v>
      </c>
      <c r="Y35" s="226">
        <v>110.59774017333984</v>
      </c>
      <c r="Z35" s="226">
        <v>106.31378936767578</v>
      </c>
      <c r="AA35" s="226">
        <v>112.62755584716797</v>
      </c>
      <c r="AB35" s="226">
        <v>141.53022766113281</v>
      </c>
      <c r="AC35" s="226">
        <v>110.09899139404297</v>
      </c>
      <c r="AE35" s="29" t="s">
        <v>1058</v>
      </c>
      <c r="AF35" s="226">
        <v>142.03358459472656</v>
      </c>
      <c r="AG35" s="226">
        <v>154.15618896484375</v>
      </c>
      <c r="AH35" s="226">
        <v>120.09450531005859</v>
      </c>
      <c r="AI35" s="226">
        <v>94.223533630371094</v>
      </c>
      <c r="AJ35" s="226">
        <v>138.82980346679688</v>
      </c>
      <c r="AK35" s="226">
        <v>126.27579498291016</v>
      </c>
      <c r="AL35" s="226">
        <v>123.65402221679688</v>
      </c>
      <c r="AM35" s="226">
        <v>175.2322998046875</v>
      </c>
      <c r="AN35" s="226">
        <v>104.30781555175781</v>
      </c>
      <c r="AO35" s="226">
        <v>121.56558990478516</v>
      </c>
      <c r="AP35" s="226">
        <v>0</v>
      </c>
      <c r="AQ35" s="226">
        <v>0</v>
      </c>
      <c r="AR35" s="226">
        <v>115.37327575683594</v>
      </c>
      <c r="AT35" s="25"/>
      <c r="AU35" s="25"/>
      <c r="AV35" s="25"/>
      <c r="AW35" s="25"/>
    </row>
    <row r="36" spans="1:49" x14ac:dyDescent="0.25">
      <c r="A36" s="29" t="s">
        <v>1059</v>
      </c>
      <c r="B36" s="226">
        <v>137.81663513183594</v>
      </c>
      <c r="C36" s="226">
        <v>148.96653747558594</v>
      </c>
      <c r="D36" s="226">
        <v>120.24421691894531</v>
      </c>
      <c r="E36" s="226">
        <v>112.16373443603516</v>
      </c>
      <c r="F36" s="226">
        <v>155.79225158691406</v>
      </c>
      <c r="G36" s="226">
        <v>118.88031768798828</v>
      </c>
      <c r="H36" s="226">
        <v>107.29582977294922</v>
      </c>
      <c r="I36" s="226">
        <v>160.74456787109375</v>
      </c>
      <c r="J36" s="226">
        <v>110.33591461181641</v>
      </c>
      <c r="K36" s="226">
        <v>114.14372253417969</v>
      </c>
      <c r="L36" s="226">
        <v>112.62755584716797</v>
      </c>
      <c r="M36" s="226">
        <v>143.28407287597656</v>
      </c>
      <c r="N36" s="226">
        <v>115.17606353759766</v>
      </c>
      <c r="P36" s="29" t="s">
        <v>1059</v>
      </c>
      <c r="Q36" s="226">
        <v>132.03614807128906</v>
      </c>
      <c r="R36" s="226">
        <v>134.20587158203125</v>
      </c>
      <c r="S36" s="226">
        <v>116.66175842285156</v>
      </c>
      <c r="T36" s="226">
        <v>156.49215698242188</v>
      </c>
      <c r="U36" s="226">
        <v>160.28335571289063</v>
      </c>
      <c r="V36" s="226">
        <v>100</v>
      </c>
      <c r="W36" s="226">
        <v>101.7537841796875</v>
      </c>
      <c r="X36" s="226">
        <v>91.211708068847656</v>
      </c>
      <c r="Y36" s="226">
        <v>110.59774017333984</v>
      </c>
      <c r="Z36" s="226">
        <v>106.31378936767578</v>
      </c>
      <c r="AA36" s="226">
        <v>112.62755584716797</v>
      </c>
      <c r="AB36" s="226">
        <v>143.28407287597656</v>
      </c>
      <c r="AC36" s="226">
        <v>110.09899139404297</v>
      </c>
      <c r="AE36" s="29" t="s">
        <v>1059</v>
      </c>
      <c r="AF36" s="226">
        <v>141.02752685546875</v>
      </c>
      <c r="AG36" s="226">
        <v>151.40000915527344</v>
      </c>
      <c r="AH36" s="226">
        <v>120.51510620117188</v>
      </c>
      <c r="AI36" s="226">
        <v>96.349113464355469</v>
      </c>
      <c r="AJ36" s="226">
        <v>138.7891845703125</v>
      </c>
      <c r="AK36" s="226">
        <v>126.27522277832031</v>
      </c>
      <c r="AL36" s="226">
        <v>123.65402221679688</v>
      </c>
      <c r="AM36" s="226">
        <v>172.95611572265625</v>
      </c>
      <c r="AN36" s="226">
        <v>104.30781555175781</v>
      </c>
      <c r="AO36" s="226">
        <v>121.56558990478516</v>
      </c>
      <c r="AP36" s="226">
        <v>0</v>
      </c>
      <c r="AQ36" s="226">
        <v>0</v>
      </c>
      <c r="AR36" s="226">
        <v>118.27981567382813</v>
      </c>
      <c r="AT36" s="25"/>
      <c r="AU36" s="25"/>
      <c r="AV36" s="25"/>
      <c r="AW36" s="25"/>
    </row>
    <row r="37" spans="1:49" hidden="1" outlineLevel="1" x14ac:dyDescent="0.25">
      <c r="A37" s="29" t="s">
        <v>1060</v>
      </c>
      <c r="B37" s="226">
        <v>0</v>
      </c>
      <c r="C37" s="226">
        <v>0</v>
      </c>
      <c r="D37" s="226">
        <v>0</v>
      </c>
      <c r="E37" s="226">
        <v>0</v>
      </c>
      <c r="F37" s="226">
        <v>0</v>
      </c>
      <c r="G37" s="226">
        <v>0</v>
      </c>
      <c r="H37" s="226">
        <v>0</v>
      </c>
      <c r="I37" s="226">
        <v>0</v>
      </c>
      <c r="J37" s="226">
        <v>0</v>
      </c>
      <c r="K37" s="226">
        <v>0</v>
      </c>
      <c r="L37" s="226">
        <v>0</v>
      </c>
      <c r="M37" s="226">
        <v>0</v>
      </c>
      <c r="N37" s="226">
        <v>0</v>
      </c>
      <c r="P37" s="29" t="s">
        <v>1060</v>
      </c>
      <c r="Q37" s="226">
        <v>0</v>
      </c>
      <c r="R37" s="226">
        <v>0</v>
      </c>
      <c r="S37" s="226">
        <v>0</v>
      </c>
      <c r="T37" s="226">
        <v>0</v>
      </c>
      <c r="U37" s="226">
        <v>0</v>
      </c>
      <c r="V37" s="226">
        <v>0</v>
      </c>
      <c r="W37" s="226">
        <v>0</v>
      </c>
      <c r="X37" s="226">
        <v>0</v>
      </c>
      <c r="Y37" s="226">
        <v>0</v>
      </c>
      <c r="Z37" s="226">
        <v>0</v>
      </c>
      <c r="AA37" s="226">
        <v>0</v>
      </c>
      <c r="AB37" s="226">
        <v>0</v>
      </c>
      <c r="AC37" s="226">
        <v>0</v>
      </c>
      <c r="AE37" s="29" t="s">
        <v>1060</v>
      </c>
      <c r="AF37" s="226">
        <v>0</v>
      </c>
      <c r="AG37" s="226">
        <v>0</v>
      </c>
      <c r="AH37" s="226">
        <v>0</v>
      </c>
      <c r="AI37" s="226">
        <v>0</v>
      </c>
      <c r="AJ37" s="226">
        <v>0</v>
      </c>
      <c r="AK37" s="226">
        <v>0</v>
      </c>
      <c r="AL37" s="226">
        <v>0</v>
      </c>
      <c r="AM37" s="226">
        <v>0</v>
      </c>
      <c r="AN37" s="226">
        <v>0</v>
      </c>
      <c r="AO37" s="226">
        <v>0</v>
      </c>
      <c r="AP37" s="226">
        <v>0</v>
      </c>
      <c r="AQ37" s="226">
        <v>0</v>
      </c>
      <c r="AR37" s="226">
        <v>0</v>
      </c>
      <c r="AT37" s="25"/>
      <c r="AU37" s="25"/>
      <c r="AV37" s="25"/>
      <c r="AW37" s="25"/>
    </row>
    <row r="38" spans="1:49" hidden="1" outlineLevel="1" x14ac:dyDescent="0.25">
      <c r="A38" s="29" t="s">
        <v>1061</v>
      </c>
      <c r="B38" s="226">
        <v>0</v>
      </c>
      <c r="C38" s="226">
        <v>0</v>
      </c>
      <c r="D38" s="226">
        <v>0</v>
      </c>
      <c r="E38" s="226">
        <v>0</v>
      </c>
      <c r="F38" s="226">
        <v>0</v>
      </c>
      <c r="G38" s="226">
        <v>0</v>
      </c>
      <c r="H38" s="226">
        <v>0</v>
      </c>
      <c r="I38" s="226">
        <v>0</v>
      </c>
      <c r="J38" s="226">
        <v>0</v>
      </c>
      <c r="K38" s="226">
        <v>0</v>
      </c>
      <c r="L38" s="226">
        <v>0</v>
      </c>
      <c r="M38" s="226">
        <v>0</v>
      </c>
      <c r="N38" s="226">
        <v>0</v>
      </c>
      <c r="P38" s="29" t="s">
        <v>1061</v>
      </c>
      <c r="Q38" s="226">
        <v>0</v>
      </c>
      <c r="R38" s="226">
        <v>0</v>
      </c>
      <c r="S38" s="226">
        <v>0</v>
      </c>
      <c r="T38" s="226">
        <v>0</v>
      </c>
      <c r="U38" s="226">
        <v>0</v>
      </c>
      <c r="V38" s="226">
        <v>0</v>
      </c>
      <c r="W38" s="226">
        <v>0</v>
      </c>
      <c r="X38" s="226">
        <v>0</v>
      </c>
      <c r="Y38" s="226">
        <v>0</v>
      </c>
      <c r="Z38" s="226">
        <v>0</v>
      </c>
      <c r="AA38" s="226">
        <v>0</v>
      </c>
      <c r="AB38" s="226">
        <v>0</v>
      </c>
      <c r="AC38" s="226">
        <v>0</v>
      </c>
      <c r="AE38" s="29" t="s">
        <v>1061</v>
      </c>
      <c r="AF38" s="226">
        <v>0</v>
      </c>
      <c r="AG38" s="226">
        <v>0</v>
      </c>
      <c r="AH38" s="226">
        <v>0</v>
      </c>
      <c r="AI38" s="226">
        <v>0</v>
      </c>
      <c r="AJ38" s="226">
        <v>0</v>
      </c>
      <c r="AK38" s="226">
        <v>0</v>
      </c>
      <c r="AL38" s="226">
        <v>0</v>
      </c>
      <c r="AM38" s="226">
        <v>0</v>
      </c>
      <c r="AN38" s="226">
        <v>0</v>
      </c>
      <c r="AO38" s="226">
        <v>0</v>
      </c>
      <c r="AP38" s="226">
        <v>0</v>
      </c>
      <c r="AQ38" s="226">
        <v>0</v>
      </c>
      <c r="AR38" s="226">
        <v>0</v>
      </c>
      <c r="AT38" s="25"/>
      <c r="AU38" s="25"/>
      <c r="AV38" s="25"/>
      <c r="AW38" s="25"/>
    </row>
    <row r="39" spans="1:49" hidden="1" outlineLevel="1" x14ac:dyDescent="0.25">
      <c r="A39" s="29" t="s">
        <v>1062</v>
      </c>
      <c r="B39" s="226">
        <v>0</v>
      </c>
      <c r="C39" s="226">
        <v>0</v>
      </c>
      <c r="D39" s="226">
        <v>0</v>
      </c>
      <c r="E39" s="226">
        <v>0</v>
      </c>
      <c r="F39" s="226">
        <v>0</v>
      </c>
      <c r="G39" s="226">
        <v>0</v>
      </c>
      <c r="H39" s="226">
        <v>0</v>
      </c>
      <c r="I39" s="226">
        <v>0</v>
      </c>
      <c r="J39" s="226">
        <v>0</v>
      </c>
      <c r="K39" s="226">
        <v>0</v>
      </c>
      <c r="L39" s="226">
        <v>0</v>
      </c>
      <c r="M39" s="226">
        <v>0</v>
      </c>
      <c r="N39" s="226">
        <v>0</v>
      </c>
      <c r="P39" s="29" t="s">
        <v>1062</v>
      </c>
      <c r="Q39" s="226">
        <v>0</v>
      </c>
      <c r="R39" s="226">
        <v>0</v>
      </c>
      <c r="S39" s="226">
        <v>0</v>
      </c>
      <c r="T39" s="226">
        <v>0</v>
      </c>
      <c r="U39" s="226">
        <v>0</v>
      </c>
      <c r="V39" s="226">
        <v>0</v>
      </c>
      <c r="W39" s="226">
        <v>0</v>
      </c>
      <c r="X39" s="226">
        <v>0</v>
      </c>
      <c r="Y39" s="226">
        <v>0</v>
      </c>
      <c r="Z39" s="226">
        <v>0</v>
      </c>
      <c r="AA39" s="226">
        <v>0</v>
      </c>
      <c r="AB39" s="226">
        <v>0</v>
      </c>
      <c r="AC39" s="226">
        <v>0</v>
      </c>
      <c r="AE39" s="29" t="s">
        <v>1062</v>
      </c>
      <c r="AF39" s="226">
        <v>0</v>
      </c>
      <c r="AG39" s="226">
        <v>0</v>
      </c>
      <c r="AH39" s="226">
        <v>0</v>
      </c>
      <c r="AI39" s="226">
        <v>0</v>
      </c>
      <c r="AJ39" s="226">
        <v>0</v>
      </c>
      <c r="AK39" s="226">
        <v>0</v>
      </c>
      <c r="AL39" s="226">
        <v>0</v>
      </c>
      <c r="AM39" s="226">
        <v>0</v>
      </c>
      <c r="AN39" s="226">
        <v>0</v>
      </c>
      <c r="AO39" s="226">
        <v>0</v>
      </c>
      <c r="AP39" s="226">
        <v>0</v>
      </c>
      <c r="AQ39" s="226">
        <v>0</v>
      </c>
      <c r="AR39" s="226">
        <v>0</v>
      </c>
      <c r="AT39" s="25"/>
      <c r="AU39" s="25"/>
      <c r="AV39" s="25"/>
      <c r="AW39" s="25"/>
    </row>
    <row r="40" spans="1:49" hidden="1" outlineLevel="1" x14ac:dyDescent="0.25">
      <c r="A40" s="29" t="s">
        <v>1063</v>
      </c>
      <c r="B40" s="226">
        <v>0</v>
      </c>
      <c r="C40" s="226">
        <v>0</v>
      </c>
      <c r="D40" s="226">
        <v>0</v>
      </c>
      <c r="E40" s="226">
        <v>0</v>
      </c>
      <c r="F40" s="226">
        <v>0</v>
      </c>
      <c r="G40" s="226">
        <v>0</v>
      </c>
      <c r="H40" s="226">
        <v>0</v>
      </c>
      <c r="I40" s="226">
        <v>0</v>
      </c>
      <c r="J40" s="226">
        <v>0</v>
      </c>
      <c r="K40" s="226">
        <v>0</v>
      </c>
      <c r="L40" s="226">
        <v>0</v>
      </c>
      <c r="M40" s="226">
        <v>0</v>
      </c>
      <c r="N40" s="226">
        <v>0</v>
      </c>
      <c r="P40" s="29" t="s">
        <v>1063</v>
      </c>
      <c r="Q40" s="226">
        <v>0</v>
      </c>
      <c r="R40" s="226">
        <v>0</v>
      </c>
      <c r="S40" s="226">
        <v>0</v>
      </c>
      <c r="T40" s="226">
        <v>0</v>
      </c>
      <c r="U40" s="226">
        <v>0</v>
      </c>
      <c r="V40" s="226">
        <v>0</v>
      </c>
      <c r="W40" s="226">
        <v>0</v>
      </c>
      <c r="X40" s="226">
        <v>0</v>
      </c>
      <c r="Y40" s="226">
        <v>0</v>
      </c>
      <c r="Z40" s="226">
        <v>0</v>
      </c>
      <c r="AA40" s="226">
        <v>0</v>
      </c>
      <c r="AB40" s="226">
        <v>0</v>
      </c>
      <c r="AC40" s="226">
        <v>0</v>
      </c>
      <c r="AE40" s="29" t="s">
        <v>1063</v>
      </c>
      <c r="AF40" s="226">
        <v>0</v>
      </c>
      <c r="AG40" s="226">
        <v>0</v>
      </c>
      <c r="AH40" s="226">
        <v>0</v>
      </c>
      <c r="AI40" s="226">
        <v>0</v>
      </c>
      <c r="AJ40" s="226">
        <v>0</v>
      </c>
      <c r="AK40" s="226">
        <v>0</v>
      </c>
      <c r="AL40" s="226">
        <v>0</v>
      </c>
      <c r="AM40" s="226">
        <v>0</v>
      </c>
      <c r="AN40" s="226">
        <v>0</v>
      </c>
      <c r="AO40" s="226">
        <v>0</v>
      </c>
      <c r="AP40" s="226">
        <v>0</v>
      </c>
      <c r="AQ40" s="226">
        <v>0</v>
      </c>
      <c r="AR40" s="226">
        <v>0</v>
      </c>
      <c r="AT40" s="25"/>
      <c r="AU40" s="25"/>
      <c r="AV40" s="25"/>
      <c r="AW40" s="25"/>
    </row>
    <row r="41" spans="1:49" hidden="1" outlineLevel="1" x14ac:dyDescent="0.25">
      <c r="A41" s="29" t="s">
        <v>1064</v>
      </c>
      <c r="B41" s="226">
        <v>0</v>
      </c>
      <c r="C41" s="226">
        <v>0</v>
      </c>
      <c r="D41" s="226">
        <v>0</v>
      </c>
      <c r="E41" s="226">
        <v>0</v>
      </c>
      <c r="F41" s="226">
        <v>0</v>
      </c>
      <c r="G41" s="226">
        <v>0</v>
      </c>
      <c r="H41" s="226">
        <v>0</v>
      </c>
      <c r="I41" s="226">
        <v>0</v>
      </c>
      <c r="J41" s="226">
        <v>0</v>
      </c>
      <c r="K41" s="226">
        <v>0</v>
      </c>
      <c r="L41" s="226">
        <v>0</v>
      </c>
      <c r="M41" s="226">
        <v>0</v>
      </c>
      <c r="N41" s="226">
        <v>0</v>
      </c>
      <c r="P41" s="29" t="s">
        <v>1064</v>
      </c>
      <c r="Q41" s="226">
        <v>0</v>
      </c>
      <c r="R41" s="226">
        <v>0</v>
      </c>
      <c r="S41" s="226">
        <v>0</v>
      </c>
      <c r="T41" s="226">
        <v>0</v>
      </c>
      <c r="U41" s="226">
        <v>0</v>
      </c>
      <c r="V41" s="226">
        <v>0</v>
      </c>
      <c r="W41" s="226">
        <v>0</v>
      </c>
      <c r="X41" s="226">
        <v>0</v>
      </c>
      <c r="Y41" s="226">
        <v>0</v>
      </c>
      <c r="Z41" s="226">
        <v>0</v>
      </c>
      <c r="AA41" s="226">
        <v>0</v>
      </c>
      <c r="AB41" s="226">
        <v>0</v>
      </c>
      <c r="AC41" s="226">
        <v>0</v>
      </c>
      <c r="AE41" s="29" t="s">
        <v>1064</v>
      </c>
      <c r="AF41" s="226">
        <v>0</v>
      </c>
      <c r="AG41" s="226">
        <v>0</v>
      </c>
      <c r="AH41" s="226">
        <v>0</v>
      </c>
      <c r="AI41" s="226">
        <v>0</v>
      </c>
      <c r="AJ41" s="226">
        <v>0</v>
      </c>
      <c r="AK41" s="226">
        <v>0</v>
      </c>
      <c r="AL41" s="226">
        <v>0</v>
      </c>
      <c r="AM41" s="226">
        <v>0</v>
      </c>
      <c r="AN41" s="226">
        <v>0</v>
      </c>
      <c r="AO41" s="226">
        <v>0</v>
      </c>
      <c r="AP41" s="226">
        <v>0</v>
      </c>
      <c r="AQ41" s="226">
        <v>0</v>
      </c>
      <c r="AR41" s="226">
        <v>0</v>
      </c>
      <c r="AT41" s="25"/>
      <c r="AU41" s="25"/>
      <c r="AV41" s="25"/>
      <c r="AW41" s="25"/>
    </row>
    <row r="42" spans="1:49" hidden="1" outlineLevel="1" x14ac:dyDescent="0.25">
      <c r="A42" s="29" t="s">
        <v>1065</v>
      </c>
      <c r="B42" s="226">
        <v>0</v>
      </c>
      <c r="C42" s="226">
        <v>0</v>
      </c>
      <c r="D42" s="226">
        <v>0</v>
      </c>
      <c r="E42" s="226">
        <v>0</v>
      </c>
      <c r="F42" s="226">
        <v>0</v>
      </c>
      <c r="G42" s="226">
        <v>0</v>
      </c>
      <c r="H42" s="226">
        <v>0</v>
      </c>
      <c r="I42" s="226">
        <v>0</v>
      </c>
      <c r="J42" s="226">
        <v>0</v>
      </c>
      <c r="K42" s="226">
        <v>0</v>
      </c>
      <c r="L42" s="226">
        <v>0</v>
      </c>
      <c r="M42" s="226">
        <v>0</v>
      </c>
      <c r="N42" s="226">
        <v>0</v>
      </c>
      <c r="P42" s="29" t="s">
        <v>1065</v>
      </c>
      <c r="Q42" s="226">
        <v>0</v>
      </c>
      <c r="R42" s="226">
        <v>0</v>
      </c>
      <c r="S42" s="226">
        <v>0</v>
      </c>
      <c r="T42" s="226">
        <v>0</v>
      </c>
      <c r="U42" s="226">
        <v>0</v>
      </c>
      <c r="V42" s="226">
        <v>0</v>
      </c>
      <c r="W42" s="226">
        <v>0</v>
      </c>
      <c r="X42" s="226">
        <v>0</v>
      </c>
      <c r="Y42" s="226">
        <v>0</v>
      </c>
      <c r="Z42" s="226">
        <v>0</v>
      </c>
      <c r="AA42" s="226">
        <v>0</v>
      </c>
      <c r="AB42" s="226">
        <v>0</v>
      </c>
      <c r="AC42" s="226">
        <v>0</v>
      </c>
      <c r="AE42" s="29" t="s">
        <v>1065</v>
      </c>
      <c r="AF42" s="226">
        <v>0</v>
      </c>
      <c r="AG42" s="226">
        <v>0</v>
      </c>
      <c r="AH42" s="226">
        <v>0</v>
      </c>
      <c r="AI42" s="226">
        <v>0</v>
      </c>
      <c r="AJ42" s="226">
        <v>0</v>
      </c>
      <c r="AK42" s="226">
        <v>0</v>
      </c>
      <c r="AL42" s="226">
        <v>0</v>
      </c>
      <c r="AM42" s="226">
        <v>0</v>
      </c>
      <c r="AN42" s="226">
        <v>0</v>
      </c>
      <c r="AO42" s="226">
        <v>0</v>
      </c>
      <c r="AP42" s="226">
        <v>0</v>
      </c>
      <c r="AQ42" s="226">
        <v>0</v>
      </c>
      <c r="AR42" s="226">
        <v>0</v>
      </c>
      <c r="AT42" s="25"/>
      <c r="AU42" s="25"/>
      <c r="AV42" s="25"/>
      <c r="AW42" s="25"/>
    </row>
    <row r="43" spans="1:49" hidden="1" outlineLevel="1" x14ac:dyDescent="0.25">
      <c r="A43" s="29" t="s">
        <v>1066</v>
      </c>
      <c r="B43" s="226">
        <v>0</v>
      </c>
      <c r="C43" s="226">
        <v>0</v>
      </c>
      <c r="D43" s="226">
        <v>0</v>
      </c>
      <c r="E43" s="226">
        <v>0</v>
      </c>
      <c r="F43" s="226">
        <v>0</v>
      </c>
      <c r="G43" s="226">
        <v>0</v>
      </c>
      <c r="H43" s="226">
        <v>0</v>
      </c>
      <c r="I43" s="226">
        <v>0</v>
      </c>
      <c r="J43" s="226">
        <v>0</v>
      </c>
      <c r="K43" s="226">
        <v>0</v>
      </c>
      <c r="L43" s="226">
        <v>0</v>
      </c>
      <c r="M43" s="226">
        <v>0</v>
      </c>
      <c r="N43" s="226">
        <v>0</v>
      </c>
      <c r="P43" s="29" t="s">
        <v>1066</v>
      </c>
      <c r="Q43" s="226">
        <v>0</v>
      </c>
      <c r="R43" s="226">
        <v>0</v>
      </c>
      <c r="S43" s="226">
        <v>0</v>
      </c>
      <c r="T43" s="226">
        <v>0</v>
      </c>
      <c r="U43" s="226">
        <v>0</v>
      </c>
      <c r="V43" s="226">
        <v>0</v>
      </c>
      <c r="W43" s="226">
        <v>0</v>
      </c>
      <c r="X43" s="226">
        <v>0</v>
      </c>
      <c r="Y43" s="226">
        <v>0</v>
      </c>
      <c r="Z43" s="226">
        <v>0</v>
      </c>
      <c r="AA43" s="226">
        <v>0</v>
      </c>
      <c r="AB43" s="226">
        <v>0</v>
      </c>
      <c r="AC43" s="226">
        <v>0</v>
      </c>
      <c r="AE43" s="29" t="s">
        <v>1066</v>
      </c>
      <c r="AF43" s="226">
        <v>0</v>
      </c>
      <c r="AG43" s="226">
        <v>0</v>
      </c>
      <c r="AH43" s="226">
        <v>0</v>
      </c>
      <c r="AI43" s="226">
        <v>0</v>
      </c>
      <c r="AJ43" s="226">
        <v>0</v>
      </c>
      <c r="AK43" s="226">
        <v>0</v>
      </c>
      <c r="AL43" s="226">
        <v>0</v>
      </c>
      <c r="AM43" s="226">
        <v>0</v>
      </c>
      <c r="AN43" s="226">
        <v>0</v>
      </c>
      <c r="AO43" s="226">
        <v>0</v>
      </c>
      <c r="AP43" s="226">
        <v>0</v>
      </c>
      <c r="AQ43" s="226">
        <v>0</v>
      </c>
      <c r="AR43" s="226">
        <v>0</v>
      </c>
      <c r="AT43" s="25"/>
      <c r="AU43" s="25"/>
      <c r="AV43" s="25"/>
      <c r="AW43" s="25"/>
    </row>
    <row r="44" spans="1:49" hidden="1" outlineLevel="1" x14ac:dyDescent="0.25">
      <c r="A44" s="29" t="s">
        <v>1067</v>
      </c>
      <c r="B44" s="226">
        <v>0</v>
      </c>
      <c r="C44" s="226">
        <v>0</v>
      </c>
      <c r="D44" s="226">
        <v>0</v>
      </c>
      <c r="E44" s="226">
        <v>0</v>
      </c>
      <c r="F44" s="226">
        <v>0</v>
      </c>
      <c r="G44" s="226">
        <v>0</v>
      </c>
      <c r="H44" s="226">
        <v>0</v>
      </c>
      <c r="I44" s="226">
        <v>0</v>
      </c>
      <c r="J44" s="226">
        <v>0</v>
      </c>
      <c r="K44" s="226">
        <v>0</v>
      </c>
      <c r="L44" s="226">
        <v>0</v>
      </c>
      <c r="M44" s="226">
        <v>0</v>
      </c>
      <c r="N44" s="226">
        <v>0</v>
      </c>
      <c r="P44" s="29" t="s">
        <v>1067</v>
      </c>
      <c r="Q44" s="226">
        <v>0</v>
      </c>
      <c r="R44" s="226">
        <v>0</v>
      </c>
      <c r="S44" s="226">
        <v>0</v>
      </c>
      <c r="T44" s="226">
        <v>0</v>
      </c>
      <c r="U44" s="226">
        <v>0</v>
      </c>
      <c r="V44" s="226">
        <v>0</v>
      </c>
      <c r="W44" s="226">
        <v>0</v>
      </c>
      <c r="X44" s="226">
        <v>0</v>
      </c>
      <c r="Y44" s="226">
        <v>0</v>
      </c>
      <c r="Z44" s="226">
        <v>0</v>
      </c>
      <c r="AA44" s="226">
        <v>0</v>
      </c>
      <c r="AB44" s="226">
        <v>0</v>
      </c>
      <c r="AC44" s="226">
        <v>0</v>
      </c>
      <c r="AE44" s="29" t="s">
        <v>1067</v>
      </c>
      <c r="AF44" s="226">
        <v>0</v>
      </c>
      <c r="AG44" s="226">
        <v>0</v>
      </c>
      <c r="AH44" s="226">
        <v>0</v>
      </c>
      <c r="AI44" s="226">
        <v>0</v>
      </c>
      <c r="AJ44" s="226">
        <v>0</v>
      </c>
      <c r="AK44" s="226">
        <v>0</v>
      </c>
      <c r="AL44" s="226">
        <v>0</v>
      </c>
      <c r="AM44" s="226">
        <v>0</v>
      </c>
      <c r="AN44" s="226">
        <v>0</v>
      </c>
      <c r="AO44" s="226">
        <v>0</v>
      </c>
      <c r="AP44" s="226">
        <v>0</v>
      </c>
      <c r="AQ44" s="226">
        <v>0</v>
      </c>
      <c r="AR44" s="226">
        <v>0</v>
      </c>
      <c r="AT44" s="25"/>
      <c r="AU44" s="25"/>
      <c r="AV44" s="25"/>
      <c r="AW44" s="25"/>
    </row>
    <row r="45" spans="1:49" hidden="1" outlineLevel="1" x14ac:dyDescent="0.25">
      <c r="A45" s="29" t="s">
        <v>1068</v>
      </c>
      <c r="B45" s="226">
        <v>0</v>
      </c>
      <c r="C45" s="226">
        <v>0</v>
      </c>
      <c r="D45" s="226">
        <v>0</v>
      </c>
      <c r="E45" s="226">
        <v>0</v>
      </c>
      <c r="F45" s="226">
        <v>0</v>
      </c>
      <c r="G45" s="226">
        <v>0</v>
      </c>
      <c r="H45" s="226">
        <v>0</v>
      </c>
      <c r="I45" s="226">
        <v>0</v>
      </c>
      <c r="J45" s="226">
        <v>0</v>
      </c>
      <c r="K45" s="226">
        <v>0</v>
      </c>
      <c r="L45" s="226">
        <v>0</v>
      </c>
      <c r="M45" s="226">
        <v>0</v>
      </c>
      <c r="N45" s="226">
        <v>0</v>
      </c>
      <c r="P45" s="29" t="s">
        <v>1068</v>
      </c>
      <c r="Q45" s="226">
        <v>0</v>
      </c>
      <c r="R45" s="226">
        <v>0</v>
      </c>
      <c r="S45" s="226">
        <v>0</v>
      </c>
      <c r="T45" s="226">
        <v>0</v>
      </c>
      <c r="U45" s="226">
        <v>0</v>
      </c>
      <c r="V45" s="226">
        <v>0</v>
      </c>
      <c r="W45" s="226">
        <v>0</v>
      </c>
      <c r="X45" s="226">
        <v>0</v>
      </c>
      <c r="Y45" s="226">
        <v>0</v>
      </c>
      <c r="Z45" s="226">
        <v>0</v>
      </c>
      <c r="AA45" s="226">
        <v>0</v>
      </c>
      <c r="AB45" s="226">
        <v>0</v>
      </c>
      <c r="AC45" s="226">
        <v>0</v>
      </c>
      <c r="AE45" s="29" t="s">
        <v>1068</v>
      </c>
      <c r="AF45" s="226">
        <v>0</v>
      </c>
      <c r="AG45" s="226">
        <v>0</v>
      </c>
      <c r="AH45" s="226">
        <v>0</v>
      </c>
      <c r="AI45" s="226">
        <v>0</v>
      </c>
      <c r="AJ45" s="226">
        <v>0</v>
      </c>
      <c r="AK45" s="226">
        <v>0</v>
      </c>
      <c r="AL45" s="226">
        <v>0</v>
      </c>
      <c r="AM45" s="226">
        <v>0</v>
      </c>
      <c r="AN45" s="226">
        <v>0</v>
      </c>
      <c r="AO45" s="226">
        <v>0</v>
      </c>
      <c r="AP45" s="226">
        <v>0</v>
      </c>
      <c r="AQ45" s="226">
        <v>0</v>
      </c>
      <c r="AR45" s="226">
        <v>0</v>
      </c>
      <c r="AT45" s="25"/>
      <c r="AU45" s="25"/>
      <c r="AV45" s="25"/>
      <c r="AW45" s="25"/>
    </row>
    <row r="46" spans="1:49" hidden="1" outlineLevel="1" x14ac:dyDescent="0.25">
      <c r="A46" s="29" t="s">
        <v>1069</v>
      </c>
      <c r="B46" s="226">
        <v>0</v>
      </c>
      <c r="C46" s="226">
        <v>0</v>
      </c>
      <c r="D46" s="226">
        <v>0</v>
      </c>
      <c r="E46" s="226">
        <v>0</v>
      </c>
      <c r="F46" s="226">
        <v>0</v>
      </c>
      <c r="G46" s="226">
        <v>0</v>
      </c>
      <c r="H46" s="226">
        <v>0</v>
      </c>
      <c r="I46" s="226">
        <v>0</v>
      </c>
      <c r="J46" s="226">
        <v>0</v>
      </c>
      <c r="K46" s="226">
        <v>0</v>
      </c>
      <c r="L46" s="226">
        <v>0</v>
      </c>
      <c r="M46" s="226">
        <v>0</v>
      </c>
      <c r="N46" s="226">
        <v>0</v>
      </c>
      <c r="P46" s="29" t="s">
        <v>1069</v>
      </c>
      <c r="Q46" s="226">
        <v>0</v>
      </c>
      <c r="R46" s="226">
        <v>0</v>
      </c>
      <c r="S46" s="226">
        <v>0</v>
      </c>
      <c r="T46" s="226">
        <v>0</v>
      </c>
      <c r="U46" s="226">
        <v>0</v>
      </c>
      <c r="V46" s="226">
        <v>0</v>
      </c>
      <c r="W46" s="226">
        <v>0</v>
      </c>
      <c r="X46" s="226">
        <v>0</v>
      </c>
      <c r="Y46" s="226">
        <v>0</v>
      </c>
      <c r="Z46" s="226">
        <v>0</v>
      </c>
      <c r="AA46" s="226">
        <v>0</v>
      </c>
      <c r="AB46" s="226">
        <v>0</v>
      </c>
      <c r="AC46" s="226">
        <v>0</v>
      </c>
      <c r="AE46" s="29" t="s">
        <v>1069</v>
      </c>
      <c r="AF46" s="226">
        <v>0</v>
      </c>
      <c r="AG46" s="226">
        <v>0</v>
      </c>
      <c r="AH46" s="226">
        <v>0</v>
      </c>
      <c r="AI46" s="226">
        <v>0</v>
      </c>
      <c r="AJ46" s="226">
        <v>0</v>
      </c>
      <c r="AK46" s="226">
        <v>0</v>
      </c>
      <c r="AL46" s="226">
        <v>0</v>
      </c>
      <c r="AM46" s="226">
        <v>0</v>
      </c>
      <c r="AN46" s="226">
        <v>0</v>
      </c>
      <c r="AO46" s="226">
        <v>0</v>
      </c>
      <c r="AP46" s="226">
        <v>0</v>
      </c>
      <c r="AQ46" s="226">
        <v>0</v>
      </c>
      <c r="AR46" s="226">
        <v>0</v>
      </c>
      <c r="AT46" s="25"/>
      <c r="AU46" s="25"/>
      <c r="AV46" s="25"/>
      <c r="AW46" s="25"/>
    </row>
    <row r="47" spans="1:49" hidden="1" outlineLevel="1" x14ac:dyDescent="0.25">
      <c r="A47" s="29" t="s">
        <v>1070</v>
      </c>
      <c r="B47" s="226">
        <v>0</v>
      </c>
      <c r="C47" s="226">
        <v>0</v>
      </c>
      <c r="D47" s="226">
        <v>0</v>
      </c>
      <c r="E47" s="226">
        <v>0</v>
      </c>
      <c r="F47" s="226">
        <v>0</v>
      </c>
      <c r="G47" s="226">
        <v>0</v>
      </c>
      <c r="H47" s="226">
        <v>0</v>
      </c>
      <c r="I47" s="226">
        <v>0</v>
      </c>
      <c r="J47" s="226">
        <v>0</v>
      </c>
      <c r="K47" s="226">
        <v>0</v>
      </c>
      <c r="L47" s="226">
        <v>0</v>
      </c>
      <c r="M47" s="226">
        <v>0</v>
      </c>
      <c r="N47" s="226">
        <v>0</v>
      </c>
      <c r="P47" s="29" t="s">
        <v>1070</v>
      </c>
      <c r="Q47" s="226">
        <v>0</v>
      </c>
      <c r="R47" s="226">
        <v>0</v>
      </c>
      <c r="S47" s="226">
        <v>0</v>
      </c>
      <c r="T47" s="226">
        <v>0</v>
      </c>
      <c r="U47" s="226">
        <v>0</v>
      </c>
      <c r="V47" s="226">
        <v>0</v>
      </c>
      <c r="W47" s="226">
        <v>0</v>
      </c>
      <c r="X47" s="226">
        <v>0</v>
      </c>
      <c r="Y47" s="226">
        <v>0</v>
      </c>
      <c r="Z47" s="226">
        <v>0</v>
      </c>
      <c r="AA47" s="226">
        <v>0</v>
      </c>
      <c r="AB47" s="226">
        <v>0</v>
      </c>
      <c r="AC47" s="226">
        <v>0</v>
      </c>
      <c r="AE47" s="29" t="s">
        <v>1070</v>
      </c>
      <c r="AF47" s="226">
        <v>0</v>
      </c>
      <c r="AG47" s="226">
        <v>0</v>
      </c>
      <c r="AH47" s="226">
        <v>0</v>
      </c>
      <c r="AI47" s="226">
        <v>0</v>
      </c>
      <c r="AJ47" s="226">
        <v>0</v>
      </c>
      <c r="AK47" s="226">
        <v>0</v>
      </c>
      <c r="AL47" s="226">
        <v>0</v>
      </c>
      <c r="AM47" s="226">
        <v>0</v>
      </c>
      <c r="AN47" s="226">
        <v>0</v>
      </c>
      <c r="AO47" s="226">
        <v>0</v>
      </c>
      <c r="AP47" s="226">
        <v>0</v>
      </c>
      <c r="AQ47" s="226">
        <v>0</v>
      </c>
      <c r="AR47" s="226">
        <v>0</v>
      </c>
      <c r="AT47" s="25"/>
      <c r="AU47" s="25"/>
      <c r="AV47" s="25"/>
      <c r="AW47" s="25"/>
    </row>
    <row r="48" spans="1:49" hidden="1" outlineLevel="1" x14ac:dyDescent="0.25">
      <c r="A48" s="29" t="s">
        <v>1071</v>
      </c>
      <c r="B48" s="226">
        <v>0</v>
      </c>
      <c r="C48" s="226">
        <v>0</v>
      </c>
      <c r="D48" s="226">
        <v>0</v>
      </c>
      <c r="E48" s="226">
        <v>0</v>
      </c>
      <c r="F48" s="226">
        <v>0</v>
      </c>
      <c r="G48" s="226">
        <v>0</v>
      </c>
      <c r="H48" s="226">
        <v>0</v>
      </c>
      <c r="I48" s="226">
        <v>0</v>
      </c>
      <c r="J48" s="226">
        <v>0</v>
      </c>
      <c r="K48" s="226">
        <v>0</v>
      </c>
      <c r="L48" s="226">
        <v>0</v>
      </c>
      <c r="M48" s="226">
        <v>0</v>
      </c>
      <c r="N48" s="226">
        <v>0</v>
      </c>
      <c r="P48" s="29" t="s">
        <v>1071</v>
      </c>
      <c r="Q48" s="226">
        <v>0</v>
      </c>
      <c r="R48" s="226">
        <v>0</v>
      </c>
      <c r="S48" s="226">
        <v>0</v>
      </c>
      <c r="T48" s="226">
        <v>0</v>
      </c>
      <c r="U48" s="226">
        <v>0</v>
      </c>
      <c r="V48" s="226">
        <v>0</v>
      </c>
      <c r="W48" s="226">
        <v>0</v>
      </c>
      <c r="X48" s="226">
        <v>0</v>
      </c>
      <c r="Y48" s="226">
        <v>0</v>
      </c>
      <c r="Z48" s="226">
        <v>0</v>
      </c>
      <c r="AA48" s="226">
        <v>0</v>
      </c>
      <c r="AB48" s="226">
        <v>0</v>
      </c>
      <c r="AC48" s="226">
        <v>0</v>
      </c>
      <c r="AE48" s="29" t="s">
        <v>1071</v>
      </c>
      <c r="AF48" s="226">
        <v>0</v>
      </c>
      <c r="AG48" s="226">
        <v>0</v>
      </c>
      <c r="AH48" s="226">
        <v>0</v>
      </c>
      <c r="AI48" s="226">
        <v>0</v>
      </c>
      <c r="AJ48" s="226">
        <v>0</v>
      </c>
      <c r="AK48" s="226">
        <v>0</v>
      </c>
      <c r="AL48" s="226">
        <v>0</v>
      </c>
      <c r="AM48" s="226">
        <v>0</v>
      </c>
      <c r="AN48" s="226">
        <v>0</v>
      </c>
      <c r="AO48" s="226">
        <v>0</v>
      </c>
      <c r="AP48" s="226">
        <v>0</v>
      </c>
      <c r="AQ48" s="226">
        <v>0</v>
      </c>
      <c r="AR48" s="226">
        <v>0</v>
      </c>
      <c r="AT48" s="25"/>
      <c r="AU48" s="25"/>
      <c r="AV48" s="25"/>
      <c r="AW48" s="25"/>
    </row>
    <row r="49" spans="1:49" hidden="1" outlineLevel="1" x14ac:dyDescent="0.25">
      <c r="A49" s="29" t="s">
        <v>1072</v>
      </c>
      <c r="B49" s="226">
        <v>0</v>
      </c>
      <c r="C49" s="226">
        <v>0</v>
      </c>
      <c r="D49" s="226">
        <v>0</v>
      </c>
      <c r="E49" s="226">
        <v>0</v>
      </c>
      <c r="F49" s="226">
        <v>0</v>
      </c>
      <c r="G49" s="226">
        <v>0</v>
      </c>
      <c r="H49" s="226">
        <v>0</v>
      </c>
      <c r="I49" s="226">
        <v>0</v>
      </c>
      <c r="J49" s="226">
        <v>0</v>
      </c>
      <c r="K49" s="226">
        <v>0</v>
      </c>
      <c r="L49" s="226">
        <v>0</v>
      </c>
      <c r="M49" s="226">
        <v>0</v>
      </c>
      <c r="N49" s="226">
        <v>0</v>
      </c>
      <c r="P49" s="29" t="s">
        <v>1072</v>
      </c>
      <c r="Q49" s="226">
        <v>0</v>
      </c>
      <c r="R49" s="226">
        <v>0</v>
      </c>
      <c r="S49" s="226">
        <v>0</v>
      </c>
      <c r="T49" s="226">
        <v>0</v>
      </c>
      <c r="U49" s="226">
        <v>0</v>
      </c>
      <c r="V49" s="226">
        <v>0</v>
      </c>
      <c r="W49" s="226">
        <v>0</v>
      </c>
      <c r="X49" s="226">
        <v>0</v>
      </c>
      <c r="Y49" s="226">
        <v>0</v>
      </c>
      <c r="Z49" s="226">
        <v>0</v>
      </c>
      <c r="AA49" s="226">
        <v>0</v>
      </c>
      <c r="AB49" s="226">
        <v>0</v>
      </c>
      <c r="AC49" s="226">
        <v>0</v>
      </c>
      <c r="AE49" s="29" t="s">
        <v>1072</v>
      </c>
      <c r="AF49" s="226">
        <v>0</v>
      </c>
      <c r="AG49" s="226">
        <v>0</v>
      </c>
      <c r="AH49" s="226">
        <v>0</v>
      </c>
      <c r="AI49" s="226">
        <v>0</v>
      </c>
      <c r="AJ49" s="226">
        <v>0</v>
      </c>
      <c r="AK49" s="226">
        <v>0</v>
      </c>
      <c r="AL49" s="226">
        <v>0</v>
      </c>
      <c r="AM49" s="226">
        <v>0</v>
      </c>
      <c r="AN49" s="226">
        <v>0</v>
      </c>
      <c r="AO49" s="226">
        <v>0</v>
      </c>
      <c r="AP49" s="226">
        <v>0</v>
      </c>
      <c r="AQ49" s="226">
        <v>0</v>
      </c>
      <c r="AR49" s="226">
        <v>0</v>
      </c>
      <c r="AT49" s="25"/>
      <c r="AU49" s="25"/>
      <c r="AV49" s="25"/>
      <c r="AW49" s="25"/>
    </row>
    <row r="50" spans="1:49" hidden="1" outlineLevel="1" x14ac:dyDescent="0.25">
      <c r="A50" s="29" t="s">
        <v>1073</v>
      </c>
      <c r="B50" s="226">
        <v>0</v>
      </c>
      <c r="C50" s="226">
        <v>0</v>
      </c>
      <c r="D50" s="226">
        <v>0</v>
      </c>
      <c r="E50" s="226">
        <v>0</v>
      </c>
      <c r="F50" s="226">
        <v>0</v>
      </c>
      <c r="G50" s="226">
        <v>0</v>
      </c>
      <c r="H50" s="226">
        <v>0</v>
      </c>
      <c r="I50" s="226">
        <v>0</v>
      </c>
      <c r="J50" s="226">
        <v>0</v>
      </c>
      <c r="K50" s="226">
        <v>0</v>
      </c>
      <c r="L50" s="226">
        <v>0</v>
      </c>
      <c r="M50" s="226">
        <v>0</v>
      </c>
      <c r="N50" s="226">
        <v>0</v>
      </c>
      <c r="P50" s="29" t="s">
        <v>1073</v>
      </c>
      <c r="Q50" s="226">
        <v>0</v>
      </c>
      <c r="R50" s="226">
        <v>0</v>
      </c>
      <c r="S50" s="226">
        <v>0</v>
      </c>
      <c r="T50" s="226">
        <v>0</v>
      </c>
      <c r="U50" s="226">
        <v>0</v>
      </c>
      <c r="V50" s="226">
        <v>0</v>
      </c>
      <c r="W50" s="226">
        <v>0</v>
      </c>
      <c r="X50" s="226">
        <v>0</v>
      </c>
      <c r="Y50" s="226">
        <v>0</v>
      </c>
      <c r="Z50" s="226">
        <v>0</v>
      </c>
      <c r="AA50" s="226">
        <v>0</v>
      </c>
      <c r="AB50" s="226">
        <v>0</v>
      </c>
      <c r="AC50" s="226">
        <v>0</v>
      </c>
      <c r="AE50" s="29" t="s">
        <v>1073</v>
      </c>
      <c r="AF50" s="226">
        <v>0</v>
      </c>
      <c r="AG50" s="226">
        <v>0</v>
      </c>
      <c r="AH50" s="226">
        <v>0</v>
      </c>
      <c r="AI50" s="226">
        <v>0</v>
      </c>
      <c r="AJ50" s="226">
        <v>0</v>
      </c>
      <c r="AK50" s="226">
        <v>0</v>
      </c>
      <c r="AL50" s="226">
        <v>0</v>
      </c>
      <c r="AM50" s="226">
        <v>0</v>
      </c>
      <c r="AN50" s="226">
        <v>0</v>
      </c>
      <c r="AO50" s="226">
        <v>0</v>
      </c>
      <c r="AP50" s="226">
        <v>0</v>
      </c>
      <c r="AQ50" s="226">
        <v>0</v>
      </c>
      <c r="AR50" s="226">
        <v>0</v>
      </c>
      <c r="AT50" s="25"/>
      <c r="AU50" s="25"/>
      <c r="AV50" s="25"/>
      <c r="AW50" s="25"/>
    </row>
    <row r="51" spans="1:49" hidden="1" outlineLevel="1" x14ac:dyDescent="0.25">
      <c r="A51" s="29" t="s">
        <v>1074</v>
      </c>
      <c r="B51" s="226">
        <v>0</v>
      </c>
      <c r="C51" s="226">
        <v>0</v>
      </c>
      <c r="D51" s="226">
        <v>0</v>
      </c>
      <c r="E51" s="226">
        <v>0</v>
      </c>
      <c r="F51" s="226">
        <v>0</v>
      </c>
      <c r="G51" s="226">
        <v>0</v>
      </c>
      <c r="H51" s="226">
        <v>0</v>
      </c>
      <c r="I51" s="226">
        <v>0</v>
      </c>
      <c r="J51" s="226">
        <v>0</v>
      </c>
      <c r="K51" s="226">
        <v>0</v>
      </c>
      <c r="L51" s="226">
        <v>0</v>
      </c>
      <c r="M51" s="226">
        <v>0</v>
      </c>
      <c r="N51" s="226">
        <v>0</v>
      </c>
      <c r="P51" s="29" t="s">
        <v>1074</v>
      </c>
      <c r="Q51" s="226">
        <v>0</v>
      </c>
      <c r="R51" s="226">
        <v>0</v>
      </c>
      <c r="S51" s="226">
        <v>0</v>
      </c>
      <c r="T51" s="226">
        <v>0</v>
      </c>
      <c r="U51" s="226">
        <v>0</v>
      </c>
      <c r="V51" s="226">
        <v>0</v>
      </c>
      <c r="W51" s="226">
        <v>0</v>
      </c>
      <c r="X51" s="226">
        <v>0</v>
      </c>
      <c r="Y51" s="226">
        <v>0</v>
      </c>
      <c r="Z51" s="226">
        <v>0</v>
      </c>
      <c r="AA51" s="226">
        <v>0</v>
      </c>
      <c r="AB51" s="226">
        <v>0</v>
      </c>
      <c r="AC51" s="226">
        <v>0</v>
      </c>
      <c r="AE51" s="29" t="s">
        <v>1074</v>
      </c>
      <c r="AF51" s="226">
        <v>0</v>
      </c>
      <c r="AG51" s="226">
        <v>0</v>
      </c>
      <c r="AH51" s="226">
        <v>0</v>
      </c>
      <c r="AI51" s="226">
        <v>0</v>
      </c>
      <c r="AJ51" s="226">
        <v>0</v>
      </c>
      <c r="AK51" s="226">
        <v>0</v>
      </c>
      <c r="AL51" s="226">
        <v>0</v>
      </c>
      <c r="AM51" s="226">
        <v>0</v>
      </c>
      <c r="AN51" s="226">
        <v>0</v>
      </c>
      <c r="AO51" s="226">
        <v>0</v>
      </c>
      <c r="AP51" s="226">
        <v>0</v>
      </c>
      <c r="AQ51" s="226">
        <v>0</v>
      </c>
      <c r="AR51" s="226">
        <v>0</v>
      </c>
      <c r="AT51" s="25"/>
      <c r="AU51" s="25"/>
      <c r="AV51" s="25"/>
      <c r="AW51" s="25"/>
    </row>
    <row r="52" spans="1:49" hidden="1" outlineLevel="1" x14ac:dyDescent="0.25">
      <c r="A52" s="29" t="s">
        <v>1075</v>
      </c>
      <c r="B52" s="226">
        <v>0</v>
      </c>
      <c r="C52" s="226">
        <v>0</v>
      </c>
      <c r="D52" s="226">
        <v>0</v>
      </c>
      <c r="E52" s="226">
        <v>0</v>
      </c>
      <c r="F52" s="226">
        <v>0</v>
      </c>
      <c r="G52" s="226">
        <v>0</v>
      </c>
      <c r="H52" s="226">
        <v>0</v>
      </c>
      <c r="I52" s="226">
        <v>0</v>
      </c>
      <c r="J52" s="226">
        <v>0</v>
      </c>
      <c r="K52" s="226">
        <v>0</v>
      </c>
      <c r="L52" s="226">
        <v>0</v>
      </c>
      <c r="M52" s="226">
        <v>0</v>
      </c>
      <c r="N52" s="226">
        <v>0</v>
      </c>
      <c r="P52" s="29" t="s">
        <v>1075</v>
      </c>
      <c r="Q52" s="226">
        <v>0</v>
      </c>
      <c r="R52" s="226">
        <v>0</v>
      </c>
      <c r="S52" s="226">
        <v>0</v>
      </c>
      <c r="T52" s="226">
        <v>0</v>
      </c>
      <c r="U52" s="226">
        <v>0</v>
      </c>
      <c r="V52" s="226">
        <v>0</v>
      </c>
      <c r="W52" s="226">
        <v>0</v>
      </c>
      <c r="X52" s="226">
        <v>0</v>
      </c>
      <c r="Y52" s="226">
        <v>0</v>
      </c>
      <c r="Z52" s="226">
        <v>0</v>
      </c>
      <c r="AA52" s="226">
        <v>0</v>
      </c>
      <c r="AB52" s="226">
        <v>0</v>
      </c>
      <c r="AC52" s="226">
        <v>0</v>
      </c>
      <c r="AE52" s="29" t="s">
        <v>1075</v>
      </c>
      <c r="AF52" s="226">
        <v>0</v>
      </c>
      <c r="AG52" s="226">
        <v>0</v>
      </c>
      <c r="AH52" s="226">
        <v>0</v>
      </c>
      <c r="AI52" s="226">
        <v>0</v>
      </c>
      <c r="AJ52" s="226">
        <v>0</v>
      </c>
      <c r="AK52" s="226">
        <v>0</v>
      </c>
      <c r="AL52" s="226">
        <v>0</v>
      </c>
      <c r="AM52" s="226">
        <v>0</v>
      </c>
      <c r="AN52" s="226">
        <v>0</v>
      </c>
      <c r="AO52" s="226">
        <v>0</v>
      </c>
      <c r="AP52" s="226">
        <v>0</v>
      </c>
      <c r="AQ52" s="226">
        <v>0</v>
      </c>
      <c r="AR52" s="226">
        <v>0</v>
      </c>
      <c r="AT52" s="25"/>
      <c r="AU52" s="25"/>
      <c r="AV52" s="25"/>
      <c r="AW52" s="25"/>
    </row>
    <row r="53" spans="1:49" hidden="1" outlineLevel="1" x14ac:dyDescent="0.25">
      <c r="A53" s="29" t="s">
        <v>1076</v>
      </c>
      <c r="B53" s="226">
        <v>0</v>
      </c>
      <c r="C53" s="226">
        <v>0</v>
      </c>
      <c r="D53" s="226">
        <v>0</v>
      </c>
      <c r="E53" s="226">
        <v>0</v>
      </c>
      <c r="F53" s="226">
        <v>0</v>
      </c>
      <c r="G53" s="226">
        <v>0</v>
      </c>
      <c r="H53" s="226">
        <v>0</v>
      </c>
      <c r="I53" s="226">
        <v>0</v>
      </c>
      <c r="J53" s="226">
        <v>0</v>
      </c>
      <c r="K53" s="226">
        <v>0</v>
      </c>
      <c r="L53" s="226">
        <v>0</v>
      </c>
      <c r="M53" s="226">
        <v>0</v>
      </c>
      <c r="N53" s="226">
        <v>0</v>
      </c>
      <c r="P53" s="29" t="s">
        <v>1076</v>
      </c>
      <c r="Q53" s="226">
        <v>0</v>
      </c>
      <c r="R53" s="226">
        <v>0</v>
      </c>
      <c r="S53" s="226">
        <v>0</v>
      </c>
      <c r="T53" s="226">
        <v>0</v>
      </c>
      <c r="U53" s="226">
        <v>0</v>
      </c>
      <c r="V53" s="226">
        <v>0</v>
      </c>
      <c r="W53" s="226">
        <v>0</v>
      </c>
      <c r="X53" s="226">
        <v>0</v>
      </c>
      <c r="Y53" s="226">
        <v>0</v>
      </c>
      <c r="Z53" s="226">
        <v>0</v>
      </c>
      <c r="AA53" s="226">
        <v>0</v>
      </c>
      <c r="AB53" s="226">
        <v>0</v>
      </c>
      <c r="AC53" s="226">
        <v>0</v>
      </c>
      <c r="AE53" s="29" t="s">
        <v>1076</v>
      </c>
      <c r="AF53" s="226">
        <v>0</v>
      </c>
      <c r="AG53" s="226">
        <v>0</v>
      </c>
      <c r="AH53" s="226">
        <v>0</v>
      </c>
      <c r="AI53" s="226">
        <v>0</v>
      </c>
      <c r="AJ53" s="226">
        <v>0</v>
      </c>
      <c r="AK53" s="226">
        <v>0</v>
      </c>
      <c r="AL53" s="226">
        <v>0</v>
      </c>
      <c r="AM53" s="226">
        <v>0</v>
      </c>
      <c r="AN53" s="226">
        <v>0</v>
      </c>
      <c r="AO53" s="226">
        <v>0</v>
      </c>
      <c r="AP53" s="226">
        <v>0</v>
      </c>
      <c r="AQ53" s="226">
        <v>0</v>
      </c>
      <c r="AR53" s="226">
        <v>0</v>
      </c>
      <c r="AT53" s="25"/>
      <c r="AU53" s="25"/>
      <c r="AV53" s="25"/>
      <c r="AW53" s="25"/>
    </row>
    <row r="54" spans="1:49" hidden="1" outlineLevel="1" x14ac:dyDescent="0.25">
      <c r="A54" s="29" t="s">
        <v>1077</v>
      </c>
      <c r="B54" s="226">
        <v>0</v>
      </c>
      <c r="C54" s="226">
        <v>0</v>
      </c>
      <c r="D54" s="226">
        <v>0</v>
      </c>
      <c r="E54" s="226">
        <v>0</v>
      </c>
      <c r="F54" s="226">
        <v>0</v>
      </c>
      <c r="G54" s="226">
        <v>0</v>
      </c>
      <c r="H54" s="226">
        <v>0</v>
      </c>
      <c r="I54" s="226">
        <v>0</v>
      </c>
      <c r="J54" s="226">
        <v>0</v>
      </c>
      <c r="K54" s="226">
        <v>0</v>
      </c>
      <c r="L54" s="226">
        <v>0</v>
      </c>
      <c r="M54" s="226">
        <v>0</v>
      </c>
      <c r="N54" s="226">
        <v>0</v>
      </c>
      <c r="P54" s="29" t="s">
        <v>1077</v>
      </c>
      <c r="Q54" s="226">
        <v>0</v>
      </c>
      <c r="R54" s="226">
        <v>0</v>
      </c>
      <c r="S54" s="226">
        <v>0</v>
      </c>
      <c r="T54" s="226">
        <v>0</v>
      </c>
      <c r="U54" s="226">
        <v>0</v>
      </c>
      <c r="V54" s="226">
        <v>0</v>
      </c>
      <c r="W54" s="226">
        <v>0</v>
      </c>
      <c r="X54" s="226">
        <v>0</v>
      </c>
      <c r="Y54" s="226">
        <v>0</v>
      </c>
      <c r="Z54" s="226">
        <v>0</v>
      </c>
      <c r="AA54" s="226">
        <v>0</v>
      </c>
      <c r="AB54" s="226">
        <v>0</v>
      </c>
      <c r="AC54" s="226">
        <v>0</v>
      </c>
      <c r="AE54" s="29" t="s">
        <v>1077</v>
      </c>
      <c r="AF54" s="226">
        <v>0</v>
      </c>
      <c r="AG54" s="226">
        <v>0</v>
      </c>
      <c r="AH54" s="226">
        <v>0</v>
      </c>
      <c r="AI54" s="226">
        <v>0</v>
      </c>
      <c r="AJ54" s="226">
        <v>0</v>
      </c>
      <c r="AK54" s="226">
        <v>0</v>
      </c>
      <c r="AL54" s="226">
        <v>0</v>
      </c>
      <c r="AM54" s="226">
        <v>0</v>
      </c>
      <c r="AN54" s="226">
        <v>0</v>
      </c>
      <c r="AO54" s="226">
        <v>0</v>
      </c>
      <c r="AP54" s="226">
        <v>0</v>
      </c>
      <c r="AQ54" s="226">
        <v>0</v>
      </c>
      <c r="AR54" s="226">
        <v>0</v>
      </c>
      <c r="AT54" s="25"/>
      <c r="AU54" s="25"/>
      <c r="AV54" s="25"/>
      <c r="AW54" s="25"/>
    </row>
    <row r="55" spans="1:49" hidden="1" outlineLevel="1" x14ac:dyDescent="0.25">
      <c r="A55" s="29" t="s">
        <v>1078</v>
      </c>
      <c r="B55" s="226">
        <v>0</v>
      </c>
      <c r="C55" s="226">
        <v>0</v>
      </c>
      <c r="D55" s="226">
        <v>0</v>
      </c>
      <c r="E55" s="226">
        <v>0</v>
      </c>
      <c r="F55" s="226">
        <v>0</v>
      </c>
      <c r="G55" s="226">
        <v>0</v>
      </c>
      <c r="H55" s="226">
        <v>0</v>
      </c>
      <c r="I55" s="226">
        <v>0</v>
      </c>
      <c r="J55" s="226">
        <v>0</v>
      </c>
      <c r="K55" s="226">
        <v>0</v>
      </c>
      <c r="L55" s="226">
        <v>0</v>
      </c>
      <c r="M55" s="226">
        <v>0</v>
      </c>
      <c r="N55" s="226">
        <v>0</v>
      </c>
      <c r="P55" s="29" t="s">
        <v>1078</v>
      </c>
      <c r="Q55" s="226">
        <v>0</v>
      </c>
      <c r="R55" s="226">
        <v>0</v>
      </c>
      <c r="S55" s="226">
        <v>0</v>
      </c>
      <c r="T55" s="226">
        <v>0</v>
      </c>
      <c r="U55" s="226">
        <v>0</v>
      </c>
      <c r="V55" s="226">
        <v>0</v>
      </c>
      <c r="W55" s="226">
        <v>0</v>
      </c>
      <c r="X55" s="226">
        <v>0</v>
      </c>
      <c r="Y55" s="226">
        <v>0</v>
      </c>
      <c r="Z55" s="226">
        <v>0</v>
      </c>
      <c r="AA55" s="226">
        <v>0</v>
      </c>
      <c r="AB55" s="226">
        <v>0</v>
      </c>
      <c r="AC55" s="226">
        <v>0</v>
      </c>
      <c r="AE55" s="29" t="s">
        <v>1078</v>
      </c>
      <c r="AF55" s="226">
        <v>0</v>
      </c>
      <c r="AG55" s="226">
        <v>0</v>
      </c>
      <c r="AH55" s="226">
        <v>0</v>
      </c>
      <c r="AI55" s="226">
        <v>0</v>
      </c>
      <c r="AJ55" s="226">
        <v>0</v>
      </c>
      <c r="AK55" s="226">
        <v>0</v>
      </c>
      <c r="AL55" s="226">
        <v>0</v>
      </c>
      <c r="AM55" s="226">
        <v>0</v>
      </c>
      <c r="AN55" s="226">
        <v>0</v>
      </c>
      <c r="AO55" s="226">
        <v>0</v>
      </c>
      <c r="AP55" s="226">
        <v>0</v>
      </c>
      <c r="AQ55" s="226">
        <v>0</v>
      </c>
      <c r="AR55" s="226">
        <v>0</v>
      </c>
      <c r="AT55" s="25"/>
      <c r="AU55" s="25"/>
      <c r="AV55" s="25"/>
      <c r="AW55" s="25"/>
    </row>
    <row r="56" spans="1:49" hidden="1" outlineLevel="1" x14ac:dyDescent="0.25">
      <c r="A56" s="29" t="s">
        <v>1079</v>
      </c>
      <c r="B56" s="226">
        <v>0</v>
      </c>
      <c r="C56" s="226">
        <v>0</v>
      </c>
      <c r="D56" s="226">
        <v>0</v>
      </c>
      <c r="E56" s="226">
        <v>0</v>
      </c>
      <c r="F56" s="226">
        <v>0</v>
      </c>
      <c r="G56" s="226">
        <v>0</v>
      </c>
      <c r="H56" s="226">
        <v>0</v>
      </c>
      <c r="I56" s="226">
        <v>0</v>
      </c>
      <c r="J56" s="226">
        <v>0</v>
      </c>
      <c r="K56" s="226">
        <v>0</v>
      </c>
      <c r="L56" s="226">
        <v>0</v>
      </c>
      <c r="M56" s="226">
        <v>0</v>
      </c>
      <c r="N56" s="226">
        <v>0</v>
      </c>
      <c r="P56" s="29" t="s">
        <v>1079</v>
      </c>
      <c r="Q56" s="226">
        <v>0</v>
      </c>
      <c r="R56" s="226">
        <v>0</v>
      </c>
      <c r="S56" s="226">
        <v>0</v>
      </c>
      <c r="T56" s="226">
        <v>0</v>
      </c>
      <c r="U56" s="226">
        <v>0</v>
      </c>
      <c r="V56" s="226">
        <v>0</v>
      </c>
      <c r="W56" s="226">
        <v>0</v>
      </c>
      <c r="X56" s="226">
        <v>0</v>
      </c>
      <c r="Y56" s="226">
        <v>0</v>
      </c>
      <c r="Z56" s="226">
        <v>0</v>
      </c>
      <c r="AA56" s="226">
        <v>0</v>
      </c>
      <c r="AB56" s="226">
        <v>0</v>
      </c>
      <c r="AC56" s="226">
        <v>0</v>
      </c>
      <c r="AE56" s="29" t="s">
        <v>1079</v>
      </c>
      <c r="AF56" s="226">
        <v>0</v>
      </c>
      <c r="AG56" s="226">
        <v>0</v>
      </c>
      <c r="AH56" s="226">
        <v>0</v>
      </c>
      <c r="AI56" s="226">
        <v>0</v>
      </c>
      <c r="AJ56" s="226">
        <v>0</v>
      </c>
      <c r="AK56" s="226">
        <v>0</v>
      </c>
      <c r="AL56" s="226">
        <v>0</v>
      </c>
      <c r="AM56" s="226">
        <v>0</v>
      </c>
      <c r="AN56" s="226">
        <v>0</v>
      </c>
      <c r="AO56" s="226">
        <v>0</v>
      </c>
      <c r="AP56" s="226">
        <v>0</v>
      </c>
      <c r="AQ56" s="226">
        <v>0</v>
      </c>
      <c r="AR56" s="226">
        <v>0</v>
      </c>
      <c r="AT56" s="25"/>
      <c r="AU56" s="25"/>
      <c r="AV56" s="25"/>
      <c r="AW56" s="25"/>
    </row>
    <row r="57" spans="1:49" hidden="1" outlineLevel="1" x14ac:dyDescent="0.25">
      <c r="A57" s="29" t="s">
        <v>1080</v>
      </c>
      <c r="B57" s="226">
        <v>0</v>
      </c>
      <c r="C57" s="226">
        <v>0</v>
      </c>
      <c r="D57" s="226">
        <v>0</v>
      </c>
      <c r="E57" s="226">
        <v>0</v>
      </c>
      <c r="F57" s="226">
        <v>0</v>
      </c>
      <c r="G57" s="226">
        <v>0</v>
      </c>
      <c r="H57" s="226">
        <v>0</v>
      </c>
      <c r="I57" s="226">
        <v>0</v>
      </c>
      <c r="J57" s="226">
        <v>0</v>
      </c>
      <c r="K57" s="226">
        <v>0</v>
      </c>
      <c r="L57" s="226">
        <v>0</v>
      </c>
      <c r="M57" s="226">
        <v>0</v>
      </c>
      <c r="N57" s="226">
        <v>0</v>
      </c>
      <c r="P57" s="29" t="s">
        <v>1080</v>
      </c>
      <c r="Q57" s="226">
        <v>0</v>
      </c>
      <c r="R57" s="226">
        <v>0</v>
      </c>
      <c r="S57" s="226">
        <v>0</v>
      </c>
      <c r="T57" s="226">
        <v>0</v>
      </c>
      <c r="U57" s="226">
        <v>0</v>
      </c>
      <c r="V57" s="226">
        <v>0</v>
      </c>
      <c r="W57" s="226">
        <v>0</v>
      </c>
      <c r="X57" s="226">
        <v>0</v>
      </c>
      <c r="Y57" s="226">
        <v>0</v>
      </c>
      <c r="Z57" s="226">
        <v>0</v>
      </c>
      <c r="AA57" s="226">
        <v>0</v>
      </c>
      <c r="AB57" s="226">
        <v>0</v>
      </c>
      <c r="AC57" s="226">
        <v>0</v>
      </c>
      <c r="AE57" s="29" t="s">
        <v>1080</v>
      </c>
      <c r="AF57" s="226">
        <v>0</v>
      </c>
      <c r="AG57" s="226">
        <v>0</v>
      </c>
      <c r="AH57" s="226">
        <v>0</v>
      </c>
      <c r="AI57" s="226">
        <v>0</v>
      </c>
      <c r="AJ57" s="226">
        <v>0</v>
      </c>
      <c r="AK57" s="226">
        <v>0</v>
      </c>
      <c r="AL57" s="226">
        <v>0</v>
      </c>
      <c r="AM57" s="226">
        <v>0</v>
      </c>
      <c r="AN57" s="226">
        <v>0</v>
      </c>
      <c r="AO57" s="226">
        <v>0</v>
      </c>
      <c r="AP57" s="226">
        <v>0</v>
      </c>
      <c r="AQ57" s="226">
        <v>0</v>
      </c>
      <c r="AR57" s="226">
        <v>0</v>
      </c>
      <c r="AT57" s="25"/>
      <c r="AU57" s="25"/>
      <c r="AV57" s="25"/>
      <c r="AW57" s="25"/>
    </row>
    <row r="58" spans="1:49" hidden="1" outlineLevel="1" x14ac:dyDescent="0.25">
      <c r="A58" s="29" t="s">
        <v>1081</v>
      </c>
      <c r="B58" s="226">
        <v>0</v>
      </c>
      <c r="C58" s="226">
        <v>0</v>
      </c>
      <c r="D58" s="226">
        <v>0</v>
      </c>
      <c r="E58" s="226">
        <v>0</v>
      </c>
      <c r="F58" s="226">
        <v>0</v>
      </c>
      <c r="G58" s="226">
        <v>0</v>
      </c>
      <c r="H58" s="226">
        <v>0</v>
      </c>
      <c r="I58" s="226">
        <v>0</v>
      </c>
      <c r="J58" s="226">
        <v>0</v>
      </c>
      <c r="K58" s="226">
        <v>0</v>
      </c>
      <c r="L58" s="226">
        <v>0</v>
      </c>
      <c r="M58" s="226">
        <v>0</v>
      </c>
      <c r="N58" s="226">
        <v>0</v>
      </c>
      <c r="P58" s="29" t="s">
        <v>1081</v>
      </c>
      <c r="Q58" s="226">
        <v>0</v>
      </c>
      <c r="R58" s="226">
        <v>0</v>
      </c>
      <c r="S58" s="226">
        <v>0</v>
      </c>
      <c r="T58" s="226">
        <v>0</v>
      </c>
      <c r="U58" s="226">
        <v>0</v>
      </c>
      <c r="V58" s="226">
        <v>0</v>
      </c>
      <c r="W58" s="226">
        <v>0</v>
      </c>
      <c r="X58" s="226">
        <v>0</v>
      </c>
      <c r="Y58" s="226">
        <v>0</v>
      </c>
      <c r="Z58" s="226">
        <v>0</v>
      </c>
      <c r="AA58" s="226">
        <v>0</v>
      </c>
      <c r="AB58" s="226">
        <v>0</v>
      </c>
      <c r="AC58" s="226">
        <v>0</v>
      </c>
      <c r="AE58" s="29" t="s">
        <v>1081</v>
      </c>
      <c r="AF58" s="226">
        <v>0</v>
      </c>
      <c r="AG58" s="226">
        <v>0</v>
      </c>
      <c r="AH58" s="226">
        <v>0</v>
      </c>
      <c r="AI58" s="226">
        <v>0</v>
      </c>
      <c r="AJ58" s="226">
        <v>0</v>
      </c>
      <c r="AK58" s="226">
        <v>0</v>
      </c>
      <c r="AL58" s="226">
        <v>0</v>
      </c>
      <c r="AM58" s="226">
        <v>0</v>
      </c>
      <c r="AN58" s="226">
        <v>0</v>
      </c>
      <c r="AO58" s="226">
        <v>0</v>
      </c>
      <c r="AP58" s="226">
        <v>0</v>
      </c>
      <c r="AQ58" s="226">
        <v>0</v>
      </c>
      <c r="AR58" s="226">
        <v>0</v>
      </c>
      <c r="AT58" s="25"/>
      <c r="AU58" s="25"/>
      <c r="AV58" s="25"/>
      <c r="AW58" s="25"/>
    </row>
    <row r="59" spans="1:49" hidden="1" outlineLevel="1" x14ac:dyDescent="0.25">
      <c r="A59" s="29" t="s">
        <v>1082</v>
      </c>
      <c r="B59" s="226">
        <v>0</v>
      </c>
      <c r="C59" s="226">
        <v>0</v>
      </c>
      <c r="D59" s="226">
        <v>0</v>
      </c>
      <c r="E59" s="226">
        <v>0</v>
      </c>
      <c r="F59" s="226">
        <v>0</v>
      </c>
      <c r="G59" s="226">
        <v>0</v>
      </c>
      <c r="H59" s="226">
        <v>0</v>
      </c>
      <c r="I59" s="226">
        <v>0</v>
      </c>
      <c r="J59" s="226">
        <v>0</v>
      </c>
      <c r="K59" s="226">
        <v>0</v>
      </c>
      <c r="L59" s="226">
        <v>0</v>
      </c>
      <c r="M59" s="226">
        <v>0</v>
      </c>
      <c r="N59" s="226">
        <v>0</v>
      </c>
      <c r="P59" s="29" t="s">
        <v>1082</v>
      </c>
      <c r="Q59" s="226">
        <v>0</v>
      </c>
      <c r="R59" s="226">
        <v>0</v>
      </c>
      <c r="S59" s="226">
        <v>0</v>
      </c>
      <c r="T59" s="226">
        <v>0</v>
      </c>
      <c r="U59" s="226">
        <v>0</v>
      </c>
      <c r="V59" s="226">
        <v>0</v>
      </c>
      <c r="W59" s="226">
        <v>0</v>
      </c>
      <c r="X59" s="226">
        <v>0</v>
      </c>
      <c r="Y59" s="226">
        <v>0</v>
      </c>
      <c r="Z59" s="226">
        <v>0</v>
      </c>
      <c r="AA59" s="226">
        <v>0</v>
      </c>
      <c r="AB59" s="226">
        <v>0</v>
      </c>
      <c r="AC59" s="226">
        <v>0</v>
      </c>
      <c r="AE59" s="29" t="s">
        <v>1082</v>
      </c>
      <c r="AF59" s="226">
        <v>0</v>
      </c>
      <c r="AG59" s="226">
        <v>0</v>
      </c>
      <c r="AH59" s="226">
        <v>0</v>
      </c>
      <c r="AI59" s="226">
        <v>0</v>
      </c>
      <c r="AJ59" s="226">
        <v>0</v>
      </c>
      <c r="AK59" s="226">
        <v>0</v>
      </c>
      <c r="AL59" s="226">
        <v>0</v>
      </c>
      <c r="AM59" s="226">
        <v>0</v>
      </c>
      <c r="AN59" s="226">
        <v>0</v>
      </c>
      <c r="AO59" s="226">
        <v>0</v>
      </c>
      <c r="AP59" s="226">
        <v>0</v>
      </c>
      <c r="AQ59" s="226">
        <v>0</v>
      </c>
      <c r="AR59" s="226">
        <v>0</v>
      </c>
      <c r="AT59" s="25"/>
      <c r="AU59" s="25"/>
      <c r="AV59" s="25"/>
      <c r="AW59" s="25"/>
    </row>
    <row r="60" spans="1:49" hidden="1" outlineLevel="1" x14ac:dyDescent="0.25">
      <c r="A60" s="29" t="s">
        <v>1083</v>
      </c>
      <c r="B60" s="226">
        <v>0</v>
      </c>
      <c r="C60" s="226">
        <v>0</v>
      </c>
      <c r="D60" s="226">
        <v>0</v>
      </c>
      <c r="E60" s="226">
        <v>0</v>
      </c>
      <c r="F60" s="226">
        <v>0</v>
      </c>
      <c r="G60" s="226">
        <v>0</v>
      </c>
      <c r="H60" s="226">
        <v>0</v>
      </c>
      <c r="I60" s="226">
        <v>0</v>
      </c>
      <c r="J60" s="226">
        <v>0</v>
      </c>
      <c r="K60" s="226">
        <v>0</v>
      </c>
      <c r="L60" s="226">
        <v>0</v>
      </c>
      <c r="M60" s="226">
        <v>0</v>
      </c>
      <c r="N60" s="226">
        <v>0</v>
      </c>
      <c r="P60" s="29" t="s">
        <v>1083</v>
      </c>
      <c r="Q60" s="226">
        <v>0</v>
      </c>
      <c r="R60" s="226">
        <v>0</v>
      </c>
      <c r="S60" s="226">
        <v>0</v>
      </c>
      <c r="T60" s="226">
        <v>0</v>
      </c>
      <c r="U60" s="226">
        <v>0</v>
      </c>
      <c r="V60" s="226">
        <v>0</v>
      </c>
      <c r="W60" s="226">
        <v>0</v>
      </c>
      <c r="X60" s="226">
        <v>0</v>
      </c>
      <c r="Y60" s="226">
        <v>0</v>
      </c>
      <c r="Z60" s="226">
        <v>0</v>
      </c>
      <c r="AA60" s="226">
        <v>0</v>
      </c>
      <c r="AB60" s="226">
        <v>0</v>
      </c>
      <c r="AC60" s="226">
        <v>0</v>
      </c>
      <c r="AE60" s="29" t="s">
        <v>1083</v>
      </c>
      <c r="AF60" s="226">
        <v>0</v>
      </c>
      <c r="AG60" s="226">
        <v>0</v>
      </c>
      <c r="AH60" s="226">
        <v>0</v>
      </c>
      <c r="AI60" s="226">
        <v>0</v>
      </c>
      <c r="AJ60" s="226">
        <v>0</v>
      </c>
      <c r="AK60" s="226">
        <v>0</v>
      </c>
      <c r="AL60" s="226">
        <v>0</v>
      </c>
      <c r="AM60" s="226">
        <v>0</v>
      </c>
      <c r="AN60" s="226">
        <v>0</v>
      </c>
      <c r="AO60" s="226">
        <v>0</v>
      </c>
      <c r="AP60" s="226">
        <v>0</v>
      </c>
      <c r="AQ60" s="226">
        <v>0</v>
      </c>
      <c r="AR60" s="226">
        <v>0</v>
      </c>
      <c r="AT60" s="25"/>
      <c r="AU60" s="25"/>
      <c r="AV60" s="25"/>
      <c r="AW60" s="25"/>
    </row>
    <row r="61" spans="1:49" hidden="1" outlineLevel="1" x14ac:dyDescent="0.25">
      <c r="A61" s="29" t="s">
        <v>1084</v>
      </c>
      <c r="B61" s="226">
        <v>0</v>
      </c>
      <c r="C61" s="226">
        <v>0</v>
      </c>
      <c r="D61" s="226">
        <v>0</v>
      </c>
      <c r="E61" s="226">
        <v>0</v>
      </c>
      <c r="F61" s="226">
        <v>0</v>
      </c>
      <c r="G61" s="226">
        <v>0</v>
      </c>
      <c r="H61" s="226">
        <v>0</v>
      </c>
      <c r="I61" s="226">
        <v>0</v>
      </c>
      <c r="J61" s="226">
        <v>0</v>
      </c>
      <c r="K61" s="226">
        <v>0</v>
      </c>
      <c r="L61" s="226">
        <v>0</v>
      </c>
      <c r="M61" s="226">
        <v>0</v>
      </c>
      <c r="N61" s="226">
        <v>0</v>
      </c>
      <c r="P61" s="29" t="s">
        <v>1084</v>
      </c>
      <c r="Q61" s="226">
        <v>0</v>
      </c>
      <c r="R61" s="226">
        <v>0</v>
      </c>
      <c r="S61" s="226">
        <v>0</v>
      </c>
      <c r="T61" s="226">
        <v>0</v>
      </c>
      <c r="U61" s="226">
        <v>0</v>
      </c>
      <c r="V61" s="226">
        <v>0</v>
      </c>
      <c r="W61" s="226">
        <v>0</v>
      </c>
      <c r="X61" s="226">
        <v>0</v>
      </c>
      <c r="Y61" s="226">
        <v>0</v>
      </c>
      <c r="Z61" s="226">
        <v>0</v>
      </c>
      <c r="AA61" s="226">
        <v>0</v>
      </c>
      <c r="AB61" s="226">
        <v>0</v>
      </c>
      <c r="AC61" s="226">
        <v>0</v>
      </c>
      <c r="AE61" s="29" t="s">
        <v>1084</v>
      </c>
      <c r="AF61" s="226">
        <v>0</v>
      </c>
      <c r="AG61" s="226">
        <v>0</v>
      </c>
      <c r="AH61" s="226">
        <v>0</v>
      </c>
      <c r="AI61" s="226">
        <v>0</v>
      </c>
      <c r="AJ61" s="226">
        <v>0</v>
      </c>
      <c r="AK61" s="226">
        <v>0</v>
      </c>
      <c r="AL61" s="226">
        <v>0</v>
      </c>
      <c r="AM61" s="226">
        <v>0</v>
      </c>
      <c r="AN61" s="226">
        <v>0</v>
      </c>
      <c r="AO61" s="226">
        <v>0</v>
      </c>
      <c r="AP61" s="226">
        <v>0</v>
      </c>
      <c r="AQ61" s="226">
        <v>0</v>
      </c>
      <c r="AR61" s="226">
        <v>0</v>
      </c>
      <c r="AT61" s="25"/>
      <c r="AU61" s="25"/>
      <c r="AV61" s="25"/>
      <c r="AW61" s="25"/>
    </row>
    <row r="62" spans="1:49" hidden="1" outlineLevel="1" x14ac:dyDescent="0.25">
      <c r="A62" s="29" t="s">
        <v>1085</v>
      </c>
      <c r="B62" s="226">
        <v>0</v>
      </c>
      <c r="C62" s="226">
        <v>0</v>
      </c>
      <c r="D62" s="226">
        <v>0</v>
      </c>
      <c r="E62" s="226">
        <v>0</v>
      </c>
      <c r="F62" s="226">
        <v>0</v>
      </c>
      <c r="G62" s="226">
        <v>0</v>
      </c>
      <c r="H62" s="226">
        <v>0</v>
      </c>
      <c r="I62" s="226">
        <v>0</v>
      </c>
      <c r="J62" s="226">
        <v>0</v>
      </c>
      <c r="K62" s="226">
        <v>0</v>
      </c>
      <c r="L62" s="226">
        <v>0</v>
      </c>
      <c r="M62" s="226">
        <v>0</v>
      </c>
      <c r="N62" s="226">
        <v>0</v>
      </c>
      <c r="P62" s="29" t="s">
        <v>1085</v>
      </c>
      <c r="Q62" s="226">
        <v>0</v>
      </c>
      <c r="R62" s="226">
        <v>0</v>
      </c>
      <c r="S62" s="226">
        <v>0</v>
      </c>
      <c r="T62" s="226">
        <v>0</v>
      </c>
      <c r="U62" s="226">
        <v>0</v>
      </c>
      <c r="V62" s="226">
        <v>0</v>
      </c>
      <c r="W62" s="226">
        <v>0</v>
      </c>
      <c r="X62" s="226">
        <v>0</v>
      </c>
      <c r="Y62" s="226">
        <v>0</v>
      </c>
      <c r="Z62" s="226">
        <v>0</v>
      </c>
      <c r="AA62" s="226">
        <v>0</v>
      </c>
      <c r="AB62" s="226">
        <v>0</v>
      </c>
      <c r="AC62" s="226">
        <v>0</v>
      </c>
      <c r="AE62" s="29" t="s">
        <v>1085</v>
      </c>
      <c r="AF62" s="226">
        <v>0</v>
      </c>
      <c r="AG62" s="226">
        <v>0</v>
      </c>
      <c r="AH62" s="226">
        <v>0</v>
      </c>
      <c r="AI62" s="226">
        <v>0</v>
      </c>
      <c r="AJ62" s="226">
        <v>0</v>
      </c>
      <c r="AK62" s="226">
        <v>0</v>
      </c>
      <c r="AL62" s="226">
        <v>0</v>
      </c>
      <c r="AM62" s="226">
        <v>0</v>
      </c>
      <c r="AN62" s="226">
        <v>0</v>
      </c>
      <c r="AO62" s="226">
        <v>0</v>
      </c>
      <c r="AP62" s="226">
        <v>0</v>
      </c>
      <c r="AQ62" s="226">
        <v>0</v>
      </c>
      <c r="AR62" s="226">
        <v>0</v>
      </c>
      <c r="AT62" s="25"/>
      <c r="AU62" s="25"/>
      <c r="AV62" s="25"/>
      <c r="AW62" s="25"/>
    </row>
    <row r="63" spans="1:49" hidden="1" outlineLevel="1" x14ac:dyDescent="0.25">
      <c r="A63" s="29" t="s">
        <v>1086</v>
      </c>
      <c r="B63" s="226">
        <v>0</v>
      </c>
      <c r="C63" s="226">
        <v>0</v>
      </c>
      <c r="D63" s="226">
        <v>0</v>
      </c>
      <c r="E63" s="226">
        <v>0</v>
      </c>
      <c r="F63" s="226">
        <v>0</v>
      </c>
      <c r="G63" s="226">
        <v>0</v>
      </c>
      <c r="H63" s="226">
        <v>0</v>
      </c>
      <c r="I63" s="226">
        <v>0</v>
      </c>
      <c r="J63" s="226">
        <v>0</v>
      </c>
      <c r="K63" s="226">
        <v>0</v>
      </c>
      <c r="L63" s="226">
        <v>0</v>
      </c>
      <c r="M63" s="226">
        <v>0</v>
      </c>
      <c r="N63" s="226">
        <v>0</v>
      </c>
      <c r="P63" s="29" t="s">
        <v>1086</v>
      </c>
      <c r="Q63" s="226">
        <v>0</v>
      </c>
      <c r="R63" s="226">
        <v>0</v>
      </c>
      <c r="S63" s="226">
        <v>0</v>
      </c>
      <c r="T63" s="226">
        <v>0</v>
      </c>
      <c r="U63" s="226">
        <v>0</v>
      </c>
      <c r="V63" s="226">
        <v>0</v>
      </c>
      <c r="W63" s="226">
        <v>0</v>
      </c>
      <c r="X63" s="226">
        <v>0</v>
      </c>
      <c r="Y63" s="226">
        <v>0</v>
      </c>
      <c r="Z63" s="226">
        <v>0</v>
      </c>
      <c r="AA63" s="226">
        <v>0</v>
      </c>
      <c r="AB63" s="226">
        <v>0</v>
      </c>
      <c r="AC63" s="226">
        <v>0</v>
      </c>
      <c r="AE63" s="29" t="s">
        <v>1086</v>
      </c>
      <c r="AF63" s="226">
        <v>0</v>
      </c>
      <c r="AG63" s="226">
        <v>0</v>
      </c>
      <c r="AH63" s="226">
        <v>0</v>
      </c>
      <c r="AI63" s="226">
        <v>0</v>
      </c>
      <c r="AJ63" s="226">
        <v>0</v>
      </c>
      <c r="AK63" s="226">
        <v>0</v>
      </c>
      <c r="AL63" s="226">
        <v>0</v>
      </c>
      <c r="AM63" s="226">
        <v>0</v>
      </c>
      <c r="AN63" s="226">
        <v>0</v>
      </c>
      <c r="AO63" s="226">
        <v>0</v>
      </c>
      <c r="AP63" s="226">
        <v>0</v>
      </c>
      <c r="AQ63" s="226">
        <v>0</v>
      </c>
      <c r="AR63" s="226">
        <v>0</v>
      </c>
      <c r="AT63" s="25"/>
      <c r="AU63" s="25"/>
      <c r="AV63" s="25"/>
      <c r="AW63" s="25"/>
    </row>
    <row r="64" spans="1:49" hidden="1" outlineLevel="1" x14ac:dyDescent="0.25">
      <c r="A64" s="29" t="s">
        <v>1087</v>
      </c>
      <c r="B64" s="226">
        <v>0</v>
      </c>
      <c r="C64" s="226">
        <v>0</v>
      </c>
      <c r="D64" s="226">
        <v>0</v>
      </c>
      <c r="E64" s="226">
        <v>0</v>
      </c>
      <c r="F64" s="226">
        <v>0</v>
      </c>
      <c r="G64" s="226">
        <v>0</v>
      </c>
      <c r="H64" s="226">
        <v>0</v>
      </c>
      <c r="I64" s="226">
        <v>0</v>
      </c>
      <c r="J64" s="226">
        <v>0</v>
      </c>
      <c r="K64" s="226">
        <v>0</v>
      </c>
      <c r="L64" s="226">
        <v>0</v>
      </c>
      <c r="M64" s="226">
        <v>0</v>
      </c>
      <c r="N64" s="226">
        <v>0</v>
      </c>
      <c r="P64" s="29" t="s">
        <v>1087</v>
      </c>
      <c r="Q64" s="226">
        <v>0</v>
      </c>
      <c r="R64" s="226">
        <v>0</v>
      </c>
      <c r="S64" s="226">
        <v>0</v>
      </c>
      <c r="T64" s="226">
        <v>0</v>
      </c>
      <c r="U64" s="226">
        <v>0</v>
      </c>
      <c r="V64" s="226">
        <v>0</v>
      </c>
      <c r="W64" s="226">
        <v>0</v>
      </c>
      <c r="X64" s="226">
        <v>0</v>
      </c>
      <c r="Y64" s="226">
        <v>0</v>
      </c>
      <c r="Z64" s="226">
        <v>0</v>
      </c>
      <c r="AA64" s="226">
        <v>0</v>
      </c>
      <c r="AB64" s="226">
        <v>0</v>
      </c>
      <c r="AC64" s="226">
        <v>0</v>
      </c>
      <c r="AE64" s="29" t="s">
        <v>1087</v>
      </c>
      <c r="AF64" s="226">
        <v>0</v>
      </c>
      <c r="AG64" s="226">
        <v>0</v>
      </c>
      <c r="AH64" s="226">
        <v>0</v>
      </c>
      <c r="AI64" s="226">
        <v>0</v>
      </c>
      <c r="AJ64" s="226">
        <v>0</v>
      </c>
      <c r="AK64" s="226">
        <v>0</v>
      </c>
      <c r="AL64" s="226">
        <v>0</v>
      </c>
      <c r="AM64" s="226">
        <v>0</v>
      </c>
      <c r="AN64" s="226">
        <v>0</v>
      </c>
      <c r="AO64" s="226">
        <v>0</v>
      </c>
      <c r="AP64" s="226">
        <v>0</v>
      </c>
      <c r="AQ64" s="226">
        <v>0</v>
      </c>
      <c r="AR64" s="226">
        <v>0</v>
      </c>
      <c r="AT64" s="25"/>
      <c r="AU64" s="25"/>
      <c r="AV64" s="25"/>
      <c r="AW64" s="25"/>
    </row>
    <row r="65" spans="1:49" hidden="1" outlineLevel="1" x14ac:dyDescent="0.25">
      <c r="A65" s="29" t="s">
        <v>1088</v>
      </c>
      <c r="B65" s="226">
        <v>0</v>
      </c>
      <c r="C65" s="226">
        <v>0</v>
      </c>
      <c r="D65" s="226">
        <v>0</v>
      </c>
      <c r="E65" s="226">
        <v>0</v>
      </c>
      <c r="F65" s="226">
        <v>0</v>
      </c>
      <c r="G65" s="226">
        <v>0</v>
      </c>
      <c r="H65" s="226">
        <v>0</v>
      </c>
      <c r="I65" s="226">
        <v>0</v>
      </c>
      <c r="J65" s="226">
        <v>0</v>
      </c>
      <c r="K65" s="226">
        <v>0</v>
      </c>
      <c r="L65" s="226">
        <v>0</v>
      </c>
      <c r="M65" s="226">
        <v>0</v>
      </c>
      <c r="N65" s="226">
        <v>0</v>
      </c>
      <c r="P65" s="29" t="s">
        <v>1088</v>
      </c>
      <c r="Q65" s="226">
        <v>0</v>
      </c>
      <c r="R65" s="226">
        <v>0</v>
      </c>
      <c r="S65" s="226">
        <v>0</v>
      </c>
      <c r="T65" s="226">
        <v>0</v>
      </c>
      <c r="U65" s="226">
        <v>0</v>
      </c>
      <c r="V65" s="226">
        <v>0</v>
      </c>
      <c r="W65" s="226">
        <v>0</v>
      </c>
      <c r="X65" s="226">
        <v>0</v>
      </c>
      <c r="Y65" s="226">
        <v>0</v>
      </c>
      <c r="Z65" s="226">
        <v>0</v>
      </c>
      <c r="AA65" s="226">
        <v>0</v>
      </c>
      <c r="AB65" s="226">
        <v>0</v>
      </c>
      <c r="AC65" s="226">
        <v>0</v>
      </c>
      <c r="AE65" s="29" t="s">
        <v>1088</v>
      </c>
      <c r="AF65" s="226">
        <v>0</v>
      </c>
      <c r="AG65" s="226">
        <v>0</v>
      </c>
      <c r="AH65" s="226">
        <v>0</v>
      </c>
      <c r="AI65" s="226">
        <v>0</v>
      </c>
      <c r="AJ65" s="226">
        <v>0</v>
      </c>
      <c r="AK65" s="226">
        <v>0</v>
      </c>
      <c r="AL65" s="226">
        <v>0</v>
      </c>
      <c r="AM65" s="226">
        <v>0</v>
      </c>
      <c r="AN65" s="226">
        <v>0</v>
      </c>
      <c r="AO65" s="226">
        <v>0</v>
      </c>
      <c r="AP65" s="226">
        <v>0</v>
      </c>
      <c r="AQ65" s="226">
        <v>0</v>
      </c>
      <c r="AR65" s="226">
        <v>0</v>
      </c>
      <c r="AT65" s="25"/>
      <c r="AU65" s="25"/>
      <c r="AV65" s="25"/>
      <c r="AW65" s="25"/>
    </row>
    <row r="66" spans="1:49" hidden="1" outlineLevel="1" x14ac:dyDescent="0.25">
      <c r="A66" s="29" t="s">
        <v>1089</v>
      </c>
      <c r="B66" s="226">
        <v>0</v>
      </c>
      <c r="C66" s="226">
        <v>0</v>
      </c>
      <c r="D66" s="226">
        <v>0</v>
      </c>
      <c r="E66" s="226">
        <v>0</v>
      </c>
      <c r="F66" s="226">
        <v>0</v>
      </c>
      <c r="G66" s="226">
        <v>0</v>
      </c>
      <c r="H66" s="226">
        <v>0</v>
      </c>
      <c r="I66" s="226">
        <v>0</v>
      </c>
      <c r="J66" s="226">
        <v>0</v>
      </c>
      <c r="K66" s="226">
        <v>0</v>
      </c>
      <c r="L66" s="226">
        <v>0</v>
      </c>
      <c r="M66" s="226">
        <v>0</v>
      </c>
      <c r="N66" s="226">
        <v>0</v>
      </c>
      <c r="P66" s="29" t="s">
        <v>1089</v>
      </c>
      <c r="Q66" s="226">
        <v>0</v>
      </c>
      <c r="R66" s="226">
        <v>0</v>
      </c>
      <c r="S66" s="226">
        <v>0</v>
      </c>
      <c r="T66" s="226">
        <v>0</v>
      </c>
      <c r="U66" s="226">
        <v>0</v>
      </c>
      <c r="V66" s="226">
        <v>0</v>
      </c>
      <c r="W66" s="226">
        <v>0</v>
      </c>
      <c r="X66" s="226">
        <v>0</v>
      </c>
      <c r="Y66" s="226">
        <v>0</v>
      </c>
      <c r="Z66" s="226">
        <v>0</v>
      </c>
      <c r="AA66" s="226">
        <v>0</v>
      </c>
      <c r="AB66" s="226">
        <v>0</v>
      </c>
      <c r="AC66" s="226">
        <v>0</v>
      </c>
      <c r="AE66" s="29" t="s">
        <v>1089</v>
      </c>
      <c r="AF66" s="226">
        <v>0</v>
      </c>
      <c r="AG66" s="226">
        <v>0</v>
      </c>
      <c r="AH66" s="226">
        <v>0</v>
      </c>
      <c r="AI66" s="226">
        <v>0</v>
      </c>
      <c r="AJ66" s="226">
        <v>0</v>
      </c>
      <c r="AK66" s="226">
        <v>0</v>
      </c>
      <c r="AL66" s="226">
        <v>0</v>
      </c>
      <c r="AM66" s="226">
        <v>0</v>
      </c>
      <c r="AN66" s="226">
        <v>0</v>
      </c>
      <c r="AO66" s="226">
        <v>0</v>
      </c>
      <c r="AP66" s="226">
        <v>0</v>
      </c>
      <c r="AQ66" s="226">
        <v>0</v>
      </c>
      <c r="AR66" s="226">
        <v>0</v>
      </c>
      <c r="AT66" s="25"/>
      <c r="AU66" s="25"/>
      <c r="AV66" s="25"/>
      <c r="AW66" s="25"/>
    </row>
    <row r="67" spans="1:49" hidden="1" outlineLevel="1" x14ac:dyDescent="0.25">
      <c r="A67" s="29" t="s">
        <v>1090</v>
      </c>
      <c r="B67" s="226">
        <v>0</v>
      </c>
      <c r="C67" s="226">
        <v>0</v>
      </c>
      <c r="D67" s="226">
        <v>0</v>
      </c>
      <c r="E67" s="226">
        <v>0</v>
      </c>
      <c r="F67" s="226">
        <v>0</v>
      </c>
      <c r="G67" s="226">
        <v>0</v>
      </c>
      <c r="H67" s="226">
        <v>0</v>
      </c>
      <c r="I67" s="226">
        <v>0</v>
      </c>
      <c r="J67" s="226">
        <v>0</v>
      </c>
      <c r="K67" s="226">
        <v>0</v>
      </c>
      <c r="L67" s="226">
        <v>0</v>
      </c>
      <c r="M67" s="226">
        <v>0</v>
      </c>
      <c r="N67" s="226">
        <v>0</v>
      </c>
      <c r="P67" s="29" t="s">
        <v>1090</v>
      </c>
      <c r="Q67" s="226">
        <v>0</v>
      </c>
      <c r="R67" s="226">
        <v>0</v>
      </c>
      <c r="S67" s="226">
        <v>0</v>
      </c>
      <c r="T67" s="226">
        <v>0</v>
      </c>
      <c r="U67" s="226">
        <v>0</v>
      </c>
      <c r="V67" s="226">
        <v>0</v>
      </c>
      <c r="W67" s="226">
        <v>0</v>
      </c>
      <c r="X67" s="226">
        <v>0</v>
      </c>
      <c r="Y67" s="226">
        <v>0</v>
      </c>
      <c r="Z67" s="226">
        <v>0</v>
      </c>
      <c r="AA67" s="226">
        <v>0</v>
      </c>
      <c r="AB67" s="226">
        <v>0</v>
      </c>
      <c r="AC67" s="226">
        <v>0</v>
      </c>
      <c r="AE67" s="29" t="s">
        <v>1090</v>
      </c>
      <c r="AF67" s="226">
        <v>0</v>
      </c>
      <c r="AG67" s="226">
        <v>0</v>
      </c>
      <c r="AH67" s="226">
        <v>0</v>
      </c>
      <c r="AI67" s="226">
        <v>0</v>
      </c>
      <c r="AJ67" s="226">
        <v>0</v>
      </c>
      <c r="AK67" s="226">
        <v>0</v>
      </c>
      <c r="AL67" s="226">
        <v>0</v>
      </c>
      <c r="AM67" s="226">
        <v>0</v>
      </c>
      <c r="AN67" s="226">
        <v>0</v>
      </c>
      <c r="AO67" s="226">
        <v>0</v>
      </c>
      <c r="AP67" s="226">
        <v>0</v>
      </c>
      <c r="AQ67" s="226">
        <v>0</v>
      </c>
      <c r="AR67" s="226">
        <v>0</v>
      </c>
      <c r="AT67" s="25"/>
      <c r="AU67" s="25"/>
      <c r="AV67" s="25"/>
      <c r="AW67" s="25"/>
    </row>
    <row r="68" spans="1:49" hidden="1" outlineLevel="1" x14ac:dyDescent="0.25">
      <c r="A68" s="29" t="s">
        <v>1091</v>
      </c>
      <c r="B68" s="226">
        <v>0</v>
      </c>
      <c r="C68" s="226">
        <v>0</v>
      </c>
      <c r="D68" s="226">
        <v>0</v>
      </c>
      <c r="E68" s="226">
        <v>0</v>
      </c>
      <c r="F68" s="226">
        <v>0</v>
      </c>
      <c r="G68" s="226">
        <v>0</v>
      </c>
      <c r="H68" s="226">
        <v>0</v>
      </c>
      <c r="I68" s="226">
        <v>0</v>
      </c>
      <c r="J68" s="226">
        <v>0</v>
      </c>
      <c r="K68" s="226">
        <v>0</v>
      </c>
      <c r="L68" s="226">
        <v>0</v>
      </c>
      <c r="M68" s="226">
        <v>0</v>
      </c>
      <c r="N68" s="226">
        <v>0</v>
      </c>
      <c r="P68" s="29" t="s">
        <v>1091</v>
      </c>
      <c r="Q68" s="226">
        <v>0</v>
      </c>
      <c r="R68" s="226">
        <v>0</v>
      </c>
      <c r="S68" s="226">
        <v>0</v>
      </c>
      <c r="T68" s="226">
        <v>0</v>
      </c>
      <c r="U68" s="226">
        <v>0</v>
      </c>
      <c r="V68" s="226">
        <v>0</v>
      </c>
      <c r="W68" s="226">
        <v>0</v>
      </c>
      <c r="X68" s="226">
        <v>0</v>
      </c>
      <c r="Y68" s="226">
        <v>0</v>
      </c>
      <c r="Z68" s="226">
        <v>0</v>
      </c>
      <c r="AA68" s="226">
        <v>0</v>
      </c>
      <c r="AB68" s="226">
        <v>0</v>
      </c>
      <c r="AC68" s="226">
        <v>0</v>
      </c>
      <c r="AE68" s="29" t="s">
        <v>1091</v>
      </c>
      <c r="AF68" s="226">
        <v>0</v>
      </c>
      <c r="AG68" s="226">
        <v>0</v>
      </c>
      <c r="AH68" s="226">
        <v>0</v>
      </c>
      <c r="AI68" s="226">
        <v>0</v>
      </c>
      <c r="AJ68" s="226">
        <v>0</v>
      </c>
      <c r="AK68" s="226">
        <v>0</v>
      </c>
      <c r="AL68" s="226">
        <v>0</v>
      </c>
      <c r="AM68" s="226">
        <v>0</v>
      </c>
      <c r="AN68" s="226">
        <v>0</v>
      </c>
      <c r="AO68" s="226">
        <v>0</v>
      </c>
      <c r="AP68" s="226">
        <v>0</v>
      </c>
      <c r="AQ68" s="226">
        <v>0</v>
      </c>
      <c r="AR68" s="226">
        <v>0</v>
      </c>
      <c r="AT68" s="25"/>
      <c r="AU68" s="25"/>
      <c r="AV68" s="25"/>
      <c r="AW68" s="25"/>
    </row>
    <row r="69" spans="1:49" hidden="1" outlineLevel="1" x14ac:dyDescent="0.25">
      <c r="A69" s="29" t="s">
        <v>1092</v>
      </c>
      <c r="B69" s="226">
        <v>0</v>
      </c>
      <c r="C69" s="226">
        <v>0</v>
      </c>
      <c r="D69" s="226">
        <v>0</v>
      </c>
      <c r="E69" s="226">
        <v>0</v>
      </c>
      <c r="F69" s="226">
        <v>0</v>
      </c>
      <c r="G69" s="226">
        <v>0</v>
      </c>
      <c r="H69" s="226">
        <v>0</v>
      </c>
      <c r="I69" s="226">
        <v>0</v>
      </c>
      <c r="J69" s="226">
        <v>0</v>
      </c>
      <c r="K69" s="226">
        <v>0</v>
      </c>
      <c r="L69" s="226">
        <v>0</v>
      </c>
      <c r="M69" s="226">
        <v>0</v>
      </c>
      <c r="N69" s="226">
        <v>0</v>
      </c>
      <c r="P69" s="29" t="s">
        <v>1092</v>
      </c>
      <c r="Q69" s="226">
        <v>0</v>
      </c>
      <c r="R69" s="226">
        <v>0</v>
      </c>
      <c r="S69" s="226">
        <v>0</v>
      </c>
      <c r="T69" s="226">
        <v>0</v>
      </c>
      <c r="U69" s="226">
        <v>0</v>
      </c>
      <c r="V69" s="226">
        <v>0</v>
      </c>
      <c r="W69" s="226">
        <v>0</v>
      </c>
      <c r="X69" s="226">
        <v>0</v>
      </c>
      <c r="Y69" s="226">
        <v>0</v>
      </c>
      <c r="Z69" s="226">
        <v>0</v>
      </c>
      <c r="AA69" s="226">
        <v>0</v>
      </c>
      <c r="AB69" s="226">
        <v>0</v>
      </c>
      <c r="AC69" s="226">
        <v>0</v>
      </c>
      <c r="AE69" s="29" t="s">
        <v>1092</v>
      </c>
      <c r="AF69" s="226">
        <v>0</v>
      </c>
      <c r="AG69" s="226">
        <v>0</v>
      </c>
      <c r="AH69" s="226">
        <v>0</v>
      </c>
      <c r="AI69" s="226">
        <v>0</v>
      </c>
      <c r="AJ69" s="226">
        <v>0</v>
      </c>
      <c r="AK69" s="226">
        <v>0</v>
      </c>
      <c r="AL69" s="226">
        <v>0</v>
      </c>
      <c r="AM69" s="226">
        <v>0</v>
      </c>
      <c r="AN69" s="226">
        <v>0</v>
      </c>
      <c r="AO69" s="226">
        <v>0</v>
      </c>
      <c r="AP69" s="226">
        <v>0</v>
      </c>
      <c r="AQ69" s="226">
        <v>0</v>
      </c>
      <c r="AR69" s="226">
        <v>0</v>
      </c>
      <c r="AT69" s="25"/>
      <c r="AU69" s="25"/>
      <c r="AV69" s="25"/>
      <c r="AW69" s="25"/>
    </row>
    <row r="70" spans="1:49" hidden="1" outlineLevel="1" x14ac:dyDescent="0.25">
      <c r="A70" s="29" t="s">
        <v>1093</v>
      </c>
      <c r="B70" s="226">
        <v>0</v>
      </c>
      <c r="C70" s="226">
        <v>0</v>
      </c>
      <c r="D70" s="226">
        <v>0</v>
      </c>
      <c r="E70" s="226">
        <v>0</v>
      </c>
      <c r="F70" s="226">
        <v>0</v>
      </c>
      <c r="G70" s="226">
        <v>0</v>
      </c>
      <c r="H70" s="226">
        <v>0</v>
      </c>
      <c r="I70" s="226">
        <v>0</v>
      </c>
      <c r="J70" s="226">
        <v>0</v>
      </c>
      <c r="K70" s="226">
        <v>0</v>
      </c>
      <c r="L70" s="226">
        <v>0</v>
      </c>
      <c r="M70" s="226">
        <v>0</v>
      </c>
      <c r="N70" s="226">
        <v>0</v>
      </c>
      <c r="P70" s="29" t="s">
        <v>1093</v>
      </c>
      <c r="Q70" s="226">
        <v>0</v>
      </c>
      <c r="R70" s="226">
        <v>0</v>
      </c>
      <c r="S70" s="226">
        <v>0</v>
      </c>
      <c r="T70" s="226">
        <v>0</v>
      </c>
      <c r="U70" s="226">
        <v>0</v>
      </c>
      <c r="V70" s="226">
        <v>0</v>
      </c>
      <c r="W70" s="226">
        <v>0</v>
      </c>
      <c r="X70" s="226">
        <v>0</v>
      </c>
      <c r="Y70" s="226">
        <v>0</v>
      </c>
      <c r="Z70" s="226">
        <v>0</v>
      </c>
      <c r="AA70" s="226">
        <v>0</v>
      </c>
      <c r="AB70" s="226">
        <v>0</v>
      </c>
      <c r="AC70" s="226">
        <v>0</v>
      </c>
      <c r="AE70" s="29" t="s">
        <v>1093</v>
      </c>
      <c r="AF70" s="226">
        <v>0</v>
      </c>
      <c r="AG70" s="226">
        <v>0</v>
      </c>
      <c r="AH70" s="226">
        <v>0</v>
      </c>
      <c r="AI70" s="226">
        <v>0</v>
      </c>
      <c r="AJ70" s="226">
        <v>0</v>
      </c>
      <c r="AK70" s="226">
        <v>0</v>
      </c>
      <c r="AL70" s="226">
        <v>0</v>
      </c>
      <c r="AM70" s="226">
        <v>0</v>
      </c>
      <c r="AN70" s="226">
        <v>0</v>
      </c>
      <c r="AO70" s="226">
        <v>0</v>
      </c>
      <c r="AP70" s="226">
        <v>0</v>
      </c>
      <c r="AQ70" s="226">
        <v>0</v>
      </c>
      <c r="AR70" s="226">
        <v>0</v>
      </c>
      <c r="AT70" s="25"/>
      <c r="AU70" s="25"/>
      <c r="AV70" s="25"/>
      <c r="AW70" s="25"/>
    </row>
    <row r="71" spans="1:49" hidden="1" outlineLevel="1" x14ac:dyDescent="0.25">
      <c r="A71" s="29" t="s">
        <v>1094</v>
      </c>
      <c r="B71" s="226">
        <v>0</v>
      </c>
      <c r="C71" s="226">
        <v>0</v>
      </c>
      <c r="D71" s="226">
        <v>0</v>
      </c>
      <c r="E71" s="226">
        <v>0</v>
      </c>
      <c r="F71" s="226">
        <v>0</v>
      </c>
      <c r="G71" s="226">
        <v>0</v>
      </c>
      <c r="H71" s="226">
        <v>0</v>
      </c>
      <c r="I71" s="226">
        <v>0</v>
      </c>
      <c r="J71" s="226">
        <v>0</v>
      </c>
      <c r="K71" s="226">
        <v>0</v>
      </c>
      <c r="L71" s="226">
        <v>0</v>
      </c>
      <c r="M71" s="226">
        <v>0</v>
      </c>
      <c r="N71" s="226">
        <v>0</v>
      </c>
      <c r="P71" s="29" t="s">
        <v>1094</v>
      </c>
      <c r="Q71" s="226">
        <v>0</v>
      </c>
      <c r="R71" s="226">
        <v>0</v>
      </c>
      <c r="S71" s="226">
        <v>0</v>
      </c>
      <c r="T71" s="226">
        <v>0</v>
      </c>
      <c r="U71" s="226">
        <v>0</v>
      </c>
      <c r="V71" s="226">
        <v>0</v>
      </c>
      <c r="W71" s="226">
        <v>0</v>
      </c>
      <c r="X71" s="226">
        <v>0</v>
      </c>
      <c r="Y71" s="226">
        <v>0</v>
      </c>
      <c r="Z71" s="226">
        <v>0</v>
      </c>
      <c r="AA71" s="226">
        <v>0</v>
      </c>
      <c r="AB71" s="226">
        <v>0</v>
      </c>
      <c r="AC71" s="226">
        <v>0</v>
      </c>
      <c r="AE71" s="29" t="s">
        <v>1094</v>
      </c>
      <c r="AF71" s="226">
        <v>0</v>
      </c>
      <c r="AG71" s="226">
        <v>0</v>
      </c>
      <c r="AH71" s="226">
        <v>0</v>
      </c>
      <c r="AI71" s="226">
        <v>0</v>
      </c>
      <c r="AJ71" s="226">
        <v>0</v>
      </c>
      <c r="AK71" s="226">
        <v>0</v>
      </c>
      <c r="AL71" s="226">
        <v>0</v>
      </c>
      <c r="AM71" s="226">
        <v>0</v>
      </c>
      <c r="AN71" s="226">
        <v>0</v>
      </c>
      <c r="AO71" s="226">
        <v>0</v>
      </c>
      <c r="AP71" s="226">
        <v>0</v>
      </c>
      <c r="AQ71" s="226">
        <v>0</v>
      </c>
      <c r="AR71" s="226">
        <v>0</v>
      </c>
      <c r="AT71" s="25"/>
      <c r="AU71" s="25"/>
      <c r="AV71" s="25"/>
      <c r="AW71" s="25"/>
    </row>
    <row r="72" spans="1:49" hidden="1" outlineLevel="1" x14ac:dyDescent="0.25">
      <c r="A72" s="29" t="s">
        <v>1095</v>
      </c>
      <c r="B72" s="226">
        <v>0</v>
      </c>
      <c r="C72" s="226">
        <v>0</v>
      </c>
      <c r="D72" s="226">
        <v>0</v>
      </c>
      <c r="E72" s="226">
        <v>0</v>
      </c>
      <c r="F72" s="226">
        <v>0</v>
      </c>
      <c r="G72" s="226">
        <v>0</v>
      </c>
      <c r="H72" s="226">
        <v>0</v>
      </c>
      <c r="I72" s="226">
        <v>0</v>
      </c>
      <c r="J72" s="226">
        <v>0</v>
      </c>
      <c r="K72" s="226">
        <v>0</v>
      </c>
      <c r="L72" s="226">
        <v>0</v>
      </c>
      <c r="M72" s="226">
        <v>0</v>
      </c>
      <c r="N72" s="226">
        <v>0</v>
      </c>
      <c r="P72" s="29" t="s">
        <v>1095</v>
      </c>
      <c r="Q72" s="226">
        <v>0</v>
      </c>
      <c r="R72" s="226">
        <v>0</v>
      </c>
      <c r="S72" s="226">
        <v>0</v>
      </c>
      <c r="T72" s="226">
        <v>0</v>
      </c>
      <c r="U72" s="226">
        <v>0</v>
      </c>
      <c r="V72" s="226">
        <v>0</v>
      </c>
      <c r="W72" s="226">
        <v>0</v>
      </c>
      <c r="X72" s="226">
        <v>0</v>
      </c>
      <c r="Y72" s="226">
        <v>0</v>
      </c>
      <c r="Z72" s="226">
        <v>0</v>
      </c>
      <c r="AA72" s="226">
        <v>0</v>
      </c>
      <c r="AB72" s="226">
        <v>0</v>
      </c>
      <c r="AC72" s="226">
        <v>0</v>
      </c>
      <c r="AE72" s="29" t="s">
        <v>1095</v>
      </c>
      <c r="AF72" s="226">
        <v>0</v>
      </c>
      <c r="AG72" s="226">
        <v>0</v>
      </c>
      <c r="AH72" s="226">
        <v>0</v>
      </c>
      <c r="AI72" s="226">
        <v>0</v>
      </c>
      <c r="AJ72" s="226">
        <v>0</v>
      </c>
      <c r="AK72" s="226">
        <v>0</v>
      </c>
      <c r="AL72" s="226">
        <v>0</v>
      </c>
      <c r="AM72" s="226">
        <v>0</v>
      </c>
      <c r="AN72" s="226">
        <v>0</v>
      </c>
      <c r="AO72" s="226">
        <v>0</v>
      </c>
      <c r="AP72" s="226">
        <v>0</v>
      </c>
      <c r="AQ72" s="226">
        <v>0</v>
      </c>
      <c r="AR72" s="226">
        <v>0</v>
      </c>
      <c r="AT72" s="25"/>
      <c r="AU72" s="25"/>
      <c r="AV72" s="25"/>
      <c r="AW72" s="25"/>
    </row>
    <row r="73" spans="1:49" hidden="1" outlineLevel="1" x14ac:dyDescent="0.25">
      <c r="A73" s="159" t="s">
        <v>1056</v>
      </c>
      <c r="B73" s="226">
        <v>0</v>
      </c>
      <c r="C73" s="226">
        <v>0</v>
      </c>
      <c r="D73" s="226">
        <v>0</v>
      </c>
      <c r="E73" s="226">
        <v>0</v>
      </c>
      <c r="F73" s="226">
        <v>0</v>
      </c>
      <c r="G73" s="226">
        <v>0</v>
      </c>
      <c r="H73" s="226">
        <v>0</v>
      </c>
      <c r="I73" s="226">
        <v>0</v>
      </c>
      <c r="J73" s="226">
        <v>0</v>
      </c>
      <c r="K73" s="226">
        <v>0</v>
      </c>
      <c r="L73" s="226">
        <v>0</v>
      </c>
      <c r="M73" s="226">
        <v>0</v>
      </c>
      <c r="N73" s="226">
        <v>0</v>
      </c>
      <c r="P73" s="159" t="s">
        <v>1056</v>
      </c>
      <c r="Q73" s="226">
        <v>0</v>
      </c>
      <c r="R73" s="226">
        <v>0</v>
      </c>
      <c r="S73" s="226">
        <v>0</v>
      </c>
      <c r="T73" s="226">
        <v>0</v>
      </c>
      <c r="U73" s="226">
        <v>0</v>
      </c>
      <c r="V73" s="226">
        <v>0</v>
      </c>
      <c r="W73" s="226">
        <v>0</v>
      </c>
      <c r="X73" s="226">
        <v>0</v>
      </c>
      <c r="Y73" s="226">
        <v>0</v>
      </c>
      <c r="Z73" s="226">
        <v>0</v>
      </c>
      <c r="AA73" s="226">
        <v>0</v>
      </c>
      <c r="AB73" s="226">
        <v>0</v>
      </c>
      <c r="AC73" s="226">
        <v>0</v>
      </c>
      <c r="AE73" s="159" t="s">
        <v>1056</v>
      </c>
      <c r="AF73" s="226">
        <v>0</v>
      </c>
      <c r="AG73" s="226">
        <v>0</v>
      </c>
      <c r="AH73" s="226">
        <v>0</v>
      </c>
      <c r="AI73" s="226">
        <v>0</v>
      </c>
      <c r="AJ73" s="226">
        <v>0</v>
      </c>
      <c r="AK73" s="226">
        <v>0</v>
      </c>
      <c r="AL73" s="226">
        <v>0</v>
      </c>
      <c r="AM73" s="226">
        <v>0</v>
      </c>
      <c r="AN73" s="226">
        <v>0</v>
      </c>
      <c r="AO73" s="226">
        <v>0</v>
      </c>
      <c r="AP73" s="226">
        <v>0</v>
      </c>
      <c r="AQ73" s="226">
        <v>0</v>
      </c>
      <c r="AR73" s="226">
        <v>0</v>
      </c>
      <c r="AT73" s="25"/>
      <c r="AU73" s="25"/>
      <c r="AV73" s="25"/>
      <c r="AW73" s="25"/>
    </row>
    <row r="74" spans="1:49" s="4" customFormat="1" ht="19.5" customHeight="1" collapsed="1" x14ac:dyDescent="0.25">
      <c r="A74" s="159" t="s">
        <v>250</v>
      </c>
      <c r="B74" s="25">
        <f>AVERAGE(B5:B8)</f>
        <v>100.37334823608398</v>
      </c>
      <c r="C74" s="25">
        <f t="shared" ref="C74:N74" si="0">AVERAGE(C5:C8)</f>
        <v>100.78808784484863</v>
      </c>
      <c r="D74" s="25">
        <f t="shared" si="0"/>
        <v>99.848634719848633</v>
      </c>
      <c r="E74" s="25">
        <f t="shared" si="0"/>
        <v>95.87153434753418</v>
      </c>
      <c r="F74" s="25">
        <f t="shared" si="0"/>
        <v>100.5742073059082</v>
      </c>
      <c r="G74" s="25">
        <f t="shared" si="0"/>
        <v>101.15124130249023</v>
      </c>
      <c r="H74" s="25">
        <f t="shared" si="0"/>
        <v>100</v>
      </c>
      <c r="I74" s="25">
        <f t="shared" si="0"/>
        <v>101.88736724853516</v>
      </c>
      <c r="J74" s="25">
        <f t="shared" si="0"/>
        <v>100.00634002685547</v>
      </c>
      <c r="K74" s="25">
        <f t="shared" si="0"/>
        <v>100.98088836669922</v>
      </c>
      <c r="L74" s="25">
        <f t="shared" si="0"/>
        <v>100</v>
      </c>
      <c r="M74" s="25">
        <f t="shared" si="0"/>
        <v>99.244155883789063</v>
      </c>
      <c r="N74" s="25">
        <f t="shared" si="0"/>
        <v>98.958681106567383</v>
      </c>
      <c r="P74" s="159" t="s">
        <v>250</v>
      </c>
      <c r="Q74" s="25">
        <f t="shared" ref="Q74:AC74" si="1">AVERAGE(Q5:Q8)</f>
        <v>99.678432464599609</v>
      </c>
      <c r="R74" s="25">
        <f t="shared" si="1"/>
        <v>100.66913795471191</v>
      </c>
      <c r="S74" s="25">
        <f t="shared" si="1"/>
        <v>95.787757873535156</v>
      </c>
      <c r="T74" s="25">
        <f t="shared" si="1"/>
        <v>100</v>
      </c>
      <c r="U74" s="25">
        <f t="shared" si="1"/>
        <v>100.67058372497559</v>
      </c>
      <c r="V74" s="25">
        <f t="shared" si="1"/>
        <v>100</v>
      </c>
      <c r="W74" s="25">
        <f t="shared" si="1"/>
        <v>100</v>
      </c>
      <c r="X74" s="25">
        <f t="shared" si="1"/>
        <v>95.198741912841797</v>
      </c>
      <c r="Y74" s="25">
        <f t="shared" si="1"/>
        <v>100</v>
      </c>
      <c r="Z74" s="25">
        <f t="shared" si="1"/>
        <v>100</v>
      </c>
      <c r="AA74" s="25">
        <f t="shared" si="1"/>
        <v>100</v>
      </c>
      <c r="AB74" s="25">
        <f t="shared" si="1"/>
        <v>99.244155883789063</v>
      </c>
      <c r="AC74" s="25">
        <f t="shared" si="1"/>
        <v>98.290552139282227</v>
      </c>
      <c r="AE74" s="159" t="s">
        <v>250</v>
      </c>
      <c r="AF74" s="25">
        <f t="shared" ref="AF74:AR74" si="2">AVERAGE(AF5:AF8)</f>
        <v>100.75935348543356</v>
      </c>
      <c r="AG74" s="25">
        <f t="shared" si="2"/>
        <v>100.8076963195293</v>
      </c>
      <c r="AH74" s="25">
        <f t="shared" si="2"/>
        <v>100.1556950179009</v>
      </c>
      <c r="AI74" s="25">
        <f t="shared" si="2"/>
        <v>94.398661547178094</v>
      </c>
      <c r="AJ74" s="25">
        <f t="shared" si="2"/>
        <v>100.20932166465819</v>
      </c>
      <c r="AK74" s="25">
        <f t="shared" si="2"/>
        <v>101.60215091889742</v>
      </c>
      <c r="AL74" s="25">
        <f t="shared" si="2"/>
        <v>100.00000000000001</v>
      </c>
      <c r="AM74" s="25">
        <f t="shared" si="2"/>
        <v>103.06204420896813</v>
      </c>
      <c r="AN74" s="25">
        <f t="shared" si="2"/>
        <v>100.1523231600374</v>
      </c>
      <c r="AO74" s="25">
        <f t="shared" si="2"/>
        <v>101.91065599352157</v>
      </c>
      <c r="AP74" s="25"/>
      <c r="AQ74" s="25"/>
      <c r="AR74" s="25">
        <f t="shared" si="2"/>
        <v>99.367126251618856</v>
      </c>
    </row>
    <row r="75" spans="1:49" x14ac:dyDescent="0.25">
      <c r="A75" s="159" t="s">
        <v>251</v>
      </c>
      <c r="B75" s="25">
        <f>AVERAGE(B9:B12)</f>
        <v>102.83538818359375</v>
      </c>
      <c r="C75" s="25">
        <f t="shared" ref="C75:N75" si="3">AVERAGE(C9:C12)</f>
        <v>104.92912101745605</v>
      </c>
      <c r="D75" s="25">
        <f t="shared" si="3"/>
        <v>99.756532669067383</v>
      </c>
      <c r="E75" s="25">
        <f t="shared" si="3"/>
        <v>97.018352508544922</v>
      </c>
      <c r="F75" s="25">
        <f t="shared" si="3"/>
        <v>106.35902214050293</v>
      </c>
      <c r="G75" s="25">
        <f t="shared" si="3"/>
        <v>99.832124710083008</v>
      </c>
      <c r="H75" s="25">
        <f t="shared" si="3"/>
        <v>101.36096382141113</v>
      </c>
      <c r="I75" s="25">
        <f t="shared" si="3"/>
        <v>106.42995452880859</v>
      </c>
      <c r="J75" s="25">
        <f t="shared" si="3"/>
        <v>99.694158554077148</v>
      </c>
      <c r="K75" s="25">
        <f t="shared" si="3"/>
        <v>100.09562492370605</v>
      </c>
      <c r="L75" s="25">
        <f t="shared" si="3"/>
        <v>100</v>
      </c>
      <c r="M75" s="25">
        <f t="shared" si="3"/>
        <v>97.776876449584961</v>
      </c>
      <c r="N75" s="25">
        <f t="shared" si="3"/>
        <v>98.653291702270508</v>
      </c>
      <c r="P75" s="159" t="s">
        <v>251</v>
      </c>
      <c r="Q75" s="25">
        <f t="shared" ref="Q75:AC75" si="4">AVERAGE(Q9:Q12)</f>
        <v>101.69766044616699</v>
      </c>
      <c r="R75" s="25">
        <f t="shared" si="4"/>
        <v>100.34348106384277</v>
      </c>
      <c r="S75" s="25">
        <f t="shared" si="4"/>
        <v>98.539854049682617</v>
      </c>
      <c r="T75" s="25">
        <f t="shared" si="4"/>
        <v>110.71428489685059</v>
      </c>
      <c r="U75" s="25">
        <f t="shared" si="4"/>
        <v>107.60980033874512</v>
      </c>
      <c r="V75" s="25">
        <f t="shared" si="4"/>
        <v>100</v>
      </c>
      <c r="W75" s="25">
        <f t="shared" si="4"/>
        <v>101.31533813476563</v>
      </c>
      <c r="X75" s="25">
        <f t="shared" si="4"/>
        <v>85.713441848754883</v>
      </c>
      <c r="Y75" s="25">
        <f t="shared" si="4"/>
        <v>100</v>
      </c>
      <c r="Z75" s="25">
        <f t="shared" si="4"/>
        <v>100.35578536987305</v>
      </c>
      <c r="AA75" s="25">
        <f t="shared" si="4"/>
        <v>100</v>
      </c>
      <c r="AB75" s="25">
        <f t="shared" si="4"/>
        <v>97.776876449584961</v>
      </c>
      <c r="AC75" s="25">
        <f t="shared" si="4"/>
        <v>97.833047866821289</v>
      </c>
      <c r="AE75" s="159" t="s">
        <v>251</v>
      </c>
      <c r="AF75" s="25">
        <f t="shared" ref="AF75:AR75" si="5">AVERAGE(AF9:AF12)</f>
        <v>103.46736244900062</v>
      </c>
      <c r="AG75" s="25">
        <f t="shared" si="5"/>
        <v>105.68511864084887</v>
      </c>
      <c r="AH75" s="25">
        <f t="shared" si="5"/>
        <v>99.848530686731237</v>
      </c>
      <c r="AI75" s="25">
        <f t="shared" si="5"/>
        <v>92.132185735288914</v>
      </c>
      <c r="AJ75" s="25">
        <f t="shared" si="5"/>
        <v>101.62364314723362</v>
      </c>
      <c r="AK75" s="25">
        <f t="shared" si="5"/>
        <v>99.76637338812121</v>
      </c>
      <c r="AL75" s="25">
        <f t="shared" si="5"/>
        <v>101.49564430857838</v>
      </c>
      <c r="AM75" s="25">
        <f t="shared" si="5"/>
        <v>110.06824697503842</v>
      </c>
      <c r="AN75" s="25">
        <f t="shared" si="5"/>
        <v>92.652657561047079</v>
      </c>
      <c r="AO75" s="25">
        <f t="shared" si="5"/>
        <v>99.84902342426048</v>
      </c>
      <c r="AP75" s="25"/>
      <c r="AQ75" s="25"/>
      <c r="AR75" s="25">
        <f t="shared" si="5"/>
        <v>99.15472940335745</v>
      </c>
    </row>
    <row r="76" spans="1:49" x14ac:dyDescent="0.25">
      <c r="A76" s="159" t="s">
        <v>252</v>
      </c>
      <c r="B76" s="25">
        <f>AVERAGE(B13:B16)</f>
        <v>103.28169059753418</v>
      </c>
      <c r="C76" s="25">
        <f t="shared" ref="C76:N76" si="6">AVERAGE(C13:C16)</f>
        <v>105.95416450500488</v>
      </c>
      <c r="D76" s="25">
        <f t="shared" si="6"/>
        <v>99.829572677612305</v>
      </c>
      <c r="E76" s="25">
        <f t="shared" si="6"/>
        <v>96.224786758422852</v>
      </c>
      <c r="F76" s="25">
        <f t="shared" si="6"/>
        <v>105.86821174621582</v>
      </c>
      <c r="G76" s="25">
        <f t="shared" si="6"/>
        <v>99.444665908813477</v>
      </c>
      <c r="H76" s="25">
        <f t="shared" si="6"/>
        <v>102.62735748291016</v>
      </c>
      <c r="I76" s="25">
        <f t="shared" si="6"/>
        <v>108.7554759979248</v>
      </c>
      <c r="J76" s="25">
        <f t="shared" si="6"/>
        <v>99.601005554199219</v>
      </c>
      <c r="K76" s="25">
        <f t="shared" si="6"/>
        <v>98.328584671020508</v>
      </c>
      <c r="L76" s="25">
        <f t="shared" si="6"/>
        <v>100</v>
      </c>
      <c r="M76" s="25">
        <f t="shared" si="6"/>
        <v>99.735134124755859</v>
      </c>
      <c r="N76" s="25">
        <f t="shared" si="6"/>
        <v>96.994436264038086</v>
      </c>
      <c r="P76" s="159" t="s">
        <v>252</v>
      </c>
      <c r="Q76" s="25">
        <f t="shared" ref="Q76:AC76" si="7">AVERAGE(Q13:Q16)</f>
        <v>101.17668342590332</v>
      </c>
      <c r="R76" s="25">
        <f t="shared" si="7"/>
        <v>101.73013305664063</v>
      </c>
      <c r="S76" s="25">
        <f t="shared" si="7"/>
        <v>94.901346206665039</v>
      </c>
      <c r="T76" s="25">
        <f t="shared" si="7"/>
        <v>117.75201034545898</v>
      </c>
      <c r="U76" s="25">
        <f t="shared" si="7"/>
        <v>106.74052047729492</v>
      </c>
      <c r="V76" s="25">
        <f t="shared" si="7"/>
        <v>100</v>
      </c>
      <c r="W76" s="25">
        <f t="shared" si="7"/>
        <v>101.7537841796875</v>
      </c>
      <c r="X76" s="25">
        <f t="shared" si="7"/>
        <v>78.773033142089844</v>
      </c>
      <c r="Y76" s="25">
        <f t="shared" si="7"/>
        <v>100</v>
      </c>
      <c r="Z76" s="25">
        <f t="shared" si="7"/>
        <v>100.47438049316406</v>
      </c>
      <c r="AA76" s="25">
        <f t="shared" si="7"/>
        <v>100</v>
      </c>
      <c r="AB76" s="25">
        <f t="shared" si="7"/>
        <v>99.735134124755859</v>
      </c>
      <c r="AC76" s="25">
        <f t="shared" si="7"/>
        <v>93.559226989746094</v>
      </c>
      <c r="AE76" s="159" t="s">
        <v>252</v>
      </c>
      <c r="AF76" s="25">
        <f t="shared" ref="AF76:AO76" si="8">AVERAGE(AF13:AF16)</f>
        <v>104.45095907807647</v>
      </c>
      <c r="AG76" s="25">
        <f t="shared" si="8"/>
        <v>106.65054522093415</v>
      </c>
      <c r="AH76" s="25">
        <f t="shared" si="8"/>
        <v>100.2022139268892</v>
      </c>
      <c r="AI76" s="25">
        <f t="shared" si="8"/>
        <v>88.544724036927164</v>
      </c>
      <c r="AJ76" s="25">
        <f t="shared" si="8"/>
        <v>102.56570057169809</v>
      </c>
      <c r="AK76" s="25">
        <f t="shared" si="8"/>
        <v>99.227157222798866</v>
      </c>
      <c r="AL76" s="25">
        <f t="shared" si="8"/>
        <v>105.20585645013711</v>
      </c>
      <c r="AM76" s="25">
        <f t="shared" si="8"/>
        <v>114.02107805443207</v>
      </c>
      <c r="AN76" s="25">
        <f t="shared" si="8"/>
        <v>90.41477570444313</v>
      </c>
      <c r="AO76" s="25">
        <f t="shared" si="8"/>
        <v>96.294623927480842</v>
      </c>
      <c r="AP76" s="25"/>
      <c r="AQ76" s="25"/>
      <c r="AR76" s="25">
        <f>AVERAGE(AR13:AR16)</f>
        <v>99.094470400266914</v>
      </c>
    </row>
    <row r="77" spans="1:49" x14ac:dyDescent="0.25">
      <c r="A77" s="159" t="s">
        <v>253</v>
      </c>
      <c r="B77" s="25">
        <f t="shared" ref="B77:N77" si="9">AVERAGE(B17:B20)</f>
        <v>104.00580787658691</v>
      </c>
      <c r="C77" s="25">
        <f t="shared" si="9"/>
        <v>108.49947547912598</v>
      </c>
      <c r="D77" s="25">
        <f t="shared" si="9"/>
        <v>100.17574691772461</v>
      </c>
      <c r="E77" s="25">
        <f t="shared" si="9"/>
        <v>99.652490615844727</v>
      </c>
      <c r="F77" s="25">
        <f t="shared" si="9"/>
        <v>106.44328498840332</v>
      </c>
      <c r="G77" s="25">
        <f t="shared" si="9"/>
        <v>99.566852569580078</v>
      </c>
      <c r="H77" s="25">
        <f t="shared" si="9"/>
        <v>102.08548164367676</v>
      </c>
      <c r="I77" s="25">
        <f t="shared" si="9"/>
        <v>107.81296539306641</v>
      </c>
      <c r="J77" s="25">
        <f t="shared" si="9"/>
        <v>99.620458602905273</v>
      </c>
      <c r="K77" s="25">
        <f t="shared" si="9"/>
        <v>98.070812225341797</v>
      </c>
      <c r="L77" s="25">
        <f t="shared" si="9"/>
        <v>100.71193695068359</v>
      </c>
      <c r="M77" s="25">
        <f t="shared" si="9"/>
        <v>100.83367919921875</v>
      </c>
      <c r="N77" s="25">
        <f t="shared" si="9"/>
        <v>95.603229522705078</v>
      </c>
      <c r="P77" s="159" t="s">
        <v>253</v>
      </c>
      <c r="Q77" s="25">
        <f>AVERAGE(Q17:Q20)</f>
        <v>102.55883598327637</v>
      </c>
      <c r="R77" s="25">
        <f t="shared" ref="R77:AC77" si="10">AVERAGE(R17:R20)</f>
        <v>105.74348449707031</v>
      </c>
      <c r="S77" s="25">
        <f t="shared" si="10"/>
        <v>94.25537109375</v>
      </c>
      <c r="T77" s="25">
        <f t="shared" si="10"/>
        <v>124.7952766418457</v>
      </c>
      <c r="U77" s="25">
        <f t="shared" si="10"/>
        <v>107.8811149597168</v>
      </c>
      <c r="V77" s="25">
        <f t="shared" si="10"/>
        <v>100</v>
      </c>
      <c r="W77" s="25">
        <f t="shared" si="10"/>
        <v>102.68404579162598</v>
      </c>
      <c r="X77" s="25">
        <f t="shared" si="10"/>
        <v>82.557060241699219</v>
      </c>
      <c r="Y77" s="25">
        <f t="shared" si="10"/>
        <v>100</v>
      </c>
      <c r="Z77" s="25">
        <f t="shared" si="10"/>
        <v>100.47438049316406</v>
      </c>
      <c r="AA77" s="25">
        <f t="shared" si="10"/>
        <v>100.71193695068359</v>
      </c>
      <c r="AB77" s="25">
        <f t="shared" si="10"/>
        <v>100.83367919921875</v>
      </c>
      <c r="AC77" s="25">
        <f t="shared" si="10"/>
        <v>93.559226989746094</v>
      </c>
      <c r="AE77" s="159" t="s">
        <v>253</v>
      </c>
      <c r="AF77" s="25">
        <f t="shared" ref="AF77:AR77" si="11">AVERAGE(AF17:AF20)</f>
        <v>104.80956115688869</v>
      </c>
      <c r="AG77" s="25">
        <f t="shared" si="11"/>
        <v>108.95383305584598</v>
      </c>
      <c r="AH77" s="25">
        <f t="shared" si="11"/>
        <v>100.62340942841679</v>
      </c>
      <c r="AI77" s="25">
        <f t="shared" si="11"/>
        <v>90.682540833002605</v>
      </c>
      <c r="AJ77" s="25">
        <f t="shared" si="11"/>
        <v>100.9997544433789</v>
      </c>
      <c r="AK77" s="25">
        <f t="shared" si="11"/>
        <v>99.397199964857407</v>
      </c>
      <c r="AL77" s="25">
        <f t="shared" si="11"/>
        <v>100.31874245370422</v>
      </c>
      <c r="AM77" s="25">
        <f t="shared" si="11"/>
        <v>112.24847868379277</v>
      </c>
      <c r="AN77" s="25">
        <f t="shared" si="11"/>
        <v>90.882105341770199</v>
      </c>
      <c r="AO77" s="25">
        <f t="shared" si="11"/>
        <v>95.792512973303076</v>
      </c>
      <c r="AP77" s="25"/>
      <c r="AQ77" s="25"/>
      <c r="AR77" s="25">
        <f t="shared" si="11"/>
        <v>96.852785251351293</v>
      </c>
    </row>
    <row r="78" spans="1:49" x14ac:dyDescent="0.25">
      <c r="A78" s="159" t="s">
        <v>254</v>
      </c>
      <c r="B78" s="25">
        <f>AVERAGE(B21:B24)</f>
        <v>103.50799537209559</v>
      </c>
      <c r="C78" s="25">
        <f t="shared" ref="C78:N78" si="12">AVERAGE(C21:C24)</f>
        <v>109.78117771838626</v>
      </c>
      <c r="D78" s="25">
        <f t="shared" si="12"/>
        <v>100.69580913112281</v>
      </c>
      <c r="E78" s="25">
        <f t="shared" si="12"/>
        <v>100.28054349587366</v>
      </c>
      <c r="F78" s="25">
        <f t="shared" si="12"/>
        <v>92.903509516759655</v>
      </c>
      <c r="G78" s="25">
        <f t="shared" si="12"/>
        <v>97.545168937877946</v>
      </c>
      <c r="H78" s="25">
        <f t="shared" si="12"/>
        <v>104.74362275504772</v>
      </c>
      <c r="I78" s="25">
        <f t="shared" si="12"/>
        <v>113.25230081883218</v>
      </c>
      <c r="J78" s="25">
        <f t="shared" si="12"/>
        <v>99.678817897428502</v>
      </c>
      <c r="K78" s="25">
        <f t="shared" si="12"/>
        <v>100.91400348813031</v>
      </c>
      <c r="L78" s="25">
        <f t="shared" si="12"/>
        <v>102.91056414571699</v>
      </c>
      <c r="M78" s="25">
        <f t="shared" si="12"/>
        <v>104.69184177170406</v>
      </c>
      <c r="N78" s="25">
        <f t="shared" si="12"/>
        <v>97.07825401213708</v>
      </c>
      <c r="P78" s="159" t="s">
        <v>254</v>
      </c>
      <c r="Q78" s="25">
        <f t="shared" ref="Q78:AC78" si="13">AVERAGE(Q21:Q24)</f>
        <v>97.538089752197266</v>
      </c>
      <c r="R78" s="25">
        <f t="shared" si="13"/>
        <v>106.8356990814209</v>
      </c>
      <c r="S78" s="25">
        <f t="shared" si="13"/>
        <v>98.535619735717773</v>
      </c>
      <c r="T78" s="25">
        <f t="shared" si="13"/>
        <v>124.90594863891602</v>
      </c>
      <c r="U78" s="25">
        <f t="shared" si="13"/>
        <v>90.200511932373047</v>
      </c>
      <c r="V78" s="25">
        <f t="shared" si="13"/>
        <v>100</v>
      </c>
      <c r="W78" s="25">
        <f t="shared" si="13"/>
        <v>101.7537841796875</v>
      </c>
      <c r="X78" s="25">
        <f t="shared" si="13"/>
        <v>83.503067016601563</v>
      </c>
      <c r="Y78" s="25">
        <f t="shared" si="13"/>
        <v>100</v>
      </c>
      <c r="Z78" s="25">
        <f t="shared" si="13"/>
        <v>100.47438049316406</v>
      </c>
      <c r="AA78" s="25">
        <f t="shared" si="13"/>
        <v>102.91056442260742</v>
      </c>
      <c r="AB78" s="25">
        <f t="shared" si="13"/>
        <v>104.69184303283691</v>
      </c>
      <c r="AC78" s="25">
        <f t="shared" si="13"/>
        <v>97.002359390258789</v>
      </c>
      <c r="AE78" s="159" t="s">
        <v>254</v>
      </c>
      <c r="AF78" s="25">
        <f>AVERAGE(AF21:AF24)</f>
        <v>106.82410155908718</v>
      </c>
      <c r="AG78" s="25">
        <f t="shared" ref="AG78:AR78" si="14">AVERAGE(AG21:AG24)</f>
        <v>110.26677384451928</v>
      </c>
      <c r="AH78" s="25">
        <f t="shared" si="14"/>
        <v>100.85914944741762</v>
      </c>
      <c r="AI78" s="25">
        <f t="shared" si="14"/>
        <v>91.495174048627788</v>
      </c>
      <c r="AJ78" s="25">
        <f t="shared" si="14"/>
        <v>103.1368820326517</v>
      </c>
      <c r="AK78" s="25">
        <f t="shared" si="14"/>
        <v>96.583678301193103</v>
      </c>
      <c r="AL78" s="25">
        <f t="shared" si="14"/>
        <v>113.56859694699662</v>
      </c>
      <c r="AM78" s="25">
        <f t="shared" si="14"/>
        <v>118.47694516639072</v>
      </c>
      <c r="AN78" s="25">
        <f t="shared" si="14"/>
        <v>92.28409425375142</v>
      </c>
      <c r="AO78" s="25">
        <f t="shared" si="14"/>
        <v>101.33071912565445</v>
      </c>
      <c r="AP78" s="25"/>
      <c r="AQ78" s="25"/>
      <c r="AR78" s="25">
        <f t="shared" si="14"/>
        <v>97.124647786660944</v>
      </c>
    </row>
    <row r="79" spans="1:49" x14ac:dyDescent="0.25">
      <c r="A79" s="159" t="s">
        <v>255</v>
      </c>
      <c r="B79" s="25">
        <f t="shared" ref="B79:N79" si="15">AVERAGE(B25:B28)</f>
        <v>117.1457784499766</v>
      </c>
      <c r="C79" s="25">
        <f t="shared" si="15"/>
        <v>125.06813727123678</v>
      </c>
      <c r="D79" s="25">
        <f t="shared" si="15"/>
        <v>102.02638038668914</v>
      </c>
      <c r="E79" s="25">
        <f t="shared" si="15"/>
        <v>102.92576214943915</v>
      </c>
      <c r="F79" s="25">
        <f t="shared" si="15"/>
        <v>129.73905447225346</v>
      </c>
      <c r="G79" s="25">
        <f t="shared" si="15"/>
        <v>101.05181937060263</v>
      </c>
      <c r="H79" s="25">
        <f t="shared" si="15"/>
        <v>103.92884012108331</v>
      </c>
      <c r="I79" s="25">
        <f t="shared" si="15"/>
        <v>135.75004819041345</v>
      </c>
      <c r="J79" s="25">
        <f t="shared" si="15"/>
        <v>99.673044574066864</v>
      </c>
      <c r="K79" s="25">
        <f t="shared" si="15"/>
        <v>104.6557402182984</v>
      </c>
      <c r="L79" s="25">
        <f t="shared" si="15"/>
        <v>109.91856526152137</v>
      </c>
      <c r="M79" s="25">
        <f t="shared" si="15"/>
        <v>108.1029516359403</v>
      </c>
      <c r="N79" s="25">
        <f t="shared" si="15"/>
        <v>98.8514631985135</v>
      </c>
      <c r="P79" s="159" t="s">
        <v>255</v>
      </c>
      <c r="Q79" s="25">
        <f>AVERAGE(Q25:Q28)</f>
        <v>112.6527214050293</v>
      </c>
      <c r="R79" s="25">
        <f t="shared" ref="R79:AC79" si="16">AVERAGE(R25:R28)</f>
        <v>108.43444633483887</v>
      </c>
      <c r="S79" s="25">
        <f t="shared" si="16"/>
        <v>94.901346206665039</v>
      </c>
      <c r="T79" s="25">
        <f t="shared" si="16"/>
        <v>124.32280158996582</v>
      </c>
      <c r="U79" s="25">
        <f t="shared" si="16"/>
        <v>132.11006164550781</v>
      </c>
      <c r="V79" s="25">
        <f t="shared" si="16"/>
        <v>100</v>
      </c>
      <c r="W79" s="25">
        <f t="shared" si="16"/>
        <v>101.7537841796875</v>
      </c>
      <c r="X79" s="25">
        <f t="shared" si="16"/>
        <v>86.654691696166992</v>
      </c>
      <c r="Y79" s="25">
        <f t="shared" si="16"/>
        <v>100</v>
      </c>
      <c r="Z79" s="25">
        <f t="shared" si="16"/>
        <v>100.47438049316406</v>
      </c>
      <c r="AA79" s="25">
        <f t="shared" si="16"/>
        <v>109.91856384277344</v>
      </c>
      <c r="AB79" s="25">
        <f t="shared" si="16"/>
        <v>108.10295104980469</v>
      </c>
      <c r="AC79" s="25">
        <f t="shared" si="16"/>
        <v>100.79465866088867</v>
      </c>
      <c r="AE79" s="159" t="s">
        <v>255</v>
      </c>
      <c r="AF79" s="25">
        <f t="shared" ref="AF79:AO79" si="17">AVERAGE(AF25:AF28)</f>
        <v>119.64153964661141</v>
      </c>
      <c r="AG79" s="25">
        <f t="shared" si="17"/>
        <v>127.81039850566654</v>
      </c>
      <c r="AH79" s="25">
        <f t="shared" si="17"/>
        <v>102.56513169535563</v>
      </c>
      <c r="AI79" s="25">
        <f t="shared" si="17"/>
        <v>95.292145685731626</v>
      </c>
      <c r="AJ79" s="25">
        <f t="shared" si="17"/>
        <v>120.76257189933321</v>
      </c>
      <c r="AK79" s="25">
        <f t="shared" si="17"/>
        <v>101.46378857212284</v>
      </c>
      <c r="AL79" s="25">
        <f t="shared" si="17"/>
        <v>110.34885818623442</v>
      </c>
      <c r="AM79" s="25">
        <f t="shared" si="17"/>
        <v>144.37231260274075</v>
      </c>
      <c r="AN79" s="25">
        <f t="shared" si="17"/>
        <v>92.145397834808335</v>
      </c>
      <c r="AO79" s="25">
        <f t="shared" si="17"/>
        <v>108.61918714986507</v>
      </c>
      <c r="AP79" s="25"/>
      <c r="AQ79" s="25"/>
      <c r="AR79" s="25">
        <f t="shared" ref="AR79" si="18">AVERAGE(AR25:AR28)</f>
        <v>97.663536401879597</v>
      </c>
    </row>
    <row r="80" spans="1:49" x14ac:dyDescent="0.25">
      <c r="A80" s="223" t="s">
        <v>256</v>
      </c>
      <c r="B80" s="182">
        <f>AVERAGE(B29:B32)</f>
        <v>131.6916448216563</v>
      </c>
      <c r="C80" s="182">
        <f>AVERAGE(C29:C32)</f>
        <v>145.7601992141357</v>
      </c>
      <c r="D80" s="182">
        <f t="shared" ref="D80:N80" si="19">AVERAGE(D29:D32)</f>
        <v>115.17328389697551</v>
      </c>
      <c r="E80" s="182">
        <f t="shared" si="19"/>
        <v>111.23470465178548</v>
      </c>
      <c r="F80" s="182">
        <f t="shared" si="19"/>
        <v>147.22895317890999</v>
      </c>
      <c r="G80" s="182">
        <f t="shared" si="19"/>
        <v>111.36774784550656</v>
      </c>
      <c r="H80" s="182">
        <f t="shared" si="19"/>
        <v>106.63209372647451</v>
      </c>
      <c r="I80" s="182">
        <f t="shared" si="19"/>
        <v>153.12335795760987</v>
      </c>
      <c r="J80" s="182">
        <f t="shared" si="19"/>
        <v>101.35610671337818</v>
      </c>
      <c r="K80" s="182">
        <f t="shared" si="19"/>
        <v>110.66015919115672</v>
      </c>
      <c r="L80" s="182">
        <f t="shared" si="19"/>
        <v>110.59581261957264</v>
      </c>
      <c r="M80" s="182">
        <f t="shared" si="19"/>
        <v>120.96433218660532</v>
      </c>
      <c r="N80" s="182">
        <f t="shared" si="19"/>
        <v>108.72721322289289</v>
      </c>
      <c r="P80" s="223" t="s">
        <v>256</v>
      </c>
      <c r="Q80" s="182">
        <f>AVERAGE(Q29:Q32)</f>
        <v>123.10061126436652</v>
      </c>
      <c r="R80" s="182">
        <f>AVERAGE(R29:R32)</f>
        <v>122.10014723488186</v>
      </c>
      <c r="S80" s="182">
        <f>AVERAGE(S29:S32)</f>
        <v>99.217129916817257</v>
      </c>
      <c r="T80" s="182">
        <f t="shared" ref="T80:AC80" si="20">AVERAGE(T29:T32)</f>
        <v>148.23149979211667</v>
      </c>
      <c r="U80" s="182">
        <f>AVERAGE(U29:U32)</f>
        <v>150.12943744236028</v>
      </c>
      <c r="V80" s="182">
        <f t="shared" si="20"/>
        <v>100</v>
      </c>
      <c r="W80" s="182">
        <f t="shared" si="20"/>
        <v>101.75378259692491</v>
      </c>
      <c r="X80" s="182">
        <f t="shared" si="20"/>
        <v>91.168326864293988</v>
      </c>
      <c r="Y80" s="182">
        <f t="shared" si="20"/>
        <v>101.44132599098762</v>
      </c>
      <c r="Z80" s="182">
        <f t="shared" si="20"/>
        <v>104.85376199809943</v>
      </c>
      <c r="AA80" s="182">
        <f t="shared" si="20"/>
        <v>110.59581191019869</v>
      </c>
      <c r="AB80" s="182">
        <f t="shared" si="20"/>
        <v>120.96433292561088</v>
      </c>
      <c r="AC80" s="182">
        <f t="shared" si="20"/>
        <v>107.81622022187328</v>
      </c>
      <c r="AE80" s="223" t="s">
        <v>256</v>
      </c>
      <c r="AF80" s="182">
        <f t="shared" ref="AF80:AR80" si="21">AVERAGE(AF29:AF32)</f>
        <v>136.46371526348594</v>
      </c>
      <c r="AG80" s="182">
        <f t="shared" si="21"/>
        <v>149.6608414762114</v>
      </c>
      <c r="AH80" s="182">
        <f t="shared" si="21"/>
        <v>116.37979205714957</v>
      </c>
      <c r="AI80" s="182">
        <f t="shared" si="21"/>
        <v>98.035714784129155</v>
      </c>
      <c r="AJ80" s="182">
        <f t="shared" si="21"/>
        <v>136.24790760356399</v>
      </c>
      <c r="AK80" s="182">
        <f t="shared" si="21"/>
        <v>115.82018698350771</v>
      </c>
      <c r="AL80" s="182">
        <f t="shared" si="21"/>
        <v>121.03117665454899</v>
      </c>
      <c r="AM80" s="182">
        <f t="shared" si="21"/>
        <v>164.00407299893368</v>
      </c>
      <c r="AN80" s="182">
        <f t="shared" si="21"/>
        <v>99.394082275216732</v>
      </c>
      <c r="AO80" s="182">
        <f t="shared" si="21"/>
        <v>116.16395096098655</v>
      </c>
      <c r="AP80" s="182"/>
      <c r="AQ80" s="182"/>
      <c r="AR80" s="182">
        <f t="shared" si="21"/>
        <v>109.28412627580251</v>
      </c>
    </row>
    <row r="81" spans="1:44" ht="22.5" customHeight="1" x14ac:dyDescent="0.25">
      <c r="A81" s="159" t="s">
        <v>257</v>
      </c>
      <c r="B81" s="25">
        <f>AVERAGE(B33:B36)</f>
        <v>136.5018424987793</v>
      </c>
      <c r="C81" s="25">
        <f t="shared" ref="C81:N81" si="22">AVERAGE(C33:C36)</f>
        <v>148.94700241088867</v>
      </c>
      <c r="D81" s="25">
        <f t="shared" si="22"/>
        <v>119.54397868773874</v>
      </c>
      <c r="E81" s="25">
        <f t="shared" si="22"/>
        <v>111.30107079348134</v>
      </c>
      <c r="F81" s="25">
        <f t="shared" si="22"/>
        <v>149.46099967585383</v>
      </c>
      <c r="G81" s="25">
        <f t="shared" si="22"/>
        <v>118.29410378418237</v>
      </c>
      <c r="H81" s="25">
        <f t="shared" si="22"/>
        <v>107.295828660182</v>
      </c>
      <c r="I81" s="25">
        <f t="shared" si="22"/>
        <v>163.19153359612477</v>
      </c>
      <c r="J81" s="25">
        <f t="shared" si="22"/>
        <v>106.18015435771174</v>
      </c>
      <c r="K81" s="25">
        <f t="shared" si="22"/>
        <v>114.1437218193368</v>
      </c>
      <c r="L81" s="25">
        <f t="shared" si="22"/>
        <v>112.62755527044723</v>
      </c>
      <c r="M81" s="25">
        <f t="shared" si="22"/>
        <v>134.51309657748402</v>
      </c>
      <c r="N81" s="25">
        <f t="shared" si="22"/>
        <v>113.90096794635784</v>
      </c>
      <c r="P81" s="159" t="s">
        <v>257</v>
      </c>
      <c r="Q81" s="25">
        <f t="shared" ref="Q81:AC81" si="23">AVERAGE(Q33:Q36)</f>
        <v>127.58473430888941</v>
      </c>
      <c r="R81" s="25">
        <f t="shared" si="23"/>
        <v>132.13106880110917</v>
      </c>
      <c r="S81" s="25">
        <f t="shared" si="23"/>
        <v>113.15733746928669</v>
      </c>
      <c r="T81" s="25">
        <f t="shared" si="23"/>
        <v>156.49215813480609</v>
      </c>
      <c r="U81" s="25">
        <f t="shared" si="23"/>
        <v>152.01041088840722</v>
      </c>
      <c r="V81" s="25">
        <f t="shared" si="23"/>
        <v>100</v>
      </c>
      <c r="W81" s="25">
        <f t="shared" si="23"/>
        <v>101.75378259692491</v>
      </c>
      <c r="X81" s="25">
        <f t="shared" si="23"/>
        <v>91.626090536169002</v>
      </c>
      <c r="Y81" s="25">
        <f t="shared" si="23"/>
        <v>106.26147812333267</v>
      </c>
      <c r="Z81" s="25">
        <f t="shared" si="23"/>
        <v>106.31378904938759</v>
      </c>
      <c r="AA81" s="25">
        <f t="shared" si="23"/>
        <v>112.62755527044723</v>
      </c>
      <c r="AB81" s="25">
        <f t="shared" si="23"/>
        <v>134.51309657748402</v>
      </c>
      <c r="AC81" s="25">
        <f t="shared" si="23"/>
        <v>109.90147543785677</v>
      </c>
      <c r="AE81" s="159" t="s">
        <v>257</v>
      </c>
      <c r="AF81" s="25">
        <f t="shared" ref="AF81:AR81" si="24">AVERAGE(AF33:AF36)</f>
        <v>141.45503616333008</v>
      </c>
      <c r="AG81" s="25">
        <f t="shared" si="24"/>
        <v>151.71930694580078</v>
      </c>
      <c r="AH81" s="25">
        <f t="shared" si="24"/>
        <v>120.02689980052912</v>
      </c>
      <c r="AI81" s="25">
        <f t="shared" si="24"/>
        <v>95.178681350489555</v>
      </c>
      <c r="AJ81" s="25">
        <f t="shared" si="24"/>
        <v>139.80907741881896</v>
      </c>
      <c r="AK81" s="25">
        <f t="shared" si="24"/>
        <v>125.4594094794279</v>
      </c>
      <c r="AL81" s="25">
        <f t="shared" si="24"/>
        <v>123.65402188875119</v>
      </c>
      <c r="AM81" s="25">
        <f t="shared" si="24"/>
        <v>175.76005636601914</v>
      </c>
      <c r="AN81" s="25">
        <f t="shared" si="24"/>
        <v>104.3078157721089</v>
      </c>
      <c r="AO81" s="25">
        <f t="shared" si="24"/>
        <v>121.5655897558546</v>
      </c>
      <c r="AP81" s="25"/>
      <c r="AQ81" s="25"/>
      <c r="AR81" s="25">
        <f t="shared" si="24"/>
        <v>116.34596108389835</v>
      </c>
    </row>
    <row r="82" spans="1:44" hidden="1" outlineLevel="1" x14ac:dyDescent="0.25">
      <c r="A82" s="159" t="s">
        <v>258</v>
      </c>
      <c r="B82" s="25"/>
      <c r="C82" s="25"/>
      <c r="D82" s="25"/>
      <c r="E82" s="25"/>
      <c r="F82" s="25"/>
      <c r="G82" s="25"/>
      <c r="H82" s="25"/>
      <c r="I82" s="25"/>
      <c r="J82" s="25"/>
      <c r="K82" s="25"/>
      <c r="L82" s="25"/>
      <c r="M82" s="25"/>
      <c r="N82" s="25"/>
      <c r="P82" s="159" t="s">
        <v>258</v>
      </c>
      <c r="Q82" s="25"/>
      <c r="R82" s="25"/>
      <c r="S82" s="25"/>
      <c r="T82" s="25"/>
      <c r="U82" s="25"/>
      <c r="V82" s="25"/>
      <c r="W82" s="25"/>
      <c r="X82" s="25"/>
      <c r="Y82" s="25"/>
      <c r="Z82" s="25"/>
      <c r="AA82" s="25"/>
      <c r="AB82" s="25"/>
      <c r="AC82" s="25"/>
      <c r="AE82" s="159" t="s">
        <v>258</v>
      </c>
      <c r="AF82" s="25"/>
      <c r="AG82" s="25"/>
      <c r="AH82" s="25"/>
      <c r="AI82" s="25"/>
      <c r="AJ82" s="25"/>
      <c r="AK82" s="25"/>
      <c r="AL82" s="25"/>
      <c r="AM82" s="25"/>
      <c r="AN82" s="25"/>
      <c r="AO82" s="25"/>
      <c r="AP82" s="25"/>
      <c r="AQ82" s="25"/>
      <c r="AR82" s="25"/>
    </row>
    <row r="83" spans="1:44" hidden="1" outlineLevel="1" x14ac:dyDescent="0.25">
      <c r="A83" s="159" t="s">
        <v>259</v>
      </c>
      <c r="B83" s="25"/>
      <c r="C83" s="25"/>
      <c r="D83" s="25"/>
      <c r="E83" s="25"/>
      <c r="F83" s="25"/>
      <c r="G83" s="25"/>
      <c r="H83" s="25"/>
      <c r="I83" s="25"/>
      <c r="J83" s="25"/>
      <c r="K83" s="25"/>
      <c r="L83" s="25"/>
      <c r="M83" s="25"/>
      <c r="N83" s="25"/>
      <c r="P83" s="159" t="s">
        <v>259</v>
      </c>
      <c r="Q83" s="25"/>
      <c r="R83" s="25"/>
      <c r="S83" s="25"/>
      <c r="T83" s="25"/>
      <c r="U83" s="25"/>
      <c r="V83" s="25"/>
      <c r="W83" s="25"/>
      <c r="X83" s="25"/>
      <c r="Y83" s="25"/>
      <c r="Z83" s="25"/>
      <c r="AA83" s="25"/>
      <c r="AB83" s="25"/>
      <c r="AC83" s="25"/>
      <c r="AE83" s="159" t="s">
        <v>259</v>
      </c>
      <c r="AF83" s="25"/>
      <c r="AG83" s="25"/>
      <c r="AH83" s="25"/>
      <c r="AI83" s="25"/>
      <c r="AJ83" s="25"/>
      <c r="AK83" s="25"/>
      <c r="AL83" s="25"/>
      <c r="AM83" s="25"/>
      <c r="AN83" s="25"/>
      <c r="AO83" s="25"/>
      <c r="AP83" s="25"/>
      <c r="AQ83" s="25"/>
      <c r="AR83" s="25"/>
    </row>
    <row r="84" spans="1:44" hidden="1" outlineLevel="1" x14ac:dyDescent="0.25">
      <c r="A84" s="159" t="s">
        <v>260</v>
      </c>
      <c r="B84" s="25"/>
      <c r="C84" s="25"/>
      <c r="D84" s="25"/>
      <c r="E84" s="25"/>
      <c r="F84" s="25"/>
      <c r="G84" s="25"/>
      <c r="H84" s="25"/>
      <c r="I84" s="25"/>
      <c r="J84" s="25"/>
      <c r="K84" s="25"/>
      <c r="L84" s="25"/>
      <c r="M84" s="25"/>
      <c r="N84" s="25"/>
      <c r="P84" s="159" t="s">
        <v>260</v>
      </c>
      <c r="Q84" s="25"/>
      <c r="R84" s="25"/>
      <c r="S84" s="25"/>
      <c r="T84" s="25"/>
      <c r="U84" s="25"/>
      <c r="V84" s="25"/>
      <c r="W84" s="25"/>
      <c r="X84" s="25"/>
      <c r="Y84" s="25"/>
      <c r="Z84" s="25"/>
      <c r="AA84" s="25"/>
      <c r="AB84" s="25"/>
      <c r="AC84" s="25"/>
      <c r="AE84" s="159" t="s">
        <v>260</v>
      </c>
      <c r="AF84" s="25"/>
      <c r="AG84" s="25"/>
      <c r="AH84" s="25"/>
      <c r="AI84" s="25"/>
      <c r="AJ84" s="25"/>
      <c r="AK84" s="25"/>
      <c r="AL84" s="25"/>
      <c r="AM84" s="25"/>
      <c r="AN84" s="25"/>
      <c r="AO84" s="25"/>
      <c r="AP84" s="25"/>
      <c r="AQ84" s="25"/>
      <c r="AR84" s="25"/>
    </row>
    <row r="85" spans="1:44" hidden="1" outlineLevel="1" x14ac:dyDescent="0.25">
      <c r="A85" s="159" t="s">
        <v>261</v>
      </c>
      <c r="B85" s="25"/>
      <c r="C85" s="25"/>
      <c r="D85" s="25"/>
      <c r="E85" s="25"/>
      <c r="F85" s="25"/>
      <c r="G85" s="25"/>
      <c r="H85" s="25"/>
      <c r="I85" s="25"/>
      <c r="J85" s="25"/>
      <c r="K85" s="25"/>
      <c r="L85" s="25"/>
      <c r="M85" s="25"/>
      <c r="N85" s="25"/>
      <c r="P85" s="159" t="s">
        <v>261</v>
      </c>
      <c r="Q85" s="25"/>
      <c r="R85" s="25"/>
      <c r="S85" s="25"/>
      <c r="T85" s="25"/>
      <c r="U85" s="25"/>
      <c r="V85" s="25"/>
      <c r="W85" s="25"/>
      <c r="X85" s="25"/>
      <c r="Y85" s="25"/>
      <c r="Z85" s="25"/>
      <c r="AA85" s="25"/>
      <c r="AB85" s="25"/>
      <c r="AC85" s="25"/>
      <c r="AE85" s="159" t="s">
        <v>261</v>
      </c>
      <c r="AF85" s="25"/>
      <c r="AG85" s="25"/>
      <c r="AH85" s="25"/>
      <c r="AI85" s="25"/>
      <c r="AJ85" s="25"/>
      <c r="AK85" s="25"/>
      <c r="AL85" s="25"/>
      <c r="AM85" s="25"/>
      <c r="AN85" s="25"/>
      <c r="AO85" s="25"/>
      <c r="AP85" s="25"/>
      <c r="AQ85" s="25"/>
      <c r="AR85" s="25"/>
    </row>
    <row r="86" spans="1:44" hidden="1" outlineLevel="1" x14ac:dyDescent="0.25">
      <c r="A86" s="159" t="s">
        <v>262</v>
      </c>
      <c r="B86" s="25"/>
      <c r="C86" s="25"/>
      <c r="D86" s="25"/>
      <c r="E86" s="25"/>
      <c r="F86" s="25"/>
      <c r="G86" s="25"/>
      <c r="H86" s="25"/>
      <c r="I86" s="25"/>
      <c r="J86" s="25"/>
      <c r="K86" s="25"/>
      <c r="L86" s="25"/>
      <c r="M86" s="25"/>
      <c r="N86" s="25"/>
      <c r="P86" s="159" t="s">
        <v>262</v>
      </c>
      <c r="Q86" s="25"/>
      <c r="R86" s="25"/>
      <c r="S86" s="25"/>
      <c r="T86" s="25"/>
      <c r="U86" s="25"/>
      <c r="V86" s="25"/>
      <c r="W86" s="25"/>
      <c r="X86" s="25"/>
      <c r="Y86" s="25"/>
      <c r="Z86" s="25"/>
      <c r="AA86" s="25"/>
      <c r="AB86" s="25"/>
      <c r="AC86" s="25"/>
      <c r="AE86" s="159" t="s">
        <v>262</v>
      </c>
      <c r="AF86" s="25"/>
      <c r="AG86" s="25"/>
      <c r="AH86" s="25"/>
      <c r="AI86" s="25"/>
      <c r="AJ86" s="25"/>
      <c r="AK86" s="25"/>
      <c r="AL86" s="25"/>
      <c r="AM86" s="25"/>
      <c r="AN86" s="25"/>
      <c r="AO86" s="25"/>
      <c r="AP86" s="25"/>
      <c r="AQ86" s="25"/>
      <c r="AR86" s="25"/>
    </row>
    <row r="87" spans="1:44" hidden="1" outlineLevel="1" x14ac:dyDescent="0.25">
      <c r="A87" s="159" t="s">
        <v>263</v>
      </c>
      <c r="B87" s="25"/>
      <c r="C87" s="25"/>
      <c r="D87" s="25"/>
      <c r="E87" s="25"/>
      <c r="F87" s="25"/>
      <c r="G87" s="25"/>
      <c r="H87" s="25"/>
      <c r="I87" s="25"/>
      <c r="J87" s="25"/>
      <c r="K87" s="25"/>
      <c r="L87" s="25"/>
      <c r="M87" s="25"/>
      <c r="N87" s="25"/>
      <c r="P87" s="159" t="s">
        <v>263</v>
      </c>
      <c r="Q87" s="25"/>
      <c r="R87" s="25"/>
      <c r="S87" s="25"/>
      <c r="T87" s="25"/>
      <c r="U87" s="25"/>
      <c r="V87" s="25"/>
      <c r="W87" s="25"/>
      <c r="X87" s="25"/>
      <c r="Y87" s="25"/>
      <c r="Z87" s="25"/>
      <c r="AA87" s="25"/>
      <c r="AB87" s="25"/>
      <c r="AC87" s="25"/>
      <c r="AE87" s="159" t="s">
        <v>263</v>
      </c>
      <c r="AF87" s="25"/>
      <c r="AG87" s="25"/>
      <c r="AH87" s="25"/>
      <c r="AI87" s="25"/>
      <c r="AJ87" s="25"/>
      <c r="AK87" s="25"/>
      <c r="AL87" s="25"/>
      <c r="AM87" s="25"/>
      <c r="AN87" s="25"/>
      <c r="AO87" s="25"/>
      <c r="AP87" s="25"/>
      <c r="AQ87" s="25"/>
      <c r="AR87" s="25"/>
    </row>
    <row r="88" spans="1:44" hidden="1" outlineLevel="1" x14ac:dyDescent="0.25">
      <c r="A88" s="159" t="s">
        <v>264</v>
      </c>
      <c r="B88" s="25"/>
      <c r="C88" s="25"/>
      <c r="D88" s="25"/>
      <c r="E88" s="25"/>
      <c r="F88" s="25"/>
      <c r="G88" s="25"/>
      <c r="H88" s="25"/>
      <c r="I88" s="25"/>
      <c r="J88" s="25"/>
      <c r="K88" s="25"/>
      <c r="L88" s="25"/>
      <c r="M88" s="25"/>
      <c r="N88" s="25"/>
      <c r="P88" s="159" t="s">
        <v>264</v>
      </c>
      <c r="Q88" s="25"/>
      <c r="R88" s="25"/>
      <c r="S88" s="25"/>
      <c r="T88" s="25"/>
      <c r="U88" s="25"/>
      <c r="V88" s="25"/>
      <c r="W88" s="25"/>
      <c r="X88" s="25"/>
      <c r="Y88" s="25"/>
      <c r="Z88" s="25"/>
      <c r="AA88" s="25"/>
      <c r="AB88" s="25"/>
      <c r="AC88" s="25"/>
      <c r="AE88" s="159" t="s">
        <v>264</v>
      </c>
      <c r="AF88" s="25"/>
      <c r="AG88" s="25"/>
      <c r="AH88" s="25"/>
      <c r="AI88" s="25"/>
      <c r="AJ88" s="25"/>
      <c r="AK88" s="25"/>
      <c r="AL88" s="25"/>
      <c r="AM88" s="25"/>
      <c r="AN88" s="25"/>
      <c r="AO88" s="25"/>
      <c r="AP88" s="25"/>
      <c r="AQ88" s="25"/>
      <c r="AR88" s="25"/>
    </row>
    <row r="89" spans="1:44" hidden="1" outlineLevel="1" x14ac:dyDescent="0.25">
      <c r="A89" s="159" t="s">
        <v>265</v>
      </c>
      <c r="B89" s="25"/>
      <c r="C89" s="25"/>
      <c r="D89" s="25"/>
      <c r="E89" s="25"/>
      <c r="F89" s="25"/>
      <c r="G89" s="25"/>
      <c r="H89" s="25"/>
      <c r="I89" s="25"/>
      <c r="J89" s="25"/>
      <c r="K89" s="25"/>
      <c r="L89" s="25"/>
      <c r="M89" s="25"/>
      <c r="N89" s="25"/>
      <c r="P89" s="159" t="s">
        <v>265</v>
      </c>
      <c r="Q89" s="25"/>
      <c r="R89" s="25"/>
      <c r="S89" s="25"/>
      <c r="T89" s="25"/>
      <c r="U89" s="25"/>
      <c r="V89" s="25"/>
      <c r="W89" s="25"/>
      <c r="X89" s="25"/>
      <c r="Y89" s="25"/>
      <c r="Z89" s="25"/>
      <c r="AA89" s="25"/>
      <c r="AB89" s="25"/>
      <c r="AC89" s="25"/>
      <c r="AE89" s="159" t="s">
        <v>265</v>
      </c>
      <c r="AF89" s="25"/>
      <c r="AG89" s="25"/>
      <c r="AH89" s="25"/>
      <c r="AI89" s="25"/>
      <c r="AJ89" s="25"/>
      <c r="AK89" s="25"/>
      <c r="AL89" s="25"/>
      <c r="AM89" s="25"/>
      <c r="AN89" s="25"/>
      <c r="AO89" s="25"/>
      <c r="AP89" s="25"/>
      <c r="AQ89" s="25"/>
      <c r="AR89" s="25"/>
    </row>
    <row r="90" spans="1:44" ht="21.75" hidden="1" customHeight="1" outlineLevel="1" x14ac:dyDescent="0.25">
      <c r="A90" s="31" t="s">
        <v>266</v>
      </c>
      <c r="B90" s="182"/>
      <c r="C90" s="182"/>
      <c r="D90" s="182"/>
      <c r="E90" s="182"/>
      <c r="F90" s="182"/>
      <c r="G90" s="182"/>
      <c r="H90" s="182"/>
      <c r="I90" s="182"/>
      <c r="J90" s="182"/>
      <c r="K90" s="182"/>
      <c r="L90" s="182"/>
      <c r="M90" s="182"/>
      <c r="N90" s="182"/>
      <c r="P90" s="31" t="s">
        <v>266</v>
      </c>
      <c r="Q90" s="182"/>
      <c r="R90" s="182"/>
      <c r="S90" s="182"/>
      <c r="T90" s="182"/>
      <c r="U90" s="182"/>
      <c r="V90" s="182"/>
      <c r="W90" s="182"/>
      <c r="X90" s="182"/>
      <c r="Y90" s="182"/>
      <c r="Z90" s="182"/>
      <c r="AA90" s="182"/>
      <c r="AB90" s="182"/>
      <c r="AC90" s="182"/>
      <c r="AE90" s="31" t="s">
        <v>266</v>
      </c>
      <c r="AF90" s="182"/>
      <c r="AG90" s="182"/>
      <c r="AH90" s="182"/>
      <c r="AI90" s="182"/>
      <c r="AJ90" s="182"/>
      <c r="AK90" s="182"/>
      <c r="AL90" s="182"/>
      <c r="AM90" s="182"/>
      <c r="AN90" s="182"/>
      <c r="AO90" s="182"/>
      <c r="AP90" s="182"/>
      <c r="AQ90" s="182"/>
      <c r="AR90" s="182"/>
    </row>
    <row r="91" spans="1:44" s="14" customFormat="1" ht="20.25" customHeight="1" collapsed="1" x14ac:dyDescent="0.25">
      <c r="A91" s="7" t="s">
        <v>1096</v>
      </c>
      <c r="B91" s="7"/>
      <c r="C91" s="7"/>
      <c r="D91" s="7"/>
      <c r="E91" s="7"/>
      <c r="F91" s="7"/>
      <c r="G91" s="7"/>
      <c r="H91" s="7"/>
      <c r="I91" s="7"/>
      <c r="J91" s="7"/>
      <c r="K91" s="7"/>
      <c r="L91" s="7"/>
      <c r="M91" s="7"/>
      <c r="N91" s="7"/>
      <c r="P91" s="7" t="s">
        <v>1096</v>
      </c>
      <c r="Q91" s="7"/>
      <c r="R91" s="7"/>
      <c r="S91" s="7"/>
      <c r="T91" s="7"/>
      <c r="U91" s="7"/>
      <c r="V91" s="7"/>
      <c r="W91" s="7"/>
      <c r="X91" s="7"/>
      <c r="Y91" s="7"/>
      <c r="Z91" s="7"/>
      <c r="AA91" s="7"/>
      <c r="AB91" s="7"/>
      <c r="AC91" s="7"/>
      <c r="AE91" s="7" t="s">
        <v>1096</v>
      </c>
      <c r="AF91" s="7"/>
      <c r="AG91" s="7"/>
      <c r="AH91" s="7"/>
      <c r="AI91" s="7"/>
      <c r="AJ91" s="7"/>
      <c r="AK91" s="7"/>
      <c r="AL91" s="7"/>
      <c r="AM91" s="7"/>
      <c r="AN91" s="7"/>
      <c r="AO91" s="7"/>
      <c r="AP91" s="7"/>
      <c r="AQ91" s="7"/>
      <c r="AR91" s="7"/>
    </row>
    <row r="92" spans="1:44" x14ac:dyDescent="0.25">
      <c r="A92" s="159" t="s">
        <v>1031</v>
      </c>
      <c r="B92" s="27">
        <f t="shared" ref="B92:B97" si="25">B8/B4-1</f>
        <v>6.5707397460936789E-3</v>
      </c>
      <c r="C92" s="27">
        <f t="shared" ref="C92:N92" si="26">C8/C4-1</f>
        <v>1.1005325317382741E-2</v>
      </c>
      <c r="D92" s="27">
        <f t="shared" si="26"/>
        <v>2.7008056640620559E-4</v>
      </c>
      <c r="E92" s="27">
        <f t="shared" si="26"/>
        <v>-3.5470657348632861E-2</v>
      </c>
      <c r="F92" s="27">
        <f t="shared" si="26"/>
        <v>8.4197235107421609E-3</v>
      </c>
      <c r="G92" s="27">
        <f t="shared" si="26"/>
        <v>1.3438110351562393E-2</v>
      </c>
      <c r="H92" s="27">
        <f t="shared" si="26"/>
        <v>0</v>
      </c>
      <c r="I92" s="27">
        <f t="shared" si="26"/>
        <v>2.353141784667967E-2</v>
      </c>
      <c r="J92" s="27">
        <f t="shared" si="26"/>
        <v>6.3400268554669736E-5</v>
      </c>
      <c r="K92" s="27">
        <f t="shared" si="26"/>
        <v>1.6426391601562562E-2</v>
      </c>
      <c r="L92" s="27">
        <f t="shared" si="26"/>
        <v>0</v>
      </c>
      <c r="M92" s="27">
        <f t="shared" si="26"/>
        <v>-7.5584411621093528E-3</v>
      </c>
      <c r="N92" s="27">
        <f t="shared" si="26"/>
        <v>-7.8852844238280762E-3</v>
      </c>
      <c r="P92" s="159" t="s">
        <v>1031</v>
      </c>
      <c r="Q92" s="27">
        <f>Q8/Q4-1</f>
        <v>-4.0258026123046742E-3</v>
      </c>
      <c r="R92" s="27">
        <f t="shared" ref="R92:AC92" si="27">R8/R4-1</f>
        <v>4.7010040283204102E-3</v>
      </c>
      <c r="S92" s="27">
        <f t="shared" si="27"/>
        <v>-2.6798553466796826E-2</v>
      </c>
      <c r="T92" s="27">
        <f t="shared" si="27"/>
        <v>0</v>
      </c>
      <c r="U92" s="27">
        <f t="shared" si="27"/>
        <v>1.0247497558593777E-2</v>
      </c>
      <c r="V92" s="27">
        <f t="shared" si="27"/>
        <v>0</v>
      </c>
      <c r="W92" s="27">
        <f t="shared" si="27"/>
        <v>0</v>
      </c>
      <c r="X92" s="27">
        <f t="shared" si="27"/>
        <v>-9.6025161743164111E-2</v>
      </c>
      <c r="Y92" s="27">
        <f t="shared" si="27"/>
        <v>0</v>
      </c>
      <c r="Z92" s="27">
        <f t="shared" si="27"/>
        <v>0</v>
      </c>
      <c r="AA92" s="27">
        <f t="shared" si="27"/>
        <v>0</v>
      </c>
      <c r="AB92" s="27">
        <f t="shared" si="27"/>
        <v>-7.5584411621093528E-3</v>
      </c>
      <c r="AC92" s="27">
        <f t="shared" si="27"/>
        <v>0</v>
      </c>
      <c r="AE92" s="159" t="s">
        <v>1031</v>
      </c>
      <c r="AF92" s="27">
        <f>AF8/AF4-1</f>
        <v>1.2456788254632034E-2</v>
      </c>
      <c r="AG92" s="27">
        <f t="shared" ref="AG92:AR92" si="28">AG8/AG4-1</f>
        <v>1.2044629006081387E-2</v>
      </c>
      <c r="AH92" s="27">
        <f t="shared" si="28"/>
        <v>2.3168714757562103E-3</v>
      </c>
      <c r="AI92" s="27">
        <f t="shared" si="28"/>
        <v>-4.8125140637378605E-2</v>
      </c>
      <c r="AJ92" s="27">
        <f t="shared" si="28"/>
        <v>1.4996640971665087E-3</v>
      </c>
      <c r="AK92" s="27">
        <f t="shared" si="28"/>
        <v>1.8701429253475732E-2</v>
      </c>
      <c r="AL92" s="27">
        <f t="shared" si="28"/>
        <v>0</v>
      </c>
      <c r="AM92" s="27">
        <f t="shared" si="28"/>
        <v>4.4528293245247763E-2</v>
      </c>
      <c r="AN92" s="27">
        <f t="shared" si="28"/>
        <v>1.523231600373931E-3</v>
      </c>
      <c r="AO92" s="27">
        <f t="shared" si="28"/>
        <v>3.1996701705844677E-2</v>
      </c>
      <c r="AP92" s="27"/>
      <c r="AQ92" s="27"/>
      <c r="AR92" s="27">
        <f t="shared" si="28"/>
        <v>-1.2705727623523622E-2</v>
      </c>
    </row>
    <row r="93" spans="1:44" hidden="1" outlineLevel="1" x14ac:dyDescent="0.25">
      <c r="A93" s="159" t="s">
        <v>1032</v>
      </c>
      <c r="B93" s="28">
        <f t="shared" si="25"/>
        <v>2.4402752620759083E-2</v>
      </c>
      <c r="C93" s="28">
        <f t="shared" ref="C93:N93" si="29">C9/C5-1</f>
        <v>3.1134757801273283E-2</v>
      </c>
      <c r="D93" s="28">
        <f t="shared" si="29"/>
        <v>4.3270356901523588E-3</v>
      </c>
      <c r="E93" s="28">
        <f t="shared" si="29"/>
        <v>8.7144719645482205E-3</v>
      </c>
      <c r="F93" s="28">
        <f t="shared" si="29"/>
        <v>7.6910335874473823E-2</v>
      </c>
      <c r="G93" s="28">
        <f t="shared" si="29"/>
        <v>-2.6479413418636355E-3</v>
      </c>
      <c r="H93" s="28">
        <f t="shared" si="29"/>
        <v>0</v>
      </c>
      <c r="I93" s="28">
        <f t="shared" si="29"/>
        <v>1.4858739932946285E-2</v>
      </c>
      <c r="J93" s="28">
        <f t="shared" si="29"/>
        <v>0</v>
      </c>
      <c r="K93" s="28">
        <f t="shared" si="29"/>
        <v>1.6426391601562562E-2</v>
      </c>
      <c r="L93" s="28">
        <f t="shared" si="29"/>
        <v>0</v>
      </c>
      <c r="M93" s="28">
        <f t="shared" si="29"/>
        <v>0</v>
      </c>
      <c r="N93" s="28">
        <f t="shared" si="29"/>
        <v>3.4361057442124476E-2</v>
      </c>
      <c r="P93" s="159" t="s">
        <v>1032</v>
      </c>
      <c r="Q93" s="28">
        <f t="shared" ref="Q93:AC93" si="30">Q9/Q5-1</f>
        <v>3.0578241281607799E-2</v>
      </c>
      <c r="R93" s="28">
        <f t="shared" si="30"/>
        <v>-1.6199924413493605E-3</v>
      </c>
      <c r="S93" s="28">
        <f t="shared" si="30"/>
        <v>3.2515638355738563E-2</v>
      </c>
      <c r="T93" s="28">
        <f t="shared" si="30"/>
        <v>0</v>
      </c>
      <c r="U93" s="28">
        <f t="shared" si="30"/>
        <v>9.7118058664844353E-2</v>
      </c>
      <c r="V93" s="28">
        <f t="shared" si="30"/>
        <v>0</v>
      </c>
      <c r="W93" s="28">
        <f t="shared" si="30"/>
        <v>0</v>
      </c>
      <c r="X93" s="28">
        <f t="shared" si="30"/>
        <v>-9.6025161743164111E-2</v>
      </c>
      <c r="Y93" s="28">
        <f t="shared" si="30"/>
        <v>0</v>
      </c>
      <c r="Z93" s="28">
        <f t="shared" si="30"/>
        <v>0</v>
      </c>
      <c r="AA93" s="28">
        <f t="shared" si="30"/>
        <v>0</v>
      </c>
      <c r="AB93" s="28">
        <f t="shared" si="30"/>
        <v>0</v>
      </c>
      <c r="AC93" s="28">
        <f t="shared" si="30"/>
        <v>7.339662239413336E-2</v>
      </c>
      <c r="AE93" s="159" t="s">
        <v>1032</v>
      </c>
      <c r="AF93" s="28">
        <f t="shared" ref="AF93:AR93" si="31">AF9/AF5-1</f>
        <v>2.0984428588574078E-2</v>
      </c>
      <c r="AG93" s="28">
        <f t="shared" si="31"/>
        <v>3.6580826755336693E-2</v>
      </c>
      <c r="AH93" s="28">
        <f t="shared" si="31"/>
        <v>2.317499332807893E-3</v>
      </c>
      <c r="AI93" s="28">
        <f t="shared" si="31"/>
        <v>1.2019944731310961E-2</v>
      </c>
      <c r="AJ93" s="28">
        <f t="shared" si="31"/>
        <v>4.6147336478652434E-4</v>
      </c>
      <c r="AK93" s="28">
        <f t="shared" si="31"/>
        <v>-3.6699300791788181E-3</v>
      </c>
      <c r="AL93" s="28">
        <f t="shared" si="31"/>
        <v>0</v>
      </c>
      <c r="AM93" s="28">
        <f t="shared" si="31"/>
        <v>3.4246066029853806E-2</v>
      </c>
      <c r="AN93" s="28">
        <f t="shared" si="31"/>
        <v>0</v>
      </c>
      <c r="AO93" s="28">
        <f t="shared" si="31"/>
        <v>3.1996701705844677E-2</v>
      </c>
      <c r="AP93" s="28"/>
      <c r="AQ93" s="28"/>
      <c r="AR93" s="28">
        <f t="shared" si="31"/>
        <v>1.2130399385701596E-2</v>
      </c>
    </row>
    <row r="94" spans="1:44" hidden="1" outlineLevel="1" x14ac:dyDescent="0.25">
      <c r="A94" s="159" t="s">
        <v>1033</v>
      </c>
      <c r="B94" s="28">
        <f t="shared" si="25"/>
        <v>1.6094776183228188E-2</v>
      </c>
      <c r="C94" s="28">
        <f t="shared" ref="C94:N94" si="32">C10/C6-1</f>
        <v>1.8135144473244491E-2</v>
      </c>
      <c r="D94" s="28">
        <f t="shared" si="32"/>
        <v>-2.4462808501709565E-3</v>
      </c>
      <c r="E94" s="28">
        <f t="shared" si="32"/>
        <v>2.4226645368329747E-2</v>
      </c>
      <c r="F94" s="28">
        <f t="shared" si="32"/>
        <v>5.0234145577339184E-2</v>
      </c>
      <c r="G94" s="28">
        <f t="shared" si="32"/>
        <v>-1.9270716872412552E-2</v>
      </c>
      <c r="H94" s="28">
        <f t="shared" si="32"/>
        <v>1.8914031982422141E-3</v>
      </c>
      <c r="I94" s="28">
        <f t="shared" si="32"/>
        <v>4.1312164263937579E-2</v>
      </c>
      <c r="J94" s="28">
        <f t="shared" si="32"/>
        <v>6.5440797324933797E-4</v>
      </c>
      <c r="K94" s="28">
        <f t="shared" si="32"/>
        <v>-2.6747894287109109E-3</v>
      </c>
      <c r="L94" s="28">
        <f t="shared" si="32"/>
        <v>0</v>
      </c>
      <c r="M94" s="28">
        <f t="shared" si="32"/>
        <v>-2.8260172676626061E-2</v>
      </c>
      <c r="N94" s="28">
        <f t="shared" si="32"/>
        <v>-2.6511122217481087E-2</v>
      </c>
      <c r="P94" s="159" t="s">
        <v>1033</v>
      </c>
      <c r="Q94" s="28">
        <f t="shared" ref="Q94:AC94" si="33">Q10/Q6-1</f>
        <v>1.5423606159836289E-2</v>
      </c>
      <c r="R94" s="28">
        <f t="shared" si="33"/>
        <v>-1.0911874475637351E-2</v>
      </c>
      <c r="S94" s="28">
        <f t="shared" si="33"/>
        <v>6.0947496567979931E-2</v>
      </c>
      <c r="T94" s="28">
        <f t="shared" si="33"/>
        <v>0.14285713195800787</v>
      </c>
      <c r="U94" s="28">
        <f t="shared" si="33"/>
        <v>6.1945168703870346E-2</v>
      </c>
      <c r="V94" s="28">
        <f t="shared" si="33"/>
        <v>0</v>
      </c>
      <c r="W94" s="28">
        <f t="shared" si="33"/>
        <v>1.7537841796875009E-2</v>
      </c>
      <c r="X94" s="28">
        <f t="shared" si="33"/>
        <v>-0.13325225830078125</v>
      </c>
      <c r="Y94" s="28">
        <f t="shared" si="33"/>
        <v>0</v>
      </c>
      <c r="Z94" s="28">
        <f t="shared" si="33"/>
        <v>4.7438049316406161E-3</v>
      </c>
      <c r="AA94" s="28">
        <f t="shared" si="33"/>
        <v>0</v>
      </c>
      <c r="AB94" s="28">
        <f t="shared" si="33"/>
        <v>-2.8260172676626061E-2</v>
      </c>
      <c r="AC94" s="28">
        <f t="shared" si="33"/>
        <v>-1.1135177612304648E-2</v>
      </c>
      <c r="AE94" s="159" t="s">
        <v>1033</v>
      </c>
      <c r="AF94" s="28">
        <f t="shared" ref="AF94:AR94" si="34">AF10/AF6-1</f>
        <v>1.6464928884840635E-2</v>
      </c>
      <c r="AG94" s="28">
        <f t="shared" si="34"/>
        <v>2.2900471018834301E-2</v>
      </c>
      <c r="AH94" s="28">
        <f t="shared" si="34"/>
        <v>-6.9560174082615722E-3</v>
      </c>
      <c r="AI94" s="28">
        <f t="shared" si="34"/>
        <v>-2.0770258913808681E-2</v>
      </c>
      <c r="AJ94" s="28">
        <f t="shared" si="34"/>
        <v>5.7492565509629223E-3</v>
      </c>
      <c r="AK94" s="28">
        <f t="shared" si="34"/>
        <v>-2.6670381275349042E-2</v>
      </c>
      <c r="AL94" s="28">
        <f t="shared" si="34"/>
        <v>-4.4291356659607262E-2</v>
      </c>
      <c r="AM94" s="28">
        <f t="shared" si="34"/>
        <v>7.1364423582088943E-2</v>
      </c>
      <c r="AN94" s="28">
        <f t="shared" si="34"/>
        <v>1.5697625471557952E-2</v>
      </c>
      <c r="AO94" s="28">
        <f t="shared" si="34"/>
        <v>-9.7067755660428245E-3</v>
      </c>
      <c r="AP94" s="28"/>
      <c r="AQ94" s="28"/>
      <c r="AR94" s="28">
        <f t="shared" si="34"/>
        <v>-3.5910315655591996E-2</v>
      </c>
    </row>
    <row r="95" spans="1:44" hidden="1" outlineLevel="1" x14ac:dyDescent="0.25">
      <c r="A95" s="159" t="s">
        <v>1034</v>
      </c>
      <c r="B95" s="28">
        <f t="shared" si="25"/>
        <v>2.7916411419698806E-2</v>
      </c>
      <c r="C95" s="28">
        <f t="shared" ref="C95:N95" si="35">C11/C7-1</f>
        <v>6.6551179948864947E-2</v>
      </c>
      <c r="D95" s="28">
        <f t="shared" si="35"/>
        <v>-4.8978928725609272E-3</v>
      </c>
      <c r="E95" s="28">
        <f t="shared" si="35"/>
        <v>2.0140179561856764E-2</v>
      </c>
      <c r="F95" s="28">
        <f t="shared" si="35"/>
        <v>5.0803769757685524E-2</v>
      </c>
      <c r="G95" s="28">
        <f t="shared" si="35"/>
        <v>-1.2256071890456077E-2</v>
      </c>
      <c r="H95" s="28">
        <f t="shared" si="35"/>
        <v>2.6273574829101642E-2</v>
      </c>
      <c r="I95" s="28">
        <f t="shared" si="35"/>
        <v>4.0586425634014933E-2</v>
      </c>
      <c r="J95" s="28">
        <f t="shared" si="35"/>
        <v>-9.7064921497362899E-3</v>
      </c>
      <c r="K95" s="28">
        <f t="shared" si="35"/>
        <v>-3.9525102035153914E-3</v>
      </c>
      <c r="L95" s="28">
        <f t="shared" si="35"/>
        <v>0</v>
      </c>
      <c r="M95" s="28">
        <f t="shared" si="35"/>
        <v>-2.8260172676626061E-2</v>
      </c>
      <c r="N95" s="28">
        <f t="shared" si="35"/>
        <v>-9.87623200090193E-3</v>
      </c>
      <c r="P95" s="159" t="s">
        <v>1034</v>
      </c>
      <c r="Q95" s="28">
        <f t="shared" ref="Q95:AC95" si="36">Q11/Q7-1</f>
        <v>1.810764205538451E-2</v>
      </c>
      <c r="R95" s="28">
        <f t="shared" si="36"/>
        <v>-1.133814829380686E-3</v>
      </c>
      <c r="S95" s="28">
        <f t="shared" si="36"/>
        <v>2.7536491609481573E-2</v>
      </c>
      <c r="T95" s="28">
        <f t="shared" si="36"/>
        <v>0.14285713195800787</v>
      </c>
      <c r="U95" s="28">
        <f t="shared" si="36"/>
        <v>5.8468305290723555E-2</v>
      </c>
      <c r="V95" s="28">
        <f t="shared" si="36"/>
        <v>0</v>
      </c>
      <c r="W95" s="28">
        <f t="shared" si="36"/>
        <v>1.7537841796875009E-2</v>
      </c>
      <c r="X95" s="28">
        <f t="shared" si="36"/>
        <v>-8.3041350359397526E-2</v>
      </c>
      <c r="Y95" s="28">
        <f t="shared" si="36"/>
        <v>0</v>
      </c>
      <c r="Z95" s="28">
        <f t="shared" si="36"/>
        <v>4.7438049316406161E-3</v>
      </c>
      <c r="AA95" s="28">
        <f t="shared" si="36"/>
        <v>0</v>
      </c>
      <c r="AB95" s="28">
        <f t="shared" si="36"/>
        <v>-2.8260172676626061E-2</v>
      </c>
      <c r="AC95" s="28">
        <f t="shared" si="36"/>
        <v>-1.1135177612304648E-2</v>
      </c>
      <c r="AE95" s="159" t="s">
        <v>1034</v>
      </c>
      <c r="AF95" s="28">
        <f t="shared" ref="AF95:AR95" si="37">AF11/AF7-1</f>
        <v>3.3278404334096123E-2</v>
      </c>
      <c r="AG95" s="28">
        <f t="shared" si="37"/>
        <v>7.7690714616595491E-2</v>
      </c>
      <c r="AH95" s="28">
        <f t="shared" si="37"/>
        <v>-7.2791518386569054E-3</v>
      </c>
      <c r="AI95" s="28">
        <f t="shared" si="37"/>
        <v>-2.6289964276468014E-2</v>
      </c>
      <c r="AJ95" s="28">
        <f t="shared" si="37"/>
        <v>2.15809809467844E-2</v>
      </c>
      <c r="AK95" s="28">
        <f t="shared" si="37"/>
        <v>-1.7006206937004165E-2</v>
      </c>
      <c r="AL95" s="28">
        <f t="shared" si="37"/>
        <v>5.2058564501370919E-2</v>
      </c>
      <c r="AM95" s="28">
        <f t="shared" si="37"/>
        <v>5.9219152412863796E-2</v>
      </c>
      <c r="AN95" s="28">
        <f t="shared" si="37"/>
        <v>-0.23284305068627531</v>
      </c>
      <c r="AO95" s="28">
        <f t="shared" si="37"/>
        <v>-1.1844927892345036E-2</v>
      </c>
      <c r="AP95" s="28"/>
      <c r="AQ95" s="28"/>
      <c r="AR95" s="28">
        <f t="shared" si="37"/>
        <v>-9.0967136231051571E-3</v>
      </c>
    </row>
    <row r="96" spans="1:44" collapsed="1" x14ac:dyDescent="0.25">
      <c r="A96" s="159" t="s">
        <v>1035</v>
      </c>
      <c r="B96" s="28">
        <f t="shared" si="25"/>
        <v>2.9690773909592405E-2</v>
      </c>
      <c r="C96" s="28">
        <f t="shared" ref="C96:N96" si="38">C12/C8-1</f>
        <v>4.8626304942199106E-2</v>
      </c>
      <c r="D96" s="28">
        <f t="shared" si="38"/>
        <v>-6.5251846959057946E-4</v>
      </c>
      <c r="E96" s="28">
        <f t="shared" si="38"/>
        <v>-5.0993970311840053E-3</v>
      </c>
      <c r="F96" s="28">
        <f t="shared" si="38"/>
        <v>5.2280530769713174E-2</v>
      </c>
      <c r="G96" s="28">
        <f t="shared" si="38"/>
        <v>-1.795023479041713E-2</v>
      </c>
      <c r="H96" s="28">
        <f t="shared" si="38"/>
        <v>2.6273574829101642E-2</v>
      </c>
      <c r="I96" s="28">
        <f t="shared" si="38"/>
        <v>8.1015868728053109E-2</v>
      </c>
      <c r="J96" s="28">
        <f t="shared" si="38"/>
        <v>-3.4343830892679117E-3</v>
      </c>
      <c r="K96" s="28">
        <f t="shared" si="38"/>
        <v>-4.4390303804750175E-2</v>
      </c>
      <c r="L96" s="28">
        <f t="shared" si="38"/>
        <v>0</v>
      </c>
      <c r="M96" s="28">
        <f t="shared" si="38"/>
        <v>-2.6178243913613786E-3</v>
      </c>
      <c r="N96" s="28">
        <f t="shared" si="38"/>
        <v>-9.4505117947413231E-3</v>
      </c>
      <c r="P96" s="159" t="s">
        <v>1035</v>
      </c>
      <c r="Q96" s="28">
        <f t="shared" ref="Q96:AC96" si="39">Q12/Q8-1</f>
        <v>1.6958913497047368E-2</v>
      </c>
      <c r="R96" s="28">
        <f t="shared" si="39"/>
        <v>7.7174737867502508E-4</v>
      </c>
      <c r="S96" s="28">
        <f t="shared" si="39"/>
        <v>-4.941146662113538E-3</v>
      </c>
      <c r="T96" s="28">
        <f t="shared" si="39"/>
        <v>0.14285713195800787</v>
      </c>
      <c r="U96" s="28">
        <f t="shared" si="39"/>
        <v>5.8468305290723555E-2</v>
      </c>
      <c r="V96" s="28">
        <f t="shared" si="39"/>
        <v>0</v>
      </c>
      <c r="W96" s="28">
        <f t="shared" si="39"/>
        <v>1.7537841796875009E-2</v>
      </c>
      <c r="X96" s="28">
        <f t="shared" si="39"/>
        <v>-8.3041350359397526E-2</v>
      </c>
      <c r="Y96" s="28">
        <f t="shared" si="39"/>
        <v>0</v>
      </c>
      <c r="Z96" s="28">
        <f t="shared" si="39"/>
        <v>4.7438049316406161E-3</v>
      </c>
      <c r="AA96" s="28">
        <f t="shared" si="39"/>
        <v>0</v>
      </c>
      <c r="AB96" s="28">
        <f t="shared" si="39"/>
        <v>-2.6178243913613786E-3</v>
      </c>
      <c r="AC96" s="28">
        <f t="shared" si="39"/>
        <v>-6.4407730102539085E-2</v>
      </c>
      <c r="AE96" s="159" t="s">
        <v>1035</v>
      </c>
      <c r="AF96" s="28">
        <f t="shared" ref="AF96:AR96" si="40">AF12/AF8-1</f>
        <v>3.6647822236574035E-2</v>
      </c>
      <c r="AG96" s="28">
        <f t="shared" si="40"/>
        <v>5.64584708863618E-2</v>
      </c>
      <c r="AH96" s="28">
        <f t="shared" si="40"/>
        <v>-3.3765549378383941E-4</v>
      </c>
      <c r="AI96" s="28">
        <f t="shared" si="40"/>
        <v>-6.0553211067060242E-2</v>
      </c>
      <c r="AJ96" s="28">
        <f t="shared" si="40"/>
        <v>2.8649501443710257E-2</v>
      </c>
      <c r="AK96" s="28">
        <f t="shared" si="40"/>
        <v>-2.4851779231182425E-2</v>
      </c>
      <c r="AL96" s="28">
        <f t="shared" si="40"/>
        <v>5.2058564501370919E-2</v>
      </c>
      <c r="AM96" s="28">
        <f t="shared" si="40"/>
        <v>0.10595106556540501</v>
      </c>
      <c r="AN96" s="28">
        <f t="shared" si="40"/>
        <v>-8.238494462029089E-2</v>
      </c>
      <c r="AO96" s="28">
        <f t="shared" si="40"/>
        <v>-8.9519701168500387E-2</v>
      </c>
      <c r="AP96" s="28"/>
      <c r="AQ96" s="28"/>
      <c r="AR96" s="28">
        <f t="shared" si="40"/>
        <v>2.4578612192980298E-2</v>
      </c>
    </row>
    <row r="97" spans="1:44" hidden="1" outlineLevel="1" x14ac:dyDescent="0.25">
      <c r="A97" s="159" t="s">
        <v>1036</v>
      </c>
      <c r="B97" s="28">
        <f t="shared" si="25"/>
        <v>1.416670489965588E-2</v>
      </c>
      <c r="C97" s="28">
        <f t="shared" ref="C97:N97" si="41">C13/C9-1</f>
        <v>2.7763555736596945E-2</v>
      </c>
      <c r="D97" s="28">
        <f t="shared" si="41"/>
        <v>-4.0084107963422877E-4</v>
      </c>
      <c r="E97" s="28">
        <f t="shared" si="41"/>
        <v>1.8819391661899498E-3</v>
      </c>
      <c r="F97" s="28">
        <f t="shared" si="41"/>
        <v>-1.9338538681684447E-2</v>
      </c>
      <c r="G97" s="28">
        <f t="shared" si="41"/>
        <v>-1.4478662849873869E-2</v>
      </c>
      <c r="H97" s="28">
        <f t="shared" si="41"/>
        <v>2.6273574829101642E-2</v>
      </c>
      <c r="I97" s="28">
        <f t="shared" si="41"/>
        <v>9.5404885324718469E-2</v>
      </c>
      <c r="J97" s="28">
        <f t="shared" si="41"/>
        <v>-4.0530877597100279E-3</v>
      </c>
      <c r="K97" s="28">
        <f t="shared" si="41"/>
        <v>-4.4390303804750175E-2</v>
      </c>
      <c r="L97" s="28">
        <f t="shared" si="41"/>
        <v>0</v>
      </c>
      <c r="M97" s="28">
        <f t="shared" si="41"/>
        <v>-2.8260172676626061E-2</v>
      </c>
      <c r="N97" s="28">
        <f t="shared" si="41"/>
        <v>-3.8170351040047512E-2</v>
      </c>
      <c r="P97" s="159" t="s">
        <v>1036</v>
      </c>
      <c r="Q97" s="28">
        <f t="shared" ref="Q97:AC97" si="42">Q13/Q9-1</f>
        <v>-1.9109216237615412E-2</v>
      </c>
      <c r="R97" s="28">
        <f t="shared" si="42"/>
        <v>7.7174737867502508E-4</v>
      </c>
      <c r="S97" s="28">
        <f t="shared" si="42"/>
        <v>-4.941146662113538E-3</v>
      </c>
      <c r="T97" s="28">
        <f t="shared" si="42"/>
        <v>0.14285713195800787</v>
      </c>
      <c r="U97" s="28">
        <f t="shared" si="42"/>
        <v>-3.1713075986759542E-2</v>
      </c>
      <c r="V97" s="28">
        <f t="shared" si="42"/>
        <v>0</v>
      </c>
      <c r="W97" s="28">
        <f t="shared" si="42"/>
        <v>1.7537841796875009E-2</v>
      </c>
      <c r="X97" s="28">
        <f t="shared" si="42"/>
        <v>-0.12859263545442878</v>
      </c>
      <c r="Y97" s="28">
        <f t="shared" si="42"/>
        <v>0</v>
      </c>
      <c r="Z97" s="28">
        <f t="shared" si="42"/>
        <v>4.7438049316406161E-3</v>
      </c>
      <c r="AA97" s="28">
        <f t="shared" si="42"/>
        <v>0</v>
      </c>
      <c r="AB97" s="28">
        <f t="shared" si="42"/>
        <v>-2.8260172676626061E-2</v>
      </c>
      <c r="AC97" s="28">
        <f t="shared" si="42"/>
        <v>-6.4407730102539085E-2</v>
      </c>
      <c r="AE97" s="159" t="s">
        <v>1036</v>
      </c>
      <c r="AF97" s="28">
        <f t="shared" ref="AF97:AR97" si="43">AF13/AF9-1</f>
        <v>3.275890685205729E-2</v>
      </c>
      <c r="AG97" s="28">
        <f t="shared" si="43"/>
        <v>3.2086049525283711E-2</v>
      </c>
      <c r="AH97" s="28">
        <f t="shared" si="43"/>
        <v>-6.7379884911233923E-5</v>
      </c>
      <c r="AI97" s="28">
        <f t="shared" si="43"/>
        <v>-5.0955281414257869E-2</v>
      </c>
      <c r="AJ97" s="28">
        <f t="shared" si="43"/>
        <v>3.1999198208908286E-2</v>
      </c>
      <c r="AK97" s="28">
        <f t="shared" si="43"/>
        <v>-2.0087463162278496E-2</v>
      </c>
      <c r="AL97" s="28">
        <f t="shared" si="43"/>
        <v>5.2058564501370919E-2</v>
      </c>
      <c r="AM97" s="28">
        <f t="shared" si="43"/>
        <v>0.12963630551055094</v>
      </c>
      <c r="AN97" s="28">
        <f t="shared" si="43"/>
        <v>-9.7227374746307715E-2</v>
      </c>
      <c r="AO97" s="28">
        <f t="shared" si="43"/>
        <v>-8.9519701168500387E-2</v>
      </c>
      <c r="AP97" s="28"/>
      <c r="AQ97" s="28"/>
      <c r="AR97" s="28">
        <f t="shared" si="43"/>
        <v>-2.2323725984059073E-2</v>
      </c>
    </row>
    <row r="98" spans="1:44" hidden="1" outlineLevel="1" x14ac:dyDescent="0.25">
      <c r="A98" s="29" t="s">
        <v>1037</v>
      </c>
      <c r="B98" s="28">
        <f t="shared" ref="B98:N98" si="44">B14/B10-1</f>
        <v>6.7272593517038182E-3</v>
      </c>
      <c r="C98" s="28">
        <f t="shared" si="44"/>
        <v>3.4199947716478052E-2</v>
      </c>
      <c r="D98" s="28">
        <f t="shared" si="44"/>
        <v>2.5902636748904584E-3</v>
      </c>
      <c r="E98" s="28">
        <f t="shared" si="44"/>
        <v>-3.9757588675090383E-2</v>
      </c>
      <c r="F98" s="28">
        <f t="shared" si="44"/>
        <v>1.9615846768405998E-3</v>
      </c>
      <c r="G98" s="28">
        <f t="shared" si="44"/>
        <v>-6.2977633430605362E-4</v>
      </c>
      <c r="H98" s="28">
        <f t="shared" si="44"/>
        <v>2.4336142173719155E-2</v>
      </c>
      <c r="I98" s="28">
        <f t="shared" si="44"/>
        <v>-1.160887930878618E-2</v>
      </c>
      <c r="J98" s="28">
        <f t="shared" si="44"/>
        <v>-4.7044171248834532E-3</v>
      </c>
      <c r="K98" s="28">
        <f t="shared" si="44"/>
        <v>1.2535054510198762E-3</v>
      </c>
      <c r="L98" s="28">
        <f t="shared" si="44"/>
        <v>0</v>
      </c>
      <c r="M98" s="28">
        <f t="shared" si="44"/>
        <v>4.5564113749135826E-2</v>
      </c>
      <c r="N98" s="28">
        <f t="shared" si="44"/>
        <v>-5.4944727688569506E-3</v>
      </c>
      <c r="P98" s="29" t="s">
        <v>1033</v>
      </c>
      <c r="Q98" s="28">
        <f t="shared" ref="Q98:AC98" si="45">Q14/Q10-1</f>
        <v>-3.6603296383915795E-3</v>
      </c>
      <c r="R98" s="28">
        <f t="shared" si="45"/>
        <v>2.1242980957031143E-2</v>
      </c>
      <c r="S98" s="28">
        <f t="shared" si="45"/>
        <v>-5.7446289062500044E-2</v>
      </c>
      <c r="T98" s="28">
        <f t="shared" si="45"/>
        <v>0</v>
      </c>
      <c r="U98" s="28">
        <f t="shared" si="45"/>
        <v>4.9943927238338404E-7</v>
      </c>
      <c r="V98" s="28">
        <f t="shared" si="45"/>
        <v>0</v>
      </c>
      <c r="W98" s="28">
        <f t="shared" si="45"/>
        <v>0</v>
      </c>
      <c r="X98" s="28">
        <f t="shared" si="45"/>
        <v>-9.1165406584631348E-2</v>
      </c>
      <c r="Y98" s="28">
        <f t="shared" si="45"/>
        <v>0</v>
      </c>
      <c r="Z98" s="28">
        <f t="shared" si="45"/>
        <v>0</v>
      </c>
      <c r="AA98" s="28">
        <f t="shared" si="45"/>
        <v>0</v>
      </c>
      <c r="AB98" s="28">
        <f t="shared" si="45"/>
        <v>4.5564113749135826E-2</v>
      </c>
      <c r="AC98" s="28">
        <f t="shared" si="45"/>
        <v>-5.3872431584332636E-2</v>
      </c>
      <c r="AE98" s="29" t="s">
        <v>1033</v>
      </c>
      <c r="AF98" s="28">
        <f t="shared" ref="AF98:AO98" si="46">AF14/AF10-1</f>
        <v>1.2450185516787116E-2</v>
      </c>
      <c r="AG98" s="28">
        <f t="shared" si="46"/>
        <v>3.6255292163943187E-2</v>
      </c>
      <c r="AH98" s="28">
        <f t="shared" si="46"/>
        <v>7.1531607751755821E-3</v>
      </c>
      <c r="AI98" s="28">
        <f t="shared" si="46"/>
        <v>-5.7357571877372671E-2</v>
      </c>
      <c r="AJ98" s="28">
        <f t="shared" si="46"/>
        <v>9.8273616331090441E-3</v>
      </c>
      <c r="AK98" s="28">
        <f t="shared" si="46"/>
        <v>-8.78313276972853E-4</v>
      </c>
      <c r="AL98" s="28">
        <f t="shared" si="46"/>
        <v>0.10081516143268932</v>
      </c>
      <c r="AM98" s="28">
        <f t="shared" si="46"/>
        <v>-5.2854298895221863E-4</v>
      </c>
      <c r="AN98" s="28">
        <f t="shared" si="46"/>
        <v>-0.11117974226378446</v>
      </c>
      <c r="AO98" s="28">
        <f t="shared" si="46"/>
        <v>2.4591113474421444E-3</v>
      </c>
      <c r="AP98" s="28"/>
      <c r="AQ98" s="28"/>
      <c r="AR98" s="28">
        <f t="shared" ref="AR98" si="47">AR14/AR10-1</f>
        <v>2.4838762965939898E-2</v>
      </c>
    </row>
    <row r="99" spans="1:44" hidden="1" outlineLevel="1" x14ac:dyDescent="0.25">
      <c r="A99" s="29" t="s">
        <v>1038</v>
      </c>
      <c r="B99" s="28">
        <f t="shared" ref="B99:N99" si="48">B15/B11-1</f>
        <v>3.7077595138468311E-4</v>
      </c>
      <c r="C99" s="28">
        <f t="shared" si="48"/>
        <v>-1.5640269604563772E-2</v>
      </c>
      <c r="D99" s="28">
        <f t="shared" si="48"/>
        <v>2.4733789265725115E-3</v>
      </c>
      <c r="E99" s="28">
        <f t="shared" si="48"/>
        <v>-6.2635190534238161E-3</v>
      </c>
      <c r="F99" s="28">
        <f t="shared" si="48"/>
        <v>8.8521492426729687E-4</v>
      </c>
      <c r="G99" s="28">
        <f t="shared" si="48"/>
        <v>-1.3967147460036688E-4</v>
      </c>
      <c r="H99" s="28">
        <f t="shared" si="48"/>
        <v>0</v>
      </c>
      <c r="I99" s="28">
        <f t="shared" si="48"/>
        <v>1.9382099834859501E-2</v>
      </c>
      <c r="J99" s="28">
        <f t="shared" si="48"/>
        <v>5.7088169771997155E-3</v>
      </c>
      <c r="K99" s="28">
        <f t="shared" si="48"/>
        <v>-1.9819180096180888E-2</v>
      </c>
      <c r="L99" s="28">
        <f t="shared" si="48"/>
        <v>0</v>
      </c>
      <c r="M99" s="28">
        <f t="shared" si="48"/>
        <v>4.5564113749135826E-2</v>
      </c>
      <c r="N99" s="28">
        <f t="shared" si="48"/>
        <v>-6.9044754045636259E-3</v>
      </c>
      <c r="P99" s="29" t="s">
        <v>1034</v>
      </c>
      <c r="Q99" s="28">
        <f t="shared" ref="Q99:AC99" si="49">Q15/Q11-1</f>
        <v>6.5127669342857075E-4</v>
      </c>
      <c r="R99" s="28">
        <f t="shared" si="49"/>
        <v>1.7618367682371572E-2</v>
      </c>
      <c r="S99" s="28">
        <f t="shared" si="49"/>
        <v>-5.7446289062500044E-2</v>
      </c>
      <c r="T99" s="28">
        <f t="shared" si="49"/>
        <v>6.0660200697519207E-2</v>
      </c>
      <c r="U99" s="28">
        <f t="shared" si="49"/>
        <v>0</v>
      </c>
      <c r="V99" s="28">
        <f t="shared" si="49"/>
        <v>0</v>
      </c>
      <c r="W99" s="28">
        <f t="shared" si="49"/>
        <v>0</v>
      </c>
      <c r="X99" s="28">
        <f t="shared" si="49"/>
        <v>-4.9676487716087125E-2</v>
      </c>
      <c r="Y99" s="28">
        <f t="shared" si="49"/>
        <v>0</v>
      </c>
      <c r="Z99" s="28">
        <f t="shared" si="49"/>
        <v>0</v>
      </c>
      <c r="AA99" s="28">
        <f t="shared" si="49"/>
        <v>0</v>
      </c>
      <c r="AB99" s="28">
        <f t="shared" si="49"/>
        <v>4.5564113749135826E-2</v>
      </c>
      <c r="AC99" s="28">
        <f t="shared" si="49"/>
        <v>-5.3872431584332636E-2</v>
      </c>
      <c r="AE99" s="29" t="s">
        <v>1034</v>
      </c>
      <c r="AF99" s="28">
        <f t="shared" ref="AF99:AO99" si="50">AF15/AF11-1</f>
        <v>2.1963494850552046E-4</v>
      </c>
      <c r="AG99" s="28">
        <f t="shared" si="50"/>
        <v>-2.0713616228142384E-2</v>
      </c>
      <c r="AH99" s="28">
        <f t="shared" si="50"/>
        <v>7.0267710850364651E-3</v>
      </c>
      <c r="AI99" s="28">
        <f t="shared" si="50"/>
        <v>-3.5982824834029925E-2</v>
      </c>
      <c r="AJ99" s="28">
        <f t="shared" si="50"/>
        <v>4.3821490087965209E-3</v>
      </c>
      <c r="AK99" s="28">
        <f t="shared" si="50"/>
        <v>-1.947141162134125E-4</v>
      </c>
      <c r="AL99" s="28">
        <f t="shared" si="50"/>
        <v>0</v>
      </c>
      <c r="AM99" s="28">
        <f t="shared" si="50"/>
        <v>2.8392518734852157E-2</v>
      </c>
      <c r="AN99" s="28">
        <f t="shared" si="50"/>
        <v>0.17677696338576521</v>
      </c>
      <c r="AO99" s="28">
        <f t="shared" si="50"/>
        <v>-3.8108194077973501E-2</v>
      </c>
      <c r="AP99" s="28"/>
      <c r="AQ99" s="28"/>
      <c r="AR99" s="28">
        <f t="shared" ref="AR99" si="51">AR15/AR11-1</f>
        <v>2.2117938500393119E-2</v>
      </c>
    </row>
    <row r="100" spans="1:44" collapsed="1" x14ac:dyDescent="0.25">
      <c r="A100" s="159" t="s">
        <v>1039</v>
      </c>
      <c r="B100" s="28">
        <f t="shared" ref="B100:N100" si="52">B16/B12-1</f>
        <v>-3.7321189390332465E-3</v>
      </c>
      <c r="C100" s="28">
        <f t="shared" si="52"/>
        <v>-5.8172897773992593E-3</v>
      </c>
      <c r="D100" s="28">
        <f t="shared" si="52"/>
        <v>-1.7181103762463623E-3</v>
      </c>
      <c r="E100" s="28">
        <f t="shared" si="52"/>
        <v>1.1984199794383921E-2</v>
      </c>
      <c r="F100" s="28">
        <f t="shared" si="52"/>
        <v>-1.7221024719993316E-3</v>
      </c>
      <c r="G100" s="28">
        <f t="shared" si="52"/>
        <v>-1.3967147460036688E-4</v>
      </c>
      <c r="H100" s="28">
        <f t="shared" si="52"/>
        <v>0</v>
      </c>
      <c r="I100" s="28">
        <f t="shared" si="52"/>
        <v>-1.1449259473015339E-2</v>
      </c>
      <c r="J100" s="28">
        <f t="shared" si="52"/>
        <v>-6.2083686206237942E-4</v>
      </c>
      <c r="K100" s="28">
        <f t="shared" si="52"/>
        <v>-6.8167640318043121E-3</v>
      </c>
      <c r="L100" s="28">
        <f t="shared" si="52"/>
        <v>0</v>
      </c>
      <c r="M100" s="28">
        <f t="shared" si="52"/>
        <v>1.8683024619015276E-2</v>
      </c>
      <c r="N100" s="28">
        <f t="shared" si="52"/>
        <v>-1.6040893868644712E-2</v>
      </c>
      <c r="P100" s="159" t="s">
        <v>1035</v>
      </c>
      <c r="Q100" s="28">
        <f t="shared" ref="Q100:AC100" si="53">Q16/Q12-1</f>
        <v>1.7815845979254341E-3</v>
      </c>
      <c r="R100" s="28">
        <f t="shared" si="53"/>
        <v>1.568072794707942E-2</v>
      </c>
      <c r="S100" s="28">
        <f t="shared" si="53"/>
        <v>-2.6682361509178687E-2</v>
      </c>
      <c r="T100" s="28">
        <f t="shared" si="53"/>
        <v>6.0660200697519207E-2</v>
      </c>
      <c r="U100" s="28">
        <f t="shared" si="53"/>
        <v>0</v>
      </c>
      <c r="V100" s="28">
        <f t="shared" si="53"/>
        <v>0</v>
      </c>
      <c r="W100" s="28">
        <f t="shared" si="53"/>
        <v>0</v>
      </c>
      <c r="X100" s="28">
        <f t="shared" si="53"/>
        <v>-4.9676487716087125E-2</v>
      </c>
      <c r="Y100" s="28">
        <f t="shared" si="53"/>
        <v>0</v>
      </c>
      <c r="Z100" s="28">
        <f t="shared" si="53"/>
        <v>0</v>
      </c>
      <c r="AA100" s="28">
        <f t="shared" si="53"/>
        <v>0</v>
      </c>
      <c r="AB100" s="28">
        <f t="shared" si="53"/>
        <v>1.8683024619015276E-2</v>
      </c>
      <c r="AC100" s="28">
        <f t="shared" si="53"/>
        <v>0</v>
      </c>
      <c r="AE100" s="159" t="s">
        <v>1035</v>
      </c>
      <c r="AF100" s="28">
        <f t="shared" ref="AF100:AO100" si="54">AF16/AF12-1</f>
        <v>-6.6877088296195542E-3</v>
      </c>
      <c r="AG100" s="28">
        <f t="shared" si="54"/>
        <v>-9.1503279309834706E-3</v>
      </c>
      <c r="AH100" s="28">
        <f t="shared" si="54"/>
        <v>1.0620250737525261E-4</v>
      </c>
      <c r="AI100" s="28">
        <f t="shared" si="54"/>
        <v>-1.0209594114291676E-2</v>
      </c>
      <c r="AJ100" s="28">
        <f t="shared" si="54"/>
        <v>-8.4895894276318939E-3</v>
      </c>
      <c r="AK100" s="28">
        <f t="shared" si="54"/>
        <v>-1.947141162134125E-4</v>
      </c>
      <c r="AL100" s="28">
        <f t="shared" si="54"/>
        <v>0</v>
      </c>
      <c r="AM100" s="28">
        <f t="shared" si="54"/>
        <v>-6.6319642011086755E-3</v>
      </c>
      <c r="AN100" s="28">
        <f t="shared" si="54"/>
        <v>-1.6175007198279912E-2</v>
      </c>
      <c r="AO100" s="28">
        <f t="shared" si="54"/>
        <v>-1.3726193334387071E-2</v>
      </c>
      <c r="AP100" s="28"/>
      <c r="AQ100" s="28"/>
      <c r="AR100" s="28">
        <f t="shared" ref="AR100" si="55">AR16/AR12-1</f>
        <v>-2.5110674324355986E-2</v>
      </c>
    </row>
    <row r="101" spans="1:44" x14ac:dyDescent="0.25">
      <c r="A101" s="29" t="s">
        <v>1040</v>
      </c>
      <c r="B101" s="28">
        <f t="shared" ref="B101:N101" si="56">B17/B13-1</f>
        <v>6.2925268682165747E-3</v>
      </c>
      <c r="C101" s="28">
        <f t="shared" si="56"/>
        <v>1.1875484254801005E-2</v>
      </c>
      <c r="D101" s="28">
        <f t="shared" si="56"/>
        <v>-1.7181103762463623E-3</v>
      </c>
      <c r="E101" s="28">
        <f t="shared" si="56"/>
        <v>1.2011933298021082E-2</v>
      </c>
      <c r="F101" s="28">
        <f t="shared" si="56"/>
        <v>2.4561328443859498E-3</v>
      </c>
      <c r="G101" s="28">
        <f t="shared" si="56"/>
        <v>1.1038269354202157E-3</v>
      </c>
      <c r="H101" s="28">
        <f t="shared" si="56"/>
        <v>0</v>
      </c>
      <c r="I101" s="28">
        <f t="shared" si="56"/>
        <v>1.3092732657554285E-2</v>
      </c>
      <c r="J101" s="28">
        <f t="shared" si="56"/>
        <v>0</v>
      </c>
      <c r="K101" s="28">
        <f t="shared" si="56"/>
        <v>-6.8167640318043121E-3</v>
      </c>
      <c r="L101" s="28">
        <f t="shared" si="56"/>
        <v>2.6220703124999467E-3</v>
      </c>
      <c r="M101" s="28">
        <f t="shared" si="56"/>
        <v>4.5564113749135826E-2</v>
      </c>
      <c r="N101" s="28">
        <f t="shared" si="56"/>
        <v>-1.534287452794536E-2</v>
      </c>
      <c r="P101" s="29" t="s">
        <v>1036</v>
      </c>
      <c r="Q101" s="28">
        <f t="shared" ref="Q101:AC101" si="57">Q17/Q13-1</f>
        <v>1.4421577313439515E-2</v>
      </c>
      <c r="R101" s="28">
        <f t="shared" si="57"/>
        <v>4.2207818814506082E-2</v>
      </c>
      <c r="S101" s="28">
        <f t="shared" si="57"/>
        <v>-2.6682361509178687E-2</v>
      </c>
      <c r="T101" s="28">
        <f t="shared" si="57"/>
        <v>6.0660200697519207E-2</v>
      </c>
      <c r="U101" s="28">
        <f t="shared" si="57"/>
        <v>7.1952346427919256E-3</v>
      </c>
      <c r="V101" s="28">
        <f t="shared" si="57"/>
        <v>0</v>
      </c>
      <c r="W101" s="28">
        <f t="shared" si="57"/>
        <v>0</v>
      </c>
      <c r="X101" s="28">
        <f t="shared" si="57"/>
        <v>4.8037087676740864E-2</v>
      </c>
      <c r="Y101" s="28">
        <f t="shared" si="57"/>
        <v>0</v>
      </c>
      <c r="Z101" s="28">
        <f t="shared" si="57"/>
        <v>0</v>
      </c>
      <c r="AA101" s="28">
        <f t="shared" si="57"/>
        <v>2.6220703124999467E-3</v>
      </c>
      <c r="AB101" s="28">
        <f t="shared" si="57"/>
        <v>4.5564113749135826E-2</v>
      </c>
      <c r="AC101" s="28">
        <f t="shared" si="57"/>
        <v>0</v>
      </c>
      <c r="AE101" s="29" t="s">
        <v>1036</v>
      </c>
      <c r="AF101" s="28">
        <f t="shared" ref="AF101:AO101" si="58">AF17/AF13-1</f>
        <v>1.978719987518307E-3</v>
      </c>
      <c r="AG101" s="28">
        <f t="shared" si="58"/>
        <v>7.1654187635985522E-3</v>
      </c>
      <c r="AH101" s="28">
        <f t="shared" si="58"/>
        <v>1.0620250737525261E-4</v>
      </c>
      <c r="AI101" s="28">
        <f t="shared" si="58"/>
        <v>-9.9448482000000782E-3</v>
      </c>
      <c r="AJ101" s="28">
        <f t="shared" si="58"/>
        <v>-1.5991166325345141E-2</v>
      </c>
      <c r="AK101" s="28">
        <f t="shared" si="58"/>
        <v>1.540202195805751E-3</v>
      </c>
      <c r="AL101" s="28">
        <f t="shared" si="58"/>
        <v>0</v>
      </c>
      <c r="AM101" s="28">
        <f t="shared" si="58"/>
        <v>8.9732347259412482E-3</v>
      </c>
      <c r="AN101" s="28">
        <f t="shared" si="58"/>
        <v>0</v>
      </c>
      <c r="AO101" s="28">
        <f t="shared" si="58"/>
        <v>-1.3726193334387071E-2</v>
      </c>
      <c r="AP101" s="28"/>
      <c r="AQ101" s="28"/>
      <c r="AR101" s="28">
        <f t="shared" ref="AR101:AR115" si="59">AR17/AR13-1</f>
        <v>-2.4210626592097828E-2</v>
      </c>
    </row>
    <row r="102" spans="1:44" x14ac:dyDescent="0.25">
      <c r="A102" s="29" t="s">
        <v>1041</v>
      </c>
      <c r="B102" s="28">
        <f t="shared" ref="B102:N102" si="60">B18/B14-1</f>
        <v>1.9862562937336126E-2</v>
      </c>
      <c r="C102" s="28">
        <f t="shared" si="60"/>
        <v>8.3945259489612845E-3</v>
      </c>
      <c r="D102" s="28">
        <f t="shared" si="60"/>
        <v>5.9236348550180118E-3</v>
      </c>
      <c r="E102" s="28">
        <f t="shared" si="60"/>
        <v>4.9979401830454462E-2</v>
      </c>
      <c r="F102" s="28">
        <f t="shared" si="60"/>
        <v>1.0441015231440254E-2</v>
      </c>
      <c r="G102" s="28">
        <f t="shared" si="60"/>
        <v>3.7674565727632281E-3</v>
      </c>
      <c r="H102" s="28">
        <f t="shared" si="60"/>
        <v>0</v>
      </c>
      <c r="I102" s="28">
        <f t="shared" si="60"/>
        <v>9.0635760401133414E-2</v>
      </c>
      <c r="J102" s="28">
        <f t="shared" si="60"/>
        <v>0</v>
      </c>
      <c r="K102" s="28">
        <f t="shared" si="60"/>
        <v>-3.3937967198295116E-2</v>
      </c>
      <c r="L102" s="28">
        <f t="shared" si="60"/>
        <v>8.6184692382813566E-3</v>
      </c>
      <c r="M102" s="28">
        <f t="shared" si="60"/>
        <v>0</v>
      </c>
      <c r="N102" s="28">
        <f t="shared" si="60"/>
        <v>-1.4396469783339416E-2</v>
      </c>
      <c r="P102" s="29" t="s">
        <v>1041</v>
      </c>
      <c r="Q102" s="28">
        <f t="shared" ref="Q102:AC102" si="61">Q18/Q14-1</f>
        <v>1.2753021472740489E-2</v>
      </c>
      <c r="R102" s="28">
        <f t="shared" si="61"/>
        <v>3.6749169034627771E-2</v>
      </c>
      <c r="S102" s="28">
        <f t="shared" si="61"/>
        <v>0</v>
      </c>
      <c r="T102" s="28">
        <f t="shared" si="61"/>
        <v>6.0660200697519207E-2</v>
      </c>
      <c r="U102" s="28">
        <f t="shared" si="61"/>
        <v>1.184084305307076E-2</v>
      </c>
      <c r="V102" s="28">
        <f t="shared" si="61"/>
        <v>0</v>
      </c>
      <c r="W102" s="28">
        <f t="shared" si="61"/>
        <v>0</v>
      </c>
      <c r="X102" s="28">
        <f t="shared" si="61"/>
        <v>4.8037087676740864E-2</v>
      </c>
      <c r="Y102" s="28">
        <f t="shared" si="61"/>
        <v>0</v>
      </c>
      <c r="Z102" s="28">
        <f t="shared" si="61"/>
        <v>0</v>
      </c>
      <c r="AA102" s="28">
        <f t="shared" si="61"/>
        <v>8.6184692382813566E-3</v>
      </c>
      <c r="AB102" s="28">
        <f t="shared" si="61"/>
        <v>0</v>
      </c>
      <c r="AC102" s="28">
        <f t="shared" si="61"/>
        <v>0</v>
      </c>
      <c r="AE102" s="29" t="s">
        <v>1041</v>
      </c>
      <c r="AF102" s="28">
        <f t="shared" ref="AF102:AO102" si="62">AF18/AF14-1</f>
        <v>2.3717258604085023E-2</v>
      </c>
      <c r="AG102" s="28">
        <f t="shared" si="62"/>
        <v>3.961799172465641E-3</v>
      </c>
      <c r="AH102" s="28">
        <f t="shared" si="62"/>
        <v>6.3450203429349372E-3</v>
      </c>
      <c r="AI102" s="28">
        <f t="shared" si="62"/>
        <v>4.4963519753165482E-2</v>
      </c>
      <c r="AJ102" s="28">
        <f t="shared" si="62"/>
        <v>4.8813916421421855E-3</v>
      </c>
      <c r="AK102" s="28">
        <f t="shared" si="62"/>
        <v>5.2550447775994158E-3</v>
      </c>
      <c r="AL102" s="28">
        <f t="shared" si="62"/>
        <v>0</v>
      </c>
      <c r="AM102" s="28">
        <f t="shared" si="62"/>
        <v>9.6030778677844264E-2</v>
      </c>
      <c r="AN102" s="28">
        <f t="shared" si="62"/>
        <v>0</v>
      </c>
      <c r="AO102" s="28">
        <f t="shared" si="62"/>
        <v>-6.6496638063287428E-2</v>
      </c>
      <c r="AP102" s="28"/>
      <c r="AQ102" s="28"/>
      <c r="AR102" s="28">
        <f t="shared" si="59"/>
        <v>-2.2729814032624307E-2</v>
      </c>
    </row>
    <row r="103" spans="1:44" x14ac:dyDescent="0.25">
      <c r="A103" s="29" t="s">
        <v>1042</v>
      </c>
      <c r="B103" s="28">
        <f t="shared" ref="B103:N103" si="63">B19/B15-1</f>
        <v>-4.4555513939311675E-3</v>
      </c>
      <c r="C103" s="28">
        <f t="shared" si="63"/>
        <v>4.3583392935647058E-2</v>
      </c>
      <c r="D103" s="28">
        <f t="shared" si="63"/>
        <v>4.6088347289512388E-3</v>
      </c>
      <c r="E103" s="28">
        <f t="shared" si="63"/>
        <v>2.1997406459465241E-2</v>
      </c>
      <c r="F103" s="28">
        <f t="shared" si="63"/>
        <v>2.1747290757294646E-3</v>
      </c>
      <c r="G103" s="28">
        <f t="shared" si="63"/>
        <v>2.8642018849083239E-3</v>
      </c>
      <c r="H103" s="28">
        <f t="shared" si="63"/>
        <v>0</v>
      </c>
      <c r="I103" s="28">
        <f t="shared" si="63"/>
        <v>-9.8936423644718774E-2</v>
      </c>
      <c r="J103" s="28">
        <f t="shared" si="63"/>
        <v>0</v>
      </c>
      <c r="K103" s="28">
        <f t="shared" si="63"/>
        <v>-1.8474959023272453E-3</v>
      </c>
      <c r="L103" s="28">
        <f t="shared" si="63"/>
        <v>8.6184692382813566E-3</v>
      </c>
      <c r="M103" s="28">
        <f t="shared" si="63"/>
        <v>0</v>
      </c>
      <c r="N103" s="28">
        <f t="shared" si="63"/>
        <v>-1.8144187640123155E-2</v>
      </c>
      <c r="P103" s="29" t="s">
        <v>1042</v>
      </c>
      <c r="Q103" s="28">
        <f t="shared" ref="Q103:AC103" si="64">Q19/Q15-1</f>
        <v>1.0528912647221889E-2</v>
      </c>
      <c r="R103" s="28">
        <f t="shared" si="64"/>
        <v>3.6749169034627771E-2</v>
      </c>
      <c r="S103" s="28">
        <f t="shared" si="64"/>
        <v>0</v>
      </c>
      <c r="T103" s="28">
        <f t="shared" si="64"/>
        <v>0</v>
      </c>
      <c r="U103" s="28">
        <f t="shared" si="64"/>
        <v>1.184084305307076E-2</v>
      </c>
      <c r="V103" s="28">
        <f t="shared" si="64"/>
        <v>0</v>
      </c>
      <c r="W103" s="28">
        <f t="shared" si="64"/>
        <v>0</v>
      </c>
      <c r="X103" s="28">
        <f t="shared" si="64"/>
        <v>4.8037087676740864E-2</v>
      </c>
      <c r="Y103" s="28">
        <f t="shared" si="64"/>
        <v>0</v>
      </c>
      <c r="Z103" s="28">
        <f t="shared" si="64"/>
        <v>0</v>
      </c>
      <c r="AA103" s="28">
        <f t="shared" si="64"/>
        <v>8.6184692382813566E-3</v>
      </c>
      <c r="AB103" s="28">
        <f t="shared" si="64"/>
        <v>0</v>
      </c>
      <c r="AC103" s="28">
        <f t="shared" si="64"/>
        <v>0</v>
      </c>
      <c r="AE103" s="29" t="s">
        <v>1042</v>
      </c>
      <c r="AF103" s="28">
        <f t="shared" ref="AF103:AO103" si="65">AF19/AF15-1</f>
        <v>-1.2529977976376117E-2</v>
      </c>
      <c r="AG103" s="28">
        <f t="shared" si="65"/>
        <v>4.4666705595036493E-2</v>
      </c>
      <c r="AH103" s="28">
        <f t="shared" si="65"/>
        <v>4.9366714026581882E-3</v>
      </c>
      <c r="AI103" s="28">
        <f t="shared" si="65"/>
        <v>3.2745263186011009E-2</v>
      </c>
      <c r="AJ103" s="28">
        <f t="shared" si="65"/>
        <v>-3.5843729499047461E-2</v>
      </c>
      <c r="AK103" s="28">
        <f t="shared" si="65"/>
        <v>3.9936688333503945E-3</v>
      </c>
      <c r="AL103" s="28">
        <f t="shared" si="65"/>
        <v>0</v>
      </c>
      <c r="AM103" s="28">
        <f t="shared" si="65"/>
        <v>-0.11665700310906846</v>
      </c>
      <c r="AN103" s="28">
        <f t="shared" si="65"/>
        <v>0</v>
      </c>
      <c r="AO103" s="28">
        <f t="shared" si="65"/>
        <v>-3.6198886759816196E-3</v>
      </c>
      <c r="AP103" s="28"/>
      <c r="AQ103" s="28"/>
      <c r="AR103" s="28">
        <f t="shared" si="59"/>
        <v>-2.8522275651083784E-2</v>
      </c>
    </row>
    <row r="104" spans="1:44" x14ac:dyDescent="0.25">
      <c r="A104" s="29" t="s">
        <v>1043</v>
      </c>
      <c r="B104" s="28">
        <f t="shared" ref="B104:N104" si="66">B20/B16-1</f>
        <v>6.4232892575575296E-3</v>
      </c>
      <c r="C104" s="28">
        <f t="shared" si="66"/>
        <v>3.2471848316559582E-2</v>
      </c>
      <c r="D104" s="28">
        <f t="shared" si="66"/>
        <v>5.0654167680326267E-3</v>
      </c>
      <c r="E104" s="28">
        <f t="shared" si="66"/>
        <v>5.8836413837055623E-2</v>
      </c>
      <c r="F104" s="28">
        <f t="shared" si="66"/>
        <v>6.652752958163477E-3</v>
      </c>
      <c r="G104" s="28">
        <f t="shared" si="66"/>
        <v>-2.8186604769196988E-3</v>
      </c>
      <c r="H104" s="28">
        <f t="shared" si="66"/>
        <v>-2.1120132195691865E-2</v>
      </c>
      <c r="I104" s="28">
        <f t="shared" si="66"/>
        <v>-3.5644834951316762E-2</v>
      </c>
      <c r="J104" s="28">
        <f t="shared" si="66"/>
        <v>7.8123904865479155E-4</v>
      </c>
      <c r="K104" s="28">
        <f t="shared" si="66"/>
        <v>3.3217816461434957E-2</v>
      </c>
      <c r="L104" s="28">
        <f t="shared" si="66"/>
        <v>8.6184692382813566E-3</v>
      </c>
      <c r="M104" s="28">
        <f t="shared" si="66"/>
        <v>0</v>
      </c>
      <c r="N104" s="28">
        <f t="shared" si="66"/>
        <v>-9.4532011196488686E-3</v>
      </c>
      <c r="P104" s="29" t="s">
        <v>1043</v>
      </c>
      <c r="Q104" s="28">
        <f t="shared" ref="Q104:AC104" si="67">Q20/Q16-1</f>
        <v>1.6944655104404793E-2</v>
      </c>
      <c r="R104" s="28">
        <f t="shared" si="67"/>
        <v>4.2140246455230068E-2</v>
      </c>
      <c r="S104" s="28">
        <f t="shared" si="67"/>
        <v>0</v>
      </c>
      <c r="T104" s="28">
        <f t="shared" si="67"/>
        <v>0.11803395776244763</v>
      </c>
      <c r="U104" s="28">
        <f t="shared" si="67"/>
        <v>1.184084305307076E-2</v>
      </c>
      <c r="V104" s="28">
        <f t="shared" si="67"/>
        <v>0</v>
      </c>
      <c r="W104" s="28">
        <f t="shared" si="67"/>
        <v>3.6569121018466433E-2</v>
      </c>
      <c r="X104" s="28">
        <f t="shared" si="67"/>
        <v>4.8037087676740864E-2</v>
      </c>
      <c r="Y104" s="28">
        <f t="shared" si="67"/>
        <v>0</v>
      </c>
      <c r="Z104" s="28">
        <f t="shared" si="67"/>
        <v>0</v>
      </c>
      <c r="AA104" s="28">
        <f t="shared" si="67"/>
        <v>8.6184692382813566E-3</v>
      </c>
      <c r="AB104" s="28">
        <f t="shared" si="67"/>
        <v>0</v>
      </c>
      <c r="AC104" s="28">
        <f t="shared" si="67"/>
        <v>0</v>
      </c>
      <c r="AE104" s="29" t="s">
        <v>1043</v>
      </c>
      <c r="AF104" s="28">
        <f t="shared" ref="AF104:AO104" si="68">AF20/AF16-1</f>
        <v>7.3523275794729059E-4</v>
      </c>
      <c r="AG104" s="28">
        <f t="shared" si="68"/>
        <v>3.0935317854763111E-2</v>
      </c>
      <c r="AH104" s="28">
        <f t="shared" si="68"/>
        <v>5.4256979794558013E-3</v>
      </c>
      <c r="AI104" s="28">
        <f t="shared" si="68"/>
        <v>2.9912777386659428E-2</v>
      </c>
      <c r="AJ104" s="28">
        <f t="shared" si="68"/>
        <v>-1.3909107151992783E-2</v>
      </c>
      <c r="AK104" s="28">
        <f t="shared" si="68"/>
        <v>-3.9302115285726469E-3</v>
      </c>
      <c r="AL104" s="28">
        <f t="shared" si="68"/>
        <v>-0.18581148089409516</v>
      </c>
      <c r="AM104" s="28">
        <f t="shared" si="68"/>
        <v>-4.5733279022297069E-2</v>
      </c>
      <c r="AN104" s="28">
        <f t="shared" si="68"/>
        <v>2.0674923260539879E-2</v>
      </c>
      <c r="AO104" s="28">
        <f t="shared" si="68"/>
        <v>6.7355675352745559E-2</v>
      </c>
      <c r="AP104" s="28"/>
      <c r="AQ104" s="28"/>
      <c r="AR104" s="28">
        <f t="shared" si="59"/>
        <v>-1.4935824898192118E-2</v>
      </c>
    </row>
    <row r="105" spans="1:44" x14ac:dyDescent="0.25">
      <c r="A105" s="29" t="s">
        <v>1044</v>
      </c>
      <c r="B105" s="28">
        <f t="shared" ref="B105:N105" si="69">B21/B17-1</f>
        <v>-1.8940750135416629E-2</v>
      </c>
      <c r="C105" s="28">
        <f t="shared" si="69"/>
        <v>2.1908178645055898E-3</v>
      </c>
      <c r="D105" s="28">
        <f t="shared" si="69"/>
        <v>5.0266543340453662E-3</v>
      </c>
      <c r="E105" s="28">
        <f t="shared" si="69"/>
        <v>5.6825774883632496E-2</v>
      </c>
      <c r="F105" s="28">
        <f t="shared" si="69"/>
        <v>-8.6539897264310994E-2</v>
      </c>
      <c r="G105" s="28">
        <f t="shared" si="69"/>
        <v>4.535108249787978E-3</v>
      </c>
      <c r="H105" s="28">
        <f t="shared" si="69"/>
        <v>2.5575893614821155E-2</v>
      </c>
      <c r="I105" s="28">
        <f t="shared" si="69"/>
        <v>-6.4491509524368662E-2</v>
      </c>
      <c r="J105" s="28">
        <f t="shared" si="69"/>
        <v>7.8123904865479155E-4</v>
      </c>
      <c r="K105" s="28">
        <f t="shared" si="69"/>
        <v>3.3217816461434957E-2</v>
      </c>
      <c r="L105" s="28">
        <f t="shared" si="69"/>
        <v>5.9807170651173802E-3</v>
      </c>
      <c r="M105" s="28">
        <f t="shared" si="69"/>
        <v>0</v>
      </c>
      <c r="N105" s="28">
        <f t="shared" si="69"/>
        <v>-1.5749208761766109E-3</v>
      </c>
      <c r="P105" s="29" t="s">
        <v>1044</v>
      </c>
      <c r="Q105" s="28">
        <f t="shared" ref="Q105:AC105" si="70">Q21/Q17-1</f>
        <v>-3.0762354812751691E-2</v>
      </c>
      <c r="R105" s="28">
        <f t="shared" si="70"/>
        <v>1.7675560871323936E-2</v>
      </c>
      <c r="S105" s="28">
        <f t="shared" si="70"/>
        <v>0</v>
      </c>
      <c r="T105" s="28">
        <f t="shared" si="70"/>
        <v>0.11803395776244763</v>
      </c>
      <c r="U105" s="28">
        <f t="shared" si="70"/>
        <v>-0.10603140401227906</v>
      </c>
      <c r="V105" s="28">
        <f t="shared" si="70"/>
        <v>0</v>
      </c>
      <c r="W105" s="28">
        <f t="shared" si="70"/>
        <v>0</v>
      </c>
      <c r="X105" s="28">
        <f t="shared" si="70"/>
        <v>0</v>
      </c>
      <c r="Y105" s="28">
        <f t="shared" si="70"/>
        <v>0</v>
      </c>
      <c r="Z105" s="28">
        <f t="shared" si="70"/>
        <v>0</v>
      </c>
      <c r="AA105" s="28">
        <f t="shared" si="70"/>
        <v>5.9807170651173802E-3</v>
      </c>
      <c r="AB105" s="28">
        <f t="shared" si="70"/>
        <v>0</v>
      </c>
      <c r="AC105" s="28">
        <f t="shared" si="70"/>
        <v>0</v>
      </c>
      <c r="AE105" s="29" t="s">
        <v>1044</v>
      </c>
      <c r="AF105" s="28">
        <f t="shared" ref="AF105:AO105" si="71">AF21/AF17-1</f>
        <v>-1.2589580051413529E-2</v>
      </c>
      <c r="AG105" s="28">
        <f t="shared" si="71"/>
        <v>-2.9735746738357438E-4</v>
      </c>
      <c r="AH105" s="28">
        <f t="shared" si="71"/>
        <v>5.3841903328506469E-3</v>
      </c>
      <c r="AI105" s="28">
        <f t="shared" si="71"/>
        <v>2.7230062793945242E-2</v>
      </c>
      <c r="AJ105" s="28">
        <f t="shared" si="71"/>
        <v>-8.8809028930252332E-3</v>
      </c>
      <c r="AK105" s="28">
        <f t="shared" si="71"/>
        <v>6.3251640194756931E-3</v>
      </c>
      <c r="AL105" s="28">
        <f t="shared" si="71"/>
        <v>9.8589972535144232E-2</v>
      </c>
      <c r="AM105" s="28">
        <f t="shared" si="71"/>
        <v>-7.2388540630000331E-2</v>
      </c>
      <c r="AN105" s="28">
        <f t="shared" si="71"/>
        <v>2.0674923260539879E-2</v>
      </c>
      <c r="AO105" s="28">
        <f t="shared" si="71"/>
        <v>6.7355675352745559E-2</v>
      </c>
      <c r="AP105" s="28"/>
      <c r="AQ105" s="28"/>
      <c r="AR105" s="28">
        <f t="shared" si="59"/>
        <v>-2.5078442695782854E-3</v>
      </c>
    </row>
    <row r="106" spans="1:44" x14ac:dyDescent="0.25">
      <c r="A106" s="29" t="s">
        <v>1045</v>
      </c>
      <c r="B106" s="28">
        <f t="shared" ref="B106:N106" si="72">B22/B18-1</f>
        <v>-4.0380437925917612E-2</v>
      </c>
      <c r="C106" s="28">
        <f t="shared" si="72"/>
        <v>4.9694462366689507E-3</v>
      </c>
      <c r="D106" s="28">
        <f t="shared" si="72"/>
        <v>7.7250473267320707E-4</v>
      </c>
      <c r="E106" s="28">
        <f t="shared" si="72"/>
        <v>4.6685232007485755E-2</v>
      </c>
      <c r="F106" s="28">
        <f t="shared" si="72"/>
        <v>-0.23623714352601555</v>
      </c>
      <c r="G106" s="28">
        <f t="shared" si="72"/>
        <v>-2.1634502129718292E-2</v>
      </c>
      <c r="H106" s="28">
        <f t="shared" si="72"/>
        <v>2.5575904933911042E-2</v>
      </c>
      <c r="I106" s="28">
        <f t="shared" si="72"/>
        <v>-5.838752510233991E-2</v>
      </c>
      <c r="J106" s="28">
        <f t="shared" si="72"/>
        <v>7.8124103531562739E-4</v>
      </c>
      <c r="K106" s="28">
        <f t="shared" si="72"/>
        <v>3.3217848549816908E-2</v>
      </c>
      <c r="L106" s="28">
        <f t="shared" si="72"/>
        <v>-2.5047228402463872E-8</v>
      </c>
      <c r="M106" s="28">
        <f t="shared" si="72"/>
        <v>5.1016850760252863E-2</v>
      </c>
      <c r="N106" s="28">
        <f t="shared" si="72"/>
        <v>1.8003426207485518E-2</v>
      </c>
      <c r="P106" s="29" t="s">
        <v>1045</v>
      </c>
      <c r="Q106" s="28">
        <f t="shared" ref="Q106:AC106" si="73">Q22/Q18-1</f>
        <v>-9.1531509758954632E-2</v>
      </c>
      <c r="R106" s="28">
        <f t="shared" si="73"/>
        <v>7.2395359208654586E-3</v>
      </c>
      <c r="S106" s="28">
        <f t="shared" si="73"/>
        <v>0</v>
      </c>
      <c r="T106" s="28">
        <f t="shared" si="73"/>
        <v>0.11803395776244763</v>
      </c>
      <c r="U106" s="28">
        <f t="shared" si="73"/>
        <v>-0.29237573565845465</v>
      </c>
      <c r="V106" s="28">
        <f t="shared" si="73"/>
        <v>0</v>
      </c>
      <c r="W106" s="28">
        <f t="shared" si="73"/>
        <v>0</v>
      </c>
      <c r="X106" s="28">
        <f t="shared" si="73"/>
        <v>0</v>
      </c>
      <c r="Y106" s="28">
        <f t="shared" si="73"/>
        <v>0</v>
      </c>
      <c r="Z106" s="28">
        <f t="shared" si="73"/>
        <v>0</v>
      </c>
      <c r="AA106" s="28">
        <f t="shared" si="73"/>
        <v>0</v>
      </c>
      <c r="AB106" s="28">
        <f t="shared" si="73"/>
        <v>5.1016867436332491E-2</v>
      </c>
      <c r="AC106" s="28">
        <f t="shared" si="73"/>
        <v>4.9068844927360633E-2</v>
      </c>
      <c r="AE106" s="29" t="s">
        <v>1045</v>
      </c>
      <c r="AF106" s="28">
        <f t="shared" ref="AF106:AO106" si="74">AF22/AF18-1</f>
        <v>-1.2944638910363682E-2</v>
      </c>
      <c r="AG106" s="28">
        <f t="shared" si="74"/>
        <v>4.6029518508645673E-3</v>
      </c>
      <c r="AH106" s="28">
        <f t="shared" si="74"/>
        <v>8.2706864085335674E-4</v>
      </c>
      <c r="AI106" s="28">
        <f t="shared" si="74"/>
        <v>1.2675141233563725E-2</v>
      </c>
      <c r="AJ106" s="28">
        <f t="shared" si="74"/>
        <v>-1.1725397146628347E-2</v>
      </c>
      <c r="AK106" s="28">
        <f t="shared" si="74"/>
        <v>-3.0132260450820958E-2</v>
      </c>
      <c r="AL106" s="28">
        <f t="shared" si="74"/>
        <v>9.8589972535144232E-2</v>
      </c>
      <c r="AM106" s="28">
        <f t="shared" si="74"/>
        <v>-6.545830128830088E-2</v>
      </c>
      <c r="AN106" s="28">
        <f t="shared" si="74"/>
        <v>2.0674923260539879E-2</v>
      </c>
      <c r="AO106" s="28">
        <f t="shared" si="74"/>
        <v>6.7355675352745559E-2</v>
      </c>
      <c r="AP106" s="28"/>
      <c r="AQ106" s="28"/>
      <c r="AR106" s="28">
        <f t="shared" si="59"/>
        <v>-3.9707186932513849E-4</v>
      </c>
    </row>
    <row r="107" spans="1:44" x14ac:dyDescent="0.25">
      <c r="A107" s="29" t="s">
        <v>1046</v>
      </c>
      <c r="B107" s="28">
        <f t="shared" ref="B107:N107" si="75">B23/B19-1</f>
        <v>-5.3011343987461323E-3</v>
      </c>
      <c r="C107" s="28">
        <f t="shared" si="75"/>
        <v>-1.1482545656035126E-2</v>
      </c>
      <c r="D107" s="28">
        <f t="shared" si="75"/>
        <v>1.5522879953910884E-3</v>
      </c>
      <c r="E107" s="28">
        <f t="shared" si="75"/>
        <v>-1.1683957165939618E-2</v>
      </c>
      <c r="F107" s="28">
        <f t="shared" si="75"/>
        <v>-0.20571247664338399</v>
      </c>
      <c r="G107" s="28">
        <f t="shared" si="75"/>
        <v>-5.221318147733911E-2</v>
      </c>
      <c r="H107" s="28">
        <f t="shared" si="75"/>
        <v>2.5588271410284191E-2</v>
      </c>
      <c r="I107" s="28">
        <f t="shared" si="75"/>
        <v>0.19214719940847713</v>
      </c>
      <c r="J107" s="28">
        <f t="shared" si="75"/>
        <v>7.8124103531562739E-4</v>
      </c>
      <c r="K107" s="28">
        <f t="shared" si="75"/>
        <v>6.7621656449610157E-3</v>
      </c>
      <c r="L107" s="28">
        <f t="shared" si="75"/>
        <v>-8.5448259189523368E-3</v>
      </c>
      <c r="M107" s="28">
        <f t="shared" si="75"/>
        <v>5.1016850760252863E-2</v>
      </c>
      <c r="N107" s="28">
        <f t="shared" si="75"/>
        <v>2.914428429137117E-2</v>
      </c>
      <c r="P107" s="29" t="s">
        <v>1046</v>
      </c>
      <c r="Q107" s="28">
        <f t="shared" ref="Q107:AC107" si="76">Q23/Q19-1</f>
        <v>-9.050215621812796E-2</v>
      </c>
      <c r="R107" s="28">
        <f t="shared" si="76"/>
        <v>5.1999823888184693E-3</v>
      </c>
      <c r="S107" s="28">
        <f t="shared" si="76"/>
        <v>0</v>
      </c>
      <c r="T107" s="28">
        <f t="shared" si="76"/>
        <v>-5.719098412255641E-2</v>
      </c>
      <c r="U107" s="28">
        <f t="shared" si="76"/>
        <v>-0.26887387061183077</v>
      </c>
      <c r="V107" s="28">
        <f t="shared" si="76"/>
        <v>0</v>
      </c>
      <c r="W107" s="28">
        <f t="shared" si="76"/>
        <v>0</v>
      </c>
      <c r="X107" s="28">
        <f t="shared" si="76"/>
        <v>0</v>
      </c>
      <c r="Y107" s="28">
        <f t="shared" si="76"/>
        <v>0</v>
      </c>
      <c r="Z107" s="28">
        <f t="shared" si="76"/>
        <v>0</v>
      </c>
      <c r="AA107" s="28">
        <f t="shared" si="76"/>
        <v>-8.5448259189523368E-3</v>
      </c>
      <c r="AB107" s="28">
        <f t="shared" si="76"/>
        <v>5.1016867436332491E-2</v>
      </c>
      <c r="AC107" s="28">
        <f t="shared" si="76"/>
        <v>4.9068844927360633E-2</v>
      </c>
      <c r="AE107" s="29" t="s">
        <v>1046</v>
      </c>
      <c r="AF107" s="28">
        <f t="shared" ref="AF107:AO107" si="77">AF23/AF19-1</f>
        <v>4.1682121884672352E-2</v>
      </c>
      <c r="AG107" s="28">
        <f t="shared" si="77"/>
        <v>-1.4106899572679854E-2</v>
      </c>
      <c r="AH107" s="28">
        <f t="shared" si="77"/>
        <v>1.6621504319056513E-3</v>
      </c>
      <c r="AI107" s="28">
        <f t="shared" si="77"/>
        <v>9.8455925702789493E-3</v>
      </c>
      <c r="AJ107" s="28">
        <f t="shared" si="77"/>
        <v>5.499840308267645E-2</v>
      </c>
      <c r="AK107" s="28">
        <f t="shared" si="77"/>
        <v>-7.2721918780619288E-2</v>
      </c>
      <c r="AL107" s="28">
        <f t="shared" si="77"/>
        <v>9.8637642838929285E-2</v>
      </c>
      <c r="AM107" s="28">
        <f t="shared" si="77"/>
        <v>0.21963372424405891</v>
      </c>
      <c r="AN107" s="28">
        <f t="shared" si="77"/>
        <v>2.0674923260539879E-2</v>
      </c>
      <c r="AO107" s="28">
        <f t="shared" si="77"/>
        <v>1.3273001646861404E-2</v>
      </c>
      <c r="AP107" s="28"/>
      <c r="AQ107" s="28"/>
      <c r="AR107" s="28">
        <f t="shared" si="59"/>
        <v>1.7413180115797067E-2</v>
      </c>
    </row>
    <row r="108" spans="1:44" x14ac:dyDescent="0.25">
      <c r="A108" s="29" t="s">
        <v>1047</v>
      </c>
      <c r="B108" s="28">
        <f t="shared" ref="B108:N108" si="78">B24/B20-1</f>
        <v>4.5839372566621739E-2</v>
      </c>
      <c r="C108" s="28">
        <f t="shared" si="78"/>
        <v>5.16640684276366E-2</v>
      </c>
      <c r="D108" s="28">
        <f t="shared" si="78"/>
        <v>1.3415292911053367E-2</v>
      </c>
      <c r="E108" s="28">
        <f t="shared" si="78"/>
        <v>-6.3168648042191466E-2</v>
      </c>
      <c r="F108" s="28">
        <f t="shared" si="78"/>
        <v>2.0129220868053022E-2</v>
      </c>
      <c r="G108" s="28">
        <f t="shared" si="78"/>
        <v>-1.1771038711171578E-2</v>
      </c>
      <c r="H108" s="28">
        <f t="shared" si="78"/>
        <v>2.7443140113255327E-2</v>
      </c>
      <c r="I108" s="28">
        <f t="shared" si="78"/>
        <v>0.15907102953262364</v>
      </c>
      <c r="J108" s="28">
        <f t="shared" si="78"/>
        <v>1.9851100763190743E-9</v>
      </c>
      <c r="K108" s="28">
        <f t="shared" si="78"/>
        <v>4.3038770050465747E-2</v>
      </c>
      <c r="L108" s="28">
        <f t="shared" si="78"/>
        <v>8.9793302561006705E-2</v>
      </c>
      <c r="M108" s="28">
        <f t="shared" si="78"/>
        <v>5.1016850760252863E-2</v>
      </c>
      <c r="N108" s="28">
        <f t="shared" si="78"/>
        <v>1.6087358765540127E-2</v>
      </c>
      <c r="P108" s="29" t="s">
        <v>1047</v>
      </c>
      <c r="Q108" s="28">
        <f t="shared" ref="Q108:AC108" si="79">Q24/Q20-1</f>
        <v>1.6659064598894435E-2</v>
      </c>
      <c r="R108" s="28">
        <f t="shared" si="79"/>
        <v>1.1270986995428611E-2</v>
      </c>
      <c r="S108" s="28">
        <f t="shared" si="79"/>
        <v>0.18164476325536816</v>
      </c>
      <c r="T108" s="28">
        <f t="shared" si="79"/>
        <v>-0.15672595690714675</v>
      </c>
      <c r="U108" s="28">
        <f t="shared" si="79"/>
        <v>1.2399304088238416E-2</v>
      </c>
      <c r="V108" s="28">
        <f t="shared" si="79"/>
        <v>0</v>
      </c>
      <c r="W108" s="28">
        <f t="shared" si="79"/>
        <v>-3.527899903340348E-2</v>
      </c>
      <c r="X108" s="28">
        <f t="shared" si="79"/>
        <v>4.5835293656666387E-2</v>
      </c>
      <c r="Y108" s="28">
        <f t="shared" si="79"/>
        <v>0</v>
      </c>
      <c r="Z108" s="28">
        <f t="shared" si="79"/>
        <v>0</v>
      </c>
      <c r="AA108" s="28">
        <f t="shared" si="79"/>
        <v>8.9793288494756984E-2</v>
      </c>
      <c r="AB108" s="28">
        <f t="shared" si="79"/>
        <v>5.1016867436332491E-2</v>
      </c>
      <c r="AC108" s="28">
        <f t="shared" si="79"/>
        <v>4.9068844927360633E-2</v>
      </c>
      <c r="AE108" s="29" t="s">
        <v>1047</v>
      </c>
      <c r="AF108" s="28">
        <f t="shared" ref="AF108:AO108" si="80">AF24/AF20-1</f>
        <v>6.1870316060572028E-2</v>
      </c>
      <c r="AG108" s="28">
        <f t="shared" si="80"/>
        <v>5.8153286593417342E-2</v>
      </c>
      <c r="AH108" s="28">
        <f t="shared" si="80"/>
        <v>1.515079701089217E-3</v>
      </c>
      <c r="AI108" s="28">
        <f t="shared" si="80"/>
        <v>-1.3545779188999241E-2</v>
      </c>
      <c r="AJ108" s="28">
        <f t="shared" si="80"/>
        <v>5.1565536523747957E-2</v>
      </c>
      <c r="AK108" s="28">
        <f t="shared" si="80"/>
        <v>-1.6431377850028239E-2</v>
      </c>
      <c r="AL108" s="28">
        <f t="shared" si="80"/>
        <v>0.25540905007101844</v>
      </c>
      <c r="AM108" s="28">
        <f t="shared" si="80"/>
        <v>0.17406380548500811</v>
      </c>
      <c r="AN108" s="28">
        <f t="shared" si="80"/>
        <v>0</v>
      </c>
      <c r="AO108" s="28">
        <f t="shared" si="80"/>
        <v>8.4478243680328413E-2</v>
      </c>
      <c r="AP108" s="28"/>
      <c r="AQ108" s="28"/>
      <c r="AR108" s="28">
        <f t="shared" si="59"/>
        <v>-3.3313067056285339E-3</v>
      </c>
    </row>
    <row r="109" spans="1:44" x14ac:dyDescent="0.25">
      <c r="A109" s="29" t="s">
        <v>1048</v>
      </c>
      <c r="B109" s="28">
        <f t="shared" ref="B109:G109" si="81">B25/B21-1</f>
        <v>8.288513034673417E-2</v>
      </c>
      <c r="C109" s="28">
        <f t="shared" si="81"/>
        <v>0.12473969670419249</v>
      </c>
      <c r="D109" s="28">
        <f t="shared" si="81"/>
        <v>2.1363704206451839E-3</v>
      </c>
      <c r="E109" s="28">
        <f t="shared" si="81"/>
        <v>-5.7157913125440496E-2</v>
      </c>
      <c r="F109" s="28">
        <f t="shared" si="81"/>
        <v>0.14233238837328188</v>
      </c>
      <c r="G109" s="28">
        <f t="shared" si="81"/>
        <v>-1.77993813884878E-2</v>
      </c>
      <c r="H109" s="28">
        <f t="shared" ref="H109:N109" si="82">H25/H21-1</f>
        <v>-1.9337904262171635E-2</v>
      </c>
      <c r="I109" s="28">
        <f t="shared" si="82"/>
        <v>0.17680415711976338</v>
      </c>
      <c r="J109" s="28">
        <f t="shared" si="82"/>
        <v>1.9851100763190743E-9</v>
      </c>
      <c r="K109" s="28">
        <f t="shared" si="82"/>
        <v>4.4403600155144218E-2</v>
      </c>
      <c r="L109" s="28">
        <f t="shared" si="82"/>
        <v>8.9793302561006705E-2</v>
      </c>
      <c r="M109" s="28">
        <f t="shared" si="82"/>
        <v>6.2202919990162364E-2</v>
      </c>
      <c r="N109" s="28">
        <f t="shared" si="82"/>
        <v>2.934968696815754E-2</v>
      </c>
      <c r="P109" s="29" t="s">
        <v>1048</v>
      </c>
      <c r="Q109" s="28">
        <f t="shared" ref="Q109:AC109" si="83">Q25/Q21-1</f>
        <v>5.7503442980218367E-2</v>
      </c>
      <c r="R109" s="28">
        <f t="shared" si="83"/>
        <v>1.2216685431850394E-2</v>
      </c>
      <c r="S109" s="28">
        <f t="shared" si="83"/>
        <v>0</v>
      </c>
      <c r="T109" s="28">
        <f t="shared" si="83"/>
        <v>-0.15672595690714675</v>
      </c>
      <c r="U109" s="28">
        <f t="shared" si="83"/>
        <v>0.14588696957880121</v>
      </c>
      <c r="V109" s="28">
        <f t="shared" si="83"/>
        <v>0</v>
      </c>
      <c r="W109" s="28">
        <f t="shared" si="83"/>
        <v>0</v>
      </c>
      <c r="X109" s="28">
        <f t="shared" si="83"/>
        <v>4.5835293656666387E-2</v>
      </c>
      <c r="Y109" s="28">
        <f t="shared" si="83"/>
        <v>0</v>
      </c>
      <c r="Z109" s="28">
        <f t="shared" si="83"/>
        <v>0</v>
      </c>
      <c r="AA109" s="28">
        <f t="shared" si="83"/>
        <v>8.9793288494756984E-2</v>
      </c>
      <c r="AB109" s="28">
        <f t="shared" si="83"/>
        <v>6.2202908612827956E-2</v>
      </c>
      <c r="AC109" s="28">
        <f t="shared" si="83"/>
        <v>6.4124302423673729E-2</v>
      </c>
      <c r="AE109" s="29" t="s">
        <v>1048</v>
      </c>
      <c r="AF109" s="28">
        <f t="shared" ref="AF109:AO109" si="84">AF25/AF21-1</f>
        <v>9.6270698416903944E-2</v>
      </c>
      <c r="AG109" s="28">
        <f t="shared" si="84"/>
        <v>0.14314548322751386</v>
      </c>
      <c r="AH109" s="28">
        <f t="shared" si="84"/>
        <v>2.287495321464883E-3</v>
      </c>
      <c r="AI109" s="28">
        <f t="shared" si="84"/>
        <v>-4.7585296283831902E-3</v>
      </c>
      <c r="AJ109" s="28">
        <f t="shared" si="84"/>
        <v>0.12955853704278475</v>
      </c>
      <c r="AK109" s="28">
        <f t="shared" si="84"/>
        <v>-2.478097970048132E-2</v>
      </c>
      <c r="AL109" s="28">
        <f t="shared" si="84"/>
        <v>-6.9589509368314761E-2</v>
      </c>
      <c r="AM109" s="28">
        <f t="shared" si="84"/>
        <v>0.19409289464978219</v>
      </c>
      <c r="AN109" s="28">
        <f t="shared" si="84"/>
        <v>0</v>
      </c>
      <c r="AO109" s="28">
        <f t="shared" si="84"/>
        <v>8.7157189505904453E-2</v>
      </c>
      <c r="AP109" s="28"/>
      <c r="AQ109" s="28"/>
      <c r="AR109" s="28">
        <f t="shared" si="59"/>
        <v>8.7004879949084124E-3</v>
      </c>
    </row>
    <row r="110" spans="1:44" x14ac:dyDescent="0.25">
      <c r="A110" s="29" t="s">
        <v>1049</v>
      </c>
      <c r="B110" s="28">
        <f t="shared" ref="B110:G110" si="85">B26/B22-1</f>
        <v>0.13665431018238272</v>
      </c>
      <c r="C110" s="28">
        <f t="shared" si="85"/>
        <v>0.14052946669056054</v>
      </c>
      <c r="D110" s="28">
        <f t="shared" si="85"/>
        <v>5.3721537347284354E-4</v>
      </c>
      <c r="E110" s="28">
        <f t="shared" si="85"/>
        <v>-8.5454269638571834E-3</v>
      </c>
      <c r="F110" s="28">
        <f t="shared" si="85"/>
        <v>0.52770150294522944</v>
      </c>
      <c r="G110" s="28">
        <f t="shared" si="85"/>
        <v>2.8362218399516914E-2</v>
      </c>
      <c r="H110" s="28">
        <f t="shared" ref="H110:N110" si="86">H26/H22-1</f>
        <v>-1.9337915085556268E-2</v>
      </c>
      <c r="I110" s="28">
        <f t="shared" si="86"/>
        <v>0.18756410229190568</v>
      </c>
      <c r="J110" s="28">
        <f t="shared" si="86"/>
        <v>0</v>
      </c>
      <c r="K110" s="28">
        <f t="shared" si="86"/>
        <v>4.4403567719369264E-2</v>
      </c>
      <c r="L110" s="28">
        <f t="shared" si="86"/>
        <v>8.9793329857309034E-2</v>
      </c>
      <c r="M110" s="28">
        <f t="shared" si="86"/>
        <v>2.0653366543535778E-2</v>
      </c>
      <c r="N110" s="28">
        <f t="shared" si="86"/>
        <v>8.2509688057685882E-3</v>
      </c>
      <c r="P110" s="29" t="s">
        <v>1049</v>
      </c>
      <c r="Q110" s="28">
        <f t="shared" ref="Q110:AC110" si="87">Q26/Q22-1</f>
        <v>0.18595594447377084</v>
      </c>
      <c r="R110" s="28">
        <f t="shared" si="87"/>
        <v>1.2216685431850394E-2</v>
      </c>
      <c r="S110" s="28">
        <f t="shared" si="87"/>
        <v>0</v>
      </c>
      <c r="T110" s="28">
        <f t="shared" si="87"/>
        <v>-0.10557278421012573</v>
      </c>
      <c r="U110" s="28">
        <f t="shared" si="87"/>
        <v>0.64994978228360423</v>
      </c>
      <c r="V110" s="28">
        <f t="shared" si="87"/>
        <v>0</v>
      </c>
      <c r="W110" s="28">
        <f t="shared" si="87"/>
        <v>0</v>
      </c>
      <c r="X110" s="28">
        <f t="shared" si="87"/>
        <v>4.5835293656666387E-2</v>
      </c>
      <c r="Y110" s="28">
        <f t="shared" si="87"/>
        <v>0</v>
      </c>
      <c r="Z110" s="28">
        <f t="shared" si="87"/>
        <v>0</v>
      </c>
      <c r="AA110" s="28">
        <f t="shared" si="87"/>
        <v>8.9793288494756984E-2</v>
      </c>
      <c r="AB110" s="28">
        <f t="shared" si="87"/>
        <v>2.0653334758743869E-2</v>
      </c>
      <c r="AC110" s="28">
        <f t="shared" si="87"/>
        <v>1.4351257850342192E-2</v>
      </c>
      <c r="AE110" s="29" t="s">
        <v>1049</v>
      </c>
      <c r="AF110" s="28">
        <f t="shared" ref="AF110:AO110" si="88">AF26/AF22-1</f>
        <v>0.11231583868295103</v>
      </c>
      <c r="AG110" s="28">
        <f t="shared" si="88"/>
        <v>0.16129839092617182</v>
      </c>
      <c r="AH110" s="28">
        <f t="shared" si="88"/>
        <v>5.7515358662296734E-4</v>
      </c>
      <c r="AI110" s="28">
        <f t="shared" si="88"/>
        <v>4.251688902256201E-2</v>
      </c>
      <c r="AJ110" s="28">
        <f t="shared" si="88"/>
        <v>0.1776389194971042</v>
      </c>
      <c r="AK110" s="28">
        <f t="shared" si="88"/>
        <v>3.9848707834012176E-2</v>
      </c>
      <c r="AL110" s="28">
        <f t="shared" si="88"/>
        <v>-6.9589509368314761E-2</v>
      </c>
      <c r="AM110" s="28">
        <f t="shared" si="88"/>
        <v>0.20592972003102306</v>
      </c>
      <c r="AN110" s="28">
        <f t="shared" si="88"/>
        <v>0</v>
      </c>
      <c r="AO110" s="28">
        <f t="shared" si="88"/>
        <v>8.7157189505904453E-2</v>
      </c>
      <c r="AP110" s="28"/>
      <c r="AQ110" s="28"/>
      <c r="AR110" s="28">
        <f t="shared" si="59"/>
        <v>4.4588942269072618E-3</v>
      </c>
    </row>
    <row r="111" spans="1:44" x14ac:dyDescent="0.25">
      <c r="A111" s="29" t="s">
        <v>1050</v>
      </c>
      <c r="B111" s="28">
        <f t="shared" ref="B111:N111" si="89">B27/B23-1</f>
        <v>0.16980261846008782</v>
      </c>
      <c r="C111" s="28">
        <f t="shared" si="89"/>
        <v>0.14847664859794052</v>
      </c>
      <c r="D111" s="28">
        <f t="shared" si="89"/>
        <v>4.9529062635187415E-3</v>
      </c>
      <c r="E111" s="28">
        <f t="shared" si="89"/>
        <v>6.8490017099061884E-2</v>
      </c>
      <c r="F111" s="28">
        <f t="shared" si="89"/>
        <v>0.63261371953092649</v>
      </c>
      <c r="G111" s="28">
        <f t="shared" si="89"/>
        <v>8.9180137215698174E-2</v>
      </c>
      <c r="H111" s="28">
        <f t="shared" si="89"/>
        <v>-5.8194967026584665E-3</v>
      </c>
      <c r="I111" s="28">
        <f t="shared" si="89"/>
        <v>0.23626194026361547</v>
      </c>
      <c r="J111" s="28">
        <f t="shared" si="89"/>
        <v>9.0268375841473514E-4</v>
      </c>
      <c r="K111" s="28">
        <f t="shared" si="89"/>
        <v>3.877251530646797E-2</v>
      </c>
      <c r="L111" s="28">
        <f t="shared" si="89"/>
        <v>9.9185652615213726E-2</v>
      </c>
      <c r="M111" s="28">
        <f t="shared" si="89"/>
        <v>2.0653366543535778E-2</v>
      </c>
      <c r="N111" s="28">
        <f t="shared" si="89"/>
        <v>2.6812625847563165E-3</v>
      </c>
      <c r="P111" s="29" t="s">
        <v>1050</v>
      </c>
      <c r="Q111" s="28">
        <f t="shared" ref="Q111:AC111" si="90">Q27/Q23-1</f>
        <v>0.24274537295842102</v>
      </c>
      <c r="R111" s="28">
        <f t="shared" si="90"/>
        <v>1.4270475873692012E-2</v>
      </c>
      <c r="S111" s="28">
        <f t="shared" si="90"/>
        <v>2.7413827155697179E-2</v>
      </c>
      <c r="T111" s="28">
        <f t="shared" si="90"/>
        <v>0.1180340110591318</v>
      </c>
      <c r="U111" s="28">
        <f t="shared" si="90"/>
        <v>0.78617226878964064</v>
      </c>
      <c r="V111" s="28">
        <f t="shared" si="90"/>
        <v>0</v>
      </c>
      <c r="W111" s="28">
        <f t="shared" si="90"/>
        <v>0</v>
      </c>
      <c r="X111" s="28">
        <f t="shared" si="90"/>
        <v>4.8532291943041095E-2</v>
      </c>
      <c r="Y111" s="28">
        <f t="shared" si="90"/>
        <v>0</v>
      </c>
      <c r="Z111" s="28">
        <f t="shared" si="90"/>
        <v>0</v>
      </c>
      <c r="AA111" s="28">
        <f t="shared" si="90"/>
        <v>9.9185638427734313E-2</v>
      </c>
      <c r="AB111" s="28">
        <f t="shared" si="90"/>
        <v>2.0653334758743869E-2</v>
      </c>
      <c r="AC111" s="28">
        <f t="shared" si="90"/>
        <v>3.3199230205136043E-2</v>
      </c>
      <c r="AE111" s="29" t="s">
        <v>1050</v>
      </c>
      <c r="AF111" s="28">
        <f t="shared" ref="AF111:AO111" si="91">AF27/AF23-1</f>
        <v>0.13468319351305058</v>
      </c>
      <c r="AG111" s="28">
        <f t="shared" si="91"/>
        <v>0.17000218817528312</v>
      </c>
      <c r="AH111" s="28">
        <f t="shared" si="91"/>
        <v>3.3658175391266809E-3</v>
      </c>
      <c r="AI111" s="28">
        <f t="shared" si="91"/>
        <v>4.6606560631861305E-2</v>
      </c>
      <c r="AJ111" s="28">
        <f t="shared" si="91"/>
        <v>0.19335335556751687</v>
      </c>
      <c r="AK111" s="28">
        <f t="shared" si="91"/>
        <v>0.12695629435985412</v>
      </c>
      <c r="AL111" s="28">
        <f t="shared" si="91"/>
        <v>-2.0941411185143255E-2</v>
      </c>
      <c r="AM111" s="28">
        <f t="shared" si="91"/>
        <v>0.25828046941901128</v>
      </c>
      <c r="AN111" s="28">
        <f t="shared" si="91"/>
        <v>2.3423257756580051E-2</v>
      </c>
      <c r="AO111" s="28">
        <f t="shared" si="91"/>
        <v>7.5615308636225453E-2</v>
      </c>
      <c r="AP111" s="28"/>
      <c r="AQ111" s="28"/>
      <c r="AR111" s="28">
        <f t="shared" si="59"/>
        <v>-1.5845913851508797E-2</v>
      </c>
    </row>
    <row r="112" spans="1:44" x14ac:dyDescent="0.25">
      <c r="A112" s="29" t="s">
        <v>1051</v>
      </c>
      <c r="B112" s="28">
        <f t="shared" ref="B112:N112" si="92">B28/B24-1</f>
        <v>0.13731519511009549</v>
      </c>
      <c r="C112" s="28">
        <f t="shared" si="92"/>
        <v>0.14286341275924697</v>
      </c>
      <c r="D112" s="28">
        <f t="shared" si="92"/>
        <v>4.4832268524648944E-2</v>
      </c>
      <c r="E112" s="28">
        <f t="shared" si="92"/>
        <v>0.11059390676554304</v>
      </c>
      <c r="F112" s="28">
        <f t="shared" si="92"/>
        <v>0.34045807887920065</v>
      </c>
      <c r="G112" s="28">
        <f t="shared" si="92"/>
        <v>4.6912953841374394E-2</v>
      </c>
      <c r="H112" s="28">
        <f t="shared" si="92"/>
        <v>1.3797215676167207E-2</v>
      </c>
      <c r="I112" s="28">
        <f t="shared" si="92"/>
        <v>0.19115896730611914</v>
      </c>
      <c r="J112" s="28">
        <f t="shared" si="92"/>
        <v>-1.1343627830623371E-3</v>
      </c>
      <c r="K112" s="28">
        <f t="shared" si="92"/>
        <v>2.1397620794024075E-2</v>
      </c>
      <c r="L112" s="28">
        <f t="shared" si="92"/>
        <v>0</v>
      </c>
      <c r="M112" s="28">
        <f t="shared" si="92"/>
        <v>2.8257680420521014E-2</v>
      </c>
      <c r="N112" s="28">
        <f t="shared" si="92"/>
        <v>3.3196209491379802E-2</v>
      </c>
      <c r="P112" s="29" t="s">
        <v>1051</v>
      </c>
      <c r="Q112" s="28">
        <f t="shared" ref="Q112:AC112" si="93">Q28/Q24-1</f>
        <v>0.14122867112625759</v>
      </c>
      <c r="R112" s="28">
        <f t="shared" si="93"/>
        <v>2.1096358479519628E-2</v>
      </c>
      <c r="S112" s="28">
        <f t="shared" si="93"/>
        <v>-0.15372197203747306</v>
      </c>
      <c r="T112" s="28">
        <f t="shared" si="93"/>
        <v>0.172603885389365</v>
      </c>
      <c r="U112" s="28">
        <f t="shared" si="93"/>
        <v>0.38104183130157665</v>
      </c>
      <c r="V112" s="28">
        <f t="shared" si="93"/>
        <v>0</v>
      </c>
      <c r="W112" s="28">
        <f t="shared" si="93"/>
        <v>0</v>
      </c>
      <c r="X112" s="28">
        <f t="shared" si="93"/>
        <v>1.1949828305439558E-2</v>
      </c>
      <c r="Y112" s="28">
        <f t="shared" si="93"/>
        <v>0</v>
      </c>
      <c r="Z112" s="28">
        <f t="shared" si="93"/>
        <v>0</v>
      </c>
      <c r="AA112" s="28">
        <f t="shared" si="93"/>
        <v>0</v>
      </c>
      <c r="AB112" s="28">
        <f t="shared" si="93"/>
        <v>2.8257683988644144E-2</v>
      </c>
      <c r="AC112" s="28">
        <f t="shared" si="93"/>
        <v>4.587559812777986E-2</v>
      </c>
      <c r="AE112" s="29" t="s">
        <v>1051</v>
      </c>
      <c r="AF112" s="28">
        <f t="shared" ref="AF112:AO112" si="94">AF28/AF24-1</f>
        <v>0.13525679405956414</v>
      </c>
      <c r="AG112" s="28">
        <f t="shared" si="94"/>
        <v>0.16155873951839639</v>
      </c>
      <c r="AH112" s="28">
        <f t="shared" si="94"/>
        <v>6.1403759869503416E-2</v>
      </c>
      <c r="AI112" s="28">
        <f t="shared" si="94"/>
        <v>8.2477626146425287E-2</v>
      </c>
      <c r="AJ112" s="28">
        <f t="shared" si="94"/>
        <v>0.18155723741947494</v>
      </c>
      <c r="AK112" s="28">
        <f t="shared" si="94"/>
        <v>6.5796734793167833E-2</v>
      </c>
      <c r="AL112" s="28">
        <f t="shared" si="94"/>
        <v>5.2332365380783452E-2</v>
      </c>
      <c r="AM112" s="28">
        <f t="shared" si="94"/>
        <v>0.21229534722307641</v>
      </c>
      <c r="AN112" s="28">
        <f t="shared" si="94"/>
        <v>-2.943497277918028E-2</v>
      </c>
      <c r="AO112" s="28">
        <f t="shared" si="94"/>
        <v>4.0395262291767597E-2</v>
      </c>
      <c r="AP112" s="28"/>
      <c r="AQ112" s="28"/>
      <c r="AR112" s="28">
        <f t="shared" si="59"/>
        <v>2.5338446580835283E-2</v>
      </c>
    </row>
    <row r="113" spans="1:44" x14ac:dyDescent="0.25">
      <c r="A113" s="29" t="s">
        <v>1052</v>
      </c>
      <c r="B113" s="28">
        <f t="shared" ref="B113:N113" si="95">B29/B25-1</f>
        <v>0.11398642227757572</v>
      </c>
      <c r="C113" s="28">
        <f t="shared" si="95"/>
        <v>0.11556280514042072</v>
      </c>
      <c r="D113" s="28">
        <f t="shared" si="95"/>
        <v>7.1843138630485415E-2</v>
      </c>
      <c r="E113" s="28">
        <f t="shared" si="95"/>
        <v>0.11654807073457074</v>
      </c>
      <c r="F113" s="28">
        <f t="shared" si="95"/>
        <v>0.2618691656288914</v>
      </c>
      <c r="G113" s="28">
        <f t="shared" si="95"/>
        <v>7.8183174157626656E-2</v>
      </c>
      <c r="H113" s="28">
        <f t="shared" si="95"/>
        <v>1.3797215676167207E-2</v>
      </c>
      <c r="I113" s="28">
        <f t="shared" si="95"/>
        <v>0.13022702629593086</v>
      </c>
      <c r="J113" s="28">
        <f t="shared" si="95"/>
        <v>-1.2296953072943317E-4</v>
      </c>
      <c r="K113" s="28">
        <f t="shared" si="95"/>
        <v>2.6136806289773329E-2</v>
      </c>
      <c r="L113" s="28">
        <f t="shared" si="95"/>
        <v>0</v>
      </c>
      <c r="M113" s="28">
        <f t="shared" si="95"/>
        <v>1.7429088837025208E-2</v>
      </c>
      <c r="N113" s="28">
        <f t="shared" si="95"/>
        <v>3.3409720369668161E-2</v>
      </c>
      <c r="P113" s="29" t="s">
        <v>1052</v>
      </c>
      <c r="Q113" s="28">
        <f t="shared" ref="Q113:AC113" si="96">Q29/Q25-1</f>
        <v>0.1243684546707402</v>
      </c>
      <c r="R113" s="28">
        <f t="shared" si="96"/>
        <v>1.8076683507460167E-2</v>
      </c>
      <c r="S113" s="28">
        <f t="shared" si="96"/>
        <v>2.7413827155697179E-2</v>
      </c>
      <c r="T113" s="28">
        <f t="shared" si="96"/>
        <v>0.22474486565346585</v>
      </c>
      <c r="U113" s="28">
        <f t="shared" si="96"/>
        <v>0.31063192920563054</v>
      </c>
      <c r="V113" s="28">
        <f t="shared" si="96"/>
        <v>0</v>
      </c>
      <c r="W113" s="28">
        <f t="shared" si="96"/>
        <v>0</v>
      </c>
      <c r="X113" s="28">
        <f t="shared" si="96"/>
        <v>2.5605424242100217E-2</v>
      </c>
      <c r="Y113" s="28">
        <f t="shared" si="96"/>
        <v>0</v>
      </c>
      <c r="Z113" s="28">
        <f t="shared" si="96"/>
        <v>0</v>
      </c>
      <c r="AA113" s="28">
        <f t="shared" si="96"/>
        <v>0</v>
      </c>
      <c r="AB113" s="28">
        <f t="shared" si="96"/>
        <v>1.7429119408487015E-2</v>
      </c>
      <c r="AC113" s="28">
        <f t="shared" si="96"/>
        <v>3.7964186877952777E-2</v>
      </c>
      <c r="AE113" s="29" t="s">
        <v>1052</v>
      </c>
      <c r="AF113" s="28">
        <f t="shared" ref="AF113:AO113" si="97">AF29/AF25-1</f>
        <v>0.10870490949613409</v>
      </c>
      <c r="AG113" s="28">
        <f t="shared" si="97"/>
        <v>0.12968255141330709</v>
      </c>
      <c r="AH113" s="28">
        <f t="shared" si="97"/>
        <v>7.497894113284298E-2</v>
      </c>
      <c r="AI113" s="28">
        <f t="shared" si="97"/>
        <v>6.8302118517257204E-2</v>
      </c>
      <c r="AJ113" s="28">
        <f t="shared" si="97"/>
        <v>8.4096878396839658E-2</v>
      </c>
      <c r="AK113" s="28">
        <f t="shared" si="97"/>
        <v>0.10962880768091732</v>
      </c>
      <c r="AL113" s="28">
        <f t="shared" si="97"/>
        <v>5.2332365380783452E-2</v>
      </c>
      <c r="AM113" s="28">
        <f t="shared" si="97"/>
        <v>0.14232302053752166</v>
      </c>
      <c r="AN113" s="28">
        <f t="shared" si="97"/>
        <v>-3.1908705431209494E-3</v>
      </c>
      <c r="AO113" s="28">
        <f t="shared" si="97"/>
        <v>4.9284899468538867E-2</v>
      </c>
      <c r="AP113" s="28"/>
      <c r="AQ113" s="28"/>
      <c r="AR113" s="28">
        <f t="shared" si="59"/>
        <v>3.0556677374010466E-2</v>
      </c>
    </row>
    <row r="114" spans="1:44" x14ac:dyDescent="0.25">
      <c r="A114" s="29" t="s">
        <v>1053</v>
      </c>
      <c r="B114" s="28">
        <f t="shared" ref="B114:N116" si="98">B30/B26-1</f>
        <v>0.16879499913217066</v>
      </c>
      <c r="C114" s="28">
        <f t="shared" si="98"/>
        <v>0.19763889718089822</v>
      </c>
      <c r="D114" s="28">
        <f t="shared" si="98"/>
        <v>0.1666775928633375</v>
      </c>
      <c r="E114" s="28">
        <f t="shared" si="98"/>
        <v>5.6955447949907922E-2</v>
      </c>
      <c r="F114" s="28">
        <f t="shared" si="98"/>
        <v>0.2181185566719559</v>
      </c>
      <c r="G114" s="28">
        <f t="shared" si="98"/>
        <v>9.7672337392757935E-2</v>
      </c>
      <c r="H114" s="28">
        <f t="shared" si="98"/>
        <v>3.9519148471768073E-2</v>
      </c>
      <c r="I114" s="28">
        <f t="shared" si="98"/>
        <v>0.22575121773748563</v>
      </c>
      <c r="J114" s="28">
        <f t="shared" si="98"/>
        <v>2.0368020526217778E-2</v>
      </c>
      <c r="K114" s="28">
        <f t="shared" si="98"/>
        <v>4.3291518034908494E-2</v>
      </c>
      <c r="L114" s="28">
        <f t="shared" si="98"/>
        <v>0</v>
      </c>
      <c r="M114" s="28">
        <f t="shared" si="98"/>
        <v>0.13287196752569108</v>
      </c>
      <c r="N114" s="28">
        <f t="shared" si="98"/>
        <v>0.12087994028925664</v>
      </c>
      <c r="P114" s="29" t="s">
        <v>1053</v>
      </c>
      <c r="Q114" s="28">
        <f t="shared" ref="Q114:AC116" si="99">Q30/Q26-1</f>
        <v>0.1279110875318521</v>
      </c>
      <c r="R114" s="28">
        <f t="shared" si="99"/>
        <v>0.10896502093926275</v>
      </c>
      <c r="S114" s="28">
        <f t="shared" si="99"/>
        <v>5.5033899292874278E-2</v>
      </c>
      <c r="T114" s="28">
        <f t="shared" si="99"/>
        <v>0.15470051790973227</v>
      </c>
      <c r="U114" s="28">
        <f t="shared" si="99"/>
        <v>0.22672723690772889</v>
      </c>
      <c r="V114" s="28">
        <f t="shared" si="99"/>
        <v>0</v>
      </c>
      <c r="W114" s="28">
        <f t="shared" si="99"/>
        <v>-3.1109655629357746E-8</v>
      </c>
      <c r="X114" s="28">
        <f t="shared" si="99"/>
        <v>6.6010121457608317E-2</v>
      </c>
      <c r="Y114" s="28">
        <f t="shared" si="99"/>
        <v>1.9148712158203018E-2</v>
      </c>
      <c r="Z114" s="28">
        <f t="shared" si="99"/>
        <v>5.8111419832955757E-2</v>
      </c>
      <c r="AA114" s="28">
        <f t="shared" si="99"/>
        <v>1.2907264146377884E-8</v>
      </c>
      <c r="AB114" s="28">
        <f t="shared" si="99"/>
        <v>0.13287197256240035</v>
      </c>
      <c r="AC114" s="28">
        <f t="shared" si="99"/>
        <v>9.7932996998683075E-2</v>
      </c>
      <c r="AE114" s="29" t="s">
        <v>1053</v>
      </c>
      <c r="AF114" s="28">
        <f t="shared" ref="AF114:AR116" si="100">AF30/AF26-1</f>
        <v>0.19031416503825516</v>
      </c>
      <c r="AG114" s="28">
        <f t="shared" si="100"/>
        <v>0.2101492897747268</v>
      </c>
      <c r="AH114" s="28">
        <f t="shared" si="100"/>
        <v>0.17455737332792376</v>
      </c>
      <c r="AI114" s="28">
        <f t="shared" si="100"/>
        <v>1.2822525026323195E-2</v>
      </c>
      <c r="AJ114" s="28">
        <f t="shared" si="100"/>
        <v>0.18358053604560909</v>
      </c>
      <c r="AK114" s="28">
        <f t="shared" si="100"/>
        <v>0.13571305560181623</v>
      </c>
      <c r="AL114" s="28">
        <f t="shared" si="100"/>
        <v>0.14989477340231816</v>
      </c>
      <c r="AM114" s="28">
        <f t="shared" si="100"/>
        <v>0.24370294789510516</v>
      </c>
      <c r="AN114" s="28">
        <f t="shared" si="100"/>
        <v>5.0788558155142827E-2</v>
      </c>
      <c r="AO114" s="28">
        <f t="shared" si="100"/>
        <v>3.0166201869817444E-2</v>
      </c>
      <c r="AP114" s="28"/>
      <c r="AQ114" s="28"/>
      <c r="AR114" s="28">
        <f t="shared" si="59"/>
        <v>0.13528479539739902</v>
      </c>
    </row>
    <row r="115" spans="1:44" x14ac:dyDescent="0.25">
      <c r="A115" s="29" t="s">
        <v>1054</v>
      </c>
      <c r="B115" s="28">
        <f t="shared" si="98"/>
        <v>0.12645841971697336</v>
      </c>
      <c r="C115" s="28">
        <f t="shared" si="98"/>
        <v>0.19080654927985075</v>
      </c>
      <c r="D115" s="28">
        <f t="shared" si="98"/>
        <v>0.16750243755317817</v>
      </c>
      <c r="E115" s="28">
        <f t="shared" si="98"/>
        <v>7.990306472180686E-2</v>
      </c>
      <c r="F115" s="28">
        <f t="shared" si="98"/>
        <v>0.15381496966083152</v>
      </c>
      <c r="G115" s="28">
        <f t="shared" si="98"/>
        <v>0.10110726443509788</v>
      </c>
      <c r="H115" s="28">
        <f t="shared" si="98"/>
        <v>2.5371871610877506E-2</v>
      </c>
      <c r="I115" s="28">
        <f t="shared" si="98"/>
        <v>4.351238003495328E-2</v>
      </c>
      <c r="J115" s="28">
        <f t="shared" si="98"/>
        <v>2.2608248151235744E-2</v>
      </c>
      <c r="K115" s="28">
        <f t="shared" si="98"/>
        <v>8.9510225611931338E-2</v>
      </c>
      <c r="L115" s="28">
        <f t="shared" si="98"/>
        <v>0</v>
      </c>
      <c r="M115" s="28">
        <f t="shared" si="98"/>
        <v>0.16304066886642787</v>
      </c>
      <c r="N115" s="28">
        <f t="shared" si="98"/>
        <v>0.12393209073137568</v>
      </c>
      <c r="P115" s="29" t="s">
        <v>1054</v>
      </c>
      <c r="Q115" s="28">
        <f t="shared" si="99"/>
        <v>0.11787793334757057</v>
      </c>
      <c r="R115" s="28">
        <f t="shared" si="99"/>
        <v>0.20467766158479117</v>
      </c>
      <c r="S115" s="28">
        <f t="shared" si="99"/>
        <v>2.7152308645837619E-2</v>
      </c>
      <c r="T115" s="28">
        <f t="shared" si="99"/>
        <v>0.22474484059545619</v>
      </c>
      <c r="U115" s="28">
        <f t="shared" si="99"/>
        <v>0.16334249526892508</v>
      </c>
      <c r="V115" s="28">
        <f t="shared" si="99"/>
        <v>0</v>
      </c>
      <c r="W115" s="28">
        <f t="shared" si="99"/>
        <v>0</v>
      </c>
      <c r="X115" s="28">
        <f t="shared" si="99"/>
        <v>6.3268178101640871E-2</v>
      </c>
      <c r="Y115" s="28">
        <f t="shared" si="99"/>
        <v>1.9252166748046973E-2</v>
      </c>
      <c r="Z115" s="28">
        <f t="shared" si="99"/>
        <v>5.8118386456824211E-2</v>
      </c>
      <c r="AA115" s="28">
        <f t="shared" si="99"/>
        <v>0</v>
      </c>
      <c r="AB115" s="28">
        <f t="shared" si="99"/>
        <v>0.16304070674742777</v>
      </c>
      <c r="AC115" s="28">
        <f t="shared" si="99"/>
        <v>7.7906081369563562E-2</v>
      </c>
      <c r="AE115" s="29" t="s">
        <v>1054</v>
      </c>
      <c r="AF115" s="28">
        <f t="shared" si="100"/>
        <v>0.13098304660574467</v>
      </c>
      <c r="AG115" s="28">
        <f t="shared" si="100"/>
        <v>0.18887786431031484</v>
      </c>
      <c r="AH115" s="28">
        <f t="shared" si="100"/>
        <v>0.17765730448779737</v>
      </c>
      <c r="AI115" s="28">
        <f t="shared" si="100"/>
        <v>1.1560601245798274E-2</v>
      </c>
      <c r="AJ115" s="28">
        <f t="shared" si="100"/>
        <v>0.11302246364340052</v>
      </c>
      <c r="AK115" s="28">
        <f t="shared" si="100"/>
        <v>0.13911089207698368</v>
      </c>
      <c r="AL115" s="28">
        <f t="shared" si="100"/>
        <v>9.2710646685675968E-2</v>
      </c>
      <c r="AM115" s="28">
        <f t="shared" si="100"/>
        <v>4.1581468115919229E-2</v>
      </c>
      <c r="AN115" s="28">
        <f t="shared" si="100"/>
        <v>0.10442114765216148</v>
      </c>
      <c r="AO115" s="28">
        <f t="shared" si="100"/>
        <v>0.11724268683995787</v>
      </c>
      <c r="AP115" s="28"/>
      <c r="AQ115" s="28"/>
      <c r="AR115" s="28">
        <f t="shared" si="59"/>
        <v>0.15326657749000328</v>
      </c>
    </row>
    <row r="116" spans="1:44" x14ac:dyDescent="0.25">
      <c r="A116" s="29" t="s">
        <v>1055</v>
      </c>
      <c r="B116" s="28">
        <f t="shared" si="98"/>
        <v>8.9766163901970231E-2</v>
      </c>
      <c r="C116" s="28">
        <f t="shared" si="98"/>
        <v>0.15682188865320823</v>
      </c>
      <c r="D116" s="28">
        <f t="shared" si="98"/>
        <v>0.11030882531296071</v>
      </c>
      <c r="E116" s="28">
        <f t="shared" si="98"/>
        <v>7.1677314238930423E-2</v>
      </c>
      <c r="F116" s="28">
        <f t="shared" si="98"/>
        <v>-5.0703222560628314E-2</v>
      </c>
      <c r="G116" s="28">
        <f t="shared" si="98"/>
        <v>0.13022774980151897</v>
      </c>
      <c r="H116" s="28">
        <f t="shared" si="98"/>
        <v>2.5371871610877506E-2</v>
      </c>
      <c r="I116" s="28">
        <f t="shared" si="98"/>
        <v>0.1245871236315772</v>
      </c>
      <c r="J116" s="28">
        <f t="shared" si="98"/>
        <v>2.4693714421740731E-2</v>
      </c>
      <c r="K116" s="28">
        <f t="shared" si="98"/>
        <v>7.0252380263313263E-2</v>
      </c>
      <c r="L116" s="28">
        <f t="shared" si="98"/>
        <v>2.4645422051860377E-2</v>
      </c>
      <c r="M116" s="28">
        <f t="shared" si="98"/>
        <v>0.161241222790377</v>
      </c>
      <c r="N116" s="28">
        <f t="shared" si="98"/>
        <v>0.12070900709830967</v>
      </c>
      <c r="P116" s="29" t="s">
        <v>1055</v>
      </c>
      <c r="Q116" s="28">
        <f t="shared" si="99"/>
        <v>8.353799864071032E-3</v>
      </c>
      <c r="R116" s="28">
        <f t="shared" si="99"/>
        <v>0.17156664845586489</v>
      </c>
      <c r="S116" s="28">
        <f t="shared" si="99"/>
        <v>7.2808413130090122E-2</v>
      </c>
      <c r="T116" s="28">
        <f t="shared" si="99"/>
        <v>0.16774848171934731</v>
      </c>
      <c r="U116" s="28">
        <f t="shared" si="99"/>
        <v>-9.0364354290999205E-2</v>
      </c>
      <c r="V116" s="28">
        <f t="shared" si="99"/>
        <v>0</v>
      </c>
      <c r="W116" s="28">
        <f t="shared" si="99"/>
        <v>-3.1109655629357746E-8</v>
      </c>
      <c r="X116" s="28">
        <f t="shared" si="99"/>
        <v>5.3421910494016789E-2</v>
      </c>
      <c r="Y116" s="28">
        <f t="shared" si="99"/>
        <v>1.9252160733254975E-2</v>
      </c>
      <c r="Z116" s="28">
        <f t="shared" si="99"/>
        <v>5.8118380121115809E-2</v>
      </c>
      <c r="AA116" s="28">
        <f t="shared" si="99"/>
        <v>2.4645435277229399E-2</v>
      </c>
      <c r="AB116" s="28">
        <f t="shared" si="99"/>
        <v>0.16124120033582501</v>
      </c>
      <c r="AC116" s="28">
        <f t="shared" si="99"/>
        <v>6.4841523968454995E-2</v>
      </c>
      <c r="AE116" s="29" t="s">
        <v>1055</v>
      </c>
      <c r="AF116" s="28">
        <f t="shared" si="100"/>
        <v>0.13281322793265127</v>
      </c>
      <c r="AG116" s="28">
        <f t="shared" si="100"/>
        <v>0.15483185580662262</v>
      </c>
      <c r="AH116" s="28">
        <f t="shared" si="100"/>
        <v>0.11280430854289492</v>
      </c>
      <c r="AI116" s="28">
        <f t="shared" si="100"/>
        <v>2.4490479237331719E-2</v>
      </c>
      <c r="AJ116" s="28">
        <f t="shared" si="100"/>
        <v>0.13080278943842227</v>
      </c>
      <c r="AK116" s="28">
        <f t="shared" si="100"/>
        <v>0.17941188248100071</v>
      </c>
      <c r="AL116" s="28">
        <f t="shared" si="100"/>
        <v>9.2710646685675968E-2</v>
      </c>
      <c r="AM116" s="28">
        <f t="shared" si="100"/>
        <v>0.13159338912463436</v>
      </c>
      <c r="AN116" s="28">
        <f t="shared" si="100"/>
        <v>0.16456935616357837</v>
      </c>
      <c r="AO116" s="28">
        <f t="shared" si="100"/>
        <v>8.0607094296202053E-2</v>
      </c>
      <c r="AP116" s="28"/>
      <c r="AQ116" s="28"/>
      <c r="AR116" s="28">
        <f t="shared" si="100"/>
        <v>0.15602511774067662</v>
      </c>
    </row>
    <row r="117" spans="1:44" x14ac:dyDescent="0.25">
      <c r="A117" s="29" t="s">
        <v>1056</v>
      </c>
      <c r="B117" s="28">
        <f t="shared" ref="B117:N117" si="101">B33/B29-1</f>
        <v>8.2836471293137759E-2</v>
      </c>
      <c r="C117" s="28">
        <f t="shared" si="101"/>
        <v>0.10910774570995763</v>
      </c>
      <c r="D117" s="28">
        <f t="shared" si="101"/>
        <v>0.10276405387298104</v>
      </c>
      <c r="E117" s="28">
        <f t="shared" si="101"/>
        <v>2.7979685881875271E-2</v>
      </c>
      <c r="F117" s="28">
        <f t="shared" si="101"/>
        <v>-2.5712641954722115E-2</v>
      </c>
      <c r="G117" s="28">
        <f t="shared" si="101"/>
        <v>0.10005054762006593</v>
      </c>
      <c r="H117" s="28">
        <f t="shared" si="101"/>
        <v>2.5371871610877506E-2</v>
      </c>
      <c r="I117" s="28">
        <f t="shared" si="101"/>
        <v>0.14580978237587394</v>
      </c>
      <c r="J117" s="28">
        <f t="shared" si="101"/>
        <v>2.3657218655868562E-2</v>
      </c>
      <c r="K117" s="28">
        <f t="shared" si="101"/>
        <v>6.8564281832934615E-2</v>
      </c>
      <c r="L117" s="28">
        <f t="shared" si="101"/>
        <v>2.4645422051860377E-2</v>
      </c>
      <c r="M117" s="28">
        <f t="shared" si="101"/>
        <v>0.161241222790377</v>
      </c>
      <c r="N117" s="28">
        <f t="shared" si="101"/>
        <v>0.11797918968585885</v>
      </c>
      <c r="P117" s="29" t="s">
        <v>1056</v>
      </c>
      <c r="Q117" s="28">
        <f t="shared" ref="Q117:AC117" si="102">Q33/Q29-1</f>
        <v>2.1561170406458885E-2</v>
      </c>
      <c r="R117" s="28">
        <f t="shared" si="102"/>
        <v>0.18236138309721195</v>
      </c>
      <c r="S117" s="28">
        <f t="shared" si="102"/>
        <v>0.13296592838190446</v>
      </c>
      <c r="T117" s="28">
        <f t="shared" si="102"/>
        <v>0.11803400465046376</v>
      </c>
      <c r="U117" s="28">
        <f t="shared" si="102"/>
        <v>-6.3617680189975157E-2</v>
      </c>
      <c r="V117" s="28">
        <f t="shared" si="102"/>
        <v>0</v>
      </c>
      <c r="W117" s="28">
        <f t="shared" si="102"/>
        <v>-3.1109655629357746E-8</v>
      </c>
      <c r="X117" s="28">
        <f t="shared" si="102"/>
        <v>3.9395947272184539E-2</v>
      </c>
      <c r="Y117" s="28">
        <f t="shared" si="102"/>
        <v>1.9252160733254975E-2</v>
      </c>
      <c r="Z117" s="28">
        <f t="shared" si="102"/>
        <v>5.8118380121115809E-2</v>
      </c>
      <c r="AA117" s="28">
        <f t="shared" si="102"/>
        <v>2.4645435277229399E-2</v>
      </c>
      <c r="AB117" s="28">
        <f t="shared" si="102"/>
        <v>0.16124120033582501</v>
      </c>
      <c r="AC117" s="28">
        <f t="shared" si="102"/>
        <v>5.7777359890104796E-2</v>
      </c>
      <c r="AE117" s="29" t="s">
        <v>1056</v>
      </c>
      <c r="AF117" s="28">
        <f t="shared" ref="AF117:AO117" si="103">AF33/AF29-1</f>
        <v>0.11444879005975284</v>
      </c>
      <c r="AG117" s="28">
        <f t="shared" si="103"/>
        <v>9.9545921751095001E-2</v>
      </c>
      <c r="AH117" s="28">
        <f t="shared" si="103"/>
        <v>0.10072673828847489</v>
      </c>
      <c r="AI117" s="28">
        <f t="shared" si="103"/>
        <v>-1.805679760052159E-2</v>
      </c>
      <c r="AJ117" s="28">
        <f t="shared" si="103"/>
        <v>0.14135227282818996</v>
      </c>
      <c r="AK117" s="28">
        <f t="shared" si="103"/>
        <v>0.13631564076340608</v>
      </c>
      <c r="AL117" s="28">
        <f t="shared" si="103"/>
        <v>9.2710640887902152E-2</v>
      </c>
      <c r="AM117" s="28">
        <f t="shared" si="103"/>
        <v>0.15685589761091401</v>
      </c>
      <c r="AN117" s="28">
        <f t="shared" si="103"/>
        <v>0.13390844870851026</v>
      </c>
      <c r="AO117" s="28">
        <f t="shared" si="103"/>
        <v>7.7381144386568623E-2</v>
      </c>
      <c r="AP117" s="28"/>
      <c r="AQ117" s="28"/>
      <c r="AR117" s="28">
        <f t="shared" ref="AR117" si="104">AR33/AR29-1</f>
        <v>0.15596241302992775</v>
      </c>
    </row>
    <row r="118" spans="1:44" x14ac:dyDescent="0.25">
      <c r="A118" s="29" t="s">
        <v>1057</v>
      </c>
      <c r="B118" s="28">
        <f t="shared" ref="B118:N118" si="105">B34/B30-1</f>
        <v>1.9564130311992889E-2</v>
      </c>
      <c r="C118" s="28">
        <f t="shared" si="105"/>
        <v>-1.1871510410290886E-2</v>
      </c>
      <c r="D118" s="28">
        <f t="shared" si="105"/>
        <v>1.9398711412044412E-2</v>
      </c>
      <c r="E118" s="28">
        <f t="shared" si="105"/>
        <v>2.1158477121922648E-2</v>
      </c>
      <c r="F118" s="28">
        <f t="shared" si="105"/>
        <v>-1.0368389398958899E-2</v>
      </c>
      <c r="G118" s="28">
        <f t="shared" si="105"/>
        <v>8.0104588502249552E-2</v>
      </c>
      <c r="H118" s="28">
        <f t="shared" si="105"/>
        <v>0</v>
      </c>
      <c r="I118" s="28">
        <f t="shared" si="105"/>
        <v>7.4571154516227534E-2</v>
      </c>
      <c r="J118" s="28">
        <f t="shared" si="105"/>
        <v>3.1001750527359651E-3</v>
      </c>
      <c r="K118" s="28">
        <f t="shared" si="105"/>
        <v>5.0994013198412791E-2</v>
      </c>
      <c r="L118" s="28">
        <f t="shared" si="105"/>
        <v>2.4645422051860377E-2</v>
      </c>
      <c r="M118" s="28">
        <f t="shared" si="105"/>
        <v>3.3912539670184927E-2</v>
      </c>
      <c r="N118" s="28">
        <f t="shared" si="105"/>
        <v>3.6177021454801839E-2</v>
      </c>
      <c r="P118" s="29" t="s">
        <v>1057</v>
      </c>
      <c r="Q118" s="28">
        <f t="shared" ref="Q118:AC118" si="106">Q34/Q30-1</f>
        <v>1.5919855641401748E-2</v>
      </c>
      <c r="R118" s="28">
        <f t="shared" si="106"/>
        <v>9.6419011578664726E-2</v>
      </c>
      <c r="S118" s="28">
        <f t="shared" si="106"/>
        <v>0.1379519000420526</v>
      </c>
      <c r="T118" s="28">
        <f t="shared" si="106"/>
        <v>0.1180339887498949</v>
      </c>
      <c r="U118" s="28">
        <f t="shared" si="106"/>
        <v>-1.2476090305867271E-2</v>
      </c>
      <c r="V118" s="28">
        <f t="shared" si="106"/>
        <v>0</v>
      </c>
      <c r="W118" s="28">
        <f t="shared" si="106"/>
        <v>0</v>
      </c>
      <c r="X118" s="28">
        <f t="shared" si="106"/>
        <v>0</v>
      </c>
      <c r="Y118" s="28">
        <f t="shared" si="106"/>
        <v>1.0150488718463357E-4</v>
      </c>
      <c r="Z118" s="28">
        <f t="shared" si="106"/>
        <v>6.5780295246398168E-6</v>
      </c>
      <c r="AA118" s="28">
        <f t="shared" si="106"/>
        <v>2.4645422051860377E-2</v>
      </c>
      <c r="AB118" s="28">
        <f t="shared" si="106"/>
        <v>3.3912550866458613E-2</v>
      </c>
      <c r="AC118" s="28">
        <f t="shared" si="106"/>
        <v>7.229707782562711E-3</v>
      </c>
      <c r="AE118" s="29" t="s">
        <v>1057</v>
      </c>
      <c r="AF118" s="28">
        <f t="shared" ref="AF118:AO118" si="107">AF34/AF30-1</f>
        <v>2.1381753104075196E-2</v>
      </c>
      <c r="AG118" s="28">
        <f t="shared" si="107"/>
        <v>-2.5872012387026633E-2</v>
      </c>
      <c r="AH118" s="28">
        <f t="shared" si="107"/>
        <v>1.1882739771537754E-2</v>
      </c>
      <c r="AI118" s="28">
        <f t="shared" si="107"/>
        <v>-2.8709118382922783E-2</v>
      </c>
      <c r="AJ118" s="28">
        <f t="shared" si="107"/>
        <v>-1.6040491323885409E-3</v>
      </c>
      <c r="AK118" s="28">
        <f t="shared" si="107"/>
        <v>0.10757502277336917</v>
      </c>
      <c r="AL118" s="28">
        <f t="shared" si="107"/>
        <v>0</v>
      </c>
      <c r="AM118" s="28">
        <f t="shared" si="107"/>
        <v>8.175408814670071E-2</v>
      </c>
      <c r="AN118" s="28">
        <f t="shared" si="107"/>
        <v>7.5659117972665779E-2</v>
      </c>
      <c r="AO118" s="28">
        <f t="shared" si="107"/>
        <v>9.737609691044713E-2</v>
      </c>
      <c r="AP118" s="28"/>
      <c r="AQ118" s="28"/>
      <c r="AR118" s="28">
        <f t="shared" ref="AR118" si="108">AR34/AR30-1</f>
        <v>5.3750705372058283E-2</v>
      </c>
    </row>
    <row r="119" spans="1:44" x14ac:dyDescent="0.25">
      <c r="A119" s="29" t="s">
        <v>1058</v>
      </c>
      <c r="B119" s="28">
        <f t="shared" ref="B119:N120" si="109">B35/B31-1</f>
        <v>2.4431158995378954E-2</v>
      </c>
      <c r="C119" s="28">
        <f t="shared" si="109"/>
        <v>1.4395359604937319E-2</v>
      </c>
      <c r="D119" s="28">
        <f t="shared" si="109"/>
        <v>1.5329885702377144E-2</v>
      </c>
      <c r="E119" s="28">
        <f t="shared" si="109"/>
        <v>-2.282145006229841E-2</v>
      </c>
      <c r="F119" s="28">
        <f t="shared" si="109"/>
        <v>-2.0615778524203376E-2</v>
      </c>
      <c r="G119" s="28">
        <f t="shared" si="109"/>
        <v>4.7995058481978159E-2</v>
      </c>
      <c r="H119" s="28">
        <f t="shared" si="109"/>
        <v>2.0742040751642321E-8</v>
      </c>
      <c r="I119" s="28">
        <f t="shared" si="109"/>
        <v>7.3374017219715038E-2</v>
      </c>
      <c r="J119" s="28">
        <f t="shared" si="109"/>
        <v>8.14660119399373E-2</v>
      </c>
      <c r="K119" s="28">
        <f t="shared" si="109"/>
        <v>5.0684428423266592E-3</v>
      </c>
      <c r="L119" s="28">
        <f t="shared" si="109"/>
        <v>2.4645432545460366E-2</v>
      </c>
      <c r="M119" s="28">
        <f t="shared" si="109"/>
        <v>0.12502128343421592</v>
      </c>
      <c r="N119" s="28">
        <f t="shared" si="109"/>
        <v>2.0557372532713947E-2</v>
      </c>
      <c r="P119" s="29" t="s">
        <v>1058</v>
      </c>
      <c r="Q119" s="28">
        <f t="shared" ref="Q119:AC120" si="110">Q35/Q31-1</f>
        <v>1.6238099590316857E-2</v>
      </c>
      <c r="R119" s="28">
        <f t="shared" si="110"/>
        <v>2.3740257832367773E-2</v>
      </c>
      <c r="S119" s="28">
        <f t="shared" si="110"/>
        <v>0.13695171005554041</v>
      </c>
      <c r="T119" s="28">
        <f t="shared" si="110"/>
        <v>0</v>
      </c>
      <c r="U119" s="28">
        <f t="shared" si="110"/>
        <v>-2.4849405139626302E-2</v>
      </c>
      <c r="V119" s="28">
        <f t="shared" si="110"/>
        <v>0</v>
      </c>
      <c r="W119" s="28">
        <f t="shared" si="110"/>
        <v>0</v>
      </c>
      <c r="X119" s="28">
        <f t="shared" si="110"/>
        <v>-9.0043633380136878E-3</v>
      </c>
      <c r="Y119" s="28">
        <f t="shared" si="110"/>
        <v>8.5087123495700689E-2</v>
      </c>
      <c r="Z119" s="28">
        <f t="shared" si="110"/>
        <v>0</v>
      </c>
      <c r="AA119" s="28">
        <f t="shared" si="110"/>
        <v>2.4645445770829388E-2</v>
      </c>
      <c r="AB119" s="28">
        <f t="shared" si="110"/>
        <v>0.12502126397623159</v>
      </c>
      <c r="AC119" s="28">
        <f t="shared" si="110"/>
        <v>7.2278599675765776E-3</v>
      </c>
      <c r="AE119" s="29" t="s">
        <v>1058</v>
      </c>
      <c r="AF119" s="28">
        <f t="shared" ref="AF119:AO120" si="111">AF35/AF31-1</f>
        <v>2.8701440719315352E-2</v>
      </c>
      <c r="AG119" s="28">
        <f t="shared" si="111"/>
        <v>1.3078757533075969E-2</v>
      </c>
      <c r="AH119" s="28">
        <f t="shared" si="111"/>
        <v>7.6547316449324665E-3</v>
      </c>
      <c r="AI119" s="28">
        <f t="shared" si="111"/>
        <v>-3.5858981362045128E-2</v>
      </c>
      <c r="AJ119" s="28">
        <f t="shared" si="111"/>
        <v>-1.6699275552749526E-3</v>
      </c>
      <c r="AK119" s="28">
        <f t="shared" si="111"/>
        <v>6.3832094301404352E-2</v>
      </c>
      <c r="AL119" s="28">
        <f t="shared" si="111"/>
        <v>0</v>
      </c>
      <c r="AM119" s="28">
        <f t="shared" si="111"/>
        <v>8.159314834211151E-2</v>
      </c>
      <c r="AN119" s="28">
        <f t="shared" si="111"/>
        <v>0</v>
      </c>
      <c r="AO119" s="28">
        <f t="shared" si="111"/>
        <v>9.3090568094376103E-3</v>
      </c>
      <c r="AP119" s="28"/>
      <c r="AQ119" s="28"/>
      <c r="AR119" s="28">
        <f t="shared" ref="AR119" si="112">AR35/AR31-1</f>
        <v>2.84976759139286E-2</v>
      </c>
    </row>
    <row r="120" spans="1:44" x14ac:dyDescent="0.25">
      <c r="A120" s="29" t="s">
        <v>1059</v>
      </c>
      <c r="B120" s="28">
        <f t="shared" si="109"/>
        <v>2.3091704303639382E-2</v>
      </c>
      <c r="C120" s="28">
        <f t="shared" si="109"/>
        <v>-1.5462541390510287E-2</v>
      </c>
      <c r="D120" s="28">
        <f t="shared" si="109"/>
        <v>1.9776624924966235E-2</v>
      </c>
      <c r="E120" s="28">
        <f t="shared" si="109"/>
        <v>-2.1695656658240581E-2</v>
      </c>
      <c r="F120" s="28">
        <f t="shared" si="109"/>
        <v>0.12546350093755576</v>
      </c>
      <c r="G120" s="28">
        <f t="shared" si="109"/>
        <v>2.4546400807738511E-2</v>
      </c>
      <c r="H120" s="28">
        <f t="shared" si="109"/>
        <v>2.0742040751642321E-8</v>
      </c>
      <c r="I120" s="28">
        <f t="shared" si="109"/>
        <v>-1.8491196242728325E-2</v>
      </c>
      <c r="J120" s="28">
        <f t="shared" si="109"/>
        <v>8.14660119399373E-2</v>
      </c>
      <c r="K120" s="28">
        <f t="shared" si="109"/>
        <v>4.3678178713226767E-3</v>
      </c>
      <c r="L120" s="28">
        <f t="shared" si="109"/>
        <v>1.0241201220395624E-8</v>
      </c>
      <c r="M120" s="28">
        <f t="shared" si="109"/>
        <v>0.13229142521235904</v>
      </c>
      <c r="N120" s="28">
        <f t="shared" si="109"/>
        <v>2.2034130020479159E-2</v>
      </c>
      <c r="P120" s="29" t="s">
        <v>1059</v>
      </c>
      <c r="Q120" s="28">
        <f t="shared" si="110"/>
        <v>9.3729784850397735E-2</v>
      </c>
      <c r="R120" s="28">
        <f t="shared" si="110"/>
        <v>4.2353404056021171E-2</v>
      </c>
      <c r="S120" s="28">
        <f t="shared" si="110"/>
        <v>0.15371951812736251</v>
      </c>
      <c r="T120" s="28">
        <f t="shared" si="110"/>
        <v>-1.4727692732030562E-8</v>
      </c>
      <c r="U120" s="28">
        <f t="shared" si="110"/>
        <v>0.16478142738656687</v>
      </c>
      <c r="V120" s="28">
        <f t="shared" si="110"/>
        <v>0</v>
      </c>
      <c r="W120" s="28">
        <f t="shared" si="110"/>
        <v>3.1109656628558469E-8</v>
      </c>
      <c r="X120" s="28">
        <f t="shared" si="110"/>
        <v>-9.0043532763164347E-3</v>
      </c>
      <c r="Y120" s="28">
        <f t="shared" si="110"/>
        <v>8.5087129898996583E-2</v>
      </c>
      <c r="Z120" s="28">
        <f t="shared" si="110"/>
        <v>5.9877123259610698E-9</v>
      </c>
      <c r="AA120" s="28">
        <f t="shared" si="110"/>
        <v>1.0241201220395624E-8</v>
      </c>
      <c r="AB120" s="28">
        <f t="shared" si="110"/>
        <v>0.13229142521235904</v>
      </c>
      <c r="AC120" s="28">
        <f t="shared" si="110"/>
        <v>7.2278307667636987E-3</v>
      </c>
      <c r="AE120" s="29" t="s">
        <v>1059</v>
      </c>
      <c r="AF120" s="28">
        <f t="shared" si="111"/>
        <v>-1.0154866588456213E-2</v>
      </c>
      <c r="AG120" s="28">
        <f t="shared" si="111"/>
        <v>-2.3378902057182405E-2</v>
      </c>
      <c r="AH120" s="28">
        <f t="shared" si="111"/>
        <v>1.1183789672776223E-2</v>
      </c>
      <c r="AI120" s="28">
        <f t="shared" si="111"/>
        <v>-3.3841890980343625E-2</v>
      </c>
      <c r="AJ120" s="28">
        <f t="shared" si="111"/>
        <v>-1.9279643952658576E-2</v>
      </c>
      <c r="AK120" s="28">
        <f t="shared" si="111"/>
        <v>3.2406782773511278E-2</v>
      </c>
      <c r="AL120" s="28">
        <f t="shared" si="111"/>
        <v>0</v>
      </c>
      <c r="AM120" s="28">
        <f t="shared" si="111"/>
        <v>-1.9360677104173662E-2</v>
      </c>
      <c r="AN120" s="28">
        <f t="shared" si="111"/>
        <v>0</v>
      </c>
      <c r="AO120" s="28">
        <f t="shared" si="111"/>
        <v>8.0175946140692567E-3</v>
      </c>
      <c r="AP120" s="28"/>
      <c r="AQ120" s="28"/>
      <c r="AR120" s="28"/>
    </row>
    <row r="121" spans="1:44" hidden="1" outlineLevel="1" x14ac:dyDescent="0.25">
      <c r="A121" s="29" t="s">
        <v>1060</v>
      </c>
      <c r="B121" s="28"/>
      <c r="C121" s="28"/>
      <c r="D121" s="28"/>
      <c r="E121" s="28"/>
      <c r="F121" s="28"/>
      <c r="G121" s="28"/>
      <c r="H121" s="28"/>
      <c r="I121" s="28"/>
      <c r="J121" s="28"/>
      <c r="K121" s="28"/>
      <c r="L121" s="28"/>
      <c r="M121" s="28"/>
      <c r="N121" s="28"/>
      <c r="P121" s="29" t="s">
        <v>1060</v>
      </c>
      <c r="Q121" s="28"/>
      <c r="R121" s="28"/>
      <c r="S121" s="28"/>
      <c r="T121" s="28"/>
      <c r="U121" s="28"/>
      <c r="V121" s="28"/>
      <c r="W121" s="28"/>
      <c r="X121" s="28"/>
      <c r="Y121" s="28"/>
      <c r="Z121" s="28"/>
      <c r="AA121" s="28"/>
      <c r="AB121" s="28"/>
      <c r="AC121" s="28"/>
      <c r="AE121" s="29" t="s">
        <v>1060</v>
      </c>
      <c r="AF121" s="28"/>
      <c r="AG121" s="28"/>
      <c r="AH121" s="28"/>
      <c r="AI121" s="28"/>
      <c r="AJ121" s="28"/>
      <c r="AK121" s="28"/>
      <c r="AL121" s="28"/>
      <c r="AM121" s="28"/>
      <c r="AN121" s="28"/>
      <c r="AO121" s="28"/>
      <c r="AP121" s="28"/>
      <c r="AQ121" s="28"/>
      <c r="AR121" s="28"/>
    </row>
    <row r="122" spans="1:44" hidden="1" outlineLevel="1" x14ac:dyDescent="0.25">
      <c r="A122" s="29" t="s">
        <v>1061</v>
      </c>
      <c r="B122" s="28"/>
      <c r="C122" s="28"/>
      <c r="D122" s="28"/>
      <c r="E122" s="28"/>
      <c r="F122" s="28"/>
      <c r="G122" s="28"/>
      <c r="H122" s="28"/>
      <c r="I122" s="28"/>
      <c r="J122" s="28"/>
      <c r="K122" s="28"/>
      <c r="L122" s="28"/>
      <c r="M122" s="28"/>
      <c r="N122" s="28"/>
      <c r="P122" s="29" t="s">
        <v>1061</v>
      </c>
      <c r="Q122" s="28"/>
      <c r="R122" s="28"/>
      <c r="S122" s="28"/>
      <c r="T122" s="28"/>
      <c r="U122" s="28"/>
      <c r="V122" s="28"/>
      <c r="W122" s="28"/>
      <c r="X122" s="28"/>
      <c r="Y122" s="28"/>
      <c r="Z122" s="28"/>
      <c r="AA122" s="28"/>
      <c r="AB122" s="28"/>
      <c r="AC122" s="28"/>
      <c r="AE122" s="29" t="s">
        <v>1061</v>
      </c>
      <c r="AF122" s="28"/>
      <c r="AG122" s="28"/>
      <c r="AH122" s="28"/>
      <c r="AI122" s="28"/>
      <c r="AJ122" s="28"/>
      <c r="AK122" s="28"/>
      <c r="AL122" s="28"/>
      <c r="AM122" s="28"/>
      <c r="AN122" s="28"/>
      <c r="AO122" s="28"/>
      <c r="AP122" s="28"/>
      <c r="AQ122" s="28"/>
      <c r="AR122" s="28"/>
    </row>
    <row r="123" spans="1:44" hidden="1" outlineLevel="1" x14ac:dyDescent="0.25">
      <c r="A123" s="29" t="s">
        <v>1062</v>
      </c>
      <c r="B123" s="28"/>
      <c r="C123" s="28"/>
      <c r="D123" s="28"/>
      <c r="E123" s="28"/>
      <c r="F123" s="28"/>
      <c r="G123" s="28"/>
      <c r="H123" s="28"/>
      <c r="I123" s="28"/>
      <c r="J123" s="28"/>
      <c r="K123" s="28"/>
      <c r="L123" s="28"/>
      <c r="M123" s="28"/>
      <c r="N123" s="28"/>
      <c r="P123" s="29" t="s">
        <v>1062</v>
      </c>
      <c r="Q123" s="28"/>
      <c r="R123" s="28"/>
      <c r="S123" s="28"/>
      <c r="T123" s="28"/>
      <c r="U123" s="28"/>
      <c r="V123" s="28"/>
      <c r="W123" s="28"/>
      <c r="X123" s="28"/>
      <c r="Y123" s="28"/>
      <c r="Z123" s="28"/>
      <c r="AA123" s="28"/>
      <c r="AB123" s="28"/>
      <c r="AC123" s="28"/>
      <c r="AE123" s="29" t="s">
        <v>1062</v>
      </c>
      <c r="AF123" s="28"/>
      <c r="AG123" s="28"/>
      <c r="AH123" s="28"/>
      <c r="AI123" s="28"/>
      <c r="AJ123" s="28"/>
      <c r="AK123" s="28"/>
      <c r="AL123" s="28"/>
      <c r="AM123" s="28"/>
      <c r="AN123" s="28"/>
      <c r="AO123" s="28"/>
      <c r="AP123" s="28"/>
      <c r="AQ123" s="28"/>
      <c r="AR123" s="28"/>
    </row>
    <row r="124" spans="1:44" hidden="1" outlineLevel="1" x14ac:dyDescent="0.25">
      <c r="A124" s="29" t="s">
        <v>1063</v>
      </c>
      <c r="B124" s="28"/>
      <c r="C124" s="28"/>
      <c r="D124" s="28"/>
      <c r="E124" s="28"/>
      <c r="F124" s="28"/>
      <c r="G124" s="28"/>
      <c r="H124" s="28"/>
      <c r="I124" s="28"/>
      <c r="J124" s="28"/>
      <c r="K124" s="28"/>
      <c r="L124" s="28"/>
      <c r="M124" s="28"/>
      <c r="N124" s="28"/>
      <c r="P124" s="29" t="s">
        <v>1063</v>
      </c>
      <c r="Q124" s="28"/>
      <c r="R124" s="28"/>
      <c r="S124" s="28"/>
      <c r="T124" s="28"/>
      <c r="U124" s="28"/>
      <c r="V124" s="28"/>
      <c r="W124" s="28"/>
      <c r="X124" s="28"/>
      <c r="Y124" s="28"/>
      <c r="Z124" s="28"/>
      <c r="AA124" s="28"/>
      <c r="AB124" s="28"/>
      <c r="AC124" s="28"/>
      <c r="AE124" s="29" t="s">
        <v>1063</v>
      </c>
      <c r="AF124" s="28"/>
      <c r="AG124" s="28"/>
      <c r="AH124" s="28"/>
      <c r="AI124" s="28"/>
      <c r="AJ124" s="28"/>
      <c r="AK124" s="28"/>
      <c r="AL124" s="28"/>
      <c r="AM124" s="28"/>
      <c r="AN124" s="28"/>
      <c r="AO124" s="28"/>
      <c r="AP124" s="28"/>
      <c r="AQ124" s="28"/>
      <c r="AR124" s="28"/>
    </row>
    <row r="125" spans="1:44" hidden="1" outlineLevel="1" x14ac:dyDescent="0.25">
      <c r="A125" s="29" t="s">
        <v>1064</v>
      </c>
      <c r="B125" s="28"/>
      <c r="C125" s="28"/>
      <c r="D125" s="28"/>
      <c r="E125" s="28"/>
      <c r="F125" s="28"/>
      <c r="G125" s="28"/>
      <c r="H125" s="28"/>
      <c r="I125" s="28"/>
      <c r="J125" s="28"/>
      <c r="K125" s="28"/>
      <c r="L125" s="28"/>
      <c r="M125" s="28"/>
      <c r="N125" s="28"/>
      <c r="P125" s="29" t="s">
        <v>1064</v>
      </c>
      <c r="Q125" s="28"/>
      <c r="R125" s="28"/>
      <c r="S125" s="28"/>
      <c r="T125" s="28"/>
      <c r="U125" s="28"/>
      <c r="V125" s="28"/>
      <c r="W125" s="28"/>
      <c r="X125" s="28"/>
      <c r="Y125" s="28"/>
      <c r="Z125" s="28"/>
      <c r="AA125" s="28"/>
      <c r="AB125" s="28"/>
      <c r="AC125" s="28"/>
      <c r="AE125" s="29" t="s">
        <v>1064</v>
      </c>
      <c r="AF125" s="28"/>
      <c r="AG125" s="28"/>
      <c r="AH125" s="28"/>
      <c r="AI125" s="28"/>
      <c r="AJ125" s="28"/>
      <c r="AK125" s="28"/>
      <c r="AL125" s="28"/>
      <c r="AM125" s="28"/>
      <c r="AN125" s="28"/>
      <c r="AO125" s="28"/>
      <c r="AP125" s="28"/>
      <c r="AQ125" s="28"/>
      <c r="AR125" s="28"/>
    </row>
    <row r="126" spans="1:44" hidden="1" outlineLevel="1" x14ac:dyDescent="0.25">
      <c r="A126" s="29" t="s">
        <v>1065</v>
      </c>
      <c r="B126" s="28"/>
      <c r="C126" s="28"/>
      <c r="D126" s="28"/>
      <c r="E126" s="28"/>
      <c r="F126" s="28"/>
      <c r="G126" s="28"/>
      <c r="H126" s="28"/>
      <c r="I126" s="28"/>
      <c r="J126" s="28"/>
      <c r="K126" s="28"/>
      <c r="L126" s="28"/>
      <c r="M126" s="28"/>
      <c r="N126" s="28"/>
      <c r="P126" s="29" t="s">
        <v>1065</v>
      </c>
      <c r="Q126" s="28"/>
      <c r="R126" s="28"/>
      <c r="S126" s="28"/>
      <c r="T126" s="28"/>
      <c r="U126" s="28"/>
      <c r="V126" s="28"/>
      <c r="W126" s="28"/>
      <c r="X126" s="28"/>
      <c r="Y126" s="28"/>
      <c r="Z126" s="28"/>
      <c r="AA126" s="28"/>
      <c r="AB126" s="28"/>
      <c r="AC126" s="28"/>
      <c r="AE126" s="29" t="s">
        <v>1065</v>
      </c>
      <c r="AF126" s="28"/>
      <c r="AG126" s="28"/>
      <c r="AH126" s="28"/>
      <c r="AI126" s="28"/>
      <c r="AJ126" s="28"/>
      <c r="AK126" s="28"/>
      <c r="AL126" s="28"/>
      <c r="AM126" s="28"/>
      <c r="AN126" s="28"/>
      <c r="AO126" s="28"/>
      <c r="AP126" s="28"/>
      <c r="AQ126" s="28"/>
      <c r="AR126" s="28"/>
    </row>
    <row r="127" spans="1:44" hidden="1" outlineLevel="1" x14ac:dyDescent="0.25">
      <c r="A127" s="29" t="s">
        <v>1066</v>
      </c>
      <c r="B127" s="28"/>
      <c r="C127" s="28"/>
      <c r="D127" s="28"/>
      <c r="E127" s="28"/>
      <c r="F127" s="28"/>
      <c r="G127" s="28"/>
      <c r="H127" s="28"/>
      <c r="I127" s="28"/>
      <c r="J127" s="28"/>
      <c r="K127" s="28"/>
      <c r="L127" s="28"/>
      <c r="M127" s="28"/>
      <c r="N127" s="28"/>
      <c r="P127" s="29" t="s">
        <v>1066</v>
      </c>
      <c r="Q127" s="28"/>
      <c r="R127" s="28"/>
      <c r="S127" s="28"/>
      <c r="T127" s="28"/>
      <c r="U127" s="28"/>
      <c r="V127" s="28"/>
      <c r="W127" s="28"/>
      <c r="X127" s="28"/>
      <c r="Y127" s="28"/>
      <c r="Z127" s="28"/>
      <c r="AA127" s="28"/>
      <c r="AB127" s="28"/>
      <c r="AC127" s="28"/>
      <c r="AE127" s="29" t="s">
        <v>1066</v>
      </c>
      <c r="AF127" s="28"/>
      <c r="AG127" s="28"/>
      <c r="AH127" s="28"/>
      <c r="AI127" s="28"/>
      <c r="AJ127" s="28"/>
      <c r="AK127" s="28"/>
      <c r="AL127" s="28"/>
      <c r="AM127" s="28"/>
      <c r="AN127" s="28"/>
      <c r="AO127" s="28"/>
      <c r="AP127" s="28"/>
      <c r="AQ127" s="28"/>
      <c r="AR127" s="28"/>
    </row>
    <row r="128" spans="1:44" hidden="1" outlineLevel="1" x14ac:dyDescent="0.25">
      <c r="A128" s="29" t="s">
        <v>1067</v>
      </c>
      <c r="B128" s="28"/>
      <c r="C128" s="28"/>
      <c r="D128" s="28"/>
      <c r="E128" s="28"/>
      <c r="F128" s="28"/>
      <c r="G128" s="28"/>
      <c r="H128" s="28"/>
      <c r="I128" s="28"/>
      <c r="J128" s="28"/>
      <c r="K128" s="28"/>
      <c r="L128" s="28"/>
      <c r="M128" s="28"/>
      <c r="N128" s="28"/>
      <c r="P128" s="29" t="s">
        <v>1067</v>
      </c>
      <c r="Q128" s="28"/>
      <c r="R128" s="28"/>
      <c r="S128" s="28"/>
      <c r="T128" s="28"/>
      <c r="U128" s="28"/>
      <c r="V128" s="28"/>
      <c r="W128" s="28"/>
      <c r="X128" s="28"/>
      <c r="Y128" s="28"/>
      <c r="Z128" s="28"/>
      <c r="AA128" s="28"/>
      <c r="AB128" s="28"/>
      <c r="AC128" s="28"/>
      <c r="AE128" s="29" t="s">
        <v>1067</v>
      </c>
      <c r="AF128" s="28"/>
      <c r="AG128" s="28"/>
      <c r="AH128" s="28"/>
      <c r="AI128" s="28"/>
      <c r="AJ128" s="28"/>
      <c r="AK128" s="28"/>
      <c r="AL128" s="28"/>
      <c r="AM128" s="28"/>
      <c r="AN128" s="28"/>
      <c r="AO128" s="28"/>
      <c r="AP128" s="28"/>
      <c r="AQ128" s="28"/>
      <c r="AR128" s="28"/>
    </row>
    <row r="129" spans="1:44" hidden="1" outlineLevel="1" x14ac:dyDescent="0.25">
      <c r="A129" s="29" t="s">
        <v>1068</v>
      </c>
      <c r="B129" s="28"/>
      <c r="C129" s="28"/>
      <c r="D129" s="28"/>
      <c r="E129" s="28"/>
      <c r="F129" s="28"/>
      <c r="G129" s="28"/>
      <c r="H129" s="28"/>
      <c r="I129" s="28"/>
      <c r="J129" s="28"/>
      <c r="K129" s="28"/>
      <c r="L129" s="28"/>
      <c r="M129" s="28"/>
      <c r="N129" s="28"/>
      <c r="P129" s="29" t="s">
        <v>1068</v>
      </c>
      <c r="Q129" s="28"/>
      <c r="R129" s="28"/>
      <c r="S129" s="28"/>
      <c r="T129" s="28"/>
      <c r="U129" s="28"/>
      <c r="V129" s="28"/>
      <c r="W129" s="28"/>
      <c r="X129" s="28"/>
      <c r="Y129" s="28"/>
      <c r="Z129" s="28"/>
      <c r="AA129" s="28"/>
      <c r="AB129" s="28"/>
      <c r="AC129" s="28"/>
      <c r="AE129" s="29" t="s">
        <v>1068</v>
      </c>
      <c r="AF129" s="28"/>
      <c r="AG129" s="28"/>
      <c r="AH129" s="28"/>
      <c r="AI129" s="28"/>
      <c r="AJ129" s="28"/>
      <c r="AK129" s="28"/>
      <c r="AL129" s="28"/>
      <c r="AM129" s="28"/>
      <c r="AN129" s="28"/>
      <c r="AO129" s="28"/>
      <c r="AP129" s="28"/>
      <c r="AQ129" s="28"/>
      <c r="AR129" s="28"/>
    </row>
    <row r="130" spans="1:44" hidden="1" outlineLevel="1" x14ac:dyDescent="0.25">
      <c r="A130" s="29" t="s">
        <v>1069</v>
      </c>
      <c r="B130" s="28"/>
      <c r="C130" s="28"/>
      <c r="D130" s="28"/>
      <c r="E130" s="28"/>
      <c r="F130" s="28"/>
      <c r="G130" s="28"/>
      <c r="H130" s="28"/>
      <c r="I130" s="28"/>
      <c r="J130" s="28"/>
      <c r="K130" s="28"/>
      <c r="L130" s="28"/>
      <c r="M130" s="28"/>
      <c r="N130" s="28"/>
      <c r="P130" s="29" t="s">
        <v>1069</v>
      </c>
      <c r="Q130" s="28"/>
      <c r="R130" s="28"/>
      <c r="S130" s="28"/>
      <c r="T130" s="28"/>
      <c r="U130" s="28"/>
      <c r="V130" s="28"/>
      <c r="W130" s="28"/>
      <c r="X130" s="28"/>
      <c r="Y130" s="28"/>
      <c r="Z130" s="28"/>
      <c r="AA130" s="28"/>
      <c r="AB130" s="28"/>
      <c r="AC130" s="28"/>
      <c r="AE130" s="29" t="s">
        <v>1069</v>
      </c>
      <c r="AF130" s="28"/>
      <c r="AG130" s="28"/>
      <c r="AH130" s="28"/>
      <c r="AI130" s="28"/>
      <c r="AJ130" s="28"/>
      <c r="AK130" s="28"/>
      <c r="AL130" s="28"/>
      <c r="AM130" s="28"/>
      <c r="AN130" s="28"/>
      <c r="AO130" s="28"/>
      <c r="AP130" s="28"/>
      <c r="AQ130" s="28"/>
      <c r="AR130" s="28"/>
    </row>
    <row r="131" spans="1:44" hidden="1" outlineLevel="1" x14ac:dyDescent="0.25">
      <c r="A131" s="29" t="s">
        <v>1070</v>
      </c>
      <c r="B131" s="28"/>
      <c r="C131" s="28"/>
      <c r="D131" s="28"/>
      <c r="E131" s="28"/>
      <c r="F131" s="28"/>
      <c r="G131" s="28"/>
      <c r="H131" s="28"/>
      <c r="I131" s="28"/>
      <c r="J131" s="28"/>
      <c r="K131" s="28"/>
      <c r="L131" s="28"/>
      <c r="M131" s="28"/>
      <c r="N131" s="28"/>
      <c r="P131" s="29" t="s">
        <v>1070</v>
      </c>
      <c r="Q131" s="28"/>
      <c r="R131" s="28"/>
      <c r="S131" s="28"/>
      <c r="T131" s="28"/>
      <c r="U131" s="28"/>
      <c r="V131" s="28"/>
      <c r="W131" s="28"/>
      <c r="X131" s="28"/>
      <c r="Y131" s="28"/>
      <c r="Z131" s="28"/>
      <c r="AA131" s="28"/>
      <c r="AB131" s="28"/>
      <c r="AC131" s="28"/>
      <c r="AE131" s="29" t="s">
        <v>1070</v>
      </c>
      <c r="AF131" s="28"/>
      <c r="AG131" s="28"/>
      <c r="AH131" s="28"/>
      <c r="AI131" s="28"/>
      <c r="AJ131" s="28"/>
      <c r="AK131" s="28"/>
      <c r="AL131" s="28"/>
      <c r="AM131" s="28"/>
      <c r="AN131" s="28"/>
      <c r="AO131" s="28"/>
      <c r="AP131" s="28"/>
      <c r="AQ131" s="28"/>
      <c r="AR131" s="28"/>
    </row>
    <row r="132" spans="1:44" hidden="1" outlineLevel="1" x14ac:dyDescent="0.25">
      <c r="A132" s="29" t="s">
        <v>1071</v>
      </c>
      <c r="B132" s="28"/>
      <c r="C132" s="28"/>
      <c r="D132" s="28"/>
      <c r="E132" s="28"/>
      <c r="F132" s="28"/>
      <c r="G132" s="28"/>
      <c r="H132" s="28"/>
      <c r="I132" s="28"/>
      <c r="J132" s="28"/>
      <c r="K132" s="28"/>
      <c r="L132" s="28"/>
      <c r="M132" s="28"/>
      <c r="N132" s="28"/>
      <c r="P132" s="29" t="s">
        <v>1071</v>
      </c>
      <c r="Q132" s="28"/>
      <c r="R132" s="28"/>
      <c r="S132" s="28"/>
      <c r="T132" s="28"/>
      <c r="U132" s="28"/>
      <c r="V132" s="28"/>
      <c r="W132" s="28"/>
      <c r="X132" s="28"/>
      <c r="Y132" s="28"/>
      <c r="Z132" s="28"/>
      <c r="AA132" s="28"/>
      <c r="AB132" s="28"/>
      <c r="AC132" s="28"/>
      <c r="AE132" s="29" t="s">
        <v>1071</v>
      </c>
      <c r="AF132" s="28"/>
      <c r="AG132" s="28"/>
      <c r="AH132" s="28"/>
      <c r="AI132" s="28"/>
      <c r="AJ132" s="28"/>
      <c r="AK132" s="28"/>
      <c r="AL132" s="28"/>
      <c r="AM132" s="28"/>
      <c r="AN132" s="28"/>
      <c r="AO132" s="28"/>
      <c r="AP132" s="28"/>
      <c r="AQ132" s="28"/>
      <c r="AR132" s="28"/>
    </row>
    <row r="133" spans="1:44" ht="19.5" customHeight="1" collapsed="1" x14ac:dyDescent="0.25">
      <c r="A133" s="159" t="s">
        <v>251</v>
      </c>
      <c r="B133" s="515">
        <f t="shared" ref="B133:N139" si="113">B75/B74-1</f>
        <v>2.4528821552499247E-2</v>
      </c>
      <c r="C133" s="515">
        <f t="shared" si="113"/>
        <v>4.1086533747738629E-2</v>
      </c>
      <c r="D133" s="515">
        <f t="shared" si="113"/>
        <v>-9.2241672647463968E-4</v>
      </c>
      <c r="E133" s="515">
        <f t="shared" si="113"/>
        <v>1.1962029906119165E-2</v>
      </c>
      <c r="F133" s="515">
        <f t="shared" si="113"/>
        <v>5.7517876496898879E-2</v>
      </c>
      <c r="G133" s="515">
        <f t="shared" si="113"/>
        <v>-1.3041032175398093E-2</v>
      </c>
      <c r="H133" s="515">
        <f t="shared" si="113"/>
        <v>1.3609638214111319E-2</v>
      </c>
      <c r="I133" s="515">
        <f t="shared" si="113"/>
        <v>4.4584401412518959E-2</v>
      </c>
      <c r="J133" s="515">
        <f t="shared" ref="J133:M134" si="114">J75/J74-1</f>
        <v>-3.1216168164387437E-3</v>
      </c>
      <c r="K133" s="515">
        <f t="shared" si="114"/>
        <v>-8.7666434442371655E-3</v>
      </c>
      <c r="L133" s="515">
        <f t="shared" si="114"/>
        <v>0</v>
      </c>
      <c r="M133" s="515">
        <f t="shared" si="114"/>
        <v>-1.4784542436153347E-2</v>
      </c>
      <c r="N133" s="515">
        <f>N75/N74-1</f>
        <v>-3.0860294506956931E-3</v>
      </c>
      <c r="P133" s="159" t="s">
        <v>251</v>
      </c>
      <c r="Q133" s="515">
        <f t="shared" ref="Q133:AC139" si="115">Q75/Q74-1</f>
        <v>2.0257421105458251E-2</v>
      </c>
      <c r="R133" s="515">
        <f t="shared" si="115"/>
        <v>-3.2349228123483842E-3</v>
      </c>
      <c r="S133" s="515">
        <f t="shared" si="115"/>
        <v>2.8731189008317282E-2</v>
      </c>
      <c r="T133" s="515">
        <f t="shared" si="115"/>
        <v>0.10714284896850579</v>
      </c>
      <c r="U133" s="515">
        <f t="shared" si="115"/>
        <v>6.8929933223859541E-2</v>
      </c>
      <c r="V133" s="515">
        <f t="shared" si="115"/>
        <v>0</v>
      </c>
      <c r="W133" s="515">
        <f t="shared" si="115"/>
        <v>1.3153381347656312E-2</v>
      </c>
      <c r="X133" s="515">
        <f t="shared" si="115"/>
        <v>-9.9636821595511016E-2</v>
      </c>
      <c r="Y133" s="515">
        <f t="shared" ref="Y133:AB134" si="116">Y75/Y74-1</f>
        <v>0</v>
      </c>
      <c r="Z133" s="515">
        <f t="shared" si="116"/>
        <v>3.5578536987304066E-3</v>
      </c>
      <c r="AA133" s="515">
        <f t="shared" si="116"/>
        <v>0</v>
      </c>
      <c r="AB133" s="515">
        <f t="shared" si="116"/>
        <v>-1.4784542436153347E-2</v>
      </c>
      <c r="AC133" s="515">
        <f>AC75/AC74-1</f>
        <v>-4.6546108705609601E-3</v>
      </c>
      <c r="AE133" s="159" t="s">
        <v>251</v>
      </c>
      <c r="AF133" s="515">
        <f t="shared" ref="AF133:AR139" si="117">AF75/AF74-1</f>
        <v>2.6876005749268073E-2</v>
      </c>
      <c r="AG133" s="515">
        <f t="shared" si="117"/>
        <v>4.8383432013560324E-2</v>
      </c>
      <c r="AH133" s="515">
        <f t="shared" si="117"/>
        <v>-3.0668683504693206E-3</v>
      </c>
      <c r="AI133" s="515">
        <f t="shared" si="117"/>
        <v>-2.4009618089303686E-2</v>
      </c>
      <c r="AJ133" s="515">
        <f t="shared" si="117"/>
        <v>1.4113671852887366E-2</v>
      </c>
      <c r="AK133" s="515">
        <f t="shared" si="117"/>
        <v>-1.80682939698944E-2</v>
      </c>
      <c r="AL133" s="515">
        <f t="shared" si="117"/>
        <v>1.4956443085783588E-2</v>
      </c>
      <c r="AM133" s="515">
        <f t="shared" si="117"/>
        <v>6.7980436637415709E-2</v>
      </c>
      <c r="AN133" s="515">
        <f t="shared" ref="AN133:AO134" si="118">AN75/AN74-1</f>
        <v>-7.4882592458752062E-2</v>
      </c>
      <c r="AO133" s="515">
        <f t="shared" si="118"/>
        <v>-2.0229803735069218E-2</v>
      </c>
      <c r="AP133" s="515"/>
      <c r="AQ133" s="515"/>
      <c r="AR133" s="515">
        <f>AR75/AR74-1</f>
        <v>-2.1374961345220767E-3</v>
      </c>
    </row>
    <row r="134" spans="1:44" x14ac:dyDescent="0.25">
      <c r="A134" s="159" t="s">
        <v>252</v>
      </c>
      <c r="B134" s="515">
        <f t="shared" si="113"/>
        <v>4.3399691664860462E-3</v>
      </c>
      <c r="C134" s="515">
        <f t="shared" si="113"/>
        <v>9.7689133160498987E-3</v>
      </c>
      <c r="D134" s="515">
        <f t="shared" si="113"/>
        <v>7.3218271115371714E-4</v>
      </c>
      <c r="E134" s="515">
        <f t="shared" si="113"/>
        <v>-8.1795426288255868E-3</v>
      </c>
      <c r="F134" s="515">
        <f t="shared" si="113"/>
        <v>-4.6146568895559792E-3</v>
      </c>
      <c r="G134" s="515">
        <f t="shared" si="113"/>
        <v>-3.881103426324195E-3</v>
      </c>
      <c r="H134" s="515">
        <f t="shared" si="113"/>
        <v>1.2493899167437927E-2</v>
      </c>
      <c r="I134" s="515">
        <f t="shared" si="113"/>
        <v>2.1850253337153624E-2</v>
      </c>
      <c r="J134" s="515">
        <f t="shared" si="114"/>
        <v>-9.3438774376530809E-4</v>
      </c>
      <c r="K134" s="515">
        <f t="shared" si="114"/>
        <v>-1.7653521360523006E-2</v>
      </c>
      <c r="L134" s="515">
        <f t="shared" si="114"/>
        <v>0</v>
      </c>
      <c r="M134" s="515">
        <f t="shared" si="114"/>
        <v>2.00278199332804E-2</v>
      </c>
      <c r="N134" s="515">
        <f>N76/N75-1</f>
        <v>-1.6815003428762854E-2</v>
      </c>
      <c r="P134" s="159" t="s">
        <v>252</v>
      </c>
      <c r="Q134" s="515">
        <f t="shared" si="115"/>
        <v>-5.1228024123469718E-3</v>
      </c>
      <c r="R134" s="515">
        <f t="shared" si="115"/>
        <v>1.3819054093963556E-2</v>
      </c>
      <c r="S134" s="515">
        <f t="shared" si="115"/>
        <v>-3.6924226021109008E-2</v>
      </c>
      <c r="T134" s="515">
        <f t="shared" si="115"/>
        <v>6.3566552908373541E-2</v>
      </c>
      <c r="U134" s="515">
        <f t="shared" si="115"/>
        <v>-8.0780733605470001E-3</v>
      </c>
      <c r="V134" s="515">
        <f t="shared" si="115"/>
        <v>0</v>
      </c>
      <c r="W134" s="515">
        <f t="shared" si="115"/>
        <v>4.3275386826293616E-3</v>
      </c>
      <c r="X134" s="515">
        <f t="shared" si="115"/>
        <v>-8.0972232090640972E-2</v>
      </c>
      <c r="Y134" s="515">
        <f t="shared" si="116"/>
        <v>0</v>
      </c>
      <c r="Z134" s="515">
        <f t="shared" si="116"/>
        <v>1.1817467508616897E-3</v>
      </c>
      <c r="AA134" s="515">
        <f t="shared" si="116"/>
        <v>0</v>
      </c>
      <c r="AB134" s="515">
        <f t="shared" si="116"/>
        <v>2.00278199332804E-2</v>
      </c>
      <c r="AC134" s="515">
        <f>AC76/AC75-1</f>
        <v>-4.3684838306306095E-2</v>
      </c>
      <c r="AE134" s="159" t="s">
        <v>252</v>
      </c>
      <c r="AF134" s="515">
        <f t="shared" si="117"/>
        <v>9.5063467918268252E-3</v>
      </c>
      <c r="AG134" s="515">
        <f t="shared" si="117"/>
        <v>9.1349339670621088E-3</v>
      </c>
      <c r="AH134" s="515">
        <f t="shared" si="117"/>
        <v>3.5421977441774111E-3</v>
      </c>
      <c r="AI134" s="515">
        <f t="shared" si="117"/>
        <v>-3.893820242872692E-2</v>
      </c>
      <c r="AJ134" s="515">
        <f t="shared" si="117"/>
        <v>9.2700615259344588E-3</v>
      </c>
      <c r="AK134" s="515">
        <f t="shared" si="117"/>
        <v>-5.4047886778908483E-3</v>
      </c>
      <c r="AL134" s="515">
        <f t="shared" si="117"/>
        <v>3.6555382911590995E-2</v>
      </c>
      <c r="AM134" s="515">
        <f t="shared" si="117"/>
        <v>3.5912546879120155E-2</v>
      </c>
      <c r="AN134" s="515">
        <f t="shared" si="118"/>
        <v>-2.4153455664555068E-2</v>
      </c>
      <c r="AO134" s="515">
        <f t="shared" si="118"/>
        <v>-3.5597739215504687E-2</v>
      </c>
      <c r="AP134" s="515"/>
      <c r="AQ134" s="515"/>
      <c r="AR134" s="515">
        <f>AR76/AR75-1</f>
        <v>-6.0772696827604555E-4</v>
      </c>
    </row>
    <row r="135" spans="1:44" x14ac:dyDescent="0.25">
      <c r="A135" s="159" t="s">
        <v>253</v>
      </c>
      <c r="B135" s="515">
        <f t="shared" si="113"/>
        <v>7.0110904930329454E-3</v>
      </c>
      <c r="C135" s="515">
        <f t="shared" si="113"/>
        <v>2.4022755367967275E-2</v>
      </c>
      <c r="D135" s="515">
        <f t="shared" si="113"/>
        <v>3.4676522279648569E-3</v>
      </c>
      <c r="E135" s="515">
        <f t="shared" si="113"/>
        <v>3.5621838955354646E-2</v>
      </c>
      <c r="F135" s="515">
        <f t="shared" si="113"/>
        <v>5.4319727584144495E-3</v>
      </c>
      <c r="G135" s="515">
        <f t="shared" si="113"/>
        <v>1.2286899417877084E-3</v>
      </c>
      <c r="H135" s="515">
        <f t="shared" si="113"/>
        <v>-5.2800330489229941E-3</v>
      </c>
      <c r="I135" s="515">
        <f t="shared" si="113"/>
        <v>-8.6663277983021203E-3</v>
      </c>
      <c r="J135" s="515">
        <f t="shared" si="113"/>
        <v>1.9530976216364238E-4</v>
      </c>
      <c r="K135" s="515">
        <f t="shared" si="113"/>
        <v>-2.6215412999296417E-3</v>
      </c>
      <c r="L135" s="515">
        <f t="shared" si="113"/>
        <v>7.1193695068358931E-3</v>
      </c>
      <c r="M135" s="515">
        <f t="shared" si="113"/>
        <v>1.1014624726816358E-2</v>
      </c>
      <c r="N135" s="515">
        <f t="shared" si="113"/>
        <v>-1.4343160235973373E-2</v>
      </c>
      <c r="P135" s="159" t="s">
        <v>253</v>
      </c>
      <c r="Q135" s="515">
        <f t="shared" si="115"/>
        <v>1.3660781422878632E-2</v>
      </c>
      <c r="R135" s="515">
        <f t="shared" si="115"/>
        <v>3.9450960299001636E-2</v>
      </c>
      <c r="S135" s="515">
        <f t="shared" si="115"/>
        <v>-6.8068066337890754E-3</v>
      </c>
      <c r="T135" s="515">
        <f t="shared" si="115"/>
        <v>5.9814403811224048E-2</v>
      </c>
      <c r="U135" s="515">
        <f t="shared" si="115"/>
        <v>1.0685674730848804E-2</v>
      </c>
      <c r="V135" s="515">
        <f t="shared" si="115"/>
        <v>0</v>
      </c>
      <c r="W135" s="515">
        <f t="shared" si="115"/>
        <v>9.1422802546166082E-3</v>
      </c>
      <c r="X135" s="515">
        <f t="shared" si="115"/>
        <v>4.8037087676740864E-2</v>
      </c>
      <c r="Y135" s="515">
        <f t="shared" si="115"/>
        <v>0</v>
      </c>
      <c r="Z135" s="515">
        <f t="shared" si="115"/>
        <v>0</v>
      </c>
      <c r="AA135" s="515">
        <f t="shared" si="115"/>
        <v>7.1193695068358931E-3</v>
      </c>
      <c r="AB135" s="515">
        <f t="shared" si="115"/>
        <v>1.1014624726816358E-2</v>
      </c>
      <c r="AC135" s="515">
        <f t="shared" si="115"/>
        <v>0</v>
      </c>
      <c r="AE135" s="159" t="s">
        <v>253</v>
      </c>
      <c r="AF135" s="515">
        <f t="shared" si="117"/>
        <v>3.4332100152778544E-3</v>
      </c>
      <c r="AG135" s="515">
        <f t="shared" si="117"/>
        <v>2.1596587529303379E-2</v>
      </c>
      <c r="AH135" s="515">
        <f t="shared" si="117"/>
        <v>4.2034550437668461E-3</v>
      </c>
      <c r="AI135" s="515">
        <f t="shared" si="117"/>
        <v>2.4143920705923527E-2</v>
      </c>
      <c r="AJ135" s="515">
        <f t="shared" si="117"/>
        <v>-1.526773687100702E-2</v>
      </c>
      <c r="AK135" s="515">
        <f t="shared" si="117"/>
        <v>1.7136714062737646E-3</v>
      </c>
      <c r="AL135" s="515">
        <f t="shared" si="117"/>
        <v>-4.6452870223523735E-2</v>
      </c>
      <c r="AM135" s="515">
        <f t="shared" si="117"/>
        <v>-1.554624286040418E-2</v>
      </c>
      <c r="AN135" s="515">
        <f t="shared" si="117"/>
        <v>5.1687308151349143E-3</v>
      </c>
      <c r="AO135" s="515">
        <f t="shared" si="117"/>
        <v>-5.2143196961431659E-3</v>
      </c>
      <c r="AP135" s="515"/>
      <c r="AQ135" s="515"/>
      <c r="AR135" s="515">
        <f t="shared" si="117"/>
        <v>-2.2621697657406181E-2</v>
      </c>
    </row>
    <row r="136" spans="1:44" x14ac:dyDescent="0.25">
      <c r="A136" s="159" t="s">
        <v>254</v>
      </c>
      <c r="B136" s="515">
        <f t="shared" si="113"/>
        <v>-4.7863914011612163E-3</v>
      </c>
      <c r="C136" s="515">
        <f t="shared" si="113"/>
        <v>1.1812980971570353E-2</v>
      </c>
      <c r="D136" s="515">
        <f t="shared" si="113"/>
        <v>5.191498235848746E-3</v>
      </c>
      <c r="E136" s="515">
        <f t="shared" si="113"/>
        <v>6.3024303371408408E-3</v>
      </c>
      <c r="F136" s="515">
        <f t="shared" si="113"/>
        <v>-0.12720178142866212</v>
      </c>
      <c r="G136" s="515">
        <f t="shared" si="113"/>
        <v>-2.0304785975727491E-2</v>
      </c>
      <c r="H136" s="515">
        <f t="shared" si="113"/>
        <v>2.6038385366579764E-2</v>
      </c>
      <c r="I136" s="515">
        <f t="shared" si="113"/>
        <v>5.045158906384728E-2</v>
      </c>
      <c r="J136" s="515">
        <f t="shared" si="113"/>
        <v>5.8581636083254729E-4</v>
      </c>
      <c r="K136" s="515">
        <f t="shared" si="113"/>
        <v>2.8991207457888413E-2</v>
      </c>
      <c r="L136" s="515">
        <f t="shared" si="113"/>
        <v>2.1830850062093621E-2</v>
      </c>
      <c r="M136" s="515">
        <f t="shared" si="113"/>
        <v>3.8262638070189592E-2</v>
      </c>
      <c r="N136" s="515">
        <f t="shared" si="113"/>
        <v>1.5428605255240813E-2</v>
      </c>
      <c r="P136" s="159" t="s">
        <v>254</v>
      </c>
      <c r="Q136" s="515">
        <f t="shared" si="115"/>
        <v>-4.8954789540491706E-2</v>
      </c>
      <c r="R136" s="515">
        <f t="shared" si="115"/>
        <v>1.0328906689100581E-2</v>
      </c>
      <c r="S136" s="515">
        <f t="shared" si="115"/>
        <v>4.5411190813842151E-2</v>
      </c>
      <c r="T136" s="515">
        <f t="shared" si="115"/>
        <v>8.868284124881054E-4</v>
      </c>
      <c r="U136" s="515">
        <f>U78/U77-1</f>
        <v>-0.1638896950031129</v>
      </c>
      <c r="V136" s="515">
        <f t="shared" si="115"/>
        <v>0</v>
      </c>
      <c r="W136" s="515">
        <f t="shared" si="115"/>
        <v>-9.05945616738002E-3</v>
      </c>
      <c r="X136" s="515">
        <f t="shared" si="115"/>
        <v>1.1458823414166597E-2</v>
      </c>
      <c r="Y136" s="515">
        <f t="shared" si="115"/>
        <v>0</v>
      </c>
      <c r="Z136" s="515">
        <f t="shared" si="115"/>
        <v>0</v>
      </c>
      <c r="AA136" s="515">
        <f t="shared" si="115"/>
        <v>2.1830852811424384E-2</v>
      </c>
      <c r="AB136" s="515">
        <f t="shared" si="115"/>
        <v>3.8262650577249424E-2</v>
      </c>
      <c r="AC136" s="515">
        <f t="shared" si="115"/>
        <v>3.6801633695520586E-2</v>
      </c>
      <c r="AE136" s="159" t="s">
        <v>254</v>
      </c>
      <c r="AF136" s="515">
        <f t="shared" si="117"/>
        <v>1.9220960186856706E-2</v>
      </c>
      <c r="AG136" s="515">
        <f t="shared" si="117"/>
        <v>1.2050432296405234E-2</v>
      </c>
      <c r="AH136" s="515">
        <f t="shared" si="117"/>
        <v>2.342794985182195E-3</v>
      </c>
      <c r="AI136" s="515">
        <f t="shared" si="117"/>
        <v>8.9612973805144325E-3</v>
      </c>
      <c r="AJ136" s="515">
        <f t="shared" si="117"/>
        <v>2.1159730546383537E-2</v>
      </c>
      <c r="AK136" s="515">
        <f t="shared" si="117"/>
        <v>-2.830584427588545E-2</v>
      </c>
      <c r="AL136" s="515">
        <f t="shared" si="117"/>
        <v>0.13207755768476703</v>
      </c>
      <c r="AM136" s="515">
        <f t="shared" si="117"/>
        <v>5.5488203988436346E-2</v>
      </c>
      <c r="AN136" s="515">
        <f t="shared" si="117"/>
        <v>1.5426457240497626E-2</v>
      </c>
      <c r="AO136" s="515">
        <f t="shared" si="117"/>
        <v>5.7814603463788972E-2</v>
      </c>
      <c r="AP136" s="515"/>
      <c r="AQ136" s="515"/>
      <c r="AR136" s="515">
        <f t="shared" si="117"/>
        <v>2.8069666205687849E-3</v>
      </c>
    </row>
    <row r="137" spans="1:44" x14ac:dyDescent="0.25">
      <c r="A137" s="159" t="s">
        <v>255</v>
      </c>
      <c r="B137" s="515">
        <f t="shared" si="113"/>
        <v>0.1317558419410525</v>
      </c>
      <c r="C137" s="515">
        <f t="shared" si="113"/>
        <v>0.1392493674285864</v>
      </c>
      <c r="D137" s="515">
        <f t="shared" si="113"/>
        <v>1.3213769937870046E-2</v>
      </c>
      <c r="E137" s="515">
        <f t="shared" si="113"/>
        <v>2.6378184255396953E-2</v>
      </c>
      <c r="F137" s="515">
        <f t="shared" si="113"/>
        <v>0.39649250224340249</v>
      </c>
      <c r="G137" s="515">
        <f t="shared" si="113"/>
        <v>3.5948991333009106E-2</v>
      </c>
      <c r="H137" s="515">
        <f t="shared" si="113"/>
        <v>-7.7788280807306043E-3</v>
      </c>
      <c r="I137" s="515">
        <f t="shared" si="113"/>
        <v>0.19865157006894307</v>
      </c>
      <c r="J137" s="515">
        <f t="shared" si="113"/>
        <v>-5.7919259913163934E-5</v>
      </c>
      <c r="K137" s="515">
        <f t="shared" si="113"/>
        <v>3.7078468803471987E-2</v>
      </c>
      <c r="L137" s="515">
        <f t="shared" si="113"/>
        <v>6.8097975887891682E-2</v>
      </c>
      <c r="M137" s="515">
        <f t="shared" si="113"/>
        <v>3.2582384706486112E-2</v>
      </c>
      <c r="N137" s="515">
        <f t="shared" si="113"/>
        <v>1.8265771303990874E-2</v>
      </c>
      <c r="P137" s="159" t="s">
        <v>255</v>
      </c>
      <c r="Q137" s="515">
        <f t="shared" si="115"/>
        <v>0.15496132527540651</v>
      </c>
      <c r="R137" s="515">
        <f t="shared" si="115"/>
        <v>1.4964541507792584E-2</v>
      </c>
      <c r="S137" s="515">
        <f t="shared" si="115"/>
        <v>-3.6882840325155652E-2</v>
      </c>
      <c r="T137" s="515">
        <f t="shared" si="115"/>
        <v>-4.668689164164519E-3</v>
      </c>
      <c r="U137" s="515">
        <f t="shared" si="115"/>
        <v>0.46462651724810655</v>
      </c>
      <c r="V137" s="515">
        <f t="shared" si="115"/>
        <v>0</v>
      </c>
      <c r="W137" s="515">
        <f t="shared" si="115"/>
        <v>0</v>
      </c>
      <c r="X137" s="515">
        <f t="shared" si="115"/>
        <v>3.7742621824164102E-2</v>
      </c>
      <c r="Y137" s="515">
        <f t="shared" si="115"/>
        <v>0</v>
      </c>
      <c r="Z137" s="515">
        <f t="shared" si="115"/>
        <v>0</v>
      </c>
      <c r="AA137" s="515">
        <f t="shared" si="115"/>
        <v>6.8097959227852556E-2</v>
      </c>
      <c r="AB137" s="515">
        <f t="shared" si="115"/>
        <v>3.2582366669176688E-2</v>
      </c>
      <c r="AC137" s="515">
        <f t="shared" si="115"/>
        <v>3.9094917839809895E-2</v>
      </c>
      <c r="AE137" s="159" t="s">
        <v>255</v>
      </c>
      <c r="AF137" s="515">
        <f t="shared" si="117"/>
        <v>0.11998638790736349</v>
      </c>
      <c r="AG137" s="515">
        <f t="shared" si="117"/>
        <v>0.15910164095201074</v>
      </c>
      <c r="AH137" s="515">
        <f t="shared" si="117"/>
        <v>1.6914501632074641E-2</v>
      </c>
      <c r="AI137" s="515">
        <f t="shared" si="117"/>
        <v>4.1499146557017585E-2</v>
      </c>
      <c r="AJ137" s="515">
        <f t="shared" si="117"/>
        <v>0.17089608992737881</v>
      </c>
      <c r="AK137" s="515">
        <f t="shared" si="117"/>
        <v>5.052727703858273E-2</v>
      </c>
      <c r="AL137" s="515">
        <f t="shared" si="117"/>
        <v>-2.8350607890884394E-2</v>
      </c>
      <c r="AM137" s="515">
        <f t="shared" si="117"/>
        <v>0.21856883126064908</v>
      </c>
      <c r="AN137" s="515">
        <f t="shared" si="117"/>
        <v>-1.502928755650057E-3</v>
      </c>
      <c r="AO137" s="515">
        <f t="shared" si="117"/>
        <v>7.1927526885234183E-2</v>
      </c>
      <c r="AP137" s="515"/>
      <c r="AQ137" s="515"/>
      <c r="AR137" s="515">
        <f t="shared" si="117"/>
        <v>5.5484228514510736E-3</v>
      </c>
    </row>
    <row r="138" spans="1:44" x14ac:dyDescent="0.25">
      <c r="A138" s="159" t="s">
        <v>256</v>
      </c>
      <c r="B138" s="515">
        <f>B80/B79-1</f>
        <v>0.12416893347881963</v>
      </c>
      <c r="C138" s="515">
        <f t="shared" si="113"/>
        <v>0.16544631106181584</v>
      </c>
      <c r="D138" s="515">
        <f t="shared" si="113"/>
        <v>0.12885788421051902</v>
      </c>
      <c r="E138" s="515">
        <f t="shared" si="113"/>
        <v>8.0727529520572938E-2</v>
      </c>
      <c r="F138" s="515">
        <f t="shared" si="113"/>
        <v>0.1348082794174903</v>
      </c>
      <c r="G138" s="515">
        <f t="shared" si="113"/>
        <v>0.1020855293764753</v>
      </c>
      <c r="H138" s="515">
        <f t="shared" si="113"/>
        <v>2.601062036525903E-2</v>
      </c>
      <c r="I138" s="515">
        <f t="shared" si="113"/>
        <v>0.12798013701495914</v>
      </c>
      <c r="J138" s="515">
        <f t="shared" si="113"/>
        <v>1.6885830532252344E-2</v>
      </c>
      <c r="K138" s="515">
        <f t="shared" si="113"/>
        <v>5.7373049584608315E-2</v>
      </c>
      <c r="L138" s="515">
        <f t="shared" si="113"/>
        <v>6.1613555129649278E-3</v>
      </c>
      <c r="M138" s="515">
        <f t="shared" si="113"/>
        <v>0.11897344481377758</v>
      </c>
      <c r="N138" s="515">
        <f t="shared" si="113"/>
        <v>9.9904945307151438E-2</v>
      </c>
      <c r="P138" s="159" t="s">
        <v>256</v>
      </c>
      <c r="Q138" s="515">
        <f t="shared" si="115"/>
        <v>9.2744229602524042E-2</v>
      </c>
      <c r="R138" s="515">
        <f t="shared" si="115"/>
        <v>0.126027303702406</v>
      </c>
      <c r="S138" s="515">
        <f t="shared" si="115"/>
        <v>4.5476527811879608E-2</v>
      </c>
      <c r="T138" s="515">
        <f t="shared" si="115"/>
        <v>0.19231144968084868</v>
      </c>
      <c r="U138" s="515">
        <f>U80/U79-1</f>
        <v>0.13639669509203656</v>
      </c>
      <c r="V138" s="515">
        <f t="shared" si="115"/>
        <v>0</v>
      </c>
      <c r="W138" s="515">
        <f t="shared" si="115"/>
        <v>-1.5554827870190024E-8</v>
      </c>
      <c r="X138" s="515">
        <f t="shared" si="115"/>
        <v>5.2087602872709082E-2</v>
      </c>
      <c r="Y138" s="515">
        <f t="shared" si="115"/>
        <v>1.4413259909876297E-2</v>
      </c>
      <c r="Z138" s="515">
        <f t="shared" si="115"/>
        <v>4.3587046602723944E-2</v>
      </c>
      <c r="AA138" s="515">
        <f t="shared" si="115"/>
        <v>6.1613620461233864E-3</v>
      </c>
      <c r="AB138" s="515">
        <f t="shared" si="115"/>
        <v>0.11897345771699386</v>
      </c>
      <c r="AC138" s="515">
        <f t="shared" si="115"/>
        <v>6.9662040174249595E-2</v>
      </c>
      <c r="AE138" s="159" t="s">
        <v>256</v>
      </c>
      <c r="AF138" s="515">
        <f t="shared" si="117"/>
        <v>0.14060480721464019</v>
      </c>
      <c r="AG138" s="515">
        <f t="shared" si="117"/>
        <v>0.17095982193949655</v>
      </c>
      <c r="AH138" s="515">
        <f t="shared" si="117"/>
        <v>0.13469158702810402</v>
      </c>
      <c r="AI138" s="515">
        <f t="shared" si="117"/>
        <v>2.8791135708557514E-2</v>
      </c>
      <c r="AJ138" s="515">
        <f t="shared" si="117"/>
        <v>0.12822959515253807</v>
      </c>
      <c r="AK138" s="515">
        <f t="shared" si="117"/>
        <v>0.1414928282633563</v>
      </c>
      <c r="AL138" s="515">
        <f t="shared" si="117"/>
        <v>9.6804975093499834E-2</v>
      </c>
      <c r="AM138" s="515">
        <f t="shared" si="117"/>
        <v>0.13598009232014086</v>
      </c>
      <c r="AN138" s="515">
        <f t="shared" si="117"/>
        <v>7.8665724070162701E-2</v>
      </c>
      <c r="AO138" s="515">
        <f t="shared" si="117"/>
        <v>6.9460691145771136E-2</v>
      </c>
      <c r="AP138" s="515"/>
      <c r="AQ138" s="515"/>
      <c r="AR138" s="515">
        <f t="shared" si="117"/>
        <v>0.11898596243847726</v>
      </c>
    </row>
    <row r="139" spans="1:44" ht="20.25" customHeight="1" x14ac:dyDescent="0.25">
      <c r="A139" s="154" t="s">
        <v>257</v>
      </c>
      <c r="B139" s="775">
        <f>B81/B80-1</f>
        <v>3.6526217617201207E-2</v>
      </c>
      <c r="C139" s="775">
        <f t="shared" si="113"/>
        <v>2.1863329042733026E-2</v>
      </c>
      <c r="D139" s="775">
        <f t="shared" si="113"/>
        <v>3.7948859691045111E-2</v>
      </c>
      <c r="E139" s="775">
        <f t="shared" si="113"/>
        <v>5.9663161693657152E-4</v>
      </c>
      <c r="F139" s="775">
        <f t="shared" si="113"/>
        <v>1.5160377417283488E-2</v>
      </c>
      <c r="G139" s="775">
        <f t="shared" si="113"/>
        <v>6.2193553094782139E-2</v>
      </c>
      <c r="H139" s="775">
        <f t="shared" si="113"/>
        <v>6.224532507164815E-3</v>
      </c>
      <c r="I139" s="775">
        <f t="shared" si="113"/>
        <v>6.575205620361424E-2</v>
      </c>
      <c r="J139" s="775">
        <f t="shared" si="113"/>
        <v>4.7595036951994851E-2</v>
      </c>
      <c r="K139" s="775">
        <f t="shared" si="113"/>
        <v>3.1479826648021625E-2</v>
      </c>
      <c r="L139" s="775">
        <f t="shared" si="113"/>
        <v>1.8370882249072018E-2</v>
      </c>
      <c r="M139" s="775">
        <f t="shared" si="113"/>
        <v>0.11200627611433212</v>
      </c>
      <c r="N139" s="775">
        <f t="shared" si="113"/>
        <v>4.7584726676095812E-2</v>
      </c>
      <c r="P139" s="154" t="s">
        <v>257</v>
      </c>
      <c r="Q139" s="515">
        <f t="shared" si="115"/>
        <v>3.6426488857093764E-2</v>
      </c>
      <c r="R139" s="515">
        <f t="shared" si="115"/>
        <v>8.2153230715856562E-2</v>
      </c>
      <c r="S139" s="515">
        <f t="shared" si="115"/>
        <v>0.1405020238355692</v>
      </c>
      <c r="T139" s="515">
        <f t="shared" si="115"/>
        <v>5.5728089874786058E-2</v>
      </c>
      <c r="U139" s="515">
        <f>U81/U80-1</f>
        <v>1.2529011485632902E-2</v>
      </c>
      <c r="V139" s="515">
        <f t="shared" si="115"/>
        <v>0</v>
      </c>
      <c r="W139" s="515">
        <f t="shared" si="115"/>
        <v>0</v>
      </c>
      <c r="X139" s="515">
        <f t="shared" si="115"/>
        <v>5.0210822949114942E-3</v>
      </c>
      <c r="Y139" s="515">
        <f t="shared" si="115"/>
        <v>4.7516651475684402E-2</v>
      </c>
      <c r="Z139" s="515">
        <f t="shared" si="115"/>
        <v>1.3924412662605468E-2</v>
      </c>
      <c r="AA139" s="515">
        <f t="shared" si="115"/>
        <v>1.8370888781017003E-2</v>
      </c>
      <c r="AB139" s="515">
        <f t="shared" si="115"/>
        <v>0.11200626932076907</v>
      </c>
      <c r="AC139" s="515">
        <f t="shared" si="115"/>
        <v>1.9340830272961629E-2</v>
      </c>
      <c r="AE139" s="154" t="s">
        <v>257</v>
      </c>
      <c r="AF139" s="775">
        <f t="shared" si="117"/>
        <v>3.6576176240012526E-2</v>
      </c>
      <c r="AG139" s="775">
        <f t="shared" si="117"/>
        <v>1.3754202163273055E-2</v>
      </c>
      <c r="AH139" s="775">
        <f t="shared" si="117"/>
        <v>3.1337981267302917E-2</v>
      </c>
      <c r="AI139" s="775">
        <f t="shared" si="117"/>
        <v>-2.9142781688598629E-2</v>
      </c>
      <c r="AJ139" s="775">
        <f t="shared" si="117"/>
        <v>2.6137427560478876E-2</v>
      </c>
      <c r="AK139" s="775">
        <f t="shared" si="117"/>
        <v>8.3225754913457184E-2</v>
      </c>
      <c r="AL139" s="775">
        <f t="shared" si="117"/>
        <v>2.1670823226716207E-2</v>
      </c>
      <c r="AM139" s="775">
        <f t="shared" si="117"/>
        <v>7.168104518454177E-2</v>
      </c>
      <c r="AN139" s="775">
        <f t="shared" si="117"/>
        <v>4.9436881798317733E-2</v>
      </c>
      <c r="AO139" s="775">
        <f t="shared" si="117"/>
        <v>4.6500129775046917E-2</v>
      </c>
      <c r="AP139" s="775"/>
      <c r="AQ139" s="775"/>
      <c r="AR139" s="775">
        <f t="shared" si="117"/>
        <v>6.4619035250130796E-2</v>
      </c>
    </row>
    <row r="140" spans="1:44" hidden="1" outlineLevel="1" x14ac:dyDescent="0.25">
      <c r="A140" s="159" t="s">
        <v>258</v>
      </c>
      <c r="B140" s="28"/>
      <c r="C140" s="28"/>
      <c r="D140" s="28"/>
      <c r="E140" s="28"/>
      <c r="F140" s="28"/>
      <c r="G140" s="28"/>
      <c r="H140" s="28"/>
      <c r="I140" s="28"/>
      <c r="J140" s="28"/>
      <c r="K140" s="28"/>
      <c r="L140" s="28"/>
      <c r="M140" s="28"/>
      <c r="N140" s="28"/>
      <c r="P140" s="159" t="s">
        <v>258</v>
      </c>
      <c r="Q140" s="28"/>
      <c r="R140" s="28"/>
      <c r="S140" s="28"/>
      <c r="T140" s="28"/>
      <c r="U140" s="28"/>
      <c r="V140" s="28"/>
      <c r="W140" s="28"/>
      <c r="X140" s="28"/>
      <c r="Y140" s="28"/>
      <c r="Z140" s="28"/>
      <c r="AA140" s="28"/>
      <c r="AB140" s="28"/>
      <c r="AC140" s="28"/>
      <c r="AE140" s="159" t="s">
        <v>258</v>
      </c>
      <c r="AF140" s="28"/>
      <c r="AG140" s="28"/>
      <c r="AH140" s="28"/>
      <c r="AI140" s="28"/>
      <c r="AJ140" s="28"/>
      <c r="AK140" s="28"/>
      <c r="AL140" s="28"/>
      <c r="AM140" s="28"/>
      <c r="AN140" s="28"/>
      <c r="AO140" s="28"/>
      <c r="AP140" s="28"/>
      <c r="AQ140" s="28"/>
      <c r="AR140" s="28"/>
    </row>
    <row r="141" spans="1:44" hidden="1" outlineLevel="1" x14ac:dyDescent="0.25">
      <c r="A141" s="159" t="s">
        <v>259</v>
      </c>
      <c r="B141" s="28"/>
      <c r="C141" s="28"/>
      <c r="D141" s="28"/>
      <c r="E141" s="28"/>
      <c r="F141" s="28"/>
      <c r="G141" s="28"/>
      <c r="H141" s="28"/>
      <c r="I141" s="28"/>
      <c r="J141" s="28"/>
      <c r="K141" s="28"/>
      <c r="L141" s="28"/>
      <c r="M141" s="28"/>
      <c r="N141" s="28"/>
      <c r="P141" s="159" t="s">
        <v>259</v>
      </c>
      <c r="Q141" s="28"/>
      <c r="R141" s="28"/>
      <c r="S141" s="28"/>
      <c r="T141" s="28"/>
      <c r="U141" s="28"/>
      <c r="V141" s="28"/>
      <c r="W141" s="28"/>
      <c r="X141" s="28"/>
      <c r="Y141" s="28"/>
      <c r="Z141" s="28"/>
      <c r="AA141" s="28"/>
      <c r="AB141" s="28"/>
      <c r="AC141" s="28"/>
      <c r="AE141" s="159" t="s">
        <v>259</v>
      </c>
      <c r="AF141" s="28"/>
      <c r="AG141" s="28"/>
      <c r="AH141" s="28"/>
      <c r="AI141" s="28"/>
      <c r="AJ141" s="28"/>
      <c r="AK141" s="28"/>
      <c r="AL141" s="28"/>
      <c r="AM141" s="28"/>
      <c r="AN141" s="28"/>
      <c r="AO141" s="28"/>
      <c r="AP141" s="28"/>
      <c r="AQ141" s="28"/>
      <c r="AR141" s="28"/>
    </row>
    <row r="142" spans="1:44" hidden="1" outlineLevel="1" x14ac:dyDescent="0.25">
      <c r="A142" s="159" t="s">
        <v>260</v>
      </c>
      <c r="B142" s="28"/>
      <c r="C142" s="28"/>
      <c r="D142" s="28"/>
      <c r="E142" s="28"/>
      <c r="F142" s="28"/>
      <c r="G142" s="28"/>
      <c r="H142" s="28"/>
      <c r="I142" s="28"/>
      <c r="J142" s="28"/>
      <c r="K142" s="28"/>
      <c r="L142" s="28"/>
      <c r="M142" s="28"/>
      <c r="N142" s="28"/>
      <c r="P142" s="159" t="s">
        <v>260</v>
      </c>
      <c r="Q142" s="28"/>
      <c r="R142" s="28"/>
      <c r="S142" s="28"/>
      <c r="T142" s="28"/>
      <c r="U142" s="28"/>
      <c r="V142" s="28"/>
      <c r="W142" s="28"/>
      <c r="X142" s="28"/>
      <c r="Y142" s="28"/>
      <c r="Z142" s="28"/>
      <c r="AA142" s="28"/>
      <c r="AB142" s="28"/>
      <c r="AC142" s="28"/>
      <c r="AE142" s="159" t="s">
        <v>260</v>
      </c>
      <c r="AF142" s="28"/>
      <c r="AG142" s="28"/>
      <c r="AH142" s="28"/>
      <c r="AI142" s="28"/>
      <c r="AJ142" s="28"/>
      <c r="AK142" s="28"/>
      <c r="AL142" s="28"/>
      <c r="AM142" s="28"/>
      <c r="AN142" s="28"/>
      <c r="AO142" s="28"/>
      <c r="AP142" s="28"/>
      <c r="AQ142" s="28"/>
      <c r="AR142" s="28"/>
    </row>
    <row r="143" spans="1:44" hidden="1" outlineLevel="1" x14ac:dyDescent="0.25">
      <c r="A143" s="159" t="s">
        <v>261</v>
      </c>
      <c r="B143" s="28"/>
      <c r="C143" s="28"/>
      <c r="D143" s="28"/>
      <c r="E143" s="28"/>
      <c r="F143" s="28"/>
      <c r="G143" s="28"/>
      <c r="H143" s="28"/>
      <c r="I143" s="28"/>
      <c r="J143" s="28"/>
      <c r="K143" s="28"/>
      <c r="L143" s="28"/>
      <c r="M143" s="28"/>
      <c r="N143" s="28"/>
      <c r="P143" s="159" t="s">
        <v>261</v>
      </c>
      <c r="Q143" s="28"/>
      <c r="R143" s="28"/>
      <c r="S143" s="28"/>
      <c r="T143" s="28"/>
      <c r="U143" s="28"/>
      <c r="V143" s="28"/>
      <c r="W143" s="28"/>
      <c r="X143" s="28"/>
      <c r="Y143" s="28"/>
      <c r="Z143" s="28"/>
      <c r="AA143" s="28"/>
      <c r="AB143" s="28"/>
      <c r="AC143" s="28"/>
      <c r="AE143" s="159" t="s">
        <v>261</v>
      </c>
      <c r="AF143" s="28"/>
      <c r="AG143" s="28"/>
      <c r="AH143" s="28"/>
      <c r="AI143" s="28"/>
      <c r="AJ143" s="28"/>
      <c r="AK143" s="28"/>
      <c r="AL143" s="28"/>
      <c r="AM143" s="28"/>
      <c r="AN143" s="28"/>
      <c r="AO143" s="28"/>
      <c r="AP143" s="28"/>
      <c r="AQ143" s="28"/>
      <c r="AR143" s="28"/>
    </row>
    <row r="144" spans="1:44" hidden="1" outlineLevel="1" x14ac:dyDescent="0.25">
      <c r="A144" s="159" t="s">
        <v>262</v>
      </c>
      <c r="B144" s="28"/>
      <c r="C144" s="28"/>
      <c r="D144" s="28"/>
      <c r="E144" s="28"/>
      <c r="F144" s="28"/>
      <c r="G144" s="28"/>
      <c r="H144" s="28"/>
      <c r="I144" s="28"/>
      <c r="J144" s="28"/>
      <c r="K144" s="28"/>
      <c r="L144" s="28"/>
      <c r="M144" s="28"/>
      <c r="N144" s="28"/>
      <c r="P144" s="159" t="s">
        <v>262</v>
      </c>
      <c r="Q144" s="28"/>
      <c r="R144" s="28"/>
      <c r="S144" s="28"/>
      <c r="T144" s="28"/>
      <c r="U144" s="28"/>
      <c r="V144" s="28"/>
      <c r="W144" s="28"/>
      <c r="X144" s="28"/>
      <c r="Y144" s="28"/>
      <c r="Z144" s="28"/>
      <c r="AA144" s="28"/>
      <c r="AB144" s="28"/>
      <c r="AC144" s="28"/>
      <c r="AE144" s="159" t="s">
        <v>262</v>
      </c>
      <c r="AF144" s="28"/>
      <c r="AG144" s="28"/>
      <c r="AH144" s="28"/>
      <c r="AI144" s="28"/>
      <c r="AJ144" s="28"/>
      <c r="AK144" s="28"/>
      <c r="AL144" s="28"/>
      <c r="AM144" s="28"/>
      <c r="AN144" s="28"/>
      <c r="AO144" s="28"/>
      <c r="AP144" s="28"/>
      <c r="AQ144" s="28"/>
      <c r="AR144" s="28"/>
    </row>
    <row r="145" spans="1:44" hidden="1" outlineLevel="1" x14ac:dyDescent="0.25">
      <c r="A145" s="159" t="s">
        <v>263</v>
      </c>
      <c r="B145" s="183"/>
      <c r="C145" s="183"/>
      <c r="D145" s="183"/>
      <c r="E145" s="183"/>
      <c r="F145" s="183"/>
      <c r="G145" s="183"/>
      <c r="H145" s="183"/>
      <c r="I145" s="183"/>
      <c r="J145" s="183"/>
      <c r="K145" s="183"/>
      <c r="L145" s="183"/>
      <c r="M145" s="183"/>
      <c r="N145" s="183"/>
      <c r="P145" s="159" t="s">
        <v>263</v>
      </c>
      <c r="Q145" s="183"/>
      <c r="R145" s="183"/>
      <c r="S145" s="183"/>
      <c r="T145" s="183"/>
      <c r="U145" s="183"/>
      <c r="V145" s="183"/>
      <c r="W145" s="183"/>
      <c r="X145" s="183"/>
      <c r="Y145" s="183"/>
      <c r="Z145" s="183"/>
      <c r="AA145" s="183"/>
      <c r="AB145" s="183"/>
      <c r="AC145" s="183"/>
      <c r="AE145" s="159" t="s">
        <v>263</v>
      </c>
      <c r="AF145" s="183"/>
      <c r="AG145" s="183"/>
      <c r="AH145" s="183"/>
      <c r="AI145" s="183"/>
      <c r="AJ145" s="183"/>
      <c r="AK145" s="183"/>
      <c r="AL145" s="183"/>
      <c r="AM145" s="183"/>
      <c r="AN145" s="183"/>
      <c r="AO145" s="183"/>
      <c r="AP145" s="183"/>
      <c r="AQ145" s="183"/>
      <c r="AR145" s="183"/>
    </row>
    <row r="146" spans="1:44" hidden="1" outlineLevel="1" x14ac:dyDescent="0.25">
      <c r="A146" s="159" t="s">
        <v>264</v>
      </c>
      <c r="B146" s="183"/>
      <c r="C146" s="183"/>
      <c r="D146" s="183"/>
      <c r="E146" s="183"/>
      <c r="F146" s="183"/>
      <c r="G146" s="183"/>
      <c r="H146" s="183"/>
      <c r="I146" s="183"/>
      <c r="J146" s="183"/>
      <c r="K146" s="183"/>
      <c r="L146" s="183"/>
      <c r="M146" s="183"/>
      <c r="N146" s="183"/>
      <c r="P146" s="159" t="s">
        <v>264</v>
      </c>
      <c r="Q146" s="183"/>
      <c r="R146" s="183"/>
      <c r="S146" s="183"/>
      <c r="T146" s="183"/>
      <c r="U146" s="183"/>
      <c r="V146" s="183"/>
      <c r="W146" s="183"/>
      <c r="X146" s="183"/>
      <c r="Y146" s="183"/>
      <c r="Z146" s="183"/>
      <c r="AA146" s="183"/>
      <c r="AB146" s="183"/>
      <c r="AC146" s="183"/>
      <c r="AE146" s="159" t="s">
        <v>264</v>
      </c>
      <c r="AF146" s="183"/>
      <c r="AG146" s="183"/>
      <c r="AH146" s="183"/>
      <c r="AI146" s="183"/>
      <c r="AJ146" s="183"/>
      <c r="AK146" s="183"/>
      <c r="AL146" s="183"/>
      <c r="AM146" s="183"/>
      <c r="AN146" s="183"/>
      <c r="AO146" s="183"/>
      <c r="AP146" s="183"/>
      <c r="AQ146" s="183"/>
      <c r="AR146" s="183"/>
    </row>
    <row r="147" spans="1:44" hidden="1" outlineLevel="1" x14ac:dyDescent="0.25">
      <c r="A147" s="159" t="s">
        <v>265</v>
      </c>
      <c r="B147" s="183"/>
      <c r="C147" s="183"/>
      <c r="D147" s="183"/>
      <c r="E147" s="183"/>
      <c r="F147" s="183"/>
      <c r="G147" s="183"/>
      <c r="H147" s="183"/>
      <c r="I147" s="183"/>
      <c r="J147" s="183"/>
      <c r="K147" s="183"/>
      <c r="L147" s="183"/>
      <c r="M147" s="183"/>
      <c r="N147" s="183"/>
      <c r="P147" s="159" t="s">
        <v>265</v>
      </c>
      <c r="Q147" s="183"/>
      <c r="R147" s="183"/>
      <c r="S147" s="183"/>
      <c r="T147" s="183"/>
      <c r="U147" s="183"/>
      <c r="V147" s="183"/>
      <c r="W147" s="183"/>
      <c r="X147" s="183"/>
      <c r="Y147" s="183"/>
      <c r="Z147" s="183"/>
      <c r="AA147" s="183"/>
      <c r="AB147" s="183"/>
      <c r="AC147" s="183"/>
      <c r="AE147" s="159" t="s">
        <v>265</v>
      </c>
      <c r="AF147" s="183"/>
      <c r="AG147" s="183"/>
      <c r="AH147" s="183"/>
      <c r="AI147" s="183"/>
      <c r="AJ147" s="183"/>
      <c r="AK147" s="183"/>
      <c r="AL147" s="183"/>
      <c r="AM147" s="183"/>
      <c r="AN147" s="183"/>
      <c r="AO147" s="183"/>
      <c r="AP147" s="183"/>
      <c r="AQ147" s="183"/>
      <c r="AR147" s="183"/>
    </row>
    <row r="148" spans="1:44" hidden="1" outlineLevel="1" x14ac:dyDescent="0.25">
      <c r="A148" s="159" t="s">
        <v>266</v>
      </c>
      <c r="B148" s="183"/>
      <c r="C148" s="183"/>
      <c r="D148" s="183"/>
      <c r="E148" s="183"/>
      <c r="F148" s="183"/>
      <c r="G148" s="183"/>
      <c r="H148" s="183"/>
      <c r="I148" s="183"/>
      <c r="J148" s="183"/>
      <c r="K148" s="183"/>
      <c r="L148" s="183"/>
      <c r="M148" s="183"/>
      <c r="N148" s="183"/>
      <c r="P148" s="159" t="s">
        <v>266</v>
      </c>
      <c r="Q148" s="183"/>
      <c r="R148" s="183"/>
      <c r="S148" s="183"/>
      <c r="T148" s="183"/>
      <c r="U148" s="183"/>
      <c r="V148" s="183"/>
      <c r="W148" s="183"/>
      <c r="X148" s="183"/>
      <c r="Y148" s="183"/>
      <c r="Z148" s="183"/>
      <c r="AA148" s="183"/>
      <c r="AB148" s="183"/>
      <c r="AC148" s="183"/>
      <c r="AE148" s="159" t="s">
        <v>266</v>
      </c>
      <c r="AF148" s="183"/>
      <c r="AG148" s="183"/>
      <c r="AH148" s="183"/>
      <c r="AI148" s="183"/>
      <c r="AJ148" s="183"/>
      <c r="AK148" s="183"/>
      <c r="AL148" s="183"/>
      <c r="AM148" s="183"/>
      <c r="AN148" s="183"/>
      <c r="AO148" s="183"/>
      <c r="AP148" s="183"/>
      <c r="AQ148" s="183"/>
      <c r="AR148" s="183"/>
    </row>
    <row r="149" spans="1:44" s="4" customFormat="1" ht="20.25" hidden="1" customHeight="1" outlineLevel="1" x14ac:dyDescent="0.25">
      <c r="A149" s="774" t="s">
        <v>267</v>
      </c>
      <c r="B149" s="775"/>
      <c r="C149" s="775"/>
      <c r="D149" s="775"/>
      <c r="E149" s="775"/>
      <c r="F149" s="775"/>
      <c r="G149" s="775"/>
      <c r="H149" s="775"/>
      <c r="I149" s="775"/>
      <c r="J149" s="775"/>
      <c r="K149" s="775"/>
      <c r="L149" s="775"/>
      <c r="M149" s="775"/>
      <c r="N149" s="775"/>
      <c r="P149" s="774" t="s">
        <v>267</v>
      </c>
      <c r="Q149" s="775"/>
      <c r="R149" s="775"/>
      <c r="S149" s="775"/>
      <c r="T149" s="775"/>
      <c r="U149" s="775"/>
      <c r="V149" s="775"/>
      <c r="W149" s="775"/>
      <c r="X149" s="775"/>
      <c r="Y149" s="775"/>
      <c r="Z149" s="775"/>
      <c r="AA149" s="775"/>
      <c r="AB149" s="775"/>
      <c r="AC149" s="775"/>
      <c r="AE149" s="774" t="s">
        <v>267</v>
      </c>
      <c r="AF149" s="775"/>
      <c r="AG149" s="775"/>
      <c r="AH149" s="775"/>
      <c r="AI149" s="775"/>
      <c r="AJ149" s="775"/>
      <c r="AK149" s="775"/>
      <c r="AL149" s="775"/>
      <c r="AM149" s="775"/>
      <c r="AN149" s="775"/>
      <c r="AO149" s="775"/>
      <c r="AP149" s="775"/>
      <c r="AQ149" s="775"/>
      <c r="AR149" s="775"/>
    </row>
    <row r="150" spans="1:44" ht="21" customHeight="1" collapsed="1" x14ac:dyDescent="0.25">
      <c r="A150" s="186" t="s">
        <v>1097</v>
      </c>
      <c r="B150" s="776"/>
      <c r="C150" s="776"/>
      <c r="D150" s="776"/>
      <c r="E150" s="776"/>
      <c r="F150" s="776"/>
      <c r="G150" s="776"/>
      <c r="H150" s="884"/>
      <c r="I150" s="884"/>
      <c r="J150" s="884"/>
      <c r="K150" s="884"/>
      <c r="L150" s="884"/>
      <c r="M150" s="884"/>
      <c r="N150" s="884"/>
      <c r="O150" s="776"/>
      <c r="P150" s="186" t="s">
        <v>1097</v>
      </c>
      <c r="Q150" s="776"/>
      <c r="R150" s="776"/>
      <c r="S150" s="776"/>
      <c r="T150" s="776"/>
      <c r="U150" s="776"/>
      <c r="V150" s="776"/>
      <c r="W150" s="884"/>
      <c r="X150" s="884"/>
      <c r="Y150" s="884"/>
      <c r="Z150" s="884"/>
      <c r="AA150" s="884"/>
      <c r="AB150" s="884"/>
      <c r="AC150" s="884"/>
      <c r="AD150" s="776"/>
      <c r="AE150" s="186" t="s">
        <v>1097</v>
      </c>
      <c r="AF150" s="776"/>
      <c r="AG150" s="776"/>
      <c r="AH150" s="776"/>
      <c r="AI150" s="776"/>
      <c r="AJ150" s="776"/>
      <c r="AK150" s="776"/>
      <c r="AL150" s="884"/>
      <c r="AM150" s="884"/>
      <c r="AN150" s="884"/>
      <c r="AO150" s="884"/>
      <c r="AP150" s="884"/>
      <c r="AQ150" s="884"/>
      <c r="AR150" s="884"/>
    </row>
    <row r="151" spans="1:44" hidden="1" outlineLevel="1" x14ac:dyDescent="0.25">
      <c r="A151" s="159" t="s">
        <v>1031</v>
      </c>
      <c r="B151" s="3">
        <f>(B8-B4)/B4*(B$3/$B$3)</f>
        <v>6.5707397460937501E-3</v>
      </c>
      <c r="C151" s="3">
        <f t="shared" ref="C151:N151" si="119">(C8-C4)/$B4*(C$3/$B$3)</f>
        <v>2.599810161175266E-3</v>
      </c>
      <c r="D151" s="3">
        <f t="shared" si="119"/>
        <v>4.6496245020534871E-5</v>
      </c>
      <c r="E151" s="3">
        <f t="shared" si="119"/>
        <v>-1.548376651071886E-3</v>
      </c>
      <c r="F151" s="3">
        <f t="shared" si="119"/>
        <v>1.2742342767116503E-3</v>
      </c>
      <c r="G151" s="3">
        <f t="shared" si="119"/>
        <v>6.0598056849266895E-4</v>
      </c>
      <c r="H151" s="3">
        <f t="shared" si="119"/>
        <v>0</v>
      </c>
      <c r="I151" s="3">
        <f t="shared" si="119"/>
        <v>3.6943367326573956E-3</v>
      </c>
      <c r="J151" s="3">
        <f t="shared" si="119"/>
        <v>3.1917094405798726E-6</v>
      </c>
      <c r="K151" s="3">
        <f t="shared" si="119"/>
        <v>4.9750649351917701E-4</v>
      </c>
      <c r="L151" s="3">
        <f t="shared" si="119"/>
        <v>0</v>
      </c>
      <c r="M151" s="3">
        <f t="shared" si="119"/>
        <v>-2.4521390291738516E-4</v>
      </c>
      <c r="N151" s="3">
        <f t="shared" si="119"/>
        <v>-3.5724141450918994E-4</v>
      </c>
      <c r="P151" s="159" t="s">
        <v>1031</v>
      </c>
      <c r="Q151" s="3">
        <f>(Q8-Q4)/Q4*(Q$3/$Q$3)</f>
        <v>-4.0258026123046872E-3</v>
      </c>
      <c r="R151" s="3">
        <f>(R8-R4)/$Q4*(R$3/$Q$3)</f>
        <v>4.4012473019156088E-4</v>
      </c>
      <c r="S151" s="3">
        <f t="shared" ref="S151:AC151" si="120">(S8-S4)/$Q4*(S$3/$Q$3)</f>
        <v>-9.0820017835255718E-4</v>
      </c>
      <c r="T151" s="3">
        <f t="shared" si="120"/>
        <v>0</v>
      </c>
      <c r="U151" s="3">
        <f t="shared" si="120"/>
        <v>3.4353922379152715E-3</v>
      </c>
      <c r="V151" s="3">
        <f t="shared" si="120"/>
        <v>0</v>
      </c>
      <c r="W151" s="3">
        <f t="shared" si="120"/>
        <v>0</v>
      </c>
      <c r="X151" s="3">
        <f t="shared" si="120"/>
        <v>-6.3064797803913629E-3</v>
      </c>
      <c r="Y151" s="3">
        <f t="shared" si="120"/>
        <v>0</v>
      </c>
      <c r="Z151" s="3">
        <f t="shared" si="120"/>
        <v>0</v>
      </c>
      <c r="AA151" s="3">
        <f t="shared" si="120"/>
        <v>0</v>
      </c>
      <c r="AB151" s="3">
        <f t="shared" si="120"/>
        <v>-6.8666631023412469E-4</v>
      </c>
      <c r="AC151" s="3">
        <f t="shared" si="120"/>
        <v>0</v>
      </c>
      <c r="AE151" s="159" t="s">
        <v>1031</v>
      </c>
      <c r="AF151" s="3">
        <f>(AF8-AF4)/AF4*(AF$3/$AF$3)</f>
        <v>1.2456788254632015E-2</v>
      </c>
      <c r="AG151" s="3">
        <f>(AG8-AG4)/$AF4*(AG$3/$AF$3)</f>
        <v>3.7994399304466268E-3</v>
      </c>
      <c r="AH151" s="3">
        <f t="shared" ref="AH151:AO151" si="121">(AH8-AH4)/$AF4*(AH$3/$AF$3)</f>
        <v>5.7680882512499811E-4</v>
      </c>
      <c r="AI151" s="3">
        <f t="shared" si="121"/>
        <v>-2.4084523996657343E-3</v>
      </c>
      <c r="AJ151" s="3">
        <f t="shared" si="121"/>
        <v>7.376330536824243E-5</v>
      </c>
      <c r="AK151" s="3">
        <f t="shared" si="121"/>
        <v>9.4258368669948903E-4</v>
      </c>
      <c r="AL151" s="3">
        <f t="shared" si="121"/>
        <v>0</v>
      </c>
      <c r="AM151" s="3">
        <f t="shared" si="121"/>
        <v>9.2494997128941166E-3</v>
      </c>
      <c r="AN151" s="3">
        <f t="shared" si="121"/>
        <v>4.9650585358209818E-6</v>
      </c>
      <c r="AO151" s="3">
        <f t="shared" si="121"/>
        <v>7.7385660159328068E-4</v>
      </c>
      <c r="AP151" s="3"/>
      <c r="AQ151" s="3"/>
      <c r="AR151" s="3">
        <f t="shared" ref="AR151:AR179" si="122">(AR8-AR4)/$AF4*(AR$3/$AF$3)</f>
        <v>-5.5567698390019814E-4</v>
      </c>
    </row>
    <row r="152" spans="1:44" hidden="1" outlineLevel="1" x14ac:dyDescent="0.25">
      <c r="A152" s="159" t="s">
        <v>1032</v>
      </c>
      <c r="B152" s="3">
        <f t="shared" ref="B152" si="123">(B9-B5)/B5*(B$3/$B$3)</f>
        <v>2.4402752620758986E-2</v>
      </c>
      <c r="C152" s="3">
        <f t="shared" ref="C152:N152" si="124">(C9-C5)/$B5*(C$3/$B$3)</f>
        <v>7.3721270035871618E-3</v>
      </c>
      <c r="D152" s="3">
        <f t="shared" si="124"/>
        <v>7.4418271971156056E-4</v>
      </c>
      <c r="E152" s="3">
        <f t="shared" si="124"/>
        <v>3.6494501814819956E-4</v>
      </c>
      <c r="F152" s="3">
        <f t="shared" si="124"/>
        <v>1.1672643913515966E-2</v>
      </c>
      <c r="G152" s="3">
        <f t="shared" si="124"/>
        <v>-1.2107442728460016E-4</v>
      </c>
      <c r="H152" s="3">
        <f t="shared" si="124"/>
        <v>0</v>
      </c>
      <c r="I152" s="3">
        <f t="shared" si="124"/>
        <v>2.349340165600111E-3</v>
      </c>
      <c r="J152" s="3">
        <f t="shared" si="124"/>
        <v>0</v>
      </c>
      <c r="K152" s="3">
        <f t="shared" si="124"/>
        <v>4.9914939237908804E-4</v>
      </c>
      <c r="L152" s="3">
        <f t="shared" si="124"/>
        <v>0</v>
      </c>
      <c r="M152" s="3">
        <f t="shared" si="124"/>
        <v>0</v>
      </c>
      <c r="N152" s="3">
        <f t="shared" si="124"/>
        <v>1.5213910890584214E-3</v>
      </c>
      <c r="P152" s="159" t="s">
        <v>1032</v>
      </c>
      <c r="Q152" s="3">
        <f t="shared" ref="Q152" si="125">(Q9-Q5)/Q5*(Q$3/$Q$3)</f>
        <v>3.0578241281607729E-2</v>
      </c>
      <c r="R152" s="3">
        <f t="shared" ref="R152:AC152" si="126">(R9-R5)/$Q5*(R$3/$Q$3)</f>
        <v>-1.5347950234193523E-4</v>
      </c>
      <c r="S152" s="3">
        <f t="shared" si="126"/>
        <v>1.044431370721076E-3</v>
      </c>
      <c r="T152" s="3">
        <f t="shared" si="126"/>
        <v>0</v>
      </c>
      <c r="U152" s="3">
        <f t="shared" si="126"/>
        <v>3.271932476800881E-2</v>
      </c>
      <c r="V152" s="3">
        <f t="shared" si="126"/>
        <v>0</v>
      </c>
      <c r="W152" s="3">
        <f t="shared" si="126"/>
        <v>0</v>
      </c>
      <c r="X152" s="3">
        <f t="shared" si="126"/>
        <v>-6.3415919332370421E-3</v>
      </c>
      <c r="Y152" s="3">
        <f t="shared" si="126"/>
        <v>0</v>
      </c>
      <c r="Z152" s="3">
        <f t="shared" si="126"/>
        <v>0</v>
      </c>
      <c r="AA152" s="3">
        <f t="shared" si="126"/>
        <v>0</v>
      </c>
      <c r="AB152" s="3">
        <f t="shared" si="126"/>
        <v>0</v>
      </c>
      <c r="AC152" s="3">
        <f t="shared" si="126"/>
        <v>3.3094941062473708E-3</v>
      </c>
      <c r="AE152" s="159" t="s">
        <v>1032</v>
      </c>
      <c r="AF152" s="3">
        <f t="shared" ref="AF152" si="127">(AF9-AF5)/AF5*(AF$3/$AF$3)</f>
        <v>2.0984428588574036E-2</v>
      </c>
      <c r="AG152" s="3">
        <f t="shared" ref="AG152:AO152" si="128">(AG9-AG5)/$AF5*(AG$3/$AF$3)</f>
        <v>1.153775258419559E-2</v>
      </c>
      <c r="AH152" s="3">
        <f t="shared" si="128"/>
        <v>5.7799031382193698E-4</v>
      </c>
      <c r="AI152" s="3">
        <f t="shared" si="128"/>
        <v>5.6695419801417487E-4</v>
      </c>
      <c r="AJ152" s="3">
        <f t="shared" si="128"/>
        <v>2.274759349433416E-5</v>
      </c>
      <c r="AK152" s="3">
        <f t="shared" si="128"/>
        <v>-1.880912856344194E-4</v>
      </c>
      <c r="AL152" s="3">
        <f t="shared" si="128"/>
        <v>0</v>
      </c>
      <c r="AM152" s="3">
        <f t="shared" si="128"/>
        <v>7.1600051978293697E-3</v>
      </c>
      <c r="AN152" s="3">
        <f t="shared" si="128"/>
        <v>0</v>
      </c>
      <c r="AO152" s="3">
        <f t="shared" si="128"/>
        <v>7.7544170707028294E-4</v>
      </c>
      <c r="AP152" s="3"/>
      <c r="AQ152" s="3"/>
      <c r="AR152" s="3">
        <f t="shared" si="122"/>
        <v>5.3162768240602233E-4</v>
      </c>
    </row>
    <row r="153" spans="1:44" hidden="1" outlineLevel="1" x14ac:dyDescent="0.25">
      <c r="A153" s="159" t="s">
        <v>1033</v>
      </c>
      <c r="B153" s="3">
        <f t="shared" ref="B153" si="129">(B10-B6)/B6*(B$3/$B$3)</f>
        <v>1.6094776183228167E-2</v>
      </c>
      <c r="C153" s="3">
        <f t="shared" ref="C153:N153" si="130">(C10-C6)/$B6*(C$3/$B$3)</f>
        <v>4.326542765408916E-3</v>
      </c>
      <c r="D153" s="3">
        <f t="shared" si="130"/>
        <v>-4.1793787092458858E-4</v>
      </c>
      <c r="E153" s="3">
        <f t="shared" si="130"/>
        <v>1.0058442047907133E-3</v>
      </c>
      <c r="F153" s="3">
        <f t="shared" si="130"/>
        <v>7.6091446723622197E-3</v>
      </c>
      <c r="G153" s="3">
        <f t="shared" si="130"/>
        <v>-8.768085323627166E-4</v>
      </c>
      <c r="H153" s="3">
        <f t="shared" si="130"/>
        <v>3.3732729738719167E-5</v>
      </c>
      <c r="I153" s="3">
        <f t="shared" si="130"/>
        <v>6.5618347815943863E-3</v>
      </c>
      <c r="J153" s="3">
        <f t="shared" si="130"/>
        <v>3.2771116132167192E-5</v>
      </c>
      <c r="K153" s="3">
        <f t="shared" si="130"/>
        <v>-8.0580330870425951E-5</v>
      </c>
      <c r="L153" s="3">
        <f t="shared" si="130"/>
        <v>0</v>
      </c>
      <c r="M153" s="3">
        <f t="shared" si="130"/>
        <v>-9.0505604443641397E-4</v>
      </c>
      <c r="N153" s="3">
        <f t="shared" si="130"/>
        <v>-1.1947263362782966E-3</v>
      </c>
      <c r="P153" s="159" t="s">
        <v>1033</v>
      </c>
      <c r="Q153" s="3">
        <f t="shared" ref="Q153" si="131">(Q10-Q6)/Q6*(Q$3/$Q$3)</f>
        <v>1.5423606159836399E-2</v>
      </c>
      <c r="R153" s="3">
        <f t="shared" ref="R153:AC153" si="132">(R10-R6)/$Q6*(R$3/$Q$3)</f>
        <v>-1.0321301516558348E-3</v>
      </c>
      <c r="S153" s="3">
        <f t="shared" si="132"/>
        <v>1.9454369179243971E-3</v>
      </c>
      <c r="T153" s="3">
        <f t="shared" si="132"/>
        <v>4.5884751939623478E-3</v>
      </c>
      <c r="U153" s="3">
        <f t="shared" si="132"/>
        <v>2.0895569924059179E-2</v>
      </c>
      <c r="V153" s="3">
        <f t="shared" si="132"/>
        <v>0</v>
      </c>
      <c r="W153" s="3">
        <f t="shared" si="132"/>
        <v>6.572531906315392E-4</v>
      </c>
      <c r="X153" s="3">
        <f t="shared" si="132"/>
        <v>-8.7450335829688825E-3</v>
      </c>
      <c r="Y153" s="3">
        <f t="shared" si="132"/>
        <v>0</v>
      </c>
      <c r="Z153" s="3">
        <f t="shared" si="132"/>
        <v>1.9564155390738657E-4</v>
      </c>
      <c r="AA153" s="3">
        <f t="shared" si="132"/>
        <v>0</v>
      </c>
      <c r="AB153" s="3">
        <f t="shared" si="132"/>
        <v>-2.5461160830726622E-3</v>
      </c>
      <c r="AC153" s="3">
        <f t="shared" si="132"/>
        <v>-5.3557040266910983E-4</v>
      </c>
      <c r="AE153" s="159" t="s">
        <v>1033</v>
      </c>
      <c r="AF153" s="3">
        <f t="shared" ref="AF153" si="133">(AF10-AF6)/AF6*(AF$3/$AF$3)</f>
        <v>1.6464928884840566E-2</v>
      </c>
      <c r="AG153" s="3">
        <f t="shared" ref="AG153:AO153" si="134">(AG10-AG6)/$AF6*(AG$3/$AF$3)</f>
        <v>7.2819077068746107E-3</v>
      </c>
      <c r="AH153" s="3">
        <f t="shared" si="134"/>
        <v>-1.7213713023019955E-3</v>
      </c>
      <c r="AI153" s="3">
        <f t="shared" si="134"/>
        <v>-9.7000394428175239E-4</v>
      </c>
      <c r="AJ153" s="3">
        <f t="shared" si="134"/>
        <v>2.8157527431059692E-4</v>
      </c>
      <c r="AK153" s="3">
        <f t="shared" si="134"/>
        <v>-1.3603744249168269E-3</v>
      </c>
      <c r="AL153" s="3">
        <f t="shared" si="134"/>
        <v>-3.1014254126716728E-4</v>
      </c>
      <c r="AM153" s="3">
        <f t="shared" si="134"/>
        <v>1.5003666176855033E-2</v>
      </c>
      <c r="AN153" s="3">
        <f t="shared" si="134"/>
        <v>5.0842649257814489E-5</v>
      </c>
      <c r="AO153" s="3">
        <f t="shared" si="134"/>
        <v>-2.3291905358817019E-4</v>
      </c>
      <c r="AP153" s="3"/>
      <c r="AQ153" s="3"/>
      <c r="AR153" s="3">
        <f t="shared" si="122"/>
        <v>-1.5582523659628859E-3</v>
      </c>
    </row>
    <row r="154" spans="1:44" hidden="1" outlineLevel="1" x14ac:dyDescent="0.25">
      <c r="A154" s="159" t="s">
        <v>1034</v>
      </c>
      <c r="B154" s="3">
        <f t="shared" ref="B154" si="135">(B11-B7)/B7*(B$3/$B$3)</f>
        <v>2.7916411419698799E-2</v>
      </c>
      <c r="C154" s="3">
        <f t="shared" ref="C154:N154" si="136">(C11-C7)/$B7*(C$3/$B$3)</f>
        <v>1.571961333894074E-2</v>
      </c>
      <c r="D154" s="3">
        <f t="shared" si="136"/>
        <v>-8.3814952847137349E-4</v>
      </c>
      <c r="E154" s="3">
        <f t="shared" si="136"/>
        <v>8.369102702949718E-4</v>
      </c>
      <c r="F154" s="3">
        <f t="shared" si="136"/>
        <v>7.7073896766612048E-3</v>
      </c>
      <c r="G154" s="3">
        <f t="shared" si="136"/>
        <v>-5.5338649101719457E-4</v>
      </c>
      <c r="H154" s="3">
        <f t="shared" si="136"/>
        <v>4.6813818571544763E-4</v>
      </c>
      <c r="I154" s="3">
        <f t="shared" si="136"/>
        <v>6.528538739428256E-3</v>
      </c>
      <c r="J154" s="3">
        <f t="shared" si="136"/>
        <v>-4.8561544472866444E-4</v>
      </c>
      <c r="K154" s="3">
        <f t="shared" si="136"/>
        <v>-1.216731024055398E-4</v>
      </c>
      <c r="L154" s="3">
        <f t="shared" si="136"/>
        <v>0</v>
      </c>
      <c r="M154" s="3">
        <f t="shared" si="136"/>
        <v>-9.0419688263214729E-4</v>
      </c>
      <c r="N154" s="3">
        <f t="shared" si="136"/>
        <v>-4.4113143927582214E-4</v>
      </c>
      <c r="O154" s="28"/>
      <c r="P154" s="159" t="s">
        <v>1034</v>
      </c>
      <c r="Q154" s="3">
        <f t="shared" ref="Q154" si="137">(Q11-Q7)/Q7*(Q$3/$Q$3)</f>
        <v>1.8107642055384558E-2</v>
      </c>
      <c r="R154" s="3">
        <f t="shared" ref="R154:AC154" si="138">(R11-R7)/$Q7*(R$3/$Q$3)</f>
        <v>-1.0708189060182115E-4</v>
      </c>
      <c r="S154" s="3">
        <f t="shared" si="138"/>
        <v>9.1187119177850451E-4</v>
      </c>
      <c r="T154" s="3">
        <f t="shared" si="138"/>
        <v>4.6103655086627091E-3</v>
      </c>
      <c r="U154" s="3">
        <f t="shared" si="138"/>
        <v>1.9881937694707068E-2</v>
      </c>
      <c r="V154" s="3">
        <f t="shared" si="138"/>
        <v>0</v>
      </c>
      <c r="W154" s="3">
        <f t="shared" si="138"/>
        <v>6.603887593275785E-4</v>
      </c>
      <c r="X154" s="3">
        <f t="shared" si="138"/>
        <v>-4.9499933780639055E-3</v>
      </c>
      <c r="Y154" s="3">
        <f t="shared" si="138"/>
        <v>0</v>
      </c>
      <c r="Z154" s="3">
        <f t="shared" si="138"/>
        <v>1.9657490431301494E-4</v>
      </c>
      <c r="AA154" s="3">
        <f t="shared" si="138"/>
        <v>0</v>
      </c>
      <c r="AB154" s="3">
        <f t="shared" si="138"/>
        <v>-2.5582628812934414E-3</v>
      </c>
      <c r="AC154" s="3">
        <f t="shared" si="138"/>
        <v>-5.3812545727070218E-4</v>
      </c>
      <c r="AD154" s="28"/>
      <c r="AE154" s="159" t="s">
        <v>1034</v>
      </c>
      <c r="AF154" s="3">
        <f t="shared" ref="AF154" si="139">(AF11-AF7)/AF7*(AF$3/$AF$3)</f>
        <v>3.3278404334096193E-2</v>
      </c>
      <c r="AG154" s="3">
        <f t="shared" ref="AG154:AO154" si="140">(AG11-AG7)/$AF7*(AG$3/$AF$3)</f>
        <v>2.4371291884411929E-2</v>
      </c>
      <c r="AH154" s="3">
        <f t="shared" si="140"/>
        <v>-1.7948024325932308E-3</v>
      </c>
      <c r="AI154" s="3">
        <f t="shared" si="140"/>
        <v>-1.2258513038016924E-3</v>
      </c>
      <c r="AJ154" s="3">
        <f t="shared" si="140"/>
        <v>1.0521628982631144E-3</v>
      </c>
      <c r="AK154" s="3">
        <f t="shared" si="140"/>
        <v>-8.5589448705948373E-4</v>
      </c>
      <c r="AL154" s="3">
        <f t="shared" si="140"/>
        <v>3.6304517878390174E-4</v>
      </c>
      <c r="AM154" s="3">
        <f t="shared" si="140"/>
        <v>1.280328057369862E-2</v>
      </c>
      <c r="AN154" s="3">
        <f t="shared" si="140"/>
        <v>-7.5107553740290118E-4</v>
      </c>
      <c r="AO154" s="3">
        <f t="shared" si="140"/>
        <v>-2.956430832562135E-4</v>
      </c>
      <c r="AP154" s="3"/>
      <c r="AQ154" s="3"/>
      <c r="AR154" s="3">
        <f t="shared" si="122"/>
        <v>-3.8811004618059315E-4</v>
      </c>
    </row>
    <row r="155" spans="1:44" hidden="1" outlineLevel="1" x14ac:dyDescent="0.25">
      <c r="A155" s="159" t="s">
        <v>1035</v>
      </c>
      <c r="B155" s="3">
        <f t="shared" ref="B155" si="141">(B12-B8)/B8*(B$3/$B$3)</f>
        <v>2.9690773909592457E-2</v>
      </c>
      <c r="C155" s="3">
        <f t="shared" ref="C155:N155" si="142">(C12-C8)/$B8*(C$3/$B$3)</f>
        <v>1.1537697887006875E-2</v>
      </c>
      <c r="D155" s="3">
        <f t="shared" si="142"/>
        <v>-1.116324179010377E-4</v>
      </c>
      <c r="E155" s="3">
        <f t="shared" si="142"/>
        <v>-2.1330318782783513E-4</v>
      </c>
      <c r="F155" s="3">
        <f t="shared" si="142"/>
        <v>7.9266278877082319E-3</v>
      </c>
      <c r="G155" s="3">
        <f t="shared" si="142"/>
        <v>-8.1497363443517375E-4</v>
      </c>
      <c r="H155" s="3">
        <f t="shared" si="142"/>
        <v>4.6801456308334725E-4</v>
      </c>
      <c r="I155" s="3">
        <f t="shared" si="142"/>
        <v>1.2933478701036597E-2</v>
      </c>
      <c r="J155" s="3">
        <f t="shared" si="142"/>
        <v>-1.7177668589797481E-4</v>
      </c>
      <c r="K155" s="3">
        <f t="shared" si="142"/>
        <v>-1.3576140698035573E-3</v>
      </c>
      <c r="L155" s="3">
        <f t="shared" si="142"/>
        <v>0</v>
      </c>
      <c r="M155" s="3">
        <f t="shared" si="142"/>
        <v>-8.3736345590813276E-5</v>
      </c>
      <c r="N155" s="3">
        <f t="shared" si="142"/>
        <v>-4.2200476569232939E-4</v>
      </c>
      <c r="P155" s="159" t="s">
        <v>1035</v>
      </c>
      <c r="Q155" s="3">
        <f t="shared" ref="Q155" si="143">(Q12-Q8)/Q8*(Q$3/$Q$3)</f>
        <v>1.6958913497047326E-2</v>
      </c>
      <c r="R155" s="3">
        <f t="shared" ref="R155:AC155" si="144">(R12-R8)/$Q8*(R$3/$Q$3)</f>
        <v>7.2886829695687391E-5</v>
      </c>
      <c r="S155" s="3">
        <f t="shared" si="144"/>
        <v>-1.6362612054697558E-4</v>
      </c>
      <c r="T155" s="3">
        <f t="shared" si="144"/>
        <v>4.6103655086627091E-3</v>
      </c>
      <c r="U155" s="3">
        <f t="shared" si="144"/>
        <v>1.9881937694707068E-2</v>
      </c>
      <c r="V155" s="3">
        <f t="shared" si="144"/>
        <v>0</v>
      </c>
      <c r="W155" s="3">
        <f t="shared" si="144"/>
        <v>6.603887593275785E-4</v>
      </c>
      <c r="X155" s="3">
        <f t="shared" si="144"/>
        <v>-4.9499933780639055E-3</v>
      </c>
      <c r="Y155" s="3">
        <f t="shared" si="144"/>
        <v>0</v>
      </c>
      <c r="Z155" s="3">
        <f t="shared" si="144"/>
        <v>1.9657490431301494E-4</v>
      </c>
      <c r="AA155" s="3">
        <f t="shared" si="144"/>
        <v>0</v>
      </c>
      <c r="AB155" s="3">
        <f t="shared" si="144"/>
        <v>-2.3697954880875913E-4</v>
      </c>
      <c r="AC155" s="3">
        <f t="shared" si="144"/>
        <v>-3.1126076673350174E-3</v>
      </c>
      <c r="AE155" s="159" t="s">
        <v>1035</v>
      </c>
      <c r="AF155" s="3">
        <f t="shared" ref="AF155" si="145">(AF12-AF8)/AF8*(AF$3/$AF$3)</f>
        <v>3.6647822236574014E-2</v>
      </c>
      <c r="AG155" s="3">
        <f t="shared" ref="AG155:AO155" si="146">(AG12-AG8)/$AF8*(AG$3/$AF$3)</f>
        <v>1.7802395064239498E-2</v>
      </c>
      <c r="AH155" s="3">
        <f t="shared" si="146"/>
        <v>-8.3220882722873928E-5</v>
      </c>
      <c r="AI155" s="3">
        <f t="shared" si="146"/>
        <v>-2.8490927914860686E-3</v>
      </c>
      <c r="AJ155" s="3">
        <f t="shared" si="146"/>
        <v>1.3939196979992484E-3</v>
      </c>
      <c r="AK155" s="3">
        <f t="shared" si="146"/>
        <v>-1.2602973594386937E-3</v>
      </c>
      <c r="AL155" s="3">
        <f t="shared" si="146"/>
        <v>3.6289693535580532E-4</v>
      </c>
      <c r="AM155" s="3">
        <f t="shared" si="146"/>
        <v>2.2705508611210769E-2</v>
      </c>
      <c r="AN155" s="3">
        <f t="shared" si="146"/>
        <v>-2.6563837660071319E-4</v>
      </c>
      <c r="AO155" s="3">
        <f t="shared" si="146"/>
        <v>-2.2068647396987521E-3</v>
      </c>
      <c r="AP155" s="3"/>
      <c r="AQ155" s="3"/>
      <c r="AR155" s="3">
        <f t="shared" si="122"/>
        <v>1.0482149414558983E-3</v>
      </c>
    </row>
    <row r="156" spans="1:44" hidden="1" outlineLevel="1" x14ac:dyDescent="0.25">
      <c r="A156" s="159" t="s">
        <v>1036</v>
      </c>
      <c r="B156" s="3">
        <f t="shared" ref="B156" si="147">(B13-B9)/B9*(B$3/$B$3)</f>
        <v>1.4166704899655963E-2</v>
      </c>
      <c r="C156" s="3">
        <f t="shared" ref="C156:N156" si="148">(C13-C9)/$B9*(C$3/$B$3)</f>
        <v>6.6170907799047744E-3</v>
      </c>
      <c r="D156" s="3">
        <f t="shared" si="148"/>
        <v>-6.7587400629995286E-5</v>
      </c>
      <c r="E156" s="3">
        <f t="shared" si="148"/>
        <v>7.7604956183769855E-5</v>
      </c>
      <c r="F156" s="3">
        <f t="shared" si="148"/>
        <v>-3.0854391873277351E-3</v>
      </c>
      <c r="G156" s="3">
        <f t="shared" si="148"/>
        <v>-6.4454058674236214E-4</v>
      </c>
      <c r="H156" s="3">
        <f t="shared" si="148"/>
        <v>4.6138633223763111E-4</v>
      </c>
      <c r="I156" s="3">
        <f t="shared" si="148"/>
        <v>1.4944087284900235E-2</v>
      </c>
      <c r="J156" s="3">
        <f t="shared" si="148"/>
        <v>-1.9985124037801989E-4</v>
      </c>
      <c r="K156" s="3">
        <f t="shared" si="148"/>
        <v>-1.3383869342316079E-3</v>
      </c>
      <c r="L156" s="3">
        <f t="shared" si="148"/>
        <v>0</v>
      </c>
      <c r="M156" s="3">
        <f t="shared" si="148"/>
        <v>-8.9115585104592766E-4</v>
      </c>
      <c r="N156" s="3">
        <f t="shared" si="148"/>
        <v>-1.7064828437229626E-3</v>
      </c>
      <c r="P156" s="159" t="s">
        <v>1036</v>
      </c>
      <c r="Q156" s="3">
        <f t="shared" ref="Q156" si="149">(Q13-Q9)/Q9*(Q$3/$Q$3)</f>
        <v>-1.9109216237615391E-2</v>
      </c>
      <c r="R156" s="3">
        <f t="shared" ref="R156:AC156" si="150">(R13-R9)/$Q9*(R$3/$Q$3)</f>
        <v>7.0831667176703437E-5</v>
      </c>
      <c r="S156" s="3">
        <f t="shared" si="150"/>
        <v>-1.5901241637738964E-4</v>
      </c>
      <c r="T156" s="3">
        <f t="shared" si="150"/>
        <v>4.4803687667028845E-3</v>
      </c>
      <c r="U156" s="3">
        <f t="shared" si="150"/>
        <v>-1.1374049209325984E-2</v>
      </c>
      <c r="V156" s="3">
        <f t="shared" si="150"/>
        <v>0</v>
      </c>
      <c r="W156" s="3">
        <f t="shared" si="150"/>
        <v>6.4176802590022448E-4</v>
      </c>
      <c r="X156" s="3">
        <f t="shared" si="150"/>
        <v>-7.4491156317142686E-3</v>
      </c>
      <c r="Y156" s="3">
        <f t="shared" si="150"/>
        <v>0</v>
      </c>
      <c r="Z156" s="3">
        <f t="shared" si="150"/>
        <v>1.9103215568197019E-4</v>
      </c>
      <c r="AA156" s="3">
        <f t="shared" si="150"/>
        <v>0</v>
      </c>
      <c r="AB156" s="3">
        <f t="shared" si="150"/>
        <v>-2.4861285051751007E-3</v>
      </c>
      <c r="AC156" s="3">
        <f t="shared" si="150"/>
        <v>-3.0248426398133514E-3</v>
      </c>
      <c r="AE156" s="159" t="s">
        <v>1036</v>
      </c>
      <c r="AF156" s="3">
        <f t="shared" ref="AF156" si="151">(AF13-AF9)/AF9*(AF$3/$AF$3)</f>
        <v>3.275890685205738E-2</v>
      </c>
      <c r="AG156" s="3">
        <f t="shared" ref="AG156:AO156" si="152">(AG13-AG9)/$AF9*(AG$3/$AF$3)</f>
        <v>1.027467296734501E-2</v>
      </c>
      <c r="AH156" s="3">
        <f t="shared" si="152"/>
        <v>-1.6497472064497821E-5</v>
      </c>
      <c r="AI156" s="3">
        <f t="shared" si="152"/>
        <v>-2.3823450434851765E-3</v>
      </c>
      <c r="AJ156" s="3">
        <f t="shared" si="152"/>
        <v>1.5456429103503878E-3</v>
      </c>
      <c r="AK156" s="3">
        <f t="shared" si="152"/>
        <v>-1.004662281241886E-3</v>
      </c>
      <c r="AL156" s="3">
        <f t="shared" si="152"/>
        <v>3.6060300592773116E-4</v>
      </c>
      <c r="AM156" s="3">
        <f t="shared" si="152"/>
        <v>2.7455796839565505E-2</v>
      </c>
      <c r="AN156" s="3">
        <f t="shared" si="152"/>
        <v>-3.1151399669004573E-4</v>
      </c>
      <c r="AO156" s="3">
        <f t="shared" si="152"/>
        <v>-2.1929147955769843E-3</v>
      </c>
      <c r="AP156" s="3"/>
      <c r="AQ156" s="3"/>
      <c r="AR156" s="3">
        <f t="shared" si="122"/>
        <v>-9.6987668786638022E-4</v>
      </c>
    </row>
    <row r="157" spans="1:44" hidden="1" outlineLevel="1" x14ac:dyDescent="0.25">
      <c r="A157" s="29" t="s">
        <v>1037</v>
      </c>
      <c r="B157" s="3">
        <f t="shared" ref="B157" si="153">(B14-B10)/B10*(B$3/$B$3)</f>
        <v>6.7272593517038286E-3</v>
      </c>
      <c r="C157" s="3">
        <f t="shared" ref="C157:N157" si="154">(C14-C10)/$B10*(C$3/$B$3)</f>
        <v>8.1755434967754094E-3</v>
      </c>
      <c r="D157" s="3">
        <f t="shared" si="154"/>
        <v>4.344616618176053E-4</v>
      </c>
      <c r="E157" s="3">
        <f t="shared" si="154"/>
        <v>-1.663869739738758E-3</v>
      </c>
      <c r="F157" s="3">
        <f t="shared" si="154"/>
        <v>3.0711130069819919E-4</v>
      </c>
      <c r="G157" s="3">
        <f t="shared" si="154"/>
        <v>-2.7657196644633766E-5</v>
      </c>
      <c r="H157" s="3">
        <f t="shared" si="154"/>
        <v>4.2796231998129493E-4</v>
      </c>
      <c r="I157" s="3">
        <f t="shared" si="154"/>
        <v>-1.8896630147926003E-3</v>
      </c>
      <c r="J157" s="3">
        <f t="shared" si="154"/>
        <v>-2.3200554635269605E-4</v>
      </c>
      <c r="K157" s="3">
        <f t="shared" si="154"/>
        <v>3.7065362663253634E-5</v>
      </c>
      <c r="L157" s="3">
        <f t="shared" si="154"/>
        <v>0</v>
      </c>
      <c r="M157" s="3">
        <f t="shared" si="154"/>
        <v>1.3955306318097931E-3</v>
      </c>
      <c r="N157" s="3">
        <f t="shared" si="154"/>
        <v>-2.372264589086744E-4</v>
      </c>
      <c r="P157" s="29" t="s">
        <v>1037</v>
      </c>
      <c r="Q157" s="3">
        <f t="shared" ref="Q157" si="155">(Q14-Q10)/Q10*(Q$3/$Q$3)</f>
        <v>-3.6603296383915362E-3</v>
      </c>
      <c r="R157" s="3">
        <f t="shared" ref="R157:AC157" si="156">(R14-R10)/$Q10*(R$3/$Q$3)</f>
        <v>1.957213921179226E-3</v>
      </c>
      <c r="S157" s="3">
        <f t="shared" si="156"/>
        <v>-1.9158870309128589E-3</v>
      </c>
      <c r="T157" s="3">
        <f t="shared" si="156"/>
        <v>0</v>
      </c>
      <c r="U157" s="3">
        <f t="shared" si="156"/>
        <v>1.7619123839244636E-7</v>
      </c>
      <c r="V157" s="3">
        <f t="shared" si="156"/>
        <v>0</v>
      </c>
      <c r="W157" s="3">
        <f t="shared" si="156"/>
        <v>0</v>
      </c>
      <c r="X157" s="3">
        <f t="shared" si="156"/>
        <v>-5.1069598098644788E-3</v>
      </c>
      <c r="Y157" s="3">
        <f t="shared" si="156"/>
        <v>0</v>
      </c>
      <c r="Z157" s="3">
        <f t="shared" si="156"/>
        <v>0</v>
      </c>
      <c r="AA157" s="3">
        <f t="shared" si="156"/>
        <v>0</v>
      </c>
      <c r="AB157" s="3">
        <f t="shared" si="156"/>
        <v>3.9285208628466904E-3</v>
      </c>
      <c r="AC157" s="3">
        <f t="shared" si="156"/>
        <v>-2.5233394081783751E-3</v>
      </c>
      <c r="AE157" s="29" t="s">
        <v>1037</v>
      </c>
      <c r="AF157" s="3">
        <f t="shared" ref="AF157" si="157">(AF14-AF10)/AF10*(AF$3/$AF$3)</f>
        <v>1.2450185516787171E-2</v>
      </c>
      <c r="AG157" s="3">
        <f t="shared" ref="AG157:AO157" si="158">(AG14-AG10)/$AF10*(AG$3/$AF$3)</f>
        <v>1.1601473284639348E-2</v>
      </c>
      <c r="AH157" s="3">
        <f t="shared" si="158"/>
        <v>1.7293701955089905E-3</v>
      </c>
      <c r="AI157" s="3">
        <f t="shared" si="158"/>
        <v>-2.5805634661374235E-3</v>
      </c>
      <c r="AJ157" s="3">
        <f t="shared" si="158"/>
        <v>4.7623036860519152E-4</v>
      </c>
      <c r="AK157" s="3">
        <f t="shared" si="158"/>
        <v>-4.289890654791199E-5</v>
      </c>
      <c r="AL157" s="3">
        <f t="shared" si="158"/>
        <v>6.6374509223620227E-4</v>
      </c>
      <c r="AM157" s="3">
        <f t="shared" si="158"/>
        <v>-1.1712261730586428E-4</v>
      </c>
      <c r="AN157" s="3">
        <f t="shared" si="158"/>
        <v>-3.598254775873318E-4</v>
      </c>
      <c r="AO157" s="3">
        <f t="shared" si="158"/>
        <v>5.7488321844656627E-5</v>
      </c>
      <c r="AP157" s="3"/>
      <c r="AQ157" s="3"/>
      <c r="AR157" s="3">
        <f t="shared" si="122"/>
        <v>1.0222887290254438E-3</v>
      </c>
    </row>
    <row r="158" spans="1:44" hidden="1" outlineLevel="1" x14ac:dyDescent="0.25">
      <c r="A158" s="29" t="s">
        <v>1038</v>
      </c>
      <c r="B158" s="3">
        <f t="shared" ref="B158" si="159">(B15-B11)/B11*(B$3/$B$3)</f>
        <v>3.7077595138476004E-4</v>
      </c>
      <c r="C158" s="3">
        <f t="shared" ref="C158:N158" si="160">(C15-C11)/$B11*(C$3/$B$3)</f>
        <v>-3.8331360597615221E-3</v>
      </c>
      <c r="D158" s="3">
        <f t="shared" si="160"/>
        <v>4.0974411553095614E-4</v>
      </c>
      <c r="E158" s="3">
        <f t="shared" si="160"/>
        <v>-2.5830690469696061E-4</v>
      </c>
      <c r="F158" s="3">
        <f t="shared" si="160"/>
        <v>1.3728526530679976E-4</v>
      </c>
      <c r="G158" s="3">
        <f t="shared" si="160"/>
        <v>-6.0599848780032551E-6</v>
      </c>
      <c r="H158" s="3">
        <f t="shared" si="160"/>
        <v>0</v>
      </c>
      <c r="I158" s="3">
        <f t="shared" si="160"/>
        <v>3.1561407494173988E-3</v>
      </c>
      <c r="J158" s="3">
        <f t="shared" si="160"/>
        <v>2.7515818432019855E-4</v>
      </c>
      <c r="K158" s="3">
        <f t="shared" si="160"/>
        <v>-5.9119331083818229E-4</v>
      </c>
      <c r="L158" s="3">
        <f t="shared" si="160"/>
        <v>0</v>
      </c>
      <c r="M158" s="3">
        <f t="shared" si="160"/>
        <v>1.3781716902277342E-3</v>
      </c>
      <c r="N158" s="3">
        <f t="shared" si="160"/>
        <v>-2.9705652781398585E-4</v>
      </c>
      <c r="P158" s="29" t="s">
        <v>1038</v>
      </c>
      <c r="Q158" s="3">
        <f t="shared" ref="Q158" si="161">(Q15-Q11)/Q11*(Q$3/$Q$3)</f>
        <v>6.5127669342850082E-4</v>
      </c>
      <c r="R158" s="3">
        <f t="shared" ref="R158:AC158" si="162">(R15-R11)/$Q11*(R$3/$Q$3)</f>
        <v>1.6324999639644895E-3</v>
      </c>
      <c r="S158" s="3">
        <f t="shared" si="162"/>
        <v>-1.9199522381979765E-3</v>
      </c>
      <c r="T158" s="3">
        <f t="shared" si="162"/>
        <v>2.1975335743439034E-3</v>
      </c>
      <c r="U158" s="3">
        <f t="shared" si="162"/>
        <v>0</v>
      </c>
      <c r="V158" s="3">
        <f t="shared" si="162"/>
        <v>0</v>
      </c>
      <c r="W158" s="3">
        <f t="shared" si="162"/>
        <v>0</v>
      </c>
      <c r="X158" s="3">
        <f t="shared" si="162"/>
        <v>-2.6669639894269649E-3</v>
      </c>
      <c r="Y158" s="3">
        <f t="shared" si="162"/>
        <v>0</v>
      </c>
      <c r="Z158" s="3">
        <f t="shared" si="162"/>
        <v>0</v>
      </c>
      <c r="AA158" s="3">
        <f t="shared" si="162"/>
        <v>0</v>
      </c>
      <c r="AB158" s="3">
        <f t="shared" si="162"/>
        <v>3.9368565587273455E-3</v>
      </c>
      <c r="AC158" s="3">
        <f t="shared" si="162"/>
        <v>-2.5286935327063038E-3</v>
      </c>
      <c r="AE158" s="29" t="s">
        <v>1038</v>
      </c>
      <c r="AF158" s="3">
        <f t="shared" ref="AF158" si="163">(AF15-AF11)/AF11*(AF$3/$AF$3)</f>
        <v>2.196349485055548E-4</v>
      </c>
      <c r="AG158" s="3">
        <f t="shared" ref="AG158:AO158" si="164">(AG15-AG11)/$AF11*(AG$3/$AF$3)</f>
        <v>-6.7770727669063799E-3</v>
      </c>
      <c r="AH158" s="3">
        <f t="shared" si="164"/>
        <v>1.6645677123128865E-3</v>
      </c>
      <c r="AI158" s="3">
        <f t="shared" si="164"/>
        <v>-1.5810854624274718E-3</v>
      </c>
      <c r="AJ158" s="3">
        <f t="shared" si="164"/>
        <v>2.112294117130246E-4</v>
      </c>
      <c r="AK158" s="3">
        <f t="shared" si="164"/>
        <v>-9.3227412417519871E-6</v>
      </c>
      <c r="AL158" s="3">
        <f t="shared" si="164"/>
        <v>0</v>
      </c>
      <c r="AM158" s="3">
        <f t="shared" si="164"/>
        <v>6.2926194588595451E-3</v>
      </c>
      <c r="AN158" s="3">
        <f t="shared" si="164"/>
        <v>4.2336297733429513E-4</v>
      </c>
      <c r="AO158" s="3">
        <f t="shared" si="164"/>
        <v>-9.0962297579374129E-4</v>
      </c>
      <c r="AP158" s="3"/>
      <c r="AQ158" s="3"/>
      <c r="AR158" s="3">
        <f t="shared" si="122"/>
        <v>9.0495904275867387E-4</v>
      </c>
    </row>
    <row r="159" spans="1:44" hidden="1" outlineLevel="1" x14ac:dyDescent="0.25">
      <c r="A159" s="159" t="s">
        <v>1039</v>
      </c>
      <c r="B159" s="3">
        <f t="shared" ref="B159" si="165">(B16-B12)/B12*(B$3/$B$3)</f>
        <v>-3.7321189390332487E-3</v>
      </c>
      <c r="C159" s="3">
        <f t="shared" ref="C159:N159" si="166">(C16-C12)/$B12*(C$3/$B$3)</f>
        <v>-1.4056672219572212E-3</v>
      </c>
      <c r="D159" s="3">
        <f t="shared" si="166"/>
        <v>-2.8527143324470121E-4</v>
      </c>
      <c r="E159" s="3">
        <f t="shared" si="166"/>
        <v>4.8435125864254043E-4</v>
      </c>
      <c r="F159" s="3">
        <f t="shared" si="166"/>
        <v>-2.6682848276177645E-4</v>
      </c>
      <c r="G159" s="3">
        <f t="shared" si="166"/>
        <v>-6.0479447954063803E-6</v>
      </c>
      <c r="H159" s="3">
        <f t="shared" si="166"/>
        <v>0</v>
      </c>
      <c r="I159" s="3">
        <f t="shared" si="166"/>
        <v>-1.9188803896965684E-3</v>
      </c>
      <c r="J159" s="3">
        <f t="shared" si="166"/>
        <v>-3.0053292312096585E-5</v>
      </c>
      <c r="K159" s="3">
        <f t="shared" si="166"/>
        <v>-1.934818360197031E-4</v>
      </c>
      <c r="L159" s="3">
        <f t="shared" si="166"/>
        <v>0</v>
      </c>
      <c r="M159" s="3">
        <f t="shared" si="166"/>
        <v>5.7886255994062097E-4</v>
      </c>
      <c r="N159" s="3">
        <f t="shared" si="166"/>
        <v>-6.8906461559774398E-4</v>
      </c>
      <c r="P159" s="159" t="s">
        <v>1039</v>
      </c>
      <c r="Q159" s="3">
        <f t="shared" ref="Q159" si="167">(Q16-Q12)/Q12*(Q$3/$Q$3)</f>
        <v>1.7815845979254619E-3</v>
      </c>
      <c r="R159" s="3">
        <f t="shared" ref="R159:AC159" si="168">(R16-R12)/$Q12*(R$3/$Q$3)</f>
        <v>1.4573764475630229E-3</v>
      </c>
      <c r="S159" s="3">
        <f t="shared" si="168"/>
        <v>-8.6455875659894362E-4</v>
      </c>
      <c r="T159" s="3">
        <f t="shared" si="168"/>
        <v>2.20001584726688E-3</v>
      </c>
      <c r="U159" s="3">
        <f t="shared" si="168"/>
        <v>0</v>
      </c>
      <c r="V159" s="3">
        <f t="shared" si="168"/>
        <v>0</v>
      </c>
      <c r="W159" s="3">
        <f t="shared" si="168"/>
        <v>0</v>
      </c>
      <c r="X159" s="3">
        <f t="shared" si="168"/>
        <v>-2.6699765179156302E-3</v>
      </c>
      <c r="Y159" s="3">
        <f t="shared" si="168"/>
        <v>0</v>
      </c>
      <c r="Z159" s="3">
        <f t="shared" si="168"/>
        <v>0</v>
      </c>
      <c r="AA159" s="3">
        <f t="shared" si="168"/>
        <v>0</v>
      </c>
      <c r="AB159" s="3">
        <f t="shared" si="168"/>
        <v>1.6587301544276093E-3</v>
      </c>
      <c r="AC159" s="3">
        <f t="shared" si="168"/>
        <v>0</v>
      </c>
      <c r="AE159" s="159" t="s">
        <v>1039</v>
      </c>
      <c r="AF159" s="3">
        <f t="shared" ref="AF159" si="169">(AF16-AF12)/AF12*(AF$3/$AF$3)</f>
        <v>-6.6877088296195151E-3</v>
      </c>
      <c r="AG159" s="3">
        <f t="shared" ref="AG159:AO159" si="170">(AG16-AG12)/$AF12*(AG$3/$AF$3)</f>
        <v>-2.9404051290028784E-3</v>
      </c>
      <c r="AH159" s="3">
        <f t="shared" si="170"/>
        <v>2.5241511741871614E-5</v>
      </c>
      <c r="AI159" s="3">
        <f t="shared" si="170"/>
        <v>-4.3533024300251481E-4</v>
      </c>
      <c r="AJ159" s="3">
        <f t="shared" si="170"/>
        <v>-4.0986756743332668E-4</v>
      </c>
      <c r="AK159" s="3">
        <f t="shared" si="170"/>
        <v>-9.2886451102358248E-6</v>
      </c>
      <c r="AL159" s="3">
        <f t="shared" si="170"/>
        <v>0</v>
      </c>
      <c r="AM159" s="3">
        <f t="shared" si="170"/>
        <v>-1.5162567625318349E-3</v>
      </c>
      <c r="AN159" s="3">
        <f t="shared" si="170"/>
        <v>-4.616541423370201E-5</v>
      </c>
      <c r="AO159" s="3">
        <f t="shared" si="170"/>
        <v>-2.9719843410130138E-4</v>
      </c>
      <c r="AP159" s="3"/>
      <c r="AQ159" s="3"/>
      <c r="AR159" s="3">
        <f t="shared" si="122"/>
        <v>-1.0584379679395718E-3</v>
      </c>
    </row>
    <row r="160" spans="1:44" hidden="1" outlineLevel="1" x14ac:dyDescent="0.25">
      <c r="A160" s="29" t="s">
        <v>1040</v>
      </c>
      <c r="B160" s="3">
        <f t="shared" ref="B160" si="171">(B17-B13)/B13*(B$3/$B$3)</f>
        <v>6.2925268682166354E-3</v>
      </c>
      <c r="C160" s="3">
        <f t="shared" ref="C160:N160" si="172">(C17-C13)/$B13*(C$3/$B$3)</f>
        <v>2.8683173486302662E-3</v>
      </c>
      <c r="D160" s="3">
        <f t="shared" si="172"/>
        <v>-2.8553616024435449E-4</v>
      </c>
      <c r="E160" s="3">
        <f t="shared" si="172"/>
        <v>4.8933241786972275E-4</v>
      </c>
      <c r="F160" s="3">
        <f t="shared" si="172"/>
        <v>3.7892647532771016E-4</v>
      </c>
      <c r="G160" s="3">
        <f t="shared" si="172"/>
        <v>4.77506717099826E-5</v>
      </c>
      <c r="H160" s="3">
        <f t="shared" si="172"/>
        <v>0</v>
      </c>
      <c r="I160" s="3">
        <f t="shared" si="172"/>
        <v>2.2151054550755027E-3</v>
      </c>
      <c r="J160" s="3">
        <f t="shared" si="172"/>
        <v>0</v>
      </c>
      <c r="K160" s="3">
        <f t="shared" si="172"/>
        <v>-1.9366138384667729E-4</v>
      </c>
      <c r="L160" s="3">
        <f t="shared" si="172"/>
        <v>4.6143578895089568E-5</v>
      </c>
      <c r="M160" s="3">
        <f t="shared" si="172"/>
        <v>1.3767098936387386E-3</v>
      </c>
      <c r="N160" s="3">
        <f t="shared" si="172"/>
        <v>-6.5053597398484161E-4</v>
      </c>
      <c r="P160" s="29" t="s">
        <v>1040</v>
      </c>
      <c r="Q160" s="3">
        <f t="shared" ref="Q160" si="173">(Q17-Q13)/Q13*(Q$3/$Q$3)</f>
        <v>1.4421577313439541E-2</v>
      </c>
      <c r="R160" s="3">
        <f t="shared" ref="R160:AC160" si="174">(R17-R13)/$Q13*(R$3/$Q$3)</f>
        <v>3.9523881895451394E-3</v>
      </c>
      <c r="S160" s="3">
        <f t="shared" si="174"/>
        <v>-8.7107524264390737E-4</v>
      </c>
      <c r="T160" s="3">
        <f t="shared" si="174"/>
        <v>2.2165981471487422E-3</v>
      </c>
      <c r="U160" s="3">
        <f t="shared" si="174"/>
        <v>2.5474467172229209E-3</v>
      </c>
      <c r="V160" s="3">
        <f t="shared" si="174"/>
        <v>0</v>
      </c>
      <c r="W160" s="3">
        <f t="shared" si="174"/>
        <v>0</v>
      </c>
      <c r="X160" s="3">
        <f t="shared" si="174"/>
        <v>2.4720990085746394E-3</v>
      </c>
      <c r="Y160" s="3">
        <f t="shared" si="174"/>
        <v>0</v>
      </c>
      <c r="Z160" s="3">
        <f t="shared" si="174"/>
        <v>0</v>
      </c>
      <c r="AA160" s="3">
        <f t="shared" si="174"/>
        <v>1.3309749448248861E-4</v>
      </c>
      <c r="AB160" s="3">
        <f t="shared" si="174"/>
        <v>3.9710105254117797E-3</v>
      </c>
      <c r="AC160" s="3">
        <f t="shared" si="174"/>
        <v>0</v>
      </c>
      <c r="AE160" s="29" t="s">
        <v>1040</v>
      </c>
      <c r="AF160" s="3">
        <f t="shared" ref="AF160" si="175">(AF17-AF13)/AF13*(AF$3/$AF$3)</f>
        <v>1.9787199875184037E-3</v>
      </c>
      <c r="AG160" s="3">
        <f t="shared" ref="AG160:AO160" si="176">(AG17-AG13)/$AF13*(AG$3/$AF$3)</f>
        <v>2.2930329394108616E-3</v>
      </c>
      <c r="AH160" s="3">
        <f t="shared" si="176"/>
        <v>2.5176403723642473E-5</v>
      </c>
      <c r="AI160" s="3">
        <f t="shared" si="176"/>
        <v>-4.2726895997445249E-4</v>
      </c>
      <c r="AJ160" s="3">
        <f t="shared" si="176"/>
        <v>-7.7184593422594222E-4</v>
      </c>
      <c r="AK160" s="3">
        <f t="shared" si="176"/>
        <v>7.3090529353479392E-5</v>
      </c>
      <c r="AL160" s="3">
        <f t="shared" si="176"/>
        <v>0</v>
      </c>
      <c r="AM160" s="3">
        <f t="shared" si="176"/>
        <v>2.078720638488487E-3</v>
      </c>
      <c r="AN160" s="3">
        <f t="shared" si="176"/>
        <v>0</v>
      </c>
      <c r="AO160" s="3">
        <f t="shared" si="176"/>
        <v>-2.9643183972046482E-4</v>
      </c>
      <c r="AP160" s="3"/>
      <c r="AQ160" s="3"/>
      <c r="AR160" s="3">
        <f t="shared" si="122"/>
        <v>-9.9575384926006943E-4</v>
      </c>
    </row>
    <row r="161" spans="1:44" hidden="1" outlineLevel="1" x14ac:dyDescent="0.25">
      <c r="A161" s="29" t="s">
        <v>1041</v>
      </c>
      <c r="B161" s="3">
        <f t="shared" ref="B161" si="177">(B18-B14)/B14*(B$3/$B$3)</f>
        <v>1.9862562937336081E-2</v>
      </c>
      <c r="C161" s="3">
        <f t="shared" ref="C161:N161" si="178">(C18-C14)/$B14*(C$3/$B$3)</f>
        <v>2.0614843897007263E-3</v>
      </c>
      <c r="D161" s="3">
        <f t="shared" si="178"/>
        <v>9.8948090655089798E-4</v>
      </c>
      <c r="E161" s="3">
        <f t="shared" si="178"/>
        <v>1.9950757812810908E-3</v>
      </c>
      <c r="F161" s="3">
        <f t="shared" si="178"/>
        <v>1.6269368989587606E-3</v>
      </c>
      <c r="G161" s="3">
        <f t="shared" si="178"/>
        <v>1.6424216190840131E-4</v>
      </c>
      <c r="H161" s="3">
        <f t="shared" si="178"/>
        <v>0</v>
      </c>
      <c r="I161" s="3">
        <f t="shared" si="178"/>
        <v>1.448473841476048E-2</v>
      </c>
      <c r="J161" s="3">
        <f t="shared" si="178"/>
        <v>0</v>
      </c>
      <c r="K161" s="3">
        <f t="shared" si="178"/>
        <v>-9.980678675129708E-4</v>
      </c>
      <c r="L161" s="3">
        <f t="shared" si="178"/>
        <v>1.5271517345534884E-4</v>
      </c>
      <c r="M161" s="3">
        <f t="shared" si="178"/>
        <v>0</v>
      </c>
      <c r="N161" s="3">
        <f t="shared" si="178"/>
        <v>-6.1402843569829133E-4</v>
      </c>
      <c r="P161" s="29" t="s">
        <v>1041</v>
      </c>
      <c r="Q161" s="3">
        <f t="shared" ref="Q161" si="179">(Q18-Q14)/Q14*(Q$3/$Q$3)</f>
        <v>1.2753021472740525E-2</v>
      </c>
      <c r="R161" s="3">
        <f t="shared" ref="R161:AC161" si="180">(R18-R14)/$Q14*(R$3/$Q$3)</f>
        <v>3.4704997842230903E-3</v>
      </c>
      <c r="S161" s="3">
        <f t="shared" si="180"/>
        <v>0</v>
      </c>
      <c r="T161" s="3">
        <f t="shared" si="180"/>
        <v>2.2009367848811394E-3</v>
      </c>
      <c r="U161" s="3">
        <f t="shared" si="180"/>
        <v>4.1925382923334647E-3</v>
      </c>
      <c r="V161" s="3">
        <f t="shared" si="180"/>
        <v>0</v>
      </c>
      <c r="W161" s="3">
        <f t="shared" si="180"/>
        <v>0</v>
      </c>
      <c r="X161" s="3">
        <f t="shared" si="180"/>
        <v>2.4546324063470458E-3</v>
      </c>
      <c r="Y161" s="3">
        <f t="shared" si="180"/>
        <v>0</v>
      </c>
      <c r="Z161" s="3">
        <f t="shared" si="180"/>
        <v>0</v>
      </c>
      <c r="AA161" s="3">
        <f t="shared" si="180"/>
        <v>4.3438646598253683E-4</v>
      </c>
      <c r="AB161" s="3">
        <f t="shared" si="180"/>
        <v>0</v>
      </c>
      <c r="AC161" s="3">
        <f t="shared" si="180"/>
        <v>0</v>
      </c>
      <c r="AE161" s="29" t="s">
        <v>1041</v>
      </c>
      <c r="AF161" s="3">
        <f t="shared" ref="AF161" si="181">(AF18-AF14)/AF14*(AF$3/$AF$3)</f>
        <v>2.3717258604085023E-2</v>
      </c>
      <c r="AG161" s="3">
        <f t="shared" ref="AG161:AO161" si="182">(AG18-AG14)/$AF14*(AG$3/$AF$3)</f>
        <v>1.2975595224512043E-3</v>
      </c>
      <c r="AH161" s="3">
        <f t="shared" si="182"/>
        <v>1.5259660031095731E-3</v>
      </c>
      <c r="AI161" s="3">
        <f t="shared" si="182"/>
        <v>1.8834643577357729E-3</v>
      </c>
      <c r="AJ161" s="3">
        <f t="shared" si="182"/>
        <v>2.3593766193996316E-4</v>
      </c>
      <c r="AK161" s="3">
        <f t="shared" si="182"/>
        <v>2.5328992606281239E-4</v>
      </c>
      <c r="AL161" s="3">
        <f t="shared" si="182"/>
        <v>0</v>
      </c>
      <c r="AM161" s="3">
        <f t="shared" si="182"/>
        <v>2.1007174096558751E-2</v>
      </c>
      <c r="AN161" s="3">
        <f t="shared" si="182"/>
        <v>0</v>
      </c>
      <c r="AO161" s="3">
        <f t="shared" si="182"/>
        <v>-1.5391967206359926E-3</v>
      </c>
      <c r="AP161" s="3"/>
      <c r="AQ161" s="3"/>
      <c r="AR161" s="3">
        <f t="shared" si="122"/>
        <v>-9.469376216513888E-4</v>
      </c>
    </row>
    <row r="162" spans="1:44" hidden="1" outlineLevel="1" x14ac:dyDescent="0.25">
      <c r="A162" s="29" t="s">
        <v>1042</v>
      </c>
      <c r="B162" s="3">
        <f t="shared" ref="B162" si="183">(B19-B15)/B15*(B$3/$B$3)</f>
        <v>-4.4555513939311718E-3</v>
      </c>
      <c r="C162" s="3">
        <f t="shared" ref="C162:N162" si="184">(C19-C15)/$B15*(C$3/$B$3)</f>
        <v>1.0510512167203173E-2</v>
      </c>
      <c r="D162" s="3">
        <f t="shared" si="184"/>
        <v>7.6511207535475496E-4</v>
      </c>
      <c r="E162" s="3">
        <f t="shared" si="184"/>
        <v>9.0115465276327002E-4</v>
      </c>
      <c r="F162" s="3">
        <f t="shared" si="184"/>
        <v>3.3744549828556832E-4</v>
      </c>
      <c r="G162" s="3">
        <f t="shared" si="184"/>
        <v>1.2420691910994158E-4</v>
      </c>
      <c r="H162" s="3">
        <f t="shared" si="184"/>
        <v>0</v>
      </c>
      <c r="I162" s="3">
        <f t="shared" si="184"/>
        <v>-1.6416771400537239E-2</v>
      </c>
      <c r="J162" s="3">
        <f t="shared" si="184"/>
        <v>0</v>
      </c>
      <c r="K162" s="3">
        <f t="shared" si="184"/>
        <v>-5.3997358510323518E-5</v>
      </c>
      <c r="L162" s="3">
        <f t="shared" si="184"/>
        <v>1.5177385767633402E-4</v>
      </c>
      <c r="M162" s="3">
        <f t="shared" si="184"/>
        <v>0</v>
      </c>
      <c r="N162" s="3">
        <f t="shared" si="184"/>
        <v>-7.7495408289780842E-4</v>
      </c>
      <c r="P162" s="29" t="s">
        <v>1042</v>
      </c>
      <c r="Q162" s="3">
        <f t="shared" ref="Q162" si="185">(Q19-Q15)/Q15*(Q$3/$Q$3)</f>
        <v>1.0528912647221987E-2</v>
      </c>
      <c r="R162" s="3">
        <f t="shared" ref="R162:AC162" si="186">(R19-R15)/$Q15*(R$3/$Q$3)</f>
        <v>3.4628782130844272E-3</v>
      </c>
      <c r="S162" s="3">
        <f t="shared" si="186"/>
        <v>0</v>
      </c>
      <c r="T162" s="3">
        <f t="shared" si="186"/>
        <v>0</v>
      </c>
      <c r="U162" s="3">
        <f t="shared" si="186"/>
        <v>4.1833310510618034E-3</v>
      </c>
      <c r="V162" s="3">
        <f t="shared" si="186"/>
        <v>0</v>
      </c>
      <c r="W162" s="3">
        <f t="shared" si="186"/>
        <v>0</v>
      </c>
      <c r="X162" s="3">
        <f t="shared" si="186"/>
        <v>2.4492417834778872E-3</v>
      </c>
      <c r="Y162" s="3">
        <f t="shared" si="186"/>
        <v>0</v>
      </c>
      <c r="Z162" s="3">
        <f t="shared" si="186"/>
        <v>0</v>
      </c>
      <c r="AA162" s="3">
        <f t="shared" si="186"/>
        <v>4.3343250904319077E-4</v>
      </c>
      <c r="AB162" s="3">
        <f t="shared" si="186"/>
        <v>0</v>
      </c>
      <c r="AC162" s="3">
        <f t="shared" si="186"/>
        <v>0</v>
      </c>
      <c r="AE162" s="29" t="s">
        <v>1042</v>
      </c>
      <c r="AF162" s="3">
        <f t="shared" ref="AF162" si="187">(AF19-AF15)/AF15*(AF$3/$AF$3)</f>
        <v>-1.2529977976376151E-2</v>
      </c>
      <c r="AG162" s="3">
        <f t="shared" ref="AG162:AO162" si="188">(AG19-AG15)/$AF15*(AG$3/$AF$3)</f>
        <v>1.4308182983282708E-2</v>
      </c>
      <c r="AH162" s="3">
        <f t="shared" si="188"/>
        <v>1.1774040398708947E-3</v>
      </c>
      <c r="AI162" s="3">
        <f t="shared" si="188"/>
        <v>1.3867493528776861E-3</v>
      </c>
      <c r="AJ162" s="3">
        <f t="shared" si="188"/>
        <v>-1.7349383588273796E-3</v>
      </c>
      <c r="AK162" s="3">
        <f t="shared" si="188"/>
        <v>1.9113415210925572E-4</v>
      </c>
      <c r="AL162" s="3">
        <f t="shared" si="188"/>
        <v>0</v>
      </c>
      <c r="AM162" s="3">
        <f t="shared" si="188"/>
        <v>-2.6582871752741495E-2</v>
      </c>
      <c r="AN162" s="3">
        <f t="shared" si="188"/>
        <v>0</v>
      </c>
      <c r="AO162" s="3">
        <f t="shared" si="188"/>
        <v>-8.3093895062953576E-5</v>
      </c>
      <c r="AP162" s="3"/>
      <c r="AQ162" s="3"/>
      <c r="AR162" s="3">
        <f t="shared" si="122"/>
        <v>-1.1925431036201373E-3</v>
      </c>
    </row>
    <row r="163" spans="1:44" hidden="1" outlineLevel="1" x14ac:dyDescent="0.25">
      <c r="A163" s="29" t="s">
        <v>1043</v>
      </c>
      <c r="B163" s="3">
        <f t="shared" ref="B163" si="189">(B20-B16)/B16*(B$3/$B$3)</f>
        <v>6.4232892575576076E-3</v>
      </c>
      <c r="C163" s="3">
        <f t="shared" ref="C163:N163" si="190">(C20-C16)/$B16*(C$3/$B$3)</f>
        <v>7.8299485156291641E-3</v>
      </c>
      <c r="D163" s="3">
        <f t="shared" si="190"/>
        <v>8.4275137596183174E-4</v>
      </c>
      <c r="E163" s="3">
        <f t="shared" si="190"/>
        <v>2.4154340742576471E-3</v>
      </c>
      <c r="F163" s="3">
        <f t="shared" si="190"/>
        <v>1.0328801229343213E-3</v>
      </c>
      <c r="G163" s="3">
        <f t="shared" si="190"/>
        <v>-1.2249153412604064E-4</v>
      </c>
      <c r="H163" s="3">
        <f t="shared" si="190"/>
        <v>-3.7637175793472265E-4</v>
      </c>
      <c r="I163" s="3">
        <f t="shared" si="190"/>
        <v>-5.9277509851080835E-3</v>
      </c>
      <c r="J163" s="3">
        <f t="shared" si="190"/>
        <v>3.7936098466958983E-5</v>
      </c>
      <c r="K163" s="3">
        <f t="shared" si="190"/>
        <v>9.3991000283143958E-4</v>
      </c>
      <c r="L163" s="3">
        <f t="shared" si="190"/>
        <v>1.5209611383225119E-4</v>
      </c>
      <c r="M163" s="3">
        <f t="shared" si="190"/>
        <v>0</v>
      </c>
      <c r="N163" s="3">
        <f t="shared" si="190"/>
        <v>-4.0106171010473036E-4</v>
      </c>
      <c r="P163" s="29" t="s">
        <v>1043</v>
      </c>
      <c r="Q163" s="3">
        <f t="shared" ref="Q163" si="191">(Q20-Q16)/Q16*(Q$3/$Q$3)</f>
        <v>1.694465510440488E-2</v>
      </c>
      <c r="R163" s="3">
        <f t="shared" ref="R163:AC163" si="192">(R20-R16)/$Q16*(R$3/$Q$3)</f>
        <v>3.9708800274183441E-3</v>
      </c>
      <c r="S163" s="3">
        <f t="shared" si="192"/>
        <v>0</v>
      </c>
      <c r="T163" s="3">
        <f t="shared" si="192"/>
        <v>4.532441057587649E-3</v>
      </c>
      <c r="U163" s="3">
        <f t="shared" si="192"/>
        <v>4.1833310510618034E-3</v>
      </c>
      <c r="V163" s="3">
        <f t="shared" si="192"/>
        <v>0</v>
      </c>
      <c r="W163" s="3">
        <f t="shared" si="192"/>
        <v>1.3753466192357438E-3</v>
      </c>
      <c r="X163" s="3">
        <f t="shared" si="192"/>
        <v>2.4492417834778872E-3</v>
      </c>
      <c r="Y163" s="3">
        <f t="shared" si="192"/>
        <v>0</v>
      </c>
      <c r="Z163" s="3">
        <f t="shared" si="192"/>
        <v>0</v>
      </c>
      <c r="AA163" s="3">
        <f t="shared" si="192"/>
        <v>4.3343250904319077E-4</v>
      </c>
      <c r="AB163" s="3">
        <f t="shared" si="192"/>
        <v>0</v>
      </c>
      <c r="AC163" s="3">
        <f t="shared" si="192"/>
        <v>0</v>
      </c>
      <c r="AE163" s="29" t="s">
        <v>1043</v>
      </c>
      <c r="AF163" s="3">
        <f t="shared" ref="AF163" si="193">(AF20-AF16)/AF16*(AF$3/$AF$3)</f>
        <v>7.352327579473692E-4</v>
      </c>
      <c r="AG163" s="3">
        <f t="shared" ref="AG163:AO163" si="194">(AG20-AG16)/$AF16*(AG$3/$AF$3)</f>
        <v>9.9162406132128154E-3</v>
      </c>
      <c r="AH163" s="3">
        <f t="shared" si="194"/>
        <v>1.2983641574732998E-3</v>
      </c>
      <c r="AI163" s="3">
        <f t="shared" si="194"/>
        <v>1.270938487970571E-3</v>
      </c>
      <c r="AJ163" s="3">
        <f t="shared" si="194"/>
        <v>-6.7029748313249336E-4</v>
      </c>
      <c r="AK163" s="3">
        <f t="shared" si="194"/>
        <v>-1.8871241686027655E-4</v>
      </c>
      <c r="AL163" s="3">
        <f t="shared" si="194"/>
        <v>-1.3233859632706846E-3</v>
      </c>
      <c r="AM163" s="3">
        <f t="shared" si="194"/>
        <v>-1.0456522839186999E-2</v>
      </c>
      <c r="AN163" s="3">
        <f t="shared" si="194"/>
        <v>5.8445112914503275E-5</v>
      </c>
      <c r="AO163" s="3">
        <f t="shared" si="194"/>
        <v>1.4480457726900047E-3</v>
      </c>
      <c r="AP163" s="3"/>
      <c r="AQ163" s="3"/>
      <c r="AR163" s="3">
        <f t="shared" si="122"/>
        <v>-6.1788229947598355E-4</v>
      </c>
    </row>
    <row r="164" spans="1:44" hidden="1" outlineLevel="1" x14ac:dyDescent="0.25">
      <c r="A164" s="29" t="s">
        <v>1044</v>
      </c>
      <c r="B164" s="3">
        <f t="shared" ref="B164" si="195">(B21-B17)/B17*(B$3/$B$3)</f>
        <v>-1.894075013541659E-2</v>
      </c>
      <c r="C164" s="3">
        <f t="shared" ref="C164:N164" si="196">(C21-C17)/$B17*(C$3/$B$3)</f>
        <v>5.3208984643756676E-4</v>
      </c>
      <c r="D164" s="3">
        <f t="shared" si="196"/>
        <v>8.287394648706899E-4</v>
      </c>
      <c r="E164" s="3">
        <f t="shared" si="196"/>
        <v>2.3280796204144488E-3</v>
      </c>
      <c r="F164" s="3">
        <f t="shared" si="196"/>
        <v>-1.330027444228868E-2</v>
      </c>
      <c r="G164" s="3">
        <f t="shared" si="196"/>
        <v>1.951735806131762E-4</v>
      </c>
      <c r="H164" s="3">
        <f t="shared" si="196"/>
        <v>4.5165406650865753E-4</v>
      </c>
      <c r="I164" s="3">
        <f t="shared" si="196"/>
        <v>-1.0984786021849184E-2</v>
      </c>
      <c r="J164" s="3">
        <f t="shared" si="196"/>
        <v>3.7593033922722925E-5</v>
      </c>
      <c r="K164" s="3">
        <f t="shared" si="196"/>
        <v>9.3141018841259209E-4</v>
      </c>
      <c r="L164" s="3">
        <f t="shared" si="196"/>
        <v>1.0486564011752159E-4</v>
      </c>
      <c r="M164" s="3">
        <f t="shared" si="196"/>
        <v>0</v>
      </c>
      <c r="N164" s="3">
        <f t="shared" si="196"/>
        <v>-6.5340748401080401E-5</v>
      </c>
      <c r="P164" s="29" t="s">
        <v>1044</v>
      </c>
      <c r="Q164" s="3">
        <f t="shared" ref="Q164" si="197">(Q21-Q17)/Q17*(Q$3/$Q$3)</f>
        <v>-3.0762354812751729E-2</v>
      </c>
      <c r="R164" s="3">
        <f t="shared" ref="R164:AC164" si="198">(R21-R17)/$Q17*(R$3/$Q$3)</f>
        <v>1.7004964728203806E-3</v>
      </c>
      <c r="S164" s="3">
        <f t="shared" si="198"/>
        <v>0</v>
      </c>
      <c r="T164" s="3">
        <f t="shared" si="198"/>
        <v>4.5097024420335382E-3</v>
      </c>
      <c r="U164" s="3">
        <f t="shared" si="198"/>
        <v>-3.7272613330659093E-2</v>
      </c>
      <c r="V164" s="3">
        <f t="shared" si="198"/>
        <v>0</v>
      </c>
      <c r="W164" s="3">
        <f t="shared" si="198"/>
        <v>0</v>
      </c>
      <c r="X164" s="3">
        <f t="shared" si="198"/>
        <v>0</v>
      </c>
      <c r="Y164" s="3">
        <f t="shared" si="198"/>
        <v>0</v>
      </c>
      <c r="Z164" s="3">
        <f t="shared" si="198"/>
        <v>0</v>
      </c>
      <c r="AA164" s="3">
        <f t="shared" si="198"/>
        <v>3.0005273246203301E-4</v>
      </c>
      <c r="AB164" s="3">
        <f t="shared" si="198"/>
        <v>0</v>
      </c>
      <c r="AC164" s="3">
        <f t="shared" si="198"/>
        <v>0</v>
      </c>
      <c r="AE164" s="29" t="s">
        <v>1044</v>
      </c>
      <c r="AF164" s="3">
        <f t="shared" ref="AF164" si="199">(AF21-AF17)/AF17*(AF$3/$AF$3)</f>
        <v>-1.2589580051413583E-2</v>
      </c>
      <c r="AG164" s="3">
        <f t="shared" ref="AG164:AO164" si="200">(AG21-AG17)/$AF17*(AG$3/$AF$3)</f>
        <v>-9.5651079030962855E-5</v>
      </c>
      <c r="AH164" s="3">
        <f t="shared" si="200"/>
        <v>1.2739927322661636E-3</v>
      </c>
      <c r="AI164" s="3">
        <f t="shared" si="200"/>
        <v>1.1559863819774073E-3</v>
      </c>
      <c r="AJ164" s="3">
        <f t="shared" si="200"/>
        <v>-4.2096704695605098E-4</v>
      </c>
      <c r="AK164" s="3">
        <f t="shared" si="200"/>
        <v>3.0003025386286889E-4</v>
      </c>
      <c r="AL164" s="3">
        <f t="shared" si="200"/>
        <v>6.9430831881657918E-4</v>
      </c>
      <c r="AM164" s="3">
        <f t="shared" si="200"/>
        <v>-1.6886438726349151E-2</v>
      </c>
      <c r="AN164" s="3">
        <f t="shared" si="200"/>
        <v>5.7790153211128369E-5</v>
      </c>
      <c r="AO164" s="3">
        <f t="shared" si="200"/>
        <v>1.4318183828799834E-3</v>
      </c>
      <c r="AP164" s="3"/>
      <c r="AQ164" s="3"/>
      <c r="AR164" s="3">
        <f t="shared" si="122"/>
        <v>-1.0044865247302885E-4</v>
      </c>
    </row>
    <row r="165" spans="1:44" collapsed="1" x14ac:dyDescent="0.25">
      <c r="A165" s="29" t="s">
        <v>1045</v>
      </c>
      <c r="B165" s="3">
        <f t="shared" ref="B165" si="201">(B22-B18)/B18*(B$3/$B$3)</f>
        <v>-4.0380437925917577E-2</v>
      </c>
      <c r="C165" s="3">
        <f>(C22-C18)/$B18*(C$3/$B$3)</f>
        <v>1.2066482863320952E-3</v>
      </c>
      <c r="D165" s="3">
        <f t="shared" ref="D165:N165" si="202">(D22-D18)/$B18*(D$3/$B$3)</f>
        <v>1.2727515935750938E-4</v>
      </c>
      <c r="E165" s="3">
        <f t="shared" si="202"/>
        <v>1.9186112792902053E-3</v>
      </c>
      <c r="F165" s="3">
        <f t="shared" si="202"/>
        <v>-3.6470815883897431E-2</v>
      </c>
      <c r="G165" s="3">
        <f t="shared" si="202"/>
        <v>-9.2827096073292434E-4</v>
      </c>
      <c r="H165" s="3">
        <f t="shared" si="202"/>
        <v>4.4871834623984899E-4</v>
      </c>
      <c r="I165" s="3">
        <f t="shared" si="202"/>
        <v>-9.9785910481198191E-3</v>
      </c>
      <c r="J165" s="3">
        <f t="shared" si="202"/>
        <v>3.7348760242961231E-5</v>
      </c>
      <c r="K165" s="3">
        <f t="shared" si="202"/>
        <v>9.2535657081323653E-4</v>
      </c>
      <c r="L165" s="3">
        <f t="shared" si="202"/>
        <v>-4.3893174941221584E-10</v>
      </c>
      <c r="M165" s="3">
        <f t="shared" si="202"/>
        <v>1.5912092075783405E-3</v>
      </c>
      <c r="N165" s="3">
        <f t="shared" si="202"/>
        <v>7.4207574556129318E-4</v>
      </c>
      <c r="P165" s="29" t="s">
        <v>1045</v>
      </c>
      <c r="Q165" s="3">
        <f t="shared" ref="Q165" si="203">(Q22-Q18)/Q18*(Q$3/$Q$3)</f>
        <v>-9.1531509758954632E-2</v>
      </c>
      <c r="R165" s="3">
        <f t="shared" ref="R165:AC165" si="204">(R22-R18)/$Q18*(R$3/$Q$3)</f>
        <v>6.9988288620416949E-4</v>
      </c>
      <c r="S165" s="3">
        <f t="shared" si="204"/>
        <v>0</v>
      </c>
      <c r="T165" s="3">
        <f t="shared" si="204"/>
        <v>4.4852166037627613E-3</v>
      </c>
      <c r="U165" s="3">
        <f t="shared" si="204"/>
        <v>-0.10342949375202784</v>
      </c>
      <c r="V165" s="3">
        <f t="shared" si="204"/>
        <v>0</v>
      </c>
      <c r="W165" s="3">
        <f t="shared" si="204"/>
        <v>0</v>
      </c>
      <c r="X165" s="3">
        <f t="shared" si="204"/>
        <v>0</v>
      </c>
      <c r="Y165" s="3">
        <f t="shared" si="204"/>
        <v>0</v>
      </c>
      <c r="Z165" s="3">
        <f t="shared" si="204"/>
        <v>0</v>
      </c>
      <c r="AA165" s="3">
        <f t="shared" si="204"/>
        <v>0</v>
      </c>
      <c r="AB165" s="3">
        <f t="shared" si="204"/>
        <v>4.557845751060309E-3</v>
      </c>
      <c r="AC165" s="3">
        <f t="shared" si="204"/>
        <v>2.1550316558295608E-3</v>
      </c>
      <c r="AE165" s="29" t="s">
        <v>1045</v>
      </c>
      <c r="AF165" s="3">
        <f t="shared" ref="AF165" si="205">(AF22-AF18)/AF18*(AF$3/$AF$3)</f>
        <v>-1.2944638910363722E-2</v>
      </c>
      <c r="AG165" s="3">
        <f t="shared" ref="AG165:AO165" si="206">(AG22-AG18)/$AF18*(AG$3/$AF$3)</f>
        <v>1.4784560793175752E-3</v>
      </c>
      <c r="AH165" s="3">
        <f t="shared" si="206"/>
        <v>1.9553309322049704E-4</v>
      </c>
      <c r="AI165" s="3">
        <f t="shared" si="206"/>
        <v>5.4196472073283174E-4</v>
      </c>
      <c r="AJ165" s="3">
        <f t="shared" si="206"/>
        <v>-5.5630883685212518E-4</v>
      </c>
      <c r="AK165" s="3">
        <f t="shared" si="206"/>
        <v>-1.4261639198203055E-3</v>
      </c>
      <c r="AL165" s="3">
        <f t="shared" si="206"/>
        <v>6.8939627391192049E-4</v>
      </c>
      <c r="AM165" s="3">
        <f t="shared" si="206"/>
        <v>-1.5330793719251676E-2</v>
      </c>
      <c r="AN165" s="3">
        <f t="shared" si="206"/>
        <v>5.7381303396244954E-5</v>
      </c>
      <c r="AO165" s="3">
        <f t="shared" si="206"/>
        <v>1.4216886523245292E-3</v>
      </c>
      <c r="AP165" s="3"/>
      <c r="AQ165" s="3"/>
      <c r="AR165" s="3">
        <f t="shared" si="122"/>
        <v>-1.5791712691426587E-5</v>
      </c>
    </row>
    <row r="166" spans="1:44" x14ac:dyDescent="0.25">
      <c r="A166" s="29" t="s">
        <v>1046</v>
      </c>
      <c r="B166" s="3">
        <f t="shared" ref="B166" si="207">(B23-B19)/B19*(B$3/$B$3)</f>
        <v>-5.3011343987460959E-3</v>
      </c>
      <c r="C166" s="3">
        <f t="shared" ref="C166:N166" si="208">(C23-C19)/$B19*(C$3/$B$3)</f>
        <v>-2.9027359245225788E-3</v>
      </c>
      <c r="D166" s="3">
        <f t="shared" si="208"/>
        <v>2.6004143772093608E-4</v>
      </c>
      <c r="E166" s="3">
        <f t="shared" si="208"/>
        <v>-4.9136808448994873E-4</v>
      </c>
      <c r="F166" s="3">
        <f t="shared" si="208"/>
        <v>-3.2132306657081861E-2</v>
      </c>
      <c r="G166" s="3">
        <f t="shared" si="208"/>
        <v>-2.2808871263272404E-3</v>
      </c>
      <c r="H166" s="3">
        <f t="shared" si="208"/>
        <v>4.5706666058792248E-4</v>
      </c>
      <c r="I166" s="3">
        <f t="shared" si="208"/>
        <v>2.8857611467064184E-2</v>
      </c>
      <c r="J166" s="3">
        <f t="shared" si="208"/>
        <v>3.8025240409655958E-5</v>
      </c>
      <c r="K166" s="3">
        <f t="shared" si="208"/>
        <v>1.9815775893750783E-4</v>
      </c>
      <c r="L166" s="3">
        <f t="shared" si="208"/>
        <v>-1.5245312038939413E-4</v>
      </c>
      <c r="M166" s="3">
        <f t="shared" si="208"/>
        <v>1.6200300161670711E-3</v>
      </c>
      <c r="N166" s="3">
        <f t="shared" si="208"/>
        <v>1.22766223732303E-3</v>
      </c>
      <c r="P166" s="29" t="s">
        <v>1046</v>
      </c>
      <c r="Q166" s="3">
        <f t="shared" ref="Q166" si="209">(Q23-Q19)/Q19*(Q$3/$Q$3)</f>
        <v>-9.0502156218128002E-2</v>
      </c>
      <c r="R166" s="3">
        <f t="shared" ref="R166:AC166" si="210">(R23-R19)/$Q19*(R$3/$Q$3)</f>
        <v>5.0270883690317701E-4</v>
      </c>
      <c r="S166" s="3">
        <f t="shared" si="210"/>
        <v>0</v>
      </c>
      <c r="T166" s="3">
        <f t="shared" si="210"/>
        <v>-2.173221642607936E-3</v>
      </c>
      <c r="U166" s="3">
        <f t="shared" si="210"/>
        <v>-9.5115582207602134E-2</v>
      </c>
      <c r="V166" s="3">
        <f t="shared" si="210"/>
        <v>0</v>
      </c>
      <c r="W166" s="3">
        <f t="shared" si="210"/>
        <v>0</v>
      </c>
      <c r="X166" s="3">
        <f t="shared" si="210"/>
        <v>0</v>
      </c>
      <c r="Y166" s="3">
        <f t="shared" si="210"/>
        <v>0</v>
      </c>
      <c r="Z166" s="3">
        <f t="shared" si="210"/>
        <v>0</v>
      </c>
      <c r="AA166" s="3">
        <f t="shared" si="210"/>
        <v>-4.289164848413428E-4</v>
      </c>
      <c r="AB166" s="3">
        <f t="shared" si="210"/>
        <v>4.557845751060309E-3</v>
      </c>
      <c r="AC166" s="3">
        <f t="shared" si="210"/>
        <v>2.1550316558295608E-3</v>
      </c>
      <c r="AE166" s="29" t="s">
        <v>1046</v>
      </c>
      <c r="AF166" s="3">
        <f t="shared" ref="AF166" si="211">(AF23-AF19)/AF19*(AF$3/$AF$3)</f>
        <v>4.168212188467231E-2</v>
      </c>
      <c r="AG166" s="3">
        <f t="shared" ref="AG166:AO166" si="212">(AG23-AG19)/$AF19*(AG$3/$AF$3)</f>
        <v>-4.7806392368422556E-3</v>
      </c>
      <c r="AH166" s="3">
        <f t="shared" si="212"/>
        <v>4.0343762861167251E-4</v>
      </c>
      <c r="AI166" s="3">
        <f t="shared" si="212"/>
        <v>4.3607444633826143E-4</v>
      </c>
      <c r="AJ166" s="3">
        <f t="shared" si="212"/>
        <v>2.5992284246100015E-3</v>
      </c>
      <c r="AK166" s="3">
        <f t="shared" si="212"/>
        <v>-3.5386583030916534E-3</v>
      </c>
      <c r="AL166" s="3">
        <f t="shared" si="212"/>
        <v>7.0911135263062187E-4</v>
      </c>
      <c r="AM166" s="3">
        <f t="shared" si="212"/>
        <v>4.4770872374834417E-2</v>
      </c>
      <c r="AN166" s="3">
        <f t="shared" si="212"/>
        <v>5.8993746240378284E-5</v>
      </c>
      <c r="AO166" s="3">
        <f t="shared" si="212"/>
        <v>3.0742853872474808E-4</v>
      </c>
      <c r="AP166" s="3"/>
      <c r="AQ166" s="3"/>
      <c r="AR166" s="3">
        <f t="shared" si="122"/>
        <v>7.16270280082022E-4</v>
      </c>
    </row>
    <row r="167" spans="1:44" x14ac:dyDescent="0.25">
      <c r="A167" s="29" t="s">
        <v>1047</v>
      </c>
      <c r="B167" s="3">
        <f t="shared" ref="B167" si="213">(B24-B20)/B20*(B$3/$B$3)</f>
        <v>4.5839372566621843E-2</v>
      </c>
      <c r="C167" s="3">
        <f t="shared" ref="C167:N167" si="214">(C24-C20)/$B20*(C$3/$B$3)</f>
        <v>1.27802114853119E-2</v>
      </c>
      <c r="D167" s="3">
        <f t="shared" si="214"/>
        <v>2.2289385613271893E-3</v>
      </c>
      <c r="E167" s="3">
        <f t="shared" si="214"/>
        <v>-2.7283417389175426E-3</v>
      </c>
      <c r="F167" s="3">
        <f t="shared" si="214"/>
        <v>3.1258957913014368E-3</v>
      </c>
      <c r="G167" s="3">
        <f t="shared" si="214"/>
        <v>-5.0684079191843701E-4</v>
      </c>
      <c r="H167" s="3">
        <f t="shared" si="214"/>
        <v>4.756668840252552E-4</v>
      </c>
      <c r="I167" s="3">
        <f t="shared" si="214"/>
        <v>2.5347828961476634E-2</v>
      </c>
      <c r="J167" s="3">
        <f t="shared" si="214"/>
        <v>9.5854339329693876E-11</v>
      </c>
      <c r="K167" s="3">
        <f t="shared" si="214"/>
        <v>1.2502194481125912E-3</v>
      </c>
      <c r="L167" s="3">
        <f t="shared" si="214"/>
        <v>1.588101168204892E-3</v>
      </c>
      <c r="M167" s="3">
        <f t="shared" si="214"/>
        <v>1.6059210213438331E-3</v>
      </c>
      <c r="N167" s="3">
        <f t="shared" si="214"/>
        <v>6.7175571742688527E-4</v>
      </c>
      <c r="P167" s="29" t="s">
        <v>1047</v>
      </c>
      <c r="Q167" s="3">
        <f t="shared" ref="Q167" si="215">(Q24-Q20)/Q20*(Q$3/$Q$3)</f>
        <v>1.6659064598894373E-2</v>
      </c>
      <c r="R167" s="3">
        <f t="shared" ref="R167:AC167" si="216">(R24-R20)/$Q20*(R$3/$Q$3)</f>
        <v>1.0883798519030427E-3</v>
      </c>
      <c r="S167" s="3">
        <f t="shared" si="216"/>
        <v>5.6231201529447841E-3</v>
      </c>
      <c r="T167" s="3">
        <f t="shared" si="216"/>
        <v>-6.6164312160555761E-3</v>
      </c>
      <c r="U167" s="3">
        <f t="shared" si="216"/>
        <v>4.3586481097077521E-3</v>
      </c>
      <c r="V167" s="3">
        <f t="shared" si="216"/>
        <v>0</v>
      </c>
      <c r="W167" s="3">
        <f t="shared" si="216"/>
        <v>-1.3524301566780383E-3</v>
      </c>
      <c r="X167" s="3">
        <f t="shared" si="216"/>
        <v>2.4084317383293937E-3</v>
      </c>
      <c r="Y167" s="3">
        <f t="shared" si="216"/>
        <v>0</v>
      </c>
      <c r="Z167" s="3">
        <f t="shared" si="216"/>
        <v>0</v>
      </c>
      <c r="AA167" s="3">
        <f t="shared" si="216"/>
        <v>4.4788325048549949E-3</v>
      </c>
      <c r="AB167" s="3">
        <f t="shared" si="216"/>
        <v>4.5290910254696956E-3</v>
      </c>
      <c r="AC167" s="3">
        <f t="shared" si="216"/>
        <v>2.1414359030799092E-3</v>
      </c>
      <c r="AE167" s="29" t="s">
        <v>1047</v>
      </c>
      <c r="AF167" s="3">
        <f t="shared" ref="AF167" si="217">(AF24-AF20)/AF20*(AF$3/$AF$3)</f>
        <v>6.1870316060572014E-2</v>
      </c>
      <c r="AG167" s="3">
        <f t="shared" ref="AG167:AO167" si="218">(AG24-AG20)/$AF20*(AG$3/$AF$3)</f>
        <v>1.9203437029091053E-2</v>
      </c>
      <c r="AH167" s="3">
        <f t="shared" si="218"/>
        <v>3.6425638517337651E-4</v>
      </c>
      <c r="AI167" s="3">
        <f t="shared" si="218"/>
        <v>-5.9231542218047043E-4</v>
      </c>
      <c r="AJ167" s="3">
        <f t="shared" si="218"/>
        <v>2.4486439165131877E-3</v>
      </c>
      <c r="AK167" s="3">
        <f t="shared" si="218"/>
        <v>-7.8528827250630841E-4</v>
      </c>
      <c r="AL167" s="3">
        <f t="shared" si="218"/>
        <v>1.4799806764483193E-3</v>
      </c>
      <c r="AM167" s="3">
        <f t="shared" si="218"/>
        <v>3.795019501121704E-2</v>
      </c>
      <c r="AN167" s="3">
        <f t="shared" si="218"/>
        <v>0</v>
      </c>
      <c r="AO167" s="3">
        <f t="shared" si="218"/>
        <v>1.9370594276099011E-3</v>
      </c>
      <c r="AP167" s="3"/>
      <c r="AQ167" s="3"/>
      <c r="AR167" s="3">
        <f t="shared" si="122"/>
        <v>-1.3565521510456642E-4</v>
      </c>
    </row>
    <row r="168" spans="1:44" x14ac:dyDescent="0.25">
      <c r="A168" s="29" t="s">
        <v>1048</v>
      </c>
      <c r="B168" s="3">
        <f t="shared" ref="B168" si="219">(B25-B21)/B21*(B$3/$B$3)</f>
        <v>8.288513034673424E-2</v>
      </c>
      <c r="C168" s="3">
        <f t="shared" ref="C168:N168" si="220">(C25-C21)/$B21*(C$3/$B$3)</f>
        <v>3.0948425862540586E-2</v>
      </c>
      <c r="D168" s="3">
        <f t="shared" si="220"/>
        <v>3.608260620186571E-4</v>
      </c>
      <c r="E168" s="3">
        <f t="shared" si="220"/>
        <v>-2.5225337554131968E-3</v>
      </c>
      <c r="F168" s="3">
        <f t="shared" si="220"/>
        <v>2.0367715060295038E-2</v>
      </c>
      <c r="G168" s="3">
        <f t="shared" si="220"/>
        <v>-7.8434686249424898E-4</v>
      </c>
      <c r="H168" s="3">
        <f t="shared" si="220"/>
        <v>-3.5699084686039237E-4</v>
      </c>
      <c r="I168" s="3">
        <f t="shared" si="220"/>
        <v>2.871666671825886E-2</v>
      </c>
      <c r="J168" s="3">
        <f t="shared" si="220"/>
        <v>9.7443288515320364E-11</v>
      </c>
      <c r="K168" s="3">
        <f t="shared" si="220"/>
        <v>1.3112476893308764E-3</v>
      </c>
      <c r="L168" s="3">
        <f t="shared" si="220"/>
        <v>1.6144266540989867E-3</v>
      </c>
      <c r="M168" s="3">
        <f t="shared" si="220"/>
        <v>1.9904967041053235E-3</v>
      </c>
      <c r="N168" s="3">
        <f t="shared" si="220"/>
        <v>1.2392219086070908E-3</v>
      </c>
      <c r="P168" s="29" t="s">
        <v>1048</v>
      </c>
      <c r="Q168" s="3">
        <f t="shared" ref="Q168" si="221">(Q25-Q21)/Q21*(Q$3/$Q$3)</f>
        <v>5.750344298021836E-2</v>
      </c>
      <c r="R168" s="3">
        <f t="shared" ref="R168:AC168" si="222">(R25-R21)/$Q21*(R$3/$Q$3)</f>
        <v>1.2340563603684353E-3</v>
      </c>
      <c r="S168" s="3">
        <f t="shared" si="222"/>
        <v>0</v>
      </c>
      <c r="T168" s="3">
        <f t="shared" si="222"/>
        <v>-6.9072721629676063E-3</v>
      </c>
      <c r="U168" s="3">
        <f t="shared" si="222"/>
        <v>4.7300292227613304E-2</v>
      </c>
      <c r="V168" s="3">
        <f t="shared" si="222"/>
        <v>0</v>
      </c>
      <c r="W168" s="3">
        <f t="shared" si="222"/>
        <v>0</v>
      </c>
      <c r="X168" s="3">
        <f t="shared" si="222"/>
        <v>2.5143000749711965E-3</v>
      </c>
      <c r="Y168" s="3">
        <f t="shared" si="222"/>
        <v>0</v>
      </c>
      <c r="Z168" s="3">
        <f t="shared" si="222"/>
        <v>0</v>
      </c>
      <c r="AA168" s="3">
        <f t="shared" si="222"/>
        <v>4.6757102240114218E-3</v>
      </c>
      <c r="AB168" s="3">
        <f t="shared" si="222"/>
        <v>5.7648859564218453E-3</v>
      </c>
      <c r="AC168" s="3">
        <f t="shared" si="222"/>
        <v>2.921491756050193E-3</v>
      </c>
      <c r="AE168" s="29" t="s">
        <v>1048</v>
      </c>
      <c r="AF168" s="3">
        <f t="shared" ref="AF168" si="223">(AF25-AF21)/AF21*(AF$3/$AF$3)</f>
        <v>9.627069841690393E-2</v>
      </c>
      <c r="AG168" s="3">
        <f t="shared" ref="AG168:AO168" si="224">(AG25-AG21)/$AF21*(AG$3/$AF$3)</f>
        <v>4.6618876995261418E-2</v>
      </c>
      <c r="AH168" s="3">
        <f t="shared" si="224"/>
        <v>5.5111357259342536E-4</v>
      </c>
      <c r="AI168" s="3">
        <f t="shared" si="224"/>
        <v>-2.101584553787965E-4</v>
      </c>
      <c r="AJ168" s="3">
        <f t="shared" si="224"/>
        <v>6.1643196830798563E-3</v>
      </c>
      <c r="AK168" s="3">
        <f t="shared" si="224"/>
        <v>-1.1979876926154381E-3</v>
      </c>
      <c r="AL168" s="3">
        <f t="shared" si="224"/>
        <v>-5.4525709123225423E-4</v>
      </c>
      <c r="AM168" s="3">
        <f t="shared" si="224"/>
        <v>4.2534984948289001E-2</v>
      </c>
      <c r="AN168" s="3">
        <f t="shared" si="224"/>
        <v>0</v>
      </c>
      <c r="AO168" s="3">
        <f t="shared" si="224"/>
        <v>2.0027577181985379E-3</v>
      </c>
      <c r="AP168" s="3"/>
      <c r="AQ168" s="3"/>
      <c r="AR168" s="3">
        <f t="shared" si="122"/>
        <v>3.5204562035116328E-4</v>
      </c>
    </row>
    <row r="169" spans="1:44" x14ac:dyDescent="0.25">
      <c r="A169" s="29" t="s">
        <v>1049</v>
      </c>
      <c r="B169" s="3">
        <f t="shared" ref="B169" si="225">(B26-B22)/B22*(B$3/$B$3)</f>
        <v>0.13665431018238275</v>
      </c>
      <c r="C169" s="3">
        <f t="shared" ref="C169:N169" si="226">(C26-C22)/$B22*(C$3/$B$3)</f>
        <v>3.5735006694452877E-2</v>
      </c>
      <c r="D169" s="3">
        <f t="shared" si="226"/>
        <v>9.2305420592663648E-5</v>
      </c>
      <c r="E169" s="3">
        <f t="shared" si="226"/>
        <v>-3.8305244840392309E-4</v>
      </c>
      <c r="F169" s="3">
        <f t="shared" si="226"/>
        <v>6.4840307920500745E-2</v>
      </c>
      <c r="G169" s="3">
        <f t="shared" si="226"/>
        <v>1.2407094567305136E-3</v>
      </c>
      <c r="H169" s="3">
        <f t="shared" si="226"/>
        <v>-3.625944752705511E-4</v>
      </c>
      <c r="I169" s="3">
        <f t="shared" si="226"/>
        <v>3.1453718171119298E-2</v>
      </c>
      <c r="J169" s="3">
        <f t="shared" si="226"/>
        <v>0</v>
      </c>
      <c r="K169" s="3">
        <f t="shared" si="226"/>
        <v>1.3318284436368447E-3</v>
      </c>
      <c r="L169" s="3">
        <f t="shared" si="226"/>
        <v>1.6397675734393681E-3</v>
      </c>
      <c r="M169" s="3">
        <f t="shared" si="226"/>
        <v>7.0552933519305765E-4</v>
      </c>
      <c r="N169" s="3">
        <f t="shared" si="226"/>
        <v>3.6078474528913532E-4</v>
      </c>
      <c r="P169" s="29" t="s">
        <v>1049</v>
      </c>
      <c r="Q169" s="3">
        <f t="shared" ref="Q169" si="227">(Q26-Q22)/Q22*(Q$3/$Q$3)</f>
        <v>0.18595594447377076</v>
      </c>
      <c r="R169" s="3">
        <f t="shared" ref="R169:AC169" si="228">(R26-R22)/$Q22*(R$3/$Q$3)</f>
        <v>1.3094560718001113E-3</v>
      </c>
      <c r="S169" s="3">
        <f t="shared" si="228"/>
        <v>0</v>
      </c>
      <c r="T169" s="3">
        <f t="shared" si="228"/>
        <v>-4.9371185153297848E-3</v>
      </c>
      <c r="U169" s="3">
        <f t="shared" si="228"/>
        <v>0.17909180839190422</v>
      </c>
      <c r="V169" s="3">
        <f t="shared" si="228"/>
        <v>0</v>
      </c>
      <c r="W169" s="3">
        <f t="shared" si="228"/>
        <v>0</v>
      </c>
      <c r="X169" s="3">
        <f t="shared" si="228"/>
        <v>2.6679215028036093E-3</v>
      </c>
      <c r="Y169" s="3">
        <f t="shared" si="228"/>
        <v>0</v>
      </c>
      <c r="Z169" s="3">
        <f t="shared" si="228"/>
        <v>0</v>
      </c>
      <c r="AA169" s="3">
        <f t="shared" si="228"/>
        <v>4.9613918289612502E-3</v>
      </c>
      <c r="AB169" s="3">
        <f t="shared" si="228"/>
        <v>2.13469501941151E-3</v>
      </c>
      <c r="AC169" s="3">
        <f t="shared" si="228"/>
        <v>7.2783327651859816E-4</v>
      </c>
      <c r="AE169" s="29" t="s">
        <v>1049</v>
      </c>
      <c r="AF169" s="3">
        <f t="shared" ref="AF169" si="229">(AF26-AF22)/AF22*(AF$3/$AF$3)</f>
        <v>0.1123158386829511</v>
      </c>
      <c r="AG169" s="3">
        <f t="shared" ref="AG169:AO169" si="230">(AG26-AG22)/$AF22*(AG$3/$AF$3)</f>
        <v>5.2729659714797754E-2</v>
      </c>
      <c r="AH169" s="3">
        <f t="shared" si="230"/>
        <v>1.3787327117928828E-4</v>
      </c>
      <c r="AI169" s="3">
        <f t="shared" si="230"/>
        <v>1.8651266469280065E-3</v>
      </c>
      <c r="AJ169" s="3">
        <f t="shared" si="230"/>
        <v>8.4384492574864044E-3</v>
      </c>
      <c r="AK169" s="3">
        <f t="shared" si="230"/>
        <v>1.8532029282145501E-3</v>
      </c>
      <c r="AL169" s="3">
        <f t="shared" si="230"/>
        <v>-5.4159429340460471E-4</v>
      </c>
      <c r="AM169" s="3">
        <f t="shared" si="230"/>
        <v>4.5664227056453906E-2</v>
      </c>
      <c r="AN169" s="3">
        <f t="shared" si="230"/>
        <v>0</v>
      </c>
      <c r="AO169" s="3">
        <f t="shared" si="230"/>
        <v>1.9893040708503715E-3</v>
      </c>
      <c r="AP169" s="3"/>
      <c r="AQ169" s="3"/>
      <c r="AR169" s="3">
        <f t="shared" si="122"/>
        <v>1.7958633677315705E-4</v>
      </c>
    </row>
    <row r="170" spans="1:44" x14ac:dyDescent="0.25">
      <c r="A170" s="29" t="s">
        <v>1050</v>
      </c>
      <c r="B170" s="3">
        <f t="shared" ref="B170" si="231">(B27-B23)/B23*(B$3/$B$3)</f>
        <v>0.16980261846008782</v>
      </c>
      <c r="C170" s="3">
        <f t="shared" ref="C170:N170" si="232">(C27-C23)/$B23*(C$3/$B$3)</f>
        <v>3.7300978318037095E-2</v>
      </c>
      <c r="D170" s="3">
        <f t="shared" si="232"/>
        <v>8.3543443711717115E-4</v>
      </c>
      <c r="E170" s="3">
        <f t="shared" si="232"/>
        <v>2.8618606652608168E-3</v>
      </c>
      <c r="F170" s="3">
        <f t="shared" si="232"/>
        <v>7.8905267140870261E-2</v>
      </c>
      <c r="G170" s="3">
        <f t="shared" si="232"/>
        <v>3.712024340549085E-3</v>
      </c>
      <c r="H170" s="3">
        <f t="shared" si="232"/>
        <v>-1.0717794974047228E-4</v>
      </c>
      <c r="I170" s="3">
        <f t="shared" si="232"/>
        <v>4.2526373521455781E-2</v>
      </c>
      <c r="J170" s="3">
        <f t="shared" si="232"/>
        <v>4.4204866531830793E-5</v>
      </c>
      <c r="K170" s="3">
        <f t="shared" si="232"/>
        <v>1.1499647199439641E-3</v>
      </c>
      <c r="L170" s="3">
        <f t="shared" si="232"/>
        <v>1.7638571690616403E-3</v>
      </c>
      <c r="M170" s="3">
        <f t="shared" si="232"/>
        <v>6.9297620772023976E-4</v>
      </c>
      <c r="N170" s="3">
        <f t="shared" si="232"/>
        <v>1.1685559047555386E-4</v>
      </c>
      <c r="P170" s="29" t="s">
        <v>1050</v>
      </c>
      <c r="Q170" s="3">
        <f t="shared" ref="Q170" si="233">(Q27-Q23)/Q23*(Q$3/$Q$3)</f>
        <v>0.24274537295842111</v>
      </c>
      <c r="R170" s="3">
        <f t="shared" ref="R170:AC170" si="234">(R27-R23)/$Q23*(R$3/$Q$3)</f>
        <v>1.5247684635729649E-3</v>
      </c>
      <c r="S170" s="3">
        <f t="shared" si="234"/>
        <v>9.3901180543235049E-4</v>
      </c>
      <c r="T170" s="3">
        <f t="shared" si="234"/>
        <v>4.6494937734234904E-3</v>
      </c>
      <c r="U170" s="3">
        <f t="shared" si="234"/>
        <v>0.22356891721316735</v>
      </c>
      <c r="V170" s="3">
        <f t="shared" si="234"/>
        <v>0</v>
      </c>
      <c r="W170" s="3">
        <f t="shared" si="234"/>
        <v>0</v>
      </c>
      <c r="X170" s="3">
        <f t="shared" si="234"/>
        <v>2.8217077142333067E-3</v>
      </c>
      <c r="Y170" s="3">
        <f t="shared" si="234"/>
        <v>0</v>
      </c>
      <c r="Z170" s="3">
        <f t="shared" si="234"/>
        <v>0</v>
      </c>
      <c r="AA170" s="3">
        <f t="shared" si="234"/>
        <v>5.4273736468317462E-3</v>
      </c>
      <c r="AB170" s="3">
        <f t="shared" si="234"/>
        <v>2.1322790094211188E-3</v>
      </c>
      <c r="AC170" s="3">
        <f t="shared" si="234"/>
        <v>1.6818147178211222E-3</v>
      </c>
      <c r="AE170" s="29" t="s">
        <v>1050</v>
      </c>
      <c r="AF170" s="3">
        <f t="shared" ref="AF170" si="235">(AF27-AF23)/AF23*(AF$3/$AF$3)</f>
        <v>0.13468319351305055</v>
      </c>
      <c r="AG170" s="3">
        <f t="shared" ref="AG170:AO170" si="236">(AG27-AG23)/$AF23*(AG$3/$AF$3)</f>
        <v>5.4525985680710674E-2</v>
      </c>
      <c r="AH170" s="3">
        <f t="shared" si="236"/>
        <v>7.8556603477613338E-4</v>
      </c>
      <c r="AI170" s="3">
        <f t="shared" si="236"/>
        <v>2.0011774342078774E-3</v>
      </c>
      <c r="AJ170" s="3">
        <f t="shared" si="236"/>
        <v>9.2547069901924833E-3</v>
      </c>
      <c r="AK170" s="3">
        <f t="shared" si="236"/>
        <v>5.4992355283590769E-3</v>
      </c>
      <c r="AL170" s="3">
        <f t="shared" si="236"/>
        <v>-1.5878042571161886E-4</v>
      </c>
      <c r="AM170" s="3">
        <f t="shared" si="236"/>
        <v>6.1642793568733339E-2</v>
      </c>
      <c r="AN170" s="3">
        <f t="shared" si="236"/>
        <v>6.5487981002740797E-5</v>
      </c>
      <c r="AO170" s="3">
        <f t="shared" si="236"/>
        <v>1.7036329149985351E-3</v>
      </c>
      <c r="AP170" s="3"/>
      <c r="AQ170" s="3"/>
      <c r="AR170" s="3">
        <f t="shared" si="122"/>
        <v>-6.3661706884976955E-4</v>
      </c>
    </row>
    <row r="171" spans="1:44" x14ac:dyDescent="0.25">
      <c r="A171" s="29" t="s">
        <v>1051</v>
      </c>
      <c r="B171" s="3">
        <f t="shared" ref="B171" si="237">(B28-B24)/B24*(B$3/$B$3)</f>
        <v>0.13731519511009554</v>
      </c>
      <c r="C171" s="3">
        <f t="shared" ref="C171:N171" si="238">(C28-C24)/$B24*(C$3/$B$3)</f>
        <v>3.5537142713542622E-2</v>
      </c>
      <c r="D171" s="3">
        <f t="shared" si="238"/>
        <v>7.2179042917749616E-3</v>
      </c>
      <c r="E171" s="3">
        <f t="shared" si="238"/>
        <v>4.2788278477160612E-3</v>
      </c>
      <c r="F171" s="3">
        <f t="shared" si="238"/>
        <v>5.1570503897322088E-2</v>
      </c>
      <c r="G171" s="3">
        <f t="shared" si="238"/>
        <v>1.9087196361180692E-3</v>
      </c>
      <c r="H171" s="3">
        <f t="shared" si="238"/>
        <v>2.3493805895314306E-4</v>
      </c>
      <c r="I171" s="3">
        <f t="shared" si="238"/>
        <v>3.375898768052573E-2</v>
      </c>
      <c r="J171" s="3">
        <f t="shared" si="238"/>
        <v>-5.2373811568867856E-5</v>
      </c>
      <c r="K171" s="3">
        <f t="shared" si="238"/>
        <v>6.1990815469839468E-4</v>
      </c>
      <c r="L171" s="3">
        <f t="shared" si="238"/>
        <v>0</v>
      </c>
      <c r="M171" s="3">
        <f t="shared" si="238"/>
        <v>8.9390576315087329E-4</v>
      </c>
      <c r="N171" s="3">
        <f t="shared" si="238"/>
        <v>1.3467320062149647E-3</v>
      </c>
      <c r="P171" s="29" t="s">
        <v>1051</v>
      </c>
      <c r="Q171" s="3">
        <f t="shared" ref="Q171" si="239">(Q28-Q24)/Q24*(Q$3/$Q$3)</f>
        <v>0.14122867112625762</v>
      </c>
      <c r="R171" s="3">
        <f t="shared" ref="R171:AC171" si="240">(R28-R24)/$Q24*(R$3/$Q$3)</f>
        <v>2.0263676889572695E-3</v>
      </c>
      <c r="S171" s="3">
        <f t="shared" si="240"/>
        <v>-5.5309792129412541E-3</v>
      </c>
      <c r="T171" s="3">
        <f t="shared" si="240"/>
        <v>6.0440331090623502E-3</v>
      </c>
      <c r="U171" s="3">
        <f t="shared" si="240"/>
        <v>0.13338397434822957</v>
      </c>
      <c r="V171" s="3">
        <f t="shared" si="240"/>
        <v>0</v>
      </c>
      <c r="W171" s="3">
        <f t="shared" si="240"/>
        <v>0</v>
      </c>
      <c r="X171" s="3">
        <f t="shared" si="240"/>
        <v>6.4592775406696612E-4</v>
      </c>
      <c r="Y171" s="3">
        <f t="shared" si="240"/>
        <v>0</v>
      </c>
      <c r="Z171" s="3">
        <f t="shared" si="240"/>
        <v>0</v>
      </c>
      <c r="AA171" s="3">
        <f t="shared" si="240"/>
        <v>0</v>
      </c>
      <c r="AB171" s="3">
        <f t="shared" si="240"/>
        <v>2.593392040715627E-3</v>
      </c>
      <c r="AC171" s="3">
        <f t="shared" si="240"/>
        <v>2.0659016233772988E-3</v>
      </c>
      <c r="AE171" s="29" t="s">
        <v>1051</v>
      </c>
      <c r="AF171" s="3">
        <f t="shared" ref="AF171" si="241">(AF28-AF24)/AF24*(AF$3/$AF$3)</f>
        <v>0.1352567940595642</v>
      </c>
      <c r="AG171" s="3">
        <f t="shared" ref="AG171:AO171" si="242">(AG28-AG24)/$AF24*(AG$3/$AF$3)</f>
        <v>5.3163340525015909E-2</v>
      </c>
      <c r="AH171" s="3">
        <f t="shared" si="242"/>
        <v>1.3923636305919784E-2</v>
      </c>
      <c r="AI171" s="3">
        <f t="shared" si="242"/>
        <v>3.3503536839458669E-3</v>
      </c>
      <c r="AJ171" s="3">
        <f t="shared" si="242"/>
        <v>8.5377714165783304E-3</v>
      </c>
      <c r="AK171" s="3">
        <f t="shared" si="242"/>
        <v>2.9126792103024747E-3</v>
      </c>
      <c r="AL171" s="3">
        <f t="shared" si="242"/>
        <v>3.5851216994882255E-4</v>
      </c>
      <c r="AM171" s="3">
        <f t="shared" si="242"/>
        <v>5.1175987658823419E-2</v>
      </c>
      <c r="AN171" s="3">
        <f t="shared" si="242"/>
        <v>-7.9921699126342358E-5</v>
      </c>
      <c r="AO171" s="3">
        <f t="shared" si="242"/>
        <v>9.4597109042978778E-4</v>
      </c>
      <c r="AP171" s="3"/>
      <c r="AQ171" s="3"/>
      <c r="AR171" s="3">
        <f t="shared" si="122"/>
        <v>9.6845890681853091E-4</v>
      </c>
    </row>
    <row r="172" spans="1:44" x14ac:dyDescent="0.25">
      <c r="A172" s="29" t="s">
        <v>1052</v>
      </c>
      <c r="B172" s="3">
        <f t="shared" ref="B172" si="243">(B29-B25)/B25*(B$3/$B$3)</f>
        <v>0.11398642227757569</v>
      </c>
      <c r="C172" s="3">
        <f t="shared" ref="C172:N172" si="244">(C29-C25)/$B25*(C$3/$B$3)</f>
        <v>2.9779787127877853E-2</v>
      </c>
      <c r="D172" s="3">
        <f t="shared" si="244"/>
        <v>1.1229258344387759E-2</v>
      </c>
      <c r="E172" s="3">
        <f t="shared" si="244"/>
        <v>4.4783938173310741E-3</v>
      </c>
      <c r="F172" s="3">
        <f t="shared" si="244"/>
        <v>3.9530566521799794E-2</v>
      </c>
      <c r="G172" s="3">
        <f t="shared" si="244"/>
        <v>3.1248873524662652E-3</v>
      </c>
      <c r="H172" s="3">
        <f t="shared" si="244"/>
        <v>2.306620394482896E-4</v>
      </c>
      <c r="I172" s="3">
        <f t="shared" si="244"/>
        <v>2.2986057194045721E-2</v>
      </c>
      <c r="J172" s="3">
        <f t="shared" si="244"/>
        <v>-5.5741991268231758E-6</v>
      </c>
      <c r="K172" s="3">
        <f t="shared" si="244"/>
        <v>7.4439773281077717E-4</v>
      </c>
      <c r="L172" s="3">
        <f t="shared" si="244"/>
        <v>0</v>
      </c>
      <c r="M172" s="3">
        <f t="shared" si="244"/>
        <v>5.4707954218782893E-4</v>
      </c>
      <c r="N172" s="3">
        <f t="shared" si="244"/>
        <v>1.3409080453846472E-3</v>
      </c>
      <c r="P172" s="29" t="s">
        <v>1052</v>
      </c>
      <c r="Q172" s="3">
        <f t="shared" ref="Q172" si="245">(Q29-Q25)/Q25*(Q$3/$Q$3)</f>
        <v>0.12436845467074024</v>
      </c>
      <c r="R172" s="3">
        <f t="shared" ref="R172:AC172" si="246">(R29-R25)/$Q25*(R$3/$Q$3)</f>
        <v>1.7478013065455671E-3</v>
      </c>
      <c r="S172" s="3">
        <f t="shared" si="246"/>
        <v>8.3777062490781435E-4</v>
      </c>
      <c r="T172" s="3">
        <f t="shared" si="246"/>
        <v>7.8984588497225741E-3</v>
      </c>
      <c r="U172" s="3">
        <f t="shared" si="246"/>
        <v>0.10913232447847693</v>
      </c>
      <c r="V172" s="3">
        <f t="shared" si="246"/>
        <v>0</v>
      </c>
      <c r="W172" s="3">
        <f t="shared" si="246"/>
        <v>0</v>
      </c>
      <c r="X172" s="3">
        <f t="shared" si="246"/>
        <v>1.3890905916096616E-3</v>
      </c>
      <c r="Y172" s="3">
        <f t="shared" si="246"/>
        <v>0</v>
      </c>
      <c r="Z172" s="3">
        <f t="shared" si="246"/>
        <v>0</v>
      </c>
      <c r="AA172" s="3">
        <f t="shared" si="246"/>
        <v>0</v>
      </c>
      <c r="AB172" s="3">
        <f t="shared" si="246"/>
        <v>1.6224867883517726E-3</v>
      </c>
      <c r="AC172" s="3">
        <f t="shared" si="246"/>
        <v>1.7404705764100903E-3</v>
      </c>
      <c r="AE172" s="29" t="s">
        <v>1052</v>
      </c>
      <c r="AF172" s="3">
        <f t="shared" ref="AF172" si="247">(AF29-AF25)/AF25*(AF$3/$AF$3)</f>
        <v>0.10870490949613421</v>
      </c>
      <c r="AG172" s="3">
        <f t="shared" ref="AG172:AO172" si="248">(AG29-AG25)/$AF25*(AG$3/$AF$3)</f>
        <v>4.4040212254644044E-2</v>
      </c>
      <c r="AH172" s="3">
        <f t="shared" si="248"/>
        <v>1.6515613124274318E-2</v>
      </c>
      <c r="AI172" s="3">
        <f t="shared" si="248"/>
        <v>2.7385389507016827E-3</v>
      </c>
      <c r="AJ172" s="3">
        <f t="shared" si="248"/>
        <v>4.1227778048086089E-3</v>
      </c>
      <c r="AK172" s="3">
        <f t="shared" si="248"/>
        <v>4.714579158174987E-3</v>
      </c>
      <c r="AL172" s="3">
        <f t="shared" si="248"/>
        <v>3.480043760237491E-4</v>
      </c>
      <c r="AM172" s="3">
        <f t="shared" si="248"/>
        <v>3.3972859774378181E-2</v>
      </c>
      <c r="AN172" s="3">
        <f t="shared" si="248"/>
        <v>-8.4099043621734445E-6</v>
      </c>
      <c r="AO172" s="3">
        <f t="shared" si="248"/>
        <v>1.1230875364861153E-3</v>
      </c>
      <c r="AP172" s="3"/>
      <c r="AQ172" s="3"/>
      <c r="AR172" s="3">
        <f t="shared" si="122"/>
        <v>1.1376427073394888E-3</v>
      </c>
    </row>
    <row r="173" spans="1:44" x14ac:dyDescent="0.25">
      <c r="A173" s="29" t="s">
        <v>1053</v>
      </c>
      <c r="B173" s="3">
        <f t="shared" ref="B173:B175" si="249">(B30-B26)/B26*(B$3/$B$3)</f>
        <v>0.16879499913217072</v>
      </c>
      <c r="C173" s="3">
        <f t="shared" ref="C173:N173" si="250">(C30-C26)/$B26*(C$3/$B$3)</f>
        <v>5.0428610123641131E-2</v>
      </c>
      <c r="D173" s="3">
        <f t="shared" si="250"/>
        <v>2.5209302920183679E-2</v>
      </c>
      <c r="E173" s="3">
        <f t="shared" si="250"/>
        <v>2.226917688888171E-3</v>
      </c>
      <c r="F173" s="3">
        <f t="shared" si="250"/>
        <v>3.6021306067645809E-2</v>
      </c>
      <c r="G173" s="3">
        <f t="shared" si="250"/>
        <v>3.865620233453289E-3</v>
      </c>
      <c r="H173" s="3">
        <f t="shared" si="250"/>
        <v>6.3930793284014626E-4</v>
      </c>
      <c r="I173" s="3">
        <f t="shared" si="250"/>
        <v>3.9553145614223913E-2</v>
      </c>
      <c r="J173" s="3">
        <f t="shared" si="250"/>
        <v>8.9341168428373155E-4</v>
      </c>
      <c r="K173" s="3">
        <f t="shared" si="250"/>
        <v>1.1930899245622545E-3</v>
      </c>
      <c r="L173" s="3">
        <f t="shared" si="250"/>
        <v>0</v>
      </c>
      <c r="M173" s="3">
        <f t="shared" si="250"/>
        <v>4.0757492612926959E-3</v>
      </c>
      <c r="N173" s="3">
        <f t="shared" si="250"/>
        <v>4.6885408352572737E-3</v>
      </c>
      <c r="P173" s="29" t="s">
        <v>1053</v>
      </c>
      <c r="Q173" s="3">
        <f t="shared" ref="Q173:Q175" si="251">(Q30-Q26)/Q26*(Q$3/$Q$3)</f>
        <v>0.12791108753185221</v>
      </c>
      <c r="R173" s="3">
        <f t="shared" ref="R173:AC173" si="252">(R30-R26)/$Q26*(R$3/$Q$3)</f>
        <v>9.9684947560832651E-3</v>
      </c>
      <c r="S173" s="3">
        <f t="shared" si="252"/>
        <v>1.5913104536546166E-3</v>
      </c>
      <c r="T173" s="3">
        <f t="shared" si="252"/>
        <v>5.4561938829637176E-3</v>
      </c>
      <c r="U173" s="3">
        <f t="shared" si="252"/>
        <v>8.6916410928548002E-2</v>
      </c>
      <c r="V173" s="3">
        <f t="shared" si="252"/>
        <v>0</v>
      </c>
      <c r="W173" s="3">
        <f t="shared" si="252"/>
        <v>-1.0746466214770632E-9</v>
      </c>
      <c r="X173" s="3">
        <f t="shared" si="252"/>
        <v>3.3882722475541555E-3</v>
      </c>
      <c r="Y173" s="3">
        <f t="shared" si="252"/>
        <v>2.341832413055289E-3</v>
      </c>
      <c r="Z173" s="3">
        <f t="shared" si="252"/>
        <v>2.1812952546981629E-3</v>
      </c>
      <c r="AA173" s="3">
        <f t="shared" si="252"/>
        <v>6.553441358327481E-10</v>
      </c>
      <c r="AB173" s="3">
        <f t="shared" si="252"/>
        <v>1.1819217846830984E-2</v>
      </c>
      <c r="AC173" s="3">
        <f t="shared" si="252"/>
        <v>4.2480615553474521E-3</v>
      </c>
      <c r="AE173" s="29" t="s">
        <v>1053</v>
      </c>
      <c r="AF173" s="3">
        <f t="shared" ref="AF173:AF175" si="253">(AF30-AF26)/AF26*(AF$3/$AF$3)</f>
        <v>0.19031416503825521</v>
      </c>
      <c r="AG173" s="3">
        <f t="shared" ref="AG173:AO173" si="254">(AG30-AG26)/$AF26*(AG$3/$AF$3)</f>
        <v>7.1724670733600893E-2</v>
      </c>
      <c r="AH173" s="3">
        <f t="shared" si="254"/>
        <v>3.7640556743846622E-2</v>
      </c>
      <c r="AI173" s="3">
        <f t="shared" si="254"/>
        <v>5.2719997470686568E-4</v>
      </c>
      <c r="AJ173" s="3">
        <f t="shared" si="254"/>
        <v>9.2328373044297876E-3</v>
      </c>
      <c r="AK173" s="3">
        <f t="shared" si="254"/>
        <v>5.900276967380734E-3</v>
      </c>
      <c r="AL173" s="3">
        <f t="shared" si="254"/>
        <v>9.7580552385808424E-4</v>
      </c>
      <c r="AM173" s="3">
        <f t="shared" si="254"/>
        <v>5.8588413966193485E-2</v>
      </c>
      <c r="AN173" s="3">
        <f t="shared" si="254"/>
        <v>1.3104190506279395E-4</v>
      </c>
      <c r="AO173" s="3">
        <f t="shared" si="254"/>
        <v>6.7295001604812134E-4</v>
      </c>
      <c r="AP173" s="3"/>
      <c r="AQ173" s="3"/>
      <c r="AR173" s="3">
        <f t="shared" si="122"/>
        <v>4.9203858175609922E-3</v>
      </c>
    </row>
    <row r="174" spans="1:44" x14ac:dyDescent="0.25">
      <c r="A174" s="29" t="s">
        <v>1054</v>
      </c>
      <c r="B174" s="3">
        <f t="shared" si="249"/>
        <v>0.12645841971697339</v>
      </c>
      <c r="C174" s="3">
        <f t="shared" ref="C174:N174" si="255">(C31-C27)/$B27*(C$3/$B$3)</f>
        <v>4.7061408820089412E-2</v>
      </c>
      <c r="D174" s="3">
        <f t="shared" si="255"/>
        <v>2.4272053300953316E-2</v>
      </c>
      <c r="E174" s="3">
        <f t="shared" si="255"/>
        <v>3.0495975347925646E-3</v>
      </c>
      <c r="F174" s="3">
        <f t="shared" si="255"/>
        <v>2.6775454099953841E-2</v>
      </c>
      <c r="G174" s="3">
        <f t="shared" si="255"/>
        <v>3.9184306327425438E-3</v>
      </c>
      <c r="H174" s="3">
        <f t="shared" si="255"/>
        <v>3.9712312418411377E-4</v>
      </c>
      <c r="I174" s="3">
        <f t="shared" si="255"/>
        <v>8.2770453016204025E-3</v>
      </c>
      <c r="J174" s="3">
        <f t="shared" si="255"/>
        <v>9.4728493620987943E-4</v>
      </c>
      <c r="K174" s="3">
        <f t="shared" si="255"/>
        <v>2.3574421999346495E-3</v>
      </c>
      <c r="L174" s="3">
        <f t="shared" si="255"/>
        <v>0</v>
      </c>
      <c r="M174" s="3">
        <f t="shared" si="255"/>
        <v>4.7729743768335359E-3</v>
      </c>
      <c r="N174" s="3">
        <f t="shared" si="255"/>
        <v>4.6296081372816707E-3</v>
      </c>
      <c r="P174" s="29" t="s">
        <v>1054</v>
      </c>
      <c r="Q174" s="3">
        <f t="shared" si="251"/>
        <v>0.11787793334757046</v>
      </c>
      <c r="R174" s="3">
        <f t="shared" ref="R174:AC174" si="256">(R31-R27)/$Q27*(R$3/$Q$3)</f>
        <v>1.784873826088719E-2</v>
      </c>
      <c r="S174" s="3">
        <f t="shared" si="256"/>
        <v>7.6890271650622134E-4</v>
      </c>
      <c r="T174" s="3">
        <f t="shared" si="256"/>
        <v>7.9645472972245529E-3</v>
      </c>
      <c r="U174" s="3">
        <f t="shared" si="256"/>
        <v>6.6762728318522702E-2</v>
      </c>
      <c r="V174" s="3">
        <f t="shared" si="256"/>
        <v>0</v>
      </c>
      <c r="W174" s="3">
        <f t="shared" si="256"/>
        <v>0</v>
      </c>
      <c r="X174" s="3">
        <f t="shared" si="256"/>
        <v>3.1036033205217007E-3</v>
      </c>
      <c r="Y174" s="3">
        <f t="shared" si="256"/>
        <v>2.2443493168941724E-3</v>
      </c>
      <c r="Z174" s="3">
        <f t="shared" si="256"/>
        <v>2.0795104765466846E-3</v>
      </c>
      <c r="AA174" s="3">
        <f t="shared" si="256"/>
        <v>0</v>
      </c>
      <c r="AB174" s="3">
        <f t="shared" si="256"/>
        <v>1.3824390744751766E-2</v>
      </c>
      <c r="AC174" s="3">
        <f t="shared" si="256"/>
        <v>3.2811298224970872E-3</v>
      </c>
      <c r="AE174" s="29" t="s">
        <v>1054</v>
      </c>
      <c r="AF174" s="3">
        <f t="shared" si="253"/>
        <v>0.13098304660574472</v>
      </c>
      <c r="AG174" s="3">
        <f t="shared" ref="AG174:AO174" si="257">(AG31-AG27)/$AF27*(AG$3/$AF$3)</f>
        <v>6.2465774468680228E-2</v>
      </c>
      <c r="AH174" s="3">
        <f t="shared" si="257"/>
        <v>3.6665691178992071E-2</v>
      </c>
      <c r="AI174" s="3">
        <f t="shared" si="257"/>
        <v>4.5785482368995099E-4</v>
      </c>
      <c r="AJ174" s="3">
        <f t="shared" si="257"/>
        <v>5.6894484377514529E-3</v>
      </c>
      <c r="AK174" s="3">
        <f t="shared" si="257"/>
        <v>5.9846901446282963E-3</v>
      </c>
      <c r="AL174" s="3">
        <f t="shared" si="257"/>
        <v>6.0653335296474644E-4</v>
      </c>
      <c r="AM174" s="3">
        <f t="shared" si="257"/>
        <v>1.1005084900944706E-2</v>
      </c>
      <c r="AN174" s="3">
        <f t="shared" si="257"/>
        <v>2.633197449827146E-4</v>
      </c>
      <c r="AO174" s="3">
        <f t="shared" si="257"/>
        <v>2.5040004814639357E-3</v>
      </c>
      <c r="AP174" s="3"/>
      <c r="AQ174" s="3"/>
      <c r="AR174" s="3">
        <f t="shared" si="122"/>
        <v>5.340684530767581E-3</v>
      </c>
    </row>
    <row r="175" spans="1:44" x14ac:dyDescent="0.25">
      <c r="A175" s="29" t="s">
        <v>1055</v>
      </c>
      <c r="B175" s="3">
        <f t="shared" si="249"/>
        <v>8.9766163901970272E-2</v>
      </c>
      <c r="C175" s="3">
        <f t="shared" ref="C175:N175" si="258">(C32-C28)/$B28*(C$3/$B$3)</f>
        <v>3.9199601659781022E-2</v>
      </c>
      <c r="D175" s="3">
        <f t="shared" si="258"/>
        <v>1.6315350169599702E-2</v>
      </c>
      <c r="E175" s="3">
        <f t="shared" si="258"/>
        <v>2.7080069985992855E-3</v>
      </c>
      <c r="F175" s="3">
        <f t="shared" si="258"/>
        <v>-9.0520238276712642E-3</v>
      </c>
      <c r="G175" s="3">
        <f t="shared" si="258"/>
        <v>4.8773355028324753E-3</v>
      </c>
      <c r="H175" s="3">
        <f t="shared" si="258"/>
        <v>3.8510989787531789E-4</v>
      </c>
      <c r="I175" s="3">
        <f t="shared" si="258"/>
        <v>2.3043942436988703E-2</v>
      </c>
      <c r="J175" s="3">
        <f t="shared" si="258"/>
        <v>1.0013245509067944E-3</v>
      </c>
      <c r="K175" s="3">
        <f t="shared" si="258"/>
        <v>1.8278346519482547E-3</v>
      </c>
      <c r="L175" s="3">
        <f t="shared" si="258"/>
        <v>3.9936388214659001E-4</v>
      </c>
      <c r="M175" s="3">
        <f t="shared" si="258"/>
        <v>4.6116085064206612E-3</v>
      </c>
      <c r="N175" s="3">
        <f t="shared" si="258"/>
        <v>4.4487123467354308E-3</v>
      </c>
      <c r="P175" s="29" t="s">
        <v>1055</v>
      </c>
      <c r="Q175" s="3">
        <f t="shared" si="251"/>
        <v>8.3537998640710858E-3</v>
      </c>
      <c r="R175" s="3">
        <f t="shared" ref="R175:AC175" si="259">(R32-R28)/$Q28*(R$3/$Q$3)</f>
        <v>1.4744758921610208E-2</v>
      </c>
      <c r="S175" s="3">
        <f t="shared" si="259"/>
        <v>1.9426208073787369E-3</v>
      </c>
      <c r="T175" s="3">
        <f t="shared" si="259"/>
        <v>6.0355036947825937E-3</v>
      </c>
      <c r="U175" s="3">
        <f t="shared" si="259"/>
        <v>-3.8279151891588523E-2</v>
      </c>
      <c r="V175" s="3">
        <f t="shared" si="259"/>
        <v>0</v>
      </c>
      <c r="W175" s="3">
        <f t="shared" si="259"/>
        <v>-9.916251139346266E-10</v>
      </c>
      <c r="X175" s="3">
        <f t="shared" si="259"/>
        <v>2.5605189993221176E-3</v>
      </c>
      <c r="Y175" s="3">
        <f t="shared" si="259"/>
        <v>2.1725889193092655E-3</v>
      </c>
      <c r="Z175" s="3">
        <f t="shared" si="259"/>
        <v>2.0130210141108113E-3</v>
      </c>
      <c r="AA175" s="3">
        <f t="shared" si="259"/>
        <v>1.1546584951947882E-3</v>
      </c>
      <c r="AB175" s="3">
        <f t="shared" si="259"/>
        <v>1.3333277617753877E-2</v>
      </c>
      <c r="AC175" s="3">
        <f t="shared" si="259"/>
        <v>2.6760145301367587E-3</v>
      </c>
      <c r="AE175" s="29" t="s">
        <v>1055</v>
      </c>
      <c r="AF175" s="3">
        <f t="shared" si="253"/>
        <v>0.13281322793265121</v>
      </c>
      <c r="AG175" s="3">
        <f t="shared" ref="AG175:AO175" si="260">(AG32-AG28)/$AF28*(AG$3/$AF$3)</f>
        <v>5.2130176134122574E-2</v>
      </c>
      <c r="AH175" s="3">
        <f t="shared" si="260"/>
        <v>2.3914973607185502E-2</v>
      </c>
      <c r="AI175" s="3">
        <f t="shared" si="260"/>
        <v>9.4858577168658263E-4</v>
      </c>
      <c r="AJ175" s="3">
        <f t="shared" si="260"/>
        <v>6.401896049118022E-3</v>
      </c>
      <c r="AK175" s="3">
        <f t="shared" si="260"/>
        <v>7.4562385271484807E-3</v>
      </c>
      <c r="AL175" s="3">
        <f t="shared" si="260"/>
        <v>5.8873786176185717E-4</v>
      </c>
      <c r="AM175" s="3">
        <f t="shared" si="260"/>
        <v>3.3874598602662752E-2</v>
      </c>
      <c r="AN175" s="3">
        <f t="shared" si="260"/>
        <v>3.8201513403612886E-4</v>
      </c>
      <c r="AO175" s="3">
        <f t="shared" si="260"/>
        <v>1.7299157556199666E-3</v>
      </c>
      <c r="AP175" s="3"/>
      <c r="AQ175" s="3"/>
      <c r="AR175" s="3">
        <f t="shared" si="122"/>
        <v>5.3860311774668618E-3</v>
      </c>
    </row>
    <row r="176" spans="1:44" x14ac:dyDescent="0.25">
      <c r="A176" s="29" t="s">
        <v>1056</v>
      </c>
      <c r="B176" s="3">
        <f t="shared" ref="B176" si="261">(B33-B29)/B29*(B$3/$B$3)</f>
        <v>8.2836471293137717E-2</v>
      </c>
      <c r="C176" s="3">
        <f t="shared" ref="C176:N176" si="262">(C33-C29)/$B29*(C$3/$B$3)</f>
        <v>2.8156147053979168E-2</v>
      </c>
      <c r="D176" s="3">
        <f t="shared" si="262"/>
        <v>1.5454620285513726E-2</v>
      </c>
      <c r="E176" s="3">
        <f t="shared" si="262"/>
        <v>1.0775999316557363E-3</v>
      </c>
      <c r="F176" s="3">
        <f t="shared" si="262"/>
        <v>-4.396730104505208E-3</v>
      </c>
      <c r="G176" s="3">
        <f t="shared" si="262"/>
        <v>3.8703762900341092E-3</v>
      </c>
      <c r="H176" s="3">
        <f t="shared" si="262"/>
        <v>3.8601872872204757E-4</v>
      </c>
      <c r="I176" s="3">
        <f t="shared" si="262"/>
        <v>2.6111739933935906E-2</v>
      </c>
      <c r="J176" s="3">
        <f t="shared" si="262"/>
        <v>9.6253236471108771E-4</v>
      </c>
      <c r="K176" s="3">
        <f t="shared" si="262"/>
        <v>1.7987707713664417E-3</v>
      </c>
      <c r="L176" s="3">
        <f t="shared" si="262"/>
        <v>4.0030635134088234E-4</v>
      </c>
      <c r="M176" s="3">
        <f t="shared" si="262"/>
        <v>4.6224915610676579E-3</v>
      </c>
      <c r="N176" s="3">
        <f t="shared" si="262"/>
        <v>4.3926258148542932E-3</v>
      </c>
      <c r="P176" s="29" t="s">
        <v>1056</v>
      </c>
      <c r="Q176" s="3">
        <f t="shared" ref="Q176" si="263">(Q33-Q29)/Q29*(Q$3/$Q$3)</f>
        <v>2.1561170406458996E-2</v>
      </c>
      <c r="R176" s="3">
        <f t="shared" ref="R176:AC176" si="264">(R33-R29)/$Q29*(R$3/$Q$3)</f>
        <v>1.5965334470503439E-2</v>
      </c>
      <c r="S176" s="3">
        <f t="shared" si="264"/>
        <v>3.7130652583943599E-3</v>
      </c>
      <c r="T176" s="3">
        <f t="shared" si="264"/>
        <v>4.518525088143939E-3</v>
      </c>
      <c r="U176" s="3">
        <f t="shared" si="264"/>
        <v>-2.6052969536073108E-2</v>
      </c>
      <c r="V176" s="3">
        <f t="shared" si="264"/>
        <v>0</v>
      </c>
      <c r="W176" s="3">
        <f t="shared" si="264"/>
        <v>-1.0101546152294533E-9</v>
      </c>
      <c r="X176" s="3">
        <f t="shared" si="264"/>
        <v>1.9494935295538039E-3</v>
      </c>
      <c r="Y176" s="3">
        <f t="shared" si="264"/>
        <v>2.213185903620941E-3</v>
      </c>
      <c r="Z176" s="3">
        <f t="shared" si="264"/>
        <v>2.0506363134445258E-3</v>
      </c>
      <c r="AA176" s="3">
        <f t="shared" si="264"/>
        <v>1.1762344373337495E-3</v>
      </c>
      <c r="AB176" s="3">
        <f t="shared" si="264"/>
        <v>1.3582423168235307E-2</v>
      </c>
      <c r="AC176" s="3">
        <f t="shared" si="264"/>
        <v>2.445254083989103E-3</v>
      </c>
      <c r="AE176" s="29" t="s">
        <v>1056</v>
      </c>
      <c r="AF176" s="3">
        <f t="shared" ref="AF176" si="265">(AF33-AF29)/AF29*(AF$3/$AF$3)</f>
        <v>0.11444879005975288</v>
      </c>
      <c r="AG176" s="3">
        <f t="shared" ref="AG176:AO176" si="266">(AG33-AG29)/$AF29*(AG$3/$AF$3)</f>
        <v>3.4445443401571296E-2</v>
      </c>
      <c r="AH176" s="3">
        <f t="shared" si="266"/>
        <v>2.151216671362589E-2</v>
      </c>
      <c r="AI176" s="3">
        <f t="shared" si="266"/>
        <v>-6.9759538213383181E-4</v>
      </c>
      <c r="AJ176" s="3">
        <f t="shared" si="266"/>
        <v>6.7758685638130301E-3</v>
      </c>
      <c r="AK176" s="3">
        <f t="shared" si="266"/>
        <v>5.8671296209800343E-3</v>
      </c>
      <c r="AL176" s="3">
        <f t="shared" si="266"/>
        <v>5.8516842012358344E-4</v>
      </c>
      <c r="AM176" s="3">
        <f t="shared" si="266"/>
        <v>3.8577205536153326E-2</v>
      </c>
      <c r="AN176" s="3">
        <f t="shared" si="266"/>
        <v>3.1731155500909898E-4</v>
      </c>
      <c r="AO176" s="3">
        <f t="shared" si="266"/>
        <v>1.6688309020346345E-3</v>
      </c>
      <c r="AP176" s="3"/>
      <c r="AQ176" s="3"/>
      <c r="AR176" s="3">
        <f t="shared" si="122"/>
        <v>5.3972882803497097E-3</v>
      </c>
    </row>
    <row r="177" spans="1:44" x14ac:dyDescent="0.25">
      <c r="A177" s="29" t="s">
        <v>1057</v>
      </c>
      <c r="B177" s="3">
        <f t="shared" ref="B177" si="267">(B34-B30)/B30*(B$3/$B$3)</f>
        <v>1.9564130311992788E-2</v>
      </c>
      <c r="C177" s="3">
        <f t="shared" ref="C177:N177" si="268">(C34-C30)/$B30*(C$3/$B$3)</f>
        <v>-3.10383125707989E-3</v>
      </c>
      <c r="D177" s="3">
        <f t="shared" si="268"/>
        <v>2.9286603768038716E-3</v>
      </c>
      <c r="E177" s="3">
        <f t="shared" si="268"/>
        <v>7.4812063906123743E-4</v>
      </c>
      <c r="F177" s="3">
        <f t="shared" si="268"/>
        <v>-1.7845526030725457E-3</v>
      </c>
      <c r="G177" s="3">
        <f t="shared" si="268"/>
        <v>2.9774150107307151E-3</v>
      </c>
      <c r="H177" s="3">
        <f t="shared" si="268"/>
        <v>0</v>
      </c>
      <c r="I177" s="3">
        <f t="shared" si="268"/>
        <v>1.370205738518279E-2</v>
      </c>
      <c r="J177" s="3">
        <f t="shared" si="268"/>
        <v>1.1871552441716256E-4</v>
      </c>
      <c r="K177" s="3">
        <f t="shared" si="268"/>
        <v>1.2544602004648882E-3</v>
      </c>
      <c r="L177" s="3">
        <f t="shared" si="268"/>
        <v>3.6919165364979845E-4</v>
      </c>
      <c r="M177" s="3">
        <f t="shared" si="268"/>
        <v>1.0082701107311123E-3</v>
      </c>
      <c r="N177" s="3">
        <f t="shared" si="268"/>
        <v>1.3456652135386776E-3</v>
      </c>
      <c r="P177" s="29" t="s">
        <v>1057</v>
      </c>
      <c r="Q177" s="3">
        <f t="shared" ref="Q177" si="269">(Q34-Q30)/Q30*(Q$3/$Q$3)</f>
        <v>1.5919855641401755E-2</v>
      </c>
      <c r="R177" s="3">
        <f t="shared" ref="R177:AC177" si="270">(R34-R30)/$Q30*(R$3/$Q$3)</f>
        <v>8.6725764148154749E-3</v>
      </c>
      <c r="S177" s="3">
        <f t="shared" si="270"/>
        <v>3.7311599388817206E-3</v>
      </c>
      <c r="T177" s="3">
        <f t="shared" si="270"/>
        <v>4.2618641783786345E-3</v>
      </c>
      <c r="U177" s="3">
        <f t="shared" si="270"/>
        <v>-5.201753175239728E-3</v>
      </c>
      <c r="V177" s="3">
        <f t="shared" si="270"/>
        <v>0</v>
      </c>
      <c r="W177" s="3">
        <f t="shared" si="270"/>
        <v>0</v>
      </c>
      <c r="X177" s="3">
        <f t="shared" si="270"/>
        <v>0</v>
      </c>
      <c r="Y177" s="3">
        <f t="shared" si="270"/>
        <v>1.1216720258098193E-5</v>
      </c>
      <c r="Z177" s="3">
        <f t="shared" si="270"/>
        <v>2.3163560817384656E-7</v>
      </c>
      <c r="AA177" s="3">
        <f t="shared" si="270"/>
        <v>1.1094216131801295E-3</v>
      </c>
      <c r="AB177" s="3">
        <f t="shared" si="270"/>
        <v>3.0298545454731426E-3</v>
      </c>
      <c r="AC177" s="3">
        <f t="shared" si="270"/>
        <v>3.0526953940727492E-4</v>
      </c>
      <c r="AE177" s="29" t="s">
        <v>1057</v>
      </c>
      <c r="AF177" s="3">
        <f t="shared" ref="AF177" si="271">(AF34-AF30)/AF30*(AF$3/$AF$3)</f>
        <v>2.1381753104075099E-2</v>
      </c>
      <c r="AG177" s="3">
        <f t="shared" ref="AG177:AO177" si="272">(AG34-AG30)/$AF30*(AG$3/$AF$3)</f>
        <v>-8.9773507889489949E-3</v>
      </c>
      <c r="AH177" s="3">
        <f t="shared" si="272"/>
        <v>2.5284074438637889E-3</v>
      </c>
      <c r="AI177" s="3">
        <f t="shared" si="272"/>
        <v>-1.0043693038862237E-3</v>
      </c>
      <c r="AJ177" s="3">
        <f t="shared" si="272"/>
        <v>-8.0216263500835916E-5</v>
      </c>
      <c r="AK177" s="3">
        <f t="shared" si="272"/>
        <v>4.4624075612372961E-3</v>
      </c>
      <c r="AL177" s="3">
        <f t="shared" si="272"/>
        <v>0</v>
      </c>
      <c r="AM177" s="3">
        <f t="shared" si="272"/>
        <v>2.053598317016184E-2</v>
      </c>
      <c r="AN177" s="3">
        <f t="shared" si="272"/>
        <v>1.723293785100471E-4</v>
      </c>
      <c r="AO177" s="3">
        <f t="shared" si="272"/>
        <v>1.8800103195290919E-3</v>
      </c>
      <c r="AP177" s="3"/>
      <c r="AQ177" s="3"/>
      <c r="AR177" s="3">
        <f t="shared" si="122"/>
        <v>1.8645651229299283E-3</v>
      </c>
    </row>
    <row r="178" spans="1:44" x14ac:dyDescent="0.25">
      <c r="A178" s="29" t="s">
        <v>1058</v>
      </c>
      <c r="B178" s="3">
        <f t="shared" ref="B178:B179" si="273">(B35-B31)/B31*(B$3/$B$3)</f>
        <v>2.4431158995378989E-2</v>
      </c>
      <c r="C178" s="3">
        <f t="shared" ref="C178:N179" si="274">(C35-C31)/$B31*(C$3/$B$3)</f>
        <v>3.7533599353939142E-3</v>
      </c>
      <c r="D178" s="3">
        <f t="shared" si="274"/>
        <v>2.3023266098476155E-3</v>
      </c>
      <c r="E178" s="3">
        <f t="shared" si="274"/>
        <v>-8.350104961662799E-4</v>
      </c>
      <c r="F178" s="3">
        <f t="shared" si="274"/>
        <v>-3.6758601875019276E-3</v>
      </c>
      <c r="G178" s="3">
        <f t="shared" si="274"/>
        <v>1.8181963862172496E-3</v>
      </c>
      <c r="H178" s="3">
        <f t="shared" si="274"/>
        <v>2.9552238916167243E-10</v>
      </c>
      <c r="I178" s="3">
        <f t="shared" si="274"/>
        <v>1.2929663753955293E-2</v>
      </c>
      <c r="J178" s="3">
        <f t="shared" si="274"/>
        <v>3.0987340341198828E-3</v>
      </c>
      <c r="K178" s="3">
        <f t="shared" si="274"/>
        <v>1.2910976781113585E-4</v>
      </c>
      <c r="L178" s="3">
        <f t="shared" si="274"/>
        <v>3.6558999372030487E-4</v>
      </c>
      <c r="M178" s="3">
        <f t="shared" si="274"/>
        <v>3.7788255514685032E-3</v>
      </c>
      <c r="N178" s="3">
        <f t="shared" si="274"/>
        <v>7.6621909068943876E-4</v>
      </c>
      <c r="P178" s="29" t="s">
        <v>1058</v>
      </c>
      <c r="Q178" s="3">
        <f t="shared" ref="Q178:Q179" si="275">(Q35-Q31)/Q31*(Q$3/$Q$3)</f>
        <v>1.6238099590316853E-2</v>
      </c>
      <c r="R178" s="3">
        <f t="shared" ref="R178:AC179" si="276">(R35-R31)/$Q31*(R$3/$Q$3)</f>
        <v>2.230996965734304E-3</v>
      </c>
      <c r="S178" s="3">
        <f t="shared" si="276"/>
        <v>3.563465481644071E-3</v>
      </c>
      <c r="T178" s="3">
        <f t="shared" si="276"/>
        <v>0</v>
      </c>
      <c r="U178" s="3">
        <f t="shared" si="276"/>
        <v>-1.0569734938279307E-2</v>
      </c>
      <c r="V178" s="3">
        <f t="shared" si="276"/>
        <v>0</v>
      </c>
      <c r="W178" s="3">
        <f t="shared" si="276"/>
        <v>0</v>
      </c>
      <c r="X178" s="3">
        <f t="shared" si="276"/>
        <v>-4.20128673984071E-4</v>
      </c>
      <c r="Y178" s="3">
        <f t="shared" si="276"/>
        <v>9.0440288697008972E-3</v>
      </c>
      <c r="Z178" s="3">
        <f t="shared" si="276"/>
        <v>0</v>
      </c>
      <c r="AA178" s="3">
        <f t="shared" si="276"/>
        <v>1.0670189033777588E-3</v>
      </c>
      <c r="AB178" s="3">
        <f t="shared" si="276"/>
        <v>1.1028955102070198E-2</v>
      </c>
      <c r="AC178" s="3">
        <f t="shared" si="276"/>
        <v>2.9352718040316427E-4</v>
      </c>
      <c r="AE178" s="29" t="s">
        <v>1058</v>
      </c>
      <c r="AF178" s="3">
        <f t="shared" ref="AF178:AF179" si="277">(AF35-AF31)/AF31*(AF$3/$AF$3)</f>
        <v>2.8701440719315297E-2</v>
      </c>
      <c r="AG178" s="3">
        <f t="shared" ref="AG178:AO179" si="278">(AG35-AG31)/$AF31*(AG$3/$AF$3)</f>
        <v>4.5468298239980057E-3</v>
      </c>
      <c r="AH178" s="3">
        <f t="shared" si="278"/>
        <v>1.6450140555378794E-3</v>
      </c>
      <c r="AI178" s="3">
        <f t="shared" si="278"/>
        <v>-1.2702263918419269E-3</v>
      </c>
      <c r="AJ178" s="3">
        <f t="shared" si="278"/>
        <v>-8.2727683160461424E-5</v>
      </c>
      <c r="AK178" s="3">
        <f t="shared" si="278"/>
        <v>2.7658558220767008E-3</v>
      </c>
      <c r="AL178" s="3">
        <f t="shared" si="278"/>
        <v>0</v>
      </c>
      <c r="AM178" s="3">
        <f t="shared" si="278"/>
        <v>1.9887693533133185E-2</v>
      </c>
      <c r="AN178" s="3">
        <f t="shared" si="278"/>
        <v>0</v>
      </c>
      <c r="AO178" s="3">
        <f t="shared" si="278"/>
        <v>1.9640193026066285E-4</v>
      </c>
      <c r="AP178" s="3"/>
      <c r="AQ178" s="3"/>
      <c r="AR178" s="3">
        <f t="shared" si="122"/>
        <v>1.0125874027149722E-3</v>
      </c>
    </row>
    <row r="179" spans="1:44" x14ac:dyDescent="0.25">
      <c r="A179" s="29" t="s">
        <v>1059</v>
      </c>
      <c r="B179" s="3">
        <f t="shared" si="273"/>
        <v>2.3091704303639465E-2</v>
      </c>
      <c r="C179" s="3">
        <f t="shared" si="274"/>
        <v>-4.1028820042932424E-3</v>
      </c>
      <c r="D179" s="3">
        <f t="shared" si="274"/>
        <v>2.980223184318898E-3</v>
      </c>
      <c r="E179" s="3">
        <f t="shared" si="274"/>
        <v>-8.0606780603481056E-4</v>
      </c>
      <c r="F179" s="3">
        <f t="shared" si="274"/>
        <v>1.9511749640339061E-2</v>
      </c>
      <c r="G179" s="3">
        <f t="shared" si="274"/>
        <v>9.534535991407091E-4</v>
      </c>
      <c r="H179" s="3">
        <f t="shared" si="274"/>
        <v>2.9623184236898328E-10</v>
      </c>
      <c r="I179" s="3">
        <f t="shared" si="274"/>
        <v>-3.5294612431582767E-3</v>
      </c>
      <c r="J179" s="3">
        <f t="shared" si="274"/>
        <v>3.1061730874022619E-3</v>
      </c>
      <c r="K179" s="3">
        <f t="shared" si="274"/>
        <v>1.116074709124197E-4</v>
      </c>
      <c r="L179" s="3">
        <f t="shared" si="274"/>
        <v>1.560356063424036E-10</v>
      </c>
      <c r="M179" s="3">
        <f t="shared" si="274"/>
        <v>4.0317831814265358E-3</v>
      </c>
      <c r="N179" s="3">
        <f t="shared" si="274"/>
        <v>8.3512233409364076E-4</v>
      </c>
      <c r="P179" s="29" t="s">
        <v>1059</v>
      </c>
      <c r="Q179" s="3">
        <f t="shared" si="275"/>
        <v>9.3729784850397721E-2</v>
      </c>
      <c r="R179" s="3">
        <f t="shared" si="276"/>
        <v>4.2290925647675776E-3</v>
      </c>
      <c r="S179" s="3">
        <f t="shared" si="276"/>
        <v>4.3635978221787768E-3</v>
      </c>
      <c r="T179" s="3">
        <f t="shared" si="276"/>
        <v>-6.1365744494047083E-10</v>
      </c>
      <c r="U179" s="3">
        <f t="shared" si="276"/>
        <v>6.2969167164496798E-2</v>
      </c>
      <c r="V179" s="3">
        <f t="shared" si="276"/>
        <v>0</v>
      </c>
      <c r="W179" s="3">
        <f t="shared" si="276"/>
        <v>9.834099044088497E-10</v>
      </c>
      <c r="X179" s="3">
        <f t="shared" si="276"/>
        <v>-4.5086915062272865E-4</v>
      </c>
      <c r="Y179" s="3">
        <f t="shared" si="276"/>
        <v>9.7057847938006921E-3</v>
      </c>
      <c r="Z179" s="3">
        <f t="shared" si="276"/>
        <v>2.1762914548543355E-10</v>
      </c>
      <c r="AA179" s="3">
        <f t="shared" si="276"/>
        <v>4.8756063658378634E-10</v>
      </c>
      <c r="AB179" s="3">
        <f t="shared" si="276"/>
        <v>1.259801413653317E-2</v>
      </c>
      <c r="AC179" s="3">
        <f t="shared" si="276"/>
        <v>3.1500341943539674E-4</v>
      </c>
      <c r="AE179" s="29" t="s">
        <v>1059</v>
      </c>
      <c r="AF179" s="3">
        <f t="shared" si="277"/>
        <v>-1.0154866588456194E-2</v>
      </c>
      <c r="AG179" s="3">
        <f t="shared" si="278"/>
        <v>-8.0244158712859687E-3</v>
      </c>
      <c r="AH179" s="3">
        <f t="shared" si="278"/>
        <v>2.3291298210284519E-3</v>
      </c>
      <c r="AI179" s="3">
        <f t="shared" si="278"/>
        <v>-1.1854508700742932E-3</v>
      </c>
      <c r="AJ179" s="3">
        <f t="shared" si="278"/>
        <v>-9.4193119708716627E-4</v>
      </c>
      <c r="AK179" s="3">
        <f t="shared" si="278"/>
        <v>1.4022055928297188E-3</v>
      </c>
      <c r="AL179" s="3">
        <f t="shared" si="278"/>
        <v>0</v>
      </c>
      <c r="AM179" s="3">
        <f t="shared" si="278"/>
        <v>-4.9784335813085586E-3</v>
      </c>
      <c r="AN179" s="3">
        <f t="shared" si="278"/>
        <v>0</v>
      </c>
      <c r="AO179" s="3">
        <f t="shared" si="278"/>
        <v>1.6413654384717479E-4</v>
      </c>
      <c r="AP179" s="3"/>
      <c r="AQ179" s="3"/>
      <c r="AR179" s="3">
        <f t="shared" si="122"/>
        <v>1.0799237398105329E-3</v>
      </c>
    </row>
    <row r="180" spans="1:44" hidden="1" outlineLevel="1" x14ac:dyDescent="0.25">
      <c r="A180" s="29" t="s">
        <v>1060</v>
      </c>
      <c r="P180" s="29" t="s">
        <v>1060</v>
      </c>
      <c r="AE180" s="29" t="s">
        <v>1060</v>
      </c>
    </row>
    <row r="181" spans="1:44" hidden="1" outlineLevel="1" x14ac:dyDescent="0.25">
      <c r="A181" s="29" t="s">
        <v>1061</v>
      </c>
      <c r="P181" s="29" t="s">
        <v>1061</v>
      </c>
      <c r="AE181" s="29" t="s">
        <v>1061</v>
      </c>
    </row>
    <row r="182" spans="1:44" hidden="1" outlineLevel="1" x14ac:dyDescent="0.25">
      <c r="A182" s="29" t="s">
        <v>1062</v>
      </c>
      <c r="P182" s="29" t="s">
        <v>1062</v>
      </c>
      <c r="AE182" s="29" t="s">
        <v>1062</v>
      </c>
    </row>
    <row r="183" spans="1:44" hidden="1" outlineLevel="1" x14ac:dyDescent="0.25">
      <c r="A183" s="29" t="s">
        <v>1063</v>
      </c>
      <c r="P183" s="29" t="s">
        <v>1063</v>
      </c>
      <c r="AE183" s="29" t="s">
        <v>1063</v>
      </c>
    </row>
    <row r="184" spans="1:44" hidden="1" outlineLevel="1" x14ac:dyDescent="0.25">
      <c r="A184" s="29" t="s">
        <v>1064</v>
      </c>
      <c r="P184" s="29" t="s">
        <v>1064</v>
      </c>
      <c r="AE184" s="29" t="s">
        <v>1064</v>
      </c>
    </row>
    <row r="185" spans="1:44" hidden="1" outlineLevel="1" x14ac:dyDescent="0.25">
      <c r="A185" s="29" t="s">
        <v>1065</v>
      </c>
      <c r="P185" s="29" t="s">
        <v>1065</v>
      </c>
      <c r="AE185" s="29" t="s">
        <v>1065</v>
      </c>
    </row>
    <row r="186" spans="1:44" hidden="1" outlineLevel="1" x14ac:dyDescent="0.25">
      <c r="A186" s="29" t="s">
        <v>1066</v>
      </c>
      <c r="P186" s="29" t="s">
        <v>1066</v>
      </c>
      <c r="AE186" s="29" t="s">
        <v>1066</v>
      </c>
    </row>
    <row r="187" spans="1:44" hidden="1" outlineLevel="1" x14ac:dyDescent="0.25">
      <c r="A187" s="29" t="s">
        <v>1067</v>
      </c>
      <c r="P187" s="29" t="s">
        <v>1067</v>
      </c>
      <c r="AE187" s="29" t="s">
        <v>1067</v>
      </c>
    </row>
    <row r="188" spans="1:44" hidden="1" outlineLevel="1" x14ac:dyDescent="0.25">
      <c r="A188" s="29" t="s">
        <v>1068</v>
      </c>
      <c r="P188" s="29" t="s">
        <v>1068</v>
      </c>
      <c r="AE188" s="29" t="s">
        <v>1068</v>
      </c>
    </row>
    <row r="189" spans="1:44" hidden="1" outlineLevel="1" x14ac:dyDescent="0.25">
      <c r="A189" s="29" t="s">
        <v>1069</v>
      </c>
      <c r="P189" s="29" t="s">
        <v>1069</v>
      </c>
      <c r="AE189" s="29" t="s">
        <v>1069</v>
      </c>
    </row>
    <row r="190" spans="1:44" hidden="1" outlineLevel="1" x14ac:dyDescent="0.25">
      <c r="A190" s="29" t="s">
        <v>1070</v>
      </c>
      <c r="P190" s="29" t="s">
        <v>1070</v>
      </c>
      <c r="AE190" s="29" t="s">
        <v>1070</v>
      </c>
    </row>
    <row r="191" spans="1:44" hidden="1" outlineLevel="1" x14ac:dyDescent="0.25">
      <c r="A191" s="29" t="s">
        <v>1071</v>
      </c>
      <c r="P191" s="29" t="s">
        <v>1071</v>
      </c>
      <c r="AE191" s="29" t="s">
        <v>1071</v>
      </c>
    </row>
    <row r="192" spans="1:44" ht="18" customHeight="1" collapsed="1" x14ac:dyDescent="0.25">
      <c r="A192" s="159" t="s">
        <v>251</v>
      </c>
      <c r="B192" s="3">
        <f>(B75-B74)/B74*(B$3/$B$3)</f>
        <v>2.4528821552499212E-2</v>
      </c>
      <c r="C192" s="3">
        <f>(C75-C74)/$B74*(C$3/$B$3)</f>
        <v>9.7460593112084961E-3</v>
      </c>
      <c r="D192" s="3">
        <f t="shared" ref="D192:N192" si="279">(D75-D74)/$B74*(D$3/$B$3)</f>
        <v>-1.5797029692242239E-4</v>
      </c>
      <c r="E192" s="3">
        <f t="shared" si="279"/>
        <v>4.9875071011496223E-4</v>
      </c>
      <c r="F192" s="3">
        <f t="shared" si="279"/>
        <v>8.7221289648433276E-3</v>
      </c>
      <c r="G192" s="3">
        <f t="shared" si="279"/>
        <v>-5.9263223002570936E-4</v>
      </c>
      <c r="H192" s="3">
        <f t="shared" si="279"/>
        <v>2.4311551206397138E-4</v>
      </c>
      <c r="I192" s="3">
        <f t="shared" si="279"/>
        <v>7.1051500084042445E-3</v>
      </c>
      <c r="J192" s="3">
        <f t="shared" si="279"/>
        <v>-1.5657447506029653E-4</v>
      </c>
      <c r="K192" s="3">
        <f t="shared" si="279"/>
        <v>-2.6712264129653092E-4</v>
      </c>
      <c r="L192" s="3">
        <f t="shared" si="279"/>
        <v>0</v>
      </c>
      <c r="M192" s="3">
        <f t="shared" si="279"/>
        <v>-4.7424992618062448E-4</v>
      </c>
      <c r="N192" s="3">
        <f t="shared" si="279"/>
        <v>-1.3784150002954342E-4</v>
      </c>
      <c r="P192" s="159" t="s">
        <v>251</v>
      </c>
      <c r="Q192" s="3">
        <f>(Q75-Q74)/Q74*(Q$3/$Q$3)</f>
        <v>2.0257421105458331E-2</v>
      </c>
      <c r="R192" s="3">
        <f>(R75-R74)/$Q74*(R$3/$Q$3)</f>
        <v>-3.0587516811487895E-4</v>
      </c>
      <c r="S192" s="3">
        <f t="shared" ref="S192:AC192" si="280">(S75-S74)/$Q74*(S$3/$Q$3)</f>
        <v>9.3569139978961222E-4</v>
      </c>
      <c r="T192" s="3">
        <f t="shared" si="280"/>
        <v>3.4549638574912001E-3</v>
      </c>
      <c r="U192" s="3">
        <f t="shared" si="280"/>
        <v>2.3338221181588587E-2</v>
      </c>
      <c r="V192" s="3">
        <f t="shared" si="280"/>
        <v>0</v>
      </c>
      <c r="W192" s="3">
        <f t="shared" si="280"/>
        <v>4.9488902584473161E-4</v>
      </c>
      <c r="X192" s="3">
        <f t="shared" si="280"/>
        <v>-6.249594433753944E-3</v>
      </c>
      <c r="Y192" s="3">
        <f t="shared" si="280"/>
        <v>0</v>
      </c>
      <c r="Z192" s="3">
        <f t="shared" si="280"/>
        <v>1.4731135490562348E-4</v>
      </c>
      <c r="AA192" s="3">
        <f t="shared" si="280"/>
        <v>0</v>
      </c>
      <c r="AB192" s="3">
        <f t="shared" si="280"/>
        <v>-1.3372885748433243E-3</v>
      </c>
      <c r="AC192" s="3">
        <f t="shared" si="280"/>
        <v>-2.2091664086539974E-4</v>
      </c>
      <c r="AE192" s="159" t="s">
        <v>251</v>
      </c>
      <c r="AF192" s="3">
        <f>(AF75-AF74)/$AF74*(AF$3/$AF$3)</f>
        <v>2.6876005749268139E-2</v>
      </c>
      <c r="AG192" s="3">
        <f>(AG75-AG74)/$AF74*(AG$3/$AF$3)</f>
        <v>1.5269722490829668E-2</v>
      </c>
      <c r="AH192" s="3">
        <f t="shared" ref="AH192:AO192" si="281">(AH75-AH74)/$AF74*(AH$3/$AF$3)</f>
        <v>-7.5895384265091967E-4</v>
      </c>
      <c r="AI192" s="3">
        <f t="shared" si="281"/>
        <v>-1.1257236031704534E-3</v>
      </c>
      <c r="AJ192" s="3">
        <f t="shared" si="281"/>
        <v>6.9041328723315563E-4</v>
      </c>
      <c r="AK192" s="3">
        <f t="shared" si="281"/>
        <v>-9.1828987998829575E-4</v>
      </c>
      <c r="AL192" s="3">
        <f t="shared" si="281"/>
        <v>1.0476363510613721E-4</v>
      </c>
      <c r="AM192" s="3">
        <f t="shared" si="281"/>
        <v>1.4443735405462895E-2</v>
      </c>
      <c r="AN192" s="3">
        <f t="shared" si="281"/>
        <v>-2.4261349775946172E-4</v>
      </c>
      <c r="AO192" s="3">
        <f t="shared" si="281"/>
        <v>-4.9485865856982577E-4</v>
      </c>
      <c r="AP192" s="3"/>
      <c r="AQ192" s="3"/>
      <c r="AR192" s="3">
        <f t="shared" ref="AR192:AR198" si="282">(AR75-AR74)/$AF74*(AR$3/$AF$3)</f>
        <v>-9.2190371168033737E-5</v>
      </c>
    </row>
    <row r="193" spans="1:44" x14ac:dyDescent="0.25">
      <c r="A193" s="159" t="s">
        <v>252</v>
      </c>
      <c r="B193" s="3">
        <f t="shared" ref="B193" si="283">(B76-B75)/B75*(B$3/$B$3)</f>
        <v>4.3399691664861365E-3</v>
      </c>
      <c r="C193" s="3">
        <f t="shared" ref="C193:N193" si="284">(C76-C75)/$B75*(C$3/$B$3)</f>
        <v>2.3547155456239647E-3</v>
      </c>
      <c r="D193" s="3">
        <f t="shared" si="284"/>
        <v>1.2227643521369632E-4</v>
      </c>
      <c r="E193" s="3">
        <f t="shared" si="284"/>
        <v>-3.3685864747886799E-4</v>
      </c>
      <c r="F193" s="3">
        <f t="shared" si="284"/>
        <v>-7.2230831255027934E-4</v>
      </c>
      <c r="G193" s="3">
        <f t="shared" si="284"/>
        <v>-1.6990393362781387E-4</v>
      </c>
      <c r="H193" s="3">
        <f t="shared" si="284"/>
        <v>2.2080588156039746E-4</v>
      </c>
      <c r="I193" s="3">
        <f t="shared" si="284"/>
        <v>3.5503089228402086E-3</v>
      </c>
      <c r="J193" s="3">
        <f t="shared" si="284"/>
        <v>-4.5602274481207208E-5</v>
      </c>
      <c r="K193" s="3">
        <f t="shared" si="284"/>
        <v>-5.2042773404137094E-4</v>
      </c>
      <c r="L193" s="3">
        <f t="shared" si="284"/>
        <v>0</v>
      </c>
      <c r="M193" s="3">
        <f t="shared" si="284"/>
        <v>6.1778889679571058E-4</v>
      </c>
      <c r="N193" s="3">
        <f t="shared" si="284"/>
        <v>-7.3081993669078967E-4</v>
      </c>
      <c r="P193" s="159" t="s">
        <v>252</v>
      </c>
      <c r="Q193" s="3">
        <f t="shared" ref="Q193" si="285">(Q76-Q75)/Q75*(Q$3/$Q$3)</f>
        <v>-5.1228024123470151E-3</v>
      </c>
      <c r="R193" s="3">
        <f t="shared" ref="R193:AC193" si="286">(R76-R75)/$Q75*(R$3/$Q$3)</f>
        <v>1.276561277178641E-3</v>
      </c>
      <c r="S193" s="3">
        <f t="shared" si="286"/>
        <v>-1.2125023356563927E-3</v>
      </c>
      <c r="T193" s="3">
        <f t="shared" si="286"/>
        <v>2.2243487301921057E-3</v>
      </c>
      <c r="U193" s="3">
        <f t="shared" si="286"/>
        <v>-2.8655445379707901E-3</v>
      </c>
      <c r="V193" s="3">
        <f t="shared" si="286"/>
        <v>0</v>
      </c>
      <c r="W193" s="3">
        <f t="shared" si="286"/>
        <v>1.6168763412293693E-4</v>
      </c>
      <c r="X193" s="3">
        <f t="shared" si="286"/>
        <v>-4.4820432617305329E-3</v>
      </c>
      <c r="Y193" s="3">
        <f t="shared" si="286"/>
        <v>0</v>
      </c>
      <c r="Z193" s="3">
        <f t="shared" si="286"/>
        <v>4.8128819210485869E-5</v>
      </c>
      <c r="AA193" s="3">
        <f t="shared" si="286"/>
        <v>0</v>
      </c>
      <c r="AB193" s="3">
        <f t="shared" si="286"/>
        <v>1.7493325565529068E-3</v>
      </c>
      <c r="AC193" s="3">
        <f t="shared" si="286"/>
        <v>-2.0227389186912022E-3</v>
      </c>
      <c r="AE193" s="159" t="s">
        <v>252</v>
      </c>
      <c r="AF193" s="3">
        <f t="shared" ref="AF193" si="287">(AF76-AF75)/AF75*(AF$3/$AF$3)</f>
        <v>9.5063467918268963E-3</v>
      </c>
      <c r="AG193" s="3">
        <f t="shared" ref="AG193:AO193" si="288">(AG76-AG75)/$AF75*(AG$3/$AF$3)</f>
        <v>2.9433508153382478E-3</v>
      </c>
      <c r="AH193" s="3">
        <f t="shared" si="288"/>
        <v>8.5102252631306019E-4</v>
      </c>
      <c r="AI193" s="3">
        <f t="shared" si="288"/>
        <v>-1.7352016436235735E-3</v>
      </c>
      <c r="AJ193" s="3">
        <f t="shared" si="288"/>
        <v>4.4783741404396022E-4</v>
      </c>
      <c r="AK193" s="3">
        <f t="shared" si="288"/>
        <v>-2.6266647488457681E-4</v>
      </c>
      <c r="AL193" s="3">
        <f t="shared" si="288"/>
        <v>2.5308299933331707E-4</v>
      </c>
      <c r="AM193" s="3">
        <f t="shared" si="288"/>
        <v>7.9357334373872206E-3</v>
      </c>
      <c r="AN193" s="3">
        <f t="shared" si="288"/>
        <v>-7.0500501951659944E-5</v>
      </c>
      <c r="AO193" s="3">
        <f t="shared" si="288"/>
        <v>-8.3084142064548732E-4</v>
      </c>
      <c r="AP193" s="3"/>
      <c r="AQ193" s="3"/>
      <c r="AR193" s="3">
        <f t="shared" si="282"/>
        <v>-2.5470732329762209E-5</v>
      </c>
    </row>
    <row r="194" spans="1:44" x14ac:dyDescent="0.25">
      <c r="A194" s="159" t="s">
        <v>253</v>
      </c>
      <c r="B194" s="3">
        <f t="shared" ref="B194" si="289">(B77-B76)/B76*(B$3/$B$3)</f>
        <v>7.0110904930328717E-3</v>
      </c>
      <c r="C194" s="3">
        <f t="shared" ref="C194:N194" si="290">(C77-C76)/$B76*(C$3/$B$3)</f>
        <v>5.8217863537739205E-3</v>
      </c>
      <c r="D194" s="3">
        <f t="shared" si="290"/>
        <v>5.7702676069327987E-4</v>
      </c>
      <c r="E194" s="3">
        <f t="shared" si="290"/>
        <v>1.4487295939236921E-3</v>
      </c>
      <c r="F194" s="3">
        <f t="shared" si="290"/>
        <v>8.4265785891943809E-4</v>
      </c>
      <c r="G194" s="3">
        <f t="shared" si="290"/>
        <v>5.3348345243177598E-5</v>
      </c>
      <c r="H194" s="3">
        <f t="shared" si="290"/>
        <v>-9.4072124103602059E-5</v>
      </c>
      <c r="I194" s="3">
        <f t="shared" si="290"/>
        <v>-1.4326868995594806E-3</v>
      </c>
      <c r="J194" s="3">
        <f t="shared" si="290"/>
        <v>9.4819265467022328E-6</v>
      </c>
      <c r="K194" s="3">
        <f t="shared" si="290"/>
        <v>-7.559093814544238E-5</v>
      </c>
      <c r="L194" s="3">
        <f t="shared" si="290"/>
        <v>1.2561266508899203E-4</v>
      </c>
      <c r="M194" s="3">
        <f t="shared" si="290"/>
        <v>3.4507015271904558E-4</v>
      </c>
      <c r="N194" s="3">
        <f t="shared" si="290"/>
        <v>-6.1025700391803691E-4</v>
      </c>
      <c r="P194" s="159" t="s">
        <v>253</v>
      </c>
      <c r="Q194" s="3">
        <f t="shared" ref="Q194" si="291">(Q77-Q76)/Q76*(Q$3/$Q$3)</f>
        <v>1.3660781422878576E-2</v>
      </c>
      <c r="R194" s="3">
        <f t="shared" ref="R194:AC194" si="292">(R77-R76)/$Q76*(R$3/$Q$3)</f>
        <v>3.7137434685034407E-3</v>
      </c>
      <c r="S194" s="3">
        <f t="shared" si="292"/>
        <v>-2.1637425120772514E-4</v>
      </c>
      <c r="T194" s="3">
        <f t="shared" si="292"/>
        <v>2.2375625655631677E-3</v>
      </c>
      <c r="U194" s="3">
        <f t="shared" si="292"/>
        <v>3.7792823024336967E-3</v>
      </c>
      <c r="V194" s="3">
        <f t="shared" si="292"/>
        <v>0</v>
      </c>
      <c r="W194" s="3">
        <f t="shared" si="292"/>
        <v>3.4482303678205593E-4</v>
      </c>
      <c r="X194" s="3">
        <f t="shared" si="292"/>
        <v>2.456268049901917E-3</v>
      </c>
      <c r="Y194" s="3">
        <f t="shared" si="292"/>
        <v>0</v>
      </c>
      <c r="Z194" s="3">
        <f t="shared" si="292"/>
        <v>0</v>
      </c>
      <c r="AA194" s="3">
        <f t="shared" si="292"/>
        <v>3.5906822887669905E-4</v>
      </c>
      <c r="AB194" s="3">
        <f t="shared" si="292"/>
        <v>9.8639518942821914E-4</v>
      </c>
      <c r="AC194" s="3">
        <f t="shared" si="292"/>
        <v>0</v>
      </c>
      <c r="AE194" s="159" t="s">
        <v>253</v>
      </c>
      <c r="AF194" s="3">
        <f t="shared" ref="AF194" si="293">(AF77-AF76)/AF76*(AF$3/$AF$3)</f>
        <v>3.4332100152778167E-3</v>
      </c>
      <c r="AG194" s="3">
        <f t="shared" ref="AG194:AO194" si="294">(AG77-AG76)/$AF76*(AG$3/$AF$3)</f>
        <v>6.9560378559613695E-3</v>
      </c>
      <c r="AH194" s="3">
        <f t="shared" si="294"/>
        <v>1.0039249456546807E-3</v>
      </c>
      <c r="AI194" s="3">
        <f t="shared" si="294"/>
        <v>1.024292772976077E-3</v>
      </c>
      <c r="AJ194" s="3">
        <f t="shared" si="294"/>
        <v>-7.374129504199616E-4</v>
      </c>
      <c r="AK194" s="3">
        <f t="shared" si="294"/>
        <v>8.2052305446972219E-5</v>
      </c>
      <c r="AL194" s="3">
        <f t="shared" si="294"/>
        <v>-3.302232491155995E-4</v>
      </c>
      <c r="AM194" s="3">
        <f t="shared" si="294"/>
        <v>-3.5251723323901731E-3</v>
      </c>
      <c r="AN194" s="3">
        <f t="shared" si="294"/>
        <v>1.4583753808190899E-5</v>
      </c>
      <c r="AO194" s="3">
        <f t="shared" si="294"/>
        <v>-1.1626327258963779E-4</v>
      </c>
      <c r="AP194" s="3"/>
      <c r="AQ194" s="3"/>
      <c r="AR194" s="3">
        <f t="shared" si="282"/>
        <v>-9.3860972637197523E-4</v>
      </c>
    </row>
    <row r="195" spans="1:44" x14ac:dyDescent="0.25">
      <c r="A195" s="159" t="s">
        <v>254</v>
      </c>
      <c r="B195" s="3">
        <f t="shared" ref="B195" si="295">(B78-B77)/B77*(B$3/$B$3)</f>
        <v>-4.786391401161218E-3</v>
      </c>
      <c r="C195" s="3">
        <f t="shared" ref="C195:N195" si="296">(C78-C77)/$B77*(C$3/$B$3)</f>
        <v>2.9111749346401872E-3</v>
      </c>
      <c r="D195" s="3">
        <f t="shared" si="296"/>
        <v>8.6083963308776078E-4</v>
      </c>
      <c r="E195" s="3">
        <f t="shared" si="296"/>
        <v>2.6360035841050501E-4</v>
      </c>
      <c r="F195" s="3">
        <f t="shared" si="296"/>
        <v>-1.9701773588893867E-2</v>
      </c>
      <c r="G195" s="3">
        <f t="shared" si="296"/>
        <v>-8.765487973110439E-4</v>
      </c>
      <c r="H195" s="3">
        <f t="shared" si="296"/>
        <v>4.5825260416996371E-4</v>
      </c>
      <c r="I195" s="3">
        <f t="shared" si="296"/>
        <v>8.2106328377366099E-3</v>
      </c>
      <c r="J195" s="3">
        <f t="shared" si="296"/>
        <v>2.8247804066093529E-5</v>
      </c>
      <c r="K195" s="3">
        <f t="shared" si="296"/>
        <v>8.2795182080368072E-4</v>
      </c>
      <c r="L195" s="3">
        <f t="shared" si="296"/>
        <v>3.8522036447732725E-4</v>
      </c>
      <c r="M195" s="3">
        <f t="shared" si="296"/>
        <v>1.2034714306831038E-3</v>
      </c>
      <c r="N195" s="3">
        <f t="shared" si="296"/>
        <v>6.4251915025996607E-4</v>
      </c>
      <c r="P195" s="159" t="s">
        <v>254</v>
      </c>
      <c r="Q195" s="3">
        <f t="shared" ref="Q195" si="297">(Q78-Q77)/Q77*(Q$3/$Q$3)</f>
        <v>-4.8954789540491699E-2</v>
      </c>
      <c r="R195" s="3">
        <f t="shared" ref="R195:AC195" si="298">(R78-R77)/$Q77*(R$3/$Q$3)</f>
        <v>9.9705711464366758E-4</v>
      </c>
      <c r="S195" s="3">
        <f t="shared" si="298"/>
        <v>1.4143801271624583E-3</v>
      </c>
      <c r="T195" s="3">
        <f t="shared" si="298"/>
        <v>3.4685358032443175E-5</v>
      </c>
      <c r="U195" s="3">
        <f t="shared" si="298"/>
        <v>-5.7793965818525764E-2</v>
      </c>
      <c r="V195" s="3">
        <f t="shared" si="298"/>
        <v>0</v>
      </c>
      <c r="W195" s="3">
        <f t="shared" si="298"/>
        <v>-3.4017596724816244E-4</v>
      </c>
      <c r="X195" s="3">
        <f t="shared" si="298"/>
        <v>6.0579142818716091E-4</v>
      </c>
      <c r="Y195" s="3">
        <f t="shared" si="298"/>
        <v>0</v>
      </c>
      <c r="Z195" s="3">
        <f t="shared" si="298"/>
        <v>0</v>
      </c>
      <c r="AA195" s="3">
        <f t="shared" si="298"/>
        <v>1.0939423904838142E-3</v>
      </c>
      <c r="AB195" s="3">
        <f t="shared" si="298"/>
        <v>3.41759885951191E-3</v>
      </c>
      <c r="AC195" s="3">
        <f t="shared" si="298"/>
        <v>1.6159023651605177E-3</v>
      </c>
      <c r="AE195" s="159" t="s">
        <v>254</v>
      </c>
      <c r="AF195" s="3">
        <f t="shared" ref="AF195" si="299">(AF78-AF77)/AF77*(AF$3/$AF$3)</f>
        <v>1.922096018685681E-2</v>
      </c>
      <c r="AG195" s="3">
        <f t="shared" ref="AG195:AO195" si="300">(AG78-AG77)/$AF77*(AG$3/$AF$3)</f>
        <v>3.9515764918320578E-3</v>
      </c>
      <c r="AH195" s="3">
        <f t="shared" si="300"/>
        <v>5.5996691154656963E-4</v>
      </c>
      <c r="AI195" s="3">
        <f t="shared" si="300"/>
        <v>3.8802501367407865E-4</v>
      </c>
      <c r="AJ195" s="3">
        <f t="shared" si="300"/>
        <v>1.0029422421048743E-3</v>
      </c>
      <c r="AK195" s="3">
        <f t="shared" si="300"/>
        <v>-1.352989671860114E-3</v>
      </c>
      <c r="AL195" s="3">
        <f t="shared" si="300"/>
        <v>8.9223204104341136E-4</v>
      </c>
      <c r="AM195" s="3">
        <f t="shared" si="300"/>
        <v>1.2344185042717557E-2</v>
      </c>
      <c r="AN195" s="3">
        <f t="shared" si="300"/>
        <v>4.3601568084344145E-5</v>
      </c>
      <c r="AO195" s="3">
        <f t="shared" si="300"/>
        <v>1.2779783436903871E-3</v>
      </c>
      <c r="AP195" s="3"/>
      <c r="AQ195" s="3"/>
      <c r="AR195" s="3">
        <f t="shared" si="282"/>
        <v>1.1344133476266199E-4</v>
      </c>
    </row>
    <row r="196" spans="1:44" x14ac:dyDescent="0.25">
      <c r="A196" s="159" t="s">
        <v>255</v>
      </c>
      <c r="B196" s="3">
        <f t="shared" ref="B196" si="301">(B79-B78)/B78*(B$3/$B$3)</f>
        <v>0.13175584194105242</v>
      </c>
      <c r="C196" s="3">
        <f t="shared" ref="C196:N196" si="302">(C79-C78)/$B78*(C$3/$B$3)</f>
        <v>3.4888795069162919E-2</v>
      </c>
      <c r="D196" s="3">
        <f t="shared" si="302"/>
        <v>2.2130375598025782E-3</v>
      </c>
      <c r="E196" s="3">
        <f t="shared" si="302"/>
        <v>1.1155654506757118E-3</v>
      </c>
      <c r="F196" s="3">
        <f t="shared" si="302"/>
        <v>5.3857309589688034E-2</v>
      </c>
      <c r="G196" s="3">
        <f t="shared" si="302"/>
        <v>1.5277034939912993E-3</v>
      </c>
      <c r="H196" s="3">
        <f t="shared" si="302"/>
        <v>-1.4114073259654405E-4</v>
      </c>
      <c r="I196" s="3">
        <f t="shared" si="302"/>
        <v>3.4123496128421686E-2</v>
      </c>
      <c r="J196" s="3">
        <f t="shared" si="302"/>
        <v>-2.8079168033795266E-6</v>
      </c>
      <c r="K196" s="3">
        <f t="shared" si="302"/>
        <v>1.0948532474948261E-3</v>
      </c>
      <c r="L196" s="3">
        <f t="shared" si="302"/>
        <v>1.2337736727233547E-3</v>
      </c>
      <c r="M196" s="3">
        <f t="shared" si="302"/>
        <v>1.0691402078116916E-3</v>
      </c>
      <c r="N196" s="3">
        <f t="shared" si="302"/>
        <v>7.7612292560799191E-4</v>
      </c>
      <c r="P196" s="159" t="s">
        <v>255</v>
      </c>
      <c r="Q196" s="3">
        <f t="shared" ref="Q196:Q198" si="303">(Q79-Q78)/Q78*(Q$3/$Q$3)</f>
        <v>0.15496132527540649</v>
      </c>
      <c r="R196" s="3">
        <f t="shared" ref="R196:AC196" si="304">(R79-R78)/$Q78*(R$3/$Q$3)</f>
        <v>1.5345841704555228E-3</v>
      </c>
      <c r="S196" s="3">
        <f t="shared" si="304"/>
        <v>-1.2627390045940967E-3</v>
      </c>
      <c r="T196" s="3">
        <f t="shared" si="304"/>
        <v>-1.921698956701389E-4</v>
      </c>
      <c r="U196" s="3">
        <f t="shared" si="304"/>
        <v>0.14404469069963166</v>
      </c>
      <c r="V196" s="3">
        <f t="shared" si="304"/>
        <v>0</v>
      </c>
      <c r="W196" s="3">
        <f t="shared" si="304"/>
        <v>0</v>
      </c>
      <c r="X196" s="3">
        <f t="shared" si="304"/>
        <v>2.1220822224815136E-3</v>
      </c>
      <c r="Y196" s="3">
        <f t="shared" si="304"/>
        <v>0</v>
      </c>
      <c r="Z196" s="3">
        <f t="shared" si="304"/>
        <v>0</v>
      </c>
      <c r="AA196" s="3">
        <f t="shared" si="304"/>
        <v>3.666364979270643E-3</v>
      </c>
      <c r="AB196" s="3">
        <f t="shared" si="304"/>
        <v>3.1771281298771836E-3</v>
      </c>
      <c r="AC196" s="3">
        <f t="shared" si="304"/>
        <v>1.8713836603597689E-3</v>
      </c>
      <c r="AE196" s="159" t="s">
        <v>255</v>
      </c>
      <c r="AF196" s="3">
        <f t="shared" ref="AF196:AF198" si="305">(AF79-AF78)/AF78*(AF$3/$AF$3)</f>
        <v>0.11998638790736345</v>
      </c>
      <c r="AG196" s="3">
        <f t="shared" ref="AG196:AO196" si="306">(AG79-AG78)/$AF78*(AG$3/$AF$3)</f>
        <v>5.180554339256891E-2</v>
      </c>
      <c r="AH196" s="3">
        <f t="shared" si="306"/>
        <v>3.9758978008617952E-3</v>
      </c>
      <c r="AI196" s="3">
        <f t="shared" si="306"/>
        <v>1.7788288312267227E-3</v>
      </c>
      <c r="AJ196" s="3">
        <f t="shared" si="306"/>
        <v>8.115648902595432E-3</v>
      </c>
      <c r="AK196" s="3">
        <f t="shared" si="306"/>
        <v>2.3025311113519511E-3</v>
      </c>
      <c r="AL196" s="3">
        <f t="shared" si="306"/>
        <v>-2.1272522699694132E-4</v>
      </c>
      <c r="AM196" s="3">
        <f t="shared" si="306"/>
        <v>5.0354121443990117E-2</v>
      </c>
      <c r="AN196" s="3">
        <f t="shared" si="306"/>
        <v>-4.2320854823920485E-6</v>
      </c>
      <c r="AO196" s="3">
        <f t="shared" si="306"/>
        <v>1.6501456663321804E-3</v>
      </c>
      <c r="AP196" s="3"/>
      <c r="AQ196" s="3"/>
      <c r="AR196" s="3">
        <f t="shared" si="282"/>
        <v>2.2062393557789337E-4</v>
      </c>
    </row>
    <row r="197" spans="1:44" x14ac:dyDescent="0.25">
      <c r="A197" s="159" t="s">
        <v>256</v>
      </c>
      <c r="B197" s="3">
        <f>(B80-B79)/B79*(B$3/$B$3)</f>
        <v>0.12416893347881969</v>
      </c>
      <c r="C197" s="3">
        <f t="shared" ref="C197:N198" si="307">(C80-C79)/$B79*(C$3/$B$3)</f>
        <v>4.1726876760761603E-2</v>
      </c>
      <c r="D197" s="3">
        <f t="shared" si="307"/>
        <v>1.9320634212818627E-2</v>
      </c>
      <c r="E197" s="3">
        <f t="shared" si="307"/>
        <v>3.0961820445436499E-3</v>
      </c>
      <c r="F197" s="3">
        <f t="shared" si="307"/>
        <v>2.2594987463259903E-2</v>
      </c>
      <c r="G197" s="3">
        <f t="shared" si="307"/>
        <v>3.971020917480997E-3</v>
      </c>
      <c r="H197" s="3">
        <f t="shared" si="307"/>
        <v>4.1375632832225739E-4</v>
      </c>
      <c r="I197" s="3">
        <f t="shared" si="307"/>
        <v>2.3283287618178321E-2</v>
      </c>
      <c r="J197" s="3">
        <f t="shared" si="307"/>
        <v>7.2327883818231093E-4</v>
      </c>
      <c r="K197" s="3">
        <f t="shared" si="307"/>
        <v>1.552390324951116E-3</v>
      </c>
      <c r="L197" s="3">
        <f t="shared" si="307"/>
        <v>1.0535033257711076E-4</v>
      </c>
      <c r="M197" s="3">
        <f t="shared" si="307"/>
        <v>3.5618350153131854E-3</v>
      </c>
      <c r="N197" s="3">
        <f t="shared" si="307"/>
        <v>3.8193361467571932E-3</v>
      </c>
      <c r="P197" s="159" t="s">
        <v>256</v>
      </c>
      <c r="Q197" s="3">
        <f t="shared" si="303"/>
        <v>9.2744229602524139E-2</v>
      </c>
      <c r="R197" s="3">
        <f t="shared" ref="R197:AC198" si="308">(R80-R79)/$Q79*(R$3/$Q$3)</f>
        <v>1.1357307172799503E-2</v>
      </c>
      <c r="S197" s="3">
        <f t="shared" si="308"/>
        <v>1.2983393335306397E-3</v>
      </c>
      <c r="T197" s="3">
        <f t="shared" si="308"/>
        <v>6.8217493840306417E-3</v>
      </c>
      <c r="U197" s="3">
        <f t="shared" si="308"/>
        <v>5.3623673432142541E-2</v>
      </c>
      <c r="V197" s="3">
        <f t="shared" si="308"/>
        <v>0</v>
      </c>
      <c r="W197" s="3">
        <f t="shared" si="308"/>
        <v>-5.2692123562114191E-10</v>
      </c>
      <c r="X197" s="3">
        <f t="shared" si="308"/>
        <v>2.6313991210763295E-3</v>
      </c>
      <c r="Y197" s="3">
        <f t="shared" si="308"/>
        <v>1.7285760028687711E-3</v>
      </c>
      <c r="Z197" s="3">
        <f t="shared" si="308"/>
        <v>1.6044287305547126E-3</v>
      </c>
      <c r="AA197" s="3">
        <f t="shared" si="308"/>
        <v>3.0677641736600507E-4</v>
      </c>
      <c r="AB197" s="3">
        <f t="shared" si="308"/>
        <v>1.0371926946783766E-2</v>
      </c>
      <c r="AC197" s="3">
        <f t="shared" si="308"/>
        <v>3.0000362106344372E-3</v>
      </c>
      <c r="AE197" s="159" t="s">
        <v>256</v>
      </c>
      <c r="AF197" s="3">
        <f t="shared" si="305"/>
        <v>0.14060480721464022</v>
      </c>
      <c r="AG197" s="3">
        <f t="shared" ref="AG197:AO198" si="309">(AG80-AG79)/$AF79*(AG$3/$AF$3)</f>
        <v>5.761086653933984E-2</v>
      </c>
      <c r="AH197" s="3">
        <f t="shared" si="309"/>
        <v>2.8746711636937379E-2</v>
      </c>
      <c r="AI197" s="3">
        <f t="shared" si="309"/>
        <v>1.147624906725535E-3</v>
      </c>
      <c r="AJ197" s="3">
        <f t="shared" si="309"/>
        <v>6.3662693122302589E-3</v>
      </c>
      <c r="AK197" s="3">
        <f t="shared" si="309"/>
        <v>6.0479560894536244E-3</v>
      </c>
      <c r="AL197" s="3">
        <f t="shared" si="309"/>
        <v>6.3016044161986529E-4</v>
      </c>
      <c r="AM197" s="3">
        <f t="shared" si="309"/>
        <v>3.408469764010396E-2</v>
      </c>
      <c r="AN197" s="3">
        <f t="shared" si="309"/>
        <v>1.9748569047986795E-4</v>
      </c>
      <c r="AO197" s="3">
        <f t="shared" si="309"/>
        <v>1.5251723901624041E-3</v>
      </c>
      <c r="AP197" s="3"/>
      <c r="AQ197" s="3"/>
      <c r="AR197" s="3">
        <f t="shared" si="282"/>
        <v>4.2478487851046985E-3</v>
      </c>
    </row>
    <row r="198" spans="1:44" x14ac:dyDescent="0.25">
      <c r="A198" s="154" t="s">
        <v>257</v>
      </c>
      <c r="B198" s="885">
        <f>(B81-B80)/B80*(B$3/$B$3)</f>
        <v>3.6526217617201311E-2</v>
      </c>
      <c r="C198" s="885">
        <f t="shared" si="307"/>
        <v>5.7165732682714441E-3</v>
      </c>
      <c r="D198" s="885">
        <f t="shared" si="307"/>
        <v>5.7136917118396861E-3</v>
      </c>
      <c r="E198" s="885">
        <f t="shared" si="307"/>
        <v>2.1998634528096124E-5</v>
      </c>
      <c r="F198" s="885">
        <f t="shared" si="307"/>
        <v>2.5650537405963606E-3</v>
      </c>
      <c r="G198" s="885">
        <f t="shared" si="307"/>
        <v>2.3717400037612823E-3</v>
      </c>
      <c r="H198" s="885">
        <f t="shared" si="307"/>
        <v>9.0369307663173788E-5</v>
      </c>
      <c r="I198" s="885">
        <f t="shared" si="307"/>
        <v>1.2002755062149288E-2</v>
      </c>
      <c r="J198" s="885">
        <f t="shared" si="307"/>
        <v>1.844104880005812E-3</v>
      </c>
      <c r="K198" s="885">
        <f t="shared" si="307"/>
        <v>8.0116502575749917E-4</v>
      </c>
      <c r="L198" s="885">
        <f t="shared" si="307"/>
        <v>2.8114198678844669E-4</v>
      </c>
      <c r="M198" s="885">
        <f t="shared" si="307"/>
        <v>3.3377539739134262E-3</v>
      </c>
      <c r="N198" s="885">
        <f t="shared" si="307"/>
        <v>1.7798854430331852E-3</v>
      </c>
      <c r="O198" s="886"/>
      <c r="P198" s="154" t="s">
        <v>257</v>
      </c>
      <c r="Q198" s="885">
        <f t="shared" si="303"/>
        <v>3.6426488857093847E-2</v>
      </c>
      <c r="R198" s="885">
        <f t="shared" si="308"/>
        <v>7.628967655810664E-3</v>
      </c>
      <c r="S198" s="885">
        <f t="shared" si="308"/>
        <v>3.8377728046314376E-3</v>
      </c>
      <c r="T198" s="885">
        <f t="shared" si="308"/>
        <v>2.1569295922969113E-3</v>
      </c>
      <c r="U198" s="885">
        <f t="shared" si="308"/>
        <v>5.1224881413801998E-3</v>
      </c>
      <c r="V198" s="885">
        <f t="shared" si="308"/>
        <v>0</v>
      </c>
      <c r="W198" s="885">
        <f t="shared" si="308"/>
        <v>0</v>
      </c>
      <c r="X198" s="885">
        <f t="shared" si="308"/>
        <v>2.4422103921796761E-4</v>
      </c>
      <c r="Y198" s="885">
        <f t="shared" si="308"/>
        <v>5.2901560740406545E-3</v>
      </c>
      <c r="Z198" s="885">
        <f t="shared" si="308"/>
        <v>4.8949699610372009E-4</v>
      </c>
      <c r="AA198" s="885">
        <f t="shared" si="308"/>
        <v>8.4221801017016478E-4</v>
      </c>
      <c r="AB198" s="885">
        <f t="shared" si="308"/>
        <v>9.9989169445680922E-3</v>
      </c>
      <c r="AC198" s="885">
        <f t="shared" si="308"/>
        <v>8.1533011416274183E-4</v>
      </c>
      <c r="AD198" s="886"/>
      <c r="AE198" s="154" t="s">
        <v>257</v>
      </c>
      <c r="AF198" s="885">
        <f t="shared" si="305"/>
        <v>3.6576176240012463E-2</v>
      </c>
      <c r="AG198" s="885">
        <f t="shared" si="309"/>
        <v>4.7583080039039338E-3</v>
      </c>
      <c r="AH198" s="885">
        <f t="shared" si="309"/>
        <v>6.6536715132124585E-3</v>
      </c>
      <c r="AI198" s="885">
        <f t="shared" si="309"/>
        <v>-1.0477657248891383E-3</v>
      </c>
      <c r="AJ198" s="885">
        <f t="shared" si="309"/>
        <v>1.2835768264714521E-3</v>
      </c>
      <c r="AK198" s="885">
        <f t="shared" si="309"/>
        <v>3.5601634274755566E-3</v>
      </c>
      <c r="AL198" s="885">
        <f t="shared" si="309"/>
        <v>1.3565102599223035E-4</v>
      </c>
      <c r="AM198" s="885">
        <f t="shared" si="309"/>
        <v>1.7894681221360044E-2</v>
      </c>
      <c r="AN198" s="885">
        <f t="shared" si="309"/>
        <v>1.1736884734485518E-4</v>
      </c>
      <c r="AO198" s="885">
        <f t="shared" si="309"/>
        <v>9.5733431926357695E-4</v>
      </c>
      <c r="AP198" s="885"/>
      <c r="AQ198" s="885"/>
      <c r="AR198" s="885">
        <f t="shared" si="282"/>
        <v>2.2632015456899965E-3</v>
      </c>
    </row>
    <row r="199" spans="1:44" hidden="1" outlineLevel="1" x14ac:dyDescent="0.25">
      <c r="A199" s="159" t="s">
        <v>258</v>
      </c>
      <c r="P199" s="159" t="s">
        <v>258</v>
      </c>
      <c r="AE199" s="159" t="s">
        <v>258</v>
      </c>
    </row>
    <row r="200" spans="1:44" hidden="1" outlineLevel="1" x14ac:dyDescent="0.25">
      <c r="A200" s="159" t="s">
        <v>259</v>
      </c>
      <c r="P200" s="159" t="s">
        <v>259</v>
      </c>
      <c r="AE200" s="159" t="s">
        <v>259</v>
      </c>
    </row>
    <row r="201" spans="1:44" hidden="1" outlineLevel="1" x14ac:dyDescent="0.25">
      <c r="A201" s="159" t="s">
        <v>260</v>
      </c>
      <c r="P201" s="159" t="s">
        <v>260</v>
      </c>
      <c r="AE201" s="159" t="s">
        <v>260</v>
      </c>
    </row>
    <row r="202" spans="1:44" hidden="1" outlineLevel="1" x14ac:dyDescent="0.25">
      <c r="A202" s="159" t="s">
        <v>261</v>
      </c>
      <c r="P202" s="159" t="s">
        <v>261</v>
      </c>
      <c r="AE202" s="159" t="s">
        <v>261</v>
      </c>
    </row>
    <row r="203" spans="1:44" hidden="1" outlineLevel="1" x14ac:dyDescent="0.25">
      <c r="A203" s="159" t="s">
        <v>262</v>
      </c>
      <c r="P203" s="159" t="s">
        <v>262</v>
      </c>
      <c r="AE203" s="159" t="s">
        <v>262</v>
      </c>
    </row>
    <row r="204" spans="1:44" hidden="1" outlineLevel="1" x14ac:dyDescent="0.25">
      <c r="A204" s="159" t="s">
        <v>263</v>
      </c>
      <c r="P204" s="159" t="s">
        <v>263</v>
      </c>
      <c r="AE204" s="159" t="s">
        <v>263</v>
      </c>
    </row>
    <row r="205" spans="1:44" hidden="1" outlineLevel="1" x14ac:dyDescent="0.25">
      <c r="A205" s="159" t="s">
        <v>264</v>
      </c>
      <c r="P205" s="159" t="s">
        <v>264</v>
      </c>
      <c r="AE205" s="159" t="s">
        <v>264</v>
      </c>
    </row>
    <row r="206" spans="1:44" hidden="1" outlineLevel="1" x14ac:dyDescent="0.25">
      <c r="A206" s="159" t="s">
        <v>265</v>
      </c>
      <c r="P206" s="159" t="s">
        <v>265</v>
      </c>
      <c r="AE206" s="159" t="s">
        <v>265</v>
      </c>
    </row>
    <row r="207" spans="1:44" hidden="1" outlineLevel="1" x14ac:dyDescent="0.25">
      <c r="A207" s="159" t="s">
        <v>266</v>
      </c>
      <c r="P207" s="159" t="s">
        <v>266</v>
      </c>
      <c r="AE207" s="159" t="s">
        <v>266</v>
      </c>
    </row>
    <row r="208" spans="1:44" hidden="1" outlineLevel="1" x14ac:dyDescent="0.25">
      <c r="A208" s="31" t="s">
        <v>267</v>
      </c>
      <c r="P208" s="31" t="s">
        <v>267</v>
      </c>
      <c r="AE208" s="31" t="s">
        <v>267</v>
      </c>
    </row>
    <row r="209" spans="1:31" collapsed="1" x14ac:dyDescent="0.25">
      <c r="A209" s="91" t="s">
        <v>368</v>
      </c>
      <c r="P209" s="91" t="s">
        <v>368</v>
      </c>
      <c r="AE209" s="91" t="s">
        <v>368</v>
      </c>
    </row>
  </sheetData>
  <pageMargins left="0.70866141732283472" right="0.70866141732283472" top="0.74803149606299213" bottom="0.74803149606299213" header="0.31496062992125984" footer="0.31496062992125984"/>
  <pageSetup scale="42" fitToWidth="3" orientation="portrait" r:id="rId1"/>
  <headerFooter alignWithMargins="0"/>
  <colBreaks count="2" manualBreakCount="2">
    <brk id="15" max="1048575" man="1"/>
    <brk id="3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theme="4" tint="0.59999389629810485"/>
  </sheetPr>
  <dimension ref="A1:Z168"/>
  <sheetViews>
    <sheetView showGridLines="0" view="pageBreakPreview" zoomScale="90" zoomScaleNormal="90" zoomScaleSheetLayoutView="90" workbookViewId="0">
      <pane xSplit="2" ySplit="2" topLeftCell="M3" activePane="bottomRight" state="frozen"/>
      <selection pane="topRight" activeCell="D107" sqref="D107"/>
      <selection pane="bottomLeft" activeCell="D107" sqref="D107"/>
      <selection pane="bottomRight" activeCell="A2" sqref="A2"/>
    </sheetView>
  </sheetViews>
  <sheetFormatPr defaultColWidth="9.21875" defaultRowHeight="13.2" outlineLevelRow="1" outlineLevelCol="1" x14ac:dyDescent="0.25"/>
  <cols>
    <col min="1" max="1" width="2.44140625" style="320" customWidth="1"/>
    <col min="2" max="2" width="63.5546875" style="320" customWidth="1"/>
    <col min="3" max="12" width="9.21875" style="320" hidden="1" customWidth="1" outlineLevel="1"/>
    <col min="13" max="13" width="9.21875" style="320" collapsed="1"/>
    <col min="14" max="16384" width="9.21875" style="320"/>
  </cols>
  <sheetData>
    <row r="1" spans="1:26" s="315" customFormat="1" ht="25.35" customHeight="1" x14ac:dyDescent="0.25">
      <c r="A1" s="39" t="str">
        <f>Index!A3&amp;"*"</f>
        <v>Table S1    Palau summary economic indicators, FY2000-FY2023*</v>
      </c>
      <c r="B1" s="314"/>
      <c r="C1" s="314"/>
      <c r="D1" s="314"/>
      <c r="E1" s="314"/>
      <c r="F1" s="314"/>
      <c r="G1" s="314"/>
      <c r="H1" s="314"/>
      <c r="I1" s="314"/>
      <c r="J1" s="314"/>
      <c r="K1" s="314"/>
      <c r="L1" s="314"/>
      <c r="M1" s="314"/>
      <c r="N1" s="314"/>
      <c r="O1" s="314"/>
      <c r="P1" s="314"/>
      <c r="Q1" s="314"/>
      <c r="R1" s="314"/>
      <c r="S1" s="314"/>
      <c r="T1" s="314"/>
      <c r="U1" s="314"/>
    </row>
    <row r="2" spans="1:26" s="315" customFormat="1" ht="25.35" customHeight="1" x14ac:dyDescent="0.25">
      <c r="A2" s="316"/>
      <c r="B2" s="317"/>
      <c r="C2" s="318" t="str">
        <f>NAgni!C2</f>
        <v>FY00</v>
      </c>
      <c r="D2" s="318" t="str">
        <f>NAgni!D2</f>
        <v>FY01</v>
      </c>
      <c r="E2" s="318" t="str">
        <f>NAgni!E2</f>
        <v>FY02</v>
      </c>
      <c r="F2" s="318" t="str">
        <f>NAgni!F2</f>
        <v>FY03</v>
      </c>
      <c r="G2" s="318" t="str">
        <f>NAgni!G2</f>
        <v>FY04</v>
      </c>
      <c r="H2" s="318" t="str">
        <f>NAgni!H2</f>
        <v>FY05</v>
      </c>
      <c r="I2" s="318" t="str">
        <f>NAgni!I2</f>
        <v>FY06</v>
      </c>
      <c r="J2" s="318" t="str">
        <f>NAgni!J2</f>
        <v>FY07</v>
      </c>
      <c r="K2" s="318" t="str">
        <f>NAgni!K2</f>
        <v>FY08</v>
      </c>
      <c r="L2" s="318" t="str">
        <f>NAgni!L2</f>
        <v>FY09</v>
      </c>
      <c r="M2" s="318" t="str">
        <f>NAgni!M2</f>
        <v>FY10</v>
      </c>
      <c r="N2" s="318" t="str">
        <f>NAgni!N2</f>
        <v>FY11</v>
      </c>
      <c r="O2" s="318" t="str">
        <f>NAgni!O2</f>
        <v>FY12</v>
      </c>
      <c r="P2" s="318" t="str">
        <f>NAgni!P2</f>
        <v>FY13</v>
      </c>
      <c r="Q2" s="318" t="str">
        <f>NAgni!Q2</f>
        <v>FY14</v>
      </c>
      <c r="R2" s="318" t="str">
        <f>NAgni!R2</f>
        <v>FY15</v>
      </c>
      <c r="S2" s="318" t="str">
        <f>NAgni!S2</f>
        <v>FY16</v>
      </c>
      <c r="T2" s="318" t="str">
        <f>NAgni!T2</f>
        <v>FY17</v>
      </c>
      <c r="U2" s="318" t="str">
        <f>NAgni!U2</f>
        <v>FY18</v>
      </c>
      <c r="V2" s="318" t="str">
        <f>NAgni!V2</f>
        <v>FY19</v>
      </c>
      <c r="W2" s="318" t="str">
        <f>NAgni!W2</f>
        <v>FY20</v>
      </c>
      <c r="X2" s="318" t="str">
        <f>NAgni!X2</f>
        <v>FY21</v>
      </c>
      <c r="Y2" s="318" t="str">
        <f>NAgni!Y2</f>
        <v>FY22</v>
      </c>
      <c r="Z2" s="318" t="str">
        <f>NAgni!Z2</f>
        <v>FY23</v>
      </c>
    </row>
    <row r="3" spans="1:26" ht="21" customHeight="1" x14ac:dyDescent="0.3">
      <c r="A3" s="359" t="s">
        <v>50</v>
      </c>
      <c r="B3" s="360"/>
      <c r="C3" s="361"/>
      <c r="D3" s="361"/>
      <c r="E3" s="361"/>
      <c r="F3" s="361"/>
      <c r="G3" s="361"/>
      <c r="H3" s="361"/>
      <c r="I3" s="361"/>
      <c r="J3" s="361"/>
      <c r="K3" s="361"/>
      <c r="L3" s="361"/>
      <c r="M3" s="361"/>
      <c r="N3" s="361"/>
      <c r="O3" s="361"/>
      <c r="P3" s="361"/>
      <c r="Q3" s="361"/>
      <c r="R3" s="361"/>
      <c r="S3" s="361"/>
      <c r="T3" s="361"/>
      <c r="U3" s="361"/>
      <c r="V3" s="361"/>
      <c r="W3" s="361"/>
      <c r="Y3" s="361"/>
      <c r="Z3" s="361"/>
    </row>
    <row r="4" spans="1:26" ht="17.25" customHeight="1" x14ac:dyDescent="0.25">
      <c r="A4" s="321"/>
      <c r="B4" s="322" t="s">
        <v>51</v>
      </c>
      <c r="C4" s="421">
        <f>NAgni!C6</f>
        <v>149.55198669433594</v>
      </c>
      <c r="D4" s="421">
        <f>NAgni!D6</f>
        <v>159.44635009765625</v>
      </c>
      <c r="E4" s="421">
        <f>NAgni!E6</f>
        <v>162.65887451171875</v>
      </c>
      <c r="F4" s="421">
        <f>NAgni!F6</f>
        <v>154.56695556640625</v>
      </c>
      <c r="G4" s="421">
        <f>NAgni!G6</f>
        <v>166.36372375488281</v>
      </c>
      <c r="H4" s="421">
        <f>NAgni!H6</f>
        <v>190.96171569824219</v>
      </c>
      <c r="I4" s="421">
        <f>NAgni!I6</f>
        <v>193.61659240722656</v>
      </c>
      <c r="J4" s="421">
        <f>NAgni!J6</f>
        <v>200.78993225097656</v>
      </c>
      <c r="K4" s="421">
        <f>NAgni!K6</f>
        <v>201.068115234375</v>
      </c>
      <c r="L4" s="421">
        <f>NAgni!L6</f>
        <v>189.85530090332031</v>
      </c>
      <c r="M4" s="421">
        <f>NAgni!M6</f>
        <v>188.04246520996094</v>
      </c>
      <c r="N4" s="421">
        <f>NAgni!N6</f>
        <v>198.74249267578125</v>
      </c>
      <c r="O4" s="421">
        <f>NAgni!O6</f>
        <v>215.6170654296875</v>
      </c>
      <c r="P4" s="421">
        <f>NAgni!P6</f>
        <v>224.11116027832031</v>
      </c>
      <c r="Q4" s="421">
        <f>NAgni!Q6</f>
        <v>245.59764099121094</v>
      </c>
      <c r="R4" s="421">
        <f>NAgni!R6</f>
        <v>287.05752563476563</v>
      </c>
      <c r="S4" s="421">
        <f>NAgni!S6</f>
        <v>305.224853515625</v>
      </c>
      <c r="T4" s="421">
        <f>NAgni!T6</f>
        <v>292.14730834960938</v>
      </c>
      <c r="U4" s="421">
        <f>NAgni!U6</f>
        <v>287.9970703125</v>
      </c>
      <c r="V4" s="421">
        <f>NAgni!V6</f>
        <v>282.09201049804688</v>
      </c>
      <c r="W4" s="421">
        <f>NAgni!W6</f>
        <v>261.70391845703125</v>
      </c>
      <c r="X4" s="421">
        <f>NAgni!X6</f>
        <v>231.40812683105469</v>
      </c>
      <c r="Y4" s="421">
        <f>NAgni!Y6</f>
        <v>243.95602416992188</v>
      </c>
      <c r="Z4" s="421">
        <f>NAgni!Z6</f>
        <v>272.9249267578125</v>
      </c>
    </row>
    <row r="5" spans="1:26" s="315" customFormat="1" ht="12.75" customHeight="1" x14ac:dyDescent="0.25">
      <c r="A5" s="324"/>
      <c r="B5" s="315" t="s">
        <v>52</v>
      </c>
      <c r="C5" s="325">
        <f>NAgni!C39</f>
        <v>19129</v>
      </c>
      <c r="D5" s="325">
        <f>NAgni!D39</f>
        <v>19282.12890625</v>
      </c>
      <c r="E5" s="325">
        <f>NAgni!E39</f>
        <v>19436.482421875</v>
      </c>
      <c r="F5" s="325">
        <f>NAgni!F39</f>
        <v>19592.07421875</v>
      </c>
      <c r="G5" s="325">
        <f>NAgni!G39</f>
        <v>19748.908203125</v>
      </c>
      <c r="H5" s="325">
        <f>NAgni!H39</f>
        <v>19907</v>
      </c>
      <c r="I5" s="325">
        <f>NAgni!I39</f>
        <v>19535.076171875</v>
      </c>
      <c r="J5" s="325">
        <f>NAgni!J39</f>
        <v>19170.1015625</v>
      </c>
      <c r="K5" s="325">
        <f>NAgni!K39</f>
        <v>18811.947265625</v>
      </c>
      <c r="L5" s="325">
        <f>NAgni!L39</f>
        <v>18460.482421875</v>
      </c>
      <c r="M5" s="325">
        <f>NAgni!M39</f>
        <v>18115.583984375</v>
      </c>
      <c r="N5" s="325">
        <f>NAgni!N39</f>
        <v>17777.130859375</v>
      </c>
      <c r="O5" s="325">
        <f>NAgni!O39</f>
        <v>17445</v>
      </c>
      <c r="P5" s="325">
        <f>NAgni!P39</f>
        <v>17516.705078125</v>
      </c>
      <c r="Q5" s="325">
        <f>NAgni!Q39</f>
        <v>17588.705078125</v>
      </c>
      <c r="R5" s="325">
        <f>NAgni!R39</f>
        <v>17661</v>
      </c>
      <c r="S5" s="325">
        <f>NAgni!S39</f>
        <v>17653.158203125</v>
      </c>
      <c r="T5" s="325">
        <f>NAgni!T39</f>
        <v>17645.3203125</v>
      </c>
      <c r="U5" s="325">
        <f>NAgni!U39</f>
        <v>17637.484375</v>
      </c>
      <c r="V5" s="325">
        <f>NAgni!V39</f>
        <v>17629.65234375</v>
      </c>
      <c r="W5" s="325">
        <f>NAgni!W39</f>
        <v>17621.82421875</v>
      </c>
      <c r="X5" s="325">
        <f>NAgni!X39</f>
        <v>17614</v>
      </c>
      <c r="Y5" s="325">
        <f>NAgni!Y39</f>
        <v>17606.1796875</v>
      </c>
      <c r="Z5" s="325">
        <f>NAgni!Z39</f>
        <v>17598.357421875</v>
      </c>
    </row>
    <row r="6" spans="1:26" s="315" customFormat="1" ht="12.75" customHeight="1" x14ac:dyDescent="0.25">
      <c r="A6" s="324"/>
      <c r="B6" s="315" t="s">
        <v>53</v>
      </c>
      <c r="C6" s="325">
        <f>NAgni!C40</f>
        <v>7818.07666015625</v>
      </c>
      <c r="D6" s="325">
        <f>NAgni!D40</f>
        <v>8269.1259765625</v>
      </c>
      <c r="E6" s="325">
        <f>NAgni!E40</f>
        <v>8368.740234375</v>
      </c>
      <c r="F6" s="325">
        <f>NAgni!F40</f>
        <v>7889.25927734375</v>
      </c>
      <c r="G6" s="325">
        <f>NAgni!G40</f>
        <v>8423.9453125</v>
      </c>
      <c r="H6" s="325">
        <f>NAgni!H40</f>
        <v>9592.69140625</v>
      </c>
      <c r="I6" s="325">
        <f>NAgni!I40</f>
        <v>9911.2275390625</v>
      </c>
      <c r="J6" s="325">
        <f>NAgni!J40</f>
        <v>10474.119140625</v>
      </c>
      <c r="K6" s="325">
        <f>NAgni!K40</f>
        <v>10688.3193359375</v>
      </c>
      <c r="L6" s="325">
        <f>NAgni!L40</f>
        <v>10284.4169921875</v>
      </c>
      <c r="M6" s="325">
        <f>NAgni!M40</f>
        <v>10380.1494140625</v>
      </c>
      <c r="N6" s="325">
        <f>NAgni!N40</f>
        <v>11179.671875</v>
      </c>
      <c r="O6" s="325">
        <f>NAgni!O40</f>
        <v>12359.8203125</v>
      </c>
      <c r="P6" s="325">
        <f>NAgni!P40</f>
        <v>12794.138671875</v>
      </c>
      <c r="Q6" s="325">
        <f>NAgni!Q40</f>
        <v>13963.3720703125</v>
      </c>
      <c r="R6" s="325">
        <f>NAgni!R40</f>
        <v>16253.751953125</v>
      </c>
      <c r="S6" s="325">
        <f>NAgni!S40</f>
        <v>17290.09765625</v>
      </c>
      <c r="T6" s="325">
        <f>NAgni!T40</f>
        <v>16556.64453125</v>
      </c>
      <c r="U6" s="325">
        <f>NAgni!U40</f>
        <v>16328.6943359375</v>
      </c>
      <c r="V6" s="325">
        <f>NAgni!V40</f>
        <v>16000.9970703125</v>
      </c>
      <c r="W6" s="325">
        <f>NAgni!W40</f>
        <v>14851.125</v>
      </c>
      <c r="X6" s="325">
        <f>NAgni!X40</f>
        <v>13137.73828125</v>
      </c>
      <c r="Y6" s="325">
        <f>NAgni!Y40</f>
        <v>13856.2724609375</v>
      </c>
      <c r="Z6" s="325">
        <f>NAgni!Z40</f>
        <v>15508.5458984375</v>
      </c>
    </row>
    <row r="7" spans="1:26" s="327" customFormat="1" ht="12.75" customHeight="1" x14ac:dyDescent="0.25">
      <c r="A7" s="326"/>
      <c r="B7" s="327" t="s">
        <v>54</v>
      </c>
      <c r="C7" s="325">
        <f>NAgni!C41</f>
        <v>7256.556640625</v>
      </c>
      <c r="D7" s="325">
        <f>NAgni!D41</f>
        <v>7705.9013671875</v>
      </c>
      <c r="E7" s="325">
        <f>NAgni!E41</f>
        <v>7701.8662109375</v>
      </c>
      <c r="F7" s="325">
        <f>NAgni!F41</f>
        <v>7462.62548828125</v>
      </c>
      <c r="G7" s="325">
        <f>NAgni!G41</f>
        <v>8065.9794921875</v>
      </c>
      <c r="H7" s="325">
        <f>NAgni!H41</f>
        <v>9154.302734375</v>
      </c>
      <c r="I7" s="325">
        <f>NAgni!I41</f>
        <v>9462.556640625</v>
      </c>
      <c r="J7" s="325">
        <f>NAgni!J41</f>
        <v>9914.65625</v>
      </c>
      <c r="K7" s="325">
        <f>NAgni!K41</f>
        <v>10186.7373046875</v>
      </c>
      <c r="L7" s="325">
        <f>NAgni!L41</f>
        <v>10189.4833984375</v>
      </c>
      <c r="M7" s="325">
        <f>NAgni!M41</f>
        <v>10263.3681640625</v>
      </c>
      <c r="N7" s="325">
        <f>NAgni!N41</f>
        <v>11006.990234375</v>
      </c>
      <c r="O7" s="325">
        <f>NAgni!O41</f>
        <v>11907.474609375</v>
      </c>
      <c r="P7" s="325">
        <f>NAgni!P41</f>
        <v>12493.2099609375</v>
      </c>
      <c r="Q7" s="325">
        <f>NAgni!Q41</f>
        <v>13447.4404296875</v>
      </c>
      <c r="R7" s="325">
        <f>NAgni!R41</f>
        <v>15509.5146484375</v>
      </c>
      <c r="S7" s="325">
        <f>NAgni!S41</f>
        <v>16398.333984375</v>
      </c>
      <c r="T7" s="325">
        <f>NAgni!T41</f>
        <v>16223.89453125</v>
      </c>
      <c r="U7" s="325">
        <f>NAgni!U41</f>
        <v>15905.779296875</v>
      </c>
      <c r="V7" s="325">
        <f>NAgni!V41</f>
        <v>15888.828125</v>
      </c>
      <c r="W7" s="325">
        <f>NAgni!W41</f>
        <v>15191.7705078125</v>
      </c>
      <c r="X7" s="325">
        <f>NAgni!X41</f>
        <v>13645.1103515625</v>
      </c>
      <c r="Y7" s="325">
        <f>NAgni!Y41</f>
        <v>14044.4462890625</v>
      </c>
      <c r="Z7" s="325">
        <f>NAgni!Z41</f>
        <v>14617.3369140625</v>
      </c>
    </row>
    <row r="8" spans="1:26" s="329" customFormat="1" ht="20.25" customHeight="1" x14ac:dyDescent="0.25">
      <c r="A8" s="328"/>
      <c r="B8" s="329" t="s">
        <v>55</v>
      </c>
      <c r="C8" s="401">
        <f>NAgni!C42</f>
        <v>9063.1328125</v>
      </c>
      <c r="D8" s="401">
        <f>NAgni!D42</f>
        <v>8973.7431640625</v>
      </c>
      <c r="E8" s="401">
        <f>NAgni!E42</f>
        <v>9111.5380859375</v>
      </c>
      <c r="F8" s="401">
        <f>NAgni!F42</f>
        <v>8894.02734375</v>
      </c>
      <c r="G8" s="401">
        <f>NAgni!G42</f>
        <v>9495.30078125</v>
      </c>
      <c r="H8" s="401">
        <f>NAgni!H42</f>
        <v>10546.126953125</v>
      </c>
      <c r="I8" s="401">
        <f>NAgni!I42</f>
        <v>10836.107421875</v>
      </c>
      <c r="J8" s="401">
        <f>NAgni!J42</f>
        <v>11423.0224609375</v>
      </c>
      <c r="K8" s="401">
        <f>NAgni!K42</f>
        <v>11871.4453125</v>
      </c>
      <c r="L8" s="401">
        <f>NAgni!L42</f>
        <v>11822.375</v>
      </c>
      <c r="M8" s="401">
        <f>NAgni!M42</f>
        <v>12231.044921875</v>
      </c>
      <c r="N8" s="401">
        <f>NAgni!N42</f>
        <v>13002.4833984375</v>
      </c>
      <c r="O8" s="401">
        <f>NAgni!O42</f>
        <v>13959.673828125</v>
      </c>
      <c r="P8" s="401">
        <f>NAgni!P42</f>
        <v>14573.6865234375</v>
      </c>
      <c r="Q8" s="401">
        <f>NAgni!Q42</f>
        <v>15650.509765625</v>
      </c>
      <c r="R8" s="401">
        <f>NAgni!R42</f>
        <v>17433.40234375</v>
      </c>
      <c r="S8" s="401">
        <f>NAgni!S42</f>
        <v>18239.142578125</v>
      </c>
      <c r="T8" s="401">
        <f>NAgni!T42</f>
        <v>17921.986328125</v>
      </c>
      <c r="U8" s="401">
        <f>NAgni!U42</f>
        <v>18536.59375</v>
      </c>
      <c r="V8" s="401">
        <f>NAgni!V42</f>
        <v>17353.6484375</v>
      </c>
      <c r="W8" s="401">
        <f>NAgni!W42</f>
        <v>16915.56640625</v>
      </c>
      <c r="X8" s="401">
        <f>NAgni!X42</f>
        <v>16186.43359375</v>
      </c>
      <c r="Y8" s="401">
        <f>NAgni!Y42</f>
        <v>17231.26171875</v>
      </c>
      <c r="Z8" s="401">
        <f>NAgni!Z42</f>
        <v>16611.88671875</v>
      </c>
    </row>
    <row r="9" spans="1:26" ht="21" customHeight="1" x14ac:dyDescent="0.3">
      <c r="A9" s="359" t="s">
        <v>8</v>
      </c>
      <c r="B9" s="360"/>
      <c r="C9" s="361"/>
      <c r="D9" s="361"/>
      <c r="E9" s="361"/>
      <c r="F9" s="361"/>
      <c r="G9" s="361"/>
      <c r="H9" s="361"/>
      <c r="I9" s="361"/>
      <c r="J9" s="361"/>
      <c r="K9" s="361"/>
      <c r="L9" s="361"/>
      <c r="M9" s="361"/>
      <c r="N9" s="361"/>
      <c r="O9" s="361"/>
      <c r="P9" s="361"/>
      <c r="Q9" s="361"/>
      <c r="R9" s="361"/>
      <c r="S9" s="361"/>
      <c r="T9" s="361"/>
      <c r="U9" s="361"/>
      <c r="V9" s="361"/>
      <c r="W9" s="361"/>
      <c r="X9" s="361"/>
      <c r="Y9" s="361"/>
      <c r="Z9" s="361"/>
    </row>
    <row r="10" spans="1:26" s="330" customFormat="1" x14ac:dyDescent="0.25">
      <c r="B10" s="331" t="s">
        <v>56</v>
      </c>
      <c r="C10" s="402">
        <f>NAgni!C20</f>
        <v>240.41288757324219</v>
      </c>
      <c r="D10" s="402">
        <f>NAgni!D20</f>
        <v>258.07302856445313</v>
      </c>
      <c r="E10" s="402">
        <f>NAgni!E20</f>
        <v>270.24118041992188</v>
      </c>
      <c r="F10" s="402">
        <f>NAgni!F20</f>
        <v>264.49111938476563</v>
      </c>
      <c r="G10" s="402">
        <f>NAgni!G20</f>
        <v>273.67532348632813</v>
      </c>
      <c r="H10" s="402">
        <f>NAgni!H20</f>
        <v>281.57037353515625</v>
      </c>
      <c r="I10" s="402">
        <f>NAgni!I20</f>
        <v>282.21664428710938</v>
      </c>
      <c r="J10" s="402">
        <f>NAgni!J20</f>
        <v>285.93682861328125</v>
      </c>
      <c r="K10" s="402">
        <f>NAgni!K20</f>
        <v>271.07223510742188</v>
      </c>
      <c r="L10" s="402">
        <f>NAgni!L20</f>
        <v>253.36029052734375</v>
      </c>
      <c r="M10" s="402">
        <f>NAgni!M20</f>
        <v>246.66062927246094</v>
      </c>
      <c r="N10" s="402">
        <f>NAgni!N20</f>
        <v>259.22146606445313</v>
      </c>
      <c r="O10" s="402">
        <f>NAgni!O20</f>
        <v>263.4937744140625</v>
      </c>
      <c r="P10" s="402">
        <f>NAgni!P20</f>
        <v>256.7691650390625</v>
      </c>
      <c r="Q10" s="402">
        <f>NAgni!Q20</f>
        <v>270.03561401367188</v>
      </c>
      <c r="R10" s="402">
        <f>NAgni!R20</f>
        <v>291.42453002929688</v>
      </c>
      <c r="S10" s="402">
        <f>NAgni!S20</f>
        <v>295.29058837890625</v>
      </c>
      <c r="T10" s="402">
        <f>NAgni!T20</f>
        <v>286.45751953125</v>
      </c>
      <c r="U10" s="402">
        <f>NAgni!U20</f>
        <v>282.89828491210938</v>
      </c>
      <c r="V10" s="402">
        <f>NAgni!V20</f>
        <v>282.09201049804688</v>
      </c>
      <c r="W10" s="402">
        <f>NAgni!W20</f>
        <v>262.62081909179688</v>
      </c>
      <c r="X10" s="402">
        <f>NAgni!X20</f>
        <v>227.82469177246094</v>
      </c>
      <c r="Y10" s="402">
        <f>NAgni!Y20</f>
        <v>230.40248107910156</v>
      </c>
      <c r="Z10" s="402">
        <f>NAgni!Z20</f>
        <v>233.75082397460938</v>
      </c>
    </row>
    <row r="11" spans="1:26" s="353" customFormat="1" ht="20.25" customHeight="1" x14ac:dyDescent="0.25">
      <c r="A11" s="351"/>
      <c r="B11" s="403" t="s">
        <v>57</v>
      </c>
      <c r="C11" s="404"/>
      <c r="D11" s="405">
        <f t="shared" ref="D11:S11" si="0">(D10/C10-1)</f>
        <v>7.3457547012036661E-2</v>
      </c>
      <c r="E11" s="405">
        <f t="shared" si="0"/>
        <v>4.7150033163693372E-2</v>
      </c>
      <c r="F11" s="405">
        <f t="shared" si="0"/>
        <v>-2.1277515981174111E-2</v>
      </c>
      <c r="G11" s="405">
        <f t="shared" si="0"/>
        <v>3.4724054716566366E-2</v>
      </c>
      <c r="H11" s="405">
        <f t="shared" si="0"/>
        <v>2.8848235011668999E-2</v>
      </c>
      <c r="I11" s="405">
        <f t="shared" si="0"/>
        <v>2.2952370444344616E-3</v>
      </c>
      <c r="J11" s="405">
        <f t="shared" si="0"/>
        <v>1.3182016020242937E-2</v>
      </c>
      <c r="K11" s="405">
        <f t="shared" si="0"/>
        <v>-5.1985585690198621E-2</v>
      </c>
      <c r="L11" s="405">
        <f t="shared" si="0"/>
        <v>-6.5340312603609729E-2</v>
      </c>
      <c r="M11" s="405">
        <f t="shared" si="0"/>
        <v>-2.6443217447130962E-2</v>
      </c>
      <c r="N11" s="405">
        <f t="shared" si="0"/>
        <v>5.0923557719937174E-2</v>
      </c>
      <c r="O11" s="405">
        <f t="shared" si="0"/>
        <v>1.6481306176036714E-2</v>
      </c>
      <c r="P11" s="405">
        <f t="shared" si="0"/>
        <v>-2.5520942154909299E-2</v>
      </c>
      <c r="Q11" s="405">
        <f t="shared" si="0"/>
        <v>5.1666830682691733E-2</v>
      </c>
      <c r="R11" s="405">
        <f t="shared" si="0"/>
        <v>7.9207759664405186E-2</v>
      </c>
      <c r="S11" s="405">
        <f t="shared" si="0"/>
        <v>1.3266070461606994E-2</v>
      </c>
      <c r="T11" s="405">
        <f t="shared" ref="T11:Z11" si="1">(T10/S10-1)</f>
        <v>-2.991314046325777E-2</v>
      </c>
      <c r="U11" s="405">
        <f t="shared" si="1"/>
        <v>-1.2424999786931235E-2</v>
      </c>
      <c r="V11" s="405">
        <f t="shared" si="1"/>
        <v>-2.8500505554955868E-3</v>
      </c>
      <c r="W11" s="405">
        <f t="shared" si="1"/>
        <v>-6.9024256914872129E-2</v>
      </c>
      <c r="X11" s="405">
        <f t="shared" si="1"/>
        <v>-0.13249569260985838</v>
      </c>
      <c r="Y11" s="405">
        <f t="shared" si="1"/>
        <v>1.1314793346522745E-2</v>
      </c>
      <c r="Z11" s="405">
        <f t="shared" si="1"/>
        <v>1.4532581766592445E-2</v>
      </c>
    </row>
    <row r="12" spans="1:26" s="365" customFormat="1" ht="20.25" customHeight="1" outlineLevel="1" x14ac:dyDescent="0.25">
      <c r="B12" s="331" t="s">
        <v>58</v>
      </c>
      <c r="C12" s="376">
        <f>NAInd!C28</f>
        <v>237.83182812499999</v>
      </c>
      <c r="D12" s="376">
        <f>NAInd!D28</f>
        <v>255.30237500000001</v>
      </c>
      <c r="E12" s="376">
        <f>NAInd!E28</f>
        <v>267.33990625000001</v>
      </c>
      <c r="F12" s="376">
        <f>NAInd!F28</f>
        <v>261.65157812500001</v>
      </c>
      <c r="G12" s="376">
        <f>NAInd!G28</f>
        <v>270.73715625</v>
      </c>
      <c r="H12" s="376">
        <f>NAInd!H28</f>
        <v>278.54746875000001</v>
      </c>
      <c r="I12" s="376">
        <f>NAInd!I28</f>
        <v>279.18678125000002</v>
      </c>
      <c r="J12" s="376">
        <f>NAInd!J28</f>
        <v>281.1015625</v>
      </c>
      <c r="K12" s="376">
        <f>NAInd!K28</f>
        <v>265.49115625000002</v>
      </c>
      <c r="L12" s="376">
        <f>NAInd!L28</f>
        <v>249.04356250000001</v>
      </c>
      <c r="M12" s="376">
        <f>NAInd!M28</f>
        <v>241.505984375</v>
      </c>
      <c r="N12" s="376">
        <f>NAInd!N28</f>
        <v>252.483109375</v>
      </c>
      <c r="O12" s="376">
        <f>NAInd!O28</f>
        <v>257.68764062499997</v>
      </c>
      <c r="P12" s="376">
        <f>NAInd!P28</f>
        <v>254.100453125</v>
      </c>
      <c r="Q12" s="376">
        <f>NAInd!Q28</f>
        <v>264.80396875000002</v>
      </c>
      <c r="R12" s="376">
        <f>NAInd!R28</f>
        <v>287.49843750000002</v>
      </c>
      <c r="S12" s="376">
        <f>NAInd!S28</f>
        <v>292.28828125000001</v>
      </c>
      <c r="T12" s="376">
        <f>NAInd!T28</f>
        <v>282.28959374999999</v>
      </c>
      <c r="U12" s="376">
        <f>NAInd!U28</f>
        <v>281.10940625000001</v>
      </c>
      <c r="V12" s="376">
        <f>NAInd!V28</f>
        <v>281.95428125000001</v>
      </c>
      <c r="W12" s="376">
        <f>NAInd!W28</f>
        <v>265.04865625000002</v>
      </c>
      <c r="X12" s="376">
        <f>NAInd!X28</f>
        <v>233.442640625</v>
      </c>
      <c r="Y12" s="376">
        <f>NAInd!Y28</f>
        <v>231.615953125</v>
      </c>
      <c r="Z12" s="376">
        <f>NAInd!Z28</f>
        <v>234.78228125000001</v>
      </c>
    </row>
    <row r="13" spans="1:26" s="365" customFormat="1" outlineLevel="1" x14ac:dyDescent="0.25">
      <c r="B13" s="371" t="s">
        <v>59</v>
      </c>
      <c r="C13" s="377">
        <f>NAInd!C3+NAInd!C4</f>
        <v>9.7305437850952146</v>
      </c>
      <c r="D13" s="377">
        <f>NAInd!D3+NAInd!D4</f>
        <v>9.7590119438171392</v>
      </c>
      <c r="E13" s="377">
        <f>NAInd!E3+NAInd!E4</f>
        <v>10.300630226135254</v>
      </c>
      <c r="F13" s="377">
        <f>NAInd!F3+NAInd!F4</f>
        <v>10.483395332336425</v>
      </c>
      <c r="G13" s="377">
        <f>NAInd!G3+NAInd!G4</f>
        <v>10.694213542938233</v>
      </c>
      <c r="H13" s="377">
        <f>NAInd!H3+NAInd!H4</f>
        <v>11.870500164031982</v>
      </c>
      <c r="I13" s="377">
        <f>NAInd!I3+NAInd!I4</f>
        <v>12.802903724670411</v>
      </c>
      <c r="J13" s="377">
        <f>NAInd!J3+NAInd!J4</f>
        <v>11.639229373931885</v>
      </c>
      <c r="K13" s="377">
        <f>NAInd!K3+NAInd!K4</f>
        <v>11.857593330383301</v>
      </c>
      <c r="L13" s="377">
        <f>NAInd!L3+NAInd!L4</f>
        <v>10.917322135925293</v>
      </c>
      <c r="M13" s="377">
        <f>NAInd!M3+NAInd!M4</f>
        <v>10.380064723968506</v>
      </c>
      <c r="N13" s="377">
        <f>NAInd!N3+NAInd!N4</f>
        <v>10.064280321121217</v>
      </c>
      <c r="O13" s="377">
        <f>NAInd!O3+NAInd!O4</f>
        <v>9.7332971611022945</v>
      </c>
      <c r="P13" s="377">
        <f>NAInd!P3+NAInd!P4</f>
        <v>10.167729635238647</v>
      </c>
      <c r="Q13" s="377">
        <f>NAInd!Q3+NAInd!Q4</f>
        <v>9.4669989509582528</v>
      </c>
      <c r="R13" s="377">
        <f>NAInd!R3+NAInd!R4</f>
        <v>8.9369450225830072</v>
      </c>
      <c r="S13" s="377">
        <f>NAInd!S3+NAInd!S4</f>
        <v>9.5177473678588864</v>
      </c>
      <c r="T13" s="377">
        <f>NAInd!T3+NAInd!T4</f>
        <v>10.543251342773438</v>
      </c>
      <c r="U13" s="377">
        <f>NAInd!U3+NAInd!U4</f>
        <v>10.129803485870362</v>
      </c>
      <c r="V13" s="377">
        <f>NAInd!V3+NAInd!V4</f>
        <v>9.5586449036598218</v>
      </c>
      <c r="W13" s="377">
        <f>NAInd!W3+NAInd!W4</f>
        <v>8.5896893711090083</v>
      </c>
      <c r="X13" s="377">
        <f>NAInd!X3+NAInd!X4</f>
        <v>8.267684364318848</v>
      </c>
      <c r="Y13" s="377">
        <f>NAInd!Y3+NAInd!Y4</f>
        <v>8.2642088012695325</v>
      </c>
      <c r="Z13" s="377">
        <f>NAInd!Z3+NAInd!Z4</f>
        <v>8.3025803680419923</v>
      </c>
    </row>
    <row r="14" spans="1:26" s="365" customFormat="1" outlineLevel="1" x14ac:dyDescent="0.25">
      <c r="B14" s="371" t="s">
        <v>60</v>
      </c>
      <c r="C14" s="377">
        <f>SUM(NAInd!C5:C9)</f>
        <v>33.830170548677444</v>
      </c>
      <c r="D14" s="377">
        <f>SUM(NAInd!D5:D9)</f>
        <v>45.369124235153201</v>
      </c>
      <c r="E14" s="377">
        <f>SUM(NAInd!E5:E9)</f>
        <v>55.33487675285339</v>
      </c>
      <c r="F14" s="377">
        <f>SUM(NAInd!F5:F9)</f>
        <v>43.683448429107663</v>
      </c>
      <c r="G14" s="377">
        <f>SUM(NAInd!G5:G9)</f>
        <v>40.546017669001593</v>
      </c>
      <c r="H14" s="377">
        <f>SUM(NAInd!H5:H9)</f>
        <v>39.791489082872872</v>
      </c>
      <c r="I14" s="377">
        <f>SUM(NAInd!I5:I9)</f>
        <v>35.85859818887711</v>
      </c>
      <c r="J14" s="377">
        <f>SUM(NAInd!J5:J9)</f>
        <v>32.298633871649393</v>
      </c>
      <c r="K14" s="377">
        <f>SUM(NAInd!K5:K9)</f>
        <v>26.695879922256808</v>
      </c>
      <c r="L14" s="377">
        <f>SUM(NAInd!L5:L9)</f>
        <v>19.456103724823333</v>
      </c>
      <c r="M14" s="377">
        <f>SUM(NAInd!M5:M9)</f>
        <v>20.203948609232903</v>
      </c>
      <c r="N14" s="377">
        <f>SUM(NAInd!N5:N9)</f>
        <v>20.416360510206779</v>
      </c>
      <c r="O14" s="377">
        <f>SUM(NAInd!O5:O9)</f>
        <v>19.703687011515722</v>
      </c>
      <c r="P14" s="377">
        <f>SUM(NAInd!P5:P9)</f>
        <v>18.014151623263956</v>
      </c>
      <c r="Q14" s="377">
        <f>SUM(NAInd!Q5:Q9)</f>
        <v>18.160687899679409</v>
      </c>
      <c r="R14" s="377">
        <f>SUM(NAInd!R5:R9)</f>
        <v>23.170242060760035</v>
      </c>
      <c r="S14" s="377">
        <f>SUM(NAInd!S5:S9)</f>
        <v>27.323040002832656</v>
      </c>
      <c r="T14" s="377">
        <f>SUM(NAInd!T5:T9)</f>
        <v>24.994128039046188</v>
      </c>
      <c r="U14" s="377">
        <f>SUM(NAInd!U5:U9)</f>
        <v>24.5710879934798</v>
      </c>
      <c r="V14" s="377">
        <f>SUM(NAInd!V5:V9)</f>
        <v>31.690920068397187</v>
      </c>
      <c r="W14" s="377">
        <f>SUM(NAInd!W5:W9)</f>
        <v>30.354063830698372</v>
      </c>
      <c r="X14" s="377">
        <f>SUM(NAInd!X5:X9)</f>
        <v>30.58888136340957</v>
      </c>
      <c r="Y14" s="377">
        <f>SUM(NAInd!Y5:Y9)</f>
        <v>24.600606936133932</v>
      </c>
      <c r="Z14" s="377">
        <f>SUM(NAInd!Z5:Z9)</f>
        <v>19.838869349632645</v>
      </c>
    </row>
    <row r="15" spans="1:26" s="365" customFormat="1" outlineLevel="1" x14ac:dyDescent="0.25">
      <c r="B15" s="371" t="s">
        <v>61</v>
      </c>
      <c r="C15" s="377">
        <f>NAInd!C10</f>
        <v>31.685964355468752</v>
      </c>
      <c r="D15" s="377">
        <f>NAInd!D10</f>
        <v>32.586772460937503</v>
      </c>
      <c r="E15" s="377">
        <f>NAInd!E10</f>
        <v>30.456074707031249</v>
      </c>
      <c r="F15" s="377">
        <f>NAInd!F10</f>
        <v>30.827382812500002</v>
      </c>
      <c r="G15" s="377">
        <f>NAInd!G10</f>
        <v>33.083470703125002</v>
      </c>
      <c r="H15" s="377">
        <f>NAInd!H10</f>
        <v>39.581104492187499</v>
      </c>
      <c r="I15" s="377">
        <f>NAInd!I10</f>
        <v>39.489606445312504</v>
      </c>
      <c r="J15" s="377">
        <f>NAInd!J10</f>
        <v>39.857932617187501</v>
      </c>
      <c r="K15" s="377">
        <f>NAInd!K10</f>
        <v>34.474809570312502</v>
      </c>
      <c r="L15" s="377">
        <f>NAInd!L10</f>
        <v>36.424807617187497</v>
      </c>
      <c r="M15" s="377">
        <f>NAInd!M10</f>
        <v>33.434531249999999</v>
      </c>
      <c r="N15" s="377">
        <f>NAInd!N10</f>
        <v>35.447188476562502</v>
      </c>
      <c r="O15" s="377">
        <f>NAInd!O10</f>
        <v>37.413406250000001</v>
      </c>
      <c r="P15" s="377">
        <f>NAInd!P10</f>
        <v>38.246881835937501</v>
      </c>
      <c r="Q15" s="377">
        <f>NAInd!Q10</f>
        <v>39.0555791015625</v>
      </c>
      <c r="R15" s="377">
        <f>NAInd!R10</f>
        <v>43.320692382812503</v>
      </c>
      <c r="S15" s="377">
        <f>NAInd!S10</f>
        <v>43.026673828124999</v>
      </c>
      <c r="T15" s="377">
        <f>NAInd!T10</f>
        <v>43.055430664062499</v>
      </c>
      <c r="U15" s="377">
        <f>NAInd!U10</f>
        <v>43.6293759765625</v>
      </c>
      <c r="V15" s="377">
        <f>NAInd!V10</f>
        <v>41.036909179687498</v>
      </c>
      <c r="W15" s="377">
        <f>NAInd!W10</f>
        <v>38.995150390625</v>
      </c>
      <c r="X15" s="377">
        <f>NAInd!X10</f>
        <v>36.801510742187503</v>
      </c>
      <c r="Y15" s="377">
        <f>NAInd!Y10</f>
        <v>35.954392578125002</v>
      </c>
      <c r="Z15" s="377">
        <f>NAInd!Z10</f>
        <v>30.644528320312499</v>
      </c>
    </row>
    <row r="16" spans="1:26" s="365" customFormat="1" outlineLevel="1" x14ac:dyDescent="0.25">
      <c r="B16" s="371" t="s">
        <v>62</v>
      </c>
      <c r="C16" s="377">
        <f>SUM(NAInd!C11:C12)</f>
        <v>26.486048721313477</v>
      </c>
      <c r="D16" s="377">
        <f>SUM(NAInd!D11:D12)</f>
        <v>27.089383926391601</v>
      </c>
      <c r="E16" s="377">
        <f>SUM(NAInd!E11:E12)</f>
        <v>29.145037475585937</v>
      </c>
      <c r="F16" s="377">
        <f>SUM(NAInd!F11:F12)</f>
        <v>31.715436447143553</v>
      </c>
      <c r="G16" s="377">
        <f>SUM(NAInd!G11:G12)</f>
        <v>36.737689300537113</v>
      </c>
      <c r="H16" s="377">
        <f>SUM(NAInd!H11:H12)</f>
        <v>38.040213027954103</v>
      </c>
      <c r="I16" s="377">
        <f>SUM(NAInd!I11:I12)</f>
        <v>36.557378112792968</v>
      </c>
      <c r="J16" s="377">
        <f>SUM(NAInd!J11:J12)</f>
        <v>40.269636901855471</v>
      </c>
      <c r="K16" s="377">
        <f>SUM(NAInd!K11:K12)</f>
        <v>38.922284950256348</v>
      </c>
      <c r="L16" s="377">
        <f>SUM(NAInd!L11:L12)</f>
        <v>35.841886024475095</v>
      </c>
      <c r="M16" s="377">
        <f>SUM(NAInd!M11:M12)</f>
        <v>37.52897760772705</v>
      </c>
      <c r="N16" s="377">
        <f>SUM(NAInd!N11:N12)</f>
        <v>45.231650711059572</v>
      </c>
      <c r="O16" s="377">
        <f>SUM(NAInd!O11:O12)</f>
        <v>48.661058868408205</v>
      </c>
      <c r="P16" s="377">
        <f>SUM(NAInd!P11:P12)</f>
        <v>47.128546035766604</v>
      </c>
      <c r="Q16" s="377">
        <f>SUM(NAInd!Q11:Q12)</f>
        <v>51.959713775634768</v>
      </c>
      <c r="R16" s="377">
        <f>SUM(NAInd!R11:R12)</f>
        <v>59.209301910400399</v>
      </c>
      <c r="S16" s="377">
        <f>SUM(NAInd!S11:S12)</f>
        <v>56.984780105590815</v>
      </c>
      <c r="T16" s="377">
        <f>SUM(NAInd!T11:T12)</f>
        <v>51.792682022094723</v>
      </c>
      <c r="U16" s="377">
        <f>SUM(NAInd!U11:U12)</f>
        <v>48.392914657592776</v>
      </c>
      <c r="V16" s="377">
        <f>SUM(NAInd!V11:V12)</f>
        <v>42.645772460937501</v>
      </c>
      <c r="W16" s="377">
        <f>SUM(NAInd!W11:W12)</f>
        <v>28.049034706115719</v>
      </c>
      <c r="X16" s="377">
        <f>SUM(NAInd!X11:X12)</f>
        <v>11.002500904083252</v>
      </c>
      <c r="Y16" s="377">
        <f>SUM(NAInd!Y11:Y12)</f>
        <v>16.506538909912109</v>
      </c>
      <c r="Z16" s="377">
        <f>SUM(NAInd!Z11:Z12)</f>
        <v>27.915774162292479</v>
      </c>
    </row>
    <row r="17" spans="2:26" s="365" customFormat="1" outlineLevel="1" x14ac:dyDescent="0.25">
      <c r="B17" s="371" t="s">
        <v>63</v>
      </c>
      <c r="C17" s="377">
        <f>SUM(NAInd!C18:C20)</f>
        <v>66.31465612792968</v>
      </c>
      <c r="D17" s="377">
        <f>SUM(NAInd!D18:D20)</f>
        <v>68.875476135253905</v>
      </c>
      <c r="E17" s="377">
        <f>SUM(NAInd!E18:E20)</f>
        <v>70.726776580810551</v>
      </c>
      <c r="F17" s="377">
        <f>SUM(NAInd!F18:F20)</f>
        <v>70.639796844482433</v>
      </c>
      <c r="G17" s="377">
        <f>SUM(NAInd!G18:G20)</f>
        <v>71.533753192901614</v>
      </c>
      <c r="H17" s="377">
        <f>SUM(NAInd!H18:H20)</f>
        <v>67.308602394104014</v>
      </c>
      <c r="I17" s="377">
        <f>SUM(NAInd!I18:I20)</f>
        <v>68.759697998046875</v>
      </c>
      <c r="J17" s="377">
        <f>SUM(NAInd!J18:J20)</f>
        <v>69.712123924255366</v>
      </c>
      <c r="K17" s="377">
        <f>SUM(NAInd!K18:K20)</f>
        <v>69.565920547485348</v>
      </c>
      <c r="L17" s="377">
        <f>SUM(NAInd!L18:L20)</f>
        <v>68.767024887084958</v>
      </c>
      <c r="M17" s="377">
        <f>SUM(NAInd!M18:M20)</f>
        <v>64.15817076873779</v>
      </c>
      <c r="N17" s="377">
        <f>SUM(NAInd!N18:N20)</f>
        <v>62.744853969573974</v>
      </c>
      <c r="O17" s="377">
        <f>SUM(NAInd!O18:O20)</f>
        <v>62.169959121704103</v>
      </c>
      <c r="P17" s="377">
        <f>SUM(NAInd!P18:P20)</f>
        <v>61.670045265197757</v>
      </c>
      <c r="Q17" s="377">
        <f>SUM(NAInd!Q18:Q20)</f>
        <v>62.46679727172851</v>
      </c>
      <c r="R17" s="377">
        <f>SUM(NAInd!R18:R20)</f>
        <v>60.293856277465821</v>
      </c>
      <c r="S17" s="377">
        <f>SUM(NAInd!S18:S20)</f>
        <v>62.290496246337895</v>
      </c>
      <c r="T17" s="377">
        <f>SUM(NAInd!T18:T20)</f>
        <v>63.452000429153443</v>
      </c>
      <c r="U17" s="377">
        <f>SUM(NAInd!U18:U20)</f>
        <v>65.193226966857907</v>
      </c>
      <c r="V17" s="377">
        <f>SUM(NAInd!V18:V20)</f>
        <v>65.443703796386728</v>
      </c>
      <c r="W17" s="377">
        <f>SUM(NAInd!W18:W20)</f>
        <v>66.144710128784169</v>
      </c>
      <c r="X17" s="377">
        <f>SUM(NAInd!X18:X20)</f>
        <v>64.760805969238291</v>
      </c>
      <c r="Y17" s="377">
        <f>SUM(NAInd!Y18:Y20)</f>
        <v>61.563988311767574</v>
      </c>
      <c r="Z17" s="377">
        <f>SUM(NAInd!Z18:Z20)</f>
        <v>62.511451766967774</v>
      </c>
    </row>
    <row r="18" spans="2:26" s="365" customFormat="1" outlineLevel="1" x14ac:dyDescent="0.25">
      <c r="B18" s="371" t="s">
        <v>64</v>
      </c>
      <c r="C18" s="377">
        <f>SUM(NAInd!C13:C17,NAInd!C21:C24)</f>
        <v>48.191215770903973</v>
      </c>
      <c r="D18" s="377">
        <f>SUM(NAInd!D13:D17,NAInd!D21:D24)</f>
        <v>49.725675210243097</v>
      </c>
      <c r="E18" s="377">
        <f>SUM(NAInd!E13:E17,NAInd!E21:E24)</f>
        <v>50.08350051784516</v>
      </c>
      <c r="F18" s="377">
        <f>SUM(NAInd!F13:F17,NAInd!F21:F24)</f>
        <v>53.099644273757932</v>
      </c>
      <c r="G18" s="377">
        <f>SUM(NAInd!G13:G17,NAInd!G21:G24)</f>
        <v>53.12376865196228</v>
      </c>
      <c r="H18" s="377">
        <f>SUM(NAInd!H13:H17,NAInd!H21:H24)</f>
        <v>54.556820324897771</v>
      </c>
      <c r="I18" s="377">
        <f>SUM(NAInd!I13:I17,NAInd!I21:I24)</f>
        <v>58.861188086509699</v>
      </c>
      <c r="J18" s="377">
        <f>SUM(NAInd!J13:J17,NAInd!J21:J24)</f>
        <v>60.42876244068146</v>
      </c>
      <c r="K18" s="377">
        <f>SUM(NAInd!K13:K17,NAInd!K21:K24)</f>
        <v>54.981568046569826</v>
      </c>
      <c r="L18" s="377">
        <f>SUM(NAInd!L13:L17,NAInd!L21:L24)</f>
        <v>50.796759334087369</v>
      </c>
      <c r="M18" s="377">
        <f>SUM(NAInd!M13:M17,NAInd!M21:M24)</f>
        <v>49.90039943170548</v>
      </c>
      <c r="N18" s="377">
        <f>SUM(NAInd!N13:N17,NAInd!N21:N24)</f>
        <v>50.559916376590714</v>
      </c>
      <c r="O18" s="377">
        <f>SUM(NAInd!O13:O17,NAInd!O21:O24)</f>
        <v>48.756561337471005</v>
      </c>
      <c r="P18" s="377">
        <f>SUM(NAInd!P13:P17,NAInd!P21:P24)</f>
        <v>48.433788170576086</v>
      </c>
      <c r="Q18" s="377">
        <f>SUM(NAInd!Q13:Q17,NAInd!Q21:Q24)</f>
        <v>50.498040131807336</v>
      </c>
      <c r="R18" s="377">
        <f>SUM(NAInd!R13:R17,NAInd!R21:R24)</f>
        <v>59.489169549465167</v>
      </c>
      <c r="S18" s="377">
        <f>SUM(NAInd!S13:S17,NAInd!S21:S24)</f>
        <v>60.269799045562742</v>
      </c>
      <c r="T18" s="377">
        <f>SUM(NAInd!T13:T17,NAInd!T21:T24)</f>
        <v>57.101380967140194</v>
      </c>
      <c r="U18" s="377">
        <f>SUM(NAInd!U13:U17,NAInd!U21:U24)</f>
        <v>58.701036641120915</v>
      </c>
      <c r="V18" s="377">
        <f>SUM(NAInd!V13:V17,NAInd!V21:V24)</f>
        <v>62.366877218246465</v>
      </c>
      <c r="W18" s="377">
        <f>SUM(NAInd!W13:W17,NAInd!W21:W24)</f>
        <v>64.623940922975535</v>
      </c>
      <c r="X18" s="377">
        <f>SUM(NAInd!X13:X17,NAInd!X21:X24)</f>
        <v>59.252272071838384</v>
      </c>
      <c r="Y18" s="377">
        <f>SUM(NAInd!Y13:Y17,NAInd!Y21:Y24)</f>
        <v>60.28420529365539</v>
      </c>
      <c r="Z18" s="377">
        <f>SUM(NAInd!Z13:Z17,NAInd!Z21:Z24)</f>
        <v>61.453717887155719</v>
      </c>
    </row>
    <row r="19" spans="2:26" s="365" customFormat="1" outlineLevel="1" x14ac:dyDescent="0.25">
      <c r="B19" s="371" t="s">
        <v>65</v>
      </c>
      <c r="C19" s="377">
        <f>SUM(NAInd!C26:C27)</f>
        <v>21.593223083496092</v>
      </c>
      <c r="D19" s="377">
        <f>SUM(NAInd!D26:D27)</f>
        <v>21.896935607910159</v>
      </c>
      <c r="E19" s="377">
        <f>SUM(NAInd!E26:E27)</f>
        <v>21.292998779296873</v>
      </c>
      <c r="F19" s="377">
        <f>SUM(NAInd!F26:F27)</f>
        <v>21.202480590820311</v>
      </c>
      <c r="G19" s="377">
        <f>SUM(NAInd!G26:G27)</f>
        <v>25.018247924804687</v>
      </c>
      <c r="H19" s="377">
        <f>SUM(NAInd!H26:H27)</f>
        <v>27.398735412597656</v>
      </c>
      <c r="I19" s="377">
        <f>SUM(NAInd!I26:I27)</f>
        <v>26.857403930664063</v>
      </c>
      <c r="J19" s="377">
        <f>SUM(NAInd!J26:J27)</f>
        <v>26.895236389160157</v>
      </c>
      <c r="K19" s="377">
        <f>SUM(NAInd!K26:K27)</f>
        <v>28.9930927734375</v>
      </c>
      <c r="L19" s="377">
        <f>SUM(NAInd!L26:L27)</f>
        <v>26.839662750244141</v>
      </c>
      <c r="M19" s="377">
        <f>SUM(NAInd!M26:M27)</f>
        <v>25.899894134521485</v>
      </c>
      <c r="N19" s="377">
        <f>SUM(NAInd!N26:N27)</f>
        <v>28.01886145019531</v>
      </c>
      <c r="O19" s="377">
        <f>SUM(NAInd!O26:O27)</f>
        <v>31.249665588378903</v>
      </c>
      <c r="P19" s="377">
        <f>SUM(NAInd!P26:P27)</f>
        <v>30.439302947998048</v>
      </c>
      <c r="Q19" s="377">
        <f>SUM(NAInd!Q26:Q27)</f>
        <v>33.196162780761718</v>
      </c>
      <c r="R19" s="377">
        <f>SUM(NAInd!R26:R27)</f>
        <v>33.078218505859368</v>
      </c>
      <c r="S19" s="377">
        <f>SUM(NAInd!S26:S27)</f>
        <v>32.875732177734378</v>
      </c>
      <c r="T19" s="377">
        <f>SUM(NAInd!T26:T27)</f>
        <v>31.350717041015624</v>
      </c>
      <c r="U19" s="377">
        <f>SUM(NAInd!U26:U27)</f>
        <v>30.491947753906249</v>
      </c>
      <c r="V19" s="377">
        <f>SUM(NAInd!V26:V27)</f>
        <v>29.211454345703125</v>
      </c>
      <c r="W19" s="377">
        <f>SUM(NAInd!W26:W27)</f>
        <v>28.292063232421874</v>
      </c>
      <c r="X19" s="377">
        <f>SUM(NAInd!X26:X27)</f>
        <v>22.768988403320311</v>
      </c>
      <c r="Y19" s="377">
        <f>SUM(NAInd!Y26:Y27)</f>
        <v>24.442017456054685</v>
      </c>
      <c r="Z19" s="377">
        <f>SUM(NAInd!Z26:Z27)</f>
        <v>24.115354003906251</v>
      </c>
    </row>
    <row r="20" spans="2:26" s="365" customFormat="1" outlineLevel="1" x14ac:dyDescent="0.25">
      <c r="C20" s="377"/>
      <c r="D20" s="377"/>
      <c r="E20" s="377"/>
      <c r="F20" s="377"/>
      <c r="G20" s="377"/>
      <c r="H20" s="377"/>
      <c r="I20" s="377"/>
      <c r="J20" s="377"/>
      <c r="K20" s="377"/>
      <c r="L20" s="377"/>
      <c r="M20" s="377"/>
      <c r="N20" s="377"/>
      <c r="O20" s="377"/>
      <c r="P20" s="377"/>
      <c r="Q20" s="377"/>
      <c r="R20" s="377"/>
      <c r="S20" s="377"/>
      <c r="T20" s="377"/>
      <c r="U20" s="377"/>
      <c r="V20" s="377"/>
      <c r="W20" s="377"/>
      <c r="X20" s="377"/>
      <c r="Y20" s="377"/>
      <c r="Z20" s="377"/>
    </row>
    <row r="21" spans="2:26" s="365" customFormat="1" outlineLevel="1" x14ac:dyDescent="0.25">
      <c r="B21" s="331" t="s">
        <v>66</v>
      </c>
      <c r="C21" s="376"/>
      <c r="D21" s="376"/>
      <c r="E21" s="376"/>
      <c r="F21" s="376"/>
      <c r="G21" s="376"/>
      <c r="H21" s="376">
        <f>NAExp!B29</f>
        <v>297.21063232421875</v>
      </c>
      <c r="I21" s="376">
        <f>NAExp!C29</f>
        <v>285.24649047851563</v>
      </c>
      <c r="J21" s="376">
        <f>NAExp!D29</f>
        <v>290.77206420898438</v>
      </c>
      <c r="K21" s="376">
        <f>NAExp!E29</f>
        <v>276.65328979492188</v>
      </c>
      <c r="L21" s="376">
        <f>NAExp!F29</f>
        <v>257.67703247070313</v>
      </c>
      <c r="M21" s="376">
        <f>NAExp!G29</f>
        <v>251.81527709960938</v>
      </c>
      <c r="N21" s="376">
        <f>NAExp!H29</f>
        <v>265.95980834960938</v>
      </c>
      <c r="O21" s="376">
        <f>NAExp!I29</f>
        <v>269.2999267578125</v>
      </c>
      <c r="P21" s="376">
        <f>NAExp!J29</f>
        <v>259.4378662109375</v>
      </c>
      <c r="Q21" s="376">
        <f>NAExp!K29</f>
        <v>275.26727294921875</v>
      </c>
      <c r="R21" s="376">
        <f>NAExp!L29</f>
        <v>295.35064697265625</v>
      </c>
      <c r="S21" s="376">
        <f>NAExp!M29</f>
        <v>298.29287719726563</v>
      </c>
      <c r="T21" s="376">
        <f>NAExp!N29</f>
        <v>290.62542724609375</v>
      </c>
      <c r="U21" s="376">
        <f>NAExp!O29</f>
        <v>284.6871337890625</v>
      </c>
      <c r="V21" s="376">
        <f>NAExp!P29</f>
        <v>282.229736328125</v>
      </c>
      <c r="W21" s="376">
        <f>NAExp!Q29</f>
        <v>260.19296264648438</v>
      </c>
      <c r="X21" s="376">
        <f>NAExp!R29</f>
        <v>222.20674133300781</v>
      </c>
      <c r="Y21" s="376">
        <f>NAExp!S29</f>
        <v>229.18899536132813</v>
      </c>
      <c r="Z21" s="376">
        <f>NAExp!T29</f>
        <v>232.7193603515625</v>
      </c>
    </row>
    <row r="22" spans="2:26" s="365" customFormat="1" outlineLevel="1" x14ac:dyDescent="0.25">
      <c r="B22" s="371" t="s">
        <v>67</v>
      </c>
      <c r="C22" s="377"/>
      <c r="D22" s="377"/>
      <c r="E22" s="377"/>
      <c r="F22" s="377"/>
      <c r="G22" s="377"/>
      <c r="H22" s="377">
        <f>NAExp!B3</f>
        <v>91.019157409667969</v>
      </c>
      <c r="I22" s="377">
        <f>NAExp!C3</f>
        <v>95.741828918457031</v>
      </c>
      <c r="J22" s="377">
        <f>NAExp!D3</f>
        <v>95.738410949707031</v>
      </c>
      <c r="K22" s="377">
        <f>NAExp!E3</f>
        <v>95.722755432128906</v>
      </c>
      <c r="L22" s="377">
        <f>NAExp!F3</f>
        <v>96.042411804199219</v>
      </c>
      <c r="M22" s="377">
        <f>NAExp!G3</f>
        <v>90.863121032714844</v>
      </c>
      <c r="N22" s="377">
        <f>NAExp!H3</f>
        <v>88.705497741699219</v>
      </c>
      <c r="O22" s="377">
        <f>NAExp!I3</f>
        <v>86.786460876464844</v>
      </c>
      <c r="P22" s="377">
        <f>NAExp!J3</f>
        <v>87.265861511230469</v>
      </c>
      <c r="Q22" s="377">
        <f>NAExp!K3</f>
        <v>87.719764709472656</v>
      </c>
      <c r="R22" s="377">
        <f>NAExp!L3</f>
        <v>87.461921691894531</v>
      </c>
      <c r="S22" s="377">
        <f>NAExp!M3</f>
        <v>90.942794799804688</v>
      </c>
      <c r="T22" s="377">
        <f>NAExp!N3</f>
        <v>90.489967346191406</v>
      </c>
      <c r="U22" s="377">
        <f>NAExp!O3</f>
        <v>94.584808349609375</v>
      </c>
      <c r="V22" s="377">
        <f>NAExp!P3</f>
        <v>95.244537353515625</v>
      </c>
      <c r="W22" s="377">
        <f>NAExp!Q3</f>
        <v>105.24509429931641</v>
      </c>
      <c r="X22" s="377">
        <f>NAExp!R3</f>
        <v>99.970466613769531</v>
      </c>
      <c r="Y22" s="377">
        <f>NAExp!S3</f>
        <v>93.275177001953125</v>
      </c>
      <c r="Z22" s="377">
        <f>NAExp!T3</f>
        <v>94.452507019042969</v>
      </c>
    </row>
    <row r="23" spans="2:26" s="365" customFormat="1" outlineLevel="1" x14ac:dyDescent="0.25">
      <c r="B23" s="371" t="s">
        <v>68</v>
      </c>
      <c r="C23" s="377"/>
      <c r="D23" s="377"/>
      <c r="E23" s="377"/>
      <c r="F23" s="377"/>
      <c r="G23" s="377"/>
      <c r="H23" s="377">
        <f>NAExp!B7</f>
        <v>173.78759765625</v>
      </c>
      <c r="I23" s="377">
        <f>NAExp!C7</f>
        <v>176.63778686523438</v>
      </c>
      <c r="J23" s="377">
        <f>NAExp!D7</f>
        <v>180.7147216796875</v>
      </c>
      <c r="K23" s="377">
        <f>NAExp!E7</f>
        <v>180.00018310546875</v>
      </c>
      <c r="L23" s="377">
        <f>NAExp!F7</f>
        <v>168.73741149902344</v>
      </c>
      <c r="M23" s="377">
        <f>NAExp!G7</f>
        <v>162.98704528808594</v>
      </c>
      <c r="N23" s="377">
        <f>NAExp!H7</f>
        <v>165.15852355957031</v>
      </c>
      <c r="O23" s="377">
        <f>NAExp!I7</f>
        <v>175.79826354980469</v>
      </c>
      <c r="P23" s="377">
        <f>NAExp!J7</f>
        <v>182.14765930175781</v>
      </c>
      <c r="Q23" s="377">
        <f>NAExp!K7</f>
        <v>188.33319091796875</v>
      </c>
      <c r="R23" s="377">
        <f>NAExp!L7</f>
        <v>194.25546264648438</v>
      </c>
      <c r="S23" s="377">
        <f>NAExp!M7</f>
        <v>204.54946899414063</v>
      </c>
      <c r="T23" s="377">
        <f>NAExp!N7</f>
        <v>204.00445556640625</v>
      </c>
      <c r="U23" s="377">
        <f>NAExp!O7</f>
        <v>200.976806640625</v>
      </c>
      <c r="V23" s="377">
        <f>NAExp!P7</f>
        <v>198.81141662597656</v>
      </c>
      <c r="W23" s="377">
        <f>NAExp!Q7</f>
        <v>200.71726989746094</v>
      </c>
      <c r="X23" s="377">
        <f>NAExp!R7</f>
        <v>190.95930480957031</v>
      </c>
      <c r="Y23" s="377">
        <f>NAExp!S7</f>
        <v>189.62165832519531</v>
      </c>
      <c r="Z23" s="377">
        <f>NAExp!T7</f>
        <v>176.29779052734375</v>
      </c>
    </row>
    <row r="24" spans="2:26" s="365" customFormat="1" outlineLevel="1" x14ac:dyDescent="0.25">
      <c r="B24" s="371" t="s">
        <v>69</v>
      </c>
      <c r="C24" s="377"/>
      <c r="D24" s="377"/>
      <c r="E24" s="377"/>
      <c r="F24" s="377"/>
      <c r="G24" s="377"/>
      <c r="H24" s="377">
        <f>NAExp!B13</f>
        <v>109.33396911621094</v>
      </c>
      <c r="I24" s="377">
        <f>NAExp!C13</f>
        <v>94.421676635742188</v>
      </c>
      <c r="J24" s="377">
        <f>NAExp!D13</f>
        <v>88.160675048828125</v>
      </c>
      <c r="K24" s="377">
        <f>NAExp!E13</f>
        <v>76.318153381347656</v>
      </c>
      <c r="L24" s="377">
        <f>NAExp!F13</f>
        <v>56.110099792480469</v>
      </c>
      <c r="M24" s="377">
        <f>NAExp!G13</f>
        <v>53.940319061279297</v>
      </c>
      <c r="N24" s="377">
        <f>NAExp!H13</f>
        <v>65.650787353515625</v>
      </c>
      <c r="O24" s="377">
        <f>NAExp!I13</f>
        <v>65.699302673339844</v>
      </c>
      <c r="P24" s="377">
        <f>NAExp!J13</f>
        <v>58.283729553222656</v>
      </c>
      <c r="Q24" s="377">
        <f>NAExp!K13</f>
        <v>82.059921264648438</v>
      </c>
      <c r="R24" s="377">
        <f>NAExp!L13</f>
        <v>88.372886657714844</v>
      </c>
      <c r="S24" s="377">
        <f>NAExp!M13</f>
        <v>91.836097717285156</v>
      </c>
      <c r="T24" s="377">
        <f>NAExp!N13</f>
        <v>95.528579711914063</v>
      </c>
      <c r="U24" s="377">
        <f>NAExp!O13</f>
        <v>83.094795227050781</v>
      </c>
      <c r="V24" s="377">
        <f>NAExp!P13</f>
        <v>97.914627075195313</v>
      </c>
      <c r="W24" s="377">
        <f>NAExp!Q13</f>
        <v>112.18037414550781</v>
      </c>
      <c r="X24" s="377">
        <f>NAExp!R13</f>
        <v>86.340194702148438</v>
      </c>
      <c r="Y24" s="377">
        <f>NAExp!S13</f>
        <v>94.555442810058594</v>
      </c>
      <c r="Z24" s="377">
        <f>NAExp!T13</f>
        <v>79.935638427734375</v>
      </c>
    </row>
    <row r="25" spans="2:26" s="365" customFormat="1" outlineLevel="1" x14ac:dyDescent="0.25">
      <c r="B25" s="378" t="s">
        <v>70</v>
      </c>
      <c r="C25" s="376"/>
      <c r="D25" s="376"/>
      <c r="E25" s="376"/>
      <c r="F25" s="376"/>
      <c r="G25" s="376"/>
      <c r="H25" s="376">
        <f>NAExp!B17</f>
        <v>375.08355712890625</v>
      </c>
      <c r="I25" s="376">
        <f>NAExp!C17</f>
        <v>366.83056640625</v>
      </c>
      <c r="J25" s="376">
        <f>NAExp!D17</f>
        <v>365.17501831054688</v>
      </c>
      <c r="K25" s="376">
        <f>NAExp!E17</f>
        <v>351.57171630859375</v>
      </c>
      <c r="L25" s="376">
        <f>NAExp!F17</f>
        <v>320.522705078125</v>
      </c>
      <c r="M25" s="376">
        <f>NAExp!G17</f>
        <v>309.32559204101563</v>
      </c>
      <c r="N25" s="376">
        <f>NAExp!H17</f>
        <v>320.06393432617188</v>
      </c>
      <c r="O25" s="376">
        <f>NAExp!I17</f>
        <v>328.87646484375</v>
      </c>
      <c r="P25" s="376">
        <f>NAExp!J17</f>
        <v>328.60830688476563</v>
      </c>
      <c r="Q25" s="376">
        <f>NAExp!K17</f>
        <v>356.615478515625</v>
      </c>
      <c r="R25" s="376">
        <f>NAExp!L17</f>
        <v>364.7254638671875</v>
      </c>
      <c r="S25" s="376">
        <f>NAExp!M17</f>
        <v>384.68994140625</v>
      </c>
      <c r="T25" s="376">
        <f>NAExp!N17</f>
        <v>391.06103515625</v>
      </c>
      <c r="U25" s="376">
        <f>NAExp!O17</f>
        <v>378.74008178710938</v>
      </c>
      <c r="V25" s="376">
        <f>NAExp!P17</f>
        <v>391.7769775390625</v>
      </c>
      <c r="W25" s="376">
        <f>NAExp!Q17</f>
        <v>415.39385986328125</v>
      </c>
      <c r="X25" s="376">
        <f>NAExp!R17</f>
        <v>379.98260498046875</v>
      </c>
      <c r="Y25" s="376">
        <f>NAExp!S17</f>
        <v>380.47952270507813</v>
      </c>
      <c r="Z25" s="376">
        <f>NAExp!T17</f>
        <v>346.82144165039063</v>
      </c>
    </row>
    <row r="26" spans="2:26" s="365" customFormat="1" outlineLevel="1" x14ac:dyDescent="0.25">
      <c r="B26" s="371" t="s">
        <v>71</v>
      </c>
      <c r="C26" s="377"/>
      <c r="D26" s="377"/>
      <c r="E26" s="377"/>
      <c r="F26" s="377"/>
      <c r="G26" s="377"/>
      <c r="H26" s="377">
        <f>NAExp!B18</f>
        <v>115.15492248535156</v>
      </c>
      <c r="I26" s="377">
        <f>NAExp!C18</f>
        <v>115.47105407714844</v>
      </c>
      <c r="J26" s="377">
        <f>NAExp!D18</f>
        <v>112.53773498535156</v>
      </c>
      <c r="K26" s="377">
        <f>NAExp!E18</f>
        <v>106.01319885253906</v>
      </c>
      <c r="L26" s="377">
        <f>NAExp!F18</f>
        <v>96.307426452636719</v>
      </c>
      <c r="M26" s="377">
        <f>NAExp!G18</f>
        <v>101.9019775390625</v>
      </c>
      <c r="N26" s="377">
        <f>NAExp!H18</f>
        <v>116.73899841308594</v>
      </c>
      <c r="O26" s="377">
        <f>NAExp!I18</f>
        <v>126.88163757324219</v>
      </c>
      <c r="P26" s="377">
        <f>NAExp!J18</f>
        <v>121.91485595703125</v>
      </c>
      <c r="Q26" s="377">
        <f>NAExp!K18</f>
        <v>130.83013916015625</v>
      </c>
      <c r="R26" s="377">
        <f>NAExp!L18</f>
        <v>148.17073059082031</v>
      </c>
      <c r="S26" s="377">
        <f>NAExp!M18</f>
        <v>146.77397155761719</v>
      </c>
      <c r="T26" s="377">
        <f>NAExp!N18</f>
        <v>132.38153076171875</v>
      </c>
      <c r="U26" s="377">
        <f>NAExp!O18</f>
        <v>122.17229461669922</v>
      </c>
      <c r="V26" s="377">
        <f>NAExp!P18</f>
        <v>108.05095672607422</v>
      </c>
      <c r="W26" s="377">
        <f>NAExp!Q18</f>
        <v>61.628452301025391</v>
      </c>
      <c r="X26" s="377">
        <f>NAExp!R18</f>
        <v>16.346534729003906</v>
      </c>
      <c r="Y26" s="377">
        <f>NAExp!S18</f>
        <v>35.835121154785156</v>
      </c>
      <c r="Z26" s="377">
        <f>NAExp!T18</f>
        <v>63.291019439697266</v>
      </c>
    </row>
    <row r="27" spans="2:26" s="365" customFormat="1" outlineLevel="1" x14ac:dyDescent="0.25">
      <c r="B27" s="371" t="s">
        <v>72</v>
      </c>
      <c r="C27" s="377"/>
      <c r="D27" s="377"/>
      <c r="E27" s="377"/>
      <c r="F27" s="377"/>
      <c r="G27" s="377"/>
      <c r="H27" s="377">
        <f>NAExp!B24</f>
        <v>193.02784729003906</v>
      </c>
      <c r="I27" s="377">
        <f>NAExp!C24</f>
        <v>197.05513000488281</v>
      </c>
      <c r="J27" s="377">
        <f>NAExp!D24</f>
        <v>186.94068908691406</v>
      </c>
      <c r="K27" s="377">
        <f>NAExp!E24</f>
        <v>180.93162536621094</v>
      </c>
      <c r="L27" s="377">
        <f>NAExp!F24</f>
        <v>159.15310668945313</v>
      </c>
      <c r="M27" s="377">
        <f>NAExp!G24</f>
        <v>159.41230773925781</v>
      </c>
      <c r="N27" s="377">
        <f>NAExp!H24</f>
        <v>170.84310913085938</v>
      </c>
      <c r="O27" s="377">
        <f>NAExp!I24</f>
        <v>186.45817565917969</v>
      </c>
      <c r="P27" s="377">
        <f>NAExp!J24</f>
        <v>191.08528137207031</v>
      </c>
      <c r="Q27" s="377">
        <f>NAExp!K24</f>
        <v>212.1783447265625</v>
      </c>
      <c r="R27" s="377">
        <f>NAExp!L24</f>
        <v>217.5455322265625</v>
      </c>
      <c r="S27" s="377">
        <f>NAExp!M24</f>
        <v>233.17103576660156</v>
      </c>
      <c r="T27" s="377">
        <f>NAExp!N24</f>
        <v>232.81715393066406</v>
      </c>
      <c r="U27" s="377">
        <f>NAExp!O24</f>
        <v>216.22525024414063</v>
      </c>
      <c r="V27" s="377">
        <f>NAExp!P24</f>
        <v>217.59820556640625</v>
      </c>
      <c r="W27" s="377">
        <f>NAExp!Q24</f>
        <v>216.829345703125</v>
      </c>
      <c r="X27" s="377">
        <f>NAExp!R24</f>
        <v>174.12239074707031</v>
      </c>
      <c r="Y27" s="377">
        <f>NAExp!S24</f>
        <v>187.12564086914063</v>
      </c>
      <c r="Z27" s="377">
        <f>NAExp!T24</f>
        <v>177.39311218261719</v>
      </c>
    </row>
    <row r="28" spans="2:26" s="365" customFormat="1" outlineLevel="1" x14ac:dyDescent="0.25">
      <c r="B28" s="371"/>
      <c r="K28" s="377"/>
      <c r="L28" s="377"/>
      <c r="M28" s="377"/>
      <c r="N28" s="377"/>
      <c r="O28" s="377"/>
      <c r="P28" s="377"/>
      <c r="Q28" s="377"/>
      <c r="R28" s="377"/>
      <c r="S28" s="377"/>
      <c r="T28" s="377"/>
      <c r="U28" s="377"/>
      <c r="V28" s="377"/>
      <c r="W28" s="377"/>
      <c r="X28" s="377"/>
      <c r="Y28" s="377"/>
      <c r="Z28" s="377"/>
    </row>
    <row r="29" spans="2:26" s="366" customFormat="1" outlineLevel="1" x14ac:dyDescent="0.25">
      <c r="B29" s="378" t="s">
        <v>73</v>
      </c>
      <c r="C29" s="376">
        <f>NAInc!C16</f>
        <v>149.55198437499999</v>
      </c>
      <c r="D29" s="376">
        <f>NAInc!D16</f>
        <v>159.44634375000001</v>
      </c>
      <c r="E29" s="376">
        <f>NAInc!E16</f>
        <v>162.65887499999999</v>
      </c>
      <c r="F29" s="376">
        <f>NAInc!F16</f>
        <v>154.566953125</v>
      </c>
      <c r="G29" s="376">
        <f>NAInc!G16</f>
        <v>166.36371875</v>
      </c>
      <c r="H29" s="376">
        <f>NAInc!H16</f>
        <v>185.65817187499999</v>
      </c>
      <c r="I29" s="376">
        <f>NAInc!I16</f>
        <v>190.78032812500001</v>
      </c>
      <c r="J29" s="376">
        <f>NAInc!J16</f>
        <v>196.01314062500001</v>
      </c>
      <c r="K29" s="376">
        <f>NAInc!K16</f>
        <v>199.04698437499999</v>
      </c>
      <c r="L29" s="376">
        <f>NAInc!L16</f>
        <v>184.05053125000001</v>
      </c>
      <c r="M29" s="376">
        <f>NAInc!M16</f>
        <v>184.29275000000001</v>
      </c>
      <c r="N29" s="376">
        <f>NAInc!N16</f>
        <v>195.1639375</v>
      </c>
      <c r="O29" s="376">
        <f>NAInc!O16</f>
        <v>214.92862500000001</v>
      </c>
      <c r="P29" s="376">
        <f>NAInc!P16</f>
        <v>226.2589375</v>
      </c>
      <c r="Q29" s="376">
        <f>NAInc!Q16</f>
        <v>245.44318749999999</v>
      </c>
      <c r="R29" s="376">
        <f>NAInc!R16</f>
        <v>283.2243125</v>
      </c>
      <c r="S29" s="376">
        <f>NAInc!S16</f>
        <v>303.32487500000002</v>
      </c>
      <c r="T29" s="376">
        <f>NAInc!T16</f>
        <v>289.98337500000002</v>
      </c>
      <c r="U29" s="376">
        <f>NAInc!U16</f>
        <v>288.22896874999998</v>
      </c>
      <c r="V29" s="376">
        <f>NAInc!V16</f>
        <v>281.95428125000001</v>
      </c>
      <c r="W29" s="376">
        <f>NAInc!W16</f>
        <v>259.00160937499999</v>
      </c>
      <c r="X29" s="376">
        <f>NAInc!X16</f>
        <v>235.937203125</v>
      </c>
      <c r="Y29" s="376">
        <f>NAInc!Y16</f>
        <v>247.78006250000001</v>
      </c>
      <c r="Z29" s="376">
        <f>NAInc!Z16</f>
        <v>274.94012500000002</v>
      </c>
    </row>
    <row r="30" spans="2:26" s="365" customFormat="1" outlineLevel="1" x14ac:dyDescent="0.25">
      <c r="B30" s="370" t="s">
        <v>74</v>
      </c>
      <c r="K30" s="377"/>
      <c r="L30" s="377"/>
      <c r="M30" s="377"/>
      <c r="N30" s="377"/>
      <c r="O30" s="377"/>
      <c r="P30" s="377"/>
      <c r="Q30" s="377"/>
      <c r="R30" s="377"/>
      <c r="S30" s="377"/>
      <c r="T30" s="377"/>
      <c r="U30" s="377"/>
      <c r="V30" s="377"/>
      <c r="W30" s="377"/>
      <c r="X30" s="377"/>
      <c r="Y30" s="377"/>
      <c r="Z30" s="377"/>
    </row>
    <row r="31" spans="2:26" s="365" customFormat="1" outlineLevel="1" x14ac:dyDescent="0.25">
      <c r="B31" s="371" t="s">
        <v>75</v>
      </c>
      <c r="C31" s="377">
        <f>NAInc!C3</f>
        <v>85.7723203125</v>
      </c>
      <c r="D31" s="377">
        <f>NAInc!D3</f>
        <v>91.502656250000001</v>
      </c>
      <c r="E31" s="377">
        <f>NAInc!E3</f>
        <v>96.5495234375</v>
      </c>
      <c r="F31" s="377">
        <f>NAInc!F3</f>
        <v>96.726375000000004</v>
      </c>
      <c r="G31" s="377">
        <f>NAInc!G3</f>
        <v>100.3028515625</v>
      </c>
      <c r="H31" s="377">
        <f>NAInc!H3</f>
        <v>103.5910390625</v>
      </c>
      <c r="I31" s="377">
        <f>NAInc!I3</f>
        <v>104.472015625</v>
      </c>
      <c r="J31" s="377">
        <f>NAInc!J3</f>
        <v>104.639015625</v>
      </c>
      <c r="K31" s="377">
        <f>NAInc!K3</f>
        <v>104.94408593750001</v>
      </c>
      <c r="L31" s="377">
        <f>NAInc!L3</f>
        <v>101.59209375</v>
      </c>
      <c r="M31" s="377">
        <f>NAInc!M3</f>
        <v>100.2965078125</v>
      </c>
      <c r="N31" s="377">
        <f>NAInc!N3</f>
        <v>104.977390625</v>
      </c>
      <c r="O31" s="377">
        <f>NAInc!O3</f>
        <v>107.9990390625</v>
      </c>
      <c r="P31" s="377">
        <f>NAInc!P3</f>
        <v>111.88020312499999</v>
      </c>
      <c r="Q31" s="377">
        <f>NAInc!Q3</f>
        <v>119.00016406250001</v>
      </c>
      <c r="R31" s="377">
        <f>NAInc!R3</f>
        <v>132.732015625</v>
      </c>
      <c r="S31" s="377">
        <f>NAInc!S3</f>
        <v>147.561921875</v>
      </c>
      <c r="T31" s="377">
        <f>NAInc!T3</f>
        <v>155.78749999999999</v>
      </c>
      <c r="U31" s="377">
        <f>NAInc!U3</f>
        <v>161.23903125000001</v>
      </c>
      <c r="V31" s="377">
        <f>NAInc!V3</f>
        <v>160.76775000000001</v>
      </c>
      <c r="W31" s="377">
        <f>NAInc!W3</f>
        <v>158.377796875</v>
      </c>
      <c r="X31" s="377">
        <f>NAInc!X3</f>
        <v>145.69681249999999</v>
      </c>
      <c r="Y31" s="377">
        <f>NAInc!Y3</f>
        <v>143.875578125</v>
      </c>
      <c r="Z31" s="377">
        <f>NAInc!Z3</f>
        <v>160.14946875000001</v>
      </c>
    </row>
    <row r="32" spans="2:26" s="365" customFormat="1" outlineLevel="1" x14ac:dyDescent="0.25">
      <c r="B32" s="371" t="s">
        <v>76</v>
      </c>
      <c r="C32" s="377">
        <f>NAInc!C4+NAInc!C6</f>
        <v>47.168384033203125</v>
      </c>
      <c r="D32" s="377">
        <f>NAInc!D4+NAInc!D6</f>
        <v>49.633976318359373</v>
      </c>
      <c r="E32" s="377">
        <f>NAInc!E4+NAInc!E6</f>
        <v>47.732707031250001</v>
      </c>
      <c r="F32" s="377">
        <f>NAInc!F4+NAInc!F6</f>
        <v>39.622322753906253</v>
      </c>
      <c r="G32" s="377">
        <f>NAInc!G4+NAInc!G6</f>
        <v>41.268722412109376</v>
      </c>
      <c r="H32" s="377">
        <f>NAInc!H4+NAInc!H6</f>
        <v>50.270679931640629</v>
      </c>
      <c r="I32" s="377">
        <f>NAInc!I4+NAInc!I6</f>
        <v>54.598576660156247</v>
      </c>
      <c r="J32" s="377">
        <f>NAInc!J4+NAInc!J6</f>
        <v>61.616599365234372</v>
      </c>
      <c r="K32" s="377">
        <f>NAInc!K4+NAInc!K6</f>
        <v>63.482491943359371</v>
      </c>
      <c r="L32" s="377">
        <f>NAInc!L4+NAInc!L6</f>
        <v>55.313923583984369</v>
      </c>
      <c r="M32" s="377">
        <f>NAInc!M4+NAInc!M6</f>
        <v>55.65055517578125</v>
      </c>
      <c r="N32" s="377">
        <f>NAInc!N4+NAInc!N6</f>
        <v>58.942063720703125</v>
      </c>
      <c r="O32" s="377">
        <f>NAInc!O4+NAInc!O6</f>
        <v>70.388461669921881</v>
      </c>
      <c r="P32" s="377">
        <f>NAInc!P4+NAInc!P6</f>
        <v>77.275062500000004</v>
      </c>
      <c r="Q32" s="377">
        <f>NAInc!Q4+NAInc!Q6</f>
        <v>85.395287109374991</v>
      </c>
      <c r="R32" s="377">
        <f>NAInc!R4+NAInc!R6</f>
        <v>106.18683056640626</v>
      </c>
      <c r="S32" s="377">
        <f>NAInc!S4+NAInc!S6</f>
        <v>108.26429150390625</v>
      </c>
      <c r="T32" s="377">
        <f>NAInc!T4+NAInc!T6</f>
        <v>84.159065429687502</v>
      </c>
      <c r="U32" s="377">
        <f>NAInc!U4+NAInc!U6</f>
        <v>79.434845703125006</v>
      </c>
      <c r="V32" s="377">
        <f>NAInc!V4+NAInc!V6</f>
        <v>74.797007812499999</v>
      </c>
      <c r="W32" s="377">
        <f>NAInc!W4+NAInc!W6</f>
        <v>59.04084912109375</v>
      </c>
      <c r="X32" s="377">
        <f>NAInc!X4+NAInc!X6</f>
        <v>51.346594238281249</v>
      </c>
      <c r="Y32" s="377">
        <f>NAInc!Y4+NAInc!Y6</f>
        <v>63.899778808593751</v>
      </c>
      <c r="Z32" s="377">
        <f>NAInc!Z4+NAInc!Z6</f>
        <v>57.487249999999996</v>
      </c>
    </row>
    <row r="33" spans="1:26" s="365" customFormat="1" outlineLevel="1" x14ac:dyDescent="0.25">
      <c r="B33" s="371" t="s">
        <v>77</v>
      </c>
      <c r="C33" s="377">
        <f>NAInc!C8+NAInc!C9</f>
        <v>12.758788330078126</v>
      </c>
      <c r="D33" s="377">
        <f>NAInc!D8+NAInc!D9</f>
        <v>13.530896057128906</v>
      </c>
      <c r="E33" s="377">
        <f>NAInc!E8+NAInc!E9</f>
        <v>13.129587343215942</v>
      </c>
      <c r="F33" s="377">
        <f>NAInc!F8+NAInc!F9</f>
        <v>13.228266601562501</v>
      </c>
      <c r="G33" s="377">
        <f>NAInc!G8+NAInc!G9</f>
        <v>16.055470069885253</v>
      </c>
      <c r="H33" s="377">
        <f>NAInc!H8+NAInc!H9</f>
        <v>18.687091766357423</v>
      </c>
      <c r="I33" s="377">
        <f>NAInc!I8+NAInc!I9</f>
        <v>17.757044921875</v>
      </c>
      <c r="J33" s="377">
        <f>NAInc!J8+NAInc!J9</f>
        <v>18.022646713256837</v>
      </c>
      <c r="K33" s="377">
        <f>NAInc!K8+NAInc!K9</f>
        <v>19.238602844238279</v>
      </c>
      <c r="L33" s="377">
        <f>NAInc!L8+NAInc!L9</f>
        <v>15.982854614257811</v>
      </c>
      <c r="M33" s="377">
        <f>NAInc!M8+NAInc!M9</f>
        <v>17.381150329589843</v>
      </c>
      <c r="N33" s="377">
        <f>NAInc!N8+NAInc!N9</f>
        <v>19.943193420410157</v>
      </c>
      <c r="O33" s="377">
        <f>NAInc!O8+NAInc!O9</f>
        <v>24.33959765625</v>
      </c>
      <c r="P33" s="377">
        <f>NAInc!P8+NAInc!P9</f>
        <v>25.010386535644532</v>
      </c>
      <c r="Q33" s="377">
        <f>NAInc!Q8+NAInc!Q9</f>
        <v>28.620921508789063</v>
      </c>
      <c r="R33" s="377">
        <f>NAInc!R8+NAInc!R9</f>
        <v>30.712504394531251</v>
      </c>
      <c r="S33" s="377">
        <f>NAInc!S8+NAInc!S9</f>
        <v>31.48762744140625</v>
      </c>
      <c r="T33" s="377">
        <f>NAInc!T8+NAInc!T9</f>
        <v>33.933683593749997</v>
      </c>
      <c r="U33" s="377">
        <f>NAInc!U8+NAInc!U9</f>
        <v>31.506828125000002</v>
      </c>
      <c r="V33" s="377">
        <f>NAInc!V8+NAInc!V9</f>
        <v>29.211452392578124</v>
      </c>
      <c r="W33" s="377">
        <f>NAInc!W8+NAInc!W9</f>
        <v>23.604935546875002</v>
      </c>
      <c r="X33" s="377">
        <f>NAInc!X8+NAInc!X9</f>
        <v>23.644581604003907</v>
      </c>
      <c r="Y33" s="377">
        <f>NAInc!Y8+NAInc!Y9</f>
        <v>25.610655029296872</v>
      </c>
      <c r="Z33" s="377">
        <f>NAInc!Z8+NAInc!Z9</f>
        <v>37.611468383789067</v>
      </c>
    </row>
    <row r="34" spans="1:26" s="379" customFormat="1" ht="17.25" customHeight="1" outlineLevel="1" x14ac:dyDescent="0.25">
      <c r="B34" s="380" t="s">
        <v>78</v>
      </c>
      <c r="C34" s="381">
        <f>NAInc!C10</f>
        <v>142.739828125</v>
      </c>
      <c r="D34" s="381">
        <f>NAInc!D10</f>
        <v>152.08393749999999</v>
      </c>
      <c r="E34" s="381">
        <f>NAInc!E10</f>
        <v>155.703390625</v>
      </c>
      <c r="F34" s="381">
        <f>NAInc!F10</f>
        <v>147.58799999999999</v>
      </c>
      <c r="G34" s="381">
        <f>NAInc!G10</f>
        <v>155.94118750000001</v>
      </c>
      <c r="H34" s="381">
        <f>NAInc!H10</f>
        <v>170.674375</v>
      </c>
      <c r="I34" s="381">
        <f>NAInc!I10</f>
        <v>174.38192187499999</v>
      </c>
      <c r="J34" s="381">
        <f>NAInc!J10</f>
        <v>180.48303125000001</v>
      </c>
      <c r="K34" s="381">
        <f>NAInc!K10</f>
        <v>184.22271875000001</v>
      </c>
      <c r="L34" s="381">
        <f>NAInc!L10</f>
        <v>169.84057812500001</v>
      </c>
      <c r="M34" s="381">
        <f>NAInc!M10</f>
        <v>171.067515625</v>
      </c>
      <c r="N34" s="381">
        <f>NAInc!N10</f>
        <v>181.90115625000001</v>
      </c>
      <c r="O34" s="381">
        <f>NAInc!O10</f>
        <v>201.48940625</v>
      </c>
      <c r="P34" s="381">
        <f>NAInc!P10</f>
        <v>212.36389062500001</v>
      </c>
      <c r="Q34" s="381">
        <f>NAInc!Q10</f>
        <v>231.30318750000001</v>
      </c>
      <c r="R34" s="381">
        <f>NAInc!R10</f>
        <v>268.37856249999999</v>
      </c>
      <c r="S34" s="381">
        <f>NAInc!S10</f>
        <v>286.73109375000001</v>
      </c>
      <c r="T34" s="381">
        <f>NAInc!T10</f>
        <v>272.67112500000002</v>
      </c>
      <c r="U34" s="381">
        <f>NAInc!U10</f>
        <v>270.448375</v>
      </c>
      <c r="V34" s="381">
        <f>NAInc!V10</f>
        <v>263.91215625000001</v>
      </c>
      <c r="W34" s="381">
        <f>NAInc!W10</f>
        <v>240.031390625</v>
      </c>
      <c r="X34" s="381">
        <f>NAInc!X10</f>
        <v>216.3955</v>
      </c>
      <c r="Y34" s="381">
        <f>NAInc!Y10</f>
        <v>227.82357812500001</v>
      </c>
      <c r="Z34" s="381">
        <f>NAInc!Z10</f>
        <v>253.34801562499999</v>
      </c>
    </row>
    <row r="35" spans="1:26" s="400" customFormat="1" ht="20.25" customHeight="1" outlineLevel="1" x14ac:dyDescent="0.25">
      <c r="A35" s="397"/>
      <c r="B35" s="439" t="s">
        <v>79</v>
      </c>
      <c r="C35" s="399">
        <f>NAInc!C14</f>
        <v>6.8121528320312503</v>
      </c>
      <c r="D35" s="399">
        <f>NAInc!D14</f>
        <v>7.3624174804687499</v>
      </c>
      <c r="E35" s="399">
        <f>NAInc!E14</f>
        <v>6.9554853515625004</v>
      </c>
      <c r="F35" s="399">
        <f>NAInc!F14</f>
        <v>6.9789545898437497</v>
      </c>
      <c r="G35" s="399">
        <f>NAInc!G14</f>
        <v>10.422535156249999</v>
      </c>
      <c r="H35" s="399">
        <f>NAInc!H14</f>
        <v>14.98380859375</v>
      </c>
      <c r="I35" s="399">
        <f>NAInc!I14</f>
        <v>16.398408203125001</v>
      </c>
      <c r="J35" s="399">
        <f>NAInc!J14</f>
        <v>15.530109375</v>
      </c>
      <c r="K35" s="399">
        <f>NAInc!K14</f>
        <v>14.824267578124999</v>
      </c>
      <c r="L35" s="399">
        <f>NAInc!L14</f>
        <v>14.209965820312499</v>
      </c>
      <c r="M35" s="399">
        <f>NAInc!M14</f>
        <v>13.22523046875</v>
      </c>
      <c r="N35" s="399">
        <f>NAInc!N14</f>
        <v>13.2627890625</v>
      </c>
      <c r="O35" s="399">
        <f>NAInc!O14</f>
        <v>13.4392177734375</v>
      </c>
      <c r="P35" s="399">
        <f>NAInc!P14</f>
        <v>13.895049804687501</v>
      </c>
      <c r="Q35" s="399">
        <f>NAInc!Q14</f>
        <v>14.1400048828125</v>
      </c>
      <c r="R35" s="399">
        <f>NAInc!R14</f>
        <v>14.845760742187499</v>
      </c>
      <c r="S35" s="399">
        <f>NAInc!S14</f>
        <v>16.593761718749999</v>
      </c>
      <c r="T35" s="399">
        <f>NAInc!T14</f>
        <v>17.3122578125</v>
      </c>
      <c r="U35" s="399">
        <f>NAInc!U14</f>
        <v>17.780583984374999</v>
      </c>
      <c r="V35" s="399">
        <f>NAInc!V14</f>
        <v>18.042138671875001</v>
      </c>
      <c r="W35" s="399">
        <f>NAInc!W14</f>
        <v>18.970220703125001</v>
      </c>
      <c r="X35" s="399">
        <f>NAInc!X14</f>
        <v>19.54171484375</v>
      </c>
      <c r="Y35" s="399">
        <f>NAInc!Y14</f>
        <v>19.956482421874998</v>
      </c>
      <c r="Z35" s="399">
        <f>NAInc!Z14</f>
        <v>21.592107421874999</v>
      </c>
    </row>
    <row r="36" spans="1:26" ht="21" customHeight="1" x14ac:dyDescent="0.3">
      <c r="A36" s="359" t="s">
        <v>80</v>
      </c>
      <c r="B36" s="360"/>
      <c r="C36" s="361"/>
      <c r="D36" s="361"/>
      <c r="E36" s="361"/>
      <c r="F36" s="361"/>
      <c r="G36" s="361"/>
      <c r="H36" s="361"/>
      <c r="I36" s="361"/>
      <c r="J36" s="361"/>
      <c r="K36" s="361"/>
      <c r="L36" s="361"/>
      <c r="M36" s="361"/>
      <c r="N36" s="361"/>
      <c r="O36" s="361"/>
      <c r="P36" s="361"/>
      <c r="Q36" s="361"/>
      <c r="R36" s="361"/>
      <c r="S36" s="361"/>
      <c r="T36" s="361"/>
      <c r="U36" s="361"/>
      <c r="V36" s="361"/>
      <c r="W36" s="361"/>
      <c r="X36" s="361"/>
      <c r="Y36" s="361"/>
      <c r="Z36" s="361"/>
    </row>
    <row r="37" spans="1:26" ht="20.25" customHeight="1" x14ac:dyDescent="0.25">
      <c r="A37" s="329"/>
      <c r="B37" s="329" t="s">
        <v>81</v>
      </c>
      <c r="C37" s="618"/>
      <c r="D37" s="619">
        <f>(NAgni!D57/NAgni!C57-1)</f>
        <v>-7.2623126885900113E-3</v>
      </c>
      <c r="E37" s="619">
        <f>(NAgni!E57/NAgni!D57-1)</f>
        <v>-2.7320393552654476E-3</v>
      </c>
      <c r="F37" s="619">
        <f>(NAgni!F57/NAgni!E57-1)</f>
        <v>6.4674514818647832E-3</v>
      </c>
      <c r="G37" s="619">
        <f>(NAgni!G57/NAgni!F57-1)</f>
        <v>5.3738221005428244E-3</v>
      </c>
      <c r="H37" s="619">
        <f>(NAgni!H57/NAgni!G57-1)</f>
        <v>3.5575724490310767E-2</v>
      </c>
      <c r="I37" s="619">
        <f>(NAgni!I57/NAgni!H57-1)</f>
        <v>4.2391255907990866E-2</v>
      </c>
      <c r="J37" s="619">
        <f>(NAgni!J57/NAgni!I57-1)</f>
        <v>3.0201415500641371E-2</v>
      </c>
      <c r="K37" s="619">
        <f>(NAgni!K57/NAgni!J57-1)</f>
        <v>9.9287421396494935E-2</v>
      </c>
      <c r="L37" s="619">
        <f>(NAgni!L57/NAgni!K57-1)</f>
        <v>4.6810814141298618E-2</v>
      </c>
      <c r="M37" s="619">
        <f>(NAgni!M57/NAgni!L57-1)</f>
        <v>1.0938486673107484E-2</v>
      </c>
      <c r="N37" s="619">
        <f>(NAgni!N57/NAgni!M57-1)</f>
        <v>2.6331286139187116E-2</v>
      </c>
      <c r="O37" s="619">
        <f>(NAgni!O57/NAgni!N57-1)</f>
        <v>5.4389565755467606E-2</v>
      </c>
      <c r="P37" s="619">
        <f>(NAgni!P57/NAgni!O57-1)</f>
        <v>2.845405493298081E-2</v>
      </c>
      <c r="Q37" s="619">
        <f>(NAgni!Q57/NAgni!P57-1)</f>
        <v>3.9618278141296148E-2</v>
      </c>
      <c r="R37" s="619">
        <f>(NAgni!R57/NAgni!Q57-1)</f>
        <v>2.1986570995090604E-2</v>
      </c>
      <c r="S37" s="619">
        <f>(NAgni!S57/NAgni!R57-1)</f>
        <v>-1.3207624586905164E-2</v>
      </c>
      <c r="T37" s="619">
        <f>(NAgni!T57/NAgni!S57-1)</f>
        <v>8.864035083898214E-3</v>
      </c>
      <c r="U37" s="619">
        <f>(NAgni!U57/NAgni!T57-1)</f>
        <v>2.4528835125462001E-2</v>
      </c>
      <c r="V37" s="619">
        <f>(NAgni!V57/NAgni!U57-1)</f>
        <v>4.3399666880221677E-3</v>
      </c>
      <c r="W37" s="619">
        <f>(NAgni!W57/NAgni!V57-1)</f>
        <v>7.0111083984374378E-3</v>
      </c>
      <c r="X37" s="619">
        <f>(NAgni!X57/NAgni!W57-1)</f>
        <v>-4.7863884011450919E-3</v>
      </c>
      <c r="Y37" s="619">
        <f>(NAgni!Y57/NAgni!X57-1)</f>
        <v>0.13175582677117403</v>
      </c>
      <c r="Z37" s="619">
        <f>(NAgni!Z57/NAgni!Y57-1)</f>
        <v>0.10849663952628474</v>
      </c>
    </row>
    <row r="38" spans="1:26" s="365" customFormat="1" hidden="1" outlineLevel="1" x14ac:dyDescent="0.25">
      <c r="B38" s="371" t="s">
        <v>82</v>
      </c>
      <c r="C38" s="372"/>
      <c r="D38" s="372">
        <f t="array" ref="D38:T38">TRANSPOSE(CpiOld!M151:M167)</f>
        <v>-1.9916844893593355E-2</v>
      </c>
      <c r="E38" s="372">
        <v>-2.2494993837108845E-3</v>
      </c>
      <c r="F38" s="372">
        <v>7.2756339125130687E-3</v>
      </c>
      <c r="G38" s="372">
        <v>3.3228074951377584E-2</v>
      </c>
      <c r="H38" s="372">
        <v>7.6392594124362834E-2</v>
      </c>
      <c r="I38" s="372">
        <v>0.10744600915976021</v>
      </c>
      <c r="J38" s="372">
        <v>5.1316936810182012E-2</v>
      </c>
      <c r="K38" s="372">
        <v>0.13003099923650718</v>
      </c>
      <c r="L38" s="372">
        <v>5.0115707298125312E-2</v>
      </c>
      <c r="M38" s="372">
        <v>-1.5138456527706845E-3</v>
      </c>
      <c r="N38" s="372">
        <v>2.1931697645950488E-2</v>
      </c>
      <c r="O38" s="372">
        <v>4.0635991210748124E-2</v>
      </c>
      <c r="P38" s="372">
        <v>2.7769211177527398E-2</v>
      </c>
      <c r="Q38" s="372">
        <v>3.4165598416525889E-2</v>
      </c>
      <c r="R38" s="372">
        <v>-1.6422302042984338E-2</v>
      </c>
      <c r="S38" s="372">
        <v>-1.3371070458813916E-2</v>
      </c>
      <c r="T38" s="372">
        <v>7.0808510479958287E-3</v>
      </c>
      <c r="U38" s="372">
        <f t="array" ref="U38:X38">TRANSPOSE(Cpi!Q133:Q136)</f>
        <v>2.0257421105458251E-2</v>
      </c>
      <c r="V38" s="372">
        <v>-5.1228024123469718E-3</v>
      </c>
      <c r="W38" s="372">
        <v>1.3660781422878632E-2</v>
      </c>
      <c r="X38" s="372">
        <v>-4.8954789540491706E-2</v>
      </c>
      <c r="Y38" s="372">
        <f t="array" ref="Y38">TRANSPOSE(Cpi!U133:U136)</f>
        <v>6.8929933223859541E-2</v>
      </c>
      <c r="Z38" s="372">
        <f t="array" ref="Z38">TRANSPOSE(Cpi!V133:V136)</f>
        <v>0</v>
      </c>
    </row>
    <row r="39" spans="1:26" s="365" customFormat="1" hidden="1" outlineLevel="1" x14ac:dyDescent="0.25">
      <c r="B39" s="371" t="s">
        <v>83</v>
      </c>
      <c r="C39" s="372"/>
      <c r="D39" s="372">
        <f t="array" ref="D39:T39">TRANSPOSE(CpiOld!X151:X167)</f>
        <v>-4.8396547663676071E-4</v>
      </c>
      <c r="E39" s="372">
        <v>-3.1137017493614305E-3</v>
      </c>
      <c r="F39" s="372">
        <v>2.2871548597105607E-2</v>
      </c>
      <c r="G39" s="372">
        <v>5.420199402904613E-3</v>
      </c>
      <c r="H39" s="372">
        <v>1.1118433139955419E-2</v>
      </c>
      <c r="I39" s="372">
        <v>2.4497938807036324E-2</v>
      </c>
      <c r="J39" s="372">
        <v>2.0535647523195921E-2</v>
      </c>
      <c r="K39" s="372">
        <v>8.51172610237938E-2</v>
      </c>
      <c r="L39" s="372">
        <v>5.0016827751112825E-2</v>
      </c>
      <c r="M39" s="372">
        <v>2.0147351396767599E-2</v>
      </c>
      <c r="N39" s="372">
        <v>2.9509430831506922E-2</v>
      </c>
      <c r="O39" s="372">
        <v>6.4254336874961737E-2</v>
      </c>
      <c r="P39" s="372">
        <v>2.8932990781892265E-2</v>
      </c>
      <c r="Q39" s="372">
        <v>3.9589579092452976E-2</v>
      </c>
      <c r="R39" s="372">
        <v>5.2562031791673069E-2</v>
      </c>
      <c r="S39" s="372">
        <v>-1.310022193141791E-2</v>
      </c>
      <c r="T39" s="372">
        <v>1.0027589291496053E-2</v>
      </c>
      <c r="U39" s="372">
        <f t="array" ref="U39:X39">TRANSPOSE(Cpi!AF133:AF136)</f>
        <v>2.6876005749268073E-2</v>
      </c>
      <c r="V39" s="372">
        <v>9.5063467918268252E-3</v>
      </c>
      <c r="W39" s="372">
        <v>3.4332100152778544E-3</v>
      </c>
      <c r="X39" s="372">
        <v>1.9220960186856706E-2</v>
      </c>
      <c r="Y39" s="372">
        <f t="array" ref="Y39">TRANSPOSE(Cpi!AJ133:AJ136)</f>
        <v>1.4113671852887366E-2</v>
      </c>
      <c r="Z39" s="372">
        <f t="array" ref="Z39">TRANSPOSE(Cpi!AK133:AK136)</f>
        <v>-1.80682939698944E-2</v>
      </c>
    </row>
    <row r="40" spans="1:26" s="382" customFormat="1" ht="20.25" hidden="1" customHeight="1" outlineLevel="1" x14ac:dyDescent="0.25">
      <c r="B40" s="382" t="s">
        <v>84</v>
      </c>
      <c r="C40" s="438"/>
      <c r="D40" s="438">
        <f>(NAgni!D6/NAgni!D20)/(NAgni!C6/NAgni!C20)-1</f>
        <v>-6.7981454218071224E-3</v>
      </c>
      <c r="E40" s="438">
        <f>(NAgni!E6/NAgni!E20)/(NAgni!D6/NAgni!D20)-1</f>
        <v>-2.578621627344746E-2</v>
      </c>
      <c r="F40" s="438">
        <f>(NAgni!F6/NAgni!F20)/(NAgni!E6/NAgni!E20)-1</f>
        <v>-2.9089216692112618E-2</v>
      </c>
      <c r="G40" s="438">
        <f>(NAgni!G6/NAgni!G20)/(NAgni!F6/NAgni!F20)-1</f>
        <v>4.0201400933242537E-2</v>
      </c>
      <c r="H40" s="438">
        <f>(NAgni!H6/NAgni!H20)/(NAgni!G6/NAgni!G20)-1</f>
        <v>0.11567154944934321</v>
      </c>
      <c r="I40" s="438">
        <f>(NAgni!I6/NAgni!I20)/(NAgni!H6/NAgni!H20)-1</f>
        <v>1.1580846893450403E-2</v>
      </c>
      <c r="J40" s="438">
        <f>(NAgni!J6/NAgni!J20)/(NAgni!I6/NAgni!I20)-1</f>
        <v>2.3556659654565326E-2</v>
      </c>
      <c r="K40" s="438">
        <f>(NAgni!K6/NAgni!K20)/(NAgni!J6/NAgni!J20)-1</f>
        <v>5.6297697346676001E-2</v>
      </c>
      <c r="L40" s="438">
        <f>(NAgni!L6/NAgni!L20)/(NAgni!K6/NAgni!K20)-1</f>
        <v>1.0243369829070925E-2</v>
      </c>
      <c r="M40" s="438">
        <f>(NAgni!M6/NAgni!M20)/(NAgni!L6/NAgni!L20)-1</f>
        <v>1.7353589803816627E-2</v>
      </c>
      <c r="N40" s="438">
        <f>(NAgni!N6/NAgni!N20)/(NAgni!M6/NAgni!M20)-1</f>
        <v>5.6889285159189562E-3</v>
      </c>
      <c r="O40" s="438">
        <f>(NAgni!O6/NAgni!O20)/(NAgni!N6/NAgni!N20)-1</f>
        <v>6.7315956796959675E-2</v>
      </c>
      <c r="P40" s="438">
        <f>(NAgni!P6/NAgni!P20)/(NAgni!O6/NAgni!O20)-1</f>
        <v>6.6615382764602549E-2</v>
      </c>
      <c r="Q40" s="438">
        <f>(NAgni!Q6/NAgni!Q20)/(NAgni!P6/NAgni!P20)-1</f>
        <v>4.2035537518105404E-2</v>
      </c>
      <c r="R40" s="438">
        <f>(NAgni!R6/NAgni!R20)/(NAgni!Q6/NAgni!Q20)-1</f>
        <v>8.3028004770263175E-2</v>
      </c>
      <c r="S40" s="438">
        <f>(NAgni!S6/NAgni!S20)/(NAgni!R6/NAgni!R20)-1</f>
        <v>4.9367130391870129E-2</v>
      </c>
      <c r="T40" s="438">
        <f>(NAgni!T6/NAgni!T20)/(NAgni!S6/NAgni!S20)-1</f>
        <v>-1.3331249501474129E-2</v>
      </c>
      <c r="U40" s="438">
        <f>(NAgni!U6/NAgni!U20)/(NAgni!T6/NAgni!T20)-1</f>
        <v>-1.8033845882325927E-3</v>
      </c>
      <c r="V40" s="438">
        <f>(NAgni!V6/NAgni!V20)/(NAgni!U6/NAgni!U20)-1</f>
        <v>-1.7704296070991443E-2</v>
      </c>
      <c r="W40" s="438">
        <f>(NAgni!W6/NAgni!W20)/(NAgni!V6/NAgni!V20)-1</f>
        <v>-3.4913478601448222E-3</v>
      </c>
      <c r="X40" s="438">
        <f>(NAgni!X6/NAgni!X20)/(NAgni!W6/NAgni!W20)-1</f>
        <v>1.9287601915388031E-2</v>
      </c>
      <c r="Y40" s="438">
        <f>(NAgni!Y6/NAgni!Y20)/(NAgni!X6/NAgni!X20)-1</f>
        <v>4.2429228394518681E-2</v>
      </c>
      <c r="Z40" s="438">
        <f>(NAgni!Z6/NAgni!Z20)/(NAgni!Y6/NAgni!Y20)-1</f>
        <v>0.10272102861675836</v>
      </c>
    </row>
    <row r="41" spans="1:26" s="365" customFormat="1" hidden="1" outlineLevel="1" x14ac:dyDescent="0.25">
      <c r="B41" s="382" t="s">
        <v>85</v>
      </c>
      <c r="C41" s="372"/>
      <c r="D41" s="372">
        <f t="shared" ref="D41:S41" si="2">(D55/C55-1)</f>
        <v>1.9270657323759988E-3</v>
      </c>
      <c r="E41" s="372">
        <f t="shared" si="2"/>
        <v>2.7357075471719838E-2</v>
      </c>
      <c r="F41" s="372">
        <f t="shared" si="2"/>
        <v>1.1972488831174077E-2</v>
      </c>
      <c r="G41" s="372">
        <f t="shared" si="2"/>
        <v>2.0609975155301719E-2</v>
      </c>
      <c r="H41" s="372">
        <f t="shared" si="2"/>
        <v>-3.5920625418200403E-2</v>
      </c>
      <c r="I41" s="372">
        <f t="shared" si="2"/>
        <v>8.6766026489546455E-3</v>
      </c>
      <c r="J41" s="372">
        <f t="shared" si="2"/>
        <v>3.1745589877700819E-2</v>
      </c>
      <c r="K41" s="372">
        <f t="shared" si="2"/>
        <v>3.5610182153501979E-2</v>
      </c>
      <c r="L41" s="372">
        <f t="shared" si="2"/>
        <v>1.5108857502034168E-2</v>
      </c>
      <c r="M41" s="372">
        <f t="shared" si="2"/>
        <v>1.6904894451996055E-2</v>
      </c>
      <c r="N41" s="372">
        <f t="shared" si="2"/>
        <v>4.3876991448112079E-2</v>
      </c>
      <c r="O41" s="372">
        <f t="shared" si="2"/>
        <v>3.4040769879562838E-2</v>
      </c>
      <c r="P41" s="372">
        <f t="shared" si="2"/>
        <v>7.9257904366822896E-3</v>
      </c>
      <c r="Q41" s="372">
        <f t="shared" si="2"/>
        <v>7.8963262931071032E-2</v>
      </c>
      <c r="R41" s="372">
        <f t="shared" si="2"/>
        <v>4.146221966272079E-2</v>
      </c>
      <c r="S41" s="372">
        <f t="shared" si="2"/>
        <v>5.2232353518450791E-2</v>
      </c>
      <c r="T41" s="372">
        <f t="shared" ref="T41:Z41" si="3">(T55/S55-1)</f>
        <v>2.5691104258156461E-2</v>
      </c>
      <c r="U41" s="372">
        <f t="shared" si="3"/>
        <v>2.3567120475219472E-2</v>
      </c>
      <c r="V41" s="372">
        <f t="shared" si="3"/>
        <v>1.8487937792223352E-2</v>
      </c>
      <c r="W41" s="372">
        <f t="shared" si="3"/>
        <v>5.016253602020404E-3</v>
      </c>
      <c r="X41" s="372">
        <f t="shared" si="3"/>
        <v>8.6830168126210694E-3</v>
      </c>
      <c r="Y41" s="372">
        <f t="shared" si="3"/>
        <v>3.0673192222346657E-2</v>
      </c>
      <c r="Z41" s="372">
        <f t="shared" si="3"/>
        <v>3.6370571857347489E-2</v>
      </c>
    </row>
    <row r="42" spans="1:26" s="365" customFormat="1" ht="18" hidden="1" customHeight="1" outlineLevel="1" x14ac:dyDescent="0.25">
      <c r="B42" s="365" t="s">
        <v>86</v>
      </c>
      <c r="C42" s="372"/>
      <c r="D42" s="372">
        <f>NAgni!D53/NAgni!C53-1</f>
        <v>5.6804332924909051E-3</v>
      </c>
      <c r="E42" s="372">
        <f>NAgni!E53/NAgni!D53-1</f>
        <v>-3.4726752038150011E-4</v>
      </c>
      <c r="F42" s="372">
        <f>NAgni!F53/NAgni!E53-1</f>
        <v>7.936348590941833E-3</v>
      </c>
      <c r="G42" s="372">
        <f>NAgni!G53/NAgni!F53-1</f>
        <v>2.6091704763586687E-2</v>
      </c>
      <c r="H42" s="372">
        <f>NAgni!H53/NAgni!G53-1</f>
        <v>5.0272396237005301E-2</v>
      </c>
      <c r="I42" s="372">
        <f>NAgni!I53/NAgni!H53-1</f>
        <v>7.2956625165708555E-2</v>
      </c>
      <c r="J42" s="372">
        <f>NAgni!J53/NAgni!I53-1</f>
        <v>-2.3024953464835241E-3</v>
      </c>
      <c r="K42" s="372">
        <f>NAgni!K53/NAgni!J53-1</f>
        <v>0.15381709551552825</v>
      </c>
      <c r="L42" s="372">
        <f>NAgni!L53/NAgni!K53-1</f>
        <v>-6.1694439589097594E-2</v>
      </c>
      <c r="M42" s="372">
        <f>NAgni!M53/NAgni!L53-1</f>
        <v>1.9104948047834469E-2</v>
      </c>
      <c r="N42" s="372">
        <f>NAgni!N53/NAgni!M53-1</f>
        <v>4.3306291372952943E-2</v>
      </c>
      <c r="O42" s="372">
        <f>NAgni!O53/NAgni!N53-1</f>
        <v>8.1162792421598962E-2</v>
      </c>
      <c r="P42" s="372">
        <f>NAgni!P53/NAgni!O53-1</f>
        <v>6.8534396219272598E-2</v>
      </c>
      <c r="Q42" s="372">
        <f>NAgni!Q53/NAgni!P53-1</f>
        <v>2.6618453855923985E-2</v>
      </c>
      <c r="R42" s="372">
        <f>NAgni!R53/NAgni!Q53-1</f>
        <v>-1.1790563357963024E-2</v>
      </c>
      <c r="S42" s="372">
        <f>NAgni!S53/NAgni!R53-1</f>
        <v>-2.8399467523470667E-2</v>
      </c>
      <c r="T42" s="372">
        <f>NAgni!T53/NAgni!S53-1</f>
        <v>3.2687144258971568E-3</v>
      </c>
      <c r="U42" s="372">
        <f>NAgni!U53/NAgni!T53-1</f>
        <v>9.6932788645711643E-3</v>
      </c>
      <c r="V42" s="372">
        <f>NAgni!V53/NAgni!U53-1</f>
        <v>-9.0640489280674474E-3</v>
      </c>
      <c r="W42" s="372">
        <f>NAgni!W53/NAgni!V53-1</f>
        <v>-1.9930419921875053E-2</v>
      </c>
      <c r="X42" s="372">
        <f>NAgni!X53/NAgni!W53-1</f>
        <v>-3.0449943515350464E-2</v>
      </c>
      <c r="Y42" s="372">
        <f>NAgni!Y53/NAgni!X53-1</f>
        <v>0.11292585859807236</v>
      </c>
      <c r="Z42" s="372">
        <f>NAgni!Z53/NAgni!Y53-1</f>
        <v>6.9463936192323938E-2</v>
      </c>
    </row>
    <row r="43" spans="1:26" s="365" customFormat="1" hidden="1" outlineLevel="1" x14ac:dyDescent="0.25">
      <c r="B43" s="382" t="s">
        <v>87</v>
      </c>
      <c r="C43" s="372"/>
      <c r="D43" s="372">
        <f>NAgni!D54/NAgni!C54-1</f>
        <v>1.5203187029930953E-2</v>
      </c>
      <c r="E43" s="372">
        <f>NAgni!E54/NAgni!D54-1</f>
        <v>4.7498138267803025E-3</v>
      </c>
      <c r="F43" s="372">
        <f>NAgni!F54/NAgni!E54-1</f>
        <v>2.2629887784429537E-2</v>
      </c>
      <c r="G43" s="372">
        <f>NAgni!G54/NAgni!F54-1</f>
        <v>3.3858214937810605E-2</v>
      </c>
      <c r="H43" s="372">
        <f>NAgni!H54/NAgni!G54-1</f>
        <v>2.0565081229000359E-2</v>
      </c>
      <c r="I43" s="372">
        <f>NAgni!I54/NAgni!H54-1</f>
        <v>5.8111897224290665E-2</v>
      </c>
      <c r="J43" s="372">
        <f>NAgni!J54/NAgni!I54-1</f>
        <v>-2.3711337532309029E-2</v>
      </c>
      <c r="K43" s="372">
        <f>NAgni!K54/NAgni!J54-1</f>
        <v>0.14726378517556138</v>
      </c>
      <c r="L43" s="372">
        <f>NAgni!L54/NAgni!K54-1</f>
        <v>-6.1310928203927473E-2</v>
      </c>
      <c r="M43" s="372">
        <f>NAgni!M54/NAgni!L54-1</f>
        <v>6.2565629552611135E-2</v>
      </c>
      <c r="N43" s="372">
        <f>NAgni!N54/NAgni!M54-1</f>
        <v>0.10411709365984589</v>
      </c>
      <c r="O43" s="372">
        <f>NAgni!O54/NAgni!N54-1</f>
        <v>3.8544265928029509E-2</v>
      </c>
      <c r="P43" s="372">
        <f>NAgni!P54/NAgni!O54-1</f>
        <v>5.379543561787381E-3</v>
      </c>
      <c r="Q43" s="372">
        <f>NAgni!Q54/NAgni!P54-1</f>
        <v>2.3278810870859035E-2</v>
      </c>
      <c r="R43" s="372">
        <f>NAgni!R54/NAgni!Q54-1</f>
        <v>-7.2520573478562667E-2</v>
      </c>
      <c r="S43" s="372">
        <f>NAgni!S54/NAgni!R54-1</f>
        <v>-5.4552244635632241E-2</v>
      </c>
      <c r="T43" s="372">
        <f>NAgni!T54/NAgni!S54-1</f>
        <v>4.5246162184088723E-2</v>
      </c>
      <c r="U43" s="372">
        <f>NAgni!U54/NAgni!T54-1</f>
        <v>4.2052377951623754E-2</v>
      </c>
      <c r="V43" s="372">
        <f>NAgni!V54/NAgni!U54-1</f>
        <v>2.903064213277684E-4</v>
      </c>
      <c r="W43" s="372">
        <f>NAgni!W54/NAgni!V54-1</f>
        <v>-3.1220092773437513E-2</v>
      </c>
      <c r="X43" s="372">
        <f>NAgni!X54/NAgni!W54-1</f>
        <v>2.0706265998592599E-2</v>
      </c>
      <c r="Y43" s="372">
        <f>NAgni!Y54/NAgni!X54-1</f>
        <v>0.17980212824398278</v>
      </c>
      <c r="Z43" s="372">
        <f>NAgni!Z54/NAgni!Y54-1</f>
        <v>7.0698077687336491E-2</v>
      </c>
    </row>
    <row r="44" spans="1:26" s="382" customFormat="1" ht="20.25" hidden="1" customHeight="1" outlineLevel="1" x14ac:dyDescent="0.25">
      <c r="A44" s="373"/>
      <c r="B44" s="373" t="s">
        <v>88</v>
      </c>
      <c r="C44" s="374"/>
      <c r="D44" s="374">
        <f>NAgni!D55/NAgni!C55-1</f>
        <v>-9.3801128609980466E-3</v>
      </c>
      <c r="E44" s="374">
        <f>NAgni!E55/NAgni!D55-1</f>
        <v>-5.0729396146405037E-3</v>
      </c>
      <c r="F44" s="374">
        <f>NAgni!F55/NAgni!E55-1</f>
        <v>-1.4368430946552713E-2</v>
      </c>
      <c r="G44" s="374">
        <f>NAgni!G55/NAgni!F55-1</f>
        <v>-7.5122550029247392E-3</v>
      </c>
      <c r="H44" s="374">
        <f>NAgni!H55/NAgni!G55-1</f>
        <v>2.9108760502965181E-2</v>
      </c>
      <c r="I44" s="374">
        <f>NAgni!I55/NAgni!H55-1</f>
        <v>1.4029413629425891E-2</v>
      </c>
      <c r="J44" s="374">
        <f>NAgni!J55/NAgni!I55-1</f>
        <v>2.1928820465011212E-2</v>
      </c>
      <c r="K44" s="374">
        <f>NAgni!K55/NAgni!J55-1</f>
        <v>5.7121578107359738E-3</v>
      </c>
      <c r="L44" s="374">
        <f>NAgni!L55/NAgni!K55-1</f>
        <v>-4.0857969370533542E-4</v>
      </c>
      <c r="M44" s="374">
        <f>NAgni!M55/NAgni!L55-1</f>
        <v>-4.0901692586090554E-2</v>
      </c>
      <c r="N44" s="374">
        <f>NAgni!N55/NAgni!M55-1</f>
        <v>-5.5076355228613538E-2</v>
      </c>
      <c r="O44" s="374">
        <f>NAgni!O55/NAgni!N55-1</f>
        <v>4.1036794195248305E-2</v>
      </c>
      <c r="P44" s="374">
        <f>NAgni!P55/NAgni!O55-1</f>
        <v>6.2816979454470845E-2</v>
      </c>
      <c r="Q44" s="374">
        <f>NAgni!Q55/NAgni!P55-1</f>
        <v>3.2636160897161481E-3</v>
      </c>
      <c r="R44" s="374">
        <f>NAgni!R55/NAgni!Q55-1</f>
        <v>6.5478613096169092E-2</v>
      </c>
      <c r="S44" s="374">
        <f>NAgni!S55/NAgni!R55-1</f>
        <v>2.7661775538212696E-2</v>
      </c>
      <c r="T44" s="374">
        <f>NAgni!T55/NAgni!S55-1</f>
        <v>-4.016035095574777E-2</v>
      </c>
      <c r="U44" s="374">
        <f>NAgni!U55/NAgni!T55-1</f>
        <v>-3.1053180521483648E-2</v>
      </c>
      <c r="V44" s="374">
        <f>NAgni!V55/NAgni!U55-1</f>
        <v>-9.3517221613715895E-3</v>
      </c>
      <c r="W44" s="374">
        <f>NAgni!W55/NAgni!V55-1</f>
        <v>1.1653518676757901E-2</v>
      </c>
      <c r="X44" s="374">
        <f>NAgni!X55/NAgni!W55-1</f>
        <v>-5.0118533674159305E-2</v>
      </c>
      <c r="Y44" s="374">
        <f>NAgni!Y55/NAgni!X55-1</f>
        <v>-5.6684214905533548E-2</v>
      </c>
      <c r="Z44" s="374">
        <f>NAgni!Z55/NAgni!Y55-1</f>
        <v>-1.1526402953452308E-3</v>
      </c>
    </row>
    <row r="45" spans="1:26" ht="21" customHeight="1" collapsed="1" x14ac:dyDescent="0.3">
      <c r="A45" s="359" t="s">
        <v>89</v>
      </c>
      <c r="B45" s="360"/>
      <c r="C45" s="361"/>
      <c r="D45" s="361"/>
      <c r="E45" s="361"/>
      <c r="F45" s="361"/>
      <c r="G45" s="361"/>
      <c r="H45" s="361"/>
      <c r="I45" s="361"/>
      <c r="J45" s="361"/>
      <c r="K45" s="361"/>
      <c r="L45" s="361"/>
      <c r="M45" s="361"/>
      <c r="N45" s="361"/>
      <c r="O45" s="361"/>
      <c r="P45" s="361"/>
      <c r="Q45" s="361"/>
      <c r="R45" s="361"/>
      <c r="S45" s="361"/>
      <c r="T45" s="361"/>
      <c r="U45" s="361"/>
      <c r="V45" s="361"/>
      <c r="W45" s="361"/>
      <c r="X45" s="361"/>
      <c r="Y45" s="361"/>
      <c r="Z45" s="361"/>
    </row>
    <row r="46" spans="1:26" s="330" customFormat="1" x14ac:dyDescent="0.25">
      <c r="B46" s="330" t="s">
        <v>90</v>
      </c>
      <c r="C46" s="383">
        <f>EmpInst!C16</f>
        <v>9999.1787109375</v>
      </c>
      <c r="D46" s="383">
        <f>EmpInst!D16</f>
        <v>10720.3037109375</v>
      </c>
      <c r="E46" s="383">
        <f>EmpInst!E16</f>
        <v>10867.0537109375</v>
      </c>
      <c r="F46" s="383">
        <f>EmpInst!F16</f>
        <v>10842.6787109375</v>
      </c>
      <c r="G46" s="383">
        <f>EmpInst!G16</f>
        <v>11053.5537109375</v>
      </c>
      <c r="H46" s="383">
        <f>EmpInst!H16</f>
        <v>11867.8037109375</v>
      </c>
      <c r="I46" s="383">
        <f>EmpInst!I16</f>
        <v>11688.9287109375</v>
      </c>
      <c r="J46" s="383">
        <f>EmpInst!J16</f>
        <v>11413.0537109375</v>
      </c>
      <c r="K46" s="383">
        <f>EmpInst!K16</f>
        <v>10933.8037109375</v>
      </c>
      <c r="L46" s="383">
        <f>EmpInst!L16</f>
        <v>10407.1787109375</v>
      </c>
      <c r="M46" s="383">
        <f>EmpInst!M16</f>
        <v>10105.4287109375</v>
      </c>
      <c r="N46" s="383">
        <f>EmpInst!N16</f>
        <v>9952.470703125</v>
      </c>
      <c r="O46" s="383">
        <f>EmpInst!O16</f>
        <v>9978.1787109375</v>
      </c>
      <c r="P46" s="383">
        <f>EmpInst!P16</f>
        <v>10122.6787109375</v>
      </c>
      <c r="Q46" s="383">
        <f>EmpInst!Q16</f>
        <v>10338.0537109375</v>
      </c>
      <c r="R46" s="383">
        <f>EmpInst!R16</f>
        <v>10880.3876953125</v>
      </c>
      <c r="S46" s="383">
        <f>EmpInst!S16</f>
        <v>11348.095703125</v>
      </c>
      <c r="T46" s="383">
        <f>EmpInst!T16</f>
        <v>11733.095703125</v>
      </c>
      <c r="U46" s="383">
        <f>EmpInst!U16</f>
        <v>11769.8037109375</v>
      </c>
      <c r="V46" s="383">
        <f>EmpInst!V16</f>
        <v>11440.7626953125</v>
      </c>
      <c r="W46" s="383">
        <f>EmpInst!W16</f>
        <v>10980.0537109375</v>
      </c>
      <c r="X46" s="383">
        <f>EmpInst!X16</f>
        <v>9747.4638671875</v>
      </c>
      <c r="Y46" s="383">
        <f>EmpInst!Y16</f>
        <v>9745.51171875</v>
      </c>
      <c r="Z46" s="383">
        <f>EmpInst!Z16</f>
        <v>10661.177734375</v>
      </c>
    </row>
    <row r="47" spans="1:26" s="332" customFormat="1" x14ac:dyDescent="0.25">
      <c r="B47" s="333" t="s">
        <v>91</v>
      </c>
      <c r="C47" s="334"/>
      <c r="D47" s="391">
        <f t="shared" ref="D47:S47" si="4">(D46/C46-1)</f>
        <v>7.2118423007202059E-2</v>
      </c>
      <c r="E47" s="391">
        <f t="shared" si="4"/>
        <v>1.3688977845867978E-2</v>
      </c>
      <c r="F47" s="391">
        <f t="shared" si="4"/>
        <v>-2.2430182686469236E-3</v>
      </c>
      <c r="G47" s="391">
        <f t="shared" si="4"/>
        <v>1.9448607269648255E-2</v>
      </c>
      <c r="H47" s="391">
        <f t="shared" si="4"/>
        <v>7.3664092227126776E-2</v>
      </c>
      <c r="I47" s="391">
        <f t="shared" si="4"/>
        <v>-1.5072291753119194E-2</v>
      </c>
      <c r="J47" s="391">
        <f t="shared" si="4"/>
        <v>-2.3601392978114366E-2</v>
      </c>
      <c r="K47" s="391">
        <f t="shared" si="4"/>
        <v>-4.1991390922897276E-2</v>
      </c>
      <c r="L47" s="391">
        <f t="shared" si="4"/>
        <v>-4.8164848567127327E-2</v>
      </c>
      <c r="M47" s="391">
        <f t="shared" si="4"/>
        <v>-2.8994409376565611E-2</v>
      </c>
      <c r="N47" s="391">
        <f t="shared" si="4"/>
        <v>-1.5136221548616491E-2</v>
      </c>
      <c r="O47" s="391">
        <f t="shared" si="4"/>
        <v>2.5830779692150863E-3</v>
      </c>
      <c r="P47" s="391">
        <f t="shared" si="4"/>
        <v>1.4481600719538967E-2</v>
      </c>
      <c r="Q47" s="391">
        <f t="shared" si="4"/>
        <v>2.1276482851054768E-2</v>
      </c>
      <c r="R47" s="391">
        <f t="shared" si="4"/>
        <v>5.2459969694413466E-2</v>
      </c>
      <c r="S47" s="391">
        <f t="shared" si="4"/>
        <v>4.2986336600303154E-2</v>
      </c>
      <c r="T47" s="391">
        <f t="shared" ref="T47:Z47" si="5">(T46/S46-1)</f>
        <v>3.392639699839517E-2</v>
      </c>
      <c r="U47" s="391">
        <f t="shared" si="5"/>
        <v>3.1285867550474578E-3</v>
      </c>
      <c r="V47" s="391">
        <f t="shared" si="5"/>
        <v>-2.7956372400605778E-2</v>
      </c>
      <c r="W47" s="391">
        <f t="shared" si="5"/>
        <v>-4.0269079662299201E-2</v>
      </c>
      <c r="X47" s="391">
        <f t="shared" si="5"/>
        <v>-0.1122571779883178</v>
      </c>
      <c r="Y47" s="391">
        <f t="shared" si="5"/>
        <v>-2.0027244666909194E-4</v>
      </c>
      <c r="Z47" s="391">
        <f t="shared" si="5"/>
        <v>9.3957715310453382E-2</v>
      </c>
    </row>
    <row r="48" spans="1:26" ht="20.25" customHeight="1" x14ac:dyDescent="0.25">
      <c r="B48" s="335" t="s">
        <v>92</v>
      </c>
      <c r="C48" s="384">
        <f>EmpInst!C3+EmpInst!C4+EmpInst!C6+EmpInst!C7+EmpInst!C8</f>
        <v>5975.9238967895508</v>
      </c>
      <c r="D48" s="384">
        <f>EmpInst!D3+EmpInst!D4+EmpInst!D6+EmpInst!D7+EmpInst!D8</f>
        <v>6485.4238967895508</v>
      </c>
      <c r="E48" s="384">
        <f>EmpInst!E3+EmpInst!E4+EmpInst!E6+EmpInst!E7+EmpInst!E8</f>
        <v>6564.0488967895508</v>
      </c>
      <c r="F48" s="384">
        <f>EmpInst!F3+EmpInst!F4+EmpInst!F6+EmpInst!F7+EmpInst!F8</f>
        <v>6419.0488967895508</v>
      </c>
      <c r="G48" s="384">
        <f>EmpInst!G3+EmpInst!G4+EmpInst!G6+EmpInst!G7+EmpInst!G8</f>
        <v>6422.0488967895508</v>
      </c>
      <c r="H48" s="384">
        <f>EmpInst!H3+EmpInst!H4+EmpInst!H6+EmpInst!H7+EmpInst!H8</f>
        <v>7007.2988967895508</v>
      </c>
      <c r="I48" s="384">
        <f>EmpInst!I3+EmpInst!I4+EmpInst!I6+EmpInst!I7+EmpInst!I8</f>
        <v>6714.5488967895508</v>
      </c>
      <c r="J48" s="384">
        <f>EmpInst!J3+EmpInst!J4+EmpInst!J6+EmpInst!J7+EmpInst!J8</f>
        <v>6376.7988967895508</v>
      </c>
      <c r="K48" s="384">
        <f>EmpInst!K3+EmpInst!K4+EmpInst!K6+EmpInst!K7+EmpInst!K8</f>
        <v>5977.9238967895508</v>
      </c>
      <c r="L48" s="384">
        <f>EmpInst!L3+EmpInst!L4+EmpInst!L6+EmpInst!L7+EmpInst!L8</f>
        <v>5540.2988967895508</v>
      </c>
      <c r="M48" s="384">
        <f>EmpInst!M3+EmpInst!M4+EmpInst!M6+EmpInst!M7+EmpInst!M8</f>
        <v>5250.2988967895508</v>
      </c>
      <c r="N48" s="384">
        <f>EmpInst!N3+EmpInst!N4+EmpInst!N6+EmpInst!N7+EmpInst!N8</f>
        <v>5255.2988967895508</v>
      </c>
      <c r="O48" s="384">
        <f>EmpInst!O3+EmpInst!O4+EmpInst!O6+EmpInst!O7+EmpInst!O8</f>
        <v>5422.7988967895508</v>
      </c>
      <c r="P48" s="384">
        <f>EmpInst!P3+EmpInst!P4+EmpInst!P6+EmpInst!P7+EmpInst!P8</f>
        <v>5600.0073928833008</v>
      </c>
      <c r="Q48" s="384">
        <f>EmpInst!Q3+EmpInst!Q4+EmpInst!Q6+EmpInst!Q7+EmpInst!Q8</f>
        <v>5772.7573928833008</v>
      </c>
      <c r="R48" s="384">
        <f>EmpInst!R3+EmpInst!R4+EmpInst!R6+EmpInst!R7+EmpInst!R8</f>
        <v>6187.4658889770508</v>
      </c>
      <c r="S48" s="384">
        <f>EmpInst!S3+EmpInst!S4+EmpInst!S6+EmpInst!S7+EmpInst!S8</f>
        <v>6620.0906448364258</v>
      </c>
      <c r="T48" s="384">
        <f>EmpInst!T3+EmpInst!T4+EmpInst!T6+EmpInst!T7+EmpInst!T8</f>
        <v>6850.8408088684082</v>
      </c>
      <c r="U48" s="384">
        <f>EmpInst!U3+EmpInst!U4+EmpInst!U6+EmpInst!U7+EmpInst!U8</f>
        <v>6896.2990608215332</v>
      </c>
      <c r="V48" s="384">
        <f>EmpInst!V3+EmpInst!V4+EmpInst!V6+EmpInst!V7+EmpInst!V8</f>
        <v>6598.4240646362305</v>
      </c>
      <c r="W48" s="384">
        <f>EmpInst!W3+EmpInst!W4+EmpInst!W6+EmpInst!W7+EmpInst!W8</f>
        <v>6099.7984924316406</v>
      </c>
      <c r="X48" s="384">
        <f>EmpInst!X3+EmpInst!X4+EmpInst!X6+EmpInst!X7+EmpInst!X8</f>
        <v>5014.5062141418457</v>
      </c>
      <c r="Y48" s="384">
        <f>EmpInst!Y3+EmpInst!Y4+EmpInst!Y6+EmpInst!Y7+EmpInst!Y8</f>
        <v>5063.0479202270508</v>
      </c>
      <c r="Z48" s="384">
        <f>EmpInst!Z3+EmpInst!Z4+EmpInst!Z6+EmpInst!Z7+EmpInst!Z8</f>
        <v>5965.9646682739258</v>
      </c>
    </row>
    <row r="49" spans="2:26" s="332" customFormat="1" x14ac:dyDescent="0.25">
      <c r="B49" s="337" t="s">
        <v>91</v>
      </c>
      <c r="C49" s="334"/>
      <c r="D49" s="391">
        <f t="shared" ref="D49:S49" si="6">(D48/C48-1)</f>
        <v>8.5258783210696354E-2</v>
      </c>
      <c r="E49" s="391">
        <f t="shared" si="6"/>
        <v>1.2123340162687235E-2</v>
      </c>
      <c r="F49" s="391">
        <f t="shared" si="6"/>
        <v>-2.2090024355382099E-2</v>
      </c>
      <c r="G49" s="391">
        <f t="shared" si="6"/>
        <v>4.6735895741512046E-4</v>
      </c>
      <c r="H49" s="391">
        <f t="shared" si="6"/>
        <v>9.1131352221963446E-2</v>
      </c>
      <c r="I49" s="391">
        <f t="shared" si="6"/>
        <v>-4.1777866808867747E-2</v>
      </c>
      <c r="J49" s="391">
        <f t="shared" si="6"/>
        <v>-5.030121981262059E-2</v>
      </c>
      <c r="K49" s="391">
        <f t="shared" si="6"/>
        <v>-6.2550976823311233E-2</v>
      </c>
      <c r="L49" s="391">
        <f t="shared" si="6"/>
        <v>-7.3206853676244799E-2</v>
      </c>
      <c r="M49" s="391">
        <f t="shared" si="6"/>
        <v>-5.2343746321709683E-2</v>
      </c>
      <c r="N49" s="391">
        <f t="shared" si="6"/>
        <v>9.5232673382783517E-4</v>
      </c>
      <c r="O49" s="391">
        <f t="shared" si="6"/>
        <v>3.187259246135854E-2</v>
      </c>
      <c r="P49" s="391">
        <f t="shared" si="6"/>
        <v>3.267841929352433E-2</v>
      </c>
      <c r="Q49" s="391">
        <f t="shared" si="6"/>
        <v>3.0848173561259351E-2</v>
      </c>
      <c r="R49" s="391">
        <f t="shared" si="6"/>
        <v>7.183889220860129E-2</v>
      </c>
      <c r="S49" s="391">
        <f t="shared" si="6"/>
        <v>6.9919537921024233E-2</v>
      </c>
      <c r="T49" s="391">
        <f t="shared" ref="T49:Z49" si="7">(T48/S48-1)</f>
        <v>3.4856042977593482E-2</v>
      </c>
      <c r="U49" s="391">
        <f t="shared" si="7"/>
        <v>6.6354266901487158E-3</v>
      </c>
      <c r="V49" s="391">
        <f t="shared" si="7"/>
        <v>-4.3193456890168291E-2</v>
      </c>
      <c r="W49" s="391">
        <f t="shared" si="7"/>
        <v>-7.5567372954541856E-2</v>
      </c>
      <c r="X49" s="391">
        <f t="shared" si="7"/>
        <v>-0.17792264443430017</v>
      </c>
      <c r="Y49" s="391">
        <f t="shared" si="7"/>
        <v>9.6802564424605109E-3</v>
      </c>
      <c r="Z49" s="391">
        <f t="shared" si="7"/>
        <v>0.17833462417760093</v>
      </c>
    </row>
    <row r="50" spans="2:26" x14ac:dyDescent="0.25">
      <c r="B50" s="335" t="s">
        <v>93</v>
      </c>
      <c r="C50" s="336">
        <f>SUM(EmpInst!C9:C12,EmpInst!C5)</f>
        <v>3429.5</v>
      </c>
      <c r="D50" s="336">
        <f>SUM(EmpInst!D9:D12,EmpInst!D5)</f>
        <v>3560.625</v>
      </c>
      <c r="E50" s="336">
        <f>SUM(EmpInst!E9:E12,EmpInst!E5)</f>
        <v>3577</v>
      </c>
      <c r="F50" s="336">
        <f>SUM(EmpInst!F9:F12,EmpInst!F5)</f>
        <v>3542.625</v>
      </c>
      <c r="G50" s="336">
        <f>SUM(EmpInst!G9:G12,EmpInst!G5)</f>
        <v>3597.375</v>
      </c>
      <c r="H50" s="336">
        <f>SUM(EmpInst!H9:H12,EmpInst!H5)</f>
        <v>3703.75</v>
      </c>
      <c r="I50" s="336">
        <f>SUM(EmpInst!I9:I12,EmpInst!I5)</f>
        <v>3721.875</v>
      </c>
      <c r="J50" s="336">
        <f>SUM(EmpInst!J9:J12,EmpInst!J5)</f>
        <v>3776.25</v>
      </c>
      <c r="K50" s="336">
        <f>SUM(EmpInst!K9:K12,EmpInst!K5)</f>
        <v>3767.875</v>
      </c>
      <c r="L50" s="336">
        <f>SUM(EmpInst!L9:L12,EmpInst!L5)</f>
        <v>3729.75</v>
      </c>
      <c r="M50" s="336">
        <f>SUM(EmpInst!M9:M12,EmpInst!M5)</f>
        <v>3756.125</v>
      </c>
      <c r="N50" s="336">
        <f>SUM(EmpInst!N9:N12,EmpInst!N5)</f>
        <v>3665.6667022705078</v>
      </c>
      <c r="O50" s="336">
        <f>SUM(EmpInst!O9:O12,EmpInst!O5)</f>
        <v>3625.1249847412109</v>
      </c>
      <c r="P50" s="336">
        <f>SUM(EmpInst!P9:P12,EmpInst!P5)</f>
        <v>3679.416690826416</v>
      </c>
      <c r="Q50" s="336">
        <f>SUM(EmpInst!Q9:Q12,EmpInst!Q5)</f>
        <v>3711.458324432373</v>
      </c>
      <c r="R50" s="336">
        <f>SUM(EmpInst!R9:R12,EmpInst!R5)</f>
        <v>3674.9166984558105</v>
      </c>
      <c r="S50" s="336">
        <f>SUM(EmpInst!S9:S12,EmpInst!S5)</f>
        <v>3769.5833015441895</v>
      </c>
      <c r="T50" s="336">
        <f>SUM(EmpInst!T9:T12,EmpInst!T5)</f>
        <v>3877.0832939147949</v>
      </c>
      <c r="U50" s="336">
        <f>SUM(EmpInst!U9:U12,EmpInst!U5)</f>
        <v>3899.7500419616699</v>
      </c>
      <c r="V50" s="336">
        <f>SUM(EmpInst!V9:V12,EmpInst!V5)</f>
        <v>3892.4166450500488</v>
      </c>
      <c r="W50" s="336">
        <f>SUM(EmpInst!W9:W12,EmpInst!W5)</f>
        <v>3954.166675567627</v>
      </c>
      <c r="X50" s="336">
        <f>SUM(EmpInst!X9:X12,EmpInst!X5)</f>
        <v>3869.4524345397949</v>
      </c>
      <c r="Y50" s="336">
        <f>SUM(EmpInst!Y9:Y12,EmpInst!Y5)</f>
        <v>3857.6249885559082</v>
      </c>
      <c r="Z50" s="336">
        <f>SUM(EmpInst!Z9:Z12,EmpInst!Z5)</f>
        <v>3869.2083740234375</v>
      </c>
    </row>
    <row r="51" spans="2:26" s="332" customFormat="1" x14ac:dyDescent="0.25">
      <c r="B51" s="337" t="s">
        <v>91</v>
      </c>
      <c r="C51" s="334"/>
      <c r="D51" s="391">
        <f t="shared" ref="D51:S51" si="8">(D50/C50-1)</f>
        <v>3.823443650677949E-2</v>
      </c>
      <c r="E51" s="391">
        <f t="shared" si="8"/>
        <v>4.5989117079163755E-3</v>
      </c>
      <c r="F51" s="391">
        <f t="shared" si="8"/>
        <v>-9.610008386916391E-3</v>
      </c>
      <c r="G51" s="391">
        <f t="shared" si="8"/>
        <v>1.5454641685191062E-2</v>
      </c>
      <c r="H51" s="391">
        <f t="shared" si="8"/>
        <v>2.9570172695368102E-2</v>
      </c>
      <c r="I51" s="391">
        <f t="shared" si="8"/>
        <v>4.8936888288897418E-3</v>
      </c>
      <c r="J51" s="391">
        <f t="shared" si="8"/>
        <v>1.4609571788413156E-2</v>
      </c>
      <c r="K51" s="391">
        <f t="shared" si="8"/>
        <v>-2.217808672624999E-3</v>
      </c>
      <c r="L51" s="391">
        <f t="shared" si="8"/>
        <v>-1.0118435457651898E-2</v>
      </c>
      <c r="M51" s="391">
        <f t="shared" si="8"/>
        <v>7.0715195388431074E-3</v>
      </c>
      <c r="N51" s="391">
        <f t="shared" si="8"/>
        <v>-2.4082877361507493E-2</v>
      </c>
      <c r="O51" s="391">
        <f t="shared" si="8"/>
        <v>-1.1059848268306971E-2</v>
      </c>
      <c r="P51" s="391">
        <f t="shared" si="8"/>
        <v>1.4976506000131895E-2</v>
      </c>
      <c r="Q51" s="391">
        <f t="shared" si="8"/>
        <v>8.7083459956693865E-3</v>
      </c>
      <c r="R51" s="391">
        <f t="shared" si="8"/>
        <v>-9.8456247604912228E-3</v>
      </c>
      <c r="S51" s="391">
        <f t="shared" si="8"/>
        <v>2.576020379677102E-2</v>
      </c>
      <c r="T51" s="391">
        <f t="shared" ref="T51:Z51" si="9">(T50/S50-1)</f>
        <v>2.8517738904076939E-2</v>
      </c>
      <c r="U51" s="391">
        <f t="shared" si="9"/>
        <v>5.8463402327340042E-3</v>
      </c>
      <c r="V51" s="391">
        <f t="shared" si="9"/>
        <v>-1.8804787057409289E-3</v>
      </c>
      <c r="W51" s="391">
        <f t="shared" si="9"/>
        <v>1.5864188279048896E-2</v>
      </c>
      <c r="X51" s="391">
        <f t="shared" si="9"/>
        <v>-2.1424044047326674E-2</v>
      </c>
      <c r="Y51" s="391">
        <f t="shared" si="9"/>
        <v>-3.0566200732464743E-3</v>
      </c>
      <c r="Z51" s="391">
        <f t="shared" si="9"/>
        <v>3.0027246043595746E-3</v>
      </c>
    </row>
    <row r="52" spans="2:26" s="332" customFormat="1" x14ac:dyDescent="0.25">
      <c r="B52" s="228" t="s">
        <v>94</v>
      </c>
      <c r="C52" s="384">
        <f t="shared" ref="C52:S52" si="10">C46-C48-C50</f>
        <v>593.75481414794922</v>
      </c>
      <c r="D52" s="384">
        <f t="shared" si="10"/>
        <v>674.25481414794922</v>
      </c>
      <c r="E52" s="384">
        <f t="shared" si="10"/>
        <v>726.00481414794922</v>
      </c>
      <c r="F52" s="384">
        <f t="shared" si="10"/>
        <v>881.00481414794922</v>
      </c>
      <c r="G52" s="384">
        <f t="shared" si="10"/>
        <v>1034.1298141479492</v>
      </c>
      <c r="H52" s="384">
        <f t="shared" si="10"/>
        <v>1156.7548141479492</v>
      </c>
      <c r="I52" s="384">
        <f t="shared" si="10"/>
        <v>1252.5048141479492</v>
      </c>
      <c r="J52" s="384">
        <f t="shared" si="10"/>
        <v>1260.0048141479492</v>
      </c>
      <c r="K52" s="384">
        <f t="shared" si="10"/>
        <v>1188.0048141479492</v>
      </c>
      <c r="L52" s="384">
        <f t="shared" si="10"/>
        <v>1137.1298141479492</v>
      </c>
      <c r="M52" s="384">
        <f t="shared" si="10"/>
        <v>1099.0048141479492</v>
      </c>
      <c r="N52" s="384">
        <f t="shared" si="10"/>
        <v>1031.5051040649414</v>
      </c>
      <c r="O52" s="384">
        <f t="shared" si="10"/>
        <v>930.25482940673828</v>
      </c>
      <c r="P52" s="384">
        <f t="shared" si="10"/>
        <v>843.2546272277832</v>
      </c>
      <c r="Q52" s="384">
        <f t="shared" si="10"/>
        <v>853.83799362182617</v>
      </c>
      <c r="R52" s="384">
        <f t="shared" si="10"/>
        <v>1018.0051078796387</v>
      </c>
      <c r="S52" s="384">
        <f t="shared" si="10"/>
        <v>958.42175674438477</v>
      </c>
      <c r="T52" s="384">
        <f t="shared" ref="T52:Y52" si="11">T46-T48-T50</f>
        <v>1005.1716003417969</v>
      </c>
      <c r="U52" s="384">
        <f t="shared" si="11"/>
        <v>973.75460815429688</v>
      </c>
      <c r="V52" s="384">
        <f t="shared" si="11"/>
        <v>949.9219856262207</v>
      </c>
      <c r="W52" s="384">
        <f t="shared" si="11"/>
        <v>926.08854293823242</v>
      </c>
      <c r="X52" s="384">
        <f t="shared" si="11"/>
        <v>863.50521850585938</v>
      </c>
      <c r="Y52" s="384">
        <f t="shared" si="11"/>
        <v>824.83880996704102</v>
      </c>
      <c r="Z52" s="384">
        <f t="shared" ref="Z52" si="12">Z46-Z48-Z50</f>
        <v>826.00469207763672</v>
      </c>
    </row>
    <row r="53" spans="2:26" s="332" customFormat="1" x14ac:dyDescent="0.25">
      <c r="B53" s="335" t="s">
        <v>95</v>
      </c>
      <c r="C53" s="384">
        <f>EmpInst!C85</f>
        <v>5351.9951171875</v>
      </c>
      <c r="D53" s="384">
        <f>EmpInst!D85</f>
        <v>5334.95703125</v>
      </c>
      <c r="E53" s="384">
        <f>EmpInst!E85</f>
        <v>5320.98779296875</v>
      </c>
      <c r="F53" s="384">
        <f>EmpInst!F85</f>
        <v>5274.673828125</v>
      </c>
      <c r="G53" s="384">
        <f>EmpInst!G85</f>
        <v>5285.93310546875</v>
      </c>
      <c r="H53" s="384">
        <f>EmpInst!H85</f>
        <v>5494.52587890625</v>
      </c>
      <c r="I53" s="384">
        <f>EmpInst!I85</f>
        <v>5457.1875</v>
      </c>
      <c r="J53" s="384">
        <f>EmpInst!J85</f>
        <v>5507.54443359375</v>
      </c>
      <c r="K53" s="384">
        <f>EmpInst!K85</f>
        <v>5523.61376953125</v>
      </c>
      <c r="L53" s="384">
        <f>EmpInst!L85</f>
        <v>5372.33935546875</v>
      </c>
      <c r="M53" s="384">
        <f>EmpInst!M85</f>
        <v>5395.30517578125</v>
      </c>
      <c r="N53" s="384">
        <f>EmpInst!N85</f>
        <v>5376.3134765625</v>
      </c>
      <c r="O53" s="384">
        <f>EmpInst!O85</f>
        <v>5429.75927734375</v>
      </c>
      <c r="P53" s="384">
        <f>EmpInst!P85</f>
        <v>5518.38623046875</v>
      </c>
      <c r="Q53" s="384">
        <f>EmpInst!Q85</f>
        <v>5535.90771484375</v>
      </c>
      <c r="R53" s="384">
        <f>EmpInst!R85</f>
        <v>5539.84033203125</v>
      </c>
      <c r="S53" s="384">
        <f>EmpInst!S85</f>
        <v>5588.52978515625</v>
      </c>
      <c r="T53" s="384">
        <f>EmpInst!T85</f>
        <v>5626.4296875</v>
      </c>
      <c r="U53" s="384">
        <f>EmpInst!U85</f>
        <v>5765.02294921875</v>
      </c>
      <c r="V53" s="384">
        <f>EmpInst!V85</f>
        <v>5640.73388671875</v>
      </c>
      <c r="W53" s="384">
        <f>EmpInst!W85</f>
        <v>5514.81298828125</v>
      </c>
      <c r="X53" s="384">
        <f>EmpInst!X85</f>
        <v>5205.87060546875</v>
      </c>
      <c r="Y53" s="384">
        <f>EmpInst!Y85</f>
        <v>5396.99609375</v>
      </c>
      <c r="Z53" s="384">
        <f>EmpInst!Z85</f>
        <v>5598.75</v>
      </c>
    </row>
    <row r="54" spans="2:26" s="338" customFormat="1" x14ac:dyDescent="0.25">
      <c r="B54" s="339" t="s">
        <v>96</v>
      </c>
      <c r="C54" s="384">
        <f t="shared" ref="C54:S54" si="13">C46-C53</f>
        <v>4647.18359375</v>
      </c>
      <c r="D54" s="384">
        <f t="shared" si="13"/>
        <v>5385.3466796875</v>
      </c>
      <c r="E54" s="384">
        <f t="shared" si="13"/>
        <v>5546.06591796875</v>
      </c>
      <c r="F54" s="384">
        <f t="shared" si="13"/>
        <v>5568.0048828125</v>
      </c>
      <c r="G54" s="384">
        <f t="shared" si="13"/>
        <v>5767.62060546875</v>
      </c>
      <c r="H54" s="384">
        <f t="shared" si="13"/>
        <v>6373.27783203125</v>
      </c>
      <c r="I54" s="384">
        <f t="shared" si="13"/>
        <v>6231.7412109375</v>
      </c>
      <c r="J54" s="384">
        <f t="shared" si="13"/>
        <v>5905.50927734375</v>
      </c>
      <c r="K54" s="384">
        <f t="shared" si="13"/>
        <v>5410.18994140625</v>
      </c>
      <c r="L54" s="384">
        <f t="shared" si="13"/>
        <v>5034.83935546875</v>
      </c>
      <c r="M54" s="384">
        <f t="shared" si="13"/>
        <v>4710.12353515625</v>
      </c>
      <c r="N54" s="384">
        <f t="shared" si="13"/>
        <v>4576.1572265625</v>
      </c>
      <c r="O54" s="384">
        <f t="shared" si="13"/>
        <v>4548.41943359375</v>
      </c>
      <c r="P54" s="384">
        <f t="shared" si="13"/>
        <v>4604.29248046875</v>
      </c>
      <c r="Q54" s="384">
        <f t="shared" si="13"/>
        <v>4802.14599609375</v>
      </c>
      <c r="R54" s="384">
        <f t="shared" si="13"/>
        <v>5340.54736328125</v>
      </c>
      <c r="S54" s="384">
        <f t="shared" si="13"/>
        <v>5759.56591796875</v>
      </c>
      <c r="T54" s="384">
        <f t="shared" ref="T54:Y54" si="14">T46-T53</f>
        <v>6106.666015625</v>
      </c>
      <c r="U54" s="384">
        <f t="shared" si="14"/>
        <v>6004.78076171875</v>
      </c>
      <c r="V54" s="384">
        <f t="shared" si="14"/>
        <v>5800.02880859375</v>
      </c>
      <c r="W54" s="384">
        <f t="shared" si="14"/>
        <v>5465.24072265625</v>
      </c>
      <c r="X54" s="384">
        <f t="shared" si="14"/>
        <v>4541.59326171875</v>
      </c>
      <c r="Y54" s="384">
        <f t="shared" si="14"/>
        <v>4348.515625</v>
      </c>
      <c r="Z54" s="384">
        <f t="shared" ref="Z54" si="15">Z46-Z53</f>
        <v>5062.427734375</v>
      </c>
    </row>
    <row r="55" spans="2:26" s="330" customFormat="1" ht="20.25" customHeight="1" x14ac:dyDescent="0.25">
      <c r="B55" s="330" t="s">
        <v>97</v>
      </c>
      <c r="C55" s="383">
        <f>EmpInst!C50</f>
        <v>7446.7459681014816</v>
      </c>
      <c r="D55" s="383">
        <f>EmpInst!D50</f>
        <v>7461.0963370743184</v>
      </c>
      <c r="E55" s="383">
        <f>EmpInst!E50</f>
        <v>7665.2101126694324</v>
      </c>
      <c r="F55" s="383">
        <f>EmpInst!F50</f>
        <v>7756.9817551319693</v>
      </c>
      <c r="G55" s="383">
        <f>EmpInst!G50</f>
        <v>7916.8529563853681</v>
      </c>
      <c r="H55" s="383">
        <f>EmpInst!H50</f>
        <v>7632.4746468480771</v>
      </c>
      <c r="I55" s="383">
        <f>EmpInst!I50</f>
        <v>7698.6985965869981</v>
      </c>
      <c r="J55" s="383">
        <f>EmpInst!J50</f>
        <v>7943.0983248262792</v>
      </c>
      <c r="K55" s="383">
        <f>EmpInst!K50</f>
        <v>8225.9535030365187</v>
      </c>
      <c r="L55" s="383">
        <f>EmpInst!L50</f>
        <v>8350.2382623322555</v>
      </c>
      <c r="M55" s="383">
        <f>EmpInst!M50</f>
        <v>8491.3981588060014</v>
      </c>
      <c r="N55" s="383">
        <f>EmpInst!N50</f>
        <v>8863.9751632024472</v>
      </c>
      <c r="O55" s="383">
        <f>EmpInst!O50</f>
        <v>9165.7117019511825</v>
      </c>
      <c r="P55" s="383">
        <f>EmpInst!P50</f>
        <v>9238.3572121038942</v>
      </c>
      <c r="Q55" s="383">
        <f>EmpInst!Q50</f>
        <v>9967.8480416944112</v>
      </c>
      <c r="R55" s="383">
        <f>EmpInst!R50</f>
        <v>10381.137146763765</v>
      </c>
      <c r="S55" s="383">
        <f>EmpInst!S50</f>
        <v>10923.368372137053</v>
      </c>
      <c r="T55" s="383">
        <f>EmpInst!T50</f>
        <v>11204.001767835874</v>
      </c>
      <c r="U55" s="383">
        <f>EmpInst!U50</f>
        <v>11468.047827303035</v>
      </c>
      <c r="V55" s="383">
        <f>EmpInst!V50</f>
        <v>11680.068382132455</v>
      </c>
      <c r="W55" s="383">
        <f>EmpInst!W50</f>
        <v>11738.658567226172</v>
      </c>
      <c r="X55" s="383">
        <f>EmpInst!X50</f>
        <v>11840.585536923016</v>
      </c>
      <c r="Y55" s="383">
        <f>EmpInst!Y50</f>
        <v>12203.774093122194</v>
      </c>
      <c r="Z55" s="383">
        <f>EmpInst!Z50</f>
        <v>12647.63233570693</v>
      </c>
    </row>
    <row r="56" spans="2:26" s="332" customFormat="1" x14ac:dyDescent="0.25">
      <c r="B56" s="333" t="s">
        <v>91</v>
      </c>
      <c r="C56" s="334"/>
      <c r="D56" s="391">
        <f t="shared" ref="D56:S56" si="16">(D55/C55-1)</f>
        <v>1.9270657323759988E-3</v>
      </c>
      <c r="E56" s="391">
        <f t="shared" si="16"/>
        <v>2.7357075471719838E-2</v>
      </c>
      <c r="F56" s="391">
        <f t="shared" si="16"/>
        <v>1.1972488831174077E-2</v>
      </c>
      <c r="G56" s="391">
        <f t="shared" si="16"/>
        <v>2.0609975155301719E-2</v>
      </c>
      <c r="H56" s="391">
        <f t="shared" si="16"/>
        <v>-3.5920625418200403E-2</v>
      </c>
      <c r="I56" s="391">
        <f t="shared" si="16"/>
        <v>8.6766026489546455E-3</v>
      </c>
      <c r="J56" s="391">
        <f t="shared" si="16"/>
        <v>3.1745589877700819E-2</v>
      </c>
      <c r="K56" s="391">
        <f t="shared" si="16"/>
        <v>3.5610182153501979E-2</v>
      </c>
      <c r="L56" s="391">
        <f t="shared" si="16"/>
        <v>1.5108857502034168E-2</v>
      </c>
      <c r="M56" s="391">
        <f t="shared" si="16"/>
        <v>1.6904894451996055E-2</v>
      </c>
      <c r="N56" s="391">
        <f t="shared" si="16"/>
        <v>4.3876991448112079E-2</v>
      </c>
      <c r="O56" s="391">
        <f t="shared" si="16"/>
        <v>3.4040769879562838E-2</v>
      </c>
      <c r="P56" s="391">
        <f t="shared" si="16"/>
        <v>7.9257904366822896E-3</v>
      </c>
      <c r="Q56" s="391">
        <f t="shared" si="16"/>
        <v>7.8963262931071032E-2</v>
      </c>
      <c r="R56" s="391">
        <f t="shared" si="16"/>
        <v>4.146221966272079E-2</v>
      </c>
      <c r="S56" s="391">
        <f t="shared" si="16"/>
        <v>5.2232353518450791E-2</v>
      </c>
      <c r="T56" s="391">
        <f t="shared" ref="T56:Z56" si="17">(T55/S55-1)</f>
        <v>2.5691104258156461E-2</v>
      </c>
      <c r="U56" s="391">
        <f t="shared" si="17"/>
        <v>2.3567120475219472E-2</v>
      </c>
      <c r="V56" s="391">
        <f t="shared" si="17"/>
        <v>1.8487937792223352E-2</v>
      </c>
      <c r="W56" s="391">
        <f t="shared" si="17"/>
        <v>5.016253602020404E-3</v>
      </c>
      <c r="X56" s="391">
        <f t="shared" si="17"/>
        <v>8.6830168126210694E-3</v>
      </c>
      <c r="Y56" s="391">
        <f t="shared" si="17"/>
        <v>3.0673192222346657E-2</v>
      </c>
      <c r="Z56" s="391">
        <f t="shared" si="17"/>
        <v>3.6370571857347489E-2</v>
      </c>
    </row>
    <row r="57" spans="2:26" x14ac:dyDescent="0.25">
      <c r="B57" s="335" t="s">
        <v>92</v>
      </c>
      <c r="C57" s="384">
        <f>(EmpInst!C20+EmpInst!C21+EmpInst!C23+EmpInst!C24+EmpInst!C25)*1000/C48</f>
        <v>5839.627678660625</v>
      </c>
      <c r="D57" s="384">
        <f>(EmpInst!D20+EmpInst!D21+EmpInst!D23+EmpInst!D24+EmpInst!D25)*1000/D48</f>
        <v>6018.0166828035954</v>
      </c>
      <c r="E57" s="384">
        <f>(EmpInst!E20+EmpInst!E21+EmpInst!E23+EmpInst!E24+EmpInst!E25)*1000/E48</f>
        <v>6273.5167241620293</v>
      </c>
      <c r="F57" s="384">
        <f>(EmpInst!F20+EmpInst!F21+EmpInst!F23+EmpInst!F24+EmpInst!F25)*1000/F48</f>
        <v>6165.2638447683466</v>
      </c>
      <c r="G57" s="384">
        <f>(EmpInst!G20+EmpInst!G21+EmpInst!G23+EmpInst!G24+EmpInst!G25)*1000/G48</f>
        <v>6549.3352092392979</v>
      </c>
      <c r="H57" s="384">
        <f>(EmpInst!H20+EmpInst!H21+EmpInst!H23+EmpInst!H24+EmpInst!H25)*1000/H48</f>
        <v>6262.2389471672986</v>
      </c>
      <c r="I57" s="384">
        <f>(EmpInst!I20+EmpInst!I21+EmpInst!I23+EmpInst!I24+EmpInst!I25)*1000/I48</f>
        <v>6300.2149010203966</v>
      </c>
      <c r="J57" s="384">
        <f>(EmpInst!J20+EmpInst!J21+EmpInst!J23+EmpInst!J24+EmpInst!J25)*1000/J48</f>
        <v>6453.1515151917583</v>
      </c>
      <c r="K57" s="384">
        <f>(EmpInst!K20+EmpInst!K21+EmpInst!K23+EmpInst!K24+EmpInst!K25)*1000/K48</f>
        <v>6608.628678627907</v>
      </c>
      <c r="L57" s="384">
        <f>(EmpInst!L20+EmpInst!L21+EmpInst!L23+EmpInst!L24+EmpInst!L25)*1000/L48</f>
        <v>6592.4152759135213</v>
      </c>
      <c r="M57" s="384">
        <f>(EmpInst!M20+EmpInst!M21+EmpInst!M23+EmpInst!M24+EmpInst!M25)*1000/M48</f>
        <v>6813.5550033651198</v>
      </c>
      <c r="N57" s="384">
        <f>(EmpInst!N20+EmpInst!N21+EmpInst!N23+EmpInst!N24+EmpInst!N25)*1000/N48</f>
        <v>7203.6281821017128</v>
      </c>
      <c r="O57" s="384">
        <f>(EmpInst!O20+EmpInst!O21+EmpInst!O23+EmpInst!O24+EmpInst!O25)*1000/O48</f>
        <v>7411.8700366621406</v>
      </c>
      <c r="P57" s="384">
        <f>(EmpInst!P20+EmpInst!P21+EmpInst!P23+EmpInst!P24+EmpInst!P25)*1000/P48</f>
        <v>7461.500786107933</v>
      </c>
      <c r="Q57" s="384">
        <f>(EmpInst!Q20+EmpInst!Q21+EmpInst!Q23+EmpInst!Q24+EmpInst!Q25)*1000/Q48</f>
        <v>7947.2264192594139</v>
      </c>
      <c r="R57" s="384">
        <f>(EmpInst!R20+EmpInst!R21+EmpInst!R23+EmpInst!R24+EmpInst!R25)*1000/R48</f>
        <v>8692.6167345937647</v>
      </c>
      <c r="S57" s="384">
        <f>(EmpInst!S20+EmpInst!S21+EmpInst!S23+EmpInst!S24+EmpInst!S25)*1000/S48</f>
        <v>9149.625580316273</v>
      </c>
      <c r="T57" s="384">
        <f>(EmpInst!T20+EmpInst!T21+EmpInst!T23+EmpInst!T24+EmpInst!T25)*1000/T48</f>
        <v>9310.5376152944082</v>
      </c>
      <c r="U57" s="384">
        <f>(EmpInst!U20+EmpInst!U21+EmpInst!U23+EmpInst!U24+EmpInst!U25)*1000/U48</f>
        <v>9292.420335337607</v>
      </c>
      <c r="V57" s="384">
        <f>(EmpInst!V20+EmpInst!V21+EmpInst!V23+EmpInst!V24+EmpInst!V25)*1000/V48</f>
        <v>9324.908080058156</v>
      </c>
      <c r="W57" s="384">
        <f>(EmpInst!W20+EmpInst!W21+EmpInst!W23+EmpInst!W24+EmpInst!W25)*1000/W48</f>
        <v>8897.5084836291571</v>
      </c>
      <c r="X57" s="384">
        <f>(EmpInst!X20+EmpInst!X21+EmpInst!X23+EmpInst!X24+EmpInst!X25)*1000/X48</f>
        <v>8402.5563112425079</v>
      </c>
      <c r="Y57" s="384">
        <f>(EmpInst!Y20+EmpInst!Y21+EmpInst!Y23+EmpInst!Y24+EmpInst!Y25)*1000/Y48</f>
        <v>8902.5541649599963</v>
      </c>
      <c r="Z57" s="384">
        <f>(EmpInst!Z20+EmpInst!Z21+EmpInst!Z23+EmpInst!Z24+EmpInst!Z25)*1000/Z48</f>
        <v>9180.9663597452363</v>
      </c>
    </row>
    <row r="58" spans="2:26" s="332" customFormat="1" x14ac:dyDescent="0.25">
      <c r="B58" s="337" t="s">
        <v>91</v>
      </c>
      <c r="C58" s="334"/>
      <c r="D58" s="391">
        <f t="shared" ref="D58:S58" si="18">(D57/C57-1)</f>
        <v>3.0548009900501993E-2</v>
      </c>
      <c r="E58" s="391">
        <f t="shared" si="18"/>
        <v>4.245585461544521E-2</v>
      </c>
      <c r="F58" s="391">
        <f t="shared" si="18"/>
        <v>-1.7255533722697169E-2</v>
      </c>
      <c r="G58" s="391">
        <f t="shared" si="18"/>
        <v>6.2296014273073297E-2</v>
      </c>
      <c r="H58" s="391">
        <f t="shared" si="18"/>
        <v>-4.3835939511385202E-2</v>
      </c>
      <c r="I58" s="391">
        <f t="shared" si="18"/>
        <v>6.0642773572663344E-3</v>
      </c>
      <c r="J58" s="391">
        <f t="shared" si="18"/>
        <v>2.42748249978888E-2</v>
      </c>
      <c r="K58" s="391">
        <f t="shared" si="18"/>
        <v>2.4093214465851442E-2</v>
      </c>
      <c r="L58" s="391">
        <f t="shared" si="18"/>
        <v>-2.4533686946006661E-3</v>
      </c>
      <c r="M58" s="391">
        <f t="shared" si="18"/>
        <v>3.3544568750025316E-2</v>
      </c>
      <c r="N58" s="391">
        <f t="shared" si="18"/>
        <v>5.7249582419741429E-2</v>
      </c>
      <c r="O58" s="391">
        <f t="shared" si="18"/>
        <v>2.8907912692916371E-2</v>
      </c>
      <c r="P58" s="391">
        <f t="shared" si="18"/>
        <v>6.6961170663137892E-3</v>
      </c>
      <c r="Q58" s="391">
        <f t="shared" si="18"/>
        <v>6.5097578500000974E-2</v>
      </c>
      <c r="R58" s="391">
        <f t="shared" si="18"/>
        <v>9.3792510243317251E-2</v>
      </c>
      <c r="S58" s="391">
        <f t="shared" si="18"/>
        <v>5.257436968361473E-2</v>
      </c>
      <c r="T58" s="391">
        <f t="shared" ref="T58:Z58" si="19">(T57/S57-1)</f>
        <v>1.7586734404116733E-2</v>
      </c>
      <c r="U58" s="391">
        <f t="shared" si="19"/>
        <v>-1.945889776229448E-3</v>
      </c>
      <c r="V58" s="391">
        <f t="shared" si="19"/>
        <v>3.4961553124113198E-3</v>
      </c>
      <c r="W58" s="391">
        <f t="shared" si="19"/>
        <v>-4.5834188686858734E-2</v>
      </c>
      <c r="X58" s="391">
        <f t="shared" si="19"/>
        <v>-5.5628176505515992E-2</v>
      </c>
      <c r="Y58" s="391">
        <f t="shared" si="19"/>
        <v>5.9505445152268521E-2</v>
      </c>
      <c r="Z58" s="391">
        <f t="shared" si="19"/>
        <v>3.1273294116092698E-2</v>
      </c>
    </row>
    <row r="59" spans="2:26" x14ac:dyDescent="0.25">
      <c r="B59" s="335" t="s">
        <v>93</v>
      </c>
      <c r="C59" s="384">
        <f>SUM(EmpInst!C26:C29,EmpInst!C22)*1000/C50</f>
        <v>10835.681720071258</v>
      </c>
      <c r="D59" s="384">
        <f>SUM(EmpInst!D26:D29,EmpInst!D22)*1000/D50</f>
        <v>10752.103697669827</v>
      </c>
      <c r="E59" s="384">
        <f>SUM(EmpInst!E26:E29,EmpInst!E22)*1000/E50</f>
        <v>10980.298936783618</v>
      </c>
      <c r="F59" s="384">
        <f>SUM(EmpInst!F26:F29,EmpInst!F22)*1000/F50</f>
        <v>11670.484291750468</v>
      </c>
      <c r="G59" s="384">
        <f>SUM(EmpInst!G26:G29,EmpInst!G22)*1000/G50</f>
        <v>11721.824955371105</v>
      </c>
      <c r="H59" s="384">
        <f>SUM(EmpInst!H26:H29,EmpInst!H22)*1000/H50</f>
        <v>11686.266624303915</v>
      </c>
      <c r="I59" s="384">
        <f>SUM(EmpInst!I26:I29,EmpInst!I22)*1000/I50</f>
        <v>11822.385206759027</v>
      </c>
      <c r="J59" s="384">
        <f>SUM(EmpInst!J26:J29,EmpInst!J22)*1000/J50</f>
        <v>12086.877421202624</v>
      </c>
      <c r="K59" s="384">
        <f>SUM(EmpInst!K26:K29,EmpInst!K22)*1000/K50</f>
        <v>12364.460289741295</v>
      </c>
      <c r="L59" s="384">
        <f>SUM(EmpInst!L26:L29,EmpInst!L22)*1000/L50</f>
        <v>12467.926935660902</v>
      </c>
      <c r="M59" s="384">
        <f>SUM(EmpInst!M26:M29,EmpInst!M22)*1000/M50</f>
        <v>12316.9383561537</v>
      </c>
      <c r="N59" s="384">
        <f>SUM(EmpInst!N26:N29,EmpInst!N22)*1000/N50</f>
        <v>12734.812812019565</v>
      </c>
      <c r="O59" s="384">
        <f>SUM(EmpInst!O26:O29,EmpInst!O22)*1000/O50</f>
        <v>13126.606950273061</v>
      </c>
      <c r="P59" s="384">
        <f>SUM(EmpInst!P26:P29,EmpInst!P22)*1000/P50</f>
        <v>13076.377091094075</v>
      </c>
      <c r="Q59" s="384">
        <f>SUM(EmpInst!Q26:Q29,EmpInst!Q22)*1000/Q50</f>
        <v>14397.656268083945</v>
      </c>
      <c r="R59" s="384">
        <f>SUM(EmpInst!R26:R29,EmpInst!R22)*1000/R50</f>
        <v>14904.656460283888</v>
      </c>
      <c r="S59" s="384">
        <f>SUM(EmpInst!S26:S29,EmpInst!S22)*1000/S50</f>
        <v>15580.019076505527</v>
      </c>
      <c r="T59" s="384">
        <f>SUM(EmpInst!T26:T29,EmpInst!T22)*1000/T50</f>
        <v>16145.366608602817</v>
      </c>
      <c r="U59" s="384">
        <f>SUM(EmpInst!U26:U29,EmpInst!U22)*1000/U50</f>
        <v>16799.566548272232</v>
      </c>
      <c r="V59" s="384">
        <f>SUM(EmpInst!V26:V29,EmpInst!V22)*1000/V50</f>
        <v>17138.784556385883</v>
      </c>
      <c r="W59" s="384">
        <f>SUM(EmpInst!W26:W29,EmpInst!W22)*1000/W50</f>
        <v>17440.789993628441</v>
      </c>
      <c r="X59" s="384">
        <f>SUM(EmpInst!X26:X29,EmpInst!X22)*1000/X50</f>
        <v>17495.964279183281</v>
      </c>
      <c r="Y59" s="384">
        <f>SUM(EmpInst!Y26:Y29,EmpInst!Y22)*1000/Y50</f>
        <v>17621.419876877626</v>
      </c>
      <c r="Z59" s="384">
        <f>SUM(EmpInst!Z26:Z29,EmpInst!Z22)*1000/Z50</f>
        <v>19114.935787185706</v>
      </c>
    </row>
    <row r="60" spans="2:26" s="332" customFormat="1" x14ac:dyDescent="0.25">
      <c r="B60" s="337" t="s">
        <v>91</v>
      </c>
      <c r="C60" s="334"/>
      <c r="D60" s="391">
        <f t="shared" ref="D60:S60" si="20">(D59/C59-1)</f>
        <v>-7.7132223482180295E-3</v>
      </c>
      <c r="E60" s="391">
        <f t="shared" si="20"/>
        <v>2.1223310854344257E-2</v>
      </c>
      <c r="F60" s="391">
        <f t="shared" si="20"/>
        <v>6.2856699889540568E-2</v>
      </c>
      <c r="G60" s="391">
        <f t="shared" si="20"/>
        <v>4.3991887857581791E-3</v>
      </c>
      <c r="H60" s="391">
        <f t="shared" si="20"/>
        <v>-3.0335149349672852E-3</v>
      </c>
      <c r="I60" s="391">
        <f t="shared" si="20"/>
        <v>1.1647738908508787E-2</v>
      </c>
      <c r="J60" s="391">
        <f t="shared" si="20"/>
        <v>2.2372153319144328E-2</v>
      </c>
      <c r="K60" s="391">
        <f t="shared" si="20"/>
        <v>2.2965639417484196E-2</v>
      </c>
      <c r="L60" s="391">
        <f t="shared" si="20"/>
        <v>8.3680681157958237E-3</v>
      </c>
      <c r="M60" s="391">
        <f t="shared" si="20"/>
        <v>-1.2110159153671529E-2</v>
      </c>
      <c r="N60" s="391">
        <f t="shared" si="20"/>
        <v>3.3926812311851018E-2</v>
      </c>
      <c r="O60" s="391">
        <f t="shared" si="20"/>
        <v>3.076559852404781E-2</v>
      </c>
      <c r="P60" s="391">
        <f t="shared" si="20"/>
        <v>-3.8265683865806865E-3</v>
      </c>
      <c r="Q60" s="391">
        <f t="shared" si="20"/>
        <v>0.1010432146293605</v>
      </c>
      <c r="R60" s="391">
        <f t="shared" si="20"/>
        <v>3.5214078094351953E-2</v>
      </c>
      <c r="S60" s="391">
        <f t="shared" si="20"/>
        <v>4.5312189383315493E-2</v>
      </c>
      <c r="T60" s="391">
        <f t="shared" ref="T60:Z60" si="21">(T59/S59-1)</f>
        <v>3.628670345788132E-2</v>
      </c>
      <c r="U60" s="391">
        <f t="shared" si="21"/>
        <v>4.051936109774279E-2</v>
      </c>
      <c r="V60" s="391">
        <f t="shared" si="21"/>
        <v>2.0192069071480745E-2</v>
      </c>
      <c r="W60" s="391">
        <f t="shared" si="21"/>
        <v>1.7621170057244839E-2</v>
      </c>
      <c r="X60" s="391">
        <f t="shared" si="21"/>
        <v>3.1635198620587612E-3</v>
      </c>
      <c r="Y60" s="391">
        <f t="shared" si="21"/>
        <v>7.1705449149557232E-3</v>
      </c>
      <c r="Z60" s="391">
        <f t="shared" si="21"/>
        <v>8.4755707584485585E-2</v>
      </c>
    </row>
    <row r="61" spans="2:26" s="332" customFormat="1" x14ac:dyDescent="0.25">
      <c r="B61" s="335" t="s">
        <v>95</v>
      </c>
      <c r="C61" s="384">
        <f>EmpInst!C102*1000/C53</f>
        <v>8874.7986248556917</v>
      </c>
      <c r="D61" s="384">
        <f>EmpInst!D102*1000/D53</f>
        <v>9216.080700040784</v>
      </c>
      <c r="E61" s="384">
        <f>EmpInst!E102*1000/E53</f>
        <v>9411.3208648351629</v>
      </c>
      <c r="F61" s="384">
        <f>EmpInst!F102*1000/F53</f>
        <v>9727.6349655802915</v>
      </c>
      <c r="G61" s="384">
        <f>EmpInst!G102*1000/G53</f>
        <v>9837.4771409708719</v>
      </c>
      <c r="H61" s="384">
        <f>EmpInst!H102*1000/H53</f>
        <v>9839.8581898229859</v>
      </c>
      <c r="I61" s="384">
        <f>EmpInst!I102*1000/I53</f>
        <v>10119.421061673253</v>
      </c>
      <c r="J61" s="384">
        <f>EmpInst!J102*1000/J53</f>
        <v>10408.576091159046</v>
      </c>
      <c r="K61" s="384">
        <f>EmpInst!K102*1000/K53</f>
        <v>10706.24956187307</v>
      </c>
      <c r="L61" s="384">
        <f>EmpInst!L102*1000/L53</f>
        <v>10762.746930234634</v>
      </c>
      <c r="M61" s="384">
        <f>EmpInst!M102*1000/M53</f>
        <v>10737.222076666229</v>
      </c>
      <c r="N61" s="384">
        <f>EmpInst!N102*1000/N53</f>
        <v>11074.803123146687</v>
      </c>
      <c r="O61" s="384">
        <f>EmpInst!O102*1000/O53</f>
        <v>11302.693030946444</v>
      </c>
      <c r="P61" s="384">
        <f>EmpInst!P102*1000/P53</f>
        <v>11237.975323083212</v>
      </c>
      <c r="Q61" s="384">
        <f>EmpInst!Q102*1000/Q53</f>
        <v>12126.926663714234</v>
      </c>
      <c r="R61" s="384">
        <f>EmpInst!R102*1000/R53</f>
        <v>12617.183077164851</v>
      </c>
      <c r="S61" s="384">
        <f>EmpInst!S102*1000/S53</f>
        <v>13351.847119199665</v>
      </c>
      <c r="T61" s="384">
        <f>EmpInst!T102*1000/T53</f>
        <v>13959.271462947612</v>
      </c>
      <c r="U61" s="384">
        <f>EmpInst!U102*1000/U53</f>
        <v>14089.25847355165</v>
      </c>
      <c r="V61" s="384">
        <f>EmpInst!V102*1000/V53</f>
        <v>14292.53573100173</v>
      </c>
      <c r="W61" s="384">
        <f>EmpInst!W102*1000/W53</f>
        <v>14563.214821728801</v>
      </c>
      <c r="X61" s="384">
        <f>EmpInst!X102*1000/X53</f>
        <v>14507.044565353699</v>
      </c>
      <c r="Y61" s="384">
        <f>EmpInst!Y102*1000/Y53</f>
        <v>14579.017118174101</v>
      </c>
      <c r="Z61" s="384">
        <f>EmpInst!Z102*1000/Z53</f>
        <v>15522.782708193794</v>
      </c>
    </row>
    <row r="62" spans="2:26" s="338" customFormat="1" x14ac:dyDescent="0.25">
      <c r="B62" s="339" t="s">
        <v>96</v>
      </c>
      <c r="C62" s="384">
        <f>(EmpInst!C33-EmpInst!C102)*1000/C54</f>
        <v>5802.1088041396042</v>
      </c>
      <c r="D62" s="384">
        <f>(EmpInst!D33-EmpInst!D102)*1000/D54</f>
        <v>5722.5330237306634</v>
      </c>
      <c r="E62" s="384">
        <f>(EmpInst!E33-EmpInst!E102)*1000/E54</f>
        <v>5989.9624443459752</v>
      </c>
      <c r="F62" s="384">
        <f>(EmpInst!F33-EmpInst!F102)*1000/F54</f>
        <v>5890.1455845049413</v>
      </c>
      <c r="G62" s="384">
        <f>(EmpInst!G33-EmpInst!G102)*1000/G54</f>
        <v>6156.631254070513</v>
      </c>
      <c r="H62" s="384">
        <f>(EmpInst!H33-EmpInst!H102)*1000/H54</f>
        <v>5729.4466726726805</v>
      </c>
      <c r="I62" s="384">
        <f>(EmpInst!I33-EmpInst!I102)*1000/I54</f>
        <v>5578.8518426409155</v>
      </c>
      <c r="J62" s="384">
        <f>(EmpInst!J33-EmpInst!J102)*1000/J54</f>
        <v>5643.7660047147119</v>
      </c>
      <c r="K62" s="384">
        <f>(EmpInst!K33-EmpInst!K102)*1000/K54</f>
        <v>5693.6584059178695</v>
      </c>
      <c r="L62" s="384">
        <f>(EmpInst!L33-EmpInst!L102)*1000/L54</f>
        <v>5776.012086098126</v>
      </c>
      <c r="M62" s="384">
        <f>(EmpInst!M33-EmpInst!M102)*1000/M54</f>
        <v>5918.8742499351829</v>
      </c>
      <c r="N62" s="384">
        <f>(EmpInst!N33-EmpInst!N102)*1000/N54</f>
        <v>6266.5766108939742</v>
      </c>
      <c r="O62" s="384">
        <f>(EmpInst!O33-EmpInst!O102)*1000/O54</f>
        <v>6614.6509728278506</v>
      </c>
      <c r="P62" s="384">
        <f>(EmpInst!P33-EmpInst!P102)*1000/P54</f>
        <v>6841.7533697909057</v>
      </c>
      <c r="Q62" s="384">
        <f>(EmpInst!Q33-EmpInst!Q102)*1000/Q54</f>
        <v>7478.8649890516272</v>
      </c>
      <c r="R62" s="384">
        <f>(EmpInst!R33-EmpInst!R102)*1000/R54</f>
        <v>8061.6487896940425</v>
      </c>
      <c r="S62" s="384">
        <f>(EmpInst!S33-EmpInst!S102)*1000/S54</f>
        <v>8567.0057566424603</v>
      </c>
      <c r="T62" s="384">
        <f>(EmpInst!T33-EmpInst!T102)*1000/T54</f>
        <v>8665.4101419011567</v>
      </c>
      <c r="U62" s="384">
        <f>(EmpInst!U33-EmpInst!U102)*1000/U54</f>
        <v>8951.4964110221099</v>
      </c>
      <c r="V62" s="384">
        <f>(EmpInst!V33-EmpInst!V102)*1000/V54</f>
        <v>9139.3511565767913</v>
      </c>
      <c r="W62" s="384">
        <f>(EmpInst!W33-EmpInst!W102)*1000/W54</f>
        <v>8888.4822787622743</v>
      </c>
      <c r="X62" s="384">
        <f>(EmpInst!X33-EmpInst!X102)*1000/X54</f>
        <v>8784.1161710289962</v>
      </c>
      <c r="Y62" s="384">
        <f>(EmpInst!Y33-EmpInst!Y102)*1000/Y54</f>
        <v>9255.8308330788168</v>
      </c>
      <c r="Z62" s="384">
        <f>(EmpInst!Z33-EmpInst!Z102)*1000/Z54</f>
        <v>9467.8836079064404</v>
      </c>
    </row>
    <row r="63" spans="2:26" s="330" customFormat="1" x14ac:dyDescent="0.25">
      <c r="B63" s="330" t="s">
        <v>98</v>
      </c>
      <c r="C63" s="383">
        <f>EmpInst!C68</f>
        <v>11690.556628360453</v>
      </c>
      <c r="D63" s="383">
        <f>EmpInst!D68</f>
        <v>11798.771467167149</v>
      </c>
      <c r="E63" s="383">
        <f>EmpInst!E68</f>
        <v>12154.75862759235</v>
      </c>
      <c r="F63" s="383">
        <f>EmpInst!F68</f>
        <v>12221.241055929417</v>
      </c>
      <c r="G63" s="383">
        <f>EmpInst!G68</f>
        <v>12406.450472719487</v>
      </c>
      <c r="H63" s="383">
        <f>EmpInst!H68</f>
        <v>11549.906713394947</v>
      </c>
      <c r="I63" s="383">
        <f>EmpInst!I68</f>
        <v>11176.341511452483</v>
      </c>
      <c r="J63" s="383">
        <f>EmpInst!J68</f>
        <v>11193.093789144574</v>
      </c>
      <c r="K63" s="383">
        <f>EmpInst!K68</f>
        <v>10544.723492889229</v>
      </c>
      <c r="L63" s="383">
        <f>EmpInst!L68</f>
        <v>10225.383682458605</v>
      </c>
      <c r="M63" s="383">
        <f>EmpInst!M68</f>
        <v>10285.732367912175</v>
      </c>
      <c r="N63" s="383">
        <f>EmpInst!N68</f>
        <v>10461.572694959736</v>
      </c>
      <c r="O63" s="383">
        <f>EmpInst!O68</f>
        <v>10259.673497334288</v>
      </c>
      <c r="P63" s="383">
        <f>EmpInst!P68</f>
        <v>10054.887206504149</v>
      </c>
      <c r="Q63" s="383">
        <f>EmpInst!Q68</f>
        <v>10435.420516201348</v>
      </c>
      <c r="R63" s="383">
        <f>EmpInst!R68</f>
        <v>10634.284757122467</v>
      </c>
      <c r="S63" s="383">
        <f>EmpInst!S68</f>
        <v>11339.506421792192</v>
      </c>
      <c r="T63" s="383">
        <f>EmpInst!T68</f>
        <v>11528.640588861172</v>
      </c>
      <c r="U63" s="383">
        <f>EmpInst!U68</f>
        <v>11517.818772850174</v>
      </c>
      <c r="V63" s="383">
        <f>EmpInst!V68</f>
        <v>11680.068382132455</v>
      </c>
      <c r="W63" s="383">
        <f>EmpInst!W68</f>
        <v>11656.930563452745</v>
      </c>
      <c r="X63" s="383">
        <f>EmpInst!X68</f>
        <v>11814.697619166176</v>
      </c>
      <c r="Y63" s="383">
        <f>EmpInst!Y68</f>
        <v>10759.469332734267</v>
      </c>
      <c r="Z63" s="383">
        <f>EmpInst!Z68</f>
        <v>10059.387631533722</v>
      </c>
    </row>
    <row r="64" spans="2:26" s="338" customFormat="1" ht="20.25" customHeight="1" x14ac:dyDescent="0.25">
      <c r="B64" s="620" t="s">
        <v>91</v>
      </c>
      <c r="C64" s="621"/>
      <c r="D64" s="622">
        <f t="shared" ref="D64:S64" si="22">(D63/C63-1)</f>
        <v>9.2566027646772131E-3</v>
      </c>
      <c r="E64" s="622">
        <f t="shared" si="22"/>
        <v>3.017154467444505E-2</v>
      </c>
      <c r="F64" s="622">
        <f t="shared" si="22"/>
        <v>5.4696625720025427E-3</v>
      </c>
      <c r="G64" s="622">
        <f t="shared" si="22"/>
        <v>1.5154714316039986E-2</v>
      </c>
      <c r="H64" s="622">
        <f t="shared" si="22"/>
        <v>-6.9040194954067879E-2</v>
      </c>
      <c r="I64" s="622">
        <f t="shared" si="22"/>
        <v>-3.2343568758804175E-2</v>
      </c>
      <c r="J64" s="622">
        <f t="shared" si="22"/>
        <v>1.4989053148495302E-3</v>
      </c>
      <c r="K64" s="622">
        <f t="shared" si="22"/>
        <v>-5.7925923651614197E-2</v>
      </c>
      <c r="L64" s="622">
        <f t="shared" si="22"/>
        <v>-3.02843228317905E-2</v>
      </c>
      <c r="M64" s="622">
        <f t="shared" si="22"/>
        <v>5.9018504662173843E-3</v>
      </c>
      <c r="N64" s="622">
        <f t="shared" si="22"/>
        <v>1.7095557298002495E-2</v>
      </c>
      <c r="O64" s="622">
        <f t="shared" si="22"/>
        <v>-1.9299124855550631E-2</v>
      </c>
      <c r="P64" s="622">
        <f t="shared" si="22"/>
        <v>-1.9960312663297564E-2</v>
      </c>
      <c r="Q64" s="622">
        <f t="shared" si="22"/>
        <v>3.7845607005023929E-2</v>
      </c>
      <c r="R64" s="622">
        <f t="shared" si="22"/>
        <v>1.9056658101355373E-2</v>
      </c>
      <c r="S64" s="622">
        <f t="shared" si="22"/>
        <v>6.6315852995886049E-2</v>
      </c>
      <c r="T64" s="622">
        <f t="shared" ref="T64:Z64" si="23">(T63/S63-1)</f>
        <v>1.6679223948010913E-2</v>
      </c>
      <c r="U64" s="622">
        <f t="shared" si="23"/>
        <v>-9.3868968570787192E-4</v>
      </c>
      <c r="V64" s="622">
        <f t="shared" si="23"/>
        <v>1.4086834710816509E-2</v>
      </c>
      <c r="W64" s="622">
        <f t="shared" si="23"/>
        <v>-1.9809660288552244E-3</v>
      </c>
      <c r="X64" s="622">
        <f t="shared" si="23"/>
        <v>1.353418508025328E-2</v>
      </c>
      <c r="Y64" s="622">
        <f t="shared" si="23"/>
        <v>-8.9314878843795742E-2</v>
      </c>
      <c r="Z64" s="622">
        <f t="shared" si="23"/>
        <v>-6.5066564116748604E-2</v>
      </c>
    </row>
    <row r="65" spans="1:26" ht="20.25" customHeight="1" outlineLevel="1" x14ac:dyDescent="0.25">
      <c r="B65" s="335" t="s">
        <v>95</v>
      </c>
      <c r="C65" s="336">
        <f>EmpInst!C137</f>
        <v>13932.439260530051</v>
      </c>
      <c r="D65" s="336">
        <f>EmpInst!D137</f>
        <v>14574.055217921241</v>
      </c>
      <c r="E65" s="336">
        <f>EmpInst!E137</f>
        <v>14923.574409241812</v>
      </c>
      <c r="F65" s="336">
        <f>EmpInst!F137</f>
        <v>15326.034735068402</v>
      </c>
      <c r="G65" s="336">
        <f>EmpInst!G137</f>
        <v>15416.248552087456</v>
      </c>
      <c r="H65" s="336">
        <f>EmpInst!H137</f>
        <v>14890.248500520556</v>
      </c>
      <c r="I65" s="336">
        <f>EmpInst!I137</f>
        <v>14690.548573181473</v>
      </c>
      <c r="J65" s="336">
        <f>EmpInst!J137</f>
        <v>14667.345616968558</v>
      </c>
      <c r="K65" s="336">
        <f>EmpInst!K137</f>
        <v>13724.176927835084</v>
      </c>
      <c r="L65" s="336">
        <f>EmpInst!L137</f>
        <v>13179.649895177288</v>
      </c>
      <c r="M65" s="336">
        <f>EmpInst!M137</f>
        <v>13006.125798128431</v>
      </c>
      <c r="N65" s="336">
        <f>EmpInst!N137</f>
        <v>13070.868974920211</v>
      </c>
      <c r="O65" s="336">
        <f>EmpInst!O137</f>
        <v>12651.711499219466</v>
      </c>
      <c r="P65" s="336">
        <f>EmpInst!P137</f>
        <v>12231.241086351702</v>
      </c>
      <c r="Q65" s="336">
        <f>EmpInst!Q137</f>
        <v>12695.77734087134</v>
      </c>
      <c r="R65" s="336">
        <f>EmpInst!R137</f>
        <v>12924.857438873696</v>
      </c>
      <c r="S65" s="336">
        <f>EmpInst!S137</f>
        <v>13860.500808262273</v>
      </c>
      <c r="T65" s="336">
        <f>EmpInst!T137</f>
        <v>14363.744929125824</v>
      </c>
      <c r="U65" s="336">
        <f>EmpInst!U137</f>
        <v>14150.405385985798</v>
      </c>
      <c r="V65" s="336">
        <f>EmpInst!V137</f>
        <v>14292.53573100173</v>
      </c>
      <c r="W65" s="336">
        <f>EmpInst!W137</f>
        <v>14461.821424085691</v>
      </c>
      <c r="X65" s="336">
        <f>EmpInst!X137</f>
        <v>14475.326777797369</v>
      </c>
      <c r="Y65" s="336">
        <f>EmpInst!Y137</f>
        <v>12853.604662577845</v>
      </c>
      <c r="Z65" s="336">
        <f>EmpInst!Z137</f>
        <v>12346.159679305882</v>
      </c>
    </row>
    <row r="66" spans="1:26" s="332" customFormat="1" outlineLevel="1" x14ac:dyDescent="0.25">
      <c r="B66" s="337" t="s">
        <v>91</v>
      </c>
      <c r="C66" s="334"/>
      <c r="D66" s="334">
        <f t="shared" ref="D66" si="24">(D65/C65-1)*100</f>
        <v>4.605194721421535</v>
      </c>
      <c r="E66" s="334">
        <f t="shared" ref="E66" si="25">(E65/D65-1)*100</f>
        <v>2.3982288120521167</v>
      </c>
      <c r="F66" s="334">
        <f t="shared" ref="F66" si="26">(F65/E65-1)*100</f>
        <v>2.696809187866922</v>
      </c>
      <c r="G66" s="334">
        <f t="shared" ref="G66" si="27">(G65/F65-1)*100</f>
        <v>0.58863116636835855</v>
      </c>
      <c r="H66" s="334">
        <f t="shared" ref="H66" si="28">(H65/G65-1)*100</f>
        <v>-3.4119847626332911</v>
      </c>
      <c r="I66" s="334">
        <f t="shared" ref="I66" si="29">(I65/H65-1)*100</f>
        <v>-1.3411456990264581</v>
      </c>
      <c r="J66" s="334">
        <f t="shared" ref="J66" si="30">(J65/I65-1)*100</f>
        <v>-0.15794479081110424</v>
      </c>
      <c r="K66" s="334">
        <f t="shared" ref="K66" si="31">(K65/J65-1)*100</f>
        <v>-6.4303979313225401</v>
      </c>
      <c r="L66" s="334">
        <f t="shared" ref="L66" si="32">(L65/K65-1)*100</f>
        <v>-3.9676480092106448</v>
      </c>
      <c r="M66" s="334">
        <f t="shared" ref="M66" si="33">(M65/L65-1)*100</f>
        <v>-1.3166062712512083</v>
      </c>
      <c r="N66" s="334">
        <f t="shared" ref="N66" si="34">(N65/M65-1)*100</f>
        <v>0.49778987068613834</v>
      </c>
      <c r="O66" s="334">
        <f t="shared" ref="O66" si="35">(O65/N65-1)*100</f>
        <v>-3.2068064985197653</v>
      </c>
      <c r="P66" s="334">
        <f t="shared" ref="P66" si="36">(P65/O65-1)*100</f>
        <v>-3.3234271338996701</v>
      </c>
      <c r="Q66" s="334">
        <f t="shared" ref="Q66" si="37">(Q65/P65-1)*100</f>
        <v>3.7979486402078599</v>
      </c>
      <c r="R66" s="334">
        <f t="shared" ref="R66" si="38">(R65/Q65-1)*100</f>
        <v>1.8043802427511135</v>
      </c>
      <c r="S66" s="334">
        <f t="shared" ref="S66" si="39">(S65/R65-1)*100</f>
        <v>7.2391001124273213</v>
      </c>
      <c r="T66" s="334">
        <f t="shared" ref="T66:Z66" si="40">(T65/S65-1)*100</f>
        <v>3.6307787707321904</v>
      </c>
      <c r="U66" s="334">
        <f t="shared" si="40"/>
        <v>-1.4852640741860434</v>
      </c>
      <c r="V66" s="334">
        <f t="shared" si="40"/>
        <v>1.0044259591085236</v>
      </c>
      <c r="W66" s="334">
        <f t="shared" si="40"/>
        <v>1.1844342828317478</v>
      </c>
      <c r="X66" s="334">
        <f t="shared" si="40"/>
        <v>9.3386256928784661E-2</v>
      </c>
      <c r="Y66" s="334">
        <f t="shared" si="40"/>
        <v>-11.203354094271379</v>
      </c>
      <c r="Z66" s="334">
        <f t="shared" si="40"/>
        <v>-3.9478807431299501</v>
      </c>
    </row>
    <row r="67" spans="1:26" outlineLevel="1" x14ac:dyDescent="0.25">
      <c r="B67" s="335" t="s">
        <v>96</v>
      </c>
      <c r="C67" s="336">
        <f>EmpInst!C206</f>
        <v>9111.4998036404559</v>
      </c>
      <c r="D67" s="336">
        <f>EmpInst!D206</f>
        <v>9053.4521941128787</v>
      </c>
      <c r="E67" s="336">
        <f>EmpInst!E206</f>
        <v>9498.2159172414849</v>
      </c>
      <c r="F67" s="336">
        <f>EmpInst!F206</f>
        <v>9280.2020881202716</v>
      </c>
      <c r="G67" s="336">
        <f>EmpInst!G206</f>
        <v>9647.081044145707</v>
      </c>
      <c r="H67" s="336">
        <f>EmpInst!H206</f>
        <v>8668.8294399471033</v>
      </c>
      <c r="I67" s="336">
        <f>EmpInst!I206</f>
        <v>8096.8288795009339</v>
      </c>
      <c r="J67" s="336">
        <f>EmpInst!J206</f>
        <v>7954.9259038518276</v>
      </c>
      <c r="K67" s="336">
        <f>EmpInst!K206</f>
        <v>7296.699630371555</v>
      </c>
      <c r="L67" s="336">
        <f>EmpInst!L206</f>
        <v>7073.0306557349604</v>
      </c>
      <c r="M67" s="336">
        <f>EmpInst!M206</f>
        <v>7169.6296277146021</v>
      </c>
      <c r="N67" s="336">
        <f>EmpInst!N206</f>
        <v>7391.2241804023806</v>
      </c>
      <c r="O67" s="336">
        <f>EmpInst!O206</f>
        <v>7403.1382817997737</v>
      </c>
      <c r="P67" s="336">
        <f>EmpInst!P206</f>
        <v>7446.3578599779521</v>
      </c>
      <c r="Q67" s="336">
        <f>EmpInst!Q206</f>
        <v>7830.2270097749242</v>
      </c>
      <c r="R67" s="336">
        <f>EmpInst!R206</f>
        <v>8260.8936181078407</v>
      </c>
      <c r="S67" s="336">
        <f>EmpInst!S206</f>
        <v>8891.2996509097375</v>
      </c>
      <c r="T67" s="336">
        <f>EmpInst!T206</f>
        <v>8917.8417261245177</v>
      </c>
      <c r="U67" s="336">
        <f>EmpInst!U206</f>
        <v>8991.5526131603201</v>
      </c>
      <c r="V67" s="336">
        <f>EmpInst!V206</f>
        <v>9138.9655172413786</v>
      </c>
      <c r="W67" s="336">
        <f>EmpInst!W206</f>
        <v>8825.6089775903802</v>
      </c>
      <c r="X67" s="336">
        <f>EmpInst!X206</f>
        <v>8763.9319870397394</v>
      </c>
      <c r="Y67" s="336">
        <f>EmpInst!Y206</f>
        <v>8159.0726159648002</v>
      </c>
      <c r="Z67" s="336">
        <f>EmpInst!Z206</f>
        <v>7529.5821161595522</v>
      </c>
    </row>
    <row r="68" spans="1:26" s="338" customFormat="1" ht="20.25" customHeight="1" outlineLevel="1" x14ac:dyDescent="0.25">
      <c r="A68" s="340"/>
      <c r="B68" s="385" t="s">
        <v>91</v>
      </c>
      <c r="C68" s="341"/>
      <c r="D68" s="341">
        <f t="shared" ref="D68" si="41">(D67/C67-1)*100</f>
        <v>-0.63708073070894988</v>
      </c>
      <c r="E68" s="341">
        <f t="shared" ref="E68" si="42">(E67/D67-1)*100</f>
        <v>4.9126423113806217</v>
      </c>
      <c r="F68" s="341">
        <f t="shared" ref="F68" si="43">(F67/E67-1)*100</f>
        <v>-2.2953134675056996</v>
      </c>
      <c r="G68" s="341">
        <f t="shared" ref="G68" si="44">(G67/F67-1)*100</f>
        <v>3.95335093505218</v>
      </c>
      <c r="H68" s="341">
        <f t="shared" ref="H68" si="45">(H67/G67-1)*100</f>
        <v>-10.140389613418366</v>
      </c>
      <c r="I68" s="341">
        <f t="shared" ref="I68" si="46">(I67/H67-1)*100</f>
        <v>-6.5983598409528721</v>
      </c>
      <c r="J68" s="341">
        <f t="shared" ref="J68" si="47">(J67/I67-1)*100</f>
        <v>-1.7525747148784077</v>
      </c>
      <c r="K68" s="341">
        <f t="shared" ref="K68" si="48">(K67/J67-1)*100</f>
        <v>-8.2744488312776703</v>
      </c>
      <c r="L68" s="341">
        <f t="shared" ref="L68" si="49">(L67/K67-1)*100</f>
        <v>-3.0653444155163245</v>
      </c>
      <c r="M68" s="341">
        <f t="shared" ref="M68" si="50">(M67/L67-1)*100</f>
        <v>1.3657366506861779</v>
      </c>
      <c r="N68" s="341">
        <f t="shared" ref="N68" si="51">(N67/M67-1)*100</f>
        <v>3.0907391900858006</v>
      </c>
      <c r="O68" s="341">
        <f t="shared" ref="O68" si="52">(O67/N67-1)*100</f>
        <v>0.16119253193513927</v>
      </c>
      <c r="P68" s="341">
        <f t="shared" ref="P68" si="53">(P67/O67-1)*100</f>
        <v>0.58380076844479767</v>
      </c>
      <c r="Q68" s="341">
        <f t="shared" ref="Q68" si="54">(Q67/P67-1)*100</f>
        <v>5.1551262646153395</v>
      </c>
      <c r="R68" s="341">
        <f t="shared" ref="R68" si="55">(R67/Q67-1)*100</f>
        <v>5.5000526523086846</v>
      </c>
      <c r="S68" s="341">
        <f t="shared" ref="S68" si="56">(S67/R67-1)*100</f>
        <v>7.6312087038628462</v>
      </c>
      <c r="T68" s="341">
        <f t="shared" ref="T68:Z68" si="57">(T67/S67-1)*100</f>
        <v>0.29851738504915737</v>
      </c>
      <c r="U68" s="341">
        <f t="shared" si="57"/>
        <v>0.82655522826637906</v>
      </c>
      <c r="V68" s="341">
        <f t="shared" si="57"/>
        <v>1.6394599511690533</v>
      </c>
      <c r="W68" s="341">
        <f t="shared" si="57"/>
        <v>-3.4287966078855092</v>
      </c>
      <c r="X68" s="341">
        <f t="shared" si="57"/>
        <v>-0.69884118713222643</v>
      </c>
      <c r="Y68" s="341">
        <f t="shared" si="57"/>
        <v>-6.9016894696286579</v>
      </c>
      <c r="Z68" s="341">
        <f t="shared" si="57"/>
        <v>-7.7152211952805523</v>
      </c>
    </row>
    <row r="69" spans="1:26" s="315" customFormat="1" ht="25.35" customHeight="1" x14ac:dyDescent="0.25">
      <c r="A69" s="39" t="str">
        <f>CONCATENATE(A$1," (continued)")</f>
        <v>Table S1    Palau summary economic indicators, FY2000-FY2023* (continued)</v>
      </c>
      <c r="B69" s="408"/>
      <c r="C69" s="408"/>
      <c r="D69" s="408"/>
      <c r="E69" s="408"/>
      <c r="F69" s="408"/>
      <c r="G69" s="408"/>
      <c r="H69" s="408"/>
      <c r="I69" s="408"/>
      <c r="J69" s="408"/>
      <c r="K69" s="408"/>
      <c r="L69" s="408"/>
      <c r="M69" s="408"/>
      <c r="N69" s="408"/>
      <c r="O69" s="408"/>
      <c r="P69" s="408"/>
      <c r="Q69" s="408"/>
      <c r="R69" s="408"/>
      <c r="S69" s="408"/>
      <c r="T69" s="408"/>
      <c r="U69" s="408"/>
      <c r="V69" s="408"/>
      <c r="W69" s="408"/>
      <c r="X69" s="408"/>
      <c r="Y69" s="408"/>
      <c r="Z69" s="408"/>
    </row>
    <row r="70" spans="1:26" s="315" customFormat="1" ht="25.35" customHeight="1" x14ac:dyDescent="0.25">
      <c r="A70" s="316"/>
      <c r="B70" s="317"/>
      <c r="C70" s="318" t="str">
        <f>C2</f>
        <v>FY00</v>
      </c>
      <c r="D70" s="318" t="str">
        <f t="shared" ref="D70:T70" si="58">D2</f>
        <v>FY01</v>
      </c>
      <c r="E70" s="318" t="str">
        <f t="shared" si="58"/>
        <v>FY02</v>
      </c>
      <c r="F70" s="318" t="str">
        <f t="shared" si="58"/>
        <v>FY03</v>
      </c>
      <c r="G70" s="318" t="str">
        <f t="shared" si="58"/>
        <v>FY04</v>
      </c>
      <c r="H70" s="318" t="str">
        <f t="shared" si="58"/>
        <v>FY05</v>
      </c>
      <c r="I70" s="318" t="str">
        <f t="shared" si="58"/>
        <v>FY06</v>
      </c>
      <c r="J70" s="318" t="str">
        <f t="shared" si="58"/>
        <v>FY07</v>
      </c>
      <c r="K70" s="318" t="str">
        <f t="shared" si="58"/>
        <v>FY08</v>
      </c>
      <c r="L70" s="318" t="str">
        <f t="shared" si="58"/>
        <v>FY09</v>
      </c>
      <c r="M70" s="318" t="str">
        <f t="shared" si="58"/>
        <v>FY10</v>
      </c>
      <c r="N70" s="318" t="str">
        <f t="shared" si="58"/>
        <v>FY11</v>
      </c>
      <c r="O70" s="318" t="str">
        <f t="shared" si="58"/>
        <v>FY12</v>
      </c>
      <c r="P70" s="318" t="str">
        <f t="shared" si="58"/>
        <v>FY13</v>
      </c>
      <c r="Q70" s="318" t="str">
        <f t="shared" si="58"/>
        <v>FY14</v>
      </c>
      <c r="R70" s="318" t="str">
        <f t="shared" si="58"/>
        <v>FY15</v>
      </c>
      <c r="S70" s="318" t="str">
        <f t="shared" si="58"/>
        <v>FY16</v>
      </c>
      <c r="T70" s="318" t="str">
        <f t="shared" si="58"/>
        <v>FY17</v>
      </c>
      <c r="U70" s="318" t="str">
        <f t="shared" ref="U70:V70" si="59">U2</f>
        <v>FY18</v>
      </c>
      <c r="V70" s="318" t="str">
        <f t="shared" si="59"/>
        <v>FY19</v>
      </c>
      <c r="W70" s="318" t="str">
        <f t="shared" ref="W70:X70" si="60">W2</f>
        <v>FY20</v>
      </c>
      <c r="X70" s="318" t="str">
        <f t="shared" si="60"/>
        <v>FY21</v>
      </c>
      <c r="Y70" s="318" t="str">
        <f t="shared" ref="Y70:Z70" si="61">Y2</f>
        <v>FY22</v>
      </c>
      <c r="Z70" s="318" t="str">
        <f t="shared" si="61"/>
        <v>FY23</v>
      </c>
    </row>
    <row r="71" spans="1:26" ht="21" customHeight="1" x14ac:dyDescent="0.3">
      <c r="A71" s="359" t="s">
        <v>99</v>
      </c>
      <c r="B71" s="360"/>
      <c r="C71" s="361"/>
      <c r="D71" s="361"/>
      <c r="E71" s="361"/>
      <c r="F71" s="361"/>
      <c r="G71" s="361"/>
      <c r="H71" s="361"/>
      <c r="I71" s="361"/>
      <c r="J71" s="361"/>
      <c r="K71" s="361"/>
      <c r="L71" s="361"/>
      <c r="M71" s="361"/>
      <c r="N71" s="361"/>
      <c r="O71" s="361"/>
      <c r="P71" s="361"/>
      <c r="Q71" s="361"/>
      <c r="R71" s="361"/>
      <c r="S71" s="361"/>
      <c r="T71" s="361"/>
      <c r="U71" s="361"/>
      <c r="V71" s="361"/>
      <c r="W71" s="361"/>
      <c r="X71" s="361"/>
      <c r="Y71" s="361"/>
      <c r="Z71" s="361"/>
    </row>
    <row r="72" spans="1:26" x14ac:dyDescent="0.25">
      <c r="B72" s="342" t="s">
        <v>100</v>
      </c>
      <c r="C72" s="343">
        <f>GFSsum!B3</f>
        <v>64.545855522155762</v>
      </c>
      <c r="D72" s="343">
        <f>GFSsum!C3</f>
        <v>52.406909942626953</v>
      </c>
      <c r="E72" s="343">
        <f>GFSsum!D3</f>
        <v>58.325808525085449</v>
      </c>
      <c r="F72" s="343">
        <f>GFSsum!E3</f>
        <v>69.630992889404297</v>
      </c>
      <c r="G72" s="343">
        <f>GFSsum!F3</f>
        <v>72.742154598236084</v>
      </c>
      <c r="H72" s="343">
        <f>GFSsum!G3</f>
        <v>77.380530834197998</v>
      </c>
      <c r="I72" s="343">
        <f>GFSsum!H3</f>
        <v>87.139379978179932</v>
      </c>
      <c r="J72" s="343">
        <f>GFSsum!I3</f>
        <v>92.096800327301025</v>
      </c>
      <c r="K72" s="343">
        <f>GFSsum!J3</f>
        <v>84.83992338180542</v>
      </c>
      <c r="L72" s="343">
        <f>GFSsum!K3</f>
        <v>76.296056270599365</v>
      </c>
      <c r="M72" s="343">
        <f>GFSsum!L3</f>
        <v>85.708721160888672</v>
      </c>
      <c r="N72" s="343">
        <f>GFSsum!M3</f>
        <v>87.235591411590576</v>
      </c>
      <c r="O72" s="343">
        <f>GFSsum!N3</f>
        <v>95.035250186920166</v>
      </c>
      <c r="P72" s="343">
        <f>GFSsum!O3</f>
        <v>92.017569541931152</v>
      </c>
      <c r="Q72" s="343">
        <f>GFSsum!P3</f>
        <v>106.60631656646729</v>
      </c>
      <c r="R72" s="343">
        <f>GFSsum!Q3</f>
        <v>114.86372852325439</v>
      </c>
      <c r="S72" s="343">
        <f>GFSsum!R3</f>
        <v>124.70112800598145</v>
      </c>
      <c r="T72" s="343">
        <f>GFSsum!S3</f>
        <v>114.96192359924316</v>
      </c>
      <c r="U72" s="343">
        <f>GFSsum!T3</f>
        <v>126.73304557800293</v>
      </c>
      <c r="V72" s="343">
        <f>GFSsum!U3</f>
        <v>119.42132949829102</v>
      </c>
      <c r="W72" s="343">
        <f>GFSsum!V3</f>
        <v>117.04505062103271</v>
      </c>
      <c r="X72" s="343">
        <f>GFSsum!W3</f>
        <v>129.97350692749023</v>
      </c>
      <c r="Y72" s="343">
        <f>GFSsum!X3</f>
        <v>140.4530029296875</v>
      </c>
      <c r="Z72" s="343">
        <f>GFSsum!Y3</f>
        <v>139.6019983291626</v>
      </c>
    </row>
    <row r="73" spans="1:26" x14ac:dyDescent="0.25">
      <c r="B73" s="344" t="s">
        <v>101</v>
      </c>
      <c r="C73" s="343">
        <f>GFSsum!B4</f>
        <v>23.792585372924805</v>
      </c>
      <c r="D73" s="343">
        <f>GFSsum!C4</f>
        <v>24.836740493774414</v>
      </c>
      <c r="E73" s="343">
        <f>GFSsum!D4</f>
        <v>23.583259582519531</v>
      </c>
      <c r="F73" s="343">
        <f>GFSsum!E4</f>
        <v>24.346830368041992</v>
      </c>
      <c r="G73" s="343">
        <f>GFSsum!F4</f>
        <v>27.951417922973633</v>
      </c>
      <c r="H73" s="343">
        <f>GFSsum!G4</f>
        <v>31.90900993347168</v>
      </c>
      <c r="I73" s="343">
        <f>GFSsum!H4</f>
        <v>31.336498260498047</v>
      </c>
      <c r="J73" s="343">
        <f>GFSsum!I4</f>
        <v>30.827644348144531</v>
      </c>
      <c r="K73" s="343">
        <f>GFSsum!J4</f>
        <v>32.904468536376953</v>
      </c>
      <c r="L73" s="343">
        <f>GFSsum!K4</f>
        <v>29.29925537109375</v>
      </c>
      <c r="M73" s="343">
        <f>GFSsum!L4</f>
        <v>31.233390808105469</v>
      </c>
      <c r="N73" s="343">
        <f>GFSsum!M4</f>
        <v>34.705303192138672</v>
      </c>
      <c r="O73" s="343">
        <f>GFSsum!N4</f>
        <v>38.986495971679688</v>
      </c>
      <c r="P73" s="343">
        <f>GFSsum!O4</f>
        <v>41.441249847412109</v>
      </c>
      <c r="Q73" s="343">
        <f>GFSsum!P4</f>
        <v>47.019981384277344</v>
      </c>
      <c r="R73" s="343">
        <f>GFSsum!Q4</f>
        <v>56.553775787353516</v>
      </c>
      <c r="S73" s="343">
        <f>GFSsum!R4</f>
        <v>59.113941192626953</v>
      </c>
      <c r="T73" s="343">
        <f>GFSsum!S4</f>
        <v>56.918537139892578</v>
      </c>
      <c r="U73" s="343">
        <f>GFSsum!T4</f>
        <v>60.462627410888672</v>
      </c>
      <c r="V73" s="343">
        <f>GFSsum!U4</f>
        <v>51.784511566162109</v>
      </c>
      <c r="W73" s="343">
        <f>GFSsum!V4</f>
        <v>47.274307250976563</v>
      </c>
      <c r="X73" s="343">
        <f>GFSsum!W4</f>
        <v>40.073612213134766</v>
      </c>
      <c r="Y73" s="343">
        <f>GFSsum!X4</f>
        <v>43.055999755859375</v>
      </c>
      <c r="Z73" s="343">
        <f>GFSsum!Y4</f>
        <v>61.4010009765625</v>
      </c>
    </row>
    <row r="74" spans="1:26" x14ac:dyDescent="0.25">
      <c r="B74" s="344" t="s">
        <v>102</v>
      </c>
      <c r="C74" s="343">
        <f>GFSsum!B6</f>
        <v>31.450241088867188</v>
      </c>
      <c r="D74" s="343">
        <f>GFSsum!C6</f>
        <v>21.683942794799805</v>
      </c>
      <c r="E74" s="343">
        <f>GFSsum!D6</f>
        <v>29.393697738647461</v>
      </c>
      <c r="F74" s="343">
        <f>GFSsum!E6</f>
        <v>39.208137512207031</v>
      </c>
      <c r="G74" s="343">
        <f>GFSsum!F6</f>
        <v>41.053302764892578</v>
      </c>
      <c r="H74" s="343">
        <f>GFSsum!G6</f>
        <v>40.778511047363281</v>
      </c>
      <c r="I74" s="343">
        <f>GFSsum!H6</f>
        <v>50.501895904541016</v>
      </c>
      <c r="J74" s="343">
        <f>GFSsum!I6</f>
        <v>56.010208129882813</v>
      </c>
      <c r="K74" s="343">
        <f>GFSsum!J6</f>
        <v>46.255596160888672</v>
      </c>
      <c r="L74" s="343">
        <f>GFSsum!K6</f>
        <v>41.795051574707031</v>
      </c>
      <c r="M74" s="343">
        <f>GFSsum!L6</f>
        <v>49.631572723388672</v>
      </c>
      <c r="N74" s="343">
        <f>GFSsum!M6</f>
        <v>45.9505615234375</v>
      </c>
      <c r="O74" s="343">
        <f>GFSsum!N6</f>
        <v>48.171779632568359</v>
      </c>
      <c r="P74" s="343">
        <f>GFSsum!O6</f>
        <v>41.927101135253906</v>
      </c>
      <c r="Q74" s="343">
        <f>GFSsum!P6</f>
        <v>47.118198394775391</v>
      </c>
      <c r="R74" s="343">
        <f>GFSsum!Q6</f>
        <v>43.691055297851563</v>
      </c>
      <c r="S74" s="343">
        <f>GFSsum!R6</f>
        <v>49.251319885253906</v>
      </c>
      <c r="T74" s="343">
        <f>GFSsum!S6</f>
        <v>37.315204620361328</v>
      </c>
      <c r="U74" s="343">
        <f>GFSsum!T6</f>
        <v>49.388568878173828</v>
      </c>
      <c r="V74" s="343">
        <f>GFSsum!U6</f>
        <v>50.300212860107422</v>
      </c>
      <c r="W74" s="343">
        <f>GFSsum!V6</f>
        <v>55.886928558349609</v>
      </c>
      <c r="X74" s="343">
        <f>GFSsum!W6</f>
        <v>73.144371032714844</v>
      </c>
      <c r="Y74" s="343">
        <f>GFSsum!X6</f>
        <v>83.46600341796875</v>
      </c>
      <c r="Z74" s="343">
        <f>GFSsum!Y6</f>
        <v>65.573997497558594</v>
      </c>
    </row>
    <row r="75" spans="1:26" x14ac:dyDescent="0.25">
      <c r="B75" s="344" t="s">
        <v>103</v>
      </c>
      <c r="C75" s="343">
        <f>GFSsum!B7</f>
        <v>9.3030290603637695</v>
      </c>
      <c r="D75" s="343">
        <f>GFSsum!C7</f>
        <v>5.8862266540527344</v>
      </c>
      <c r="E75" s="343">
        <f>GFSsum!D7</f>
        <v>5.348851203918457</v>
      </c>
      <c r="F75" s="343">
        <f>GFSsum!E7</f>
        <v>6.0760250091552734</v>
      </c>
      <c r="G75" s="343">
        <f>GFSsum!F7</f>
        <v>3.737433910369873</v>
      </c>
      <c r="H75" s="343">
        <f>GFSsum!G7</f>
        <v>4.6930098533630371</v>
      </c>
      <c r="I75" s="343">
        <f>GFSsum!H7</f>
        <v>5.3009858131408691</v>
      </c>
      <c r="J75" s="343">
        <f>GFSsum!I7</f>
        <v>5.2589478492736816</v>
      </c>
      <c r="K75" s="343">
        <f>GFSsum!J7</f>
        <v>5.6798586845397949</v>
      </c>
      <c r="L75" s="343">
        <f>GFSsum!K7</f>
        <v>5.201749324798584</v>
      </c>
      <c r="M75" s="343">
        <f>GFSsum!L7</f>
        <v>4.8437576293945313</v>
      </c>
      <c r="N75" s="343">
        <f>GFSsum!M7</f>
        <v>6.5797266960144043</v>
      </c>
      <c r="O75" s="343">
        <f>GFSsum!N7</f>
        <v>7.8769745826721191</v>
      </c>
      <c r="P75" s="343">
        <f>GFSsum!O7</f>
        <v>8.6492185592651367</v>
      </c>
      <c r="Q75" s="343">
        <f>GFSsum!P7</f>
        <v>12.468136787414551</v>
      </c>
      <c r="R75" s="343">
        <f>GFSsum!Q7</f>
        <v>14.618897438049316</v>
      </c>
      <c r="S75" s="343">
        <f>GFSsum!R7</f>
        <v>16.335866928100586</v>
      </c>
      <c r="T75" s="343">
        <f>GFSsum!S7</f>
        <v>20.728181838989258</v>
      </c>
      <c r="U75" s="343">
        <f>GFSsum!T7</f>
        <v>16.88184928894043</v>
      </c>
      <c r="V75" s="343">
        <f>GFSsum!U7</f>
        <v>17.336605072021484</v>
      </c>
      <c r="W75" s="343">
        <f>GFSsum!V7</f>
        <v>13.883814811706543</v>
      </c>
      <c r="X75" s="343">
        <f>GFSsum!W7</f>
        <v>16.755523681640625</v>
      </c>
      <c r="Y75" s="343">
        <f>GFSsum!X7</f>
        <v>13.930999755859375</v>
      </c>
      <c r="Z75" s="343">
        <f>GFSsum!Y7</f>
        <v>12.626999855041504</v>
      </c>
    </row>
    <row r="76" spans="1:26" x14ac:dyDescent="0.25">
      <c r="B76" s="342" t="s">
        <v>104</v>
      </c>
      <c r="C76" s="343">
        <f>GFSsum!B9</f>
        <v>-71.156538859009743</v>
      </c>
      <c r="D76" s="343">
        <f>GFSsum!C9</f>
        <v>-64.414465010166168</v>
      </c>
      <c r="E76" s="343">
        <f>GFSsum!D9</f>
        <v>-58.979438960552216</v>
      </c>
      <c r="F76" s="343">
        <f>GFSsum!E9</f>
        <v>-60.417384505271912</v>
      </c>
      <c r="G76" s="343">
        <f>GFSsum!F9</f>
        <v>-62.73783016204834</v>
      </c>
      <c r="H76" s="343">
        <f>GFSsum!G9</f>
        <v>-61.373442411422729</v>
      </c>
      <c r="I76" s="343">
        <f>GFSsum!H9</f>
        <v>-66.637782990932465</v>
      </c>
      <c r="J76" s="343">
        <f>GFSsum!I9</f>
        <v>-71.766705930233002</v>
      </c>
      <c r="K76" s="343">
        <f>GFSsum!J9</f>
        <v>-73.291365087032318</v>
      </c>
      <c r="L76" s="343">
        <f>GFSsum!K9</f>
        <v>-67.163263559341431</v>
      </c>
      <c r="M76" s="343">
        <f>GFSsum!L9</f>
        <v>-67.960905611515045</v>
      </c>
      <c r="N76" s="343">
        <f>GFSsum!M9</f>
        <v>-70.190316200256348</v>
      </c>
      <c r="O76" s="343">
        <f>GFSsum!N9</f>
        <v>-75.484139204025269</v>
      </c>
      <c r="P76" s="343">
        <f>GFSsum!O9</f>
        <v>-81.052314281463623</v>
      </c>
      <c r="Q76" s="343">
        <f>GFSsum!P9</f>
        <v>-86.791069447994232</v>
      </c>
      <c r="R76" s="343">
        <f>GFSsum!Q9</f>
        <v>-86.953140616416931</v>
      </c>
      <c r="S76" s="343">
        <f>GFSsum!R9</f>
        <v>-97.222760558128357</v>
      </c>
      <c r="T76" s="343">
        <f>GFSsum!S9</f>
        <v>-92.750136703252792</v>
      </c>
      <c r="U76" s="343">
        <f>GFSsum!T9</f>
        <v>-102.29367998242378</v>
      </c>
      <c r="V76" s="343">
        <f>GFSsum!U9</f>
        <v>-103.57906365394592</v>
      </c>
      <c r="W76" s="343">
        <f>GFSsum!V9</f>
        <v>-134.26729440689087</v>
      </c>
      <c r="X76" s="343">
        <f>GFSsum!W9</f>
        <v>-134.44776356220245</v>
      </c>
      <c r="Y76" s="343">
        <f>GFSsum!X9</f>
        <v>-128.45799720287323</v>
      </c>
      <c r="Z76" s="343">
        <f>GFSsum!Y9</f>
        <v>-123.5649990439415</v>
      </c>
    </row>
    <row r="77" spans="1:26" x14ac:dyDescent="0.25">
      <c r="B77" s="371" t="s">
        <v>75</v>
      </c>
      <c r="C77" s="343">
        <f>GFSsum!B10</f>
        <v>-29.652217864990234</v>
      </c>
      <c r="D77" s="343">
        <f>GFSsum!C10</f>
        <v>-30.128410339355469</v>
      </c>
      <c r="E77" s="343">
        <f>GFSsum!D10</f>
        <v>-30.844417572021484</v>
      </c>
      <c r="F77" s="343">
        <f>GFSsum!E10</f>
        <v>-32.006458282470703</v>
      </c>
      <c r="G77" s="343">
        <f>GFSsum!F10</f>
        <v>-31.481176376342773</v>
      </c>
      <c r="H77" s="343">
        <f>GFSsum!G10</f>
        <v>-31.625574111938477</v>
      </c>
      <c r="I77" s="343">
        <f>GFSsum!H10</f>
        <v>-32.655269622802734</v>
      </c>
      <c r="J77" s="343">
        <f>GFSsum!I10</f>
        <v>-33.786006927490234</v>
      </c>
      <c r="K77" s="343">
        <f>GFSsum!J10</f>
        <v>-34.819297790527344</v>
      </c>
      <c r="L77" s="343">
        <f>GFSsum!K10</f>
        <v>-34.217464447021484</v>
      </c>
      <c r="M77" s="343">
        <f>GFSsum!L10</f>
        <v>-33.386486053466797</v>
      </c>
      <c r="N77" s="343">
        <f>GFSsum!M10</f>
        <v>-34.338253021240234</v>
      </c>
      <c r="O77" s="343">
        <f>GFSsum!N10</f>
        <v>-34.772171020507813</v>
      </c>
      <c r="P77" s="343">
        <f>GFSsum!O10</f>
        <v>-35.919692993164063</v>
      </c>
      <c r="Q77" s="343">
        <f>GFSsum!P10</f>
        <v>-36.148105621337891</v>
      </c>
      <c r="R77" s="343">
        <f>GFSsum!Q10</f>
        <v>-37.582847595214844</v>
      </c>
      <c r="S77" s="343">
        <f>GFSsum!R10</f>
        <v>-40.967243194580078</v>
      </c>
      <c r="T77" s="343">
        <f>GFSsum!S10</f>
        <v>-42.857566833496094</v>
      </c>
      <c r="U77" s="343">
        <f>GFSsum!T10</f>
        <v>-44.574729919433594</v>
      </c>
      <c r="V77" s="343">
        <f>GFSsum!U10</f>
        <v>-45.540962219238281</v>
      </c>
      <c r="W77" s="343">
        <f>GFSsum!V10</f>
        <v>-48.404029846191406</v>
      </c>
      <c r="X77" s="343">
        <f>GFSsum!W10</f>
        <v>-48.717685699462891</v>
      </c>
      <c r="Y77" s="343">
        <f>GFSsum!X10</f>
        <v>-47.272998809814453</v>
      </c>
      <c r="Z77" s="343">
        <f>GFSsum!Y10</f>
        <v>-50.469001770019531</v>
      </c>
    </row>
    <row r="78" spans="1:26" x14ac:dyDescent="0.25">
      <c r="B78" s="344" t="s">
        <v>105</v>
      </c>
      <c r="C78" s="343">
        <f>GFSsum!B11</f>
        <v>-15.49851131439209</v>
      </c>
      <c r="D78" s="343">
        <f>GFSsum!C11</f>
        <v>-15.461820602416992</v>
      </c>
      <c r="E78" s="343">
        <f>GFSsum!D11</f>
        <v>-14.124922752380371</v>
      </c>
      <c r="F78" s="343">
        <f>GFSsum!E11</f>
        <v>-15.984689712524414</v>
      </c>
      <c r="G78" s="343">
        <f>GFSsum!F11</f>
        <v>-16.133378982543945</v>
      </c>
      <c r="H78" s="343">
        <f>GFSsum!G11</f>
        <v>-14.617353439331055</v>
      </c>
      <c r="I78" s="343">
        <f>GFSsum!H11</f>
        <v>-18.934820175170898</v>
      </c>
      <c r="J78" s="343">
        <f>GFSsum!I11</f>
        <v>-18.254705429077148</v>
      </c>
      <c r="K78" s="343">
        <f>GFSsum!J11</f>
        <v>-20.393379211425781</v>
      </c>
      <c r="L78" s="343">
        <f>GFSsum!K11</f>
        <v>-19.041826248168945</v>
      </c>
      <c r="M78" s="343">
        <f>GFSsum!L11</f>
        <v>-19.043954849243164</v>
      </c>
      <c r="N78" s="343">
        <f>GFSsum!M11</f>
        <v>-20.158468246459961</v>
      </c>
      <c r="O78" s="343">
        <f>GFSsum!N11</f>
        <v>-21.938774108886719</v>
      </c>
      <c r="P78" s="343">
        <f>GFSsum!O11</f>
        <v>-22.573873519897461</v>
      </c>
      <c r="Q78" s="343">
        <f>GFSsum!P11</f>
        <v>-24.636985778808594</v>
      </c>
      <c r="R78" s="343">
        <f>GFSsum!Q11</f>
        <v>-24.44639778137207</v>
      </c>
      <c r="S78" s="343">
        <f>GFSsum!R11</f>
        <v>-25.865066528320313</v>
      </c>
      <c r="T78" s="343">
        <f>GFSsum!S11</f>
        <v>-25.096368789672852</v>
      </c>
      <c r="U78" s="343">
        <f>GFSsum!T11</f>
        <v>-26.582307815551758</v>
      </c>
      <c r="V78" s="343">
        <f>GFSsum!U11</f>
        <v>-27.132867813110352</v>
      </c>
      <c r="W78" s="343">
        <f>GFSsum!V11</f>
        <v>-26.834028244018555</v>
      </c>
      <c r="X78" s="343">
        <f>GFSsum!W11</f>
        <v>-28.089820861816406</v>
      </c>
      <c r="Y78" s="343">
        <f>GFSsum!X11</f>
        <v>-28.333999633789063</v>
      </c>
      <c r="Z78" s="343">
        <f>GFSsum!Y11</f>
        <v>-34.655998229980469</v>
      </c>
    </row>
    <row r="79" spans="1:26" x14ac:dyDescent="0.25">
      <c r="B79" s="344" t="s">
        <v>106</v>
      </c>
      <c r="C79" s="343">
        <f>C76-C77-C78</f>
        <v>-26.005809679627419</v>
      </c>
      <c r="D79" s="343">
        <f t="shared" ref="D79:W79" si="62">D76-D77-D78</f>
        <v>-18.824234068393707</v>
      </c>
      <c r="E79" s="343">
        <f t="shared" si="62"/>
        <v>-14.01009863615036</v>
      </c>
      <c r="F79" s="343">
        <f t="shared" si="62"/>
        <v>-12.426236510276794</v>
      </c>
      <c r="G79" s="343">
        <f t="shared" si="62"/>
        <v>-15.123274803161621</v>
      </c>
      <c r="H79" s="343">
        <f t="shared" si="62"/>
        <v>-15.130514860153198</v>
      </c>
      <c r="I79" s="343">
        <f t="shared" si="62"/>
        <v>-15.047693192958832</v>
      </c>
      <c r="J79" s="343">
        <f t="shared" si="62"/>
        <v>-19.725993573665619</v>
      </c>
      <c r="K79" s="343">
        <f t="shared" si="62"/>
        <v>-18.078688085079193</v>
      </c>
      <c r="L79" s="343">
        <f t="shared" si="62"/>
        <v>-13.903972864151001</v>
      </c>
      <c r="M79" s="343">
        <f t="shared" si="62"/>
        <v>-15.530464708805084</v>
      </c>
      <c r="N79" s="343">
        <f t="shared" si="62"/>
        <v>-15.693594932556152</v>
      </c>
      <c r="O79" s="343">
        <f t="shared" si="62"/>
        <v>-18.773194074630737</v>
      </c>
      <c r="P79" s="343">
        <f t="shared" si="62"/>
        <v>-22.5587477684021</v>
      </c>
      <c r="Q79" s="343">
        <f t="shared" si="62"/>
        <v>-26.005978047847748</v>
      </c>
      <c r="R79" s="343">
        <f t="shared" si="62"/>
        <v>-24.923895239830017</v>
      </c>
      <c r="S79" s="343">
        <f t="shared" si="62"/>
        <v>-30.390450835227966</v>
      </c>
      <c r="T79" s="343">
        <f t="shared" si="62"/>
        <v>-24.796201080083847</v>
      </c>
      <c r="U79" s="343">
        <f t="shared" si="62"/>
        <v>-31.136642247438431</v>
      </c>
      <c r="V79" s="343">
        <f t="shared" si="62"/>
        <v>-30.90523362159729</v>
      </c>
      <c r="W79" s="343">
        <f t="shared" si="62"/>
        <v>-59.029236316680908</v>
      </c>
      <c r="X79" s="343">
        <f t="shared" ref="X79:Y79" si="63">X76-X77-X78</f>
        <v>-57.640257000923157</v>
      </c>
      <c r="Y79" s="343">
        <f t="shared" si="63"/>
        <v>-52.850998759269714</v>
      </c>
      <c r="Z79" s="343">
        <f t="shared" ref="Z79" si="64">Z76-Z77-Z78</f>
        <v>-38.439999043941498</v>
      </c>
    </row>
    <row r="80" spans="1:26" x14ac:dyDescent="0.25">
      <c r="B80" s="327" t="s">
        <v>107</v>
      </c>
      <c r="C80" s="343">
        <f>GFSsum!B19</f>
        <v>6.6106820106506348</v>
      </c>
      <c r="D80" s="343">
        <f>GFSsum!C19</f>
        <v>12.007557392120361</v>
      </c>
      <c r="E80" s="343">
        <f>GFSsum!D19</f>
        <v>0.65336099080741405</v>
      </c>
      <c r="F80" s="343">
        <f>GFSsum!E19</f>
        <v>-8.5446728467941284</v>
      </c>
      <c r="G80" s="343">
        <f>GFSsum!F19</f>
        <v>-10.004321813583374</v>
      </c>
      <c r="H80" s="343">
        <f>GFSsum!G19</f>
        <v>-15.99408745765686</v>
      </c>
      <c r="I80" s="343">
        <f>GFSsum!H19</f>
        <v>-20.501595020294189</v>
      </c>
      <c r="J80" s="343">
        <f>GFSsum!I19</f>
        <v>-20.502999544143677</v>
      </c>
      <c r="K80" s="343">
        <f>GFSsum!J19</f>
        <v>-11.548560857772827</v>
      </c>
      <c r="L80" s="343">
        <f>GFSsum!K19</f>
        <v>-9.1327939033508301</v>
      </c>
      <c r="M80" s="343">
        <f>GFSsum!L19</f>
        <v>-17.747813701629639</v>
      </c>
      <c r="N80" s="343">
        <f>GFSsum!M19</f>
        <v>-17.045270442962646</v>
      </c>
      <c r="O80" s="343">
        <f>GFSsum!N19</f>
        <v>-19.550108909606934</v>
      </c>
      <c r="P80" s="343">
        <f>GFSsum!O19</f>
        <v>-10.96625804901123</v>
      </c>
      <c r="Q80" s="343">
        <f>GFSsum!P19</f>
        <v>-19.815249979496002</v>
      </c>
      <c r="R80" s="343">
        <f>GFSsum!Q19</f>
        <v>-27.909587860107422</v>
      </c>
      <c r="S80" s="343">
        <f>GFSsum!R19</f>
        <v>-27.47636604309082</v>
      </c>
      <c r="T80" s="343">
        <f>GFSsum!S19</f>
        <v>-22.21078634262085</v>
      </c>
      <c r="U80" s="343">
        <f>GFSsum!T19</f>
        <v>-24.440367221832275</v>
      </c>
      <c r="V80" s="343">
        <f>GFSsum!U19</f>
        <v>-15.842265129089355</v>
      </c>
      <c r="W80" s="343">
        <f>GFSsum!V19</f>
        <v>17.222244262695313</v>
      </c>
      <c r="X80" s="343">
        <f>GFSsum!W19</f>
        <v>4.4733961820602417</v>
      </c>
      <c r="Y80" s="343">
        <f>GFSsum!X19</f>
        <v>-12.619871139526367</v>
      </c>
      <c r="Z80" s="343">
        <f>GFSsum!Y19</f>
        <v>-16.036999940872192</v>
      </c>
    </row>
    <row r="81" spans="1:26" x14ac:dyDescent="0.25">
      <c r="B81" s="335" t="s">
        <v>108</v>
      </c>
      <c r="C81" s="343">
        <f>GFSsum!B20</f>
        <v>-13.841276168823242</v>
      </c>
      <c r="D81" s="343">
        <f>GFSsum!C20</f>
        <v>-14.706521034240723</v>
      </c>
      <c r="E81" s="343">
        <f>GFSsum!D20</f>
        <v>-20.092342376708984</v>
      </c>
      <c r="F81" s="343">
        <f>GFSsum!E20</f>
        <v>-14.10247802734375</v>
      </c>
      <c r="G81" s="343">
        <f>GFSsum!F20</f>
        <v>-18.079599380493164</v>
      </c>
      <c r="H81" s="343">
        <f>GFSsum!G20</f>
        <v>-13.573952674865723</v>
      </c>
      <c r="I81" s="343">
        <f>GFSsum!H20</f>
        <v>-20.233194351196289</v>
      </c>
      <c r="J81" s="343">
        <f>GFSsum!I20</f>
        <v>-24.404012680053711</v>
      </c>
      <c r="K81" s="343">
        <f>GFSsum!J20</f>
        <v>-14.943779945373535</v>
      </c>
      <c r="L81" s="343">
        <f>GFSsum!K20</f>
        <v>-10.740663528442383</v>
      </c>
      <c r="M81" s="343">
        <f>GFSsum!L20</f>
        <v>-20.095430374145508</v>
      </c>
      <c r="N81" s="343">
        <f>GFSsum!M20</f>
        <v>-14.53447151184082</v>
      </c>
      <c r="O81" s="343">
        <f>GFSsum!N20</f>
        <v>-17.438604354858398</v>
      </c>
      <c r="P81" s="343">
        <f>GFSsum!O20</f>
        <v>-9.7332372665405273</v>
      </c>
      <c r="Q81" s="343">
        <f>GFSsum!P20</f>
        <v>-10.996606826782227</v>
      </c>
      <c r="R81" s="343">
        <f>GFSsum!Q20</f>
        <v>-13.479606628417969</v>
      </c>
      <c r="S81" s="343">
        <f>GFSsum!R20</f>
        <v>-16.815061569213867</v>
      </c>
      <c r="T81" s="343">
        <f>GFSsum!S20</f>
        <v>-8.4212617874145508</v>
      </c>
      <c r="U81" s="343">
        <f>GFSsum!T20</f>
        <v>-6.6131510734558105</v>
      </c>
      <c r="V81" s="343">
        <f>GFSsum!U20</f>
        <v>-16.856752395629883</v>
      </c>
      <c r="W81" s="343">
        <f>GFSsum!V20</f>
        <v>-16.50306510925293</v>
      </c>
      <c r="X81" s="343">
        <f>GFSsum!W20</f>
        <v>-18.978755950927734</v>
      </c>
      <c r="Y81" s="343">
        <f>GFSsum!X20</f>
        <v>-21.867000579833984</v>
      </c>
      <c r="Z81" s="343">
        <f>GFSsum!Y20</f>
        <v>-13.473999977111816</v>
      </c>
    </row>
    <row r="82" spans="1:26" x14ac:dyDescent="0.25">
      <c r="B82" s="335" t="s">
        <v>109</v>
      </c>
      <c r="C82" s="343">
        <f>GFSsum!B21</f>
        <v>-3.5810065269470215</v>
      </c>
      <c r="D82" s="343">
        <f>GFSsum!C21</f>
        <v>28.258329391479492</v>
      </c>
      <c r="E82" s="343">
        <f>GFSsum!D21</f>
        <v>20.762735366821289</v>
      </c>
      <c r="F82" s="343">
        <f>GFSsum!E21</f>
        <v>3.8586862087249756</v>
      </c>
      <c r="G82" s="343">
        <f>GFSsum!F21</f>
        <v>3.2858555316925049</v>
      </c>
      <c r="H82" s="343">
        <f>GFSsum!G21</f>
        <v>3.0257952213287354</v>
      </c>
      <c r="I82" s="343">
        <f>GFSsum!H21</f>
        <v>-2.6912596225738525</v>
      </c>
      <c r="J82" s="343">
        <f>GFSsum!I21</f>
        <v>-3.4000790119171143</v>
      </c>
      <c r="K82" s="343">
        <f>GFSsum!J21</f>
        <v>4.8706440925598145</v>
      </c>
      <c r="L82" s="343">
        <f>GFSsum!K21</f>
        <v>2.9755926132202148</v>
      </c>
      <c r="M82" s="343">
        <f>GFSsum!L21</f>
        <v>-6.5224785804748535</v>
      </c>
      <c r="N82" s="343">
        <f>GFSsum!M21</f>
        <v>3.7958469390869141</v>
      </c>
      <c r="O82" s="343">
        <f>GFSsum!N21</f>
        <v>-13.607491493225098</v>
      </c>
      <c r="P82" s="343">
        <f>GFSsum!O21</f>
        <v>6.5550270080566406</v>
      </c>
      <c r="Q82" s="343">
        <f>GFSsum!P21</f>
        <v>-9.7128591537475586</v>
      </c>
      <c r="R82" s="343">
        <f>GFSsum!Q21</f>
        <v>-9.4053401947021484</v>
      </c>
      <c r="S82" s="343">
        <f>GFSsum!R21</f>
        <v>-27.848194122314453</v>
      </c>
      <c r="T82" s="343">
        <f>GFSsum!S21</f>
        <v>-18.435268402099609</v>
      </c>
      <c r="U82" s="343">
        <f>GFSsum!T21</f>
        <v>-29.269563674926758</v>
      </c>
      <c r="V82" s="343">
        <f>GFSsum!U21</f>
        <v>-3.3457989692687988</v>
      </c>
      <c r="W82" s="343">
        <f>GFSsum!V21</f>
        <v>-28.823087692260742</v>
      </c>
      <c r="X82" s="343">
        <f>GFSsum!W21</f>
        <v>1.0220869779586792</v>
      </c>
      <c r="Y82" s="343">
        <f>GFSsum!X21</f>
        <v>-8.8498706817626953</v>
      </c>
      <c r="Z82" s="343">
        <f>GFSsum!Y21</f>
        <v>-1.4409999847412109</v>
      </c>
    </row>
    <row r="83" spans="1:26" s="329" customFormat="1" ht="20.25" customHeight="1" x14ac:dyDescent="0.25">
      <c r="B83" s="345" t="s">
        <v>110</v>
      </c>
      <c r="C83" s="358">
        <f>GFSsum!B22</f>
        <v>24.032964706420898</v>
      </c>
      <c r="D83" s="358">
        <f>GFSsum!C22</f>
        <v>-1.5442509651184082</v>
      </c>
      <c r="E83" s="358">
        <f>GFSsum!D22</f>
        <v>-1.7031999304890633E-2</v>
      </c>
      <c r="F83" s="358">
        <f>GFSsum!E22</f>
        <v>1.699118971824646</v>
      </c>
      <c r="G83" s="358">
        <f>GFSsum!F22</f>
        <v>4.7894220352172852</v>
      </c>
      <c r="H83" s="358">
        <f>GFSsum!G22</f>
        <v>-5.445930004119873</v>
      </c>
      <c r="I83" s="358">
        <f>GFSsum!H22</f>
        <v>2.4228589534759521</v>
      </c>
      <c r="J83" s="358">
        <f>GFSsum!I22</f>
        <v>7.3010921478271484</v>
      </c>
      <c r="K83" s="358">
        <f>GFSsum!J22</f>
        <v>-1.4754250049591064</v>
      </c>
      <c r="L83" s="358">
        <f>GFSsum!K22</f>
        <v>-1.3677229881286621</v>
      </c>
      <c r="M83" s="358">
        <f>GFSsum!L22</f>
        <v>8.8700952529907227</v>
      </c>
      <c r="N83" s="358">
        <f>GFSsum!M22</f>
        <v>-6.3066458702087402</v>
      </c>
      <c r="O83" s="358">
        <f>GFSsum!N22</f>
        <v>11.495986938476563</v>
      </c>
      <c r="P83" s="358">
        <f>GFSsum!O22</f>
        <v>-7.7880477905273438</v>
      </c>
      <c r="Q83" s="358">
        <f>GFSsum!P22</f>
        <v>0.89421600103378296</v>
      </c>
      <c r="R83" s="358">
        <f>GFSsum!Q22</f>
        <v>-5.0246410369873047</v>
      </c>
      <c r="S83" s="358">
        <f>GFSsum!R22</f>
        <v>17.1868896484375</v>
      </c>
      <c r="T83" s="358">
        <f>GFSsum!S22</f>
        <v>4.6457438468933105</v>
      </c>
      <c r="U83" s="358">
        <f>GFSsum!T22</f>
        <v>11.442347526550293</v>
      </c>
      <c r="V83" s="358">
        <f>GFSsum!U22</f>
        <v>4.3602862358093262</v>
      </c>
      <c r="W83" s="358">
        <f>GFSsum!V22</f>
        <v>62.548397064208984</v>
      </c>
      <c r="X83" s="358">
        <f>GFSsum!W22</f>
        <v>22.430065155029297</v>
      </c>
      <c r="Y83" s="358">
        <f>GFSsum!X22</f>
        <v>18.097000122070313</v>
      </c>
      <c r="Z83" s="358">
        <f>GFSsum!Y22</f>
        <v>-1.121999979019165</v>
      </c>
    </row>
    <row r="84" spans="1:26" s="315" customFormat="1" ht="20.25" customHeight="1" x14ac:dyDescent="0.25">
      <c r="B84" s="346" t="s">
        <v>111</v>
      </c>
      <c r="C84" s="347">
        <f>GFSsum!B33</f>
        <v>-20.451957702636719</v>
      </c>
      <c r="D84" s="347">
        <f>GFSsum!C33</f>
        <v>-26.714078903198242</v>
      </c>
      <c r="E84" s="347">
        <f>GFSsum!D33</f>
        <v>-20.745973587036133</v>
      </c>
      <c r="F84" s="347">
        <f>GFSsum!E33</f>
        <v>-4.8888683319091797</v>
      </c>
      <c r="G84" s="347">
        <f>GFSsum!F33</f>
        <v>-8.0752773284912109</v>
      </c>
      <c r="H84" s="347">
        <f>GFSsum!G33</f>
        <v>2.4331347942352295</v>
      </c>
      <c r="I84" s="347">
        <f>GFSsum!H33</f>
        <v>0.26840066909790039</v>
      </c>
      <c r="J84" s="347">
        <f>GFSsum!I33</f>
        <v>-4.0739178657531738</v>
      </c>
      <c r="K84" s="347">
        <f>GFSsum!J33</f>
        <v>-3.3952188491821289</v>
      </c>
      <c r="L84" s="347">
        <f>GFSsum!K33</f>
        <v>-1.6078695058822632</v>
      </c>
      <c r="M84" s="347">
        <f>GFSsum!L33</f>
        <v>-2.3476161956787109</v>
      </c>
      <c r="N84" s="347">
        <f>GFSsum!M33</f>
        <v>2.5108015537261963</v>
      </c>
      <c r="O84" s="347">
        <f>GFSsum!N33</f>
        <v>2.1125054359436035</v>
      </c>
      <c r="P84" s="347">
        <f>GFSsum!O33</f>
        <v>1.2320190668106079</v>
      </c>
      <c r="Q84" s="347">
        <f>GFSsum!P33</f>
        <v>8.8186435699462891</v>
      </c>
      <c r="R84" s="347">
        <f>GFSsum!Q33</f>
        <v>14.430980682373047</v>
      </c>
      <c r="S84" s="347">
        <f>GFSsum!R33</f>
        <v>10.663305282592773</v>
      </c>
      <c r="T84" s="347">
        <f>GFSsum!S33</f>
        <v>13.790525436401367</v>
      </c>
      <c r="U84" s="347">
        <f>GFSsum!T33</f>
        <v>17.826215744018555</v>
      </c>
      <c r="V84" s="347">
        <f>GFSsum!U33</f>
        <v>-1.0144870281219482</v>
      </c>
      <c r="W84" s="347">
        <f>GFSsum!V33</f>
        <v>-33.725307464599609</v>
      </c>
      <c r="X84" s="347">
        <f>GFSsum!W33</f>
        <v>-23.453004837036133</v>
      </c>
      <c r="Y84" s="347">
        <f>GFSsum!X33</f>
        <v>-9.8719997406005859</v>
      </c>
      <c r="Z84" s="347">
        <f>GFSsum!Y33</f>
        <v>2.562999963760376</v>
      </c>
    </row>
    <row r="85" spans="1:26" x14ac:dyDescent="0.25">
      <c r="B85" s="348" t="s">
        <v>112</v>
      </c>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row>
    <row r="86" spans="1:26" s="330" customFormat="1" x14ac:dyDescent="0.25">
      <c r="B86" s="349" t="s">
        <v>100</v>
      </c>
      <c r="C86" s="393">
        <f t="shared" ref="C86" si="65">C72/C$4</f>
        <v>0.43159477148290093</v>
      </c>
      <c r="D86" s="393">
        <f t="shared" ref="D86:W87" si="66">D72/D$4</f>
        <v>0.32868052426743694</v>
      </c>
      <c r="E86" s="393">
        <f t="shared" si="66"/>
        <v>0.35857747510040328</v>
      </c>
      <c r="F86" s="393">
        <f t="shared" si="66"/>
        <v>0.45049080920461615</v>
      </c>
      <c r="G86" s="393">
        <f t="shared" si="66"/>
        <v>0.4372476941271945</v>
      </c>
      <c r="H86" s="393">
        <f t="shared" si="66"/>
        <v>0.40521489111710096</v>
      </c>
      <c r="I86" s="393">
        <f t="shared" si="66"/>
        <v>0.4500615308573499</v>
      </c>
      <c r="J86" s="393">
        <f t="shared" si="66"/>
        <v>0.45867240102549067</v>
      </c>
      <c r="K86" s="393">
        <f t="shared" si="66"/>
        <v>0.42194618118796101</v>
      </c>
      <c r="L86" s="393">
        <f t="shared" si="66"/>
        <v>0.40186424033243862</v>
      </c>
      <c r="M86" s="393">
        <f t="shared" si="66"/>
        <v>0.45579449867980421</v>
      </c>
      <c r="N86" s="393">
        <f t="shared" si="66"/>
        <v>0.43893779451535025</v>
      </c>
      <c r="O86" s="393">
        <f t="shared" si="66"/>
        <v>0.44075940834057525</v>
      </c>
      <c r="P86" s="393">
        <f t="shared" si="66"/>
        <v>0.41058896588485777</v>
      </c>
      <c r="Q86" s="393">
        <f t="shared" si="66"/>
        <v>0.43406897613598144</v>
      </c>
      <c r="R86" s="393">
        <f t="shared" si="66"/>
        <v>0.40014184707144712</v>
      </c>
      <c r="S86" s="393">
        <f t="shared" si="66"/>
        <v>0.40855496061233354</v>
      </c>
      <c r="T86" s="393">
        <f t="shared" si="66"/>
        <v>0.39350670128943832</v>
      </c>
      <c r="U86" s="393">
        <f t="shared" si="66"/>
        <v>0.44004977356362474</v>
      </c>
      <c r="V86" s="393">
        <f t="shared" si="66"/>
        <v>0.42334176458045364</v>
      </c>
      <c r="W86" s="393">
        <f t="shared" si="66"/>
        <v>0.44724225495404707</v>
      </c>
      <c r="X86" s="393">
        <f t="shared" ref="X86:Y87" si="67">X72/X$4</f>
        <v>0.56166353665867863</v>
      </c>
      <c r="Y86" s="393">
        <f t="shared" si="67"/>
        <v>0.57573082446965207</v>
      </c>
      <c r="Z86" s="393">
        <f t="shared" ref="Z86" si="68">Z72/Z$4</f>
        <v>0.5115032913539711</v>
      </c>
    </row>
    <row r="87" spans="1:26" x14ac:dyDescent="0.25">
      <c r="B87" s="344" t="s">
        <v>101</v>
      </c>
      <c r="C87" s="393">
        <f t="shared" ref="C87:R89" si="69">C73/C$4</f>
        <v>0.15909240591737264</v>
      </c>
      <c r="D87" s="393">
        <f t="shared" si="69"/>
        <v>0.15576863614979353</v>
      </c>
      <c r="E87" s="393">
        <f t="shared" si="69"/>
        <v>0.14498600001575984</v>
      </c>
      <c r="F87" s="393">
        <f t="shared" si="69"/>
        <v>0.15751639979466323</v>
      </c>
      <c r="G87" s="393">
        <f t="shared" si="69"/>
        <v>0.16801389925700827</v>
      </c>
      <c r="H87" s="393">
        <f t="shared" si="69"/>
        <v>0.1670963722586904</v>
      </c>
      <c r="I87" s="393">
        <f t="shared" si="69"/>
        <v>0.16184820665880306</v>
      </c>
      <c r="J87" s="393">
        <f t="shared" si="69"/>
        <v>0.15353182304783908</v>
      </c>
      <c r="K87" s="393">
        <f t="shared" si="69"/>
        <v>0.1636483661172328</v>
      </c>
      <c r="L87" s="393">
        <f t="shared" si="69"/>
        <v>0.15432413649600313</v>
      </c>
      <c r="M87" s="393">
        <f t="shared" si="69"/>
        <v>0.16609753958092111</v>
      </c>
      <c r="N87" s="393">
        <f t="shared" si="69"/>
        <v>0.17462447373423659</v>
      </c>
      <c r="O87" s="393">
        <f t="shared" si="69"/>
        <v>0.18081359141952122</v>
      </c>
      <c r="P87" s="393">
        <f t="shared" si="69"/>
        <v>0.1849138159650186</v>
      </c>
      <c r="Q87" s="393">
        <f t="shared" si="69"/>
        <v>0.19145127450943236</v>
      </c>
      <c r="R87" s="393">
        <f t="shared" si="69"/>
        <v>0.19701199493828658</v>
      </c>
      <c r="S87" s="393">
        <f t="shared" si="66"/>
        <v>0.19367341981409389</v>
      </c>
      <c r="T87" s="393">
        <f t="shared" si="66"/>
        <v>0.19482820999253844</v>
      </c>
      <c r="U87" s="393">
        <f t="shared" si="66"/>
        <v>0.20994181414860177</v>
      </c>
      <c r="V87" s="393">
        <f t="shared" si="66"/>
        <v>0.18357312380004698</v>
      </c>
      <c r="W87" s="393">
        <f t="shared" si="66"/>
        <v>0.18064042575173919</v>
      </c>
      <c r="X87" s="393">
        <f t="shared" si="67"/>
        <v>0.17317288187718452</v>
      </c>
      <c r="Y87" s="393">
        <f t="shared" si="67"/>
        <v>0.17649082412439104</v>
      </c>
      <c r="Z87" s="393">
        <f t="shared" ref="Z87" si="70">Z73/Z$4</f>
        <v>0.22497395787907778</v>
      </c>
    </row>
    <row r="88" spans="1:26" x14ac:dyDescent="0.25">
      <c r="B88" s="344" t="s">
        <v>102</v>
      </c>
      <c r="C88" s="393">
        <f t="shared" si="69"/>
        <v>0.21029637776158222</v>
      </c>
      <c r="D88" s="393">
        <f t="shared" ref="D88:X88" si="71">D74/D$4</f>
        <v>0.13599522837317393</v>
      </c>
      <c r="E88" s="393">
        <f t="shared" si="71"/>
        <v>0.18070761787134948</v>
      </c>
      <c r="F88" s="393">
        <f t="shared" si="71"/>
        <v>0.25366442244094101</v>
      </c>
      <c r="G88" s="393">
        <f t="shared" si="71"/>
        <v>0.24676835693687491</v>
      </c>
      <c r="H88" s="393">
        <f t="shared" si="71"/>
        <v>0.21354286066324157</v>
      </c>
      <c r="I88" s="393">
        <f t="shared" si="71"/>
        <v>0.26083454561746577</v>
      </c>
      <c r="J88" s="393">
        <f t="shared" si="71"/>
        <v>0.27894928546453751</v>
      </c>
      <c r="K88" s="393">
        <f t="shared" si="71"/>
        <v>0.2300493845429985</v>
      </c>
      <c r="L88" s="393">
        <f t="shared" si="71"/>
        <v>0.22014160982521239</v>
      </c>
      <c r="M88" s="393">
        <f t="shared" si="71"/>
        <v>0.26393810923491129</v>
      </c>
      <c r="N88" s="393">
        <f t="shared" si="71"/>
        <v>0.2312065271235125</v>
      </c>
      <c r="O88" s="393">
        <f t="shared" si="71"/>
        <v>0.22341357599209663</v>
      </c>
      <c r="P88" s="393">
        <f t="shared" si="71"/>
        <v>0.18708171910397173</v>
      </c>
      <c r="Q88" s="393">
        <f t="shared" si="71"/>
        <v>0.19185118474514004</v>
      </c>
      <c r="R88" s="393">
        <f t="shared" si="71"/>
        <v>0.15220313489861742</v>
      </c>
      <c r="S88" s="393">
        <f t="shared" si="71"/>
        <v>0.16136077818686756</v>
      </c>
      <c r="T88" s="393">
        <f t="shared" si="71"/>
        <v>0.12772736066322626</v>
      </c>
      <c r="U88" s="393">
        <f t="shared" si="71"/>
        <v>0.17148983086731839</v>
      </c>
      <c r="V88" s="393">
        <f t="shared" si="71"/>
        <v>0.17831137000760852</v>
      </c>
      <c r="W88" s="393">
        <f t="shared" si="71"/>
        <v>0.21355021693160317</v>
      </c>
      <c r="X88" s="393">
        <f t="shared" si="71"/>
        <v>0.31608384733227513</v>
      </c>
      <c r="Y88" s="393">
        <f t="shared" ref="Y88:Z88" si="72">Y74/Y$4</f>
        <v>0.34213544716498762</v>
      </c>
      <c r="Z88" s="393">
        <f t="shared" si="72"/>
        <v>0.24026386404693442</v>
      </c>
    </row>
    <row r="89" spans="1:26" x14ac:dyDescent="0.25">
      <c r="B89" s="344" t="s">
        <v>103</v>
      </c>
      <c r="C89" s="393">
        <f t="shared" si="69"/>
        <v>6.2205987803946095E-2</v>
      </c>
      <c r="D89" s="393">
        <f t="shared" ref="D89:X89" si="73">D75/D$4</f>
        <v>3.6916659744469484E-2</v>
      </c>
      <c r="E89" s="393">
        <f t="shared" si="73"/>
        <v>3.2883857213293941E-2</v>
      </c>
      <c r="F89" s="393">
        <f t="shared" si="73"/>
        <v>3.9309986969011917E-2</v>
      </c>
      <c r="G89" s="393">
        <f t="shared" si="73"/>
        <v>2.2465437933311339E-2</v>
      </c>
      <c r="H89" s="393">
        <f t="shared" si="73"/>
        <v>2.4575658195168992E-2</v>
      </c>
      <c r="I89" s="393">
        <f t="shared" si="73"/>
        <v>2.7378778581081023E-2</v>
      </c>
      <c r="J89" s="393">
        <f t="shared" si="73"/>
        <v>2.619129251311406E-2</v>
      </c>
      <c r="K89" s="393">
        <f t="shared" si="73"/>
        <v>2.8248430527729716E-2</v>
      </c>
      <c r="L89" s="393">
        <f t="shared" si="73"/>
        <v>2.7398494011223115E-2</v>
      </c>
      <c r="M89" s="393">
        <f t="shared" si="73"/>
        <v>2.5758849863971839E-2</v>
      </c>
      <c r="N89" s="393">
        <f t="shared" si="73"/>
        <v>3.3106793657601184E-2</v>
      </c>
      <c r="O89" s="393">
        <f t="shared" si="73"/>
        <v>3.6532240928957418E-2</v>
      </c>
      <c r="P89" s="393">
        <f t="shared" si="73"/>
        <v>3.8593430815867455E-2</v>
      </c>
      <c r="Q89" s="393">
        <f t="shared" si="73"/>
        <v>5.0766516881409054E-2</v>
      </c>
      <c r="R89" s="393">
        <f t="shared" si="73"/>
        <v>5.0926717234543104E-2</v>
      </c>
      <c r="S89" s="393">
        <f t="shared" si="73"/>
        <v>5.3520762611372091E-2</v>
      </c>
      <c r="T89" s="393">
        <f t="shared" si="73"/>
        <v>7.0951130633673601E-2</v>
      </c>
      <c r="U89" s="393">
        <f t="shared" si="73"/>
        <v>5.8618128547704547E-2</v>
      </c>
      <c r="V89" s="393">
        <f t="shared" si="73"/>
        <v>6.1457270772798146E-2</v>
      </c>
      <c r="W89" s="393">
        <f t="shared" si="73"/>
        <v>5.3051612270704707E-2</v>
      </c>
      <c r="X89" s="393">
        <f t="shared" si="73"/>
        <v>7.2406807449218999E-2</v>
      </c>
      <c r="Y89" s="393">
        <f t="shared" ref="Y89:Z89" si="74">Y75/Y$4</f>
        <v>5.7104553180273437E-2</v>
      </c>
      <c r="Z89" s="393">
        <f t="shared" si="74"/>
        <v>4.6265469427958929E-2</v>
      </c>
    </row>
    <row r="90" spans="1:26" x14ac:dyDescent="0.25">
      <c r="B90" s="602" t="s">
        <v>113</v>
      </c>
      <c r="C90" s="393">
        <f>C87+C89</f>
        <v>0.22129839372131874</v>
      </c>
      <c r="D90" s="393">
        <f t="shared" ref="D90:X90" si="75">D87+D89</f>
        <v>0.192685295894263</v>
      </c>
      <c r="E90" s="393">
        <f t="shared" si="75"/>
        <v>0.1778698572290538</v>
      </c>
      <c r="F90" s="393">
        <f t="shared" si="75"/>
        <v>0.19682638676367514</v>
      </c>
      <c r="G90" s="393">
        <f t="shared" si="75"/>
        <v>0.19047933719031962</v>
      </c>
      <c r="H90" s="393">
        <f t="shared" si="75"/>
        <v>0.19167203045385939</v>
      </c>
      <c r="I90" s="393">
        <f t="shared" si="75"/>
        <v>0.18922698523988407</v>
      </c>
      <c r="J90" s="393">
        <f t="shared" si="75"/>
        <v>0.17972311556095313</v>
      </c>
      <c r="K90" s="393">
        <f t="shared" si="75"/>
        <v>0.19189679664496251</v>
      </c>
      <c r="L90" s="393">
        <f t="shared" si="75"/>
        <v>0.18172263050722626</v>
      </c>
      <c r="M90" s="393">
        <f t="shared" si="75"/>
        <v>0.19185638944489294</v>
      </c>
      <c r="N90" s="393">
        <f t="shared" si="75"/>
        <v>0.20773126739183778</v>
      </c>
      <c r="O90" s="393">
        <f t="shared" si="75"/>
        <v>0.21734583234847865</v>
      </c>
      <c r="P90" s="393">
        <f t="shared" si="75"/>
        <v>0.22350724678088607</v>
      </c>
      <c r="Q90" s="393">
        <f t="shared" si="75"/>
        <v>0.24221779139084143</v>
      </c>
      <c r="R90" s="393">
        <f t="shared" si="75"/>
        <v>0.2479387121728297</v>
      </c>
      <c r="S90" s="393">
        <f t="shared" si="75"/>
        <v>0.24719418242546598</v>
      </c>
      <c r="T90" s="393">
        <f t="shared" si="75"/>
        <v>0.26577934062621206</v>
      </c>
      <c r="U90" s="393">
        <f t="shared" si="75"/>
        <v>0.26855994269630634</v>
      </c>
      <c r="V90" s="393">
        <f t="shared" si="75"/>
        <v>0.24503039457284512</v>
      </c>
      <c r="W90" s="393">
        <f t="shared" si="75"/>
        <v>0.2336920380224439</v>
      </c>
      <c r="X90" s="393">
        <f t="shared" si="75"/>
        <v>0.24557968932640351</v>
      </c>
      <c r="Y90" s="393">
        <f t="shared" ref="Y90:Z90" si="76">Y87+Y89</f>
        <v>0.23359537730466448</v>
      </c>
      <c r="Z90" s="393">
        <f t="shared" si="76"/>
        <v>0.27123942730703671</v>
      </c>
    </row>
    <row r="91" spans="1:26" s="330" customFormat="1" x14ac:dyDescent="0.25">
      <c r="B91" s="349" t="s">
        <v>104</v>
      </c>
      <c r="C91" s="393">
        <f t="shared" ref="C91" si="77">C76/C$4</f>
        <v>-0.47579801801258648</v>
      </c>
      <c r="D91" s="393">
        <f t="shared" ref="D91:W91" si="78">D76/D$4</f>
        <v>-0.40398833194183614</v>
      </c>
      <c r="E91" s="393">
        <f t="shared" si="78"/>
        <v>-0.36259588748293625</v>
      </c>
      <c r="F91" s="393">
        <f t="shared" si="78"/>
        <v>-0.39088163627131112</v>
      </c>
      <c r="G91" s="393">
        <f t="shared" si="78"/>
        <v>-0.37711244222018664</v>
      </c>
      <c r="H91" s="393">
        <f t="shared" si="78"/>
        <v>-0.32139134374140771</v>
      </c>
      <c r="I91" s="393">
        <f t="shared" si="78"/>
        <v>-0.34417392725710044</v>
      </c>
      <c r="J91" s="393">
        <f t="shared" si="78"/>
        <v>-0.35742183447987075</v>
      </c>
      <c r="K91" s="393">
        <f t="shared" si="78"/>
        <v>-0.36451013131346188</v>
      </c>
      <c r="L91" s="393">
        <f t="shared" si="78"/>
        <v>-0.35376027553501316</v>
      </c>
      <c r="M91" s="393">
        <f t="shared" si="78"/>
        <v>-0.36141254336158873</v>
      </c>
      <c r="N91" s="393">
        <f t="shared" si="78"/>
        <v>-0.35317216391545109</v>
      </c>
      <c r="O91" s="393">
        <f t="shared" si="78"/>
        <v>-0.35008425262443138</v>
      </c>
      <c r="P91" s="393">
        <f t="shared" si="78"/>
        <v>-0.36166121392975681</v>
      </c>
      <c r="Q91" s="393">
        <f t="shared" si="78"/>
        <v>-0.35338722757153918</v>
      </c>
      <c r="R91" s="393">
        <f t="shared" si="78"/>
        <v>-0.30291190040790211</v>
      </c>
      <c r="S91" s="393">
        <f t="shared" si="78"/>
        <v>-0.31852832244262624</v>
      </c>
      <c r="T91" s="393">
        <f t="shared" si="78"/>
        <v>-0.31747729331211144</v>
      </c>
      <c r="U91" s="393">
        <f t="shared" si="78"/>
        <v>-0.35519000200740553</v>
      </c>
      <c r="V91" s="393">
        <f t="shared" si="78"/>
        <v>-0.36718184067344606</v>
      </c>
      <c r="W91" s="393">
        <f t="shared" si="78"/>
        <v>-0.51305037845253354</v>
      </c>
      <c r="X91" s="393">
        <f t="shared" ref="X91:Y91" si="79">X76/X$4</f>
        <v>-0.58099845240249237</v>
      </c>
      <c r="Y91" s="393">
        <f t="shared" si="79"/>
        <v>-0.52656210331333653</v>
      </c>
      <c r="Z91" s="393">
        <f t="shared" ref="Z91" si="80">Z76/Z$4</f>
        <v>-0.4527435456769045</v>
      </c>
    </row>
    <row r="92" spans="1:26" x14ac:dyDescent="0.25">
      <c r="B92" s="371" t="s">
        <v>75</v>
      </c>
      <c r="C92" s="393">
        <f t="shared" ref="C92" si="81">C77/C$4</f>
        <v>-0.19827364731433064</v>
      </c>
      <c r="D92" s="393">
        <f t="shared" ref="D92:W92" si="82">D77/D$4</f>
        <v>-0.18895641274261024</v>
      </c>
      <c r="E92" s="393">
        <f t="shared" si="82"/>
        <v>-0.18962640473575451</v>
      </c>
      <c r="F92" s="393">
        <f t="shared" si="82"/>
        <v>-0.20707180370593403</v>
      </c>
      <c r="G92" s="393">
        <f t="shared" si="82"/>
        <v>-0.18923101542693616</v>
      </c>
      <c r="H92" s="393">
        <f t="shared" si="82"/>
        <v>-0.16561211757184474</v>
      </c>
      <c r="I92" s="393">
        <f t="shared" si="82"/>
        <v>-0.16865945845240435</v>
      </c>
      <c r="J92" s="393">
        <f t="shared" si="82"/>
        <v>-0.1682654431361606</v>
      </c>
      <c r="K92" s="393">
        <f t="shared" si="82"/>
        <v>-0.17317165255137662</v>
      </c>
      <c r="L92" s="393">
        <f t="shared" si="82"/>
        <v>-0.18022917603151878</v>
      </c>
      <c r="M92" s="393">
        <f t="shared" si="82"/>
        <v>-0.17754758754193495</v>
      </c>
      <c r="N92" s="393">
        <f t="shared" si="82"/>
        <v>-0.17277761066053435</v>
      </c>
      <c r="O92" s="393">
        <f t="shared" si="82"/>
        <v>-0.16126817676148636</v>
      </c>
      <c r="P92" s="393">
        <f t="shared" si="82"/>
        <v>-0.16027623501014376</v>
      </c>
      <c r="Q92" s="393">
        <f t="shared" si="82"/>
        <v>-0.14718425419498024</v>
      </c>
      <c r="R92" s="393">
        <f t="shared" si="82"/>
        <v>-0.13092444628340089</v>
      </c>
      <c r="S92" s="393">
        <f t="shared" si="82"/>
        <v>-0.13421987994330511</v>
      </c>
      <c r="T92" s="393">
        <f t="shared" si="82"/>
        <v>-0.14669848261004317</v>
      </c>
      <c r="U92" s="393">
        <f t="shared" si="82"/>
        <v>-0.1547749422279415</v>
      </c>
      <c r="V92" s="393">
        <f t="shared" si="82"/>
        <v>-0.16144009941590881</v>
      </c>
      <c r="W92" s="393">
        <f t="shared" si="82"/>
        <v>-0.1849572223892352</v>
      </c>
      <c r="X92" s="393">
        <f t="shared" ref="X92:Y92" si="83">X77/X$4</f>
        <v>-0.21052711659962772</v>
      </c>
      <c r="Y92" s="393">
        <f t="shared" si="83"/>
        <v>-0.19377672254933762</v>
      </c>
      <c r="Z92" s="393">
        <f t="shared" ref="Z92" si="84">Z77/Z$4</f>
        <v>-0.1849189898832678</v>
      </c>
    </row>
    <row r="93" spans="1:26" x14ac:dyDescent="0.25">
      <c r="B93" s="344" t="s">
        <v>105</v>
      </c>
      <c r="C93" s="393">
        <f t="shared" ref="C93" si="85">C78/C$4</f>
        <v>-0.10363293498781098</v>
      </c>
      <c r="D93" s="393">
        <f t="shared" ref="D93:W93" si="86">D78/D$4</f>
        <v>-9.697193189400119E-2</v>
      </c>
      <c r="E93" s="393">
        <f t="shared" si="86"/>
        <v>-8.683770126149952E-2</v>
      </c>
      <c r="F93" s="393">
        <f t="shared" si="86"/>
        <v>-0.10341595753082519</v>
      </c>
      <c r="G93" s="393">
        <f t="shared" si="86"/>
        <v>-9.697654403501188E-2</v>
      </c>
      <c r="H93" s="393">
        <f t="shared" si="86"/>
        <v>-7.6545989262211095E-2</v>
      </c>
      <c r="I93" s="393">
        <f t="shared" si="86"/>
        <v>-9.7795441701328964E-2</v>
      </c>
      <c r="J93" s="393">
        <f t="shared" si="86"/>
        <v>-9.0914445880980493E-2</v>
      </c>
      <c r="K93" s="393">
        <f t="shared" si="86"/>
        <v>-0.10142522690708193</v>
      </c>
      <c r="L93" s="393">
        <f t="shared" si="86"/>
        <v>-0.10029652139060148</v>
      </c>
      <c r="M93" s="393">
        <f t="shared" si="86"/>
        <v>-0.10127475635878003</v>
      </c>
      <c r="N93" s="393">
        <f t="shared" si="86"/>
        <v>-0.101430086616381</v>
      </c>
      <c r="O93" s="393">
        <f t="shared" si="86"/>
        <v>-0.10174878349803407</v>
      </c>
      <c r="P93" s="393">
        <f t="shared" si="86"/>
        <v>-0.10072623555142593</v>
      </c>
      <c r="Q93" s="393">
        <f t="shared" si="86"/>
        <v>-0.10031442353996496</v>
      </c>
      <c r="R93" s="393">
        <f t="shared" si="86"/>
        <v>-8.5162016663085732E-2</v>
      </c>
      <c r="S93" s="393">
        <f t="shared" si="86"/>
        <v>-8.4741023643398139E-2</v>
      </c>
      <c r="T93" s="393">
        <f t="shared" si="86"/>
        <v>-8.5903131989976483E-2</v>
      </c>
      <c r="U93" s="393">
        <f t="shared" si="86"/>
        <v>-9.2300618845559138E-2</v>
      </c>
      <c r="V93" s="393">
        <f t="shared" si="86"/>
        <v>-9.6184460400725216E-2</v>
      </c>
      <c r="W93" s="393">
        <f t="shared" si="86"/>
        <v>-0.10253582904768158</v>
      </c>
      <c r="X93" s="393">
        <f t="shared" ref="X93:Y93" si="87">X78/X$4</f>
        <v>-0.12138649254234742</v>
      </c>
      <c r="Y93" s="393">
        <f t="shared" si="87"/>
        <v>-0.11614388179262045</v>
      </c>
      <c r="Z93" s="393">
        <f t="shared" ref="Z93" si="88">Z78/Z$4</f>
        <v>-0.12697996713482104</v>
      </c>
    </row>
    <row r="94" spans="1:26" s="353" customFormat="1" ht="20.25" customHeight="1" x14ac:dyDescent="0.25">
      <c r="B94" s="406" t="s">
        <v>114</v>
      </c>
      <c r="C94" s="407">
        <f>C80/C$4</f>
        <v>4.4203237661843808E-2</v>
      </c>
      <c r="D94" s="407">
        <f t="shared" ref="D94:V94" si="89">D80/D$4</f>
        <v>7.5307822253479498E-2</v>
      </c>
      <c r="E94" s="407">
        <f t="shared" si="89"/>
        <v>4.0167558810960706E-3</v>
      </c>
      <c r="F94" s="407">
        <f t="shared" si="89"/>
        <v>-5.5281368617777424E-2</v>
      </c>
      <c r="G94" s="407">
        <f t="shared" si="89"/>
        <v>-6.0135236142727568E-2</v>
      </c>
      <c r="H94" s="407">
        <f t="shared" si="89"/>
        <v>-8.3755465849137664E-2</v>
      </c>
      <c r="I94" s="407">
        <f t="shared" si="89"/>
        <v>-0.10588759344123745</v>
      </c>
      <c r="J94" s="407">
        <f t="shared" si="89"/>
        <v>-0.10211169113058934</v>
      </c>
      <c r="K94" s="407">
        <f t="shared" si="89"/>
        <v>-5.7436062621421848E-2</v>
      </c>
      <c r="L94" s="407">
        <f t="shared" si="89"/>
        <v>-4.8103971076380467E-2</v>
      </c>
      <c r="M94" s="407">
        <f t="shared" si="89"/>
        <v>-9.4381945492009567E-2</v>
      </c>
      <c r="N94" s="407">
        <f t="shared" si="89"/>
        <v>-8.576560660718624E-2</v>
      </c>
      <c r="O94" s="407">
        <f t="shared" si="89"/>
        <v>-9.067050824871839E-2</v>
      </c>
      <c r="P94" s="407">
        <f t="shared" si="89"/>
        <v>-4.8932226469187871E-2</v>
      </c>
      <c r="Q94" s="407">
        <f t="shared" si="89"/>
        <v>-8.0681760213670448E-2</v>
      </c>
      <c r="R94" s="407">
        <f t="shared" si="89"/>
        <v>-9.722646287844712E-2</v>
      </c>
      <c r="S94" s="407">
        <f t="shared" si="89"/>
        <v>-9.0020081020971823E-2</v>
      </c>
      <c r="T94" s="407">
        <f t="shared" si="89"/>
        <v>-7.602598315244942E-2</v>
      </c>
      <c r="U94" s="407">
        <f t="shared" si="89"/>
        <v>-8.4863249460532739E-2</v>
      </c>
      <c r="V94" s="407">
        <f t="shared" si="89"/>
        <v>-5.6159921371466998E-2</v>
      </c>
      <c r="W94" s="407"/>
      <c r="X94" s="407"/>
      <c r="Y94" s="407"/>
      <c r="Z94" s="407"/>
    </row>
    <row r="95" spans="1:26" s="353" customFormat="1" ht="20.25" customHeight="1" x14ac:dyDescent="0.25">
      <c r="B95" s="352" t="s">
        <v>111</v>
      </c>
      <c r="C95" s="410">
        <f t="shared" ref="C95" si="90">C84/C$4</f>
        <v>-0.13675483793095813</v>
      </c>
      <c r="D95" s="410">
        <f t="shared" ref="D95:W95" si="91">D84/D$4</f>
        <v>-0.16754274329162533</v>
      </c>
      <c r="E95" s="410">
        <f t="shared" si="91"/>
        <v>-0.12754283250337806</v>
      </c>
      <c r="F95" s="410">
        <f t="shared" si="91"/>
        <v>-3.1629453488257304E-2</v>
      </c>
      <c r="G95" s="410">
        <f t="shared" si="91"/>
        <v>-4.8539892869849277E-2</v>
      </c>
      <c r="H95" s="410">
        <f t="shared" si="91"/>
        <v>1.274147954388968E-2</v>
      </c>
      <c r="I95" s="410">
        <f t="shared" si="91"/>
        <v>1.3862482846169674E-3</v>
      </c>
      <c r="J95" s="410">
        <f t="shared" si="91"/>
        <v>-2.0289452862910461E-2</v>
      </c>
      <c r="K95" s="410">
        <f t="shared" si="91"/>
        <v>-1.688591373736454E-2</v>
      </c>
      <c r="L95" s="410">
        <f t="shared" si="91"/>
        <v>-8.4689207951114086E-3</v>
      </c>
      <c r="M95" s="410">
        <f t="shared" si="91"/>
        <v>-1.2484500206149997E-2</v>
      </c>
      <c r="N95" s="410">
        <f t="shared" si="91"/>
        <v>1.2633440991515562E-2</v>
      </c>
      <c r="O95" s="410">
        <f t="shared" si="91"/>
        <v>9.7974871874531161E-3</v>
      </c>
      <c r="P95" s="410">
        <f t="shared" si="91"/>
        <v>5.4973570494239636E-3</v>
      </c>
      <c r="Q95" s="410">
        <f t="shared" si="91"/>
        <v>3.5906874082157314E-2</v>
      </c>
      <c r="R95" s="410">
        <f t="shared" si="91"/>
        <v>5.027208623240953E-2</v>
      </c>
      <c r="S95" s="410">
        <f t="shared" si="91"/>
        <v>3.4935901057110016E-2</v>
      </c>
      <c r="T95" s="410">
        <f t="shared" si="91"/>
        <v>4.7204013325696646E-2</v>
      </c>
      <c r="U95" s="410">
        <f t="shared" si="91"/>
        <v>6.1897212095510822E-2</v>
      </c>
      <c r="V95" s="410">
        <f t="shared" si="91"/>
        <v>-3.596298336598839E-3</v>
      </c>
      <c r="W95" s="410">
        <f t="shared" si="91"/>
        <v>-0.12886817921351421</v>
      </c>
      <c r="X95" s="410">
        <f t="shared" ref="X95:Y95" si="92">X84/X$4</f>
        <v>-0.10134909762334574</v>
      </c>
      <c r="Y95" s="410">
        <f t="shared" si="92"/>
        <v>-4.0466308525033488E-2</v>
      </c>
      <c r="Z95" s="410">
        <f t="shared" ref="Z95" si="93">Z84/Z$4</f>
        <v>9.3908606817534289E-3</v>
      </c>
    </row>
    <row r="96" spans="1:26" ht="21" customHeight="1" x14ac:dyDescent="0.3">
      <c r="A96" s="359" t="s">
        <v>115</v>
      </c>
      <c r="B96" s="360"/>
      <c r="C96" s="361"/>
      <c r="D96" s="361"/>
      <c r="E96" s="361"/>
      <c r="F96" s="361"/>
      <c r="G96" s="596"/>
      <c r="H96" s="361"/>
      <c r="I96" s="361"/>
      <c r="J96" s="361"/>
      <c r="K96" s="361"/>
      <c r="L96" s="361"/>
      <c r="M96" s="361"/>
      <c r="N96" s="361"/>
      <c r="O96" s="361"/>
      <c r="P96" s="361"/>
      <c r="Q96" s="361"/>
      <c r="R96" s="361"/>
      <c r="S96" s="361"/>
      <c r="T96" s="361"/>
      <c r="U96" s="361"/>
      <c r="V96" s="361"/>
      <c r="W96" s="361"/>
      <c r="X96" s="361"/>
      <c r="Y96" s="361"/>
      <c r="Z96" s="361"/>
    </row>
    <row r="97" spans="1:26" ht="18.75" customHeight="1" x14ac:dyDescent="0.25">
      <c r="B97" s="349" t="s">
        <v>116</v>
      </c>
      <c r="C97" s="343"/>
      <c r="D97" s="343"/>
      <c r="E97" s="343"/>
      <c r="F97" s="343"/>
      <c r="G97" s="343"/>
      <c r="H97" s="343"/>
      <c r="I97" s="343"/>
      <c r="J97" s="343"/>
      <c r="K97" s="343"/>
      <c r="L97" s="369"/>
      <c r="M97" s="369">
        <f>MB!D3</f>
        <v>75.372001647949219</v>
      </c>
      <c r="N97" s="369">
        <f>MB!E3</f>
        <v>84.727996826171875</v>
      </c>
      <c r="O97" s="369">
        <f>MB!F3</f>
        <v>108.11699676513672</v>
      </c>
      <c r="P97" s="369">
        <f>MB!G3</f>
        <v>110.17800140380859</v>
      </c>
      <c r="Q97" s="369">
        <f>MB!H3</f>
        <v>143.927001953125</v>
      </c>
      <c r="R97" s="369">
        <f>MB!I3</f>
        <v>200.34199523925781</v>
      </c>
      <c r="S97" s="369">
        <f>MB!J3</f>
        <v>249.11799621582031</v>
      </c>
      <c r="T97" s="369">
        <f>MB!K3</f>
        <v>253.33999633789063</v>
      </c>
      <c r="U97" s="369">
        <f>MB!L3</f>
        <v>254.24099731445313</v>
      </c>
      <c r="V97" s="369">
        <f>MB!M3</f>
        <v>238.47700500488281</v>
      </c>
      <c r="W97" s="369">
        <f>MB!N3</f>
        <v>290.45999145507813</v>
      </c>
      <c r="X97" s="369">
        <f>MB!O3</f>
        <v>286.30899047851563</v>
      </c>
      <c r="Y97" s="369">
        <f>MB!P3</f>
        <v>271.14498901367188</v>
      </c>
      <c r="Z97" s="369">
        <f>MB!Q3</f>
        <v>256.49200439453125</v>
      </c>
    </row>
    <row r="98" spans="1:26" x14ac:dyDescent="0.25">
      <c r="B98" s="487" t="s">
        <v>117</v>
      </c>
      <c r="C98" s="343"/>
      <c r="D98" s="343"/>
      <c r="E98" s="343"/>
      <c r="F98" s="343"/>
      <c r="G98" s="343"/>
      <c r="H98" s="343"/>
      <c r="I98" s="343"/>
      <c r="J98" s="343"/>
      <c r="K98" s="343"/>
      <c r="L98" s="369"/>
      <c r="M98" s="369">
        <f>MB!D12</f>
        <v>17.968000411987305</v>
      </c>
      <c r="N98" s="369">
        <f>MB!E12</f>
        <v>19.694000244140625</v>
      </c>
      <c r="O98" s="369">
        <f>MB!F12</f>
        <v>13.817999839782715</v>
      </c>
      <c r="P98" s="369">
        <f>MB!G12</f>
        <v>20.995000839233398</v>
      </c>
      <c r="Q98" s="369">
        <f>MB!H12</f>
        <v>16.857000350952148</v>
      </c>
      <c r="R98" s="369">
        <f>MB!I12</f>
        <v>8.7440004348754883</v>
      </c>
      <c r="S98" s="369">
        <f>MB!J12</f>
        <v>-3.8440001010894775</v>
      </c>
      <c r="T98" s="369">
        <f>MB!K12</f>
        <v>-6.9270000457763672</v>
      </c>
      <c r="U98" s="369">
        <f>MB!L12</f>
        <v>-6.4060001373291016</v>
      </c>
      <c r="V98" s="369">
        <f>MB!M12</f>
        <v>2.6749999523162842</v>
      </c>
      <c r="W98" s="369">
        <f>MB!N12</f>
        <v>-27.902000427246094</v>
      </c>
      <c r="X98" s="369">
        <f>MB!O12</f>
        <v>-26.285999298095703</v>
      </c>
      <c r="Y98" s="369">
        <f>MB!P12</f>
        <v>-13.741000175476074</v>
      </c>
      <c r="Z98" s="369">
        <f>MB!Q12</f>
        <v>-8.7250003814697266</v>
      </c>
    </row>
    <row r="99" spans="1:26" x14ac:dyDescent="0.25">
      <c r="B99" s="350" t="s">
        <v>118</v>
      </c>
      <c r="C99" s="343"/>
      <c r="D99" s="343"/>
      <c r="E99" s="343"/>
      <c r="F99" s="343"/>
      <c r="G99" s="343"/>
      <c r="H99" s="343"/>
      <c r="I99" s="343"/>
      <c r="J99" s="343"/>
      <c r="K99" s="343"/>
      <c r="L99" s="369"/>
      <c r="M99" s="369">
        <f>MB!D13</f>
        <v>-8.9399995803833008</v>
      </c>
      <c r="N99" s="369">
        <f>MB!E13</f>
        <v>-8.2370004653930664</v>
      </c>
      <c r="O99" s="369">
        <f>MB!F13</f>
        <v>-13.321999549865723</v>
      </c>
      <c r="P99" s="369">
        <f>MB!G13</f>
        <v>-9.0839996337890625</v>
      </c>
      <c r="Q99" s="369">
        <f>MB!H13</f>
        <v>-15.192999839782715</v>
      </c>
      <c r="R99" s="369">
        <f>MB!I13</f>
        <v>-22.268999099731445</v>
      </c>
      <c r="S99" s="369">
        <f>MB!J13</f>
        <v>-35.63800048828125</v>
      </c>
      <c r="T99" s="369">
        <f>MB!K13</f>
        <v>-43.213001251220703</v>
      </c>
      <c r="U99" s="369">
        <f>MB!L13</f>
        <v>-42.928001403808594</v>
      </c>
      <c r="V99" s="369">
        <f>MB!M13</f>
        <v>-30.978000640869141</v>
      </c>
      <c r="W99" s="369">
        <f>MB!N13</f>
        <v>-60.737998962402344</v>
      </c>
      <c r="X99" s="369">
        <f>MB!O13</f>
        <v>-56.520000457763672</v>
      </c>
      <c r="Y99" s="369">
        <f>MB!P13</f>
        <v>-45.326000213623047</v>
      </c>
      <c r="Z99" s="369">
        <f>MB!Q13</f>
        <v>-45.076000213623047</v>
      </c>
    </row>
    <row r="100" spans="1:26" s="332" customFormat="1" x14ac:dyDescent="0.25">
      <c r="B100" s="350" t="s">
        <v>119</v>
      </c>
      <c r="C100" s="343"/>
      <c r="D100" s="343"/>
      <c r="E100" s="343"/>
      <c r="F100" s="343"/>
      <c r="G100" s="343"/>
      <c r="H100" s="343"/>
      <c r="I100" s="343"/>
      <c r="J100" s="343"/>
      <c r="K100" s="343"/>
      <c r="L100" s="369"/>
      <c r="M100" s="369">
        <f>MB!D20</f>
        <v>26.908000946044922</v>
      </c>
      <c r="N100" s="369">
        <f>MB!E20</f>
        <v>27.930999755859375</v>
      </c>
      <c r="O100" s="369">
        <f>MB!F20</f>
        <v>27.139999389648438</v>
      </c>
      <c r="P100" s="369">
        <f>MB!G20</f>
        <v>30.079000473022461</v>
      </c>
      <c r="Q100" s="369">
        <f>MB!H20</f>
        <v>32.049999237060547</v>
      </c>
      <c r="R100" s="369">
        <f>MB!I20</f>
        <v>31.01300048828125</v>
      </c>
      <c r="S100" s="369">
        <f>MB!J20</f>
        <v>31.794000625610352</v>
      </c>
      <c r="T100" s="369">
        <f>MB!K20</f>
        <v>36.285999298095703</v>
      </c>
      <c r="U100" s="369">
        <f>MB!L20</f>
        <v>36.521999359130859</v>
      </c>
      <c r="V100" s="369">
        <f>MB!M20</f>
        <v>33.652999877929688</v>
      </c>
      <c r="W100" s="369">
        <f>MB!N20</f>
        <v>32.83599853515625</v>
      </c>
      <c r="X100" s="369">
        <f>MB!O20</f>
        <v>30.233999252319336</v>
      </c>
      <c r="Y100" s="369">
        <f>MB!P20</f>
        <v>31.584999084472656</v>
      </c>
      <c r="Z100" s="369">
        <f>MB!Q20</f>
        <v>36.351001739501953</v>
      </c>
    </row>
    <row r="101" spans="1:26" s="332" customFormat="1" x14ac:dyDescent="0.25">
      <c r="B101" s="458" t="s">
        <v>120</v>
      </c>
      <c r="C101" s="343"/>
      <c r="D101" s="343"/>
      <c r="E101" s="343"/>
      <c r="F101" s="343"/>
      <c r="G101" s="343"/>
      <c r="H101" s="343"/>
      <c r="I101" s="343"/>
      <c r="J101" s="343"/>
      <c r="K101" s="343"/>
      <c r="L101" s="369"/>
      <c r="M101" s="369">
        <f>MB!D24</f>
        <v>3.9890000820159912</v>
      </c>
      <c r="N101" s="369">
        <f>MB!E24</f>
        <v>7.8350000381469727</v>
      </c>
      <c r="O101" s="369">
        <f>MB!F24</f>
        <v>2.8870000839233398</v>
      </c>
      <c r="P101" s="369">
        <f>MB!G24</f>
        <v>2.6909999847412109</v>
      </c>
      <c r="Q101" s="369">
        <f>MB!H24</f>
        <v>2.8199999332427979</v>
      </c>
      <c r="R101" s="369">
        <f>MB!I24</f>
        <v>1.1809999942779541</v>
      </c>
      <c r="S101" s="369">
        <f>MB!J24</f>
        <v>1.1759999990463257</v>
      </c>
      <c r="T101" s="369">
        <f>MB!K24</f>
        <v>6.4600000381469727</v>
      </c>
      <c r="U101" s="369">
        <f>MB!L24</f>
        <v>8.4329996109008789</v>
      </c>
      <c r="V101" s="369">
        <f>MB!M24</f>
        <v>5.4109997749328613</v>
      </c>
      <c r="W101" s="369">
        <f>MB!N24</f>
        <v>5.2290000915527344</v>
      </c>
      <c r="X101" s="369">
        <f>MB!O24</f>
        <v>4.8239998817443848</v>
      </c>
      <c r="Y101" s="369">
        <f>MB!P24</f>
        <v>6.995999813079834</v>
      </c>
      <c r="Z101" s="369">
        <f>MB!Q24</f>
        <v>8.8999996185302734</v>
      </c>
    </row>
    <row r="102" spans="1:26" x14ac:dyDescent="0.25">
      <c r="B102" s="459" t="s">
        <v>121</v>
      </c>
      <c r="C102" s="343"/>
      <c r="D102" s="343"/>
      <c r="E102" s="343"/>
      <c r="F102" s="343"/>
      <c r="G102" s="343"/>
      <c r="H102" s="343"/>
      <c r="I102" s="343"/>
      <c r="J102" s="343"/>
      <c r="K102" s="343"/>
      <c r="L102" s="343"/>
      <c r="M102" s="343">
        <f>MB!D25</f>
        <v>22.919000625610352</v>
      </c>
      <c r="N102" s="343">
        <f>MB!E25</f>
        <v>20.030000686645508</v>
      </c>
      <c r="O102" s="343">
        <f>MB!F25</f>
        <v>24.186000823974609</v>
      </c>
      <c r="P102" s="343">
        <f>MB!G25</f>
        <v>27.381000518798828</v>
      </c>
      <c r="Q102" s="343">
        <f>MB!H25</f>
        <v>29.229999542236328</v>
      </c>
      <c r="R102" s="343">
        <f>MB!I25</f>
        <v>29.832000732421875</v>
      </c>
      <c r="S102" s="343">
        <f>MB!J25</f>
        <v>30.618000030517578</v>
      </c>
      <c r="T102" s="343">
        <f>MB!K25</f>
        <v>29.826000213623047</v>
      </c>
      <c r="U102" s="343">
        <f>MB!L25</f>
        <v>28.089000701904297</v>
      </c>
      <c r="V102" s="343">
        <f>MB!M25</f>
        <v>28.242000579833984</v>
      </c>
      <c r="W102" s="343">
        <f>MB!N25</f>
        <v>27.607000350952148</v>
      </c>
      <c r="X102" s="343">
        <f>MB!O25</f>
        <v>25.409999847412109</v>
      </c>
      <c r="Y102" s="343">
        <f>MB!P25</f>
        <v>24.589000701904297</v>
      </c>
      <c r="Z102" s="343">
        <f>MB!Q25</f>
        <v>27.451000213623047</v>
      </c>
    </row>
    <row r="103" spans="1:26" ht="12.75" customHeight="1" x14ac:dyDescent="0.25">
      <c r="B103" s="89" t="s">
        <v>122</v>
      </c>
      <c r="C103" s="343"/>
      <c r="D103" s="343"/>
      <c r="E103" s="343"/>
      <c r="F103" s="343"/>
      <c r="G103" s="343"/>
      <c r="H103" s="343"/>
      <c r="I103" s="343"/>
      <c r="J103" s="343"/>
      <c r="K103" s="343"/>
      <c r="L103" s="369"/>
      <c r="M103" s="369">
        <f>MB!D27</f>
        <v>84.784652709960938</v>
      </c>
      <c r="N103" s="369">
        <f>MB!E27</f>
        <v>94.950782775878906</v>
      </c>
      <c r="O103" s="369">
        <f>MB!F27</f>
        <v>115.52961730957031</v>
      </c>
      <c r="P103" s="369">
        <f>MB!G27</f>
        <v>124.84999847412109</v>
      </c>
      <c r="Q103" s="369">
        <f>MB!H27</f>
        <v>153.84599304199219</v>
      </c>
      <c r="R103" s="369">
        <f>MB!I27</f>
        <v>201.41299438476563</v>
      </c>
      <c r="S103" s="369">
        <f>MB!J27</f>
        <v>236.427001953125</v>
      </c>
      <c r="T103" s="369">
        <f>MB!K27</f>
        <v>237.12399291992188</v>
      </c>
      <c r="U103" s="369">
        <f>MB!L27</f>
        <v>237.85299682617188</v>
      </c>
      <c r="V103" s="369">
        <f>MB!M27</f>
        <v>230.32400512695313</v>
      </c>
      <c r="W103" s="369">
        <f>MB!N27</f>
        <v>254.08200073242188</v>
      </c>
      <c r="X103" s="369">
        <f>MB!O27</f>
        <v>250.9530029296875</v>
      </c>
      <c r="Y103" s="369">
        <f>MB!P27</f>
        <v>248.59500122070313</v>
      </c>
      <c r="Z103" s="369">
        <f>MB!Q27</f>
        <v>234.4219970703125</v>
      </c>
    </row>
    <row r="104" spans="1:26" ht="12.75" customHeight="1" x14ac:dyDescent="0.25">
      <c r="B104" s="375" t="s">
        <v>123</v>
      </c>
      <c r="C104" s="343"/>
      <c r="D104" s="343"/>
      <c r="E104" s="343"/>
      <c r="F104" s="343"/>
      <c r="G104" s="343"/>
      <c r="H104" s="343"/>
      <c r="I104" s="343"/>
      <c r="J104" s="343"/>
      <c r="K104" s="343"/>
      <c r="L104" s="369"/>
      <c r="M104" s="369">
        <f>MB!D28</f>
        <v>31.135000228881836</v>
      </c>
      <c r="N104" s="369">
        <f>MB!E28</f>
        <v>37.143001556396484</v>
      </c>
      <c r="O104" s="369">
        <f>MB!F28</f>
        <v>54.731998443603516</v>
      </c>
      <c r="P104" s="369">
        <f>MB!G28</f>
        <v>62.958999633789063</v>
      </c>
      <c r="Q104" s="369">
        <f>MB!H28</f>
        <v>69.616996765136719</v>
      </c>
      <c r="R104" s="369">
        <f>MB!I28</f>
        <v>88.884002685546875</v>
      </c>
      <c r="S104" s="369">
        <f>MB!J28</f>
        <v>106.08100128173828</v>
      </c>
      <c r="T104" s="369">
        <f>MB!K28</f>
        <v>96.771003723144531</v>
      </c>
      <c r="U104" s="369">
        <f>MB!L28</f>
        <v>90.983001708984375</v>
      </c>
      <c r="V104" s="369">
        <f>MB!M28</f>
        <v>99.404998779296875</v>
      </c>
      <c r="W104" s="369">
        <f>MB!N28</f>
        <v>115.40000152587891</v>
      </c>
      <c r="X104" s="369">
        <f>MB!O28</f>
        <v>120.51200103759766</v>
      </c>
      <c r="Y104" s="369">
        <f>MB!P28</f>
        <v>123.31700134277344</v>
      </c>
      <c r="Z104" s="369">
        <f>MB!Q28</f>
        <v>115.45400238037109</v>
      </c>
    </row>
    <row r="105" spans="1:26" ht="12.75" customHeight="1" x14ac:dyDescent="0.25">
      <c r="B105" s="375" t="s">
        <v>124</v>
      </c>
      <c r="C105" s="343"/>
      <c r="D105" s="343"/>
      <c r="E105" s="343"/>
      <c r="F105" s="343"/>
      <c r="G105" s="343"/>
      <c r="H105" s="343"/>
      <c r="I105" s="343"/>
      <c r="J105" s="343"/>
      <c r="K105" s="343"/>
      <c r="L105" s="343"/>
      <c r="M105" s="343">
        <f>MB!D37</f>
        <v>53.649654388427734</v>
      </c>
      <c r="N105" s="343">
        <f>MB!E37</f>
        <v>57.807785034179688</v>
      </c>
      <c r="O105" s="343">
        <f>MB!F37</f>
        <v>60.797618865966797</v>
      </c>
      <c r="P105" s="343">
        <f>MB!G37</f>
        <v>61.890998840332031</v>
      </c>
      <c r="Q105" s="343">
        <f>MB!H37</f>
        <v>84.228996276855469</v>
      </c>
      <c r="R105" s="343">
        <f>MB!I37</f>
        <v>112.52899932861328</v>
      </c>
      <c r="S105" s="343">
        <f>MB!J37</f>
        <v>130.34599304199219</v>
      </c>
      <c r="T105" s="343">
        <f>MB!K37</f>
        <v>140.35299682617188</v>
      </c>
      <c r="U105" s="343">
        <f>MB!L37</f>
        <v>146.8699951171875</v>
      </c>
      <c r="V105" s="343">
        <f>MB!M37</f>
        <v>130.91900634765625</v>
      </c>
      <c r="W105" s="343">
        <f>MB!N37</f>
        <v>138.6820068359375</v>
      </c>
      <c r="X105" s="343">
        <f>MB!O37</f>
        <v>130.44099426269531</v>
      </c>
      <c r="Y105" s="343">
        <f>MB!P37</f>
        <v>125.27799987792969</v>
      </c>
      <c r="Z105" s="343">
        <f>MB!Q37</f>
        <v>118.96800231933594</v>
      </c>
    </row>
    <row r="106" spans="1:26" ht="12.75" customHeight="1" x14ac:dyDescent="0.25">
      <c r="B106" s="349" t="s">
        <v>125</v>
      </c>
      <c r="C106" s="343"/>
      <c r="D106" s="343"/>
      <c r="E106" s="343"/>
      <c r="F106" s="343"/>
      <c r="G106" s="343"/>
      <c r="H106" s="343"/>
      <c r="I106" s="343"/>
      <c r="J106" s="343"/>
      <c r="K106" s="343"/>
      <c r="L106" s="369"/>
      <c r="M106" s="369">
        <f>MB!D55+MB!D63+MB!D67+MB!D73+MB!D79</f>
        <v>8.7193472385406494</v>
      </c>
      <c r="N106" s="369">
        <f>MB!E55+MB!E63+MB!E67+MB!E73+MB!E79</f>
        <v>7.3272144198417664</v>
      </c>
      <c r="O106" s="369">
        <f>MB!F55+MB!F63+MB!F67+MB!F73+MB!F79</f>
        <v>6.2903809500858188</v>
      </c>
      <c r="P106" s="369">
        <f>MB!G55+MB!G63+MB!G67+MB!G73+MB!G79</f>
        <v>4.8529998622834682</v>
      </c>
      <c r="Q106" s="369">
        <f>MB!H55+MB!H63+MB!H67+MB!H73+MB!H79</f>
        <v>5.2700002044439316</v>
      </c>
      <c r="R106" s="369">
        <f>MB!I55+MB!I63+MB!I67+MB!I73+MB!I79</f>
        <v>5.9750001318752766</v>
      </c>
      <c r="S106" s="369">
        <f>MB!J55+MB!J63+MB!J67+MB!J73+MB!J79</f>
        <v>8.7690001726150513</v>
      </c>
      <c r="T106" s="369">
        <f>MB!K55+MB!K63+MB!K67+MB!K73+MB!K79</f>
        <v>9.6020000278949738</v>
      </c>
      <c r="U106" s="369">
        <f>MB!L55+MB!L63+MB!L67+MB!L73+MB!L79</f>
        <v>11.225000504404306</v>
      </c>
      <c r="V106" s="369">
        <f>MB!M55+MB!M63+MB!M67+MB!M73+MB!M79</f>
        <v>10.719999551773071</v>
      </c>
      <c r="W106" s="369">
        <f>MB!N55+MB!N63+MB!N67+MB!N73+MB!N79</f>
        <v>6.2669998109340668</v>
      </c>
      <c r="X106" s="369">
        <f>MB!O55+MB!O63+MB!O67+MB!O73+MB!O79</f>
        <v>6.8009997606277466</v>
      </c>
      <c r="Y106" s="369">
        <f>MB!P55+MB!P63+MB!P67+MB!P73+MB!P79</f>
        <v>6.9699999094009399</v>
      </c>
      <c r="Z106" s="369">
        <f>MB!Q55+MB!Q63+MB!Q67+MB!Q73+MB!Q79</f>
        <v>10.886999785900116</v>
      </c>
    </row>
    <row r="107" spans="1:26" s="329" customFormat="1" ht="12.75" customHeight="1" x14ac:dyDescent="0.25">
      <c r="B107" s="357" t="s">
        <v>126</v>
      </c>
      <c r="C107" s="358"/>
      <c r="D107" s="358"/>
      <c r="E107" s="358"/>
      <c r="F107" s="358"/>
      <c r="G107" s="358"/>
      <c r="H107" s="358"/>
      <c r="I107" s="358"/>
      <c r="J107" s="358"/>
      <c r="K107" s="358"/>
      <c r="L107" s="358"/>
      <c r="M107" s="407">
        <f>M100/M103</f>
        <v>0.31736877000716462</v>
      </c>
      <c r="N107" s="407">
        <f t="shared" ref="N107:U107" si="94">N100/N103</f>
        <v>0.29416292250889065</v>
      </c>
      <c r="O107" s="407">
        <f t="shared" si="94"/>
        <v>0.2349181103658014</v>
      </c>
      <c r="P107" s="407">
        <f t="shared" si="94"/>
        <v>0.24092111205958272</v>
      </c>
      <c r="Q107" s="407">
        <f t="shared" si="94"/>
        <v>0.20832521278804131</v>
      </c>
      <c r="R107" s="407">
        <f t="shared" si="94"/>
        <v>0.15397715814222063</v>
      </c>
      <c r="S107" s="407">
        <f t="shared" si="94"/>
        <v>0.13447702827071317</v>
      </c>
      <c r="T107" s="407">
        <f t="shared" si="94"/>
        <v>0.15302542290754059</v>
      </c>
      <c r="U107" s="407">
        <f t="shared" si="94"/>
        <v>0.15354861972086872</v>
      </c>
      <c r="V107" s="407">
        <f t="shared" ref="V107:W107" si="95">V100/V103</f>
        <v>0.14611156079619389</v>
      </c>
      <c r="W107" s="407">
        <f t="shared" si="95"/>
        <v>0.12923386324297881</v>
      </c>
      <c r="X107" s="407">
        <f t="shared" ref="X107:Y107" si="96">X100/X103</f>
        <v>0.12047673827115093</v>
      </c>
      <c r="Y107" s="407">
        <f t="shared" si="96"/>
        <v>0.12705403941904461</v>
      </c>
      <c r="Z107" s="407">
        <f t="shared" ref="Z107" si="97">Z100/Z103</f>
        <v>0.15506651335539487</v>
      </c>
    </row>
    <row r="108" spans="1:26" s="329" customFormat="1" ht="20.25" customHeight="1" x14ac:dyDescent="0.25">
      <c r="B108" s="357" t="s">
        <v>127</v>
      </c>
      <c r="C108" s="358"/>
      <c r="D108" s="358"/>
      <c r="E108" s="358"/>
      <c r="F108" s="358"/>
      <c r="G108" s="358"/>
      <c r="H108" s="358"/>
      <c r="I108" s="358"/>
      <c r="J108" s="358"/>
      <c r="K108" s="358"/>
      <c r="L108" s="358"/>
      <c r="M108" s="488">
        <f>MB!D112</f>
        <v>26.426723480224609</v>
      </c>
      <c r="N108" s="488">
        <f>MB!E112</f>
        <v>24.360746383666992</v>
      </c>
      <c r="O108" s="488">
        <f>MB!F112</f>
        <v>21.505634307861328</v>
      </c>
      <c r="P108" s="488">
        <f>MB!G112</f>
        <v>21.429758071899414</v>
      </c>
      <c r="Q108" s="488">
        <f>MB!H112</f>
        <v>19.387174606323242</v>
      </c>
      <c r="R108" s="488">
        <f>MB!I112</f>
        <v>18.31901741027832</v>
      </c>
      <c r="S108" s="488">
        <f>MB!J112</f>
        <v>18.210594177246094</v>
      </c>
      <c r="T108" s="488">
        <f>MB!K112</f>
        <v>19.252273559570313</v>
      </c>
      <c r="U108" s="488">
        <f>MB!L112</f>
        <v>22.193540573120117</v>
      </c>
      <c r="V108" s="488">
        <f>MB!M112</f>
        <v>24.474672317504883</v>
      </c>
      <c r="W108" s="488">
        <f>MB!N112</f>
        <v>26.740821838378906</v>
      </c>
      <c r="X108" s="488">
        <f>MB!O112</f>
        <v>31.026269912719727</v>
      </c>
      <c r="Y108" s="488">
        <f>MB!P112</f>
        <v>31.151094436645508</v>
      </c>
      <c r="Z108" s="488">
        <f>MB!Q112</f>
        <v>32.187614440917969</v>
      </c>
    </row>
    <row r="109" spans="1:26" ht="21" customHeight="1" x14ac:dyDescent="0.3">
      <c r="A109" s="359" t="s">
        <v>128</v>
      </c>
      <c r="B109" s="360"/>
      <c r="C109" s="361"/>
      <c r="D109" s="361"/>
      <c r="E109" s="361"/>
      <c r="F109" s="361"/>
      <c r="G109" s="361"/>
      <c r="H109" s="361"/>
      <c r="I109" s="361"/>
      <c r="J109" s="361"/>
      <c r="K109" s="361"/>
      <c r="L109" s="361"/>
      <c r="M109" s="361"/>
      <c r="N109" s="361"/>
      <c r="O109" s="361"/>
      <c r="P109" s="361"/>
      <c r="Q109" s="361"/>
      <c r="R109" s="361"/>
      <c r="S109" s="361"/>
      <c r="T109" s="361"/>
      <c r="U109" s="361"/>
      <c r="V109" s="361"/>
      <c r="W109" s="361"/>
      <c r="X109" s="361"/>
      <c r="Y109" s="361"/>
      <c r="Z109" s="361"/>
    </row>
    <row r="110" spans="1:26" ht="15" customHeight="1" x14ac:dyDescent="0.25">
      <c r="B110" s="320" t="s">
        <v>129</v>
      </c>
      <c r="C110" s="343">
        <f t="shared" ref="C110:W110" si="98">C111+C112</f>
        <v>-115.63946437835693</v>
      </c>
      <c r="D110" s="343">
        <f t="shared" si="98"/>
        <v>-81.22260856628418</v>
      </c>
      <c r="E110" s="343">
        <f t="shared" si="98"/>
        <v>-72.498067855834961</v>
      </c>
      <c r="F110" s="343">
        <f t="shared" si="98"/>
        <v>-76.03494930267334</v>
      </c>
      <c r="G110" s="343">
        <f t="shared" si="98"/>
        <v>-96.534811019897461</v>
      </c>
      <c r="H110" s="343">
        <f t="shared" si="98"/>
        <v>-91.701961517333984</v>
      </c>
      <c r="I110" s="343">
        <f t="shared" si="98"/>
        <v>-93.881147384643555</v>
      </c>
      <c r="J110" s="343">
        <f t="shared" si="98"/>
        <v>-86.9810791015625</v>
      </c>
      <c r="K110" s="343">
        <f t="shared" si="98"/>
        <v>-94.946958541870117</v>
      </c>
      <c r="L110" s="343">
        <f t="shared" si="98"/>
        <v>-78.613548278808594</v>
      </c>
      <c r="M110" s="343">
        <f t="shared" si="98"/>
        <v>-83.972338676452637</v>
      </c>
      <c r="N110" s="343">
        <f t="shared" si="98"/>
        <v>-106.7929220199585</v>
      </c>
      <c r="O110" s="343">
        <f t="shared" si="98"/>
        <v>-117.53109741210938</v>
      </c>
      <c r="P110" s="343">
        <f t="shared" si="98"/>
        <v>-125.12919807434082</v>
      </c>
      <c r="Q110" s="343">
        <f t="shared" si="98"/>
        <v>-151.70565509796143</v>
      </c>
      <c r="R110" s="343">
        <f t="shared" si="98"/>
        <v>-136.8365592956543</v>
      </c>
      <c r="S110" s="343">
        <f t="shared" si="98"/>
        <v>-134.30320930480957</v>
      </c>
      <c r="T110" s="343">
        <f t="shared" si="98"/>
        <v>-139.46219348907471</v>
      </c>
      <c r="U110" s="343">
        <f t="shared" si="98"/>
        <v>-138.15138530731201</v>
      </c>
      <c r="V110" s="343">
        <f t="shared" si="98"/>
        <v>-140.91553401947021</v>
      </c>
      <c r="W110" s="343">
        <f t="shared" si="98"/>
        <v>-149.75056409835815</v>
      </c>
      <c r="X110" s="343">
        <f t="shared" ref="X110:Y110" si="99">X111+X112</f>
        <v>-127.00232911109924</v>
      </c>
      <c r="Y110" s="343">
        <f t="shared" si="99"/>
        <v>-157.25648069381714</v>
      </c>
      <c r="Z110" s="343">
        <f t="shared" ref="Z110" si="100">Z111+Z112</f>
        <v>-162.42218172550201</v>
      </c>
    </row>
    <row r="111" spans="1:26" ht="12.75" hidden="1" customHeight="1" outlineLevel="1" x14ac:dyDescent="0.25">
      <c r="B111" s="371" t="s">
        <v>130</v>
      </c>
      <c r="C111" s="369">
        <f>BoPsum!C6</f>
        <v>11.306855201721191</v>
      </c>
      <c r="D111" s="369">
        <f>BoPsum!D6</f>
        <v>18.652261734008789</v>
      </c>
      <c r="E111" s="369">
        <f>BoPsum!E6</f>
        <v>24.725580215454102</v>
      </c>
      <c r="F111" s="369">
        <f>BoPsum!F6</f>
        <v>12.209382057189941</v>
      </c>
      <c r="G111" s="369">
        <f>BoPsum!G6</f>
        <v>10.744890213012695</v>
      </c>
      <c r="H111" s="369">
        <f>BoPsum!H6</f>
        <v>16.381275177001953</v>
      </c>
      <c r="I111" s="369">
        <f>BoPsum!I6</f>
        <v>21.398988723754883</v>
      </c>
      <c r="J111" s="369">
        <f>BoPsum!J6</f>
        <v>15.475204467773438</v>
      </c>
      <c r="K111" s="369">
        <f>BoPsum!K6</f>
        <v>18.120988845825195</v>
      </c>
      <c r="L111" s="369">
        <f>BoPsum!L6</f>
        <v>11.194160461425781</v>
      </c>
      <c r="M111" s="369">
        <f>BoPsum!M6</f>
        <v>14.23949146270752</v>
      </c>
      <c r="N111" s="369">
        <f>BoPsum!N6</f>
        <v>14.924363136291504</v>
      </c>
      <c r="O111" s="369">
        <f>BoPsum!O6</f>
        <v>17.679611206054688</v>
      </c>
      <c r="P111" s="369">
        <f>BoPsum!P6</f>
        <v>16.57923698425293</v>
      </c>
      <c r="Q111" s="369">
        <f>BoPsum!Q6</f>
        <v>15.903887748718262</v>
      </c>
      <c r="R111" s="369">
        <f>BoPsum!R6</f>
        <v>13.061191558837891</v>
      </c>
      <c r="S111" s="369">
        <f>BoPsum!S6</f>
        <v>13.324872970581055</v>
      </c>
      <c r="T111" s="369">
        <f>BoPsum!T6</f>
        <v>14.059443473815918</v>
      </c>
      <c r="U111" s="369">
        <f>BoPsum!U6</f>
        <v>13.789639472961426</v>
      </c>
      <c r="V111" s="369">
        <f>BoPsum!V6</f>
        <v>10.918374061584473</v>
      </c>
      <c r="W111" s="369">
        <f>BoPsum!W6</f>
        <v>4.3182072639465332</v>
      </c>
      <c r="X111" s="369">
        <f>BoPsum!X6</f>
        <v>1.0652520656585693</v>
      </c>
      <c r="Y111" s="369">
        <f>BoPsum!Y6</f>
        <v>2.0978436470031738</v>
      </c>
      <c r="Z111" s="369">
        <f>BoPsum!Z6</f>
        <v>1.7449477910995483</v>
      </c>
    </row>
    <row r="112" spans="1:26" ht="12.75" hidden="1" customHeight="1" outlineLevel="1" x14ac:dyDescent="0.25">
      <c r="B112" s="371" t="s">
        <v>131</v>
      </c>
      <c r="C112" s="369">
        <f>-BoPsum!C9</f>
        <v>-126.94631958007813</v>
      </c>
      <c r="D112" s="369">
        <f>-BoPsum!D9</f>
        <v>-99.874870300292969</v>
      </c>
      <c r="E112" s="369">
        <f>-BoPsum!E9</f>
        <v>-97.223648071289063</v>
      </c>
      <c r="F112" s="369">
        <f>-BoPsum!F9</f>
        <v>-88.244331359863281</v>
      </c>
      <c r="G112" s="369">
        <f>-BoPsum!G9</f>
        <v>-107.27970123291016</v>
      </c>
      <c r="H112" s="369">
        <f>-BoPsum!H9</f>
        <v>-108.08323669433594</v>
      </c>
      <c r="I112" s="369">
        <f>-BoPsum!I9</f>
        <v>-115.28013610839844</v>
      </c>
      <c r="J112" s="369">
        <f>-BoPsum!J9</f>
        <v>-102.45628356933594</v>
      </c>
      <c r="K112" s="369">
        <f>-BoPsum!K9</f>
        <v>-113.06794738769531</v>
      </c>
      <c r="L112" s="369">
        <f>-BoPsum!L9</f>
        <v>-89.807708740234375</v>
      </c>
      <c r="M112" s="369">
        <f>-BoPsum!M9</f>
        <v>-98.211830139160156</v>
      </c>
      <c r="N112" s="369">
        <f>-BoPsum!N9</f>
        <v>-121.71728515625</v>
      </c>
      <c r="O112" s="369">
        <f>-BoPsum!O9</f>
        <v>-135.21070861816406</v>
      </c>
      <c r="P112" s="369">
        <f>-BoPsum!P9</f>
        <v>-141.70843505859375</v>
      </c>
      <c r="Q112" s="369">
        <f>-BoPsum!Q9</f>
        <v>-167.60954284667969</v>
      </c>
      <c r="R112" s="369">
        <f>-BoPsum!R9</f>
        <v>-149.89775085449219</v>
      </c>
      <c r="S112" s="369">
        <f>-BoPsum!S9</f>
        <v>-147.62808227539063</v>
      </c>
      <c r="T112" s="369">
        <f>-BoPsum!T9</f>
        <v>-153.52163696289063</v>
      </c>
      <c r="U112" s="369">
        <f>-BoPsum!U9</f>
        <v>-151.94102478027344</v>
      </c>
      <c r="V112" s="369">
        <f>-BoPsum!V9</f>
        <v>-151.83390808105469</v>
      </c>
      <c r="W112" s="369">
        <f>-BoPsum!W9</f>
        <v>-154.06877136230469</v>
      </c>
      <c r="X112" s="369">
        <f>-BoPsum!X9</f>
        <v>-128.06758117675781</v>
      </c>
      <c r="Y112" s="369">
        <f>-BoPsum!Y9</f>
        <v>-159.35432434082031</v>
      </c>
      <c r="Z112" s="369">
        <f>-BoPsum!Z9</f>
        <v>-164.16712951660156</v>
      </c>
    </row>
    <row r="113" spans="1:26" ht="12.75" customHeight="1" collapsed="1" x14ac:dyDescent="0.25">
      <c r="B113" s="320" t="s">
        <v>132</v>
      </c>
      <c r="C113" s="343">
        <f t="shared" ref="C113:W113" si="101">C114+C115</f>
        <v>18.134540557861328</v>
      </c>
      <c r="D113" s="343">
        <f t="shared" si="101"/>
        <v>17.554908752441406</v>
      </c>
      <c r="E113" s="343">
        <f t="shared" si="101"/>
        <v>11.193397521972656</v>
      </c>
      <c r="F113" s="343">
        <f t="shared" si="101"/>
        <v>15.396928787231445</v>
      </c>
      <c r="G113" s="343">
        <f t="shared" si="101"/>
        <v>19.322319030761719</v>
      </c>
      <c r="H113" s="343">
        <f t="shared" si="101"/>
        <v>24.923679351806641</v>
      </c>
      <c r="I113" s="343">
        <f t="shared" si="101"/>
        <v>22.823657989501953</v>
      </c>
      <c r="J113" s="343">
        <f t="shared" si="101"/>
        <v>27.928241729736328</v>
      </c>
      <c r="K113" s="343">
        <f t="shared" si="101"/>
        <v>27.570426940917969</v>
      </c>
      <c r="L113" s="343">
        <f t="shared" si="101"/>
        <v>25.647369384765625</v>
      </c>
      <c r="M113" s="343">
        <f t="shared" si="101"/>
        <v>28.729507446289063</v>
      </c>
      <c r="N113" s="343">
        <f t="shared" si="101"/>
        <v>42.105648040771484</v>
      </c>
      <c r="O113" s="343">
        <f t="shared" si="101"/>
        <v>48.678455352783203</v>
      </c>
      <c r="P113" s="343">
        <f t="shared" si="101"/>
        <v>53.839885711669922</v>
      </c>
      <c r="Q113" s="343">
        <f t="shared" si="101"/>
        <v>66.789394378662109</v>
      </c>
      <c r="R113" s="343">
        <f t="shared" si="101"/>
        <v>79.018894195556641</v>
      </c>
      <c r="S113" s="343">
        <f t="shared" si="101"/>
        <v>69.843856811523438</v>
      </c>
      <c r="T113" s="343">
        <f t="shared" si="101"/>
        <v>50.00128173828125</v>
      </c>
      <c r="U113" s="343">
        <f t="shared" si="101"/>
        <v>46.598697662353516</v>
      </c>
      <c r="V113" s="343">
        <f t="shared" si="101"/>
        <v>32.311592102050781</v>
      </c>
      <c r="W113" s="343">
        <f t="shared" si="101"/>
        <v>0.97499847412109375</v>
      </c>
      <c r="X113" s="343">
        <f t="shared" ref="X113:Y113" si="102">X114+X115</f>
        <v>-28.837839126586914</v>
      </c>
      <c r="Y113" s="343">
        <f t="shared" si="102"/>
        <v>-22.717849731445313</v>
      </c>
      <c r="Z113" s="343">
        <f t="shared" ref="Z113" si="103">Z114+Z115</f>
        <v>8.9342498779296875</v>
      </c>
    </row>
    <row r="114" spans="1:26" ht="12.75" hidden="1" customHeight="1" outlineLevel="1" x14ac:dyDescent="0.25">
      <c r="B114" s="371" t="s">
        <v>133</v>
      </c>
      <c r="C114" s="369">
        <f>BoPsum!C14</f>
        <v>50.512691497802734</v>
      </c>
      <c r="D114" s="369">
        <f>BoPsum!D14</f>
        <v>49.770095825195313</v>
      </c>
      <c r="E114" s="369">
        <f>BoPsum!E14</f>
        <v>46.484355926513672</v>
      </c>
      <c r="F114" s="369">
        <f>BoPsum!F14</f>
        <v>46.533058166503906</v>
      </c>
      <c r="G114" s="369">
        <f>BoPsum!G14</f>
        <v>52.749946594238281</v>
      </c>
      <c r="H114" s="369">
        <f>BoPsum!H14</f>
        <v>61.727348327636719</v>
      </c>
      <c r="I114" s="369">
        <f>BoPsum!I14</f>
        <v>64.048637390136719</v>
      </c>
      <c r="J114" s="369">
        <f>BoPsum!J14</f>
        <v>69.748359680175781</v>
      </c>
      <c r="K114" s="369">
        <f>BoPsum!K14</f>
        <v>74.621452331542969</v>
      </c>
      <c r="L114" s="369">
        <f>BoPsum!L14</f>
        <v>68.059196472167969</v>
      </c>
      <c r="M114" s="369">
        <f>BoPsum!M14</f>
        <v>71.264335632324219</v>
      </c>
      <c r="N114" s="369">
        <f>BoPsum!N14</f>
        <v>87.007843017578125</v>
      </c>
      <c r="O114" s="369">
        <f>BoPsum!O14</f>
        <v>102.23822021484375</v>
      </c>
      <c r="P114" s="369">
        <f>BoPsum!P14</f>
        <v>106.68672180175781</v>
      </c>
      <c r="Q114" s="369">
        <f>BoPsum!Q14</f>
        <v>120.04676055908203</v>
      </c>
      <c r="R114" s="369">
        <f>BoPsum!R14</f>
        <v>139.21043395996094</v>
      </c>
      <c r="S114" s="369">
        <f>BoPsum!S14</f>
        <v>133.01023864746094</v>
      </c>
      <c r="T114" s="369">
        <f>BoPsum!T14</f>
        <v>118.31861877441406</v>
      </c>
      <c r="U114" s="369">
        <f>BoPsum!U14</f>
        <v>109.55190277099609</v>
      </c>
      <c r="V114" s="369">
        <f>BoPsum!V14</f>
        <v>96.898567199707031</v>
      </c>
      <c r="W114" s="369">
        <f>BoPsum!W14</f>
        <v>55.740646362304688</v>
      </c>
      <c r="X114" s="369">
        <f>BoPsum!X14</f>
        <v>14.256963729858398</v>
      </c>
      <c r="Y114" s="369">
        <f>BoPsum!Y14</f>
        <v>35.758754730224609</v>
      </c>
      <c r="Z114" s="369">
        <f>BoPsum!Z14</f>
        <v>65.0703125</v>
      </c>
    </row>
    <row r="115" spans="1:26" ht="12.75" hidden="1" customHeight="1" outlineLevel="1" x14ac:dyDescent="0.25">
      <c r="B115" s="371" t="s">
        <v>134</v>
      </c>
      <c r="C115" s="369">
        <f>-BoPsum!C18</f>
        <v>-32.378150939941406</v>
      </c>
      <c r="D115" s="369">
        <f>-BoPsum!D18</f>
        <v>-32.215187072753906</v>
      </c>
      <c r="E115" s="369">
        <f>-BoPsum!E18</f>
        <v>-35.290958404541016</v>
      </c>
      <c r="F115" s="369">
        <f>-BoPsum!F18</f>
        <v>-31.136129379272461</v>
      </c>
      <c r="G115" s="369">
        <f>-BoPsum!G18</f>
        <v>-33.427627563476563</v>
      </c>
      <c r="H115" s="369">
        <f>-BoPsum!H18</f>
        <v>-36.803668975830078</v>
      </c>
      <c r="I115" s="369">
        <f>-BoPsum!I18</f>
        <v>-41.224979400634766</v>
      </c>
      <c r="J115" s="369">
        <f>-BoPsum!J18</f>
        <v>-41.820117950439453</v>
      </c>
      <c r="K115" s="369">
        <f>-BoPsum!K18</f>
        <v>-47.051025390625</v>
      </c>
      <c r="L115" s="369">
        <f>-BoPsum!L18</f>
        <v>-42.411827087402344</v>
      </c>
      <c r="M115" s="369">
        <f>-BoPsum!M18</f>
        <v>-42.534828186035156</v>
      </c>
      <c r="N115" s="369">
        <f>-BoPsum!N18</f>
        <v>-44.902194976806641</v>
      </c>
      <c r="O115" s="369">
        <f>-BoPsum!O18</f>
        <v>-53.559764862060547</v>
      </c>
      <c r="P115" s="369">
        <f>-BoPsum!P18</f>
        <v>-52.846836090087891</v>
      </c>
      <c r="Q115" s="369">
        <f>-BoPsum!Q18</f>
        <v>-53.257366180419922</v>
      </c>
      <c r="R115" s="369">
        <f>-BoPsum!R18</f>
        <v>-60.191539764404297</v>
      </c>
      <c r="S115" s="369">
        <f>-BoPsum!S18</f>
        <v>-63.1663818359375</v>
      </c>
      <c r="T115" s="369">
        <f>-BoPsum!T18</f>
        <v>-68.317337036132813</v>
      </c>
      <c r="U115" s="369">
        <f>-BoPsum!U18</f>
        <v>-62.953205108642578</v>
      </c>
      <c r="V115" s="369">
        <f>-BoPsum!V18</f>
        <v>-64.58697509765625</v>
      </c>
      <c r="W115" s="369">
        <f>-BoPsum!W18</f>
        <v>-54.765647888183594</v>
      </c>
      <c r="X115" s="369">
        <f>-BoPsum!X18</f>
        <v>-43.094802856445313</v>
      </c>
      <c r="Y115" s="369">
        <f>-BoPsum!Y18</f>
        <v>-58.476604461669922</v>
      </c>
      <c r="Z115" s="369">
        <f>-BoPsum!Z18</f>
        <v>-56.136062622070313</v>
      </c>
    </row>
    <row r="116" spans="1:26" ht="12.75" customHeight="1" collapsed="1" x14ac:dyDescent="0.25">
      <c r="B116" s="320" t="s">
        <v>135</v>
      </c>
      <c r="C116" s="343">
        <f t="shared" ref="C116:W116" si="104">C117+C118</f>
        <v>-10.741315841674805</v>
      </c>
      <c r="D116" s="343">
        <f t="shared" si="104"/>
        <v>-10.860158920288086</v>
      </c>
      <c r="E116" s="343">
        <f t="shared" si="104"/>
        <v>-12.961686134338379</v>
      </c>
      <c r="F116" s="343">
        <f t="shared" si="104"/>
        <v>-8.3586435317993164</v>
      </c>
      <c r="G116" s="343">
        <f t="shared" si="104"/>
        <v>-7.0694336891174316</v>
      </c>
      <c r="H116" s="343">
        <f t="shared" si="104"/>
        <v>-8.7270021438598633</v>
      </c>
      <c r="I116" s="343">
        <f t="shared" si="104"/>
        <v>-8.76483154296875</v>
      </c>
      <c r="J116" s="343">
        <f t="shared" si="104"/>
        <v>-10.724972724914551</v>
      </c>
      <c r="K116" s="343">
        <f t="shared" si="104"/>
        <v>-9.4357490539550781</v>
      </c>
      <c r="L116" s="343">
        <f t="shared" si="104"/>
        <v>-1.7525205612182617</v>
      </c>
      <c r="M116" s="343">
        <f t="shared" si="104"/>
        <v>-2.1155672073364258</v>
      </c>
      <c r="N116" s="343">
        <f t="shared" si="104"/>
        <v>-3.069788932800293</v>
      </c>
      <c r="O116" s="343">
        <f t="shared" si="104"/>
        <v>-7.8911714553833008</v>
      </c>
      <c r="P116" s="343">
        <f t="shared" si="104"/>
        <v>-5.2712898254394531</v>
      </c>
      <c r="Q116" s="343">
        <f t="shared" si="104"/>
        <v>-9.0745754241943359</v>
      </c>
      <c r="R116" s="343">
        <f t="shared" si="104"/>
        <v>-13.143974304199219</v>
      </c>
      <c r="S116" s="343">
        <f t="shared" si="104"/>
        <v>-15.742460250854492</v>
      </c>
      <c r="T116" s="343">
        <f t="shared" si="104"/>
        <v>-5.8714962005615234</v>
      </c>
      <c r="U116" s="343">
        <f t="shared" si="104"/>
        <v>-7.4591445922851563</v>
      </c>
      <c r="V116" s="343">
        <f t="shared" si="104"/>
        <v>-1.9774913787841797</v>
      </c>
      <c r="W116" s="343">
        <f t="shared" si="104"/>
        <v>6.002802848815918</v>
      </c>
      <c r="X116" s="343">
        <f t="shared" ref="X116:Y116" si="105">X117+X118</f>
        <v>8.9368562698364258</v>
      </c>
      <c r="Y116" s="343">
        <f t="shared" si="105"/>
        <v>3.3130149841308594</v>
      </c>
      <c r="Z116" s="343">
        <f t="shared" ref="Z116" si="106">Z117+Z118</f>
        <v>-15.683811187744141</v>
      </c>
    </row>
    <row r="117" spans="1:26" ht="12.75" hidden="1" customHeight="1" outlineLevel="1" x14ac:dyDescent="0.25">
      <c r="B117" s="371" t="s">
        <v>136</v>
      </c>
      <c r="C117" s="343">
        <f>BoPsum!C23</f>
        <v>6.9056625366210938</v>
      </c>
      <c r="D117" s="343">
        <f>BoPsum!D23</f>
        <v>9.2293853759765625</v>
      </c>
      <c r="E117" s="343">
        <f>BoPsum!E23</f>
        <v>8.176753044128418</v>
      </c>
      <c r="F117" s="343">
        <f>BoPsum!F23</f>
        <v>6.8369884490966797</v>
      </c>
      <c r="G117" s="343">
        <f>BoPsum!G23</f>
        <v>6.9268927574157715</v>
      </c>
      <c r="H117" s="343">
        <f>BoPsum!H23</f>
        <v>9.081730842590332</v>
      </c>
      <c r="I117" s="343">
        <f>BoPsum!I23</f>
        <v>10.683219909667969</v>
      </c>
      <c r="J117" s="343">
        <f>BoPsum!J23</f>
        <v>11.430191993713379</v>
      </c>
      <c r="K117" s="343">
        <f>BoPsum!K23</f>
        <v>14.761930465698242</v>
      </c>
      <c r="L117" s="343">
        <f>BoPsum!L23</f>
        <v>14.29464054107666</v>
      </c>
      <c r="M117" s="343">
        <f>BoPsum!M23</f>
        <v>14.09642505645752</v>
      </c>
      <c r="N117" s="343">
        <f>BoPsum!N23</f>
        <v>14.967103004455566</v>
      </c>
      <c r="O117" s="343">
        <f>BoPsum!O23</f>
        <v>14.797530174255371</v>
      </c>
      <c r="P117" s="343">
        <f>BoPsum!P23</f>
        <v>17.770757675170898</v>
      </c>
      <c r="Q117" s="343">
        <f>BoPsum!Q23</f>
        <v>15.41063117980957</v>
      </c>
      <c r="R117" s="343">
        <f>BoPsum!R23</f>
        <v>18.807855606079102</v>
      </c>
      <c r="S117" s="343">
        <f>BoPsum!S23</f>
        <v>17.985361099243164</v>
      </c>
      <c r="T117" s="343">
        <f>BoPsum!T23</f>
        <v>22.904340744018555</v>
      </c>
      <c r="U117" s="343">
        <f>BoPsum!U23</f>
        <v>22.540716171264648</v>
      </c>
      <c r="V117" s="343">
        <f>BoPsum!V23</f>
        <v>23.916763305664063</v>
      </c>
      <c r="W117" s="343">
        <f>BoPsum!W23</f>
        <v>20.556661605834961</v>
      </c>
      <c r="X117" s="343">
        <f>BoPsum!X23</f>
        <v>20.704000473022461</v>
      </c>
      <c r="Y117" s="343">
        <f>BoPsum!Y23</f>
        <v>23.964635848999023</v>
      </c>
      <c r="Z117" s="343">
        <f>BoPsum!Z23</f>
        <v>24.423912048339844</v>
      </c>
    </row>
    <row r="118" spans="1:26" ht="12.75" hidden="1" customHeight="1" outlineLevel="1" x14ac:dyDescent="0.25">
      <c r="B118" s="371" t="s">
        <v>137</v>
      </c>
      <c r="C118" s="369">
        <f>-BoPsum!C29</f>
        <v>-17.646978378295898</v>
      </c>
      <c r="D118" s="369">
        <f>-BoPsum!D29</f>
        <v>-20.089544296264648</v>
      </c>
      <c r="E118" s="369">
        <f>-BoPsum!E29</f>
        <v>-21.138439178466797</v>
      </c>
      <c r="F118" s="369">
        <f>-BoPsum!F29</f>
        <v>-15.195631980895996</v>
      </c>
      <c r="G118" s="369">
        <f>-BoPsum!G29</f>
        <v>-13.996326446533203</v>
      </c>
      <c r="H118" s="369">
        <f>-BoPsum!H29</f>
        <v>-17.808732986450195</v>
      </c>
      <c r="I118" s="369">
        <f>-BoPsum!I29</f>
        <v>-19.448051452636719</v>
      </c>
      <c r="J118" s="369">
        <f>-BoPsum!J29</f>
        <v>-22.15516471862793</v>
      </c>
      <c r="K118" s="369">
        <f>-BoPsum!K29</f>
        <v>-24.19767951965332</v>
      </c>
      <c r="L118" s="369">
        <f>-BoPsum!L29</f>
        <v>-16.047161102294922</v>
      </c>
      <c r="M118" s="369">
        <f>-BoPsum!M29</f>
        <v>-16.211992263793945</v>
      </c>
      <c r="N118" s="369">
        <f>-BoPsum!N29</f>
        <v>-18.036891937255859</v>
      </c>
      <c r="O118" s="369">
        <f>-BoPsum!O29</f>
        <v>-22.688701629638672</v>
      </c>
      <c r="P118" s="369">
        <f>-BoPsum!P29</f>
        <v>-23.042047500610352</v>
      </c>
      <c r="Q118" s="369">
        <f>-BoPsum!Q29</f>
        <v>-24.485206604003906</v>
      </c>
      <c r="R118" s="369">
        <f>-BoPsum!R29</f>
        <v>-31.95182991027832</v>
      </c>
      <c r="S118" s="369">
        <f>-BoPsum!S29</f>
        <v>-33.727821350097656</v>
      </c>
      <c r="T118" s="369">
        <f>-BoPsum!T29</f>
        <v>-28.775836944580078</v>
      </c>
      <c r="U118" s="369">
        <f>-BoPsum!U29</f>
        <v>-29.999860763549805</v>
      </c>
      <c r="V118" s="369">
        <f>-BoPsum!V29</f>
        <v>-25.894254684448242</v>
      </c>
      <c r="W118" s="369">
        <f>-BoPsum!W29</f>
        <v>-14.553858757019043</v>
      </c>
      <c r="X118" s="369">
        <f>-BoPsum!X29</f>
        <v>-11.767144203186035</v>
      </c>
      <c r="Y118" s="369">
        <f>-BoPsum!Y29</f>
        <v>-20.651620864868164</v>
      </c>
      <c r="Z118" s="369">
        <f>-BoPsum!Z29</f>
        <v>-40.107723236083984</v>
      </c>
    </row>
    <row r="119" spans="1:26" ht="12.75" customHeight="1" collapsed="1" x14ac:dyDescent="0.25">
      <c r="B119" s="320" t="s">
        <v>138</v>
      </c>
      <c r="C119" s="343">
        <f t="shared" ref="C119:W119" si="107">C120+C121</f>
        <v>34.558004379272461</v>
      </c>
      <c r="D119" s="343">
        <f t="shared" si="107"/>
        <v>24.446684837341309</v>
      </c>
      <c r="E119" s="343">
        <f t="shared" si="107"/>
        <v>27.399056434631348</v>
      </c>
      <c r="F119" s="343">
        <f t="shared" si="107"/>
        <v>28.044127464294434</v>
      </c>
      <c r="G119" s="343">
        <f t="shared" si="107"/>
        <v>28.227538108825684</v>
      </c>
      <c r="H119" s="343">
        <f t="shared" si="107"/>
        <v>27.707038879394531</v>
      </c>
      <c r="I119" s="343">
        <f t="shared" si="107"/>
        <v>26.832431793212891</v>
      </c>
      <c r="J119" s="343">
        <f t="shared" si="107"/>
        <v>28.915542602539063</v>
      </c>
      <c r="K119" s="343">
        <f t="shared" si="107"/>
        <v>31.692636489868164</v>
      </c>
      <c r="L119" s="343">
        <f t="shared" si="107"/>
        <v>30.143964767456055</v>
      </c>
      <c r="M119" s="343">
        <f t="shared" si="107"/>
        <v>35.645621299743652</v>
      </c>
      <c r="N119" s="343">
        <f t="shared" si="107"/>
        <v>35.474145889282227</v>
      </c>
      <c r="O119" s="343">
        <f t="shared" si="107"/>
        <v>35.800621032714844</v>
      </c>
      <c r="P119" s="343">
        <f t="shared" si="107"/>
        <v>36.443093299865723</v>
      </c>
      <c r="Q119" s="343">
        <f t="shared" si="107"/>
        <v>38.749134063720703</v>
      </c>
      <c r="R119" s="343">
        <f t="shared" si="107"/>
        <v>33.977794647216797</v>
      </c>
      <c r="S119" s="343">
        <f t="shared" si="107"/>
        <v>32.496068954467773</v>
      </c>
      <c r="T119" s="343">
        <f t="shared" si="107"/>
        <v>29.963361740112305</v>
      </c>
      <c r="U119" s="343">
        <f t="shared" si="107"/>
        <v>46.400959014892578</v>
      </c>
      <c r="V119" s="343">
        <f t="shared" si="107"/>
        <v>25.824254989624023</v>
      </c>
      <c r="W119" s="343">
        <f t="shared" si="107"/>
        <v>30.376420974731445</v>
      </c>
      <c r="X119" s="343">
        <f t="shared" ref="X119:Y119" si="108">X120+X121</f>
        <v>44.762855529785156</v>
      </c>
      <c r="Y119" s="343">
        <f t="shared" si="108"/>
        <v>56.107648849487305</v>
      </c>
      <c r="Z119" s="343">
        <f t="shared" ref="Z119" si="109">Z120+Z121</f>
        <v>35.100799560546875</v>
      </c>
    </row>
    <row r="120" spans="1:26" hidden="1" outlineLevel="1" x14ac:dyDescent="0.25">
      <c r="B120" s="371" t="s">
        <v>139</v>
      </c>
      <c r="C120" s="369">
        <f>BoPsum!C35</f>
        <v>46.459682464599609</v>
      </c>
      <c r="D120" s="369">
        <f>BoPsum!D35</f>
        <v>37.544578552246094</v>
      </c>
      <c r="E120" s="369">
        <f>BoPsum!E35</f>
        <v>41.41619873046875</v>
      </c>
      <c r="F120" s="369">
        <f>BoPsum!F35</f>
        <v>41.870948791503906</v>
      </c>
      <c r="G120" s="369">
        <f>BoPsum!G35</f>
        <v>43.088092803955078</v>
      </c>
      <c r="H120" s="369">
        <f>BoPsum!H35</f>
        <v>43.089210510253906</v>
      </c>
      <c r="I120" s="369">
        <f>BoPsum!I35</f>
        <v>42.393798828125</v>
      </c>
      <c r="J120" s="369">
        <f>BoPsum!J35</f>
        <v>43.989631652832031</v>
      </c>
      <c r="K120" s="369">
        <f>BoPsum!K35</f>
        <v>45.422893524169922</v>
      </c>
      <c r="L120" s="369">
        <f>BoPsum!L35</f>
        <v>42.315280914306641</v>
      </c>
      <c r="M120" s="369">
        <f>BoPsum!M35</f>
        <v>47.555644989013672</v>
      </c>
      <c r="N120" s="369">
        <f>BoPsum!N35</f>
        <v>47.976619720458984</v>
      </c>
      <c r="O120" s="369">
        <f>BoPsum!O35</f>
        <v>48.999973297119141</v>
      </c>
      <c r="P120" s="369">
        <f>BoPsum!P35</f>
        <v>50.217460632324219</v>
      </c>
      <c r="Q120" s="369">
        <f>BoPsum!Q35</f>
        <v>53.930843353271484</v>
      </c>
      <c r="R120" s="369">
        <f>BoPsum!R35</f>
        <v>52.241611480712891</v>
      </c>
      <c r="S120" s="369">
        <f>BoPsum!S35</f>
        <v>53.231040954589844</v>
      </c>
      <c r="T120" s="369">
        <f>BoPsum!T35</f>
        <v>52.063106536865234</v>
      </c>
      <c r="U120" s="369">
        <f>BoPsum!U35</f>
        <v>69.100013732910156</v>
      </c>
      <c r="V120" s="369">
        <f>BoPsum!V35</f>
        <v>48.028652191162109</v>
      </c>
      <c r="W120" s="369">
        <f>BoPsum!W35</f>
        <v>50.749034881591797</v>
      </c>
      <c r="X120" s="369">
        <f>BoPsum!X35</f>
        <v>61.843269348144531</v>
      </c>
      <c r="Y120" s="369">
        <f>BoPsum!Y35</f>
        <v>72.780982971191406</v>
      </c>
      <c r="Z120" s="369">
        <f>BoPsum!Z35</f>
        <v>54.644985198974609</v>
      </c>
    </row>
    <row r="121" spans="1:26" hidden="1" outlineLevel="1" x14ac:dyDescent="0.25">
      <c r="B121" s="371" t="s">
        <v>140</v>
      </c>
      <c r="C121" s="369">
        <f>-BoPsum!C42</f>
        <v>-11.901678085327148</v>
      </c>
      <c r="D121" s="369">
        <f>-BoPsum!D42</f>
        <v>-13.097893714904785</v>
      </c>
      <c r="E121" s="369">
        <f>-BoPsum!E42</f>
        <v>-14.017142295837402</v>
      </c>
      <c r="F121" s="369">
        <f>-BoPsum!F42</f>
        <v>-13.826821327209473</v>
      </c>
      <c r="G121" s="369">
        <f>-BoPsum!G42</f>
        <v>-14.860554695129395</v>
      </c>
      <c r="H121" s="369">
        <f>-BoPsum!H42</f>
        <v>-15.382171630859375</v>
      </c>
      <c r="I121" s="369">
        <f>-BoPsum!I42</f>
        <v>-15.561367034912109</v>
      </c>
      <c r="J121" s="369">
        <f>-BoPsum!J42</f>
        <v>-15.074089050292969</v>
      </c>
      <c r="K121" s="369">
        <f>-BoPsum!K42</f>
        <v>-13.730257034301758</v>
      </c>
      <c r="L121" s="369">
        <f>-BoPsum!L42</f>
        <v>-12.171316146850586</v>
      </c>
      <c r="M121" s="369">
        <f>-BoPsum!M42</f>
        <v>-11.91002368927002</v>
      </c>
      <c r="N121" s="369">
        <f>-BoPsum!N42</f>
        <v>-12.502473831176758</v>
      </c>
      <c r="O121" s="369">
        <f>-BoPsum!O42</f>
        <v>-13.199352264404297</v>
      </c>
      <c r="P121" s="369">
        <f>-BoPsum!P42</f>
        <v>-13.774367332458496</v>
      </c>
      <c r="Q121" s="369">
        <f>-BoPsum!Q42</f>
        <v>-15.181709289550781</v>
      </c>
      <c r="R121" s="369">
        <f>-BoPsum!R42</f>
        <v>-18.263816833496094</v>
      </c>
      <c r="S121" s="369">
        <f>-BoPsum!S42</f>
        <v>-20.73497200012207</v>
      </c>
      <c r="T121" s="369">
        <f>-BoPsum!T42</f>
        <v>-22.09974479675293</v>
      </c>
      <c r="U121" s="369">
        <f>-BoPsum!U42</f>
        <v>-22.699054718017578</v>
      </c>
      <c r="V121" s="369">
        <f>-BoPsum!V42</f>
        <v>-22.204397201538086</v>
      </c>
      <c r="W121" s="369">
        <f>-BoPsum!W42</f>
        <v>-20.372613906860352</v>
      </c>
      <c r="X121" s="369">
        <f>-BoPsum!X42</f>
        <v>-17.080413818359375</v>
      </c>
      <c r="Y121" s="369">
        <f>-BoPsum!Y42</f>
        <v>-16.673334121704102</v>
      </c>
      <c r="Z121" s="369">
        <f>-BoPsum!Z42</f>
        <v>-19.544185638427734</v>
      </c>
    </row>
    <row r="122" spans="1:26" ht="20.25" customHeight="1" collapsed="1" x14ac:dyDescent="0.25">
      <c r="B122" s="320" t="s">
        <v>141</v>
      </c>
      <c r="C122" s="287">
        <f>BoPsum!C3</f>
        <v>-73.688240051269531</v>
      </c>
      <c r="D122" s="287">
        <f>BoPsum!D3</f>
        <v>-50.0811767578125</v>
      </c>
      <c r="E122" s="287">
        <f>BoPsum!E3</f>
        <v>-46.867301940917969</v>
      </c>
      <c r="F122" s="287">
        <f>BoPsum!F3</f>
        <v>-40.952537536621094</v>
      </c>
      <c r="G122" s="287">
        <f>BoPsum!G3</f>
        <v>-56.054386138916016</v>
      </c>
      <c r="H122" s="287">
        <f>BoPsum!H3</f>
        <v>-47.798248291015625</v>
      </c>
      <c r="I122" s="287">
        <f>BoPsum!I3</f>
        <v>-52.989883422851563</v>
      </c>
      <c r="J122" s="287">
        <f>BoPsum!J3</f>
        <v>-40.862262725830078</v>
      </c>
      <c r="K122" s="287">
        <f>BoPsum!K3</f>
        <v>-45.119640350341797</v>
      </c>
      <c r="L122" s="287">
        <f>BoPsum!L3</f>
        <v>-24.574731826782227</v>
      </c>
      <c r="M122" s="287">
        <f>BoPsum!M3</f>
        <v>-21.712774276733398</v>
      </c>
      <c r="N122" s="287">
        <f>BoPsum!N3</f>
        <v>-32.282924652099609</v>
      </c>
      <c r="O122" s="287">
        <f>BoPsum!O3</f>
        <v>-40.943199157714844</v>
      </c>
      <c r="P122" s="287">
        <f>BoPsum!P3</f>
        <v>-40.117507934570313</v>
      </c>
      <c r="Q122" s="287">
        <f>BoPsum!Q3</f>
        <v>-55.24169921875</v>
      </c>
      <c r="R122" s="287">
        <f>BoPsum!R3</f>
        <v>-36.983844757080078</v>
      </c>
      <c r="S122" s="287">
        <f>BoPsum!S3</f>
        <v>-47.705741882324219</v>
      </c>
      <c r="T122" s="287">
        <f>BoPsum!T3</f>
        <v>-65.369049072265625</v>
      </c>
      <c r="U122" s="287">
        <f>BoPsum!U3</f>
        <v>-52.610877990722656</v>
      </c>
      <c r="V122" s="287">
        <f>BoPsum!V3</f>
        <v>-84.757171630859375</v>
      </c>
      <c r="W122" s="287">
        <f>BoPsum!W3</f>
        <v>-112.39633941650391</v>
      </c>
      <c r="X122" s="287">
        <f>BoPsum!X3</f>
        <v>-102.14044952392578</v>
      </c>
      <c r="Y122" s="287">
        <f>BoPsum!Y3</f>
        <v>-120.55365753173828</v>
      </c>
      <c r="Z122" s="287">
        <f>BoPsum!Z3</f>
        <v>-134.07093811035156</v>
      </c>
    </row>
    <row r="123" spans="1:26" ht="12.75" customHeight="1" x14ac:dyDescent="0.25">
      <c r="B123" s="320" t="s">
        <v>142</v>
      </c>
      <c r="C123" s="369">
        <f>BoPsum!C45</f>
        <v>28.146987915039063</v>
      </c>
      <c r="D123" s="369">
        <f>BoPsum!D45</f>
        <v>31.244377136230469</v>
      </c>
      <c r="E123" s="369">
        <f>BoPsum!E45</f>
        <v>33.077632904052734</v>
      </c>
      <c r="F123" s="369">
        <f>BoPsum!F45</f>
        <v>28.248764038085938</v>
      </c>
      <c r="G123" s="369">
        <f>BoPsum!G45</f>
        <v>39.298690795898438</v>
      </c>
      <c r="H123" s="369">
        <f>BoPsum!H45</f>
        <v>46.938518524169922</v>
      </c>
      <c r="I123" s="369">
        <f>BoPsum!I45</f>
        <v>46.313789367675781</v>
      </c>
      <c r="J123" s="369">
        <f>BoPsum!J45</f>
        <v>40.163799285888672</v>
      </c>
      <c r="K123" s="369">
        <f>BoPsum!K45</f>
        <v>26.980270385742188</v>
      </c>
      <c r="L123" s="369">
        <f>BoPsum!L45</f>
        <v>14.504214286804199</v>
      </c>
      <c r="M123" s="369">
        <f>BoPsum!M45</f>
        <v>26.092849731445313</v>
      </c>
      <c r="N123" s="369">
        <f>BoPsum!N45</f>
        <v>16.7725830078125</v>
      </c>
      <c r="O123" s="369">
        <f>BoPsum!O45</f>
        <v>22.872518539428711</v>
      </c>
      <c r="P123" s="369">
        <f>BoPsum!P45</f>
        <v>19.457359313964844</v>
      </c>
      <c r="Q123" s="369">
        <f>BoPsum!Q45</f>
        <v>32.640560150146484</v>
      </c>
      <c r="R123" s="369">
        <f>BoPsum!R45</f>
        <v>17.621007919311523</v>
      </c>
      <c r="S123" s="369">
        <f>BoPsum!S45</f>
        <v>24.400802612304688</v>
      </c>
      <c r="T123" s="369">
        <f>BoPsum!T45</f>
        <v>20.563739776611328</v>
      </c>
      <c r="U123" s="369">
        <f>BoPsum!U45</f>
        <v>82.618843078613281</v>
      </c>
      <c r="V123" s="369">
        <f>BoPsum!V45</f>
        <v>34.853675842285156</v>
      </c>
      <c r="W123" s="369">
        <f>BoPsum!W45</f>
        <v>26.765127182006836</v>
      </c>
      <c r="X123" s="369">
        <f>BoPsum!X45</f>
        <v>21.142257690429688</v>
      </c>
      <c r="Y123" s="369">
        <f>BoPsum!Y45</f>
        <v>19.976047515869141</v>
      </c>
      <c r="Z123" s="369">
        <f>BoPsum!Z45</f>
        <v>19.403980255126953</v>
      </c>
    </row>
    <row r="124" spans="1:26" s="329" customFormat="1" ht="20.25" customHeight="1" x14ac:dyDescent="0.25">
      <c r="A124" s="363"/>
      <c r="B124" s="363" t="s">
        <v>143</v>
      </c>
      <c r="C124" s="389">
        <f>BoPsum!C54</f>
        <v>-28.035602569580078</v>
      </c>
      <c r="D124" s="389">
        <f>BoPsum!D54</f>
        <v>-4.746361255645752</v>
      </c>
      <c r="E124" s="389">
        <f>BoPsum!E54</f>
        <v>-22.340581893920898</v>
      </c>
      <c r="F124" s="389">
        <f>BoPsum!F54</f>
        <v>-9.1370697021484375</v>
      </c>
      <c r="G124" s="389">
        <f>BoPsum!G54</f>
        <v>-15.986658096313477</v>
      </c>
      <c r="H124" s="389">
        <f>BoPsum!H54</f>
        <v>-15.64067268371582</v>
      </c>
      <c r="I124" s="389">
        <f>BoPsum!I54</f>
        <v>1.0264689922332764</v>
      </c>
      <c r="J124" s="389">
        <f>BoPsum!J54</f>
        <v>-17.372472763061523</v>
      </c>
      <c r="K124" s="389">
        <f>BoPsum!K54</f>
        <v>-33.239906311035156</v>
      </c>
      <c r="L124" s="389">
        <f>BoPsum!L54</f>
        <v>-21.696260452270508</v>
      </c>
      <c r="M124" s="389">
        <f>BoPsum!M54</f>
        <v>-16.146533966064453</v>
      </c>
      <c r="N124" s="389">
        <f>BoPsum!N54</f>
        <v>-20.563726425170898</v>
      </c>
      <c r="O124" s="389">
        <f>BoPsum!O54</f>
        <v>-14.262081146240234</v>
      </c>
      <c r="P124" s="389">
        <f>BoPsum!P54</f>
        <v>-21.745628356933594</v>
      </c>
      <c r="Q124" s="389">
        <f>BoPsum!Q54</f>
        <v>-22.901382446289063</v>
      </c>
      <c r="R124" s="389">
        <f>BoPsum!R54</f>
        <v>2.4982895702123642E-3</v>
      </c>
      <c r="S124" s="389">
        <f>BoPsum!S54</f>
        <v>-26.377292633056641</v>
      </c>
      <c r="T124" s="389">
        <f>BoPsum!T54</f>
        <v>-48.313442230224609</v>
      </c>
      <c r="U124" s="389">
        <f>BoPsum!U54</f>
        <v>9.8133525848388672</v>
      </c>
      <c r="V124" s="389">
        <f>BoPsum!V54</f>
        <v>-75.767982482910156</v>
      </c>
      <c r="W124" s="389">
        <f>BoPsum!W54</f>
        <v>-49.109241485595703</v>
      </c>
      <c r="X124" s="389">
        <f>BoPsum!X54</f>
        <v>-73.857528686523438</v>
      </c>
      <c r="Y124" s="389">
        <f>BoPsum!Y54</f>
        <v>-71.176185607910156</v>
      </c>
      <c r="Z124" s="389">
        <f>BoPsum!Z54</f>
        <v>-107.43251037597656</v>
      </c>
    </row>
    <row r="125" spans="1:26" ht="20.25" customHeight="1" x14ac:dyDescent="0.3">
      <c r="A125" s="319" t="s">
        <v>144</v>
      </c>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row>
    <row r="126" spans="1:26" ht="15" customHeight="1" x14ac:dyDescent="0.25">
      <c r="B126" s="320" t="s">
        <v>145</v>
      </c>
      <c r="C126" s="362">
        <f>IIP!C3</f>
        <v>54.104488372802734</v>
      </c>
      <c r="D126" s="362">
        <f>IIP!D3</f>
        <v>-5.1878142356872559</v>
      </c>
      <c r="E126" s="362">
        <f>IIP!E3</f>
        <v>-43.818946838378906</v>
      </c>
      <c r="F126" s="362">
        <f>IIP!F3</f>
        <v>-26.918245315551758</v>
      </c>
      <c r="G126" s="362">
        <f>IIP!G3</f>
        <v>-9.6104879379272461</v>
      </c>
      <c r="H126" s="362">
        <f>IIP!H3</f>
        <v>1.7577884197235107</v>
      </c>
      <c r="I126" s="362">
        <f>IIP!I3</f>
        <v>12.526914596557617</v>
      </c>
      <c r="J126" s="362">
        <f>IIP!J3</f>
        <v>28.530525207519531</v>
      </c>
      <c r="K126" s="362">
        <f>IIP!K3</f>
        <v>-53.727790832519531</v>
      </c>
      <c r="L126" s="362">
        <f>IIP!L3</f>
        <v>-75.545135498046875</v>
      </c>
      <c r="M126" s="362">
        <f>IIP!M3</f>
        <v>-85.185134887695313</v>
      </c>
      <c r="N126" s="362">
        <f>IIP!N3</f>
        <v>-118.79658508300781</v>
      </c>
      <c r="O126" s="362">
        <f>IIP!O3</f>
        <v>-94.265998840332031</v>
      </c>
      <c r="P126" s="362">
        <f>IIP!P3</f>
        <v>-92.753349304199219</v>
      </c>
      <c r="Q126" s="362">
        <f>IIP!Q3</f>
        <v>-91.960289001464844</v>
      </c>
      <c r="R126" s="362">
        <f>IIP!R3</f>
        <v>-103.72074127197266</v>
      </c>
      <c r="S126" s="362">
        <f>IIP!S3</f>
        <v>-97.53277587890625</v>
      </c>
      <c r="T126" s="362">
        <f>IIP!T3</f>
        <v>-108.25410461425781</v>
      </c>
      <c r="U126" s="362">
        <f>IIP!U3</f>
        <v>-62.704303741455078</v>
      </c>
      <c r="V126" s="362">
        <f>IIP!V3</f>
        <v>-135.46084594726563</v>
      </c>
      <c r="W126" s="362">
        <f>IIP!W3</f>
        <v>-172.74284362792969</v>
      </c>
      <c r="X126" s="362">
        <f>IIP!X3</f>
        <v>-180.429931640625</v>
      </c>
      <c r="Y126" s="362">
        <f>IIP!Y3</f>
        <v>-353.45602416992188</v>
      </c>
      <c r="Z126" s="362">
        <f>IIP!Z3</f>
        <v>-421.32290649414063</v>
      </c>
    </row>
    <row r="127" spans="1:26" x14ac:dyDescent="0.25">
      <c r="B127" s="335" t="s">
        <v>146</v>
      </c>
      <c r="C127" s="362">
        <f>IIP!C7</f>
        <v>-173.54667663574219</v>
      </c>
      <c r="D127" s="362">
        <f>IIP!D7</f>
        <v>-186.21424865722656</v>
      </c>
      <c r="E127" s="362">
        <f>IIP!E7</f>
        <v>-194.29556274414063</v>
      </c>
      <c r="F127" s="362">
        <f>IIP!F7</f>
        <v>-200.64517211914063</v>
      </c>
      <c r="G127" s="362">
        <f>IIP!G7</f>
        <v>-203.53617858886719</v>
      </c>
      <c r="H127" s="362">
        <f>IIP!H7</f>
        <v>-222.60118103027344</v>
      </c>
      <c r="I127" s="362">
        <f>IIP!I7</f>
        <v>-241.44317626953125</v>
      </c>
      <c r="J127" s="362">
        <f>IIP!J7</f>
        <v>-255.46783447265625</v>
      </c>
      <c r="K127" s="362">
        <f>IIP!K7</f>
        <v>-296.50027465820313</v>
      </c>
      <c r="L127" s="362">
        <f>IIP!L7</f>
        <v>-325.1563720703125</v>
      </c>
      <c r="M127" s="362">
        <f>IIP!M7</f>
        <v>-347.11709594726563</v>
      </c>
      <c r="N127" s="362">
        <f>IIP!N7</f>
        <v>-381.17025756835938</v>
      </c>
      <c r="O127" s="362">
        <f>IIP!O7</f>
        <v>-412.2401123046875</v>
      </c>
      <c r="P127" s="362">
        <f>IIP!P7</f>
        <v>-443.05206298828125</v>
      </c>
      <c r="Q127" s="362">
        <f>IIP!Q7</f>
        <v>-477.9932861328125</v>
      </c>
      <c r="R127" s="362">
        <f>IIP!R7</f>
        <v>-537.5166015625</v>
      </c>
      <c r="S127" s="362">
        <f>IIP!S7</f>
        <v>-589.57611083984375</v>
      </c>
      <c r="T127" s="362">
        <f>IIP!T7</f>
        <v>-633.47894287109375</v>
      </c>
      <c r="U127" s="362">
        <f>IIP!U7</f>
        <v>-666.07244873046875</v>
      </c>
      <c r="V127" s="362">
        <f>IIP!V7</f>
        <v>-711.60498046875</v>
      </c>
      <c r="W127" s="362">
        <f>IIP!W7</f>
        <v>-755.66424560546875</v>
      </c>
      <c r="X127" s="362">
        <f>IIP!X7</f>
        <v>-791.03509521484375</v>
      </c>
      <c r="Y127" s="362">
        <f>IIP!Y7</f>
        <v>-828.1859130859375</v>
      </c>
      <c r="Z127" s="362">
        <f>IIP!Z7</f>
        <v>-865.618896484375</v>
      </c>
    </row>
    <row r="128" spans="1:26" x14ac:dyDescent="0.25">
      <c r="B128" s="335" t="s">
        <v>147</v>
      </c>
      <c r="C128" s="362">
        <f>IIP!C16</f>
        <v>283.8944091796875</v>
      </c>
      <c r="D128" s="362">
        <f>IIP!D16</f>
        <v>236.39488220214844</v>
      </c>
      <c r="E128" s="362">
        <f>IIP!E16</f>
        <v>205.85395812988281</v>
      </c>
      <c r="F128" s="362">
        <f>IIP!F16</f>
        <v>227.72450256347656</v>
      </c>
      <c r="G128" s="362">
        <f>IIP!G16</f>
        <v>228.07525634765625</v>
      </c>
      <c r="H128" s="362">
        <f>IIP!H16</f>
        <v>252.82489013671875</v>
      </c>
      <c r="I128" s="362">
        <f>IIP!I16</f>
        <v>260.70498657226563</v>
      </c>
      <c r="J128" s="362">
        <f>IIP!J16</f>
        <v>292.28347778320313</v>
      </c>
      <c r="K128" s="362">
        <f>IIP!K16</f>
        <v>246.31094360351563</v>
      </c>
      <c r="L128" s="362">
        <f>IIP!L16</f>
        <v>246.43560791015625</v>
      </c>
      <c r="M128" s="362">
        <f>IIP!M16</f>
        <v>252.2679443359375</v>
      </c>
      <c r="N128" s="362">
        <f>IIP!N16</f>
        <v>239.92308044433594</v>
      </c>
      <c r="O128" s="362">
        <f>IIP!O16</f>
        <v>279.01409912109375</v>
      </c>
      <c r="P128" s="362">
        <f>IIP!P16</f>
        <v>305.67535400390625</v>
      </c>
      <c r="Q128" s="362">
        <f>IIP!Q16</f>
        <v>313.43368530273438</v>
      </c>
      <c r="R128" s="362">
        <f>IIP!R16</f>
        <v>298.92465209960938</v>
      </c>
      <c r="S128" s="362">
        <f>IIP!S16</f>
        <v>319.22274780273438</v>
      </c>
      <c r="T128" s="362">
        <f>IIP!T16</f>
        <v>354.38861083984375</v>
      </c>
      <c r="U128" s="362">
        <f>IIP!U16</f>
        <v>438.82034301757813</v>
      </c>
      <c r="V128" s="362">
        <f>IIP!V16</f>
        <v>428.2578125</v>
      </c>
      <c r="W128" s="362">
        <f>IIP!W16</f>
        <v>431.86770629882813</v>
      </c>
      <c r="X128" s="362">
        <f>IIP!X16</f>
        <v>494.272216796875</v>
      </c>
      <c r="Y128" s="362">
        <f>IIP!Y16</f>
        <v>378.76422119140625</v>
      </c>
      <c r="Z128" s="362">
        <f>IIP!Z16</f>
        <v>403.14373779296875</v>
      </c>
    </row>
    <row r="129" spans="1:26" x14ac:dyDescent="0.25">
      <c r="B129" s="335" t="s">
        <v>148</v>
      </c>
      <c r="C129" s="362">
        <f>IIP!C29</f>
        <v>-56.243244171142578</v>
      </c>
      <c r="D129" s="362">
        <f>IIP!D29</f>
        <v>-55.368450164794922</v>
      </c>
      <c r="E129" s="362">
        <f>IIP!E29</f>
        <v>-55.377334594726563</v>
      </c>
      <c r="F129" s="362">
        <f>IIP!F29</f>
        <v>-53.997577667236328</v>
      </c>
      <c r="G129" s="362">
        <f>IIP!G29</f>
        <v>-34.149574279785156</v>
      </c>
      <c r="H129" s="362">
        <f>IIP!H29</f>
        <v>-28.465911865234375</v>
      </c>
      <c r="I129" s="362">
        <f>IIP!I29</f>
        <v>-6.7348871231079102</v>
      </c>
      <c r="J129" s="362">
        <f>IIP!J29</f>
        <v>-8.2851314544677734</v>
      </c>
      <c r="K129" s="362">
        <f>IIP!K29</f>
        <v>-3.5384523868560791</v>
      </c>
      <c r="L129" s="362">
        <f>IIP!L29</f>
        <v>3.1756384372711182</v>
      </c>
      <c r="M129" s="362">
        <f>IIP!M29</f>
        <v>9.6640262603759766</v>
      </c>
      <c r="N129" s="362">
        <f>IIP!N29</f>
        <v>22.450597763061523</v>
      </c>
      <c r="O129" s="362">
        <f>IIP!O29</f>
        <v>38.960006713867188</v>
      </c>
      <c r="P129" s="362">
        <f>IIP!P29</f>
        <v>44.623359680175781</v>
      </c>
      <c r="Q129" s="362">
        <f>IIP!Q29</f>
        <v>72.599288940429688</v>
      </c>
      <c r="R129" s="362">
        <f>IIP!R29</f>
        <v>134.87118530273438</v>
      </c>
      <c r="S129" s="362">
        <f>IIP!S29</f>
        <v>172.82058715820313</v>
      </c>
      <c r="T129" s="362">
        <f>IIP!T29</f>
        <v>170.83624267578125</v>
      </c>
      <c r="U129" s="362">
        <f>IIP!U29</f>
        <v>164.54783630371094</v>
      </c>
      <c r="V129" s="362">
        <f>IIP!V29</f>
        <v>147.88630676269531</v>
      </c>
      <c r="W129" s="362">
        <f>IIP!W29</f>
        <v>151.0537109375</v>
      </c>
      <c r="X129" s="362">
        <f>IIP!X29</f>
        <v>116.33297729492188</v>
      </c>
      <c r="Y129" s="362">
        <f>IIP!Y29</f>
        <v>95.965713500976563</v>
      </c>
      <c r="Z129" s="362">
        <f>IIP!Z29</f>
        <v>41.152267456054688</v>
      </c>
    </row>
    <row r="130" spans="1:26" s="329" customFormat="1" ht="20.25" customHeight="1" x14ac:dyDescent="0.25">
      <c r="A130" s="363"/>
      <c r="B130" s="623" t="s">
        <v>149</v>
      </c>
      <c r="C130" s="389">
        <f>IIP!C19</f>
        <v>161.83255004882813</v>
      </c>
      <c r="D130" s="389">
        <f>IIP!D19</f>
        <v>135.03871154785156</v>
      </c>
      <c r="E130" s="389">
        <f>IIP!E19</f>
        <v>124.49618530273438</v>
      </c>
      <c r="F130" s="389">
        <f>IIP!F19</f>
        <v>136.29545593261719</v>
      </c>
      <c r="G130" s="389">
        <f>IIP!G19</f>
        <v>141.61260986328125</v>
      </c>
      <c r="H130" s="389">
        <f>IIP!H19</f>
        <v>152.50895690917969</v>
      </c>
      <c r="I130" s="389">
        <f>IIP!I19</f>
        <v>156.96626281738281</v>
      </c>
      <c r="J130" s="389">
        <f>IIP!J19</f>
        <v>176.38995361328125</v>
      </c>
      <c r="K130" s="389">
        <f>IIP!K19</f>
        <v>147.05885314941406</v>
      </c>
      <c r="L130" s="389">
        <f>IIP!L19</f>
        <v>143.97578430175781</v>
      </c>
      <c r="M130" s="389">
        <f>IIP!M19</f>
        <v>151.08430480957031</v>
      </c>
      <c r="N130" s="389">
        <f>IIP!N19</f>
        <v>146.48545837402344</v>
      </c>
      <c r="O130" s="389">
        <f>IIP!O19</f>
        <v>171.79653930664063</v>
      </c>
      <c r="P130" s="389">
        <f>IIP!P19</f>
        <v>189.64802551269531</v>
      </c>
      <c r="Q130" s="389">
        <f>IIP!Q19</f>
        <v>199.1641845703125</v>
      </c>
      <c r="R130" s="389">
        <f>IIP!R19</f>
        <v>183.88272094726563</v>
      </c>
      <c r="S130" s="389">
        <f>IIP!S19</f>
        <v>196.76123046875</v>
      </c>
      <c r="T130" s="389">
        <f>IIP!T19</f>
        <v>219.47795104980469</v>
      </c>
      <c r="U130" s="389">
        <f>IIP!U19</f>
        <v>297.45263671875</v>
      </c>
      <c r="V130" s="389">
        <f>IIP!V19</f>
        <v>286.37130737304688</v>
      </c>
      <c r="W130" s="389">
        <f>IIP!W19</f>
        <v>280.03494262695313</v>
      </c>
      <c r="X130" s="389">
        <f>IIP!X19</f>
        <v>323.38546752929688</v>
      </c>
      <c r="Y130" s="389">
        <f>IIP!Y19</f>
        <v>246.552001953125</v>
      </c>
      <c r="Z130" s="389">
        <f>IIP!Z19</f>
        <v>275.07754516601563</v>
      </c>
    </row>
    <row r="131" spans="1:26" ht="20.25" customHeight="1" x14ac:dyDescent="0.3">
      <c r="A131" s="319" t="s">
        <v>150</v>
      </c>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row>
    <row r="132" spans="1:26" ht="15" customHeight="1" x14ac:dyDescent="0.25">
      <c r="B132" s="320" t="s">
        <v>151</v>
      </c>
      <c r="C132" s="369">
        <f>ExtD!C8</f>
        <v>56.114871978759766</v>
      </c>
      <c r="D132" s="369">
        <f>ExtD!D8</f>
        <v>55.182178497314453</v>
      </c>
      <c r="E132" s="369">
        <f>ExtD!E8</f>
        <v>55.133808135986328</v>
      </c>
      <c r="F132" s="369">
        <f>ExtD!F8</f>
        <v>53.854145050048828</v>
      </c>
      <c r="G132" s="369">
        <f>ExtD!G8</f>
        <v>56.964210510253906</v>
      </c>
      <c r="H132" s="369">
        <f>ExtD!H8</f>
        <v>56.566402435302734</v>
      </c>
      <c r="I132" s="369">
        <f>ExtD!I8</f>
        <v>54.617710113525391</v>
      </c>
      <c r="J132" s="369">
        <f>ExtD!J8</f>
        <v>65.983261108398438</v>
      </c>
      <c r="K132" s="369">
        <f>ExtD!K8</f>
        <v>63.780612945556641</v>
      </c>
      <c r="L132" s="369">
        <f>ExtD!L8</f>
        <v>67.359970092773438</v>
      </c>
      <c r="M132" s="369">
        <f>ExtD!M8</f>
        <v>63.498058319091797</v>
      </c>
      <c r="N132" s="369">
        <f>ExtD!N8</f>
        <v>59.701091766357422</v>
      </c>
      <c r="O132" s="369">
        <f>ExtD!O8</f>
        <v>66.102081298828125</v>
      </c>
      <c r="P132" s="369">
        <f>ExtD!P8</f>
        <v>62.040866851806641</v>
      </c>
      <c r="Q132" s="369">
        <f>ExtD!Q8</f>
        <v>67.586441040039063</v>
      </c>
      <c r="R132" s="369">
        <f>ExtD!R8</f>
        <v>61.430789947509766</v>
      </c>
      <c r="S132" s="369">
        <f>ExtD!S8</f>
        <v>72.010955810546875</v>
      </c>
      <c r="T132" s="369">
        <f>ExtD!T8</f>
        <v>78.0377197265625</v>
      </c>
      <c r="U132" s="369">
        <f>ExtD!U8</f>
        <v>85.145484924316406</v>
      </c>
      <c r="V132" s="369">
        <f>ExtD!V8</f>
        <v>85.963966369628906</v>
      </c>
      <c r="W132" s="369">
        <f>ExtD!W8</f>
        <v>133.683837890625</v>
      </c>
      <c r="X132" s="369">
        <f>ExtD!X8</f>
        <v>165.02574157714844</v>
      </c>
      <c r="Y132" s="369">
        <f>ExtD!Y8</f>
        <v>170.59214782714844</v>
      </c>
      <c r="Z132" s="369">
        <f>ExtD!Z8</f>
        <v>211.07955932617188</v>
      </c>
    </row>
    <row r="133" spans="1:26" x14ac:dyDescent="0.25">
      <c r="B133" s="335" t="s">
        <v>152</v>
      </c>
      <c r="C133" s="369">
        <f>ExtD!C19</f>
        <v>20</v>
      </c>
      <c r="D133" s="369">
        <f>ExtD!D19</f>
        <v>20</v>
      </c>
      <c r="E133" s="369">
        <f>ExtD!E19</f>
        <v>20</v>
      </c>
      <c r="F133" s="369">
        <f>ExtD!F19</f>
        <v>19.429000854492188</v>
      </c>
      <c r="G133" s="369">
        <f>ExtD!G19</f>
        <v>18.285713195800781</v>
      </c>
      <c r="H133" s="369">
        <f>ExtD!H19</f>
        <v>18.64271354675293</v>
      </c>
      <c r="I133" s="369">
        <f>ExtD!I19</f>
        <v>17.499713897705078</v>
      </c>
      <c r="J133" s="369">
        <f>ExtD!J19</f>
        <v>22.857139587402344</v>
      </c>
      <c r="K133" s="369">
        <f>ExtD!K19</f>
        <v>21.828569412231445</v>
      </c>
      <c r="L133" s="369">
        <f>ExtD!L19</f>
        <v>19.657140731811523</v>
      </c>
      <c r="M133" s="369">
        <f>ExtD!M19</f>
        <v>18.05714225769043</v>
      </c>
      <c r="N133" s="369">
        <f>ExtD!N19</f>
        <v>16.457145690917969</v>
      </c>
      <c r="O133" s="369">
        <f>ExtD!O19</f>
        <v>24.729881286621094</v>
      </c>
      <c r="P133" s="369">
        <f>ExtD!P19</f>
        <v>23.1298828125</v>
      </c>
      <c r="Q133" s="369">
        <f>ExtD!Q19</f>
        <v>27.446731567382813</v>
      </c>
      <c r="R133" s="369">
        <f>ExtD!R19</f>
        <v>25.237310409545898</v>
      </c>
      <c r="S133" s="369">
        <f>ExtD!S19</f>
        <v>40.551593780517578</v>
      </c>
      <c r="T133" s="369">
        <f>ExtD!T19</f>
        <v>50.324939727783203</v>
      </c>
      <c r="U133" s="369">
        <f>ExtD!U19</f>
        <v>59.940532684326172</v>
      </c>
      <c r="V133" s="369">
        <f>ExtD!V19</f>
        <v>63.311424255371094</v>
      </c>
      <c r="W133" s="369">
        <f>ExtD!W19</f>
        <v>112.912109375</v>
      </c>
      <c r="X133" s="369">
        <f>ExtD!X19</f>
        <v>145.39776611328125</v>
      </c>
      <c r="Y133" s="369">
        <f>ExtD!Y19</f>
        <v>151.79988098144531</v>
      </c>
      <c r="Z133" s="369">
        <f>ExtD!Z19</f>
        <v>193.73455810546875</v>
      </c>
    </row>
    <row r="134" spans="1:26" x14ac:dyDescent="0.25">
      <c r="B134" s="335" t="s">
        <v>153</v>
      </c>
      <c r="C134" s="369">
        <f>ExtD!C25</f>
        <v>36.114871978759766</v>
      </c>
      <c r="D134" s="369">
        <f>ExtD!D25</f>
        <v>35.182178497314453</v>
      </c>
      <c r="E134" s="369">
        <f>ExtD!E25</f>
        <v>35.133808135986328</v>
      </c>
      <c r="F134" s="369">
        <f>ExtD!F25</f>
        <v>34.425144195556641</v>
      </c>
      <c r="G134" s="369">
        <f>ExtD!G25</f>
        <v>38.678497314453125</v>
      </c>
      <c r="H134" s="369">
        <f>ExtD!H25</f>
        <v>37.923686981201172</v>
      </c>
      <c r="I134" s="369">
        <f>ExtD!I25</f>
        <v>37.117996215820313</v>
      </c>
      <c r="J134" s="369">
        <f>ExtD!J25</f>
        <v>43.126121520996094</v>
      </c>
      <c r="K134" s="369">
        <f>ExtD!K25</f>
        <v>41.952041625976563</v>
      </c>
      <c r="L134" s="369">
        <f>ExtD!L25</f>
        <v>47.702827453613281</v>
      </c>
      <c r="M134" s="369">
        <f>ExtD!M25</f>
        <v>45.440914154052734</v>
      </c>
      <c r="N134" s="369">
        <f>ExtD!N25</f>
        <v>43.243949890136719</v>
      </c>
      <c r="O134" s="369">
        <f>ExtD!O25</f>
        <v>41.372203826904297</v>
      </c>
      <c r="P134" s="369">
        <f>ExtD!P25</f>
        <v>38.910984039306641</v>
      </c>
      <c r="Q134" s="369">
        <f>ExtD!Q25</f>
        <v>40.13970947265625</v>
      </c>
      <c r="R134" s="369">
        <f>ExtD!R25</f>
        <v>36.193477630615234</v>
      </c>
      <c r="S134" s="369">
        <f>ExtD!S25</f>
        <v>31.459358215332031</v>
      </c>
      <c r="T134" s="369">
        <f>ExtD!T25</f>
        <v>27.71278190612793</v>
      </c>
      <c r="U134" s="369">
        <f>ExtD!U25</f>
        <v>25.204952239990234</v>
      </c>
      <c r="V134" s="369">
        <f>ExtD!V25</f>
        <v>22.65254020690918</v>
      </c>
      <c r="W134" s="369">
        <f>ExtD!W25</f>
        <v>20.771732330322266</v>
      </c>
      <c r="X134" s="369">
        <f>ExtD!X25</f>
        <v>19.627975463867188</v>
      </c>
      <c r="Y134" s="369">
        <f>ExtD!Y25</f>
        <v>18.792264938354492</v>
      </c>
      <c r="Z134" s="369">
        <f>ExtD!Z25</f>
        <v>17.344989776611328</v>
      </c>
    </row>
    <row r="135" spans="1:26" ht="12.75" customHeight="1" x14ac:dyDescent="0.25">
      <c r="B135" s="624" t="s">
        <v>154</v>
      </c>
      <c r="C135" s="213">
        <f>C132/C4</f>
        <v>0.37521983638673412</v>
      </c>
      <c r="D135" s="213">
        <f t="shared" ref="D135:Y135" si="110">D132/D4</f>
        <v>0.34608618173772543</v>
      </c>
      <c r="E135" s="213">
        <f t="shared" si="110"/>
        <v>0.33895358185337876</v>
      </c>
      <c r="F135" s="213">
        <f t="shared" si="110"/>
        <v>0.34841952377661728</v>
      </c>
      <c r="G135" s="213">
        <f t="shared" si="110"/>
        <v>0.3424076428716149</v>
      </c>
      <c r="H135" s="213">
        <f t="shared" si="110"/>
        <v>0.29621854950595961</v>
      </c>
      <c r="I135" s="213">
        <f t="shared" si="110"/>
        <v>0.28209209466226942</v>
      </c>
      <c r="J135" s="213">
        <f t="shared" si="110"/>
        <v>0.32861837428145019</v>
      </c>
      <c r="K135" s="213">
        <f t="shared" si="110"/>
        <v>0.31720898597577635</v>
      </c>
      <c r="L135" s="213">
        <f t="shared" si="110"/>
        <v>0.35479636213620941</v>
      </c>
      <c r="M135" s="213">
        <f t="shared" si="110"/>
        <v>0.33767935475740718</v>
      </c>
      <c r="N135" s="213">
        <f t="shared" si="110"/>
        <v>0.30039419835470643</v>
      </c>
      <c r="O135" s="213">
        <f t="shared" si="110"/>
        <v>0.30657165826414584</v>
      </c>
      <c r="P135" s="213">
        <f t="shared" si="110"/>
        <v>0.27683077797089184</v>
      </c>
      <c r="Q135" s="213">
        <f t="shared" si="110"/>
        <v>0.2751917354224821</v>
      </c>
      <c r="R135" s="213">
        <f t="shared" si="110"/>
        <v>0.21400167026336919</v>
      </c>
      <c r="S135" s="213">
        <f t="shared" si="110"/>
        <v>0.23592756284789407</v>
      </c>
      <c r="T135" s="213">
        <f t="shared" si="110"/>
        <v>0.26711770910165511</v>
      </c>
      <c r="U135" s="213">
        <f t="shared" si="110"/>
        <v>0.29564705235343786</v>
      </c>
      <c r="V135" s="213">
        <f t="shared" si="110"/>
        <v>0.3047373309788371</v>
      </c>
      <c r="W135" s="213">
        <f t="shared" si="110"/>
        <v>0.51082092571943793</v>
      </c>
      <c r="X135" s="213">
        <f t="shared" si="110"/>
        <v>0.71313719114812946</v>
      </c>
      <c r="Y135" s="213">
        <f t="shared" si="110"/>
        <v>0.69927417618646903</v>
      </c>
      <c r="Z135" s="213">
        <f t="shared" ref="Z135" si="111">Z132/Z4</f>
        <v>0.77339787843372465</v>
      </c>
    </row>
    <row r="136" spans="1:26" ht="12.75" customHeight="1" x14ac:dyDescent="0.25">
      <c r="B136" s="335" t="s">
        <v>155</v>
      </c>
      <c r="C136" s="369">
        <f>ExtD!C5</f>
        <v>2.3061718940734863</v>
      </c>
      <c r="D136" s="369">
        <f>ExtD!D5</f>
        <v>2.6561720371246338</v>
      </c>
      <c r="E136" s="369">
        <f>ExtD!E5</f>
        <v>2.6561720371246338</v>
      </c>
      <c r="F136" s="369">
        <f>ExtD!F5</f>
        <v>3.2276010513305664</v>
      </c>
      <c r="G136" s="369">
        <f>ExtD!G5</f>
        <v>3.7890374660491943</v>
      </c>
      <c r="H136" s="369">
        <f>ExtD!H5</f>
        <v>4.1190299987792969</v>
      </c>
      <c r="I136" s="369">
        <f>ExtD!I5</f>
        <v>4.1515274047851563</v>
      </c>
      <c r="J136" s="369">
        <f>ExtD!J5</f>
        <v>4.1315250396728516</v>
      </c>
      <c r="K136" s="369">
        <f>ExtD!K5</f>
        <v>4.4597430229187012</v>
      </c>
      <c r="L136" s="369">
        <f>ExtD!L5</f>
        <v>5.5566010475158691</v>
      </c>
      <c r="M136" s="369">
        <f>ExtD!M5</f>
        <v>6.200767993927002</v>
      </c>
      <c r="N136" s="369">
        <f>ExtD!N5</f>
        <v>6.1301889419555664</v>
      </c>
      <c r="O136" s="369">
        <f>ExtD!O5</f>
        <v>6.2167177200317383</v>
      </c>
      <c r="P136" s="369">
        <f>ExtD!P5</f>
        <v>6.2169990539550781</v>
      </c>
      <c r="Q136" s="369">
        <f>ExtD!Q5</f>
        <v>6.4075403213500977</v>
      </c>
      <c r="R136" s="369">
        <f>ExtD!R5</f>
        <v>7.8341131210327148</v>
      </c>
      <c r="S136" s="369">
        <f>ExtD!S5</f>
        <v>8.7406187057495117</v>
      </c>
      <c r="T136" s="369">
        <f>ExtD!T5</f>
        <v>7.9367055892944336</v>
      </c>
      <c r="U136" s="369">
        <f>ExtD!U5</f>
        <v>7.2005190849304199</v>
      </c>
      <c r="V136" s="369">
        <f>ExtD!V5</f>
        <v>8.0060977935791016</v>
      </c>
      <c r="W136" s="369">
        <f>ExtD!W5</f>
        <v>8.8012256622314453</v>
      </c>
      <c r="X136" s="369">
        <f>ExtD!X5</f>
        <v>7.2378931045532227</v>
      </c>
      <c r="Y136" s="369">
        <f>ExtD!Y5</f>
        <v>9.777653694152832</v>
      </c>
      <c r="Z136" s="369">
        <f>ExtD!Z5</f>
        <v>15.308893203735352</v>
      </c>
    </row>
    <row r="137" spans="1:26" s="329" customFormat="1" ht="20.25" customHeight="1" x14ac:dyDescent="0.25">
      <c r="A137" s="363"/>
      <c r="B137" s="623" t="s">
        <v>156</v>
      </c>
      <c r="C137" s="396">
        <f t="shared" ref="C137" si="112">C136/C72</f>
        <v>3.5729201749938516E-2</v>
      </c>
      <c r="D137" s="396">
        <f t="shared" ref="D137:Y137" si="113">D136/D72</f>
        <v>5.0683622446591636E-2</v>
      </c>
      <c r="E137" s="396">
        <f t="shared" si="113"/>
        <v>4.5540252322130027E-2</v>
      </c>
      <c r="F137" s="396">
        <f t="shared" si="113"/>
        <v>4.6352937354447926E-2</v>
      </c>
      <c r="G137" s="396">
        <f t="shared" si="113"/>
        <v>5.2088606489270446E-2</v>
      </c>
      <c r="H137" s="396">
        <f t="shared" si="113"/>
        <v>5.3230831507282826E-2</v>
      </c>
      <c r="I137" s="396">
        <f t="shared" si="113"/>
        <v>4.7642379436538526E-2</v>
      </c>
      <c r="J137" s="396">
        <f t="shared" si="113"/>
        <v>4.4860679469752536E-2</v>
      </c>
      <c r="K137" s="396">
        <f t="shared" si="113"/>
        <v>5.2566561179558158E-2</v>
      </c>
      <c r="L137" s="396">
        <f t="shared" si="113"/>
        <v>7.2829466149708463E-2</v>
      </c>
      <c r="M137" s="396">
        <f t="shared" si="113"/>
        <v>7.2346990013853904E-2</v>
      </c>
      <c r="N137" s="396">
        <f t="shared" si="113"/>
        <v>7.0271649939672193E-2</v>
      </c>
      <c r="O137" s="396">
        <f t="shared" si="113"/>
        <v>6.5414861409891403E-2</v>
      </c>
      <c r="P137" s="396">
        <f t="shared" si="113"/>
        <v>6.7563173912369809E-2</v>
      </c>
      <c r="Q137" s="396">
        <f t="shared" si="113"/>
        <v>6.0104696679535885E-2</v>
      </c>
      <c r="R137" s="396">
        <f t="shared" si="113"/>
        <v>6.8203541899187814E-2</v>
      </c>
      <c r="S137" s="396">
        <f t="shared" si="113"/>
        <v>7.0092539221700195E-2</v>
      </c>
      <c r="T137" s="396">
        <f t="shared" si="113"/>
        <v>6.9037689530681123E-2</v>
      </c>
      <c r="U137" s="396">
        <f t="shared" si="113"/>
        <v>5.6816428991273406E-2</v>
      </c>
      <c r="V137" s="396">
        <f t="shared" si="113"/>
        <v>6.7040769242932216E-2</v>
      </c>
      <c r="W137" s="396">
        <f t="shared" si="113"/>
        <v>7.5195197195718808E-2</v>
      </c>
      <c r="X137" s="396">
        <f t="shared" si="113"/>
        <v>5.5687449509161178E-2</v>
      </c>
      <c r="Y137" s="396">
        <f t="shared" si="113"/>
        <v>6.9615127410608976E-2</v>
      </c>
      <c r="Z137" s="396">
        <f t="shared" ref="Z137" si="114">Z136/Z72</f>
        <v>0.1096609890041764</v>
      </c>
    </row>
    <row r="138" spans="1:26" s="315" customFormat="1" ht="25.35" customHeight="1" x14ac:dyDescent="0.25">
      <c r="A138" s="39" t="str">
        <f>CONCATENATE(A$1," (continued)")</f>
        <v>Table S1    Palau summary economic indicators, FY2000-FY2023* (continued)</v>
      </c>
      <c r="B138" s="408"/>
      <c r="C138" s="408"/>
      <c r="D138" s="408"/>
      <c r="E138" s="408"/>
      <c r="F138" s="408"/>
      <c r="G138" s="408"/>
      <c r="H138" s="408"/>
      <c r="I138" s="408"/>
      <c r="J138" s="408"/>
      <c r="K138" s="408"/>
      <c r="L138" s="408"/>
      <c r="M138" s="408"/>
      <c r="N138" s="408"/>
      <c r="O138" s="408"/>
      <c r="P138" s="408"/>
      <c r="Q138" s="408"/>
      <c r="R138" s="408"/>
      <c r="S138" s="408"/>
      <c r="T138" s="408"/>
      <c r="U138" s="408"/>
      <c r="V138" s="408"/>
      <c r="W138" s="408"/>
      <c r="Y138" s="408"/>
      <c r="Z138" s="408"/>
    </row>
    <row r="139" spans="1:26" s="315" customFormat="1" ht="25.35" customHeight="1" x14ac:dyDescent="0.25">
      <c r="A139" s="316"/>
      <c r="B139" s="317"/>
      <c r="C139" s="354" t="str">
        <f t="shared" ref="C139:U139" si="115">C2</f>
        <v>FY00</v>
      </c>
      <c r="D139" s="354" t="str">
        <f t="shared" si="115"/>
        <v>FY01</v>
      </c>
      <c r="E139" s="354" t="str">
        <f t="shared" si="115"/>
        <v>FY02</v>
      </c>
      <c r="F139" s="354" t="str">
        <f t="shared" si="115"/>
        <v>FY03</v>
      </c>
      <c r="G139" s="354" t="str">
        <f t="shared" si="115"/>
        <v>FY04</v>
      </c>
      <c r="H139" s="354" t="str">
        <f t="shared" si="115"/>
        <v>FY05</v>
      </c>
      <c r="I139" s="354" t="str">
        <f t="shared" si="115"/>
        <v>FY06</v>
      </c>
      <c r="J139" s="354" t="str">
        <f t="shared" si="115"/>
        <v>FY07</v>
      </c>
      <c r="K139" s="354" t="str">
        <f t="shared" si="115"/>
        <v>FY08</v>
      </c>
      <c r="L139" s="354" t="str">
        <f t="shared" si="115"/>
        <v>FY09</v>
      </c>
      <c r="M139" s="354" t="str">
        <f t="shared" si="115"/>
        <v>FY10</v>
      </c>
      <c r="N139" s="354" t="str">
        <f t="shared" si="115"/>
        <v>FY11</v>
      </c>
      <c r="O139" s="354" t="str">
        <f t="shared" si="115"/>
        <v>FY12</v>
      </c>
      <c r="P139" s="354" t="str">
        <f t="shared" si="115"/>
        <v>FY13</v>
      </c>
      <c r="Q139" s="354" t="str">
        <f t="shared" si="115"/>
        <v>FY14</v>
      </c>
      <c r="R139" s="354" t="str">
        <f t="shared" si="115"/>
        <v>FY15</v>
      </c>
      <c r="S139" s="354" t="str">
        <f t="shared" si="115"/>
        <v>FY16</v>
      </c>
      <c r="T139" s="354" t="str">
        <f t="shared" si="115"/>
        <v>FY17</v>
      </c>
      <c r="U139" s="354" t="str">
        <f t="shared" si="115"/>
        <v>FY18</v>
      </c>
      <c r="V139" s="354" t="str">
        <f t="shared" ref="V139:W139" si="116">V2</f>
        <v>FY19</v>
      </c>
      <c r="W139" s="354" t="str">
        <f t="shared" si="116"/>
        <v>FY20</v>
      </c>
      <c r="X139" s="354" t="str">
        <f t="shared" ref="X139:Y139" si="117">X2</f>
        <v>FY21</v>
      </c>
      <c r="Y139" s="354" t="str">
        <f t="shared" si="117"/>
        <v>FY22</v>
      </c>
      <c r="Z139" s="354" t="str">
        <f t="shared" ref="Z139" si="118">Z2</f>
        <v>FY23</v>
      </c>
    </row>
    <row r="140" spans="1:26" ht="20.25" customHeight="1" x14ac:dyDescent="0.3">
      <c r="A140" s="319" t="s">
        <v>157</v>
      </c>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row>
    <row r="141" spans="1:26" s="51" customFormat="1" ht="15" customHeight="1" x14ac:dyDescent="0.25">
      <c r="B141" s="51" t="s">
        <v>158</v>
      </c>
      <c r="C141" s="367">
        <f>Trsm!B52</f>
        <v>43.006793975830078</v>
      </c>
      <c r="D141" s="367">
        <f>Trsm!C52</f>
        <v>41.862167358398438</v>
      </c>
      <c r="E141" s="367">
        <f>Trsm!D52</f>
        <v>38.755474090576172</v>
      </c>
      <c r="F141" s="367">
        <f>Trsm!E52</f>
        <v>38.474105834960938</v>
      </c>
      <c r="G141" s="367">
        <f>Trsm!F52</f>
        <v>44.327327728271484</v>
      </c>
      <c r="H141" s="367">
        <f>Trsm!G52</f>
        <v>52.366744995117188</v>
      </c>
      <c r="I141" s="367">
        <f>Trsm!H52</f>
        <v>52.864833831787109</v>
      </c>
      <c r="J141" s="367">
        <f>Trsm!I52</f>
        <v>59.642406463623047</v>
      </c>
      <c r="K141" s="367">
        <f>Trsm!J52</f>
        <v>64.068069458007813</v>
      </c>
      <c r="L141" s="367">
        <f>Trsm!K52</f>
        <v>60.010993957519531</v>
      </c>
      <c r="M141" s="367">
        <f>Trsm!L52</f>
        <v>64.894432067871094</v>
      </c>
      <c r="N141" s="367">
        <f>Trsm!M52</f>
        <v>81.314102172851563</v>
      </c>
      <c r="O141" s="367">
        <f>Trsm!N52</f>
        <v>95.857322692871094</v>
      </c>
      <c r="P141" s="367">
        <f>Trsm!O52</f>
        <v>101.83934020996094</v>
      </c>
      <c r="Q141" s="367">
        <f>Trsm!P52</f>
        <v>114.93128204345703</v>
      </c>
      <c r="R141" s="367">
        <f>Trsm!Q52</f>
        <v>135.39262390136719</v>
      </c>
      <c r="S141" s="367">
        <f>Trsm!R52</f>
        <v>127.41098022460938</v>
      </c>
      <c r="T141" s="367">
        <f>Trsm!S52</f>
        <v>111.11802673339844</v>
      </c>
      <c r="U141" s="367">
        <f>Trsm!T52</f>
        <v>106.07152557373047</v>
      </c>
      <c r="V141" s="367">
        <f>Trsm!U52</f>
        <v>87.763252258300781</v>
      </c>
      <c r="W141" s="367">
        <f>Trsm!V52</f>
        <v>49.045761108398438</v>
      </c>
      <c r="X141" s="367">
        <f>Trsm!W52</f>
        <v>6.2769899368286133</v>
      </c>
      <c r="Y141" s="367">
        <f>Trsm!X52</f>
        <v>25.943227767944336</v>
      </c>
      <c r="Z141" s="367">
        <f>Trsm!Y52</f>
        <v>56.522762298583984</v>
      </c>
    </row>
    <row r="142" spans="1:26" customFormat="1" hidden="1" outlineLevel="1" x14ac:dyDescent="0.25">
      <c r="B142" s="180" t="s">
        <v>74</v>
      </c>
      <c r="C142" s="387"/>
      <c r="D142" s="387"/>
      <c r="E142" s="387"/>
      <c r="F142" s="387"/>
      <c r="G142" s="387"/>
      <c r="H142" s="387"/>
      <c r="I142" s="387"/>
      <c r="J142" s="387"/>
      <c r="K142" s="387"/>
      <c r="L142" s="387"/>
      <c r="M142" s="387"/>
      <c r="N142" s="387"/>
      <c r="O142" s="387"/>
      <c r="P142" s="387"/>
      <c r="Q142" s="387"/>
      <c r="R142" s="387"/>
    </row>
    <row r="143" spans="1:26" customFormat="1" hidden="1" outlineLevel="1" x14ac:dyDescent="0.25">
      <c r="B143" s="284" t="s">
        <v>159</v>
      </c>
      <c r="C143" s="387"/>
      <c r="D143" s="387"/>
      <c r="E143" s="387"/>
      <c r="F143" s="387"/>
      <c r="G143" s="387"/>
      <c r="H143" s="287"/>
      <c r="I143" s="287"/>
      <c r="J143" s="287"/>
      <c r="K143" s="287">
        <f>Trsm!J40</f>
        <v>22.874706268310547</v>
      </c>
      <c r="L143" s="287">
        <f>Trsm!K40</f>
        <v>21.708774566650391</v>
      </c>
      <c r="M143" s="287">
        <f>Trsm!L40</f>
        <v>22.771221160888672</v>
      </c>
      <c r="N143" s="287">
        <f>Trsm!M40</f>
        <v>29.474205017089844</v>
      </c>
      <c r="O143" s="287">
        <f>Trsm!N40</f>
        <v>34.944511413574219</v>
      </c>
      <c r="P143" s="287">
        <f>Trsm!O40</f>
        <v>38.011917114257813</v>
      </c>
      <c r="Q143" s="287">
        <f>Trsm!P40</f>
        <v>42.677696228027344</v>
      </c>
      <c r="R143" s="287">
        <f>Trsm!Q40</f>
        <v>52.475692749023438</v>
      </c>
      <c r="S143" s="287">
        <f>Trsm!R40</f>
        <v>51.836605072021484</v>
      </c>
      <c r="T143" s="287">
        <f>Trsm!S40</f>
        <v>45.483478546142578</v>
      </c>
      <c r="U143" s="287">
        <f>Trsm!T40</f>
        <v>41.157955169677734</v>
      </c>
      <c r="V143" s="287">
        <f>Trsm!U40</f>
        <v>33.124614715576172</v>
      </c>
      <c r="W143" s="287">
        <f>Trsm!V40</f>
        <v>17.387825012207031</v>
      </c>
      <c r="X143" s="287">
        <f>Trsm!W40</f>
        <v>0.55180799961090088</v>
      </c>
      <c r="Y143" s="287">
        <f>Trsm!X40</f>
        <v>10.342758178710938</v>
      </c>
      <c r="Z143" s="287">
        <f>Trsm!Y40</f>
        <v>20.475894927978516</v>
      </c>
    </row>
    <row r="144" spans="1:26" customFormat="1" hidden="1" outlineLevel="1" x14ac:dyDescent="0.25">
      <c r="B144" s="284" t="s">
        <v>160</v>
      </c>
      <c r="C144" s="387"/>
      <c r="D144" s="387"/>
      <c r="E144" s="387"/>
      <c r="F144" s="387"/>
      <c r="G144" s="387"/>
      <c r="H144" s="287"/>
      <c r="I144" s="287"/>
      <c r="J144" s="287"/>
      <c r="K144" s="287">
        <f>Trsm!J50-K143</f>
        <v>39.417896270751953</v>
      </c>
      <c r="L144" s="287">
        <f>Trsm!K50-L143</f>
        <v>36.776458740234375</v>
      </c>
      <c r="M144" s="287">
        <f>Trsm!L50-M143</f>
        <v>39.164752960205078</v>
      </c>
      <c r="N144" s="287">
        <f>Trsm!M50-N143</f>
        <v>48.010719299316406</v>
      </c>
      <c r="O144" s="287">
        <f>Trsm!N50-O143</f>
        <v>56.506759643554688</v>
      </c>
      <c r="P144" s="287">
        <f>Trsm!O50-P143</f>
        <v>58.036636352539063</v>
      </c>
      <c r="Q144" s="287">
        <f>Trsm!P50-Q143</f>
        <v>65.849235534667969</v>
      </c>
      <c r="R144" s="287">
        <f>Trsm!Q50-R143</f>
        <v>74.125701904296875</v>
      </c>
      <c r="S144" s="287">
        <f>Trsm!R50-S143</f>
        <v>67.768321990966797</v>
      </c>
      <c r="T144" s="287">
        <f>Trsm!S50-T143</f>
        <v>59.012058258056641</v>
      </c>
      <c r="U144" s="287">
        <f>Trsm!T50-U143</f>
        <v>55.037754058837891</v>
      </c>
      <c r="V144" s="287">
        <f>Trsm!U50-V143</f>
        <v>50.916057586669922</v>
      </c>
      <c r="W144" s="287">
        <f>Trsm!V50-W143</f>
        <v>28.371456146240234</v>
      </c>
      <c r="X144" s="287">
        <f>Trsm!W50-X143</f>
        <v>4.9326580762863159</v>
      </c>
      <c r="Y144" s="287">
        <f>Trsm!X50-Y143</f>
        <v>14.436470031738281</v>
      </c>
      <c r="Z144" s="287">
        <f>Trsm!Y50-Z143</f>
        <v>31.944866180419922</v>
      </c>
    </row>
    <row r="145" spans="2:26" customFormat="1" hidden="1" outlineLevel="1" x14ac:dyDescent="0.25">
      <c r="B145" s="284" t="s">
        <v>161</v>
      </c>
      <c r="C145" s="387"/>
      <c r="D145" s="387"/>
      <c r="E145" s="387"/>
      <c r="F145" s="387"/>
      <c r="G145" s="387"/>
      <c r="H145" s="287"/>
      <c r="I145" s="287"/>
      <c r="J145" s="287"/>
      <c r="K145" s="287">
        <f>Trsm!J51</f>
        <v>1.7754650115966797</v>
      </c>
      <c r="L145" s="287">
        <f>Trsm!K51</f>
        <v>1.5257610082626343</v>
      </c>
      <c r="M145" s="287">
        <f>Trsm!L51</f>
        <v>2.9584560394287109</v>
      </c>
      <c r="N145" s="287">
        <f>Trsm!M51</f>
        <v>3.8291819095611572</v>
      </c>
      <c r="O145" s="287">
        <f>Trsm!N51</f>
        <v>4.4060482978820801</v>
      </c>
      <c r="P145" s="287">
        <f>Trsm!O51</f>
        <v>5.7907876968383789</v>
      </c>
      <c r="Q145" s="287">
        <f>Trsm!P51</f>
        <v>6.4043478965759277</v>
      </c>
      <c r="R145" s="287">
        <f>Trsm!Q51</f>
        <v>8.791229248046875</v>
      </c>
      <c r="S145" s="287">
        <f>Trsm!R51</f>
        <v>7.8060503005981445</v>
      </c>
      <c r="T145" s="287">
        <f>Trsm!S51</f>
        <v>6.6224908828735352</v>
      </c>
      <c r="U145" s="287">
        <f>Trsm!T51</f>
        <v>9.8758163452148438</v>
      </c>
      <c r="V145" s="287">
        <f>Trsm!U51</f>
        <v>3.72257399559021</v>
      </c>
      <c r="W145" s="287">
        <f>Trsm!V51</f>
        <v>3.2864789962768555</v>
      </c>
      <c r="X145" s="287">
        <f>Trsm!W51</f>
        <v>0.79252398014068604</v>
      </c>
      <c r="Y145" s="287">
        <f>Trsm!X51</f>
        <v>1.1639999151229858</v>
      </c>
      <c r="Z145" s="287">
        <f>Trsm!Y51</f>
        <v>4.1020002365112305</v>
      </c>
    </row>
    <row r="146" spans="2:26" s="51" customFormat="1" ht="15" customHeight="1" collapsed="1" x14ac:dyDescent="0.25">
      <c r="B146" s="51" t="s">
        <v>162</v>
      </c>
      <c r="C146" s="87"/>
      <c r="D146" s="87"/>
      <c r="E146" s="87"/>
      <c r="F146" s="87"/>
      <c r="G146" s="87"/>
      <c r="H146" s="87"/>
      <c r="I146" s="87"/>
      <c r="J146" s="87"/>
      <c r="K146" s="87">
        <f>Trsm!J35</f>
        <v>383190.3125</v>
      </c>
      <c r="L146" s="87">
        <f>Trsm!K35</f>
        <v>342018.90625</v>
      </c>
      <c r="M146" s="87">
        <f>Trsm!L35</f>
        <v>381844.375</v>
      </c>
      <c r="N146" s="87">
        <f>Trsm!M35</f>
        <v>481390.75</v>
      </c>
      <c r="O146" s="87">
        <f>Trsm!N35</f>
        <v>545474.625</v>
      </c>
      <c r="P146" s="87">
        <f>Trsm!O35</f>
        <v>518339.40625</v>
      </c>
      <c r="Q146" s="87">
        <f>Trsm!P35</f>
        <v>601512.25</v>
      </c>
      <c r="R146" s="87">
        <f>Trsm!Q35</f>
        <v>764161.3125</v>
      </c>
      <c r="S146" s="87">
        <f>Trsm!R35</f>
        <v>684900.5625</v>
      </c>
      <c r="T146" s="87">
        <f>Trsm!S35</f>
        <v>589532.5</v>
      </c>
      <c r="U146" s="87">
        <f>Trsm!T35</f>
        <v>564756.625</v>
      </c>
      <c r="V146" s="87">
        <f>Trsm!U35</f>
        <v>460614.0625</v>
      </c>
      <c r="W146" s="87">
        <f>Trsm!V35</f>
        <v>231021.078125</v>
      </c>
      <c r="X146" s="87">
        <f>Trsm!W35</f>
        <v>22427.337890625</v>
      </c>
      <c r="Y146" s="87">
        <f>Trsm!X35</f>
        <v>82027.3359375</v>
      </c>
      <c r="Z146" s="87">
        <f>Trsm!Y35</f>
        <v>212699.875</v>
      </c>
    </row>
    <row r="147" spans="2:26" s="153" customFormat="1" ht="17.25" customHeight="1" x14ac:dyDescent="0.25">
      <c r="B147" s="153" t="s">
        <v>163</v>
      </c>
      <c r="C147" s="229"/>
      <c r="D147" s="229"/>
      <c r="E147" s="229"/>
      <c r="F147" s="229"/>
      <c r="G147" s="229"/>
      <c r="H147" s="229"/>
      <c r="I147" s="229"/>
      <c r="J147" s="229"/>
      <c r="K147" s="229">
        <f t="shared" ref="K147:S147" si="119">K141/K151*1000000</f>
        <v>773.30198500914685</v>
      </c>
      <c r="L147" s="229">
        <f t="shared" si="119"/>
        <v>821.80948410116719</v>
      </c>
      <c r="M147" s="229">
        <f t="shared" si="119"/>
        <v>802.18589153950199</v>
      </c>
      <c r="N147" s="229">
        <f t="shared" si="119"/>
        <v>784.12827553376633</v>
      </c>
      <c r="O147" s="229">
        <f t="shared" si="119"/>
        <v>807.45754700645318</v>
      </c>
      <c r="P147" s="229">
        <f t="shared" si="119"/>
        <v>920.6981241464315</v>
      </c>
      <c r="Q147" s="229">
        <f t="shared" si="119"/>
        <v>916.33471830541782</v>
      </c>
      <c r="R147" s="229">
        <f t="shared" si="119"/>
        <v>803.88187384811874</v>
      </c>
      <c r="S147" s="229">
        <f t="shared" si="119"/>
        <v>871.07897984938177</v>
      </c>
      <c r="T147" s="229">
        <f>T141/T151*1000000</f>
        <v>913.27382866276355</v>
      </c>
      <c r="U147" s="229">
        <f>U141/U151*1000000</f>
        <v>917.85958926422131</v>
      </c>
      <c r="V147" s="229">
        <f>V141/V151*1000000</f>
        <v>981.92251265175014</v>
      </c>
      <c r="W147" s="229">
        <f t="shared" ref="W147:X147" si="120">W141/W151*1000000</f>
        <v>1178.1916284327481</v>
      </c>
      <c r="X147" s="229">
        <f t="shared" si="120"/>
        <v>1846.1735108319451</v>
      </c>
      <c r="Y147" s="229">
        <f t="shared" ref="Y147:Z147" si="121">Y141/Y151*1000000</f>
        <v>2805.5831910829825</v>
      </c>
      <c r="Z147" s="229">
        <f t="shared" si="121"/>
        <v>1612.5402915264174</v>
      </c>
    </row>
    <row r="148" spans="2:26" s="51" customFormat="1" x14ac:dyDescent="0.25">
      <c r="B148" s="153" t="s">
        <v>164</v>
      </c>
      <c r="C148" s="87"/>
      <c r="D148" s="87"/>
      <c r="E148" s="87"/>
      <c r="F148" s="87"/>
      <c r="G148" s="87"/>
      <c r="H148" s="229"/>
      <c r="I148" s="229"/>
      <c r="J148" s="229"/>
      <c r="K148" s="229">
        <f t="shared" ref="K148:S148" si="122">K141/K146*1000000</f>
        <v>167.19647487958824</v>
      </c>
      <c r="L148" s="229">
        <f t="shared" si="122"/>
        <v>175.46104282800749</v>
      </c>
      <c r="M148" s="229">
        <f t="shared" si="122"/>
        <v>169.94994902798055</v>
      </c>
      <c r="N148" s="229">
        <f t="shared" si="122"/>
        <v>168.91496600807466</v>
      </c>
      <c r="O148" s="229">
        <f t="shared" si="122"/>
        <v>175.73195580430729</v>
      </c>
      <c r="P148" s="229">
        <f t="shared" si="122"/>
        <v>196.47230942121899</v>
      </c>
      <c r="Q148" s="229">
        <f t="shared" si="122"/>
        <v>191.07055931688348</v>
      </c>
      <c r="R148" s="229">
        <f t="shared" si="122"/>
        <v>177.17806657657403</v>
      </c>
      <c r="S148" s="229">
        <f t="shared" si="122"/>
        <v>186.02843566011728</v>
      </c>
      <c r="T148" s="229">
        <f>T141/T146*1000000</f>
        <v>188.48498892495061</v>
      </c>
      <c r="U148" s="229">
        <f>U141/U146*1000000</f>
        <v>187.81811647403069</v>
      </c>
      <c r="V148" s="229">
        <f>V141/V146*1000000</f>
        <v>190.53532969002828</v>
      </c>
      <c r="W148" s="229">
        <f t="shared" ref="W148:X148" si="123">W141/W146*1000000</f>
        <v>212.29994036241553</v>
      </c>
      <c r="X148" s="229">
        <f t="shared" si="123"/>
        <v>279.88118640922153</v>
      </c>
      <c r="Y148" s="229">
        <f t="shared" ref="Y148:Z148" si="124">Y141/Y146*1000000</f>
        <v>316.27539126360932</v>
      </c>
      <c r="Z148" s="229">
        <f t="shared" si="124"/>
        <v>265.73951817594616</v>
      </c>
    </row>
    <row r="149" spans="2:26" s="51" customFormat="1" x14ac:dyDescent="0.25">
      <c r="B149" s="153" t="s">
        <v>165</v>
      </c>
      <c r="C149" s="87"/>
      <c r="D149" s="87"/>
      <c r="E149" s="87"/>
      <c r="F149" s="87"/>
      <c r="G149" s="87"/>
      <c r="H149" s="287"/>
      <c r="I149" s="287"/>
      <c r="J149" s="287"/>
      <c r="K149" s="287">
        <f t="shared" ref="K149:S149" si="125">K161/K146*1000000</f>
        <v>82.631407966388878</v>
      </c>
      <c r="L149" s="287">
        <f t="shared" si="125"/>
        <v>89.101317215628569</v>
      </c>
      <c r="M149" s="287">
        <f t="shared" si="125"/>
        <v>83.192011044438999</v>
      </c>
      <c r="N149" s="287">
        <f t="shared" si="125"/>
        <v>80.919905333046614</v>
      </c>
      <c r="O149" s="287">
        <f t="shared" si="125"/>
        <v>86.84594777262744</v>
      </c>
      <c r="P149" s="287">
        <f t="shared" si="125"/>
        <v>101.10996187265128</v>
      </c>
      <c r="Q149" s="287">
        <f t="shared" si="125"/>
        <v>97.775721420782617</v>
      </c>
      <c r="R149" s="287">
        <f t="shared" si="125"/>
        <v>94.633070368318641</v>
      </c>
      <c r="S149" s="287">
        <f t="shared" si="125"/>
        <v>101.60779439184162</v>
      </c>
      <c r="T149" s="287">
        <f>T161/T146*1000000</f>
        <v>99.590253786076516</v>
      </c>
      <c r="U149" s="287">
        <f>U161/U146*1000000</f>
        <v>93.134030718506224</v>
      </c>
      <c r="V149" s="287">
        <f>V161/V146*1000000</f>
        <v>97.718244993363939</v>
      </c>
      <c r="W149" s="287">
        <f t="shared" ref="W149:X149" si="126">W161/W146*1000000</f>
        <v>93.79378799523947</v>
      </c>
      <c r="X149" s="287">
        <f t="shared" si="126"/>
        <v>39.423500109604888</v>
      </c>
      <c r="Y149" s="287">
        <f t="shared" ref="Y149:Z149" si="127">Y161/Y146*1000000</f>
        <v>103.77995022398704</v>
      </c>
      <c r="Z149" s="287">
        <f t="shared" si="127"/>
        <v>110.26252661512395</v>
      </c>
    </row>
    <row r="150" spans="2:26" s="51" customFormat="1" ht="15" customHeight="1" x14ac:dyDescent="0.25">
      <c r="B150" s="51" t="s">
        <v>166</v>
      </c>
      <c r="C150" s="87"/>
      <c r="D150" s="87"/>
      <c r="E150" s="87"/>
      <c r="F150" s="87"/>
      <c r="G150" s="87"/>
      <c r="H150" s="286"/>
      <c r="I150" s="286"/>
      <c r="J150" s="286"/>
      <c r="K150" s="286">
        <f>Trsm!J23</f>
        <v>4.6251093844296918</v>
      </c>
      <c r="L150" s="286">
        <f>Trsm!K23</f>
        <v>4.683714805609192</v>
      </c>
      <c r="M150" s="286">
        <f>Trsm!L23</f>
        <v>4.7201302273261057</v>
      </c>
      <c r="N150" s="286">
        <f>Trsm!M23</f>
        <v>4.642148023143684</v>
      </c>
      <c r="O150" s="286">
        <f>Trsm!N23</f>
        <v>4.5948247904645578</v>
      </c>
      <c r="P150" s="286">
        <f>Trsm!O23</f>
        <v>4.6861470039146198</v>
      </c>
      <c r="Q150" s="286">
        <f>Trsm!P23</f>
        <v>4.7957923061590595</v>
      </c>
      <c r="R150" s="286">
        <f>Trsm!Q23</f>
        <v>4.5371410207859535</v>
      </c>
      <c r="S150" s="286">
        <f>Trsm!R23</f>
        <v>4.6825044609894171</v>
      </c>
      <c r="T150" s="286">
        <f>Trsm!S23</f>
        <v>4.8453398537026384</v>
      </c>
      <c r="U150" s="286">
        <f>Trsm!T23</f>
        <v>4.8869598231283096</v>
      </c>
      <c r="V150" s="286">
        <f>Trsm!U23</f>
        <v>5.1534931303773819</v>
      </c>
      <c r="W150" s="286">
        <f>Trsm!V23</f>
        <v>5.5496559557269149</v>
      </c>
      <c r="X150" s="286">
        <f>Trsm!W23</f>
        <v>6.5962758501838232</v>
      </c>
      <c r="Y150" s="286">
        <f>Trsm!X23</f>
        <v>8.8706970841894677</v>
      </c>
      <c r="Z150" s="286">
        <f>Trsm!Y23</f>
        <v>6.0681237875156908</v>
      </c>
    </row>
    <row r="151" spans="2:26" s="51" customFormat="1" ht="15" customHeight="1" x14ac:dyDescent="0.25">
      <c r="B151" s="51" t="s">
        <v>167</v>
      </c>
      <c r="C151" s="87">
        <f>Trsm!B10</f>
        <v>56501</v>
      </c>
      <c r="D151" s="87">
        <f>Trsm!C10</f>
        <v>51164</v>
      </c>
      <c r="E151" s="87">
        <f>Trsm!D10</f>
        <v>48157</v>
      </c>
      <c r="F151" s="87">
        <f>Trsm!E10</f>
        <v>60738</v>
      </c>
      <c r="G151" s="87">
        <f>Trsm!F10</f>
        <v>85151</v>
      </c>
      <c r="H151" s="87">
        <f>Trsm!G10</f>
        <v>85004</v>
      </c>
      <c r="I151" s="87">
        <f>Trsm!H10</f>
        <v>79802</v>
      </c>
      <c r="J151" s="87">
        <f>Trsm!I10</f>
        <v>87141</v>
      </c>
      <c r="K151" s="87">
        <f>Trsm!J10</f>
        <v>82850</v>
      </c>
      <c r="L151" s="87">
        <f>Trsm!K10</f>
        <v>73023</v>
      </c>
      <c r="M151" s="87">
        <f>Trsm!L10</f>
        <v>80897</v>
      </c>
      <c r="N151" s="87">
        <f>Trsm!M10</f>
        <v>103700</v>
      </c>
      <c r="O151" s="87">
        <f>Trsm!N10</f>
        <v>118715</v>
      </c>
      <c r="P151" s="87">
        <f>Trsm!O10</f>
        <v>110611</v>
      </c>
      <c r="Q151" s="87">
        <f>Trsm!P10</f>
        <v>125425</v>
      </c>
      <c r="R151" s="87">
        <f>Trsm!Q10</f>
        <v>168423.53125</v>
      </c>
      <c r="S151" s="87">
        <f>Trsm!R10</f>
        <v>146268</v>
      </c>
      <c r="T151" s="87">
        <f>Trsm!S10</f>
        <v>121670</v>
      </c>
      <c r="U151" s="87">
        <f>Trsm!T10</f>
        <v>115564</v>
      </c>
      <c r="V151" s="87">
        <f>Trsm!U10</f>
        <v>89379</v>
      </c>
      <c r="W151" s="87">
        <f>Trsm!V10</f>
        <v>41628</v>
      </c>
      <c r="X151" s="87">
        <f>Trsm!W10</f>
        <v>3400</v>
      </c>
      <c r="Y151" s="87">
        <f>Trsm!X10</f>
        <v>9247</v>
      </c>
      <c r="Z151" s="87">
        <f>Trsm!Y10</f>
        <v>35052</v>
      </c>
    </row>
    <row r="152" spans="2:26" customFormat="1" x14ac:dyDescent="0.25">
      <c r="B152" s="285" t="s">
        <v>168</v>
      </c>
      <c r="C152" s="2">
        <f>Trsm!B3</f>
        <v>20762</v>
      </c>
      <c r="D152" s="2">
        <f>Trsm!C3</f>
        <v>23043</v>
      </c>
      <c r="E152" s="2">
        <f>Trsm!D3</f>
        <v>21863</v>
      </c>
      <c r="F152" s="2">
        <f>Trsm!E3</f>
        <v>21237</v>
      </c>
      <c r="G152" s="2">
        <f>Trsm!F3</f>
        <v>23983</v>
      </c>
      <c r="H152" s="2">
        <f>Trsm!G3</f>
        <v>25574</v>
      </c>
      <c r="I152" s="2">
        <f>Trsm!H3</f>
        <v>26751</v>
      </c>
      <c r="J152" s="2">
        <f>Trsm!I3</f>
        <v>28467</v>
      </c>
      <c r="K152" s="2">
        <f>Trsm!J3</f>
        <v>29516</v>
      </c>
      <c r="L152" s="2">
        <f>Trsm!K3</f>
        <v>29304</v>
      </c>
      <c r="M152" s="2">
        <f>Trsm!L3</f>
        <v>27986</v>
      </c>
      <c r="N152" s="2">
        <f>Trsm!M3</f>
        <v>37700</v>
      </c>
      <c r="O152" s="2">
        <f>Trsm!N3</f>
        <v>38370</v>
      </c>
      <c r="P152" s="2">
        <f>Trsm!O3</f>
        <v>36428</v>
      </c>
      <c r="Q152" s="2">
        <f>Trsm!P3</f>
        <v>38145</v>
      </c>
      <c r="R152" s="2">
        <f>Trsm!Q3</f>
        <v>31733.154296875</v>
      </c>
      <c r="S152" s="2">
        <f>Trsm!R3</f>
        <v>30546</v>
      </c>
      <c r="T152" s="2">
        <f>Trsm!S3</f>
        <v>25777</v>
      </c>
      <c r="U152" s="2">
        <f>Trsm!T3</f>
        <v>24384</v>
      </c>
      <c r="V152" s="2">
        <f>Trsm!U3</f>
        <v>19585</v>
      </c>
      <c r="W152" s="2">
        <f>Trsm!V3</f>
        <v>10623</v>
      </c>
      <c r="X152" s="2">
        <f>Trsm!W3</f>
        <v>80</v>
      </c>
      <c r="Y152" s="2">
        <f>Trsm!X3</f>
        <v>762</v>
      </c>
      <c r="Z152" s="2">
        <f>Trsm!Y3</f>
        <v>3143</v>
      </c>
    </row>
    <row r="153" spans="2:26" customFormat="1" x14ac:dyDescent="0.25">
      <c r="B153" s="285" t="s">
        <v>169</v>
      </c>
      <c r="C153" s="2">
        <f>Trsm!B4</f>
        <v>13412</v>
      </c>
      <c r="D153" s="2">
        <f>Trsm!C4</f>
        <v>2850</v>
      </c>
      <c r="E153" s="2">
        <f>Trsm!D4</f>
        <v>138</v>
      </c>
      <c r="F153" s="2">
        <f>Trsm!E4</f>
        <v>122</v>
      </c>
      <c r="G153" s="2">
        <f>Trsm!F4</f>
        <v>33272</v>
      </c>
      <c r="H153" s="2">
        <f>Trsm!G4</f>
        <v>36542</v>
      </c>
      <c r="I153" s="2">
        <f>Trsm!H4</f>
        <v>28759</v>
      </c>
      <c r="J153" s="2">
        <f>Trsm!I4</f>
        <v>29147</v>
      </c>
      <c r="K153" s="2">
        <f>Trsm!J4</f>
        <v>14502</v>
      </c>
      <c r="L153" s="2">
        <f>Trsm!K4</f>
        <v>14521</v>
      </c>
      <c r="M153" s="2">
        <f>Trsm!L4</f>
        <v>14081</v>
      </c>
      <c r="N153" s="2">
        <f>Trsm!M4</f>
        <v>14805</v>
      </c>
      <c r="O153" s="2">
        <f>Trsm!N4</f>
        <v>18634</v>
      </c>
      <c r="P153" s="2">
        <f>Trsm!O4</f>
        <v>18470</v>
      </c>
      <c r="Q153" s="2">
        <f>Trsm!P4</f>
        <v>15793</v>
      </c>
      <c r="R153" s="2">
        <f>Trsm!Q4</f>
        <v>12405.845703125</v>
      </c>
      <c r="S153" s="2">
        <f>Trsm!R4</f>
        <v>12480</v>
      </c>
      <c r="T153" s="2">
        <f>Trsm!S4</f>
        <v>13419</v>
      </c>
      <c r="U153" s="2">
        <f>Trsm!T4</f>
        <v>12833</v>
      </c>
      <c r="V153" s="2">
        <f>Trsm!U4</f>
        <v>11541</v>
      </c>
      <c r="W153" s="2">
        <f>Trsm!V4</f>
        <v>6211</v>
      </c>
      <c r="X153" s="2">
        <f>Trsm!W4</f>
        <v>12</v>
      </c>
      <c r="Y153" s="2">
        <f>Trsm!X4</f>
        <v>136</v>
      </c>
      <c r="Z153" s="2">
        <f>Trsm!Y4</f>
        <v>866</v>
      </c>
    </row>
    <row r="154" spans="2:26" customFormat="1" x14ac:dyDescent="0.25">
      <c r="B154" s="285" t="s">
        <v>170</v>
      </c>
      <c r="C154" s="2">
        <f>Trsm!B5</f>
        <v>577</v>
      </c>
      <c r="D154" s="2">
        <f>Trsm!C5</f>
        <v>355</v>
      </c>
      <c r="E154" s="2">
        <f>Trsm!D5</f>
        <v>317</v>
      </c>
      <c r="F154" s="2">
        <f>Trsm!E5</f>
        <v>306</v>
      </c>
      <c r="G154" s="2">
        <f>Trsm!F5</f>
        <v>2779</v>
      </c>
      <c r="H154" s="2">
        <f>Trsm!G5</f>
        <v>4922</v>
      </c>
      <c r="I154" s="2">
        <f>Trsm!H5</f>
        <v>8436</v>
      </c>
      <c r="J154" s="2">
        <f>Trsm!I5</f>
        <v>14197</v>
      </c>
      <c r="K154" s="2">
        <f>Trsm!J5</f>
        <v>22762</v>
      </c>
      <c r="L154" s="2">
        <f>Trsm!K5</f>
        <v>14553</v>
      </c>
      <c r="M154" s="2">
        <f>Trsm!L5</f>
        <v>22189</v>
      </c>
      <c r="N154" s="2">
        <f>Trsm!M5</f>
        <v>32649</v>
      </c>
      <c r="O154" s="2">
        <f>Trsm!N5</f>
        <v>40605</v>
      </c>
      <c r="P154" s="2">
        <f>Trsm!O5</f>
        <v>28115</v>
      </c>
      <c r="Q154" s="2">
        <f>Trsm!P5</f>
        <v>31135</v>
      </c>
      <c r="R154" s="2">
        <f>Trsm!Q5</f>
        <v>15195.9228515625</v>
      </c>
      <c r="S154" s="2">
        <f>Trsm!R5</f>
        <v>15436</v>
      </c>
      <c r="T154" s="2">
        <f>Trsm!S5</f>
        <v>9422</v>
      </c>
      <c r="U154" s="2">
        <f>Trsm!T5</f>
        <v>11296</v>
      </c>
      <c r="V154" s="2">
        <f>Trsm!U5</f>
        <v>14024</v>
      </c>
      <c r="W154" s="2">
        <f>Trsm!V5</f>
        <v>6258</v>
      </c>
      <c r="X154" s="2">
        <f>Trsm!W5</f>
        <v>1912</v>
      </c>
      <c r="Y154" s="2">
        <f>Trsm!X5</f>
        <v>892</v>
      </c>
      <c r="Z154" s="2">
        <f>Trsm!Y5</f>
        <v>9373</v>
      </c>
    </row>
    <row r="155" spans="2:26" customFormat="1" x14ac:dyDescent="0.25">
      <c r="B155" s="285" t="s">
        <v>171</v>
      </c>
      <c r="C155" s="2">
        <f>Trsm!B6</f>
        <v>1100</v>
      </c>
      <c r="D155" s="2">
        <f>Trsm!C6</f>
        <v>1126</v>
      </c>
      <c r="E155" s="2">
        <f>Trsm!D6</f>
        <v>800</v>
      </c>
      <c r="F155" s="2">
        <f>Trsm!E6</f>
        <v>780</v>
      </c>
      <c r="G155" s="2">
        <f>Trsm!F6</f>
        <v>652</v>
      </c>
      <c r="H155" s="2">
        <f>Trsm!G6</f>
        <v>1491</v>
      </c>
      <c r="I155" s="2">
        <f>Trsm!H6</f>
        <v>1020</v>
      </c>
      <c r="J155" s="2">
        <f>Trsm!I6</f>
        <v>947</v>
      </c>
      <c r="K155" s="2">
        <f>Trsm!J6</f>
        <v>623</v>
      </c>
      <c r="L155" s="2">
        <f>Trsm!K6</f>
        <v>636</v>
      </c>
      <c r="M155" s="2">
        <f>Trsm!L6</f>
        <v>949</v>
      </c>
      <c r="N155" s="2">
        <f>Trsm!M6</f>
        <v>1644</v>
      </c>
      <c r="O155" s="2">
        <f>Trsm!N6</f>
        <v>3698</v>
      </c>
      <c r="P155" s="2">
        <f>Trsm!O6</f>
        <v>9330</v>
      </c>
      <c r="Q155" s="2">
        <f>Trsm!P6</f>
        <v>21661</v>
      </c>
      <c r="R155" s="2">
        <f>Trsm!Q6</f>
        <v>91095.3828125</v>
      </c>
      <c r="S155" s="2">
        <f>Trsm!R6</f>
        <v>70637</v>
      </c>
      <c r="T155" s="2">
        <f>Trsm!S6</f>
        <v>55358</v>
      </c>
      <c r="U155" s="2">
        <f>Trsm!T6</f>
        <v>50063</v>
      </c>
      <c r="V155" s="2">
        <f>Trsm!U6</f>
        <v>28368</v>
      </c>
      <c r="W155" s="2">
        <f>Trsm!V6</f>
        <v>9721</v>
      </c>
      <c r="X155" s="2">
        <f>Trsm!W6</f>
        <v>33</v>
      </c>
      <c r="Y155" s="2">
        <f>Trsm!X6</f>
        <v>57</v>
      </c>
      <c r="Z155" s="2">
        <f>Trsm!Y6</f>
        <v>7707</v>
      </c>
    </row>
    <row r="156" spans="2:26" customFormat="1" x14ac:dyDescent="0.25">
      <c r="B156" s="285" t="s">
        <v>172</v>
      </c>
      <c r="C156" s="2">
        <f>Trsm!B7</f>
        <v>11398</v>
      </c>
      <c r="D156" s="2">
        <f>Trsm!C7</f>
        <v>8398</v>
      </c>
      <c r="E156" s="2">
        <f>Trsm!D7</f>
        <v>7975</v>
      </c>
      <c r="F156" s="2">
        <f>Trsm!E7</f>
        <v>8022</v>
      </c>
      <c r="G156" s="2">
        <f>Trsm!F7</f>
        <v>8346</v>
      </c>
      <c r="H156" s="2">
        <f>Trsm!G7</f>
        <v>8616</v>
      </c>
      <c r="I156" s="2">
        <f>Trsm!H7</f>
        <v>8239</v>
      </c>
      <c r="J156" s="2">
        <f>Trsm!I7</f>
        <v>7521</v>
      </c>
      <c r="K156" s="2">
        <f>Trsm!J7</f>
        <v>7744</v>
      </c>
      <c r="L156" s="2">
        <f>Trsm!K7</f>
        <v>6946</v>
      </c>
      <c r="M156" s="2">
        <f>Trsm!L7</f>
        <v>7506</v>
      </c>
      <c r="N156" s="2">
        <f>Trsm!M7</f>
        <v>8399</v>
      </c>
      <c r="O156" s="2">
        <f>Trsm!N7</f>
        <v>8287</v>
      </c>
      <c r="P156" s="2">
        <f>Trsm!O7</f>
        <v>8407</v>
      </c>
      <c r="Q156" s="2">
        <f>Trsm!P7</f>
        <v>8608</v>
      </c>
      <c r="R156" s="2">
        <f>Trsm!Q7</f>
        <v>8822.4619140625</v>
      </c>
      <c r="S156" s="2">
        <f>Trsm!R7</f>
        <v>8459</v>
      </c>
      <c r="T156" s="2">
        <f>Trsm!S7</f>
        <v>8490</v>
      </c>
      <c r="U156" s="2">
        <f>Trsm!T7</f>
        <v>8378</v>
      </c>
      <c r="V156" s="2">
        <f>Trsm!U7</f>
        <v>7804</v>
      </c>
      <c r="W156" s="2">
        <f>Trsm!V7</f>
        <v>4009</v>
      </c>
      <c r="X156" s="2">
        <f>Trsm!W7</f>
        <v>1191</v>
      </c>
      <c r="Y156" s="2">
        <f>Trsm!X7</f>
        <v>5687</v>
      </c>
      <c r="Z156" s="2">
        <f>Trsm!Y7</f>
        <v>7960</v>
      </c>
    </row>
    <row r="157" spans="2:26" customFormat="1" x14ac:dyDescent="0.25">
      <c r="B157" s="285" t="s">
        <v>173</v>
      </c>
      <c r="C157" s="2">
        <f>Trsm!B8</f>
        <v>993</v>
      </c>
      <c r="D157" s="2">
        <f>Trsm!C8</f>
        <v>877</v>
      </c>
      <c r="E157" s="2">
        <f>Trsm!D8</f>
        <v>750</v>
      </c>
      <c r="F157" s="2">
        <f>Trsm!E8</f>
        <v>730</v>
      </c>
      <c r="G157" s="2">
        <f>Trsm!F8</f>
        <v>1476</v>
      </c>
      <c r="H157" s="2">
        <f>Trsm!G8</f>
        <v>2203</v>
      </c>
      <c r="I157" s="2">
        <f>Trsm!H8</f>
        <v>2251</v>
      </c>
      <c r="J157" s="2">
        <f>Trsm!I8</f>
        <v>2533</v>
      </c>
      <c r="K157" s="2">
        <f>Trsm!J8</f>
        <v>3932</v>
      </c>
      <c r="L157" s="2">
        <f>Trsm!K8</f>
        <v>3514</v>
      </c>
      <c r="M157" s="2">
        <f>Trsm!L8</f>
        <v>3814</v>
      </c>
      <c r="N157" s="2">
        <f>Trsm!M8</f>
        <v>4290</v>
      </c>
      <c r="O157" s="2">
        <f>Trsm!N8</f>
        <v>5082</v>
      </c>
      <c r="P157" s="2">
        <f>Trsm!O8</f>
        <v>5493</v>
      </c>
      <c r="Q157" s="2">
        <f>Trsm!P8</f>
        <v>5363</v>
      </c>
      <c r="R157" s="2">
        <f>Trsm!Q8</f>
        <v>4610.6923828125</v>
      </c>
      <c r="S157" s="2">
        <f>Trsm!R8</f>
        <v>4248</v>
      </c>
      <c r="T157" s="2">
        <f>Trsm!S8</f>
        <v>4962</v>
      </c>
      <c r="U157" s="2">
        <f>Trsm!T8</f>
        <v>4447</v>
      </c>
      <c r="V157" s="2">
        <f>Trsm!U8</f>
        <v>3753</v>
      </c>
      <c r="W157" s="2">
        <f>Trsm!V8</f>
        <v>2535</v>
      </c>
      <c r="X157" s="2">
        <f>Trsm!W8</f>
        <v>19</v>
      </c>
      <c r="Y157" s="2">
        <f>Trsm!X8</f>
        <v>563</v>
      </c>
      <c r="Z157" s="2">
        <f>Trsm!Y8</f>
        <v>2271</v>
      </c>
    </row>
    <row r="158" spans="2:26" customFormat="1" x14ac:dyDescent="0.25">
      <c r="B158" s="285" t="s">
        <v>94</v>
      </c>
      <c r="C158" s="2">
        <f>Trsm!B9</f>
        <v>8259</v>
      </c>
      <c r="D158" s="2">
        <f>Trsm!C9</f>
        <v>14515</v>
      </c>
      <c r="E158" s="2">
        <f>Trsm!D9</f>
        <v>16314</v>
      </c>
      <c r="F158" s="2">
        <f>Trsm!E9</f>
        <v>29541</v>
      </c>
      <c r="G158" s="2">
        <f>Trsm!F9</f>
        <v>14643</v>
      </c>
      <c r="H158" s="2">
        <f>Trsm!G9</f>
        <v>5656</v>
      </c>
      <c r="I158" s="2">
        <f>Trsm!H9</f>
        <v>4346</v>
      </c>
      <c r="J158" s="2">
        <f>Trsm!I9</f>
        <v>4329</v>
      </c>
      <c r="K158" s="2">
        <f>Trsm!J9</f>
        <v>3771</v>
      </c>
      <c r="L158" s="2">
        <f>Trsm!K9</f>
        <v>3549</v>
      </c>
      <c r="M158" s="2">
        <f>Trsm!L9</f>
        <v>4372</v>
      </c>
      <c r="N158" s="2">
        <f>Trsm!M9</f>
        <v>4213</v>
      </c>
      <c r="O158" s="2">
        <f>Trsm!N9</f>
        <v>4039</v>
      </c>
      <c r="P158" s="2">
        <f>Trsm!O9</f>
        <v>4368</v>
      </c>
      <c r="Q158" s="2">
        <f>Trsm!P9</f>
        <v>4720</v>
      </c>
      <c r="R158" s="2">
        <f>Trsm!Q9</f>
        <v>4560.0771484375</v>
      </c>
      <c r="S158" s="2">
        <f>Trsm!R9</f>
        <v>4462</v>
      </c>
      <c r="T158" s="2">
        <f>Trsm!S9</f>
        <v>4242</v>
      </c>
      <c r="U158" s="2">
        <f>Trsm!T9</f>
        <v>4163</v>
      </c>
      <c r="V158" s="2">
        <f>Trsm!U9</f>
        <v>4304</v>
      </c>
      <c r="W158" s="2">
        <f>Trsm!V9</f>
        <v>2271</v>
      </c>
      <c r="X158" s="2">
        <f>Trsm!W9</f>
        <v>153</v>
      </c>
      <c r="Y158" s="2">
        <f>Trsm!X9</f>
        <v>1150</v>
      </c>
      <c r="Z158" s="2">
        <f>Trsm!Y9</f>
        <v>3732</v>
      </c>
    </row>
    <row r="159" spans="2:26" s="153" customFormat="1" ht="17.25" customHeight="1" x14ac:dyDescent="0.25">
      <c r="B159" s="153" t="s">
        <v>174</v>
      </c>
      <c r="C159" s="229"/>
      <c r="D159" s="229"/>
      <c r="E159" s="229"/>
      <c r="F159" s="229"/>
      <c r="G159" s="229"/>
      <c r="H159" s="229"/>
      <c r="I159" s="229"/>
      <c r="J159" s="229"/>
      <c r="K159" s="368">
        <f>Trsm!J173</f>
        <v>0.50348007678985596</v>
      </c>
      <c r="L159" s="368">
        <f>Trsm!K173</f>
        <v>0.45019176602363586</v>
      </c>
      <c r="M159" s="368">
        <f>Trsm!L173</f>
        <v>0.48776033520698547</v>
      </c>
      <c r="N159" s="368">
        <f>Trsm!M173</f>
        <v>0.61390113830566406</v>
      </c>
      <c r="O159" s="368">
        <f>Trsm!N173</f>
        <v>0.68575829267501831</v>
      </c>
      <c r="P159" s="368">
        <f>Trsm!O173</f>
        <v>0.60592669248580933</v>
      </c>
      <c r="Q159" s="368">
        <f>Trsm!P173</f>
        <v>0.65821158885955811</v>
      </c>
      <c r="R159" s="368">
        <f>Trsm!Q173</f>
        <v>0.77193111181259155</v>
      </c>
      <c r="S159" s="368">
        <f>Trsm!R173</f>
        <v>0.65152806043624878</v>
      </c>
      <c r="T159" s="368">
        <f>Trsm!S173</f>
        <v>0.4662783145904541</v>
      </c>
      <c r="U159" s="368">
        <f>Trsm!T173</f>
        <v>0.43527758121490479</v>
      </c>
      <c r="V159" s="368">
        <f>Trsm!U173</f>
        <v>0.36040323972702026</v>
      </c>
      <c r="W159" s="368">
        <f>Trsm!V173</f>
        <v>0.16885717213153839</v>
      </c>
      <c r="X159" s="368">
        <f>Trsm!W173</f>
        <v>1.6677428036928177E-2</v>
      </c>
      <c r="Y159" s="368">
        <f>Trsm!X173</f>
        <v>6.944642961025238E-2</v>
      </c>
      <c r="Z159" s="368">
        <f>Trsm!Y173</f>
        <v>0.20310084521770477</v>
      </c>
    </row>
    <row r="160" spans="2:26" s="51" customFormat="1" x14ac:dyDescent="0.25">
      <c r="B160" s="51" t="s">
        <v>175</v>
      </c>
      <c r="C160" s="87"/>
      <c r="D160" s="87"/>
      <c r="E160" s="87"/>
      <c r="F160" s="87"/>
      <c r="G160" s="87"/>
      <c r="H160" s="87"/>
      <c r="I160" s="87"/>
      <c r="J160" s="87"/>
      <c r="K160" s="87">
        <f>Trsm!J205</f>
        <v>1151.260498046875</v>
      </c>
      <c r="L160" s="87">
        <f>Trsm!K205</f>
        <v>1137.797607421875</v>
      </c>
      <c r="M160" s="87">
        <f>Trsm!L205</f>
        <v>1177.9578857421875</v>
      </c>
      <c r="N160" s="87">
        <f>Trsm!M205</f>
        <v>1212.2613525390625</v>
      </c>
      <c r="O160" s="87">
        <f>Trsm!N205</f>
        <v>1231.8851318359375</v>
      </c>
      <c r="P160" s="87">
        <f>Trsm!O205</f>
        <v>1289.0831298828125</v>
      </c>
      <c r="Q160" s="87">
        <f>Trsm!P205</f>
        <v>1396.7855224609375</v>
      </c>
      <c r="R160" s="87">
        <f>Trsm!Q205</f>
        <v>1523.123046875</v>
      </c>
      <c r="S160" s="87">
        <f>Trsm!R205</f>
        <v>1629</v>
      </c>
      <c r="T160" s="87">
        <f>Trsm!S205</f>
        <v>1767</v>
      </c>
      <c r="U160" s="87">
        <f>Trsm!T205</f>
        <v>1791</v>
      </c>
      <c r="V160" s="87">
        <f>Trsm!U205</f>
        <v>1770</v>
      </c>
      <c r="W160" s="87">
        <f>Trsm!V205</f>
        <v>1829</v>
      </c>
      <c r="X160" s="87">
        <f>Trsm!W205</f>
        <v>1719</v>
      </c>
      <c r="Y160" s="87">
        <f>Trsm!X205</f>
        <v>1717</v>
      </c>
      <c r="Z160" s="87">
        <f>Trsm!Y205</f>
        <v>1694</v>
      </c>
    </row>
    <row r="161" spans="1:26" customFormat="1" ht="15" customHeight="1" x14ac:dyDescent="0.25">
      <c r="B161" s="153" t="s">
        <v>176</v>
      </c>
      <c r="I161" s="367"/>
      <c r="J161" s="286"/>
      <c r="K161" s="286">
        <f>Trsm!J94</f>
        <v>31.663555040955544</v>
      </c>
      <c r="L161" s="286">
        <f>Trsm!K94</f>
        <v>30.474335059523582</v>
      </c>
      <c r="M161" s="286">
        <f>Trsm!L94</f>
        <v>31.766401462256908</v>
      </c>
      <c r="N161" s="286">
        <f>Trsm!M94</f>
        <v>38.954093918204308</v>
      </c>
      <c r="O161" s="286">
        <f>Trsm!N94</f>
        <v>47.372260794043541</v>
      </c>
      <c r="P161" s="286">
        <f>Trsm!O94</f>
        <v>52.409277603030205</v>
      </c>
      <c r="Q161" s="286">
        <f>Trsm!P94</f>
        <v>58.813294187188148</v>
      </c>
      <c r="R161" s="286">
        <f>Trsm!Q94</f>
        <v>72.314931258559227</v>
      </c>
      <c r="S161" s="286">
        <f>Trsm!R94</f>
        <v>69.591235533356667</v>
      </c>
      <c r="T161" s="286">
        <f>Trsm!S94</f>
        <v>58.711691290140152</v>
      </c>
      <c r="U161" s="286">
        <f>Trsm!T94</f>
        <v>52.598060861229897</v>
      </c>
      <c r="V161" s="286">
        <f>Trsm!U94</f>
        <v>45.010397806763649</v>
      </c>
      <c r="W161" s="286">
        <f>Trsm!V94</f>
        <v>21.668342024087906</v>
      </c>
      <c r="X161" s="286">
        <f>Trsm!W94</f>
        <v>0.88416415778920054</v>
      </c>
      <c r="Y161" s="286">
        <f>Trsm!X94</f>
        <v>8.5127928406000137</v>
      </c>
      <c r="Z161" s="286">
        <f>Trsm!Y94</f>
        <v>23.452825628221035</v>
      </c>
    </row>
    <row r="162" spans="1:26" customFormat="1" x14ac:dyDescent="0.25">
      <c r="B162" t="s">
        <v>91</v>
      </c>
    </row>
    <row r="163" spans="1:26" customFormat="1" x14ac:dyDescent="0.25">
      <c r="B163" s="178" t="s">
        <v>177</v>
      </c>
      <c r="F163" s="3" t="s">
        <v>178</v>
      </c>
      <c r="G163" s="3">
        <f t="shared" ref="G163:V163" si="128">G141/F141-1</f>
        <v>0.1521340591622482</v>
      </c>
      <c r="H163" s="3">
        <f t="shared" si="128"/>
        <v>0.18136480764479401</v>
      </c>
      <c r="I163" s="3">
        <f t="shared" si="128"/>
        <v>9.5115485355519169E-3</v>
      </c>
      <c r="J163" s="3">
        <f t="shared" si="128"/>
        <v>0.12820569252902203</v>
      </c>
      <c r="K163" s="3">
        <f t="shared" si="128"/>
        <v>7.4203293542222326E-2</v>
      </c>
      <c r="L163" s="3">
        <f t="shared" si="128"/>
        <v>-6.3324453738182518E-2</v>
      </c>
      <c r="M163" s="3">
        <f t="shared" si="128"/>
        <v>8.1375724484890943E-2</v>
      </c>
      <c r="N163" s="3">
        <f t="shared" si="128"/>
        <v>0.2530212466888937</v>
      </c>
      <c r="O163" s="3">
        <f t="shared" si="128"/>
        <v>0.17885237777211893</v>
      </c>
      <c r="P163" s="3">
        <f t="shared" si="128"/>
        <v>6.2405430790680061E-2</v>
      </c>
      <c r="Q163" s="3">
        <f t="shared" si="128"/>
        <v>0.12855485715544313</v>
      </c>
      <c r="R163" s="3">
        <f t="shared" si="128"/>
        <v>0.17803109383373505</v>
      </c>
      <c r="S163" s="3">
        <f t="shared" si="128"/>
        <v>-5.8951835386338303E-2</v>
      </c>
      <c r="T163" s="3">
        <f t="shared" si="128"/>
        <v>-0.127877153621207</v>
      </c>
      <c r="U163" s="3">
        <f t="shared" si="128"/>
        <v>-4.5415683737579871E-2</v>
      </c>
      <c r="V163" s="3">
        <f t="shared" si="128"/>
        <v>-0.17260309226629889</v>
      </c>
      <c r="W163" s="3">
        <f t="shared" ref="W163" si="129">W141/V141-1</f>
        <v>-0.44115834536248499</v>
      </c>
      <c r="X163" s="3">
        <f t="shared" ref="X163:Z163" si="130">X141/W141-1</f>
        <v>-0.87201768725832329</v>
      </c>
      <c r="Y163" s="3">
        <f t="shared" si="130"/>
        <v>3.1330682427462824</v>
      </c>
      <c r="Z163" s="3">
        <f t="shared" si="130"/>
        <v>1.178709711997517</v>
      </c>
    </row>
    <row r="164" spans="1:26" customFormat="1" x14ac:dyDescent="0.25">
      <c r="B164" s="228" t="s">
        <v>167</v>
      </c>
      <c r="D164" s="372"/>
      <c r="E164" s="372"/>
      <c r="F164" s="372" t="s">
        <v>178</v>
      </c>
      <c r="G164" s="372">
        <f t="shared" ref="G164" si="131">G151/F151-1</f>
        <v>0.40193947775692318</v>
      </c>
      <c r="H164" s="372">
        <f t="shared" ref="H164" si="132">H151/G151-1</f>
        <v>-1.7263449636527595E-3</v>
      </c>
      <c r="I164" s="372">
        <f t="shared" ref="I164" si="133">I151/H151-1</f>
        <v>-6.1197120135523031E-2</v>
      </c>
      <c r="J164" s="372">
        <f t="shared" ref="J164" si="134">J151/I151-1</f>
        <v>9.1965113656299335E-2</v>
      </c>
      <c r="K164" s="372">
        <f t="shared" ref="K164" si="135">K151/J151-1</f>
        <v>-4.9242033026933307E-2</v>
      </c>
      <c r="L164" s="372">
        <f t="shared" ref="L164" si="136">L151/K151-1</f>
        <v>-0.11861194930597463</v>
      </c>
      <c r="M164" s="372">
        <f>M151/L151-1</f>
        <v>0.10782904016542738</v>
      </c>
      <c r="N164" s="372">
        <f t="shared" ref="N164" si="137">N151/M151-1</f>
        <v>0.28187695464603135</v>
      </c>
      <c r="O164" s="372">
        <f t="shared" ref="O164" si="138">O151/N151-1</f>
        <v>0.14479267116682748</v>
      </c>
      <c r="P164" s="372">
        <f t="shared" ref="P164" si="139">P151/O151-1</f>
        <v>-6.8264330539527407E-2</v>
      </c>
      <c r="Q164" s="372">
        <f t="shared" ref="Q164" si="140">Q151/P151-1</f>
        <v>0.13392881358996855</v>
      </c>
      <c r="R164" s="372">
        <f t="shared" ref="R164" si="141">R151/Q151-1</f>
        <v>0.34282265297986836</v>
      </c>
      <c r="S164" s="372">
        <f t="shared" ref="S164" si="142">S151/R151-1</f>
        <v>-0.13154653085330081</v>
      </c>
      <c r="T164" s="372">
        <f t="shared" ref="T164:V164" si="143">T151/S151-1</f>
        <v>-0.16817075505236967</v>
      </c>
      <c r="U164" s="372">
        <f t="shared" si="143"/>
        <v>-5.0184926440371536E-2</v>
      </c>
      <c r="V164" s="372">
        <f t="shared" si="143"/>
        <v>-0.22658440344744035</v>
      </c>
      <c r="W164" s="372">
        <f t="shared" ref="W164" si="144">W151/V151-1</f>
        <v>-0.53425301245258949</v>
      </c>
      <c r="X164" s="372">
        <f t="shared" ref="X164:Z164" si="145">X151/W151-1</f>
        <v>-0.91832420486211208</v>
      </c>
      <c r="Y164" s="372">
        <f t="shared" si="145"/>
        <v>1.7197058823529412</v>
      </c>
      <c r="Z164" s="372">
        <f t="shared" si="145"/>
        <v>2.7906348004758299</v>
      </c>
    </row>
    <row r="165" spans="1:26" customFormat="1" x14ac:dyDescent="0.25">
      <c r="B165" s="228" t="s">
        <v>179</v>
      </c>
      <c r="D165" s="372"/>
      <c r="E165" s="372"/>
      <c r="F165" s="372" t="s">
        <v>178</v>
      </c>
      <c r="G165" s="372"/>
      <c r="H165" s="372"/>
      <c r="I165" s="372"/>
      <c r="J165" s="372"/>
      <c r="K165" s="372"/>
      <c r="L165" s="372">
        <f>L146/K146-1</f>
        <v>-0.10744375550986818</v>
      </c>
      <c r="M165" s="372">
        <f t="shared" ref="M165:V167" si="146">M146/L146-1</f>
        <v>0.11644230193780403</v>
      </c>
      <c r="N165" s="372">
        <f t="shared" si="146"/>
        <v>0.26069881217970026</v>
      </c>
      <c r="O165" s="372">
        <f t="shared" si="146"/>
        <v>0.13312236473176942</v>
      </c>
      <c r="P165" s="372">
        <f t="shared" si="146"/>
        <v>-4.9746069764473488E-2</v>
      </c>
      <c r="Q165" s="372">
        <f t="shared" si="146"/>
        <v>0.16046019798441669</v>
      </c>
      <c r="R165" s="372">
        <f t="shared" si="146"/>
        <v>0.27040024953772757</v>
      </c>
      <c r="S165" s="372">
        <f t="shared" si="146"/>
        <v>-0.10372253698724121</v>
      </c>
      <c r="T165" s="372">
        <f t="shared" si="146"/>
        <v>-0.13924366210459926</v>
      </c>
      <c r="U165" s="372">
        <f t="shared" si="146"/>
        <v>-4.2026308982117233E-2</v>
      </c>
      <c r="V165" s="372">
        <f t="shared" si="146"/>
        <v>-0.18440255127595895</v>
      </c>
      <c r="W165" s="372">
        <f t="shared" ref="W165:W167" si="147">W146/V146-1</f>
        <v>-0.49844979358397246</v>
      </c>
      <c r="X165" s="372">
        <f t="shared" ref="X165:Z167" si="148">X146/W146-1</f>
        <v>-0.90292081539637647</v>
      </c>
      <c r="Y165" s="372">
        <f t="shared" si="148"/>
        <v>2.6574709106152445</v>
      </c>
      <c r="Z165" s="372">
        <f t="shared" si="148"/>
        <v>1.5930364867885602</v>
      </c>
    </row>
    <row r="166" spans="1:26" customFormat="1" x14ac:dyDescent="0.25">
      <c r="B166" s="228" t="s">
        <v>180</v>
      </c>
      <c r="F166" t="s">
        <v>178</v>
      </c>
      <c r="H166" s="372"/>
      <c r="I166" s="372"/>
      <c r="J166" s="372"/>
      <c r="K166" s="372"/>
      <c r="L166" s="372">
        <f>L147/K147-1</f>
        <v>6.2727757114766192E-2</v>
      </c>
      <c r="M166" s="372">
        <f t="shared" si="146"/>
        <v>-2.3878518003631943E-2</v>
      </c>
      <c r="N166" s="372">
        <f t="shared" si="146"/>
        <v>-2.2510513082049655E-2</v>
      </c>
      <c r="O166" s="372">
        <f t="shared" si="146"/>
        <v>2.9751855915164382E-2</v>
      </c>
      <c r="P166" s="372">
        <f t="shared" si="146"/>
        <v>0.1402433819088118</v>
      </c>
      <c r="Q166" s="372">
        <f t="shared" si="146"/>
        <v>-4.7392361584954745E-3</v>
      </c>
      <c r="R166" s="372">
        <f t="shared" si="146"/>
        <v>-0.12272027045451106</v>
      </c>
      <c r="S166" s="372">
        <f t="shared" si="146"/>
        <v>8.359077146446392E-2</v>
      </c>
      <c r="T166" s="372">
        <f t="shared" si="146"/>
        <v>4.8439750917508961E-2</v>
      </c>
      <c r="U166" s="372">
        <f t="shared" si="146"/>
        <v>5.0212329068624051E-3</v>
      </c>
      <c r="V166" s="372">
        <f t="shared" si="146"/>
        <v>6.9795995092106988E-2</v>
      </c>
      <c r="W166" s="372">
        <f t="shared" si="147"/>
        <v>0.19988248894605687</v>
      </c>
      <c r="X166" s="372">
        <f t="shared" si="148"/>
        <v>0.56695521023838769</v>
      </c>
      <c r="Y166" s="372">
        <f t="shared" si="148"/>
        <v>0.51967470804989313</v>
      </c>
      <c r="Z166" s="372">
        <f t="shared" si="148"/>
        <v>-0.42523882497885901</v>
      </c>
    </row>
    <row r="167" spans="1:26" s="4" customFormat="1" ht="20.25" customHeight="1" x14ac:dyDescent="0.25">
      <c r="A167" s="388"/>
      <c r="B167" s="409" t="s">
        <v>181</v>
      </c>
      <c r="C167" s="388"/>
      <c r="D167" s="388"/>
      <c r="E167" s="388"/>
      <c r="F167" s="388" t="s">
        <v>178</v>
      </c>
      <c r="G167" s="388"/>
      <c r="H167" s="374"/>
      <c r="I167" s="374"/>
      <c r="J167" s="374"/>
      <c r="K167" s="374"/>
      <c r="L167" s="374">
        <f>L148/K148-1</f>
        <v>4.9430276292435238E-2</v>
      </c>
      <c r="M167" s="374">
        <f t="shared" si="146"/>
        <v>-3.1409216035659271E-2</v>
      </c>
      <c r="N167" s="374">
        <f t="shared" si="146"/>
        <v>-6.0899283925969216E-3</v>
      </c>
      <c r="O167" s="374">
        <f t="shared" si="146"/>
        <v>4.0357524009487555E-2</v>
      </c>
      <c r="P167" s="374">
        <f t="shared" si="146"/>
        <v>0.11802266424444663</v>
      </c>
      <c r="Q167" s="374">
        <f t="shared" si="146"/>
        <v>-2.7493696797520006E-2</v>
      </c>
      <c r="R167" s="374">
        <f t="shared" si="146"/>
        <v>-7.2708703999077473E-2</v>
      </c>
      <c r="S167" s="374">
        <f t="shared" si="146"/>
        <v>4.9951832382809425E-2</v>
      </c>
      <c r="T167" s="374">
        <f t="shared" si="146"/>
        <v>1.3205256799135645E-2</v>
      </c>
      <c r="U167" s="374">
        <f t="shared" si="146"/>
        <v>-3.5380666371551683E-3</v>
      </c>
      <c r="V167" s="374">
        <f t="shared" si="146"/>
        <v>1.4467258361486657E-2</v>
      </c>
      <c r="W167" s="374">
        <f t="shared" si="147"/>
        <v>0.11422874019109708</v>
      </c>
      <c r="X167" s="374">
        <f t="shared" si="148"/>
        <v>0.31832908634566071</v>
      </c>
      <c r="Y167" s="374">
        <f t="shared" si="148"/>
        <v>0.13003448113577343</v>
      </c>
      <c r="Z167" s="374">
        <f t="shared" si="148"/>
        <v>-0.15978439829212798</v>
      </c>
    </row>
    <row r="168" spans="1:26" x14ac:dyDescent="0.25">
      <c r="A168" s="56" t="s">
        <v>5374</v>
      </c>
      <c r="V168" s="377"/>
      <c r="W168" s="377"/>
      <c r="Y168" s="377"/>
      <c r="Z168" s="377"/>
    </row>
  </sheetData>
  <pageMargins left="0.70866141732283505" right="0.70866141732283505" top="0.74803149606299202" bottom="0.74803149606299202" header="0.31496062992126" footer="0.31496062992126"/>
  <pageSetup scale="34" orientation="portrait" r:id="rId1"/>
  <rowBreaks count="2" manualBreakCount="2">
    <brk id="68" max="25" man="1"/>
    <brk id="137" max="2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tabColor rgb="FFFFC000"/>
  </sheetPr>
  <dimension ref="A1:AK168"/>
  <sheetViews>
    <sheetView view="pageBreakPreview" zoomScale="80" zoomScaleNormal="80" zoomScaleSheetLayoutView="80" workbookViewId="0">
      <pane xSplit="1" ySplit="3" topLeftCell="B50" activePane="bottomRight" state="frozen"/>
      <selection pane="topRight" activeCell="D107" sqref="D107"/>
      <selection pane="bottomLeft" activeCell="D107" sqref="D107"/>
      <selection pane="bottomRight" activeCell="A2" sqref="A2"/>
    </sheetView>
  </sheetViews>
  <sheetFormatPr defaultColWidth="8.77734375" defaultRowHeight="13.2" outlineLevelRow="1" x14ac:dyDescent="0.25"/>
  <cols>
    <col min="1" max="1" width="9.77734375" customWidth="1"/>
    <col min="2" max="7" width="12.44140625" customWidth="1"/>
    <col min="8" max="8" width="13.77734375" bestFit="1" customWidth="1"/>
    <col min="9" max="9" width="15.44140625" customWidth="1"/>
    <col min="10" max="10" width="14.44140625" customWidth="1"/>
    <col min="11" max="11" width="2.44140625" customWidth="1"/>
    <col min="12" max="12" width="9.77734375" customWidth="1"/>
    <col min="13" max="18" width="12.44140625" customWidth="1"/>
    <col min="19" max="19" width="13.77734375" bestFit="1" customWidth="1"/>
    <col min="20" max="20" width="13.44140625" bestFit="1" customWidth="1"/>
    <col min="21" max="21" width="13.21875" bestFit="1" customWidth="1"/>
    <col min="22" max="22" width="2.77734375" customWidth="1"/>
    <col min="23" max="23" width="9.77734375" customWidth="1"/>
    <col min="24" max="29" width="12.44140625" customWidth="1"/>
    <col min="30" max="30" width="13.44140625" customWidth="1"/>
    <col min="31" max="31" width="12.44140625" customWidth="1"/>
    <col min="32" max="32" width="14.44140625" customWidth="1"/>
  </cols>
  <sheetData>
    <row r="1" spans="1:32" s="14" customFormat="1" ht="25.35" customHeight="1" x14ac:dyDescent="0.25">
      <c r="A1" s="68" t="str">
        <f>Index!A91</f>
        <v>Table 7d    Palau Consumer Price Index (CPI), Old format, all items by major groups, FY2000-FY2017</v>
      </c>
      <c r="L1" s="68" t="str">
        <f>Index!A92</f>
        <v>Table 7e    Palau Consumer Price Index (CPI), Old format, domestic items by major groups, FY2000-FY2017</v>
      </c>
      <c r="W1" s="68" t="str">
        <f>Index!A93</f>
        <v>Table 7f    Palau Consumer Price Index (CPI), Old format, imported items by major groups, FY2000-FY2017</v>
      </c>
    </row>
    <row r="2" spans="1:32" ht="66" x14ac:dyDescent="0.25">
      <c r="A2" s="887" t="s">
        <v>1016</v>
      </c>
      <c r="B2" s="30" t="s">
        <v>1017</v>
      </c>
      <c r="C2" s="30" t="s">
        <v>1098</v>
      </c>
      <c r="D2" s="30" t="s">
        <v>1099</v>
      </c>
      <c r="E2" s="888" t="s">
        <v>443</v>
      </c>
      <c r="F2" s="30" t="s">
        <v>1100</v>
      </c>
      <c r="G2" s="30" t="s">
        <v>1101</v>
      </c>
      <c r="H2" s="30" t="s">
        <v>1102</v>
      </c>
      <c r="I2" s="30" t="s">
        <v>1103</v>
      </c>
      <c r="J2" s="30" t="s">
        <v>1104</v>
      </c>
      <c r="L2" s="887" t="s">
        <v>1016</v>
      </c>
      <c r="M2" s="30" t="s">
        <v>1017</v>
      </c>
      <c r="N2" s="30" t="s">
        <v>1098</v>
      </c>
      <c r="O2" s="30" t="s">
        <v>1099</v>
      </c>
      <c r="P2" s="888" t="s">
        <v>443</v>
      </c>
      <c r="Q2" s="30" t="s">
        <v>1100</v>
      </c>
      <c r="R2" s="30" t="s">
        <v>1101</v>
      </c>
      <c r="S2" s="30" t="s">
        <v>1102</v>
      </c>
      <c r="T2" s="30" t="s">
        <v>1103</v>
      </c>
      <c r="U2" s="30" t="s">
        <v>1104</v>
      </c>
      <c r="W2" s="887" t="s">
        <v>1016</v>
      </c>
      <c r="X2" s="30" t="s">
        <v>1017</v>
      </c>
      <c r="Y2" s="30" t="s">
        <v>1098</v>
      </c>
      <c r="Z2" s="30" t="s">
        <v>1099</v>
      </c>
      <c r="AA2" s="888" t="s">
        <v>443</v>
      </c>
      <c r="AB2" s="30" t="s">
        <v>1100</v>
      </c>
      <c r="AC2" s="30" t="s">
        <v>1101</v>
      </c>
      <c r="AD2" s="30" t="s">
        <v>1102</v>
      </c>
      <c r="AE2" s="30" t="s">
        <v>1103</v>
      </c>
      <c r="AF2" s="30" t="s">
        <v>1104</v>
      </c>
    </row>
    <row r="3" spans="1:32" s="4" customFormat="1" x14ac:dyDescent="0.25">
      <c r="A3" s="31" t="s">
        <v>1026</v>
      </c>
      <c r="B3" s="26">
        <f>SUM(C3:J3)</f>
        <v>100.00431680116914</v>
      </c>
      <c r="C3" s="26">
        <v>25.35</v>
      </c>
      <c r="D3" s="26">
        <v>17.520000000000003</v>
      </c>
      <c r="E3" s="26">
        <v>1.6199999999999999</v>
      </c>
      <c r="F3" s="26">
        <v>6.9043168011691431</v>
      </c>
      <c r="G3" s="26">
        <v>19.03</v>
      </c>
      <c r="H3" s="26">
        <v>16.77</v>
      </c>
      <c r="I3" s="26">
        <v>9.2899999999999991</v>
      </c>
      <c r="J3" s="26">
        <v>3.5199999999999996</v>
      </c>
      <c r="L3" s="31" t="s">
        <v>1026</v>
      </c>
      <c r="M3" s="26">
        <v>43.03</v>
      </c>
      <c r="N3" s="26">
        <v>7.7799999999999994</v>
      </c>
      <c r="O3" s="26">
        <v>2.4700000000000002</v>
      </c>
      <c r="P3" s="26">
        <v>0</v>
      </c>
      <c r="Q3" s="26">
        <v>2.4099999999999997</v>
      </c>
      <c r="R3" s="26">
        <v>11.96</v>
      </c>
      <c r="S3" s="26">
        <v>8.9</v>
      </c>
      <c r="T3" s="26">
        <v>6.1</v>
      </c>
      <c r="U3" s="26">
        <v>3.4099999999999997</v>
      </c>
      <c r="W3" s="31" t="s">
        <v>1026</v>
      </c>
      <c r="X3" s="26">
        <v>56.974316801169131</v>
      </c>
      <c r="Y3" s="26">
        <v>17.569999999999997</v>
      </c>
      <c r="Z3" s="26">
        <v>15.05</v>
      </c>
      <c r="AA3" s="26">
        <v>1.62</v>
      </c>
      <c r="AB3" s="26">
        <v>4.494316801169143</v>
      </c>
      <c r="AC3" s="26">
        <v>7.07</v>
      </c>
      <c r="AD3" s="26">
        <v>7.87</v>
      </c>
      <c r="AE3" s="26">
        <v>3.1900000000000004</v>
      </c>
      <c r="AF3" s="26">
        <v>0.11</v>
      </c>
    </row>
    <row r="4" spans="1:32" ht="20.25" hidden="1" customHeight="1" outlineLevel="1" x14ac:dyDescent="0.25">
      <c r="A4" s="159" t="s">
        <v>1105</v>
      </c>
      <c r="B4" s="25">
        <v>79.471342882640769</v>
      </c>
      <c r="C4" s="25">
        <v>84.946115513211893</v>
      </c>
      <c r="D4" s="25">
        <v>73.725228224071628</v>
      </c>
      <c r="E4" s="25">
        <v>110.11691104546395</v>
      </c>
      <c r="F4" s="25">
        <v>86.123478588761742</v>
      </c>
      <c r="G4" s="25">
        <v>65.025829762246971</v>
      </c>
      <c r="H4" s="25">
        <v>70.829144931789955</v>
      </c>
      <c r="I4" s="25">
        <v>87.285212431294141</v>
      </c>
      <c r="J4" s="25">
        <v>105.95854910480058</v>
      </c>
      <c r="L4" s="159" t="s">
        <v>1105</v>
      </c>
      <c r="M4" s="25">
        <v>65.765003279074207</v>
      </c>
      <c r="N4" s="25">
        <v>72.156654855139635</v>
      </c>
      <c r="O4" s="25">
        <v>121.70461292038355</v>
      </c>
      <c r="P4" s="25" t="s">
        <v>1106</v>
      </c>
      <c r="Q4" s="25">
        <v>52.413654204106422</v>
      </c>
      <c r="R4" s="25">
        <v>68.235700082097566</v>
      </c>
      <c r="S4" s="25">
        <v>76.209294899303259</v>
      </c>
      <c r="T4" s="25">
        <v>82.40683016870679</v>
      </c>
      <c r="U4" s="25">
        <v>96.881707662838224</v>
      </c>
      <c r="W4" s="159" t="s">
        <v>1105</v>
      </c>
      <c r="X4" s="25">
        <v>83.731338036532421</v>
      </c>
      <c r="Y4" s="25">
        <v>90.885126894243768</v>
      </c>
      <c r="Z4" s="25">
        <v>68.364363102866307</v>
      </c>
      <c r="AA4" s="25">
        <v>108.57552634576379</v>
      </c>
      <c r="AB4" s="25">
        <v>116.07252721147118</v>
      </c>
      <c r="AC4" s="25">
        <v>82.081142713617822</v>
      </c>
      <c r="AD4" s="25">
        <v>57.640643810452374</v>
      </c>
      <c r="AE4" s="25">
        <v>89.816035890028417</v>
      </c>
      <c r="AF4" s="25">
        <v>123.55599204601207</v>
      </c>
    </row>
    <row r="5" spans="1:32" ht="12.75" hidden="1" customHeight="1" outlineLevel="1" x14ac:dyDescent="0.25">
      <c r="A5" s="29" t="s">
        <v>1107</v>
      </c>
      <c r="B5" s="25">
        <v>79.471342882640769</v>
      </c>
      <c r="C5" s="25">
        <v>84.946115513211893</v>
      </c>
      <c r="D5" s="25">
        <v>73.725228224071628</v>
      </c>
      <c r="E5" s="25">
        <v>110.11691104546395</v>
      </c>
      <c r="F5" s="25">
        <v>86.123478588761742</v>
      </c>
      <c r="G5" s="25">
        <v>65.025829762246971</v>
      </c>
      <c r="H5" s="25">
        <v>70.829144931789955</v>
      </c>
      <c r="I5" s="25">
        <v>87.285212431294141</v>
      </c>
      <c r="J5" s="25">
        <v>105.95854910480058</v>
      </c>
      <c r="L5" s="29" t="s">
        <v>1107</v>
      </c>
      <c r="M5" s="25">
        <v>65.765003279074207</v>
      </c>
      <c r="N5" s="25">
        <v>72.156654855139635</v>
      </c>
      <c r="O5" s="25">
        <v>121.70461292038355</v>
      </c>
      <c r="P5" s="25" t="s">
        <v>1106</v>
      </c>
      <c r="Q5" s="25">
        <v>52.413654204106422</v>
      </c>
      <c r="R5" s="25">
        <v>68.235700082097566</v>
      </c>
      <c r="S5" s="25">
        <v>76.209294899303259</v>
      </c>
      <c r="T5" s="25">
        <v>82.40683016870679</v>
      </c>
      <c r="U5" s="25">
        <v>96.881707662838224</v>
      </c>
      <c r="W5" s="29" t="s">
        <v>1107</v>
      </c>
      <c r="X5" s="25">
        <v>83.731338036532421</v>
      </c>
      <c r="Y5" s="25">
        <v>90.885126894243768</v>
      </c>
      <c r="Z5" s="25">
        <v>68.364363102866307</v>
      </c>
      <c r="AA5" s="25">
        <v>108.57552634576379</v>
      </c>
      <c r="AB5" s="25">
        <v>116.07252721147118</v>
      </c>
      <c r="AC5" s="25">
        <v>82.081142713617822</v>
      </c>
      <c r="AD5" s="25">
        <v>57.640643810452374</v>
      </c>
      <c r="AE5" s="25">
        <v>89.816035890028417</v>
      </c>
      <c r="AF5" s="25">
        <v>123.55599204601207</v>
      </c>
    </row>
    <row r="6" spans="1:32" ht="12.75" hidden="1" customHeight="1" outlineLevel="1" x14ac:dyDescent="0.25">
      <c r="A6" s="29" t="s">
        <v>1108</v>
      </c>
      <c r="B6" s="25">
        <v>80.972059503354288</v>
      </c>
      <c r="C6" s="25">
        <v>87.739521886757132</v>
      </c>
      <c r="D6" s="25">
        <v>72.750214572880552</v>
      </c>
      <c r="E6" s="25">
        <v>111.81345256334262</v>
      </c>
      <c r="F6" s="25">
        <v>86.762663356041216</v>
      </c>
      <c r="G6" s="25">
        <v>66.296875229079703</v>
      </c>
      <c r="H6" s="25">
        <v>71.021863032161605</v>
      </c>
      <c r="I6" s="25">
        <v>89.716201841201709</v>
      </c>
      <c r="J6" s="25">
        <v>108.85426021835754</v>
      </c>
      <c r="L6" s="29" t="s">
        <v>1108</v>
      </c>
      <c r="M6" s="25">
        <v>69.256360069832326</v>
      </c>
      <c r="N6" s="25">
        <v>77.448847523621993</v>
      </c>
      <c r="O6" s="25">
        <v>130.4603404686126</v>
      </c>
      <c r="P6" s="25" t="s">
        <v>1106</v>
      </c>
      <c r="Q6" s="25">
        <v>51.751357549708835</v>
      </c>
      <c r="R6" s="25">
        <v>72.604693881663451</v>
      </c>
      <c r="S6" s="25">
        <v>78.030552485260088</v>
      </c>
      <c r="T6" s="25">
        <v>86.457973764904395</v>
      </c>
      <c r="U6" s="25">
        <v>100.5313963458144</v>
      </c>
      <c r="W6" s="29" t="s">
        <v>1108</v>
      </c>
      <c r="X6" s="25">
        <v>83.97828073098988</v>
      </c>
      <c r="Y6" s="25">
        <v>92.100265744106437</v>
      </c>
      <c r="Z6" s="25">
        <v>66.004642737950491</v>
      </c>
      <c r="AA6" s="25">
        <v>110.24832016573454</v>
      </c>
      <c r="AB6" s="25">
        <v>118.22522609156225</v>
      </c>
      <c r="AC6" s="25">
        <v>81.9853006111138</v>
      </c>
      <c r="AD6" s="25">
        <v>57.280951784915032</v>
      </c>
      <c r="AE6" s="25">
        <v>91.124426854057646</v>
      </c>
      <c r="AF6" s="25">
        <v>122.65434820707939</v>
      </c>
    </row>
    <row r="7" spans="1:32" ht="12.75" hidden="1" customHeight="1" outlineLevel="1" x14ac:dyDescent="0.25">
      <c r="A7" s="29" t="s">
        <v>1109</v>
      </c>
      <c r="B7" s="25">
        <v>79.156453824643918</v>
      </c>
      <c r="C7" s="25">
        <v>83.113068467093541</v>
      </c>
      <c r="D7" s="25">
        <v>73.568043124134491</v>
      </c>
      <c r="E7" s="25">
        <v>109.35427372399444</v>
      </c>
      <c r="F7" s="25">
        <v>87.318251095508316</v>
      </c>
      <c r="G7" s="25">
        <v>65.423753070634945</v>
      </c>
      <c r="H7" s="25">
        <v>71.671811690239423</v>
      </c>
      <c r="I7" s="25">
        <v>87.499932579742122</v>
      </c>
      <c r="J7" s="25">
        <v>105.83119563179305</v>
      </c>
      <c r="L7" s="29" t="s">
        <v>1109</v>
      </c>
      <c r="M7" s="25">
        <v>64.021610764715788</v>
      </c>
      <c r="N7" s="25">
        <v>67.573683940715185</v>
      </c>
      <c r="O7" s="25">
        <v>120.88780343769642</v>
      </c>
      <c r="P7" s="25" t="s">
        <v>1106</v>
      </c>
      <c r="Q7" s="25">
        <v>51.912745911574916</v>
      </c>
      <c r="R7" s="25">
        <v>68.235700082097566</v>
      </c>
      <c r="S7" s="25">
        <v>75.891038272471789</v>
      </c>
      <c r="T7" s="25">
        <v>82.40683016870679</v>
      </c>
      <c r="U7" s="25">
        <v>95.430673709470469</v>
      </c>
      <c r="W7" s="29" t="s">
        <v>1109</v>
      </c>
      <c r="X7" s="25">
        <v>84.348526288722127</v>
      </c>
      <c r="Y7" s="25">
        <v>90.888158867421609</v>
      </c>
      <c r="Z7" s="25">
        <v>68.307110525237832</v>
      </c>
      <c r="AA7" s="25">
        <v>107.78495277331709</v>
      </c>
      <c r="AB7" s="25">
        <v>119.37453276925898</v>
      </c>
      <c r="AC7" s="25">
        <v>82.871201884872391</v>
      </c>
      <c r="AD7" s="25">
        <v>58.758378880339251</v>
      </c>
      <c r="AE7" s="25">
        <v>90.094502000655723</v>
      </c>
      <c r="AF7" s="25">
        <v>130.09169943383637</v>
      </c>
    </row>
    <row r="8" spans="1:32" ht="12.75" hidden="1" customHeight="1" outlineLevel="1" x14ac:dyDescent="0.25">
      <c r="A8" s="159" t="s">
        <v>1110</v>
      </c>
      <c r="B8" s="25">
        <v>79.961405700932531</v>
      </c>
      <c r="C8" s="25">
        <v>86.580434533740501</v>
      </c>
      <c r="D8" s="25">
        <v>72.627769897580947</v>
      </c>
      <c r="E8" s="25">
        <v>112.04123921901027</v>
      </c>
      <c r="F8" s="25">
        <v>89.996338794862424</v>
      </c>
      <c r="G8" s="25">
        <v>63.885917493598527</v>
      </c>
      <c r="H8" s="25">
        <v>71.258129605359898</v>
      </c>
      <c r="I8" s="25">
        <v>87.312570612994321</v>
      </c>
      <c r="J8" s="25">
        <v>107.21142034464985</v>
      </c>
      <c r="L8" s="159" t="s">
        <v>1110</v>
      </c>
      <c r="M8" s="25">
        <v>66.96465038535996</v>
      </c>
      <c r="N8" s="25">
        <v>76.725650001297524</v>
      </c>
      <c r="O8" s="25">
        <v>110.19201440088779</v>
      </c>
      <c r="P8" s="25" t="s">
        <v>1106</v>
      </c>
      <c r="Q8" s="25">
        <v>59.117967321016963</v>
      </c>
      <c r="R8" s="25">
        <v>64.151379142948485</v>
      </c>
      <c r="S8" s="25">
        <v>77.089631866391187</v>
      </c>
      <c r="T8" s="25">
        <v>82.40683016870679</v>
      </c>
      <c r="U8" s="25">
        <v>97.270493066351804</v>
      </c>
      <c r="W8" s="159" t="s">
        <v>1110</v>
      </c>
      <c r="X8" s="25">
        <v>83.993497731999199</v>
      </c>
      <c r="Y8" s="25">
        <v>90.899287844677744</v>
      </c>
      <c r="Z8" s="25">
        <v>68.662080715164976</v>
      </c>
      <c r="AA8" s="25">
        <v>110.60686833372078</v>
      </c>
      <c r="AB8" s="25">
        <v>115.96876297837829</v>
      </c>
      <c r="AC8" s="25">
        <v>82.388829564939613</v>
      </c>
      <c r="AD8" s="25">
        <v>57.854079446002579</v>
      </c>
      <c r="AE8" s="25">
        <v>89.980989781271234</v>
      </c>
      <c r="AF8" s="25">
        <v>128.25822688542183</v>
      </c>
    </row>
    <row r="9" spans="1:32" ht="12.75" hidden="1" customHeight="1" outlineLevel="1" x14ac:dyDescent="0.25">
      <c r="A9" s="29" t="s">
        <v>1111</v>
      </c>
      <c r="B9" s="25">
        <v>79.395264713709622</v>
      </c>
      <c r="C9" s="25">
        <v>84.957844395401565</v>
      </c>
      <c r="D9" s="25">
        <v>75.437684512292392</v>
      </c>
      <c r="E9" s="25">
        <v>109.91892638539451</v>
      </c>
      <c r="F9" s="25">
        <v>86.385330387524505</v>
      </c>
      <c r="G9" s="25">
        <v>64.600642586827377</v>
      </c>
      <c r="H9" s="25">
        <v>70.356843579740968</v>
      </c>
      <c r="I9" s="25">
        <v>86.981192562319094</v>
      </c>
      <c r="J9" s="25">
        <v>104.21465497063105</v>
      </c>
      <c r="L9" s="29" t="s">
        <v>1111</v>
      </c>
      <c r="M9" s="25">
        <v>66.050793619777281</v>
      </c>
      <c r="N9" s="25">
        <v>72.10032289743036</v>
      </c>
      <c r="O9" s="25">
        <v>126.24582982039783</v>
      </c>
      <c r="P9" s="25" t="s">
        <v>1106</v>
      </c>
      <c r="Q9" s="25">
        <v>53.374600047056013</v>
      </c>
      <c r="R9" s="25">
        <v>68.435375365209438</v>
      </c>
      <c r="S9" s="25">
        <v>76.530631485204012</v>
      </c>
      <c r="T9" s="25">
        <v>82.40683016870679</v>
      </c>
      <c r="U9" s="25">
        <v>96.881707662838224</v>
      </c>
      <c r="W9" s="29" t="s">
        <v>1111</v>
      </c>
      <c r="X9" s="25">
        <v>83.403142349148439</v>
      </c>
      <c r="Y9" s="25">
        <v>90.886952076136652</v>
      </c>
      <c r="Z9" s="25">
        <v>69.674516750109888</v>
      </c>
      <c r="AA9" s="25">
        <v>108.38822867729738</v>
      </c>
      <c r="AB9" s="25">
        <v>115.48132895313677</v>
      </c>
      <c r="AC9" s="25">
        <v>81.168988677421353</v>
      </c>
      <c r="AD9" s="25">
        <v>56.90028798334837</v>
      </c>
      <c r="AE9" s="25">
        <v>89.472105139896399</v>
      </c>
      <c r="AF9" s="25">
        <v>115.16082536556448</v>
      </c>
    </row>
    <row r="10" spans="1:32" ht="12.75" hidden="1" customHeight="1" outlineLevel="1" x14ac:dyDescent="0.25">
      <c r="A10" s="29" t="s">
        <v>1112</v>
      </c>
      <c r="B10" s="25">
        <v>79.050092017875173</v>
      </c>
      <c r="C10" s="25">
        <v>83.669586835943008</v>
      </c>
      <c r="D10" s="25">
        <v>74.468271829250611</v>
      </c>
      <c r="E10" s="25">
        <v>110.41640210682219</v>
      </c>
      <c r="F10" s="25">
        <v>85.5683090822792</v>
      </c>
      <c r="G10" s="25">
        <v>64.802777865358408</v>
      </c>
      <c r="H10" s="25">
        <v>70.71462965772109</v>
      </c>
      <c r="I10" s="25">
        <v>88.400845735296798</v>
      </c>
      <c r="J10" s="25">
        <v>105.46703051856575</v>
      </c>
      <c r="L10" s="29" t="s">
        <v>1112</v>
      </c>
      <c r="M10" s="25">
        <v>65.346059506284405</v>
      </c>
      <c r="N10" s="25">
        <v>70.579963285746445</v>
      </c>
      <c r="O10" s="25">
        <v>121.70461292038355</v>
      </c>
      <c r="P10" s="25" t="s">
        <v>1106</v>
      </c>
      <c r="Q10" s="25">
        <v>52.413654204106422</v>
      </c>
      <c r="R10" s="25">
        <v>68.235700082097566</v>
      </c>
      <c r="S10" s="25">
        <v>77.178206914076696</v>
      </c>
      <c r="T10" s="25">
        <v>82.40683016870679</v>
      </c>
      <c r="U10" s="25">
        <v>96.881707662838224</v>
      </c>
      <c r="W10" s="29" t="s">
        <v>1112</v>
      </c>
      <c r="X10" s="25">
        <v>83.347191045528987</v>
      </c>
      <c r="Y10" s="25">
        <v>89.930789813501931</v>
      </c>
      <c r="Z10" s="25">
        <v>69.300871097518836</v>
      </c>
      <c r="AA10" s="25">
        <v>108.6976695860445</v>
      </c>
      <c r="AB10" s="25">
        <v>114.86173388277223</v>
      </c>
      <c r="AC10" s="25">
        <v>81.751609986660711</v>
      </c>
      <c r="AD10" s="25">
        <v>57.18032949307149</v>
      </c>
      <c r="AE10" s="25">
        <v>91.626576611022173</v>
      </c>
      <c r="AF10" s="25">
        <v>121.049058874064</v>
      </c>
    </row>
    <row r="11" spans="1:32" ht="12.75" hidden="1" customHeight="1" outlineLevel="1" x14ac:dyDescent="0.25">
      <c r="A11" s="29" t="s">
        <v>1113</v>
      </c>
      <c r="B11" s="25">
        <v>78.784740173279559</v>
      </c>
      <c r="C11" s="25">
        <v>85.020648109399929</v>
      </c>
      <c r="D11" s="25">
        <v>72.15623474754959</v>
      </c>
      <c r="E11" s="25">
        <v>109.68725198249872</v>
      </c>
      <c r="F11" s="25">
        <v>83.241303195910703</v>
      </c>
      <c r="G11" s="25">
        <v>63.591897916293149</v>
      </c>
      <c r="H11" s="25">
        <v>71.034499231197842</v>
      </c>
      <c r="I11" s="25">
        <v>86.86685107029696</v>
      </c>
      <c r="J11" s="25">
        <v>105.99612557912521</v>
      </c>
      <c r="L11" s="29" t="s">
        <v>1113</v>
      </c>
      <c r="M11" s="25">
        <v>65.375838896188611</v>
      </c>
      <c r="N11" s="25">
        <v>72.898834074156511</v>
      </c>
      <c r="O11" s="25">
        <v>121.70461292038355</v>
      </c>
      <c r="P11" s="25" t="s">
        <v>1106</v>
      </c>
      <c r="Q11" s="25">
        <v>51.646567714853077</v>
      </c>
      <c r="R11" s="25">
        <v>63.769087255232563</v>
      </c>
      <c r="S11" s="25">
        <v>79.390032695706068</v>
      </c>
      <c r="T11" s="25">
        <v>82.40683016870679</v>
      </c>
      <c r="U11" s="25">
        <v>96.881707662838224</v>
      </c>
      <c r="W11" s="29" t="s">
        <v>1113</v>
      </c>
      <c r="X11" s="25">
        <v>82.965375743387298</v>
      </c>
      <c r="Y11" s="25">
        <v>90.585117275446692</v>
      </c>
      <c r="Z11" s="25">
        <v>66.66349844949724</v>
      </c>
      <c r="AA11" s="25">
        <v>108.16052194501555</v>
      </c>
      <c r="AB11" s="25">
        <v>111.00454418193161</v>
      </c>
      <c r="AC11" s="25">
        <v>81.867583550235807</v>
      </c>
      <c r="AD11" s="25">
        <v>57.083127768720679</v>
      </c>
      <c r="AE11" s="25">
        <v>89.118884751835651</v>
      </c>
      <c r="AF11" s="25">
        <v>123.75588040523712</v>
      </c>
    </row>
    <row r="12" spans="1:32" ht="12.75" hidden="1" customHeight="1" outlineLevel="1" x14ac:dyDescent="0.25">
      <c r="A12" s="159" t="s">
        <v>1114</v>
      </c>
      <c r="B12" s="25">
        <v>79.527305956224367</v>
      </c>
      <c r="C12" s="25">
        <v>85.775377208670179</v>
      </c>
      <c r="D12" s="25">
        <v>72.972435277807804</v>
      </c>
      <c r="E12" s="25">
        <v>109.98250513363219</v>
      </c>
      <c r="F12" s="25">
        <v>86.625324267308343</v>
      </c>
      <c r="G12" s="25">
        <v>64.735399442995075</v>
      </c>
      <c r="H12" s="25">
        <v>70.216504239855581</v>
      </c>
      <c r="I12" s="25">
        <v>87.019542834296558</v>
      </c>
      <c r="J12" s="25">
        <v>105.62945963793709</v>
      </c>
      <c r="L12" s="159" t="s">
        <v>1114</v>
      </c>
      <c r="M12" s="25">
        <v>66.130442955602689</v>
      </c>
      <c r="N12" s="25">
        <v>73.231055961525627</v>
      </c>
      <c r="O12" s="25">
        <v>121.70461292038355</v>
      </c>
      <c r="P12" s="25" t="s">
        <v>1106</v>
      </c>
      <c r="Q12" s="25">
        <v>52.413654204106422</v>
      </c>
      <c r="R12" s="25">
        <v>68.235700082097566</v>
      </c>
      <c r="S12" s="25">
        <v>76.209294899303259</v>
      </c>
      <c r="T12" s="25">
        <v>82.40683016870679</v>
      </c>
      <c r="U12" s="25">
        <v>96.881707662838224</v>
      </c>
      <c r="W12" s="159" t="s">
        <v>1114</v>
      </c>
      <c r="X12" s="25">
        <v>83.63569564891074</v>
      </c>
      <c r="Y12" s="25">
        <v>91.637164740038514</v>
      </c>
      <c r="Z12" s="25">
        <v>67.452968927326381</v>
      </c>
      <c r="AA12" s="25">
        <v>108.44880420950589</v>
      </c>
      <c r="AB12" s="25">
        <v>117.24700603091537</v>
      </c>
      <c r="AC12" s="25">
        <v>81.627493111570743</v>
      </c>
      <c r="AD12" s="25">
        <v>56.903678185918253</v>
      </c>
      <c r="AE12" s="25">
        <v>89.428452305923003</v>
      </c>
      <c r="AF12" s="25">
        <v>121.84671942877473</v>
      </c>
    </row>
    <row r="13" spans="1:32" ht="12.75" hidden="1" customHeight="1" outlineLevel="1" x14ac:dyDescent="0.25">
      <c r="A13" s="29" t="s">
        <v>1115</v>
      </c>
      <c r="B13" s="25">
        <v>79.059821164437182</v>
      </c>
      <c r="C13" s="25">
        <v>84.311298052465006</v>
      </c>
      <c r="D13" s="25">
        <v>74.233441973314768</v>
      </c>
      <c r="E13" s="25">
        <v>109.16286862836459</v>
      </c>
      <c r="F13" s="25">
        <v>83.388800745147407</v>
      </c>
      <c r="G13" s="25">
        <v>64.628232738479142</v>
      </c>
      <c r="H13" s="25">
        <v>70.294947967815929</v>
      </c>
      <c r="I13" s="25">
        <v>85.914844688476833</v>
      </c>
      <c r="J13" s="25">
        <v>104.52858003990916</v>
      </c>
      <c r="L13" s="29" t="s">
        <v>1115</v>
      </c>
      <c r="M13" s="25">
        <v>65.274454197022465</v>
      </c>
      <c r="N13" s="25">
        <v>68.966324104496792</v>
      </c>
      <c r="O13" s="25">
        <v>134.42002024042361</v>
      </c>
      <c r="P13" s="25" t="s">
        <v>1106</v>
      </c>
      <c r="Q13" s="25">
        <v>46.6989681095042</v>
      </c>
      <c r="R13" s="25">
        <v>72.774665835078423</v>
      </c>
      <c r="S13" s="25">
        <v>75.390122783526678</v>
      </c>
      <c r="T13" s="25">
        <v>82.40683016870679</v>
      </c>
      <c r="U13" s="25">
        <v>96.503241050000085</v>
      </c>
      <c r="W13" s="29" t="s">
        <v>1115</v>
      </c>
      <c r="X13" s="25">
        <v>83.467313977467867</v>
      </c>
      <c r="Y13" s="25">
        <v>91.72067278922475</v>
      </c>
      <c r="Z13" s="25">
        <v>67.180526647350405</v>
      </c>
      <c r="AA13" s="25">
        <v>106.58314676616087</v>
      </c>
      <c r="AB13" s="25">
        <v>117.45270319599825</v>
      </c>
      <c r="AC13" s="25">
        <v>81.434422812386813</v>
      </c>
      <c r="AD13" s="25">
        <v>56.715744921965033</v>
      </c>
      <c r="AE13" s="25">
        <v>89.602672219275831</v>
      </c>
      <c r="AF13" s="25">
        <v>117.39031138804795</v>
      </c>
    </row>
    <row r="14" spans="1:32" ht="12.75" hidden="1" customHeight="1" outlineLevel="1" x14ac:dyDescent="0.25">
      <c r="A14" s="29" t="s">
        <v>1116</v>
      </c>
      <c r="B14" s="25">
        <v>79.323759371661438</v>
      </c>
      <c r="C14" s="25">
        <v>84.653337837645111</v>
      </c>
      <c r="D14" s="25">
        <v>72.253659002715054</v>
      </c>
      <c r="E14" s="25">
        <v>109.02219497157789</v>
      </c>
      <c r="F14" s="25">
        <v>83.302221224380617</v>
      </c>
      <c r="G14" s="25">
        <v>64.678864481341378</v>
      </c>
      <c r="H14" s="25">
        <v>71.399187247384774</v>
      </c>
      <c r="I14" s="25">
        <v>85.616206576052505</v>
      </c>
      <c r="J14" s="25">
        <v>105.8546750136581</v>
      </c>
      <c r="L14" s="29" t="s">
        <v>1116</v>
      </c>
      <c r="M14" s="25">
        <v>65.012147573463338</v>
      </c>
      <c r="N14" s="25">
        <v>69.038286702799539</v>
      </c>
      <c r="O14" s="25">
        <v>129.58476771378969</v>
      </c>
      <c r="P14" s="25" t="s">
        <v>1106</v>
      </c>
      <c r="Q14" s="25">
        <v>45.899706639627261</v>
      </c>
      <c r="R14" s="25">
        <v>72.598951585939972</v>
      </c>
      <c r="S14" s="25">
        <v>75.103751193341736</v>
      </c>
      <c r="T14" s="25">
        <v>82.40683016870679</v>
      </c>
      <c r="U14" s="25">
        <v>96.503241050000085</v>
      </c>
      <c r="W14" s="29" t="s">
        <v>1116</v>
      </c>
      <c r="X14" s="25">
        <v>83.980594386150884</v>
      </c>
      <c r="Y14" s="25">
        <v>91.903928814007017</v>
      </c>
      <c r="Z14" s="25">
        <v>65.928978697954207</v>
      </c>
      <c r="AA14" s="25">
        <v>106.80025957893874</v>
      </c>
      <c r="AB14" s="25">
        <v>118.06680835830737</v>
      </c>
      <c r="AC14" s="25">
        <v>82.556440985473202</v>
      </c>
      <c r="AD14" s="25">
        <v>57.692559034617453</v>
      </c>
      <c r="AE14" s="25">
        <v>90.262461203492975</v>
      </c>
      <c r="AF14" s="25">
        <v>125.96163498879052</v>
      </c>
    </row>
    <row r="15" spans="1:32" ht="12.75" hidden="1" customHeight="1" outlineLevel="1" x14ac:dyDescent="0.25">
      <c r="A15" s="29" t="s">
        <v>1117</v>
      </c>
      <c r="B15" s="25">
        <v>79.563211548012774</v>
      </c>
      <c r="C15" s="25">
        <v>84.956787486230581</v>
      </c>
      <c r="D15" s="25">
        <v>71.615712770866466</v>
      </c>
      <c r="E15" s="25">
        <v>108.0225019948091</v>
      </c>
      <c r="F15" s="25">
        <v>84.140703858654348</v>
      </c>
      <c r="G15" s="25">
        <v>65.259638046900776</v>
      </c>
      <c r="H15" s="25">
        <v>72.429414527384523</v>
      </c>
      <c r="I15" s="25">
        <v>85.188061234045477</v>
      </c>
      <c r="J15" s="25">
        <v>106.21677975499627</v>
      </c>
      <c r="L15" s="29" t="s">
        <v>1117</v>
      </c>
      <c r="M15" s="25">
        <v>65.48915325108004</v>
      </c>
      <c r="N15" s="25">
        <v>70.723494976486975</v>
      </c>
      <c r="O15" s="25">
        <v>129.58476771378969</v>
      </c>
      <c r="P15" s="25" t="s">
        <v>1106</v>
      </c>
      <c r="Q15" s="25">
        <v>45.899706639627261</v>
      </c>
      <c r="R15" s="25">
        <v>72.598951585939972</v>
      </c>
      <c r="S15" s="25">
        <v>74.309493152629713</v>
      </c>
      <c r="T15" s="25">
        <v>82.40683016870679</v>
      </c>
      <c r="U15" s="25">
        <v>96.503241050000085</v>
      </c>
      <c r="W15" s="29" t="s">
        <v>1117</v>
      </c>
      <c r="X15" s="25">
        <v>84.528211276753837</v>
      </c>
      <c r="Y15" s="25">
        <v>93.231197895710423</v>
      </c>
      <c r="Z15" s="25">
        <v>65.038067593821751</v>
      </c>
      <c r="AA15" s="25">
        <v>106.77970249303937</v>
      </c>
      <c r="AB15" s="25">
        <v>119.40610099412051</v>
      </c>
      <c r="AC15" s="25">
        <v>82.907790766742806</v>
      </c>
      <c r="AD15" s="25">
        <v>58.156201585348228</v>
      </c>
      <c r="AE15" s="25">
        <v>88.877114819226449</v>
      </c>
      <c r="AF15" s="25">
        <v>128.58021761789146</v>
      </c>
    </row>
    <row r="16" spans="1:32" ht="12.75" hidden="1" customHeight="1" outlineLevel="1" x14ac:dyDescent="0.25">
      <c r="A16" s="159" t="s">
        <v>1118</v>
      </c>
      <c r="B16" s="25">
        <v>79.695471151109786</v>
      </c>
      <c r="C16" s="25">
        <v>85.399755937053087</v>
      </c>
      <c r="D16" s="25">
        <v>71.893397165730349</v>
      </c>
      <c r="E16" s="25">
        <v>108.47928510923198</v>
      </c>
      <c r="F16" s="25">
        <v>87.371415949191928</v>
      </c>
      <c r="G16" s="25">
        <v>65.84202490441325</v>
      </c>
      <c r="H16" s="25">
        <v>71.337701816265422</v>
      </c>
      <c r="I16" s="25">
        <v>86.025784560536565</v>
      </c>
      <c r="J16" s="25">
        <v>105.94934797212525</v>
      </c>
      <c r="L16" s="159" t="s">
        <v>1118</v>
      </c>
      <c r="M16" s="25">
        <v>66.177597144961069</v>
      </c>
      <c r="N16" s="25">
        <v>69.981737351548134</v>
      </c>
      <c r="O16" s="25">
        <v>129.58476771378969</v>
      </c>
      <c r="P16" s="25" t="s">
        <v>1106</v>
      </c>
      <c r="Q16" s="25">
        <v>46.550623833883904</v>
      </c>
      <c r="R16" s="25">
        <v>78.224054345506559</v>
      </c>
      <c r="S16" s="25">
        <v>71.670933859766791</v>
      </c>
      <c r="T16" s="25">
        <v>82.40683016870679</v>
      </c>
      <c r="U16" s="25">
        <v>96.503241050000085</v>
      </c>
      <c r="W16" s="159" t="s">
        <v>1118</v>
      </c>
      <c r="X16" s="25">
        <v>85.562037375202991</v>
      </c>
      <c r="Y16" s="25">
        <v>94.062532461267935</v>
      </c>
      <c r="Z16" s="25">
        <v>66.991423060520006</v>
      </c>
      <c r="AA16" s="25">
        <v>107.18039639721009</v>
      </c>
      <c r="AB16" s="25">
        <v>125.3669728897861</v>
      </c>
      <c r="AC16" s="25">
        <v>83.163943432531212</v>
      </c>
      <c r="AD16" s="25">
        <v>58.747233267499773</v>
      </c>
      <c r="AE16" s="25">
        <v>89.595030605300423</v>
      </c>
      <c r="AF16" s="25">
        <v>128.38398018760199</v>
      </c>
    </row>
    <row r="17" spans="1:32" ht="12.75" hidden="1" customHeight="1" outlineLevel="1" x14ac:dyDescent="0.25">
      <c r="A17" s="29" t="s">
        <v>1119</v>
      </c>
      <c r="B17" s="25">
        <v>79.613296047395451</v>
      </c>
      <c r="C17" s="25">
        <v>84.708614643461146</v>
      </c>
      <c r="D17" s="25">
        <v>72.61472293182004</v>
      </c>
      <c r="E17" s="25">
        <v>108.71056254085413</v>
      </c>
      <c r="F17" s="25">
        <v>86.999696993505722</v>
      </c>
      <c r="G17" s="25">
        <v>66.731790530637923</v>
      </c>
      <c r="H17" s="25">
        <v>71.498241547347021</v>
      </c>
      <c r="I17" s="25">
        <v>86.310413635834905</v>
      </c>
      <c r="J17" s="25">
        <v>106.18430336868322</v>
      </c>
      <c r="L17" s="29" t="s">
        <v>1119</v>
      </c>
      <c r="M17" s="25">
        <v>65.83602371267375</v>
      </c>
      <c r="N17" s="25">
        <v>68.977503555569101</v>
      </c>
      <c r="O17" s="25">
        <v>129.58476771378969</v>
      </c>
      <c r="P17" s="25" t="s">
        <v>1106</v>
      </c>
      <c r="Q17" s="25">
        <v>46.550623833883904</v>
      </c>
      <c r="R17" s="25">
        <v>78.224054345506559</v>
      </c>
      <c r="S17" s="25">
        <v>71.670933859766791</v>
      </c>
      <c r="T17" s="25">
        <v>82.40683016870679</v>
      </c>
      <c r="U17" s="25">
        <v>96.503241050000085</v>
      </c>
      <c r="W17" s="29" t="s">
        <v>1119</v>
      </c>
      <c r="X17" s="25">
        <v>85.648495991174002</v>
      </c>
      <c r="Y17" s="25">
        <v>93.286374241378809</v>
      </c>
      <c r="Z17" s="25">
        <v>68.02823845287736</v>
      </c>
      <c r="AA17" s="25">
        <v>107.29873250974505</v>
      </c>
      <c r="AB17" s="25">
        <v>124.00437167264994</v>
      </c>
      <c r="AC17" s="25">
        <v>83.597823604246983</v>
      </c>
      <c r="AD17" s="25">
        <v>59.48316431851346</v>
      </c>
      <c r="AE17" s="25">
        <v>89.938459097545731</v>
      </c>
      <c r="AF17" s="25">
        <v>130.19684508467185</v>
      </c>
    </row>
    <row r="18" spans="1:32" ht="12.75" hidden="1" customHeight="1" outlineLevel="1" x14ac:dyDescent="0.25">
      <c r="A18" s="29" t="s">
        <v>1120</v>
      </c>
      <c r="B18" s="25">
        <v>79.871856098579599</v>
      </c>
      <c r="C18" s="25">
        <v>85.205437658819946</v>
      </c>
      <c r="D18" s="25">
        <v>72.231929172655867</v>
      </c>
      <c r="E18" s="25">
        <v>109.56618267988125</v>
      </c>
      <c r="F18" s="25">
        <v>89.576820737118638</v>
      </c>
      <c r="G18" s="25">
        <v>66.930204558002401</v>
      </c>
      <c r="H18" s="25">
        <v>71.912957946324966</v>
      </c>
      <c r="I18" s="25">
        <v>87.491509496224879</v>
      </c>
      <c r="J18" s="25">
        <v>107.61995820046121</v>
      </c>
      <c r="L18" s="29" t="s">
        <v>1120</v>
      </c>
      <c r="M18" s="25">
        <v>66.19481869569907</v>
      </c>
      <c r="N18" s="25">
        <v>72.144844967200811</v>
      </c>
      <c r="O18" s="25">
        <v>117.32674914626905</v>
      </c>
      <c r="P18" s="25" t="s">
        <v>1106</v>
      </c>
      <c r="Q18" s="25">
        <v>52.239620765279561</v>
      </c>
      <c r="R18" s="25">
        <v>73.117000086437685</v>
      </c>
      <c r="S18" s="25">
        <v>72.3805015387737</v>
      </c>
      <c r="T18" s="25">
        <v>82.40683016870679</v>
      </c>
      <c r="U18" s="25">
        <v>96.881707662838224</v>
      </c>
      <c r="W18" s="29" t="s">
        <v>1120</v>
      </c>
      <c r="X18" s="25">
        <v>85.950452587086929</v>
      </c>
      <c r="Y18" s="25">
        <v>92.369934784887931</v>
      </c>
      <c r="Z18" s="25">
        <v>69.411157834112572</v>
      </c>
      <c r="AA18" s="25">
        <v>109.48435760219675</v>
      </c>
      <c r="AB18" s="25">
        <v>122.61152532022079</v>
      </c>
      <c r="AC18" s="25">
        <v>84.276780040805335</v>
      </c>
      <c r="AD18" s="25">
        <v>60.542696134419884</v>
      </c>
      <c r="AE18" s="25">
        <v>89.991385790173723</v>
      </c>
      <c r="AF18" s="25">
        <v>137.08859652160163</v>
      </c>
    </row>
    <row r="19" spans="1:32" ht="12.75" hidden="1" customHeight="1" outlineLevel="1" x14ac:dyDescent="0.25">
      <c r="A19" s="29" t="s">
        <v>1121</v>
      </c>
      <c r="B19" s="25">
        <v>79.876995405476123</v>
      </c>
      <c r="C19" s="25">
        <v>85.512564746912645</v>
      </c>
      <c r="D19" s="25">
        <v>73.911774168013878</v>
      </c>
      <c r="E19" s="25">
        <v>110.70560541998393</v>
      </c>
      <c r="F19" s="25">
        <v>93.135134210319194</v>
      </c>
      <c r="G19" s="25">
        <v>67.144997816933255</v>
      </c>
      <c r="H19" s="25">
        <v>71.144058637404058</v>
      </c>
      <c r="I19" s="25">
        <v>88.813003005033963</v>
      </c>
      <c r="J19" s="25">
        <v>107.77474490941403</v>
      </c>
      <c r="L19" s="29" t="s">
        <v>1121</v>
      </c>
      <c r="M19" s="25">
        <v>67.157220297838364</v>
      </c>
      <c r="N19" s="25">
        <v>75.480603318081677</v>
      </c>
      <c r="O19" s="25">
        <v>110.19201440088779</v>
      </c>
      <c r="P19" s="25" t="s">
        <v>1106</v>
      </c>
      <c r="Q19" s="25">
        <v>60.036083600885668</v>
      </c>
      <c r="R19" s="25">
        <v>68.697113740947799</v>
      </c>
      <c r="S19" s="25">
        <v>73.429421861331392</v>
      </c>
      <c r="T19" s="25">
        <v>82.40683016870679</v>
      </c>
      <c r="U19" s="25">
        <v>97.270493066351804</v>
      </c>
      <c r="W19" s="29" t="s">
        <v>1121</v>
      </c>
      <c r="X19" s="25">
        <v>85.943485346130529</v>
      </c>
      <c r="Y19" s="25">
        <v>91.417116139896109</v>
      </c>
      <c r="Z19" s="25">
        <v>72.153403278802472</v>
      </c>
      <c r="AA19" s="25">
        <v>111.42450381201992</v>
      </c>
      <c r="AB19" s="25">
        <v>120.65757197319262</v>
      </c>
      <c r="AC19" s="25">
        <v>84.195020870742795</v>
      </c>
      <c r="AD19" s="25">
        <v>60.837763423384686</v>
      </c>
      <c r="AE19" s="25">
        <v>89.844634304524561</v>
      </c>
      <c r="AF19" s="25">
        <v>134.44932355541164</v>
      </c>
    </row>
    <row r="20" spans="1:32" ht="12.75" hidden="1" customHeight="1" outlineLevel="1" x14ac:dyDescent="0.25">
      <c r="A20" s="29" t="s">
        <v>1122</v>
      </c>
      <c r="B20" s="25">
        <v>80.024710451118551</v>
      </c>
      <c r="C20" s="25">
        <v>85.576037502025329</v>
      </c>
      <c r="D20" s="25">
        <v>76.601573422786274</v>
      </c>
      <c r="E20" s="25">
        <v>112.90980597996304</v>
      </c>
      <c r="F20" s="25">
        <v>96.78934037657109</v>
      </c>
      <c r="G20" s="25">
        <v>67.330829594930023</v>
      </c>
      <c r="H20" s="25">
        <v>70.04230211680084</v>
      </c>
      <c r="I20" s="25">
        <v>91.037687144038486</v>
      </c>
      <c r="J20" s="25">
        <v>107.47670231737396</v>
      </c>
      <c r="L20" s="29" t="s">
        <v>1122</v>
      </c>
      <c r="M20" s="25">
        <v>68.005106314619837</v>
      </c>
      <c r="N20" s="25">
        <v>77.333970710823323</v>
      </c>
      <c r="O20" s="25">
        <v>103.49114866029328</v>
      </c>
      <c r="P20" s="25" t="s">
        <v>1106</v>
      </c>
      <c r="Q20" s="25">
        <v>69.409710172350671</v>
      </c>
      <c r="R20" s="25">
        <v>64.761519401322815</v>
      </c>
      <c r="S20" s="25">
        <v>75.389232426436138</v>
      </c>
      <c r="T20" s="25">
        <v>82.40683016870679</v>
      </c>
      <c r="U20" s="25">
        <v>97.669878599600594</v>
      </c>
      <c r="W20" s="29" t="s">
        <v>1122</v>
      </c>
      <c r="X20" s="25">
        <v>85.76138678295591</v>
      </c>
      <c r="Y20" s="25">
        <v>89.647318611472414</v>
      </c>
      <c r="Z20" s="25">
        <v>76.066779274471557</v>
      </c>
      <c r="AA20" s="25">
        <v>113.30495331479158</v>
      </c>
      <c r="AB20" s="25">
        <v>117.37557336538676</v>
      </c>
      <c r="AC20" s="25">
        <v>84.006837401589422</v>
      </c>
      <c r="AD20" s="25">
        <v>60.949782805890266</v>
      </c>
      <c r="AE20" s="25">
        <v>92.397300898441387</v>
      </c>
      <c r="AF20" s="25">
        <v>129.1721819788032</v>
      </c>
    </row>
    <row r="21" spans="1:32" ht="12.75" hidden="1" customHeight="1" outlineLevel="1" x14ac:dyDescent="0.25">
      <c r="A21" s="29" t="s">
        <v>1123</v>
      </c>
      <c r="B21" s="25">
        <v>80.024710451118551</v>
      </c>
      <c r="C21" s="25">
        <v>85.576037502025329</v>
      </c>
      <c r="D21" s="25">
        <v>76.601573422786274</v>
      </c>
      <c r="E21" s="25">
        <v>112.90980597996304</v>
      </c>
      <c r="F21" s="25">
        <v>96.78934037657109</v>
      </c>
      <c r="G21" s="25">
        <v>67.330829594930023</v>
      </c>
      <c r="H21" s="25">
        <v>70.04230211680084</v>
      </c>
      <c r="I21" s="25">
        <v>91.037687144038486</v>
      </c>
      <c r="J21" s="25">
        <v>107.47670231737396</v>
      </c>
      <c r="L21" s="29" t="s">
        <v>1123</v>
      </c>
      <c r="M21" s="25">
        <v>68.005106314619837</v>
      </c>
      <c r="N21" s="25">
        <v>77.333970710823323</v>
      </c>
      <c r="O21" s="25">
        <v>103.49114866029328</v>
      </c>
      <c r="P21" s="25" t="s">
        <v>1106</v>
      </c>
      <c r="Q21" s="25">
        <v>69.409710172350671</v>
      </c>
      <c r="R21" s="25">
        <v>64.761519401322815</v>
      </c>
      <c r="S21" s="25">
        <v>75.389232426436138</v>
      </c>
      <c r="T21" s="25">
        <v>82.40683016870679</v>
      </c>
      <c r="U21" s="25">
        <v>97.669878599600594</v>
      </c>
      <c r="W21" s="29" t="s">
        <v>1123</v>
      </c>
      <c r="X21" s="25">
        <v>85.76138678295591</v>
      </c>
      <c r="Y21" s="25">
        <v>89.647318611472414</v>
      </c>
      <c r="Z21" s="25">
        <v>76.066779274471557</v>
      </c>
      <c r="AA21" s="25">
        <v>113.30495331479158</v>
      </c>
      <c r="AB21" s="25">
        <v>117.37557336538676</v>
      </c>
      <c r="AC21" s="25">
        <v>84.006837401589422</v>
      </c>
      <c r="AD21" s="25">
        <v>60.949782805890266</v>
      </c>
      <c r="AE21" s="25">
        <v>92.397300898441387</v>
      </c>
      <c r="AF21" s="25">
        <v>129.1721819788032</v>
      </c>
    </row>
    <row r="22" spans="1:32" ht="12.75" hidden="1" customHeight="1" outlineLevel="1" x14ac:dyDescent="0.25">
      <c r="A22" s="29" t="s">
        <v>1124</v>
      </c>
      <c r="B22" s="25">
        <v>80.53028617826331</v>
      </c>
      <c r="C22" s="25">
        <v>85.988169098739831</v>
      </c>
      <c r="D22" s="25">
        <v>79.577360984156883</v>
      </c>
      <c r="E22" s="25">
        <v>115.15304263880815</v>
      </c>
      <c r="F22" s="25">
        <v>101.59317280630685</v>
      </c>
      <c r="G22" s="25">
        <v>67.826062097009114</v>
      </c>
      <c r="H22" s="25">
        <v>69.387648226793516</v>
      </c>
      <c r="I22" s="25">
        <v>94.245130212201104</v>
      </c>
      <c r="J22" s="25">
        <v>107.19330906404768</v>
      </c>
      <c r="L22" s="29" t="s">
        <v>1124</v>
      </c>
      <c r="M22" s="25">
        <v>69.29232325553879</v>
      </c>
      <c r="N22" s="25">
        <v>79.511206044422906</v>
      </c>
      <c r="O22" s="25">
        <v>97.197767998518671</v>
      </c>
      <c r="P22" s="25" t="s">
        <v>1106</v>
      </c>
      <c r="Q22" s="25">
        <v>80.679548425154238</v>
      </c>
      <c r="R22" s="25">
        <v>61.267474745079888</v>
      </c>
      <c r="S22" s="25">
        <v>77.566221303462484</v>
      </c>
      <c r="T22" s="25">
        <v>82.40683016870679</v>
      </c>
      <c r="U22" s="25">
        <v>98.080153272278309</v>
      </c>
      <c r="W22" s="29" t="s">
        <v>1124</v>
      </c>
      <c r="X22" s="25">
        <v>86.074961900981563</v>
      </c>
      <c r="Y22" s="25">
        <v>88.557208332996851</v>
      </c>
      <c r="Z22" s="25">
        <v>80.25504559143225</v>
      </c>
      <c r="AA22" s="25">
        <v>115.3679052568759</v>
      </c>
      <c r="AB22" s="25">
        <v>114.34620108109316</v>
      </c>
      <c r="AC22" s="25">
        <v>84.193875112522434</v>
      </c>
      <c r="AD22" s="25">
        <v>61.383556767370834</v>
      </c>
      <c r="AE22" s="25">
        <v>96.403868332753504</v>
      </c>
      <c r="AF22" s="25">
        <v>124.12004380128532</v>
      </c>
    </row>
    <row r="23" spans="1:32" ht="12.75" hidden="1" customHeight="1" outlineLevel="1" x14ac:dyDescent="0.25">
      <c r="A23" s="29" t="s">
        <v>1125</v>
      </c>
      <c r="B23" s="25">
        <v>81.515421335888604</v>
      </c>
      <c r="C23" s="25">
        <v>87.303584003594864</v>
      </c>
      <c r="D23" s="25">
        <v>81.339343812782886</v>
      </c>
      <c r="E23" s="25">
        <v>116.94253671584968</v>
      </c>
      <c r="F23" s="25">
        <v>104.81795629280255</v>
      </c>
      <c r="G23" s="25">
        <v>67.13076982142897</v>
      </c>
      <c r="H23" s="25">
        <v>70.325410152994877</v>
      </c>
      <c r="I23" s="25">
        <v>97.49863307919685</v>
      </c>
      <c r="J23" s="25">
        <v>106.98502063625037</v>
      </c>
      <c r="L23" s="29" t="s">
        <v>1125</v>
      </c>
      <c r="M23" s="25">
        <v>71.141505371472917</v>
      </c>
      <c r="N23" s="25">
        <v>83.775563801275894</v>
      </c>
      <c r="O23" s="25">
        <v>91.287092917527673</v>
      </c>
      <c r="P23" s="25" t="s">
        <v>1106</v>
      </c>
      <c r="Q23" s="25">
        <v>92.633573385390207</v>
      </c>
      <c r="R23" s="25">
        <v>54.878561169396811</v>
      </c>
      <c r="S23" s="25">
        <v>82.909496807806462</v>
      </c>
      <c r="T23" s="25">
        <v>82.40683016870679</v>
      </c>
      <c r="U23" s="25">
        <v>98.501613973850496</v>
      </c>
      <c r="W23" s="29" t="s">
        <v>1125</v>
      </c>
      <c r="X23" s="25">
        <v>85.400582664019723</v>
      </c>
      <c r="Y23" s="25">
        <v>88.217333808349395</v>
      </c>
      <c r="Z23" s="25">
        <v>80.368476515586948</v>
      </c>
      <c r="AA23" s="25">
        <v>116.94253671584968</v>
      </c>
      <c r="AB23" s="25">
        <v>107.52499796171311</v>
      </c>
      <c r="AC23" s="25">
        <v>83.609223464997925</v>
      </c>
      <c r="AD23" s="25">
        <v>60.120556035088647</v>
      </c>
      <c r="AE23" s="25">
        <v>100.45409987419305</v>
      </c>
      <c r="AF23" s="25">
        <v>117.83655266583999</v>
      </c>
    </row>
    <row r="24" spans="1:32" hidden="1" outlineLevel="1" x14ac:dyDescent="0.25">
      <c r="A24" s="29" t="s">
        <v>1126</v>
      </c>
      <c r="B24" s="25">
        <v>82.382916686842663</v>
      </c>
      <c r="C24" s="25">
        <v>87.156078761100417</v>
      </c>
      <c r="D24" s="25">
        <v>83.432671193083408</v>
      </c>
      <c r="E24" s="25">
        <v>116.94253671584968</v>
      </c>
      <c r="F24" s="25">
        <v>104.81795629280255</v>
      </c>
      <c r="G24" s="25">
        <v>67.949565805071046</v>
      </c>
      <c r="H24" s="25">
        <v>72.277017889038262</v>
      </c>
      <c r="I24" s="25">
        <v>97.49863307919685</v>
      </c>
      <c r="J24" s="25">
        <v>107.69885243315215</v>
      </c>
      <c r="L24" s="29" t="s">
        <v>1126</v>
      </c>
      <c r="M24" s="25">
        <v>71.157988704431503</v>
      </c>
      <c r="N24" s="25">
        <v>83.775563801275894</v>
      </c>
      <c r="O24" s="25">
        <v>91.287092917527673</v>
      </c>
      <c r="P24" s="25" t="s">
        <v>1106</v>
      </c>
      <c r="Q24" s="25">
        <v>92.633573385390207</v>
      </c>
      <c r="R24" s="25">
        <v>54.878561169396811</v>
      </c>
      <c r="S24" s="25">
        <v>82.909496807806462</v>
      </c>
      <c r="T24" s="25">
        <v>82.40683016870679</v>
      </c>
      <c r="U24" s="25">
        <v>99.773498348504177</v>
      </c>
      <c r="W24" s="29" t="s">
        <v>1126</v>
      </c>
      <c r="X24" s="25">
        <v>86.661833062205247</v>
      </c>
      <c r="Y24" s="25">
        <v>88.031625018596088</v>
      </c>
      <c r="Z24" s="25">
        <v>82.666105700693677</v>
      </c>
      <c r="AA24" s="25">
        <v>116.94253671584968</v>
      </c>
      <c r="AB24" s="25">
        <v>107.52499796171311</v>
      </c>
      <c r="AC24" s="25">
        <v>85.56616505465405</v>
      </c>
      <c r="AD24" s="25">
        <v>63.687940905581584</v>
      </c>
      <c r="AE24" s="25">
        <v>100.45409987419305</v>
      </c>
      <c r="AF24" s="25">
        <v>117.83655266583999</v>
      </c>
    </row>
    <row r="25" spans="1:32" hidden="1" outlineLevel="1" x14ac:dyDescent="0.25">
      <c r="A25" s="29" t="s">
        <v>1127</v>
      </c>
      <c r="B25" s="25">
        <v>83.229735605664175</v>
      </c>
      <c r="C25" s="25">
        <v>85.103910206494476</v>
      </c>
      <c r="D25" s="25">
        <v>84.519461304605457</v>
      </c>
      <c r="E25" s="25">
        <v>118.10672615151991</v>
      </c>
      <c r="F25" s="25">
        <v>102.72121239198349</v>
      </c>
      <c r="G25" s="25">
        <v>70.987147405020252</v>
      </c>
      <c r="H25" s="25">
        <v>75.200104316852773</v>
      </c>
      <c r="I25" s="25">
        <v>100.35614188918609</v>
      </c>
      <c r="J25" s="25">
        <v>107.82597411505228</v>
      </c>
      <c r="L25" s="29" t="s">
        <v>1127</v>
      </c>
      <c r="M25" s="25">
        <v>73.372180773802725</v>
      </c>
      <c r="N25" s="25">
        <v>81.99777764538868</v>
      </c>
      <c r="O25" s="25">
        <v>91.287092917527673</v>
      </c>
      <c r="P25" s="25" t="s">
        <v>1106</v>
      </c>
      <c r="Q25" s="25">
        <v>92.633573385390207</v>
      </c>
      <c r="R25" s="25">
        <v>59.588113290982648</v>
      </c>
      <c r="S25" s="25">
        <v>83.068372420754628</v>
      </c>
      <c r="T25" s="25">
        <v>85.688457137881585</v>
      </c>
      <c r="U25" s="25">
        <v>100</v>
      </c>
      <c r="W25" s="29" t="s">
        <v>1127</v>
      </c>
      <c r="X25" s="25">
        <v>87.250280580512111</v>
      </c>
      <c r="Y25" s="25">
        <v>85.908392000387352</v>
      </c>
      <c r="Z25" s="25">
        <v>83.858962920169787</v>
      </c>
      <c r="AA25" s="25">
        <v>118.10672615151991</v>
      </c>
      <c r="AB25" s="25">
        <v>104.96241404653451</v>
      </c>
      <c r="AC25" s="25">
        <v>86.232262444786613</v>
      </c>
      <c r="AD25" s="25">
        <v>68.931883467980782</v>
      </c>
      <c r="AE25" s="25">
        <v>105.23159098724815</v>
      </c>
      <c r="AF25" s="25">
        <v>117.83655266583999</v>
      </c>
    </row>
    <row r="26" spans="1:32" hidden="1" outlineLevel="1" x14ac:dyDescent="0.25">
      <c r="A26" s="29" t="s">
        <v>1128</v>
      </c>
      <c r="B26" s="25">
        <v>84.72910766608706</v>
      </c>
      <c r="C26" s="25">
        <v>84.480543886591093</v>
      </c>
      <c r="D26" s="25">
        <v>84.997910527464057</v>
      </c>
      <c r="E26" s="25">
        <v>119.75904319258051</v>
      </c>
      <c r="F26" s="25">
        <v>107.13351649071896</v>
      </c>
      <c r="G26" s="25">
        <v>72.751787012417822</v>
      </c>
      <c r="H26" s="25">
        <v>79.036557574542329</v>
      </c>
      <c r="I26" s="25">
        <v>111.71160168378394</v>
      </c>
      <c r="J26" s="25">
        <v>104.12791970310218</v>
      </c>
      <c r="L26" s="29" t="s">
        <v>1128</v>
      </c>
      <c r="M26" s="25">
        <v>77.601988902191252</v>
      </c>
      <c r="N26" s="25">
        <v>82.17036485604487</v>
      </c>
      <c r="O26" s="25">
        <v>91.287092917527673</v>
      </c>
      <c r="P26" s="25" t="s">
        <v>1106</v>
      </c>
      <c r="Q26" s="25">
        <v>114.73285322921967</v>
      </c>
      <c r="R26" s="25">
        <v>64.297665412568477</v>
      </c>
      <c r="S26" s="25">
        <v>92.572185302150842</v>
      </c>
      <c r="T26" s="25">
        <v>83.70327612651522</v>
      </c>
      <c r="U26" s="25">
        <v>100</v>
      </c>
      <c r="W26" s="29" t="s">
        <v>1128</v>
      </c>
      <c r="X26" s="25">
        <v>88.048164600715182</v>
      </c>
      <c r="Y26" s="25">
        <v>85.078875391813796</v>
      </c>
      <c r="Z26" s="25">
        <v>84.38410719926182</v>
      </c>
      <c r="AA26" s="25">
        <v>119.75904319258051</v>
      </c>
      <c r="AB26" s="25">
        <v>105.445148572251</v>
      </c>
      <c r="AC26" s="25">
        <v>83.855998640908965</v>
      </c>
      <c r="AD26" s="25">
        <v>68.106978062074262</v>
      </c>
      <c r="AE26" s="25">
        <v>125.72381332864815</v>
      </c>
      <c r="AF26" s="25">
        <v>109.40813962611078</v>
      </c>
    </row>
    <row r="27" spans="1:32" hidden="1" outlineLevel="1" x14ac:dyDescent="0.25">
      <c r="A27" s="29" t="s">
        <v>1129</v>
      </c>
      <c r="B27" s="25">
        <v>84.908695258767565</v>
      </c>
      <c r="C27" s="25">
        <v>84.610358571321882</v>
      </c>
      <c r="D27" s="25">
        <v>84.997910527464057</v>
      </c>
      <c r="E27" s="25">
        <v>119.75904319258051</v>
      </c>
      <c r="F27" s="25">
        <v>107.13351649071896</v>
      </c>
      <c r="G27" s="25">
        <v>72.751787012417822</v>
      </c>
      <c r="H27" s="25">
        <v>80.198728370246968</v>
      </c>
      <c r="I27" s="25">
        <v>111.71160168378394</v>
      </c>
      <c r="J27" s="25">
        <v>104.12791970310218</v>
      </c>
      <c r="L27" s="29" t="s">
        <v>1129</v>
      </c>
      <c r="M27" s="25">
        <v>77.601988902191252</v>
      </c>
      <c r="N27" s="25">
        <v>82.17036485604487</v>
      </c>
      <c r="O27" s="25">
        <v>91.287092917527673</v>
      </c>
      <c r="P27" s="25" t="s">
        <v>1106</v>
      </c>
      <c r="Q27" s="25">
        <v>114.73285322921967</v>
      </c>
      <c r="R27" s="25">
        <v>64.297665412568477</v>
      </c>
      <c r="S27" s="25">
        <v>92.572185302150842</v>
      </c>
      <c r="T27" s="25">
        <v>83.70327612651522</v>
      </c>
      <c r="U27" s="25">
        <v>100</v>
      </c>
      <c r="W27" s="29" t="s">
        <v>1129</v>
      </c>
      <c r="X27" s="25">
        <v>88.325767113796488</v>
      </c>
      <c r="Y27" s="25">
        <v>85.242311806587139</v>
      </c>
      <c r="Z27" s="25">
        <v>84.38410719926182</v>
      </c>
      <c r="AA27" s="25">
        <v>119.75904319258051</v>
      </c>
      <c r="AB27" s="25">
        <v>105.445148572251</v>
      </c>
      <c r="AC27" s="25">
        <v>83.855998640908965</v>
      </c>
      <c r="AD27" s="25">
        <v>70.205856821525302</v>
      </c>
      <c r="AE27" s="25">
        <v>125.72381332864815</v>
      </c>
      <c r="AF27" s="25">
        <v>109.40813962611078</v>
      </c>
    </row>
    <row r="28" spans="1:32" hidden="1" outlineLevel="1" x14ac:dyDescent="0.25">
      <c r="A28" s="29" t="s">
        <v>1130</v>
      </c>
      <c r="B28" s="25">
        <v>86.21505299689845</v>
      </c>
      <c r="C28" s="25">
        <v>84.203971190359709</v>
      </c>
      <c r="D28" s="25">
        <v>85.291376002040138</v>
      </c>
      <c r="E28" s="25">
        <v>128.411242099802</v>
      </c>
      <c r="F28" s="25">
        <v>105.86736845787352</v>
      </c>
      <c r="G28" s="25">
        <v>72.389072844153617</v>
      </c>
      <c r="H28" s="25">
        <v>83.430229878501962</v>
      </c>
      <c r="I28" s="25">
        <v>121.5481838265019</v>
      </c>
      <c r="J28" s="25">
        <v>104.12791970310218</v>
      </c>
      <c r="L28" s="29" t="s">
        <v>1130</v>
      </c>
      <c r="M28" s="25">
        <v>79.544630327114234</v>
      </c>
      <c r="N28" s="25">
        <v>83.193141565784487</v>
      </c>
      <c r="O28" s="25">
        <v>91.287092917527673</v>
      </c>
      <c r="P28" s="25" t="s">
        <v>1106</v>
      </c>
      <c r="Q28" s="25">
        <v>107.36642661460979</v>
      </c>
      <c r="R28" s="25">
        <v>64.297665412568477</v>
      </c>
      <c r="S28" s="25">
        <v>99.160228902988223</v>
      </c>
      <c r="T28" s="25">
        <v>90.607628577887098</v>
      </c>
      <c r="U28" s="25">
        <v>100</v>
      </c>
      <c r="W28" s="29" t="s">
        <v>1130</v>
      </c>
      <c r="X28" s="25">
        <v>89.354184066790793</v>
      </c>
      <c r="Y28" s="25">
        <v>84.465773934994957</v>
      </c>
      <c r="Z28" s="25">
        <v>84.70621393017862</v>
      </c>
      <c r="AA28" s="25">
        <v>128.411242099802</v>
      </c>
      <c r="AB28" s="25">
        <v>105.53431811587085</v>
      </c>
      <c r="AC28" s="25">
        <v>82.989103278432395</v>
      </c>
      <c r="AD28" s="25">
        <v>70.687697063781243</v>
      </c>
      <c r="AE28" s="25">
        <v>139.41967808744224</v>
      </c>
      <c r="AF28" s="25">
        <v>109.40813962611078</v>
      </c>
    </row>
    <row r="29" spans="1:32" hidden="1" outlineLevel="1" x14ac:dyDescent="0.25">
      <c r="A29" s="29" t="s">
        <v>1131</v>
      </c>
      <c r="B29" s="25">
        <v>86.763983411300202</v>
      </c>
      <c r="C29" s="25">
        <v>82.867443259073511</v>
      </c>
      <c r="D29" s="25">
        <v>90.0999278220538</v>
      </c>
      <c r="E29" s="25">
        <v>99.567464571365761</v>
      </c>
      <c r="F29" s="25">
        <v>106.07698329764881</v>
      </c>
      <c r="G29" s="25">
        <v>76.962887712130836</v>
      </c>
      <c r="H29" s="25">
        <v>85.413683127887268</v>
      </c>
      <c r="I29" s="25">
        <v>111.3633282065622</v>
      </c>
      <c r="J29" s="25">
        <v>104.12791970310218</v>
      </c>
      <c r="L29" s="29" t="s">
        <v>1131</v>
      </c>
      <c r="M29" s="25">
        <v>83.445301247039339</v>
      </c>
      <c r="N29" s="25">
        <v>88.852326491087766</v>
      </c>
      <c r="O29" s="25">
        <v>99.999999999999986</v>
      </c>
      <c r="P29" s="25" t="s">
        <v>1106</v>
      </c>
      <c r="Q29" s="25">
        <v>107.36642661460979</v>
      </c>
      <c r="R29" s="25">
        <v>69.007217534154279</v>
      </c>
      <c r="S29" s="25">
        <v>99.160228902988223</v>
      </c>
      <c r="T29" s="25">
        <v>93.889255547061907</v>
      </c>
      <c r="U29" s="25">
        <v>100</v>
      </c>
      <c r="W29" s="29" t="s">
        <v>1131</v>
      </c>
      <c r="X29" s="25">
        <v>88.326539681820108</v>
      </c>
      <c r="Y29" s="25">
        <v>81.317371102134871</v>
      </c>
      <c r="Z29" s="25">
        <v>89.133713634679197</v>
      </c>
      <c r="AA29" s="25">
        <v>99.567464571365761</v>
      </c>
      <c r="AB29" s="25">
        <v>105.79050372660805</v>
      </c>
      <c r="AC29" s="25">
        <v>87.326834181280773</v>
      </c>
      <c r="AD29" s="25">
        <v>74.268148854220641</v>
      </c>
      <c r="AE29" s="25">
        <v>122.3915390868158</v>
      </c>
      <c r="AF29" s="25">
        <v>109.40813962611078</v>
      </c>
    </row>
    <row r="30" spans="1:32" hidden="1" outlineLevel="1" x14ac:dyDescent="0.25">
      <c r="A30" s="29" t="s">
        <v>1132</v>
      </c>
      <c r="B30" s="25">
        <v>88.037303565943631</v>
      </c>
      <c r="C30" s="25">
        <v>84.463581222688333</v>
      </c>
      <c r="D30" s="25">
        <v>91.880405064945464</v>
      </c>
      <c r="E30" s="25">
        <v>99.226407003571012</v>
      </c>
      <c r="F30" s="25">
        <v>101.6680582438096</v>
      </c>
      <c r="G30" s="25">
        <v>78.402418157887212</v>
      </c>
      <c r="H30" s="25">
        <v>87.786876918621857</v>
      </c>
      <c r="I30" s="25">
        <v>111.56666734762962</v>
      </c>
      <c r="J30" s="25">
        <v>104.12791970310218</v>
      </c>
      <c r="L30" s="29" t="s">
        <v>1132</v>
      </c>
      <c r="M30" s="25">
        <v>84.192828037356449</v>
      </c>
      <c r="N30" s="25">
        <v>89.600965740439534</v>
      </c>
      <c r="O30" s="25">
        <v>91.287092917527673</v>
      </c>
      <c r="P30" s="25" t="s">
        <v>1106</v>
      </c>
      <c r="Q30" s="25">
        <v>107.36642661460979</v>
      </c>
      <c r="R30" s="25">
        <v>71.361993594947236</v>
      </c>
      <c r="S30" s="25">
        <v>99.160228902988223</v>
      </c>
      <c r="T30" s="25">
        <v>94.295038082980057</v>
      </c>
      <c r="U30" s="25">
        <v>100</v>
      </c>
      <c r="W30" s="29" t="s">
        <v>1132</v>
      </c>
      <c r="X30" s="25">
        <v>89.863995159515028</v>
      </c>
      <c r="Y30" s="25">
        <v>83.133009448479527</v>
      </c>
      <c r="Z30" s="25">
        <v>91.938310361399161</v>
      </c>
      <c r="AA30" s="25">
        <v>99.226407003571012</v>
      </c>
      <c r="AB30" s="25">
        <v>100.40203428988627</v>
      </c>
      <c r="AC30" s="25">
        <v>87.470448772273073</v>
      </c>
      <c r="AD30" s="25">
        <v>78.552010297954325</v>
      </c>
      <c r="AE30" s="25">
        <v>122.3915390868158</v>
      </c>
      <c r="AF30" s="25">
        <v>109.40813962611078</v>
      </c>
    </row>
    <row r="31" spans="1:32" hidden="1" outlineLevel="1" x14ac:dyDescent="0.25">
      <c r="A31" s="29" t="s">
        <v>1133</v>
      </c>
      <c r="B31" s="25">
        <v>87.920648391116458</v>
      </c>
      <c r="C31" s="25">
        <v>85.459433653714086</v>
      </c>
      <c r="D31" s="25">
        <v>95.362629875573532</v>
      </c>
      <c r="E31" s="25">
        <v>99.226407003571012</v>
      </c>
      <c r="F31" s="25">
        <v>95.309228299604015</v>
      </c>
      <c r="G31" s="25">
        <v>76.756333086553667</v>
      </c>
      <c r="H31" s="25">
        <v>84.383408856968103</v>
      </c>
      <c r="I31" s="25">
        <v>111.56666734762962</v>
      </c>
      <c r="J31" s="25">
        <v>104.12791970310218</v>
      </c>
      <c r="L31" s="29" t="s">
        <v>1133</v>
      </c>
      <c r="M31" s="25">
        <v>83.937724322914903</v>
      </c>
      <c r="N31" s="25">
        <v>88.059427935923438</v>
      </c>
      <c r="O31" s="25">
        <v>91.287092917527673</v>
      </c>
      <c r="P31" s="25" t="s">
        <v>1106</v>
      </c>
      <c r="Q31" s="25">
        <v>107.36642661460979</v>
      </c>
      <c r="R31" s="25">
        <v>71.361993594947236</v>
      </c>
      <c r="S31" s="25">
        <v>99.160228902988223</v>
      </c>
      <c r="T31" s="25">
        <v>94.295038082980057</v>
      </c>
      <c r="U31" s="25">
        <v>100</v>
      </c>
      <c r="W31" s="29" t="s">
        <v>1133</v>
      </c>
      <c r="X31" s="25">
        <v>89.771225273581592</v>
      </c>
      <c r="Y31" s="25">
        <v>84.786040608467346</v>
      </c>
      <c r="Z31" s="25">
        <v>95.760388756443689</v>
      </c>
      <c r="AA31" s="25">
        <v>99.226407003571012</v>
      </c>
      <c r="AB31" s="25">
        <v>92.630443621129842</v>
      </c>
      <c r="AC31" s="25">
        <v>83.536266875244152</v>
      </c>
      <c r="AD31" s="25">
        <v>72.415127376857015</v>
      </c>
      <c r="AE31" s="25">
        <v>122.3915390868158</v>
      </c>
      <c r="AF31" s="25">
        <v>109.40813962611078</v>
      </c>
    </row>
    <row r="32" spans="1:32" hidden="1" outlineLevel="1" x14ac:dyDescent="0.25">
      <c r="A32" s="29" t="s">
        <v>1134</v>
      </c>
      <c r="B32" s="25">
        <v>88.48874859470962</v>
      </c>
      <c r="C32" s="25">
        <v>87.067193273603422</v>
      </c>
      <c r="D32" s="25">
        <v>93.957481210346231</v>
      </c>
      <c r="E32" s="25">
        <v>100.45266105117767</v>
      </c>
      <c r="F32" s="25">
        <v>96.197934421444614</v>
      </c>
      <c r="G32" s="25">
        <v>80.054737626777495</v>
      </c>
      <c r="H32" s="25">
        <v>80.320754555635716</v>
      </c>
      <c r="I32" s="25">
        <v>111.35579254242754</v>
      </c>
      <c r="J32" s="25">
        <v>104.12791970310218</v>
      </c>
      <c r="L32" s="29" t="s">
        <v>1134</v>
      </c>
      <c r="M32" s="25">
        <v>85.160900683795305</v>
      </c>
      <c r="N32" s="25">
        <v>87.768072379266897</v>
      </c>
      <c r="O32" s="25">
        <v>91.287092917527673</v>
      </c>
      <c r="P32" s="25" t="s">
        <v>1106</v>
      </c>
      <c r="Q32" s="25">
        <v>107.36642661460979</v>
      </c>
      <c r="R32" s="25">
        <v>73.716769655740137</v>
      </c>
      <c r="S32" s="25">
        <v>99.477980128884568</v>
      </c>
      <c r="T32" s="25">
        <v>95.681760285822619</v>
      </c>
      <c r="U32" s="25">
        <v>100</v>
      </c>
      <c r="W32" s="29" t="s">
        <v>1134</v>
      </c>
      <c r="X32" s="25">
        <v>89.967702911996909</v>
      </c>
      <c r="Y32" s="25">
        <v>86.885667060818264</v>
      </c>
      <c r="Z32" s="25">
        <v>94.218102245015871</v>
      </c>
      <c r="AA32" s="25">
        <v>100.45266105117767</v>
      </c>
      <c r="AB32" s="25">
        <v>93.716596303991977</v>
      </c>
      <c r="AC32" s="25">
        <v>88.122634115335856</v>
      </c>
      <c r="AD32" s="25">
        <v>64.735229471487727</v>
      </c>
      <c r="AE32" s="25">
        <v>122.3915390868158</v>
      </c>
      <c r="AF32" s="25">
        <v>109.40813962611078</v>
      </c>
    </row>
    <row r="33" spans="1:37" hidden="1" outlineLevel="1" x14ac:dyDescent="0.25">
      <c r="A33" s="29" t="s">
        <v>1135</v>
      </c>
      <c r="B33" s="25">
        <v>89.618182888821309</v>
      </c>
      <c r="C33" s="25">
        <v>88.715808214302996</v>
      </c>
      <c r="D33" s="25">
        <v>92.671154844254957</v>
      </c>
      <c r="E33" s="25">
        <v>100.16945023769156</v>
      </c>
      <c r="F33" s="25">
        <v>96.227936238410024</v>
      </c>
      <c r="G33" s="25">
        <v>82.357119749709256</v>
      </c>
      <c r="H33" s="25">
        <v>84.648151155276182</v>
      </c>
      <c r="I33" s="25">
        <v>109.64598732481325</v>
      </c>
      <c r="J33" s="25">
        <v>100</v>
      </c>
      <c r="L33" s="29" t="s">
        <v>1135</v>
      </c>
      <c r="M33" s="25">
        <v>86.026331839103179</v>
      </c>
      <c r="N33" s="25">
        <v>86.30712373410627</v>
      </c>
      <c r="O33" s="25">
        <v>91.287092917527673</v>
      </c>
      <c r="P33" s="25" t="s">
        <v>1106</v>
      </c>
      <c r="Q33" s="25">
        <v>100</v>
      </c>
      <c r="R33" s="25">
        <v>73.716769655740137</v>
      </c>
      <c r="S33" s="25">
        <v>103.91213534368633</v>
      </c>
      <c r="T33" s="25">
        <v>100</v>
      </c>
      <c r="U33" s="25">
        <v>100</v>
      </c>
      <c r="W33" s="29" t="s">
        <v>1135</v>
      </c>
      <c r="X33" s="25">
        <v>91.264308069632023</v>
      </c>
      <c r="Y33" s="25">
        <v>89.339652423598665</v>
      </c>
      <c r="Z33" s="25">
        <v>92.806234694762324</v>
      </c>
      <c r="AA33" s="25">
        <v>100.16945023769156</v>
      </c>
      <c r="AB33" s="25">
        <v>95.389885279407451</v>
      </c>
      <c r="AC33" s="25">
        <v>93.625381346220536</v>
      </c>
      <c r="AD33" s="25">
        <v>69.019268840632407</v>
      </c>
      <c r="AE33" s="25">
        <v>116.12720092404938</v>
      </c>
      <c r="AF33" s="25">
        <v>100</v>
      </c>
    </row>
    <row r="34" spans="1:37" hidden="1" outlineLevel="1" x14ac:dyDescent="0.25">
      <c r="A34" s="29" t="s">
        <v>1136</v>
      </c>
      <c r="B34" s="25">
        <v>90.344886265114937</v>
      </c>
      <c r="C34" s="25">
        <v>88.801213746430932</v>
      </c>
      <c r="D34" s="25">
        <v>94.775104094198298</v>
      </c>
      <c r="E34" s="25">
        <v>100.16945023769156</v>
      </c>
      <c r="F34" s="25">
        <v>96.227936238410024</v>
      </c>
      <c r="G34" s="25">
        <v>83.795074784003333</v>
      </c>
      <c r="H34" s="25">
        <v>83.986473188418671</v>
      </c>
      <c r="I34" s="25">
        <v>109.64598732481325</v>
      </c>
      <c r="J34" s="25">
        <v>100</v>
      </c>
      <c r="L34" s="29" t="s">
        <v>1136</v>
      </c>
      <c r="M34" s="25">
        <v>86.326750084276355</v>
      </c>
      <c r="N34" s="25">
        <v>87.02090268242361</v>
      </c>
      <c r="O34" s="25">
        <v>91.287092917527673</v>
      </c>
      <c r="P34" s="25" t="s">
        <v>1106</v>
      </c>
      <c r="Q34" s="25">
        <v>100</v>
      </c>
      <c r="R34" s="25">
        <v>76.071545716533052</v>
      </c>
      <c r="S34" s="25">
        <v>99.160228902988223</v>
      </c>
      <c r="T34" s="25">
        <v>100</v>
      </c>
      <c r="U34" s="25">
        <v>100</v>
      </c>
      <c r="W34" s="29" t="s">
        <v>1136</v>
      </c>
      <c r="X34" s="25">
        <v>92.175280631566508</v>
      </c>
      <c r="Y34" s="25">
        <v>89.262310563866848</v>
      </c>
      <c r="Z34" s="25">
        <v>95.115522408736254</v>
      </c>
      <c r="AA34" s="25">
        <v>100.16945023769156</v>
      </c>
      <c r="AB34" s="25">
        <v>95.389885279407451</v>
      </c>
      <c r="AC34" s="25">
        <v>93.765230666897736</v>
      </c>
      <c r="AD34" s="25">
        <v>71.614026935765423</v>
      </c>
      <c r="AE34" s="25">
        <v>116.12720092404938</v>
      </c>
      <c r="AF34" s="25">
        <v>100</v>
      </c>
      <c r="AH34" s="25"/>
      <c r="AI34" s="25"/>
      <c r="AJ34" s="25"/>
      <c r="AK34" s="25"/>
    </row>
    <row r="35" spans="1:37" hidden="1" outlineLevel="1" x14ac:dyDescent="0.25">
      <c r="A35" s="29" t="s">
        <v>1137</v>
      </c>
      <c r="B35" s="25">
        <v>91.978776347397257</v>
      </c>
      <c r="C35" s="25">
        <v>90.426937245054276</v>
      </c>
      <c r="D35" s="25">
        <v>95.401155265725905</v>
      </c>
      <c r="E35" s="25">
        <v>100.16945023769156</v>
      </c>
      <c r="F35" s="25">
        <v>97.491873833916614</v>
      </c>
      <c r="G35" s="25">
        <v>86.114178731637608</v>
      </c>
      <c r="H35" s="25">
        <v>87.469119362496514</v>
      </c>
      <c r="I35" s="25">
        <v>109.64598732481325</v>
      </c>
      <c r="J35" s="25">
        <v>100</v>
      </c>
      <c r="L35" s="29" t="s">
        <v>1137</v>
      </c>
      <c r="M35" s="25">
        <v>88.51810856269492</v>
      </c>
      <c r="N35" s="25">
        <v>87.475796354625089</v>
      </c>
      <c r="O35" s="25">
        <v>91.287092917527673</v>
      </c>
      <c r="P35" s="25" t="s">
        <v>1106</v>
      </c>
      <c r="Q35" s="25">
        <v>100</v>
      </c>
      <c r="R35" s="25">
        <v>78.426321777325981</v>
      </c>
      <c r="S35" s="25">
        <v>104.75190644069809</v>
      </c>
      <c r="T35" s="25">
        <v>100</v>
      </c>
      <c r="U35" s="25">
        <v>100</v>
      </c>
      <c r="W35" s="29" t="s">
        <v>1137</v>
      </c>
      <c r="X35" s="25">
        <v>93.568301030680573</v>
      </c>
      <c r="Y35" s="25">
        <v>91.191276522550567</v>
      </c>
      <c r="Z35" s="25">
        <v>95.802674096813604</v>
      </c>
      <c r="AA35" s="25">
        <v>100.16945023769156</v>
      </c>
      <c r="AB35" s="25">
        <v>96.934635761700221</v>
      </c>
      <c r="AC35" s="25">
        <v>96.011046540470886</v>
      </c>
      <c r="AD35" s="25">
        <v>73.447051314167851</v>
      </c>
      <c r="AE35" s="25">
        <v>116.12720092404938</v>
      </c>
      <c r="AF35" s="25">
        <v>100</v>
      </c>
      <c r="AH35" s="25"/>
      <c r="AI35" s="25"/>
      <c r="AJ35" s="25"/>
      <c r="AK35" s="25"/>
    </row>
    <row r="36" spans="1:37" hidden="1" outlineLevel="1" x14ac:dyDescent="0.25">
      <c r="A36" s="29" t="s">
        <v>1138</v>
      </c>
      <c r="B36" s="25">
        <v>94.290233577514144</v>
      </c>
      <c r="C36" s="25">
        <v>95.303987295882891</v>
      </c>
      <c r="D36" s="25">
        <v>99.225261128472667</v>
      </c>
      <c r="E36" s="25">
        <v>100.02116976399589</v>
      </c>
      <c r="F36" s="25">
        <v>97.491873833916614</v>
      </c>
      <c r="G36" s="25">
        <v>87.314144307619515</v>
      </c>
      <c r="H36" s="25">
        <v>92.780441659865005</v>
      </c>
      <c r="I36" s="25">
        <v>99.848638051662746</v>
      </c>
      <c r="J36" s="25">
        <v>100</v>
      </c>
      <c r="L36" s="29" t="s">
        <v>1138</v>
      </c>
      <c r="M36" s="25">
        <v>90.414726594871269</v>
      </c>
      <c r="N36" s="25">
        <v>98.936658081893128</v>
      </c>
      <c r="O36" s="25">
        <v>91.287092917527673</v>
      </c>
      <c r="P36" s="25" t="s">
        <v>1106</v>
      </c>
      <c r="Q36" s="25">
        <v>100</v>
      </c>
      <c r="R36" s="25">
        <v>78.426321777325981</v>
      </c>
      <c r="S36" s="25">
        <v>104.75190644069809</v>
      </c>
      <c r="T36" s="25">
        <v>100</v>
      </c>
      <c r="U36" s="25">
        <v>100</v>
      </c>
      <c r="W36" s="29" t="s">
        <v>1138</v>
      </c>
      <c r="X36" s="25">
        <v>96.11558209540766</v>
      </c>
      <c r="Y36" s="25">
        <v>94.363133210276331</v>
      </c>
      <c r="Z36" s="25">
        <v>100</v>
      </c>
      <c r="AA36" s="25">
        <v>100.02116976399589</v>
      </c>
      <c r="AB36" s="25">
        <v>96.934635761700221</v>
      </c>
      <c r="AC36" s="25">
        <v>98.878992388653202</v>
      </c>
      <c r="AD36" s="25">
        <v>83.073928015732008</v>
      </c>
      <c r="AE36" s="25">
        <v>99.746936786158614</v>
      </c>
      <c r="AF36" s="25">
        <v>100</v>
      </c>
      <c r="AH36" s="25"/>
      <c r="AI36" s="25"/>
      <c r="AJ36" s="25"/>
      <c r="AK36" s="25"/>
    </row>
    <row r="37" spans="1:37" hidden="1" outlineLevel="1" x14ac:dyDescent="0.25">
      <c r="A37" s="29" t="s">
        <v>1139</v>
      </c>
      <c r="B37" s="25">
        <v>99.999999999999986</v>
      </c>
      <c r="C37" s="25">
        <v>99.999999999999986</v>
      </c>
      <c r="D37" s="25">
        <v>100</v>
      </c>
      <c r="E37" s="25">
        <v>99.999999999999972</v>
      </c>
      <c r="F37" s="25">
        <v>100.00000000000003</v>
      </c>
      <c r="G37" s="25">
        <v>100</v>
      </c>
      <c r="H37" s="25">
        <v>100</v>
      </c>
      <c r="I37" s="25">
        <v>100.00000000000001</v>
      </c>
      <c r="J37" s="25">
        <v>100</v>
      </c>
      <c r="L37" s="29" t="s">
        <v>1139</v>
      </c>
      <c r="M37" s="25">
        <v>100</v>
      </c>
      <c r="N37" s="25">
        <v>99.999999999999986</v>
      </c>
      <c r="O37" s="25">
        <v>100.00000000000001</v>
      </c>
      <c r="P37" s="25" t="s">
        <v>1106</v>
      </c>
      <c r="Q37" s="25">
        <v>100</v>
      </c>
      <c r="R37" s="25">
        <v>100.00000000000001</v>
      </c>
      <c r="S37" s="25">
        <v>100.00000000000001</v>
      </c>
      <c r="T37" s="25">
        <v>100</v>
      </c>
      <c r="U37" s="25">
        <v>100</v>
      </c>
      <c r="W37" s="29" t="s">
        <v>1139</v>
      </c>
      <c r="X37" s="25">
        <v>99.999999999999972</v>
      </c>
      <c r="Y37" s="25">
        <v>100.00000000000001</v>
      </c>
      <c r="Z37" s="25">
        <v>100</v>
      </c>
      <c r="AA37" s="25">
        <v>99.999999999999972</v>
      </c>
      <c r="AB37" s="25">
        <v>100</v>
      </c>
      <c r="AC37" s="25">
        <v>100.00000000000001</v>
      </c>
      <c r="AD37" s="25">
        <v>99.999999999999986</v>
      </c>
      <c r="AE37" s="25">
        <v>99.999999999999986</v>
      </c>
      <c r="AF37" s="25">
        <v>100</v>
      </c>
      <c r="AH37" s="25"/>
      <c r="AI37" s="25"/>
      <c r="AJ37" s="25"/>
      <c r="AK37" s="25"/>
    </row>
    <row r="38" spans="1:37" hidden="1" outlineLevel="1" x14ac:dyDescent="0.25">
      <c r="A38" s="29" t="s">
        <v>1140</v>
      </c>
      <c r="B38" s="25">
        <v>105.48676023083111</v>
      </c>
      <c r="C38" s="25">
        <v>108.6862001437219</v>
      </c>
      <c r="D38" s="25">
        <v>98.476164488677171</v>
      </c>
      <c r="E38" s="25">
        <v>100.66456256698517</v>
      </c>
      <c r="F38" s="25">
        <v>101.28616032050553</v>
      </c>
      <c r="G38" s="25">
        <v>113.22718864518866</v>
      </c>
      <c r="H38" s="25">
        <v>105.84187195460667</v>
      </c>
      <c r="I38" s="25">
        <v>99.451163547329003</v>
      </c>
      <c r="J38" s="25">
        <v>100.16713967643246</v>
      </c>
      <c r="L38" s="29" t="s">
        <v>1140</v>
      </c>
      <c r="M38" s="25">
        <v>106.91817841565417</v>
      </c>
      <c r="N38" s="25">
        <v>104.89828620709302</v>
      </c>
      <c r="O38" s="25">
        <v>100.00000000000001</v>
      </c>
      <c r="P38" s="25" t="s">
        <v>1106</v>
      </c>
      <c r="Q38" s="25">
        <v>96.603213750084862</v>
      </c>
      <c r="R38" s="25">
        <v>116.9496735485905</v>
      </c>
      <c r="S38" s="25">
        <v>105.62113634991219</v>
      </c>
      <c r="T38" s="25">
        <v>102.4316756804284</v>
      </c>
      <c r="U38" s="25">
        <v>100</v>
      </c>
      <c r="W38" s="29" t="s">
        <v>1140</v>
      </c>
      <c r="X38" s="25">
        <v>104.40739438077499</v>
      </c>
      <c r="Y38" s="25">
        <v>110.35639170892516</v>
      </c>
      <c r="Z38" s="25">
        <v>98.225995849114042</v>
      </c>
      <c r="AA38" s="25">
        <v>100.66456256698517</v>
      </c>
      <c r="AB38" s="25">
        <v>103.80275543328823</v>
      </c>
      <c r="AC38" s="25">
        <v>106.9234119391437</v>
      </c>
      <c r="AD38" s="25">
        <v>106.09151013095624</v>
      </c>
      <c r="AE38" s="25">
        <v>93.766335823711913</v>
      </c>
      <c r="AF38" s="25">
        <v>105.28846153846152</v>
      </c>
      <c r="AH38" s="25"/>
      <c r="AI38" s="25"/>
      <c r="AJ38" s="25"/>
      <c r="AK38" s="25"/>
    </row>
    <row r="39" spans="1:37" hidden="1" outlineLevel="1" x14ac:dyDescent="0.25">
      <c r="A39" s="29" t="s">
        <v>1141</v>
      </c>
      <c r="B39" s="25">
        <v>103.52800482527338</v>
      </c>
      <c r="C39" s="25">
        <v>112.78324158336456</v>
      </c>
      <c r="D39" s="25">
        <v>97.692926170650296</v>
      </c>
      <c r="E39" s="25">
        <v>100.66456256698517</v>
      </c>
      <c r="F39" s="25">
        <v>102.22297976444948</v>
      </c>
      <c r="G39" s="25">
        <v>103.90712108764322</v>
      </c>
      <c r="H39" s="25">
        <v>99.020529515689518</v>
      </c>
      <c r="I39" s="25">
        <v>99.451163547329003</v>
      </c>
      <c r="J39" s="25">
        <v>99.958276918709387</v>
      </c>
      <c r="L39" s="29" t="s">
        <v>1141</v>
      </c>
      <c r="M39" s="25">
        <v>102.5875170977974</v>
      </c>
      <c r="N39" s="25">
        <v>105.6131193993009</v>
      </c>
      <c r="O39" s="25">
        <v>94.445874471960167</v>
      </c>
      <c r="P39" s="25" t="s">
        <v>1106</v>
      </c>
      <c r="Q39" s="25">
        <v>93.061690571828521</v>
      </c>
      <c r="R39" s="25">
        <v>102.85013454092635</v>
      </c>
      <c r="S39" s="25">
        <v>105.62113634991219</v>
      </c>
      <c r="T39" s="25">
        <v>102.4316756804284</v>
      </c>
      <c r="U39" s="25">
        <v>99.784320788500921</v>
      </c>
      <c r="W39" s="29" t="s">
        <v>1141</v>
      </c>
      <c r="X39" s="25">
        <v>104.23945865089539</v>
      </c>
      <c r="Y39" s="25">
        <v>115.94473833161373</v>
      </c>
      <c r="Z39" s="25">
        <v>98.225995849114042</v>
      </c>
      <c r="AA39" s="25">
        <v>100.66456256698517</v>
      </c>
      <c r="AB39" s="25">
        <v>107.14621671841451</v>
      </c>
      <c r="AC39" s="25">
        <v>105.71263553501582</v>
      </c>
      <c r="AD39" s="25">
        <v>91.555655621981103</v>
      </c>
      <c r="AE39" s="25">
        <v>93.766335823711913</v>
      </c>
      <c r="AF39" s="25">
        <v>105.28846153846152</v>
      </c>
      <c r="AH39" s="25"/>
      <c r="AI39" s="25"/>
      <c r="AJ39" s="25"/>
      <c r="AK39" s="25"/>
    </row>
    <row r="40" spans="1:37" hidden="1" outlineLevel="1" x14ac:dyDescent="0.25">
      <c r="A40" s="29" t="s">
        <v>1142</v>
      </c>
      <c r="B40" s="25">
        <v>101.76846049597395</v>
      </c>
      <c r="C40" s="25">
        <v>112.57762762962618</v>
      </c>
      <c r="D40" s="25">
        <v>97.660380722624552</v>
      </c>
      <c r="E40" s="25">
        <v>100.66456256698517</v>
      </c>
      <c r="F40" s="25">
        <v>104.92218550096308</v>
      </c>
      <c r="G40" s="25">
        <v>100.42434531061627</v>
      </c>
      <c r="H40" s="25">
        <v>91.714697230379372</v>
      </c>
      <c r="I40" s="25">
        <v>99.446585149203628</v>
      </c>
      <c r="J40" s="25">
        <v>99.958276918709387</v>
      </c>
      <c r="L40" s="29" t="s">
        <v>1142</v>
      </c>
      <c r="M40" s="25">
        <v>101.55162032294778</v>
      </c>
      <c r="N40" s="25">
        <v>105.6131193993009</v>
      </c>
      <c r="O40" s="25">
        <v>94.445874471960167</v>
      </c>
      <c r="P40" s="25" t="s">
        <v>1106</v>
      </c>
      <c r="Q40" s="25">
        <v>100.52479070515314</v>
      </c>
      <c r="R40" s="25">
        <v>97.623123335003001</v>
      </c>
      <c r="S40" s="25">
        <v>105.62113634991219</v>
      </c>
      <c r="T40" s="25">
        <v>102.4316756804284</v>
      </c>
      <c r="U40" s="25">
        <v>99.784320788500921</v>
      </c>
      <c r="W40" s="29" t="s">
        <v>1142</v>
      </c>
      <c r="X40" s="25">
        <v>101.93328867714079</v>
      </c>
      <c r="Y40" s="25">
        <v>115.64846374065731</v>
      </c>
      <c r="Z40" s="25">
        <v>98.18810740284728</v>
      </c>
      <c r="AA40" s="25">
        <v>100.66456256698517</v>
      </c>
      <c r="AB40" s="25">
        <v>107.28532633242409</v>
      </c>
      <c r="AC40" s="25">
        <v>105.18310888880816</v>
      </c>
      <c r="AD40" s="25">
        <v>75.987383523461503</v>
      </c>
      <c r="AE40" s="25">
        <v>93.753024897943433</v>
      </c>
      <c r="AF40" s="25">
        <v>105.28846153846152</v>
      </c>
      <c r="AH40" s="25"/>
      <c r="AI40" s="25"/>
      <c r="AJ40" s="25"/>
      <c r="AK40" s="25"/>
    </row>
    <row r="41" spans="1:37" hidden="1" outlineLevel="1" x14ac:dyDescent="0.25">
      <c r="A41" s="29" t="s">
        <v>1143</v>
      </c>
      <c r="B41" s="25">
        <v>101.91408601765039</v>
      </c>
      <c r="C41" s="25">
        <v>113.32479283189511</v>
      </c>
      <c r="D41" s="25">
        <v>98.625786123218376</v>
      </c>
      <c r="E41" s="25">
        <v>104.87590949661097</v>
      </c>
      <c r="F41" s="25">
        <v>104.06858429740413</v>
      </c>
      <c r="G41" s="25">
        <v>98.655066608180547</v>
      </c>
      <c r="H41" s="25">
        <v>91.401627369986855</v>
      </c>
      <c r="I41" s="25">
        <v>101.24502935339709</v>
      </c>
      <c r="J41" s="25">
        <v>99.958276918709387</v>
      </c>
      <c r="L41" s="29" t="s">
        <v>1143</v>
      </c>
      <c r="M41" s="25">
        <v>100.75423787009015</v>
      </c>
      <c r="N41" s="25">
        <v>106.38379985465247</v>
      </c>
      <c r="O41" s="25">
        <v>94.445874471960167</v>
      </c>
      <c r="P41" s="25" t="s">
        <v>1106</v>
      </c>
      <c r="Q41" s="25">
        <v>100.52479070515314</v>
      </c>
      <c r="R41" s="25">
        <v>94.64036009479122</v>
      </c>
      <c r="S41" s="25">
        <v>103.25975626908011</v>
      </c>
      <c r="T41" s="25">
        <v>105.13122748388594</v>
      </c>
      <c r="U41" s="25">
        <v>99.784320788500921</v>
      </c>
      <c r="W41" s="29" t="s">
        <v>1143</v>
      </c>
      <c r="X41" s="25">
        <v>102.79059897956566</v>
      </c>
      <c r="Y41" s="25">
        <v>116.38526044511732</v>
      </c>
      <c r="Z41" s="25">
        <v>99.312003765161649</v>
      </c>
      <c r="AA41" s="25">
        <v>104.87590949661097</v>
      </c>
      <c r="AB41" s="25">
        <v>105.97300355584728</v>
      </c>
      <c r="AC41" s="25">
        <v>105.47120150430726</v>
      </c>
      <c r="AD41" s="25">
        <v>77.990824534690418</v>
      </c>
      <c r="AE41" s="25">
        <v>93.832757272256998</v>
      </c>
      <c r="AF41" s="25">
        <v>105.28846153846152</v>
      </c>
      <c r="AH41" s="25"/>
      <c r="AI41" s="25"/>
      <c r="AJ41" s="25"/>
      <c r="AK41" s="25"/>
    </row>
    <row r="42" spans="1:37" hidden="1" outlineLevel="1" x14ac:dyDescent="0.25">
      <c r="A42" s="29" t="s">
        <v>1144</v>
      </c>
      <c r="B42" s="25">
        <v>102.88359604760964</v>
      </c>
      <c r="C42" s="25">
        <v>113.97976789184462</v>
      </c>
      <c r="D42" s="25">
        <v>98.625786123218376</v>
      </c>
      <c r="E42" s="25">
        <v>104.87590949661097</v>
      </c>
      <c r="F42" s="25">
        <v>101.59451094760112</v>
      </c>
      <c r="G42" s="25">
        <v>99.583495166824505</v>
      </c>
      <c r="H42" s="25">
        <v>95.67212960308089</v>
      </c>
      <c r="I42" s="25">
        <v>101.8325830757539</v>
      </c>
      <c r="J42" s="25">
        <v>100.73015833350648</v>
      </c>
      <c r="L42" s="29" t="s">
        <v>1144</v>
      </c>
      <c r="M42" s="25">
        <v>100.29483473930544</v>
      </c>
      <c r="N42" s="25">
        <v>106.38379985465247</v>
      </c>
      <c r="O42" s="25">
        <v>94.445874471960167</v>
      </c>
      <c r="P42" s="25" t="s">
        <v>1106</v>
      </c>
      <c r="Q42" s="25">
        <v>89.87997389955882</v>
      </c>
      <c r="R42" s="25">
        <v>95.137330770445146</v>
      </c>
      <c r="S42" s="25">
        <v>103.25975626908011</v>
      </c>
      <c r="T42" s="25">
        <v>105.13122748388594</v>
      </c>
      <c r="U42" s="25">
        <v>99.784320788500921</v>
      </c>
      <c r="W42" s="29" t="s">
        <v>1144</v>
      </c>
      <c r="X42" s="25">
        <v>104.83912674453815</v>
      </c>
      <c r="Y42" s="25">
        <v>117.32903135387637</v>
      </c>
      <c r="Z42" s="25">
        <v>99.312003765161649</v>
      </c>
      <c r="AA42" s="25">
        <v>104.87590949661097</v>
      </c>
      <c r="AB42" s="25">
        <v>107.88985219061833</v>
      </c>
      <c r="AC42" s="25">
        <v>107.13614941494342</v>
      </c>
      <c r="AD42" s="25">
        <v>87.090997953100768</v>
      </c>
      <c r="AE42" s="25">
        <v>95.540971317675499</v>
      </c>
      <c r="AF42" s="25">
        <v>129.71153846153845</v>
      </c>
      <c r="AH42" s="25"/>
      <c r="AI42" s="25"/>
      <c r="AJ42" s="25"/>
      <c r="AK42" s="25"/>
    </row>
    <row r="43" spans="1:37" hidden="1" outlineLevel="1" x14ac:dyDescent="0.25">
      <c r="A43" s="29" t="s">
        <v>1145</v>
      </c>
      <c r="B43" s="25">
        <v>102.48135000939472</v>
      </c>
      <c r="C43" s="25">
        <v>115.13965986586142</v>
      </c>
      <c r="D43" s="25">
        <v>98.238919163957846</v>
      </c>
      <c r="E43" s="25">
        <v>104.87590949661097</v>
      </c>
      <c r="F43" s="25">
        <v>103.47236246527416</v>
      </c>
      <c r="G43" s="25">
        <v>98.61306450028745</v>
      </c>
      <c r="H43" s="25">
        <v>92.528563549857225</v>
      </c>
      <c r="I43" s="25">
        <v>101.33164399552723</v>
      </c>
      <c r="J43" s="25">
        <v>100.73015833350648</v>
      </c>
      <c r="L43" s="29" t="s">
        <v>1145</v>
      </c>
      <c r="M43" s="25">
        <v>99.550984009161127</v>
      </c>
      <c r="N43" s="25">
        <v>106.38379985465247</v>
      </c>
      <c r="O43" s="25">
        <v>94.445874471960167</v>
      </c>
      <c r="P43" s="25" t="s">
        <v>1106</v>
      </c>
      <c r="Q43" s="25">
        <v>89.87997389955882</v>
      </c>
      <c r="R43" s="25">
        <v>95.137330770445146</v>
      </c>
      <c r="S43" s="25">
        <v>99.664250838292304</v>
      </c>
      <c r="T43" s="25">
        <v>105.13122748388594</v>
      </c>
      <c r="U43" s="25">
        <v>99.784320788500921</v>
      </c>
      <c r="W43" s="29" t="s">
        <v>1145</v>
      </c>
      <c r="X43" s="25">
        <v>104.69468890659178</v>
      </c>
      <c r="Y43" s="25">
        <v>119.00035041519224</v>
      </c>
      <c r="Z43" s="25">
        <v>98.861624714096592</v>
      </c>
      <c r="AA43" s="25">
        <v>104.87590949661097</v>
      </c>
      <c r="AB43" s="25">
        <v>110.77685294389391</v>
      </c>
      <c r="AC43" s="25">
        <v>104.52044163665832</v>
      </c>
      <c r="AD43" s="25">
        <v>84.458547096683816</v>
      </c>
      <c r="AE43" s="25">
        <v>94.084574838201632</v>
      </c>
      <c r="AF43" s="25">
        <v>129.71153846153845</v>
      </c>
      <c r="AH43" s="25"/>
      <c r="AI43" s="25"/>
      <c r="AJ43" s="25"/>
      <c r="AK43" s="25"/>
    </row>
    <row r="44" spans="1:37" hidden="1" outlineLevel="1" x14ac:dyDescent="0.25">
      <c r="A44" s="29" t="s">
        <v>1146</v>
      </c>
      <c r="B44" s="25">
        <v>103.59279470854368</v>
      </c>
      <c r="C44" s="25">
        <v>115.85035439648566</v>
      </c>
      <c r="D44" s="25">
        <v>98.37785750841617</v>
      </c>
      <c r="E44" s="25">
        <v>102.67187759540549</v>
      </c>
      <c r="F44" s="25">
        <v>103.615303769646</v>
      </c>
      <c r="G44" s="25">
        <v>102.08816566851584</v>
      </c>
      <c r="H44" s="25">
        <v>94.627114822158617</v>
      </c>
      <c r="I44" s="25">
        <v>100.46530491989641</v>
      </c>
      <c r="J44" s="25">
        <v>100.73015833350648</v>
      </c>
      <c r="L44" s="29" t="s">
        <v>1146</v>
      </c>
      <c r="M44" s="25">
        <v>100.93656490511302</v>
      </c>
      <c r="N44" s="25">
        <v>106.38379985465247</v>
      </c>
      <c r="O44" s="25">
        <v>94.445874471960167</v>
      </c>
      <c r="P44" s="25" t="s">
        <v>1106</v>
      </c>
      <c r="Q44" s="25">
        <v>89.87997389955882</v>
      </c>
      <c r="R44" s="25">
        <v>100.11505318304286</v>
      </c>
      <c r="S44" s="25">
        <v>99.664250838292304</v>
      </c>
      <c r="T44" s="25">
        <v>105.13122748388594</v>
      </c>
      <c r="U44" s="25">
        <v>99.784320788500921</v>
      </c>
      <c r="W44" s="29" t="s">
        <v>1146</v>
      </c>
      <c r="X44" s="25">
        <v>105.5997341653545</v>
      </c>
      <c r="Y44" s="25">
        <v>120.02440898479493</v>
      </c>
      <c r="Z44" s="25">
        <v>99.023372617958188</v>
      </c>
      <c r="AA44" s="25">
        <v>102.67187759540549</v>
      </c>
      <c r="AB44" s="25">
        <v>110.99661028333844</v>
      </c>
      <c r="AC44" s="25">
        <v>105.45191724104139</v>
      </c>
      <c r="AD44" s="25">
        <v>88.930428730974</v>
      </c>
      <c r="AE44" s="25">
        <v>91.565839068557906</v>
      </c>
      <c r="AF44" s="25">
        <v>129.71153846153845</v>
      </c>
      <c r="AH44" s="25"/>
      <c r="AI44" s="25"/>
      <c r="AJ44" s="25"/>
      <c r="AK44" s="25"/>
    </row>
    <row r="45" spans="1:37" hidden="1" outlineLevel="1" x14ac:dyDescent="0.25">
      <c r="A45" s="29" t="s">
        <v>1147</v>
      </c>
      <c r="B45" s="25">
        <v>104.31095488497704</v>
      </c>
      <c r="C45" s="25">
        <v>116.42950032544992</v>
      </c>
      <c r="D45" s="25">
        <v>98.37785750841617</v>
      </c>
      <c r="E45" s="25">
        <v>102.67187759540549</v>
      </c>
      <c r="F45" s="25">
        <v>103.23492320189639</v>
      </c>
      <c r="G45" s="25">
        <v>103.08551291594533</v>
      </c>
      <c r="H45" s="25">
        <v>95.971361783828016</v>
      </c>
      <c r="I45" s="25">
        <v>102.42946605917247</v>
      </c>
      <c r="J45" s="25">
        <v>100.73015833350648</v>
      </c>
      <c r="L45" s="29" t="s">
        <v>1147</v>
      </c>
      <c r="M45" s="25">
        <v>101.80972564775293</v>
      </c>
      <c r="N45" s="25">
        <v>106.56631662083066</v>
      </c>
      <c r="O45" s="25">
        <v>94.445874471960167</v>
      </c>
      <c r="P45" s="25" t="s">
        <v>1106</v>
      </c>
      <c r="Q45" s="25">
        <v>89.87997389955882</v>
      </c>
      <c r="R45" s="25">
        <v>101.60997303803397</v>
      </c>
      <c r="S45" s="25">
        <v>99.664250838292304</v>
      </c>
      <c r="T45" s="25">
        <v>108.12518343693512</v>
      </c>
      <c r="U45" s="25">
        <v>99.784320788500921</v>
      </c>
      <c r="W45" s="29" t="s">
        <v>1147</v>
      </c>
      <c r="X45" s="25">
        <v>106.2009153949565</v>
      </c>
      <c r="Y45" s="25">
        <v>120.77843921506104</v>
      </c>
      <c r="Z45" s="25">
        <v>99.023372617958188</v>
      </c>
      <c r="AA45" s="25">
        <v>102.67187759540549</v>
      </c>
      <c r="AB45" s="25">
        <v>110.41181485340725</v>
      </c>
      <c r="AC45" s="25">
        <v>105.60566605938685</v>
      </c>
      <c r="AD45" s="25">
        <v>91.794935011655568</v>
      </c>
      <c r="AE45" s="25">
        <v>91.565839068557906</v>
      </c>
      <c r="AF45" s="25">
        <v>129.71153846153845</v>
      </c>
      <c r="AH45" s="25"/>
      <c r="AI45" s="25"/>
      <c r="AJ45" s="25"/>
      <c r="AK45" s="25"/>
    </row>
    <row r="46" spans="1:37" hidden="1" outlineLevel="1" x14ac:dyDescent="0.25">
      <c r="A46" s="29" t="s">
        <v>1148</v>
      </c>
      <c r="B46" s="25">
        <v>104.19486822435174</v>
      </c>
      <c r="C46" s="25">
        <v>117.01585969908669</v>
      </c>
      <c r="D46" s="25">
        <v>95.853165446526177</v>
      </c>
      <c r="E46" s="25">
        <v>102.67187759540549</v>
      </c>
      <c r="F46" s="25">
        <v>103.03565902795596</v>
      </c>
      <c r="G46" s="25">
        <v>103.48929140350226</v>
      </c>
      <c r="H46" s="25">
        <v>97.03655943802157</v>
      </c>
      <c r="I46" s="25">
        <v>101.62298636054895</v>
      </c>
      <c r="J46" s="25">
        <v>101.03404865429275</v>
      </c>
      <c r="L46" s="29" t="s">
        <v>1148</v>
      </c>
      <c r="M46" s="25">
        <v>102.27754305780566</v>
      </c>
      <c r="N46" s="25">
        <v>106.56631662083066</v>
      </c>
      <c r="O46" s="25">
        <v>94.445874471960167</v>
      </c>
      <c r="P46" s="25" t="s">
        <v>1106</v>
      </c>
      <c r="Q46" s="25">
        <v>89.87997389955882</v>
      </c>
      <c r="R46" s="25">
        <v>102.01776635791738</v>
      </c>
      <c r="S46" s="25">
        <v>101.37683563883401</v>
      </c>
      <c r="T46" s="25">
        <v>108.12518343693512</v>
      </c>
      <c r="U46" s="25">
        <v>99.784320788500921</v>
      </c>
      <c r="W46" s="29" t="s">
        <v>1148</v>
      </c>
      <c r="X46" s="25">
        <v>105.64415841867002</v>
      </c>
      <c r="Y46" s="25">
        <v>121.62333996434946</v>
      </c>
      <c r="Z46" s="25">
        <v>96.08420092637995</v>
      </c>
      <c r="AA46" s="25">
        <v>102.67187759540549</v>
      </c>
      <c r="AB46" s="25">
        <v>110.10546697933268</v>
      </c>
      <c r="AC46" s="25">
        <v>106.00263524362046</v>
      </c>
      <c r="AD46" s="25">
        <v>92.127978255009126</v>
      </c>
      <c r="AE46" s="25">
        <v>89.221134412432903</v>
      </c>
      <c r="AF46" s="25">
        <v>139.32692307692307</v>
      </c>
      <c r="AH46" s="25"/>
      <c r="AI46" s="25"/>
      <c r="AJ46" s="25"/>
      <c r="AK46" s="25"/>
    </row>
    <row r="47" spans="1:37" hidden="1" outlineLevel="1" x14ac:dyDescent="0.25">
      <c r="A47" s="29" t="s">
        <v>1149</v>
      </c>
      <c r="B47" s="25">
        <v>102.87350235087938</v>
      </c>
      <c r="C47" s="25">
        <v>114.37650440346376</v>
      </c>
      <c r="D47" s="25">
        <v>97.086307098485548</v>
      </c>
      <c r="E47" s="25">
        <v>102.31744422634671</v>
      </c>
      <c r="F47" s="25">
        <v>102.50208724375007</v>
      </c>
      <c r="G47" s="25">
        <v>101.29154491878289</v>
      </c>
      <c r="H47" s="25">
        <v>95.123047336438304</v>
      </c>
      <c r="I47" s="25">
        <v>100.69162760209943</v>
      </c>
      <c r="J47" s="25">
        <v>101.03404865429275</v>
      </c>
      <c r="L47" s="159" t="s">
        <v>1149</v>
      </c>
      <c r="M47" s="25">
        <v>100.2591839556856</v>
      </c>
      <c r="N47" s="25">
        <v>106.68663223757538</v>
      </c>
      <c r="O47" s="25">
        <v>94.445874471960167</v>
      </c>
      <c r="P47" s="25" t="s">
        <v>1106</v>
      </c>
      <c r="Q47" s="25">
        <v>89.87997389955882</v>
      </c>
      <c r="R47" s="25">
        <v>98.533360669098911</v>
      </c>
      <c r="S47" s="25">
        <v>97.176185272317696</v>
      </c>
      <c r="T47" s="25">
        <v>106.70552033316747</v>
      </c>
      <c r="U47" s="25">
        <v>99.784320788500921</v>
      </c>
      <c r="W47" s="159" t="s">
        <v>1149</v>
      </c>
      <c r="X47" s="25">
        <v>104.84848354703119</v>
      </c>
      <c r="Y47" s="25">
        <v>117.76717268258217</v>
      </c>
      <c r="Z47" s="25">
        <v>97.519787899482623</v>
      </c>
      <c r="AA47" s="25">
        <v>102.31744422634671</v>
      </c>
      <c r="AB47" s="25">
        <v>109.28515603971279</v>
      </c>
      <c r="AC47" s="25">
        <v>105.9836736958399</v>
      </c>
      <c r="AD47" s="25">
        <v>92.80107662031196</v>
      </c>
      <c r="AE47" s="25">
        <v>89.221134412432903</v>
      </c>
      <c r="AF47" s="25">
        <v>139.32692307692307</v>
      </c>
      <c r="AH47" s="25"/>
      <c r="AI47" s="25"/>
      <c r="AJ47" s="25"/>
      <c r="AK47" s="25"/>
    </row>
    <row r="48" spans="1:37" hidden="1" outlineLevel="1" x14ac:dyDescent="0.25">
      <c r="A48" s="29" t="s">
        <v>1150</v>
      </c>
      <c r="B48" s="25">
        <v>103.86275659228389</v>
      </c>
      <c r="C48" s="25">
        <v>115.69481217146637</v>
      </c>
      <c r="D48" s="25">
        <v>97.678306882777051</v>
      </c>
      <c r="E48" s="25">
        <v>102.62757342427315</v>
      </c>
      <c r="F48" s="25">
        <v>101.0922372712288</v>
      </c>
      <c r="G48" s="25">
        <v>102.10091507118577</v>
      </c>
      <c r="H48" s="25">
        <v>98.310435377457154</v>
      </c>
      <c r="I48" s="25">
        <v>100.15416305196599</v>
      </c>
      <c r="J48" s="25">
        <v>101.18213334785857</v>
      </c>
      <c r="L48" s="159" t="s">
        <v>1150</v>
      </c>
      <c r="M48" s="25">
        <v>100.19736281595678</v>
      </c>
      <c r="N48" s="25">
        <v>106.68663223757538</v>
      </c>
      <c r="O48" s="25">
        <v>94.445874471960167</v>
      </c>
      <c r="P48" s="25" t="s">
        <v>1106</v>
      </c>
      <c r="Q48" s="25">
        <v>89.87997389955882</v>
      </c>
      <c r="R48" s="25">
        <v>98.666862128027276</v>
      </c>
      <c r="S48" s="25">
        <v>97.176185272317696</v>
      </c>
      <c r="T48" s="25">
        <v>105.88626718878544</v>
      </c>
      <c r="U48" s="25">
        <v>100</v>
      </c>
      <c r="W48" s="159" t="s">
        <v>1150</v>
      </c>
      <c r="X48" s="25">
        <v>106.63098002538777</v>
      </c>
      <c r="Y48" s="25">
        <v>119.66675725657775</v>
      </c>
      <c r="Z48" s="25">
        <v>98.208976507342939</v>
      </c>
      <c r="AA48" s="25">
        <v>102.62757342427315</v>
      </c>
      <c r="AB48" s="25">
        <v>107.11765882581264</v>
      </c>
      <c r="AC48" s="25">
        <v>107.93891704642488</v>
      </c>
      <c r="AD48" s="25">
        <v>99.593201373288323</v>
      </c>
      <c r="AE48" s="25">
        <v>89.221134412432903</v>
      </c>
      <c r="AF48" s="25">
        <v>137.40384615384616</v>
      </c>
      <c r="AH48" s="25"/>
      <c r="AI48" s="25"/>
      <c r="AJ48" s="25"/>
      <c r="AK48" s="25"/>
    </row>
    <row r="49" spans="1:37" hidden="1" outlineLevel="1" x14ac:dyDescent="0.25">
      <c r="A49" s="29" t="s">
        <v>1151</v>
      </c>
      <c r="B49" s="25">
        <v>108.23383013809061</v>
      </c>
      <c r="C49" s="25">
        <v>119.69894426813839</v>
      </c>
      <c r="D49" s="25">
        <v>104.72677024412889</v>
      </c>
      <c r="E49" s="25">
        <v>102.53896508200845</v>
      </c>
      <c r="F49" s="25">
        <v>105.64828719144995</v>
      </c>
      <c r="G49" s="25">
        <v>107.74885970515795</v>
      </c>
      <c r="H49" s="25">
        <v>102.63379418569136</v>
      </c>
      <c r="I49" s="25">
        <v>100.21984116716393</v>
      </c>
      <c r="J49" s="25">
        <v>101.24291141201581</v>
      </c>
      <c r="L49" s="159" t="s">
        <v>1151</v>
      </c>
      <c r="M49" s="25">
        <v>103.92581097576127</v>
      </c>
      <c r="N49" s="25">
        <v>109.6814566466138</v>
      </c>
      <c r="O49" s="25">
        <v>107.93210128706981</v>
      </c>
      <c r="P49" s="25" t="s">
        <v>1106</v>
      </c>
      <c r="Q49" s="25">
        <v>89.87997389955882</v>
      </c>
      <c r="R49" s="25">
        <v>107.33853544914814</v>
      </c>
      <c r="S49" s="25">
        <v>97.176185272317682</v>
      </c>
      <c r="T49" s="25">
        <v>105.88626718878544</v>
      </c>
      <c r="U49" s="25">
        <v>100</v>
      </c>
      <c r="W49" s="159" t="s">
        <v>1151</v>
      </c>
      <c r="X49" s="25">
        <v>111.48670526012805</v>
      </c>
      <c r="Y49" s="25">
        <v>124.11591984094899</v>
      </c>
      <c r="Z49" s="25">
        <v>104.20054986115207</v>
      </c>
      <c r="AA49" s="25">
        <v>102.53896508200845</v>
      </c>
      <c r="AB49" s="25">
        <v>114.12211015109033</v>
      </c>
      <c r="AC49" s="25">
        <v>108.45766997975834</v>
      </c>
      <c r="AD49" s="25">
        <v>108.80600885060429</v>
      </c>
      <c r="AE49" s="25">
        <v>89.412082532730267</v>
      </c>
      <c r="AF49" s="25">
        <v>139.32692307692307</v>
      </c>
      <c r="AH49" s="25"/>
      <c r="AI49" s="25"/>
      <c r="AJ49" s="25"/>
      <c r="AK49" s="25"/>
    </row>
    <row r="50" spans="1:37" ht="20.25" customHeight="1" collapsed="1" x14ac:dyDescent="0.25">
      <c r="A50" s="29" t="s">
        <v>1152</v>
      </c>
      <c r="B50" s="25">
        <v>110.52630953899475</v>
      </c>
      <c r="C50" s="25">
        <v>123.79387604186502</v>
      </c>
      <c r="D50" s="25">
        <v>108.27317821542398</v>
      </c>
      <c r="E50" s="25">
        <v>100.08227270600992</v>
      </c>
      <c r="F50" s="25">
        <v>105.87393385594513</v>
      </c>
      <c r="G50" s="25">
        <v>115.78488487025101</v>
      </c>
      <c r="H50" s="25">
        <v>97.400550238826511</v>
      </c>
      <c r="I50" s="25">
        <v>100.21984116716393</v>
      </c>
      <c r="J50" s="25">
        <v>101.39485657240894</v>
      </c>
      <c r="L50" s="159" t="s">
        <v>1152</v>
      </c>
      <c r="M50" s="25">
        <v>109.0654724476329</v>
      </c>
      <c r="N50" s="25">
        <v>110.37618599888226</v>
      </c>
      <c r="O50" s="25">
        <v>133.08050706966085</v>
      </c>
      <c r="P50" s="25" t="s">
        <v>1106</v>
      </c>
      <c r="Q50" s="25">
        <v>89.87997389955882</v>
      </c>
      <c r="R50" s="25">
        <v>120.16440795249534</v>
      </c>
      <c r="S50" s="25">
        <v>97.176185272317682</v>
      </c>
      <c r="T50" s="25">
        <v>105.88626718878544</v>
      </c>
      <c r="U50" s="25">
        <v>100</v>
      </c>
      <c r="W50" s="159" t="s">
        <v>1152</v>
      </c>
      <c r="X50" s="25">
        <v>111.63042433761774</v>
      </c>
      <c r="Y50" s="25">
        <v>129.71009090556538</v>
      </c>
      <c r="Z50" s="25">
        <v>104.20054986115207</v>
      </c>
      <c r="AA50" s="25">
        <v>100.08227270600992</v>
      </c>
      <c r="AB50" s="25">
        <v>114.46901835136109</v>
      </c>
      <c r="AC50" s="25">
        <v>108.37286450035521</v>
      </c>
      <c r="AD50" s="25">
        <v>97.654292996609158</v>
      </c>
      <c r="AE50" s="25">
        <v>89.412082532730267</v>
      </c>
      <c r="AF50" s="25">
        <v>144.13461538461542</v>
      </c>
      <c r="AH50" s="25"/>
      <c r="AI50" s="25"/>
      <c r="AJ50" s="25"/>
      <c r="AK50" s="25"/>
    </row>
    <row r="51" spans="1:37" x14ac:dyDescent="0.25">
      <c r="A51" s="159" t="s">
        <v>1153</v>
      </c>
      <c r="B51" s="25">
        <v>111.805741972958</v>
      </c>
      <c r="C51" s="25">
        <v>126.70608232450734</v>
      </c>
      <c r="D51" s="25">
        <v>110.07674292957039</v>
      </c>
      <c r="E51" s="25">
        <v>102.53896508200845</v>
      </c>
      <c r="F51" s="25">
        <v>105.70226642916553</v>
      </c>
      <c r="G51" s="25">
        <v>112.16729009642248</v>
      </c>
      <c r="H51" s="25">
        <v>102.62013345429497</v>
      </c>
      <c r="I51" s="25">
        <v>100.33518261478279</v>
      </c>
      <c r="J51" s="25">
        <v>101.39485657240894</v>
      </c>
      <c r="L51" s="159" t="s">
        <v>1153</v>
      </c>
      <c r="M51" s="25">
        <v>108.00205874818226</v>
      </c>
      <c r="N51" s="25">
        <v>110.39340045254123</v>
      </c>
      <c r="O51" s="25">
        <v>141.80489040035329</v>
      </c>
      <c r="P51" s="25" t="s">
        <v>1106</v>
      </c>
      <c r="Q51" s="25">
        <v>89.87997389955882</v>
      </c>
      <c r="R51" s="25">
        <v>114.40435750854563</v>
      </c>
      <c r="S51" s="25">
        <v>97.176185272317682</v>
      </c>
      <c r="T51" s="25">
        <v>106.13909093479552</v>
      </c>
      <c r="U51" s="25">
        <v>100</v>
      </c>
      <c r="W51" s="159" t="s">
        <v>1153</v>
      </c>
      <c r="X51" s="25">
        <v>114.67751311540715</v>
      </c>
      <c r="Y51" s="25">
        <v>133.89877575002095</v>
      </c>
      <c r="Z51" s="25">
        <v>104.86792122299789</v>
      </c>
      <c r="AA51" s="25">
        <v>102.53896508200845</v>
      </c>
      <c r="AB51" s="25">
        <v>114.20509759630603</v>
      </c>
      <c r="AC51" s="25">
        <v>108.38376542747115</v>
      </c>
      <c r="AD51" s="25">
        <v>108.77689868558292</v>
      </c>
      <c r="AE51" s="25">
        <v>89.265199521431029</v>
      </c>
      <c r="AF51" s="25">
        <v>144.13461538461542</v>
      </c>
      <c r="AH51" s="25"/>
      <c r="AI51" s="25"/>
      <c r="AJ51" s="25"/>
      <c r="AK51" s="25"/>
    </row>
    <row r="52" spans="1:37" x14ac:dyDescent="0.25">
      <c r="A52" s="159" t="s">
        <v>1154</v>
      </c>
      <c r="B52" s="25">
        <v>112.10898246872372</v>
      </c>
      <c r="C52" s="25">
        <v>126.61784324798762</v>
      </c>
      <c r="D52" s="25">
        <v>110.07674292957039</v>
      </c>
      <c r="E52" s="25">
        <v>103.52425181508799</v>
      </c>
      <c r="F52" s="25">
        <v>106.26451546111039</v>
      </c>
      <c r="G52" s="25">
        <v>112.74433142172239</v>
      </c>
      <c r="H52" s="25">
        <v>103.58009479557342</v>
      </c>
      <c r="I52" s="25">
        <v>100.33518261478279</v>
      </c>
      <c r="J52" s="25">
        <v>101.39485657240894</v>
      </c>
      <c r="L52" s="159" t="s">
        <v>1154</v>
      </c>
      <c r="M52" s="25">
        <v>108.16899804550133</v>
      </c>
      <c r="N52" s="25">
        <v>111.31896455392717</v>
      </c>
      <c r="O52" s="25">
        <v>141.80489040035329</v>
      </c>
      <c r="P52" s="25" t="s">
        <v>1106</v>
      </c>
      <c r="Q52" s="25">
        <v>89.87997389955882</v>
      </c>
      <c r="R52" s="25">
        <v>114.40435750854563</v>
      </c>
      <c r="S52" s="25">
        <v>97.176185272317682</v>
      </c>
      <c r="T52" s="25">
        <v>106.13909093479552</v>
      </c>
      <c r="U52" s="25">
        <v>100</v>
      </c>
      <c r="W52" s="159" t="s">
        <v>1154</v>
      </c>
      <c r="X52" s="25">
        <v>115.08312716755238</v>
      </c>
      <c r="Y52" s="25">
        <v>133.36352400509267</v>
      </c>
      <c r="Z52" s="25">
        <v>104.86792122299789</v>
      </c>
      <c r="AA52" s="25">
        <v>103.52425181508799</v>
      </c>
      <c r="AB52" s="25">
        <v>115.0694968118333</v>
      </c>
      <c r="AC52" s="25">
        <v>109.93515514280956</v>
      </c>
      <c r="AD52" s="25">
        <v>110.82251632111675</v>
      </c>
      <c r="AE52" s="25">
        <v>89.265199521431029</v>
      </c>
      <c r="AF52" s="25">
        <v>144.13461538461542</v>
      </c>
      <c r="AH52" s="25"/>
      <c r="AI52" s="25"/>
      <c r="AJ52" s="25"/>
      <c r="AK52" s="25"/>
    </row>
    <row r="53" spans="1:37" x14ac:dyDescent="0.25">
      <c r="A53" s="159" t="s">
        <v>1155</v>
      </c>
      <c r="B53" s="25">
        <v>112.35731354191003</v>
      </c>
      <c r="C53" s="25">
        <v>126.01536645556192</v>
      </c>
      <c r="D53" s="25">
        <v>108.44838475519579</v>
      </c>
      <c r="E53" s="25">
        <v>102.5832692531408</v>
      </c>
      <c r="F53" s="25">
        <v>107.90323436139565</v>
      </c>
      <c r="G53" s="25">
        <v>114.48464024876559</v>
      </c>
      <c r="H53" s="25">
        <v>105.42872643641735</v>
      </c>
      <c r="I53" s="25">
        <v>99.535810960570089</v>
      </c>
      <c r="J53" s="25">
        <v>102.00263721398147</v>
      </c>
      <c r="L53" s="159" t="s">
        <v>1155</v>
      </c>
      <c r="M53" s="25">
        <v>107.1003032908807</v>
      </c>
      <c r="N53" s="25">
        <v>112.46999643058975</v>
      </c>
      <c r="O53" s="25">
        <v>103.20931284398758</v>
      </c>
      <c r="P53" s="25" t="s">
        <v>1106</v>
      </c>
      <c r="Q53" s="25">
        <v>91.897686789993486</v>
      </c>
      <c r="R53" s="25">
        <v>115.21022176432795</v>
      </c>
      <c r="S53" s="25">
        <v>98.189000731879872</v>
      </c>
      <c r="T53" s="25">
        <v>108.91313326239117</v>
      </c>
      <c r="U53" s="25">
        <v>100</v>
      </c>
      <c r="W53" s="159" t="s">
        <v>1155</v>
      </c>
      <c r="X53" s="25">
        <v>116.32552668601032</v>
      </c>
      <c r="Y53" s="25">
        <v>131.98787880450922</v>
      </c>
      <c r="Z53" s="25">
        <v>109.3084851288002</v>
      </c>
      <c r="AA53" s="25">
        <v>102.5832692531408</v>
      </c>
      <c r="AB53" s="25">
        <v>116.50454599070672</v>
      </c>
      <c r="AC53" s="25">
        <v>113.26064295891834</v>
      </c>
      <c r="AD53" s="25">
        <v>113.61640383741138</v>
      </c>
      <c r="AE53" s="25">
        <v>81.650139165216459</v>
      </c>
      <c r="AF53" s="25">
        <v>163.36538461538461</v>
      </c>
      <c r="AH53" s="25"/>
      <c r="AI53" s="25"/>
      <c r="AJ53" s="25"/>
      <c r="AK53" s="25"/>
    </row>
    <row r="54" spans="1:37" x14ac:dyDescent="0.25">
      <c r="A54" s="159" t="s">
        <v>1156</v>
      </c>
      <c r="B54" s="25">
        <v>112.36691033161485</v>
      </c>
      <c r="C54" s="25">
        <v>127.29149051255435</v>
      </c>
      <c r="D54" s="25">
        <v>108.22817451520217</v>
      </c>
      <c r="E54" s="25">
        <v>102.58326925314081</v>
      </c>
      <c r="F54" s="25">
        <v>108.4510467080169</v>
      </c>
      <c r="G54" s="25">
        <v>115.2871828010484</v>
      </c>
      <c r="H54" s="25">
        <v>102.88413218192838</v>
      </c>
      <c r="I54" s="25">
        <v>99.116998709582816</v>
      </c>
      <c r="J54" s="25">
        <v>101.99048160115004</v>
      </c>
      <c r="L54" s="159" t="s">
        <v>1156</v>
      </c>
      <c r="M54" s="25">
        <v>106.97733250438054</v>
      </c>
      <c r="N54" s="25">
        <v>112.44162730816295</v>
      </c>
      <c r="O54" s="25">
        <v>101.16095160268875</v>
      </c>
      <c r="P54" s="25" t="s">
        <v>1106</v>
      </c>
      <c r="Q54" s="25">
        <v>91.897686789993486</v>
      </c>
      <c r="R54" s="25">
        <v>115.2094201987221</v>
      </c>
      <c r="S54" s="25">
        <v>98.189000731879887</v>
      </c>
      <c r="T54" s="25">
        <v>108.91313326239117</v>
      </c>
      <c r="U54" s="25">
        <v>100.00000000000003</v>
      </c>
      <c r="W54" s="159" t="s">
        <v>1156</v>
      </c>
      <c r="X54" s="25">
        <v>116.43514210346136</v>
      </c>
      <c r="Y54" s="25">
        <v>133.83918844955389</v>
      </c>
      <c r="Z54" s="25">
        <v>109.38840311492693</v>
      </c>
      <c r="AA54" s="25">
        <v>102.58326925314081</v>
      </c>
      <c r="AB54" s="25">
        <v>117.34675030902739</v>
      </c>
      <c r="AC54" s="25">
        <v>115.42494316929094</v>
      </c>
      <c r="AD54" s="25">
        <v>108.1940324788643</v>
      </c>
      <c r="AE54" s="25">
        <v>80.432512687317427</v>
      </c>
      <c r="AF54" s="25">
        <v>162.98076923076925</v>
      </c>
      <c r="AH54" s="25"/>
      <c r="AI54" s="25"/>
      <c r="AJ54" s="25"/>
      <c r="AK54" s="25"/>
    </row>
    <row r="55" spans="1:37" x14ac:dyDescent="0.25">
      <c r="A55" s="159" t="s">
        <v>1157</v>
      </c>
      <c r="B55" s="25">
        <v>113.17628592899121</v>
      </c>
      <c r="C55" s="25">
        <v>127.84872287665776</v>
      </c>
      <c r="D55" s="25">
        <v>108.22817451520217</v>
      </c>
      <c r="E55" s="25">
        <v>103.61782032287434</v>
      </c>
      <c r="F55" s="25">
        <v>108.85545129680888</v>
      </c>
      <c r="G55" s="25">
        <v>115.03508997136014</v>
      </c>
      <c r="H55" s="25">
        <v>106.80587641587366</v>
      </c>
      <c r="I55" s="25">
        <v>99.266125580501694</v>
      </c>
      <c r="J55" s="25">
        <v>101.99048160115002</v>
      </c>
      <c r="L55" s="159" t="s">
        <v>1157</v>
      </c>
      <c r="M55" s="25">
        <v>108.00771575779183</v>
      </c>
      <c r="N55" s="25">
        <v>111.96549813899506</v>
      </c>
      <c r="O55" s="25">
        <v>101.16095160268875</v>
      </c>
      <c r="P55" s="25" t="s">
        <v>1106</v>
      </c>
      <c r="Q55" s="25">
        <v>91.897686789993486</v>
      </c>
      <c r="R55" s="25">
        <v>114.80863739577539</v>
      </c>
      <c r="S55" s="25">
        <v>104.046340461383</v>
      </c>
      <c r="T55" s="25">
        <v>109.02631918721299</v>
      </c>
      <c r="U55" s="25">
        <v>100.00000000000001</v>
      </c>
      <c r="W55" s="159" t="s">
        <v>1157</v>
      </c>
      <c r="X55" s="25">
        <v>117.0777233593009</v>
      </c>
      <c r="Y55" s="25">
        <v>134.85205727888578</v>
      </c>
      <c r="Z55" s="25">
        <v>109.38840311492693</v>
      </c>
      <c r="AA55" s="25">
        <v>103.61782032287434</v>
      </c>
      <c r="AB55" s="25">
        <v>117.96848016438744</v>
      </c>
      <c r="AC55" s="25">
        <v>115.42494316929094</v>
      </c>
      <c r="AD55" s="25">
        <v>109.92673915210314</v>
      </c>
      <c r="AE55" s="25">
        <v>80.650190893597937</v>
      </c>
      <c r="AF55" s="25">
        <v>162.98076923076923</v>
      </c>
      <c r="AH55" s="25"/>
      <c r="AI55" s="25"/>
      <c r="AJ55" s="25"/>
      <c r="AK55" s="25"/>
    </row>
    <row r="56" spans="1:37" x14ac:dyDescent="0.25">
      <c r="A56" s="159" t="s">
        <v>1158</v>
      </c>
      <c r="B56" s="25">
        <v>114.47209263912137</v>
      </c>
      <c r="C56" s="25">
        <v>128.79338105040588</v>
      </c>
      <c r="D56" s="25">
        <v>110.31144663711584</v>
      </c>
      <c r="E56" s="25">
        <v>102.58326925314081</v>
      </c>
      <c r="F56" s="25">
        <v>110.50597594632694</v>
      </c>
      <c r="G56" s="25">
        <v>117.59789747786471</v>
      </c>
      <c r="H56" s="25">
        <v>107.44044700120403</v>
      </c>
      <c r="I56" s="25">
        <v>99.266125580501694</v>
      </c>
      <c r="J56" s="25">
        <v>101.99048160115002</v>
      </c>
      <c r="L56" s="159" t="s">
        <v>1158</v>
      </c>
      <c r="M56" s="25">
        <v>109.78479933250721</v>
      </c>
      <c r="N56" s="25">
        <v>112.51125705568536</v>
      </c>
      <c r="O56" s="25">
        <v>112.34088522317424</v>
      </c>
      <c r="P56" s="25" t="s">
        <v>1106</v>
      </c>
      <c r="Q56" s="25">
        <v>91.897686789993486</v>
      </c>
      <c r="R56" s="25">
        <v>118.53271120075597</v>
      </c>
      <c r="S56" s="25">
        <v>104.046340461383</v>
      </c>
      <c r="T56" s="25">
        <v>109.02631918721299</v>
      </c>
      <c r="U56" s="25">
        <v>100.00000000000001</v>
      </c>
      <c r="W56" s="159" t="s">
        <v>1158</v>
      </c>
      <c r="X56" s="25">
        <v>118.01031107422472</v>
      </c>
      <c r="Y56" s="25">
        <v>135.97260069861622</v>
      </c>
      <c r="Z56" s="25">
        <v>109.97827295374996</v>
      </c>
      <c r="AA56" s="25">
        <v>102.58326925314081</v>
      </c>
      <c r="AB56" s="25">
        <v>120.50598957959575</v>
      </c>
      <c r="AC56" s="25">
        <v>116.01890606273803</v>
      </c>
      <c r="AD56" s="25">
        <v>111.27896941859915</v>
      </c>
      <c r="AE56" s="25">
        <v>80.650190893597937</v>
      </c>
      <c r="AF56" s="25">
        <v>162.98076923076923</v>
      </c>
      <c r="AH56" s="25"/>
      <c r="AI56" s="25"/>
      <c r="AJ56" s="25"/>
      <c r="AK56" s="25"/>
    </row>
    <row r="57" spans="1:37" x14ac:dyDescent="0.25">
      <c r="A57" s="159" t="s">
        <v>1159</v>
      </c>
      <c r="B57" s="25">
        <v>117.22818469283186</v>
      </c>
      <c r="C57" s="25">
        <v>132.49458467829871</v>
      </c>
      <c r="D57" s="25">
        <v>112.55787115329485</v>
      </c>
      <c r="E57" s="25">
        <v>104.58620872867394</v>
      </c>
      <c r="F57" s="25">
        <v>117.41163990897152</v>
      </c>
      <c r="G57" s="25">
        <v>121.51177600409184</v>
      </c>
      <c r="H57" s="25">
        <v>107.6490116155654</v>
      </c>
      <c r="I57" s="25">
        <v>100.71746675676232</v>
      </c>
      <c r="J57" s="25">
        <v>101.99048160115002</v>
      </c>
      <c r="L57" s="159" t="s">
        <v>1159</v>
      </c>
      <c r="M57" s="25">
        <v>112.25378305331284</v>
      </c>
      <c r="N57" s="25">
        <v>114.46739224502041</v>
      </c>
      <c r="O57" s="25">
        <v>117.13713298570998</v>
      </c>
      <c r="P57" s="25" t="s">
        <v>1106</v>
      </c>
      <c r="Q57" s="25">
        <v>95.70267640953648</v>
      </c>
      <c r="R57" s="25">
        <v>124.34005401545335</v>
      </c>
      <c r="S57" s="25">
        <v>104.046340461383</v>
      </c>
      <c r="T57" s="25">
        <v>109.10086284138568</v>
      </c>
      <c r="U57" s="25">
        <v>100.00000000000001</v>
      </c>
      <c r="W57" s="159" t="s">
        <v>1159</v>
      </c>
      <c r="X57" s="25">
        <v>120.98317162527493</v>
      </c>
      <c r="Y57" s="25">
        <v>140.44325121351397</v>
      </c>
      <c r="Z57" s="25">
        <v>111.80609204439077</v>
      </c>
      <c r="AA57" s="25">
        <v>104.58620872867394</v>
      </c>
      <c r="AB57" s="25">
        <v>129.07794244407575</v>
      </c>
      <c r="AC57" s="25">
        <v>116.72328573165531</v>
      </c>
      <c r="AD57" s="25">
        <v>111.72340757974192</v>
      </c>
      <c r="AE57" s="25">
        <v>84.727542759918649</v>
      </c>
      <c r="AF57" s="25">
        <v>162.98076923076923</v>
      </c>
      <c r="AH57" s="25"/>
      <c r="AI57" s="25"/>
      <c r="AJ57" s="25"/>
      <c r="AK57" s="25"/>
    </row>
    <row r="58" spans="1:37" x14ac:dyDescent="0.25">
      <c r="A58" s="159" t="s">
        <v>1160</v>
      </c>
      <c r="B58" s="25">
        <v>116.52797776896413</v>
      </c>
      <c r="C58" s="25">
        <v>131.66313567427167</v>
      </c>
      <c r="D58" s="25">
        <v>110.30492289496732</v>
      </c>
      <c r="E58" s="25">
        <v>104.58620872867394</v>
      </c>
      <c r="F58" s="25">
        <v>115.33331319332646</v>
      </c>
      <c r="G58" s="25">
        <v>121.4217848570263</v>
      </c>
      <c r="H58" s="25">
        <v>108.30426454865122</v>
      </c>
      <c r="I58" s="25">
        <v>100.24416249168232</v>
      </c>
      <c r="J58" s="25">
        <v>101.99048160115002</v>
      </c>
      <c r="L58" s="159" t="s">
        <v>1160</v>
      </c>
      <c r="M58" s="25">
        <v>112.15006124869042</v>
      </c>
      <c r="N58" s="25">
        <v>117.05162573068556</v>
      </c>
      <c r="O58" s="25">
        <v>101.16095160268875</v>
      </c>
      <c r="P58" s="25" t="s">
        <v>1106</v>
      </c>
      <c r="Q58" s="25">
        <v>95.70267640953648</v>
      </c>
      <c r="R58" s="25">
        <v>124.28423597911122</v>
      </c>
      <c r="S58" s="25">
        <v>104.046340461383</v>
      </c>
      <c r="T58" s="25">
        <v>111.66456780896095</v>
      </c>
      <c r="U58" s="25">
        <v>100.00000000000001</v>
      </c>
      <c r="W58" s="159" t="s">
        <v>1160</v>
      </c>
      <c r="X58" s="25">
        <v>119.83222778545206</v>
      </c>
      <c r="Y58" s="25">
        <v>138.10573734657362</v>
      </c>
      <c r="Z58" s="25">
        <v>111.80609204439077</v>
      </c>
      <c r="AA58" s="25">
        <v>104.58620872867394</v>
      </c>
      <c r="AB58" s="25">
        <v>125.88273199364824</v>
      </c>
      <c r="AC58" s="25">
        <v>116.57073977632503</v>
      </c>
      <c r="AD58" s="25">
        <v>113.11971063697804</v>
      </c>
      <c r="AE58" s="25">
        <v>78.461652015841125</v>
      </c>
      <c r="AF58" s="25">
        <v>162.98076923076923</v>
      </c>
      <c r="AH58" s="25"/>
      <c r="AI58" s="25"/>
      <c r="AJ58" s="25"/>
      <c r="AK58" s="25"/>
    </row>
    <row r="59" spans="1:37" x14ac:dyDescent="0.25">
      <c r="A59" s="159" t="s">
        <v>1161</v>
      </c>
      <c r="B59" s="25">
        <v>117.12946482593615</v>
      </c>
      <c r="C59" s="25">
        <v>131.07853077471319</v>
      </c>
      <c r="D59" s="25">
        <v>112.25806768612756</v>
      </c>
      <c r="E59" s="25">
        <v>102.53896508200846</v>
      </c>
      <c r="F59" s="25">
        <v>116.24990768446654</v>
      </c>
      <c r="G59" s="25">
        <v>121.39533510358584</v>
      </c>
      <c r="H59" s="25">
        <v>109.86870962278169</v>
      </c>
      <c r="I59" s="25">
        <v>101.61772946381001</v>
      </c>
      <c r="J59" s="25">
        <v>101.78161884342698</v>
      </c>
      <c r="L59" s="159" t="s">
        <v>1161</v>
      </c>
      <c r="M59" s="25">
        <v>112.2369840288064</v>
      </c>
      <c r="N59" s="25">
        <v>114.56622693962726</v>
      </c>
      <c r="O59" s="25">
        <v>101.16095160268875</v>
      </c>
      <c r="P59" s="25" t="s">
        <v>1106</v>
      </c>
      <c r="Q59" s="25">
        <v>95.70267640953648</v>
      </c>
      <c r="R59" s="25">
        <v>124.28423597911122</v>
      </c>
      <c r="S59" s="25">
        <v>106.92274480601323</v>
      </c>
      <c r="T59" s="25">
        <v>111.36238678418401</v>
      </c>
      <c r="U59" s="25">
        <v>99.784320788500949</v>
      </c>
      <c r="W59" s="159" t="s">
        <v>1161</v>
      </c>
      <c r="X59" s="25">
        <v>120.82180911078441</v>
      </c>
      <c r="Y59" s="25">
        <v>138.35924281010278</v>
      </c>
      <c r="Z59" s="25">
        <v>114.07988533838726</v>
      </c>
      <c r="AA59" s="25">
        <v>102.53896508200846</v>
      </c>
      <c r="AB59" s="25">
        <v>127.29190037648647</v>
      </c>
      <c r="AC59" s="25">
        <v>116.49746820847167</v>
      </c>
      <c r="AD59" s="25">
        <v>113.20041175332807</v>
      </c>
      <c r="AE59" s="25">
        <v>83.031427641108152</v>
      </c>
      <c r="AF59" s="25">
        <v>162.98076923076923</v>
      </c>
      <c r="AH59" s="25"/>
      <c r="AI59" s="25"/>
      <c r="AJ59" s="25"/>
      <c r="AK59" s="25"/>
    </row>
    <row r="60" spans="1:37" x14ac:dyDescent="0.25">
      <c r="A60" s="159" t="s">
        <v>1162</v>
      </c>
      <c r="B60" s="25">
        <v>120.57316797022047</v>
      </c>
      <c r="C60" s="25">
        <v>131.07289367328409</v>
      </c>
      <c r="D60" s="25">
        <v>123.53836264190012</v>
      </c>
      <c r="E60" s="25">
        <v>102.53896508200846</v>
      </c>
      <c r="F60" s="25">
        <v>116.87569734681895</v>
      </c>
      <c r="G60" s="25">
        <v>121.37903797704433</v>
      </c>
      <c r="H60" s="25">
        <v>109.79678138367954</v>
      </c>
      <c r="I60" s="25">
        <v>117.13729162693558</v>
      </c>
      <c r="J60" s="25">
        <v>101.78161884342698</v>
      </c>
      <c r="L60" s="159" t="s">
        <v>1162</v>
      </c>
      <c r="M60" s="25">
        <v>114.87003954808732</v>
      </c>
      <c r="N60" s="25">
        <v>114.36174144321626</v>
      </c>
      <c r="O60" s="25">
        <v>101.16095160268875</v>
      </c>
      <c r="P60" s="25" t="s">
        <v>1106</v>
      </c>
      <c r="Q60" s="25">
        <v>95.70267640953648</v>
      </c>
      <c r="R60" s="25">
        <v>122.12802449925809</v>
      </c>
      <c r="S60" s="25">
        <v>106.92274480601323</v>
      </c>
      <c r="T60" s="25">
        <v>134.4469371053068</v>
      </c>
      <c r="U60" s="25">
        <v>99.784320788500949</v>
      </c>
      <c r="W60" s="159" t="s">
        <v>1162</v>
      </c>
      <c r="X60" s="25">
        <v>124.87743934464154</v>
      </c>
      <c r="Y60" s="25">
        <v>138.44128323187223</v>
      </c>
      <c r="Z60" s="25">
        <v>127.2120704896487</v>
      </c>
      <c r="AA60" s="25">
        <v>102.53896508200846</v>
      </c>
      <c r="AB60" s="25">
        <v>128.25398668075522</v>
      </c>
      <c r="AC60" s="25">
        <v>120.1103184942656</v>
      </c>
      <c r="AD60" s="25">
        <v>113.04713717020343</v>
      </c>
      <c r="AE60" s="25">
        <v>84.122041862090484</v>
      </c>
      <c r="AF60" s="25">
        <v>162.98076923076923</v>
      </c>
      <c r="AH60" s="25"/>
      <c r="AI60" s="25"/>
      <c r="AJ60" s="25"/>
      <c r="AK60" s="25"/>
    </row>
    <row r="61" spans="1:37" x14ac:dyDescent="0.25">
      <c r="A61" s="159" t="s">
        <v>1163</v>
      </c>
      <c r="B61" s="25">
        <v>120.98111013002816</v>
      </c>
      <c r="C61" s="25">
        <v>131.84060775763729</v>
      </c>
      <c r="D61" s="25">
        <v>123.67524717404932</v>
      </c>
      <c r="E61" s="25">
        <v>102.53896508200846</v>
      </c>
      <c r="F61" s="25">
        <v>117.01305763762973</v>
      </c>
      <c r="G61" s="25">
        <v>121.425285499213</v>
      </c>
      <c r="H61" s="25">
        <v>109.79678138367954</v>
      </c>
      <c r="I61" s="25">
        <v>118.97907349808295</v>
      </c>
      <c r="J61" s="25">
        <v>101.78161884342698</v>
      </c>
      <c r="L61" s="159" t="s">
        <v>1163</v>
      </c>
      <c r="M61" s="25">
        <v>115.18051444279017</v>
      </c>
      <c r="N61" s="25">
        <v>114.44216508343183</v>
      </c>
      <c r="O61" s="25">
        <v>101.16095160268875</v>
      </c>
      <c r="P61" s="25" t="s">
        <v>1106</v>
      </c>
      <c r="Q61" s="25">
        <v>95.70267640953648</v>
      </c>
      <c r="R61" s="25">
        <v>122.12802449925809</v>
      </c>
      <c r="S61" s="25">
        <v>106.92274480601323</v>
      </c>
      <c r="T61" s="25">
        <v>136.53624613856792</v>
      </c>
      <c r="U61" s="25">
        <v>99.784320788500949</v>
      </c>
      <c r="W61" s="159" t="s">
        <v>1163</v>
      </c>
      <c r="X61" s="25">
        <v>125.35893940367374</v>
      </c>
      <c r="Y61" s="25">
        <v>139.51204187369106</v>
      </c>
      <c r="Z61" s="25">
        <v>127.37142740607463</v>
      </c>
      <c r="AA61" s="25">
        <v>102.53896508200846</v>
      </c>
      <c r="AB61" s="25">
        <v>128.46516379423235</v>
      </c>
      <c r="AC61" s="25">
        <v>120.2349744925088</v>
      </c>
      <c r="AD61" s="25">
        <v>113.04713717020344</v>
      </c>
      <c r="AE61" s="25">
        <v>85.491707126864796</v>
      </c>
      <c r="AF61" s="25">
        <v>162.98076923076923</v>
      </c>
      <c r="AH61" s="25"/>
      <c r="AI61" s="25"/>
      <c r="AJ61" s="25"/>
      <c r="AK61" s="25"/>
    </row>
    <row r="62" spans="1:37" x14ac:dyDescent="0.25">
      <c r="A62" s="159" t="s">
        <v>1164</v>
      </c>
      <c r="B62" s="25">
        <v>121.00084997958798</v>
      </c>
      <c r="C62" s="25">
        <v>132.27341560017146</v>
      </c>
      <c r="D62" s="25">
        <v>124.20553906406973</v>
      </c>
      <c r="E62" s="25">
        <v>101.79787043273997</v>
      </c>
      <c r="F62" s="25">
        <v>117.15516940555091</v>
      </c>
      <c r="G62" s="25">
        <v>121.70219895836661</v>
      </c>
      <c r="H62" s="25">
        <v>110.50579657450258</v>
      </c>
      <c r="I62" s="25">
        <v>115.18633081477374</v>
      </c>
      <c r="J62" s="25">
        <v>101.78161884342698</v>
      </c>
      <c r="L62" s="159" t="s">
        <v>1164</v>
      </c>
      <c r="M62" s="25">
        <v>115.01672460886557</v>
      </c>
      <c r="N62" s="25">
        <v>115.17500967092715</v>
      </c>
      <c r="O62" s="25">
        <v>101.16095160268875</v>
      </c>
      <c r="P62" s="25" t="s">
        <v>1106</v>
      </c>
      <c r="Q62" s="25">
        <v>95.70267640953648</v>
      </c>
      <c r="R62" s="25">
        <v>122.12802449925809</v>
      </c>
      <c r="S62" s="25">
        <v>106.92274480601323</v>
      </c>
      <c r="T62" s="25">
        <v>134.44693710530677</v>
      </c>
      <c r="U62" s="25">
        <v>99.784320788500949</v>
      </c>
      <c r="W62" s="159" t="s">
        <v>1164</v>
      </c>
      <c r="X62" s="25">
        <v>125.51718846236936</v>
      </c>
      <c r="Y62" s="25">
        <v>139.81255556987747</v>
      </c>
      <c r="Z62" s="25">
        <v>127.98877751183556</v>
      </c>
      <c r="AA62" s="25">
        <v>101.79787043273997</v>
      </c>
      <c r="AB62" s="25">
        <v>128.6836458079467</v>
      </c>
      <c r="AC62" s="25">
        <v>120.98136958697197</v>
      </c>
      <c r="AD62" s="25">
        <v>114.5580042393683</v>
      </c>
      <c r="AE62" s="25">
        <v>78.449950043783431</v>
      </c>
      <c r="AF62" s="25">
        <v>162.98076923076923</v>
      </c>
      <c r="AH62" s="25"/>
      <c r="AI62" s="25"/>
      <c r="AJ62" s="25"/>
      <c r="AK62" s="25"/>
    </row>
    <row r="63" spans="1:37" x14ac:dyDescent="0.25">
      <c r="A63" s="159" t="s">
        <v>1165</v>
      </c>
      <c r="B63" s="25">
        <v>122.09181178870072</v>
      </c>
      <c r="C63" s="25">
        <v>136.06564182071531</v>
      </c>
      <c r="D63" s="25">
        <v>125.03785397443315</v>
      </c>
      <c r="E63" s="25">
        <v>101.79787043273997</v>
      </c>
      <c r="F63" s="25">
        <v>116.98123583761131</v>
      </c>
      <c r="G63" s="25">
        <v>121.72636170627325</v>
      </c>
      <c r="H63" s="25">
        <v>109.11181706781727</v>
      </c>
      <c r="I63" s="25">
        <v>117.60839882035746</v>
      </c>
      <c r="J63" s="25">
        <v>101.78161884342698</v>
      </c>
      <c r="L63" s="159" t="s">
        <v>1165</v>
      </c>
      <c r="M63" s="25">
        <v>115.55034254152332</v>
      </c>
      <c r="N63" s="25">
        <v>116.25435955125074</v>
      </c>
      <c r="O63" s="25">
        <v>107.06309068937617</v>
      </c>
      <c r="P63" s="25" t="s">
        <v>1106</v>
      </c>
      <c r="Q63" s="25">
        <v>95.70267640953648</v>
      </c>
      <c r="R63" s="25">
        <v>122.12802449925809</v>
      </c>
      <c r="S63" s="25">
        <v>106.92274480601323</v>
      </c>
      <c r="T63" s="25">
        <v>134.44693710530677</v>
      </c>
      <c r="U63" s="25">
        <v>99.784320788500949</v>
      </c>
      <c r="W63" s="159" t="s">
        <v>1165</v>
      </c>
      <c r="X63" s="25">
        <v>127.02863687521379</v>
      </c>
      <c r="Y63" s="25">
        <v>144.80096081050431</v>
      </c>
      <c r="Z63" s="25">
        <v>127.98877751183556</v>
      </c>
      <c r="AA63" s="25">
        <v>101.79787043273997</v>
      </c>
      <c r="AB63" s="25">
        <v>128.41624109733158</v>
      </c>
      <c r="AC63" s="25">
        <v>121.04538371775946</v>
      </c>
      <c r="AD63" s="25">
        <v>111.58752101277234</v>
      </c>
      <c r="AE63" s="25">
        <v>85.491707126864796</v>
      </c>
      <c r="AF63" s="25">
        <v>162.98076923076923</v>
      </c>
      <c r="AH63" s="25"/>
      <c r="AI63" s="25"/>
      <c r="AJ63" s="25"/>
      <c r="AK63" s="25"/>
    </row>
    <row r="64" spans="1:37" x14ac:dyDescent="0.25">
      <c r="A64" s="159" t="s">
        <v>1166</v>
      </c>
      <c r="B64" s="25">
        <v>125.29147577408635</v>
      </c>
      <c r="C64" s="25">
        <v>138.65147660868507</v>
      </c>
      <c r="D64" s="25">
        <v>143.59613823261878</v>
      </c>
      <c r="E64" s="25">
        <v>101.79787043273997</v>
      </c>
      <c r="F64" s="25">
        <v>118.63463526798115</v>
      </c>
      <c r="G64" s="25">
        <v>122.20449303986167</v>
      </c>
      <c r="H64" s="25">
        <v>103.61468179593861</v>
      </c>
      <c r="I64" s="25">
        <v>117.71679983750022</v>
      </c>
      <c r="J64" s="25">
        <v>101.78161884342701</v>
      </c>
      <c r="L64" s="159" t="s">
        <v>1166</v>
      </c>
      <c r="M64" s="25">
        <v>115.5657061708541</v>
      </c>
      <c r="N64" s="25">
        <v>116.25435955125074</v>
      </c>
      <c r="O64" s="25">
        <v>107.06309068937617</v>
      </c>
      <c r="P64" s="25" t="s">
        <v>1106</v>
      </c>
      <c r="Q64" s="25">
        <v>95.702676409536465</v>
      </c>
      <c r="R64" s="25">
        <v>122.12802449925805</v>
      </c>
      <c r="S64" s="25">
        <v>106.92274480601326</v>
      </c>
      <c r="T64" s="25">
        <v>134.55539217315433</v>
      </c>
      <c r="U64" s="25">
        <v>99.784320788500978</v>
      </c>
      <c r="W64" s="159" t="s">
        <v>1166</v>
      </c>
      <c r="X64" s="25">
        <v>132.63147899590422</v>
      </c>
      <c r="Y64" s="25">
        <v>148.52695863388868</v>
      </c>
      <c r="Z64" s="25">
        <v>149.59378216142747</v>
      </c>
      <c r="AA64" s="25">
        <v>101.79787043273997</v>
      </c>
      <c r="AB64" s="25">
        <v>130.95817018811411</v>
      </c>
      <c r="AC64" s="25">
        <v>122.33414332875984</v>
      </c>
      <c r="AD64" s="25">
        <v>99.873469234297445</v>
      </c>
      <c r="AE64" s="25">
        <v>85.600005051340474</v>
      </c>
      <c r="AF64" s="25">
        <v>162.98076923076925</v>
      </c>
      <c r="AH64" s="25"/>
      <c r="AI64" s="25"/>
      <c r="AJ64" s="25"/>
      <c r="AK64" s="25"/>
    </row>
    <row r="65" spans="1:37" x14ac:dyDescent="0.25">
      <c r="A65" s="159" t="s">
        <v>1167</v>
      </c>
      <c r="B65" s="25">
        <v>121.48590835472983</v>
      </c>
      <c r="C65" s="25">
        <v>136.42354836322127</v>
      </c>
      <c r="D65" s="25">
        <v>141.78366790687198</v>
      </c>
      <c r="E65" s="25">
        <v>101.70926209047528</v>
      </c>
      <c r="F65" s="25">
        <v>118.41534335247511</v>
      </c>
      <c r="G65" s="25">
        <v>106.34469416039369</v>
      </c>
      <c r="H65" s="25">
        <v>104.09053549804412</v>
      </c>
      <c r="I65" s="25">
        <v>118.06335187535919</v>
      </c>
      <c r="J65" s="25">
        <v>101.78161884342701</v>
      </c>
      <c r="L65" s="159" t="s">
        <v>1167</v>
      </c>
      <c r="M65" s="25">
        <v>108.55923417361676</v>
      </c>
      <c r="N65" s="25">
        <v>116.17393591103517</v>
      </c>
      <c r="O65" s="25">
        <v>107.06309068937617</v>
      </c>
      <c r="P65" s="25" t="s">
        <v>1106</v>
      </c>
      <c r="Q65" s="25">
        <v>95.702676409536465</v>
      </c>
      <c r="R65" s="25">
        <v>96.740437846600713</v>
      </c>
      <c r="S65" s="25">
        <v>106.92274480601326</v>
      </c>
      <c r="T65" s="25">
        <v>135.08363882056111</v>
      </c>
      <c r="U65" s="25">
        <v>99.784320788500978</v>
      </c>
      <c r="W65" s="159" t="s">
        <v>1167</v>
      </c>
      <c r="X65" s="25">
        <v>131.24162622415386</v>
      </c>
      <c r="Y65" s="25">
        <v>145.35213873831714</v>
      </c>
      <c r="Z65" s="25">
        <v>147.48375791186709</v>
      </c>
      <c r="AA65" s="25">
        <v>101.70926209047528</v>
      </c>
      <c r="AB65" s="25">
        <v>130.62103175129153</v>
      </c>
      <c r="AC65" s="25">
        <v>122.62800066306801</v>
      </c>
      <c r="AD65" s="25">
        <v>100.88748373999064</v>
      </c>
      <c r="AE65" s="25">
        <v>85.600005051340474</v>
      </c>
      <c r="AF65" s="25">
        <v>162.98076923076925</v>
      </c>
      <c r="AH65" s="25"/>
      <c r="AI65" s="25"/>
      <c r="AJ65" s="25"/>
      <c r="AK65" s="25"/>
    </row>
    <row r="66" spans="1:37" x14ac:dyDescent="0.25">
      <c r="A66" s="159" t="s">
        <v>1168</v>
      </c>
      <c r="B66" s="25">
        <v>121.36204141347933</v>
      </c>
      <c r="C66" s="25">
        <v>132.56518766888581</v>
      </c>
      <c r="D66" s="25">
        <v>141.78366790687198</v>
      </c>
      <c r="E66" s="25">
        <v>101.70926209047528</v>
      </c>
      <c r="F66" s="25">
        <v>120.18216578425051</v>
      </c>
      <c r="G66" s="25">
        <v>110.13411093729557</v>
      </c>
      <c r="H66" s="25">
        <v>103.72651488809377</v>
      </c>
      <c r="I66" s="25">
        <v>118.8382720877524</v>
      </c>
      <c r="J66" s="25">
        <v>101.78161884342701</v>
      </c>
      <c r="L66" s="159" t="s">
        <v>1168</v>
      </c>
      <c r="M66" s="25">
        <v>110.11899101612499</v>
      </c>
      <c r="N66" s="25">
        <v>115.79844520108277</v>
      </c>
      <c r="O66" s="25">
        <v>107.06309068937617</v>
      </c>
      <c r="P66" s="25" t="s">
        <v>1106</v>
      </c>
      <c r="Q66" s="25">
        <v>95.702676409536465</v>
      </c>
      <c r="R66" s="25">
        <v>102.58719470010789</v>
      </c>
      <c r="S66" s="25">
        <v>106.92274480601326</v>
      </c>
      <c r="T66" s="25">
        <v>135.08363882056111</v>
      </c>
      <c r="U66" s="25">
        <v>99.784320788500978</v>
      </c>
      <c r="W66" s="159" t="s">
        <v>1168</v>
      </c>
      <c r="X66" s="25">
        <v>129.84727140594185</v>
      </c>
      <c r="Y66" s="25">
        <v>139.95808843541752</v>
      </c>
      <c r="Z66" s="25">
        <v>147.48375791186709</v>
      </c>
      <c r="AA66" s="25">
        <v>101.70926209047528</v>
      </c>
      <c r="AB66" s="25">
        <v>133.3373368709639</v>
      </c>
      <c r="AC66" s="25">
        <v>122.93045473237116</v>
      </c>
      <c r="AD66" s="25">
        <v>100.11177856584217</v>
      </c>
      <c r="AE66" s="25">
        <v>87.852955786771062</v>
      </c>
      <c r="AF66" s="25">
        <v>162.98076923076925</v>
      </c>
      <c r="AH66" s="25"/>
      <c r="AI66" s="25"/>
      <c r="AJ66" s="25"/>
      <c r="AK66" s="25"/>
    </row>
    <row r="67" spans="1:37" x14ac:dyDescent="0.25">
      <c r="A67" s="159" t="s">
        <v>1169</v>
      </c>
      <c r="B67" s="25">
        <v>121.11585257975382</v>
      </c>
      <c r="C67" s="25">
        <v>132.24768367049231</v>
      </c>
      <c r="D67" s="25">
        <v>141.78366790687198</v>
      </c>
      <c r="E67" s="25">
        <v>103.75650573714073</v>
      </c>
      <c r="F67" s="25">
        <v>122.02814072766111</v>
      </c>
      <c r="G67" s="25">
        <v>110.17462698957364</v>
      </c>
      <c r="H67" s="25">
        <v>102.5776360692097</v>
      </c>
      <c r="I67" s="25">
        <v>117.3141741068972</v>
      </c>
      <c r="J67" s="25">
        <v>101.78161884342701</v>
      </c>
      <c r="L67" s="159" t="s">
        <v>1169</v>
      </c>
      <c r="M67" s="25">
        <v>110.17564909533395</v>
      </c>
      <c r="N67" s="25">
        <v>116.11257545687893</v>
      </c>
      <c r="O67" s="25">
        <v>107.06309068937617</v>
      </c>
      <c r="P67" s="25" t="s">
        <v>1106</v>
      </c>
      <c r="Q67" s="25">
        <v>95.702676409536465</v>
      </c>
      <c r="R67" s="25">
        <v>102.58719470010789</v>
      </c>
      <c r="S67" s="25">
        <v>106.92274480601326</v>
      </c>
      <c r="T67" s="25">
        <v>135.08363882056111</v>
      </c>
      <c r="U67" s="25">
        <v>99.784320788500978</v>
      </c>
      <c r="W67" s="159" t="s">
        <v>1169</v>
      </c>
      <c r="X67" s="25">
        <v>129.37252523157312</v>
      </c>
      <c r="Y67" s="25">
        <v>139.36208016757911</v>
      </c>
      <c r="Z67" s="25">
        <v>147.48375791186709</v>
      </c>
      <c r="AA67" s="25">
        <v>103.75650573714073</v>
      </c>
      <c r="AB67" s="25">
        <v>136.17533071765425</v>
      </c>
      <c r="AC67" s="25">
        <v>123.03966207375433</v>
      </c>
      <c r="AD67" s="25">
        <v>97.663589589950064</v>
      </c>
      <c r="AE67" s="25">
        <v>83.42189616034635</v>
      </c>
      <c r="AF67" s="25">
        <v>162.98076923076925</v>
      </c>
      <c r="AH67" s="25"/>
      <c r="AI67" s="25"/>
      <c r="AJ67" s="25"/>
      <c r="AK67" s="25"/>
    </row>
    <row r="68" spans="1:37" x14ac:dyDescent="0.25">
      <c r="A68" s="159" t="s">
        <v>1170</v>
      </c>
      <c r="B68" s="25">
        <v>120.40186125811438</v>
      </c>
      <c r="C68" s="25">
        <v>129.62936650443217</v>
      </c>
      <c r="D68" s="25">
        <v>141.27698023367671</v>
      </c>
      <c r="E68" s="25">
        <v>108.82406500471316</v>
      </c>
      <c r="F68" s="25">
        <v>126.73245813727492</v>
      </c>
      <c r="G68" s="25">
        <v>110.55020170076166</v>
      </c>
      <c r="H68" s="25">
        <v>99.952059277949346</v>
      </c>
      <c r="I68" s="25">
        <v>117.3141741068972</v>
      </c>
      <c r="J68" s="25">
        <v>101.78161884342701</v>
      </c>
      <c r="L68" s="159" t="s">
        <v>1170</v>
      </c>
      <c r="M68" s="25">
        <v>111.06804499685641</v>
      </c>
      <c r="N68" s="25">
        <v>116.11257545687893</v>
      </c>
      <c r="O68" s="25">
        <v>107.06309068937617</v>
      </c>
      <c r="P68" s="25" t="s">
        <v>1106</v>
      </c>
      <c r="Q68" s="25">
        <v>109.41811463761219</v>
      </c>
      <c r="R68" s="25">
        <v>103.02631980384047</v>
      </c>
      <c r="S68" s="25">
        <v>106.92274480601326</v>
      </c>
      <c r="T68" s="25">
        <v>135.08363882056111</v>
      </c>
      <c r="U68" s="25">
        <v>99.784320788500978</v>
      </c>
      <c r="W68" s="159" t="s">
        <v>1170</v>
      </c>
      <c r="X68" s="25">
        <v>127.44619951486469</v>
      </c>
      <c r="Y68" s="25">
        <v>135.5892776254145</v>
      </c>
      <c r="Z68" s="25">
        <v>146.89388713593874</v>
      </c>
      <c r="AA68" s="25">
        <v>108.82406500471316</v>
      </c>
      <c r="AB68" s="25">
        <v>136.03711100423641</v>
      </c>
      <c r="AC68" s="25">
        <v>123.30749014956919</v>
      </c>
      <c r="AD68" s="25">
        <v>92.06864950569873</v>
      </c>
      <c r="AE68" s="25">
        <v>83.42189616034635</v>
      </c>
      <c r="AF68" s="25">
        <v>162.98076923076925</v>
      </c>
      <c r="AH68" s="25"/>
      <c r="AI68" s="25"/>
      <c r="AJ68" s="25"/>
      <c r="AK68" s="25"/>
    </row>
    <row r="69" spans="1:37" x14ac:dyDescent="0.25">
      <c r="A69" s="159" t="s">
        <v>1171</v>
      </c>
      <c r="B69" s="25">
        <v>120.61237917341153</v>
      </c>
      <c r="C69" s="25">
        <v>129.2941057952961</v>
      </c>
      <c r="D69" s="25">
        <v>141.78366790687195</v>
      </c>
      <c r="E69" s="25">
        <v>103.88343400958989</v>
      </c>
      <c r="F69" s="25">
        <v>128.01765781035473</v>
      </c>
      <c r="G69" s="25">
        <v>110.58531130782482</v>
      </c>
      <c r="H69" s="25">
        <v>101.09386867617312</v>
      </c>
      <c r="I69" s="25">
        <v>117.3141741068972</v>
      </c>
      <c r="J69" s="25">
        <v>101.78161884342698</v>
      </c>
      <c r="L69" s="159" t="s">
        <v>1171</v>
      </c>
      <c r="M69" s="25">
        <v>111.08358230456352</v>
      </c>
      <c r="N69" s="25">
        <v>116.11257545687893</v>
      </c>
      <c r="O69" s="25">
        <v>107.06309068937617</v>
      </c>
      <c r="P69" s="25" t="s">
        <v>1106</v>
      </c>
      <c r="Q69" s="25">
        <v>109.41811463761218</v>
      </c>
      <c r="R69" s="25">
        <v>103.08213784018261</v>
      </c>
      <c r="S69" s="25">
        <v>106.92274480601323</v>
      </c>
      <c r="T69" s="25">
        <v>135.08363882056111</v>
      </c>
      <c r="U69" s="25">
        <v>99.784320788500949</v>
      </c>
      <c r="W69" s="159" t="s">
        <v>1171</v>
      </c>
      <c r="X69" s="25">
        <v>127.80386846649387</v>
      </c>
      <c r="Y69" s="25">
        <v>135.10619159133412</v>
      </c>
      <c r="Z69" s="25">
        <v>147.48375791186706</v>
      </c>
      <c r="AA69" s="25">
        <v>103.88343400958989</v>
      </c>
      <c r="AB69" s="25">
        <v>138.01297139009307</v>
      </c>
      <c r="AC69" s="25">
        <v>123.30749014956919</v>
      </c>
      <c r="AD69" s="25">
        <v>94.501773987893188</v>
      </c>
      <c r="AE69" s="25">
        <v>83.42189616034635</v>
      </c>
      <c r="AF69" s="25">
        <v>162.98076923076923</v>
      </c>
      <c r="AH69" s="25"/>
      <c r="AI69" s="25"/>
      <c r="AJ69" s="25"/>
      <c r="AK69" s="25"/>
    </row>
    <row r="70" spans="1:37" x14ac:dyDescent="0.25">
      <c r="A70" s="159" t="s">
        <v>1027</v>
      </c>
      <c r="B70" s="25">
        <v>121.62637046937796</v>
      </c>
      <c r="C70" s="25">
        <v>132.50490852320539</v>
      </c>
      <c r="D70" s="25">
        <v>141.48112234800598</v>
      </c>
      <c r="E70" s="25">
        <v>103.88343400958988</v>
      </c>
      <c r="F70" s="25">
        <v>129.9614881356197</v>
      </c>
      <c r="G70" s="25">
        <v>110.35877264602148</v>
      </c>
      <c r="H70" s="25">
        <v>100.99372696576235</v>
      </c>
      <c r="I70" s="25">
        <v>119.23734676421179</v>
      </c>
      <c r="J70" s="25">
        <v>101.78161884342701</v>
      </c>
      <c r="L70" s="159" t="s">
        <v>1027</v>
      </c>
      <c r="M70" s="25">
        <v>111.45276657704902</v>
      </c>
      <c r="N70" s="25">
        <v>118.24559320269005</v>
      </c>
      <c r="O70" s="25">
        <v>107.06309068937617</v>
      </c>
      <c r="P70" s="25" t="s">
        <v>1106</v>
      </c>
      <c r="Q70" s="25">
        <v>109.41811463761219</v>
      </c>
      <c r="R70" s="25">
        <v>103.02631980384047</v>
      </c>
      <c r="S70" s="25">
        <v>106.92274480601326</v>
      </c>
      <c r="T70" s="25">
        <v>135.08363882056111</v>
      </c>
      <c r="U70" s="25">
        <v>99.784320788500978</v>
      </c>
      <c r="W70" s="159" t="s">
        <v>1027</v>
      </c>
      <c r="X70" s="25">
        <v>129.30449264084925</v>
      </c>
      <c r="Y70" s="25">
        <v>138.79221825946976</v>
      </c>
      <c r="Z70" s="25">
        <v>147.1315433366899</v>
      </c>
      <c r="AA70" s="25">
        <v>103.88343400958988</v>
      </c>
      <c r="AB70" s="25">
        <v>141.00140767510558</v>
      </c>
      <c r="AC70" s="25">
        <v>122.79151050801431</v>
      </c>
      <c r="AD70" s="25">
        <v>94.288378260315241</v>
      </c>
      <c r="AE70" s="25">
        <v>89.01319857234013</v>
      </c>
      <c r="AF70" s="25">
        <v>162.98076923076925</v>
      </c>
      <c r="AH70" s="25"/>
      <c r="AI70" s="25"/>
      <c r="AJ70" s="25"/>
      <c r="AK70" s="25"/>
    </row>
    <row r="71" spans="1:37" x14ac:dyDescent="0.25">
      <c r="A71" s="159" t="s">
        <v>1028</v>
      </c>
      <c r="B71" s="25">
        <v>121.57487227488502</v>
      </c>
      <c r="C71" s="25">
        <v>132.48027775331661</v>
      </c>
      <c r="D71" s="25">
        <v>141.48112234800598</v>
      </c>
      <c r="E71" s="25">
        <v>101.07319296980145</v>
      </c>
      <c r="F71" s="25">
        <v>130.41080725402583</v>
      </c>
      <c r="G71" s="25">
        <v>110.50753383712349</v>
      </c>
      <c r="H71" s="25">
        <v>100.99685804709699</v>
      </c>
      <c r="I71" s="25">
        <v>119.17134647665694</v>
      </c>
      <c r="J71" s="25">
        <v>100.26216723949571</v>
      </c>
      <c r="L71" s="159" t="s">
        <v>1028</v>
      </c>
      <c r="M71" s="25">
        <v>111.37603152927043</v>
      </c>
      <c r="N71" s="25">
        <v>117.82014990274446</v>
      </c>
      <c r="O71" s="25">
        <v>107.06309068937617</v>
      </c>
      <c r="P71" s="25" t="s">
        <v>1106</v>
      </c>
      <c r="Q71" s="25">
        <v>109.41811463761219</v>
      </c>
      <c r="R71" s="25">
        <v>103.02631980384047</v>
      </c>
      <c r="S71" s="25">
        <v>106.92274480601326</v>
      </c>
      <c r="T71" s="25">
        <v>135.08363882056111</v>
      </c>
      <c r="U71" s="25">
        <v>99.784320788500978</v>
      </c>
      <c r="W71" s="159" t="s">
        <v>1028</v>
      </c>
      <c r="X71" s="25">
        <v>129.27204065261728</v>
      </c>
      <c r="Y71" s="25">
        <v>138.94431634829536</v>
      </c>
      <c r="Z71" s="25">
        <v>147.1315433366899</v>
      </c>
      <c r="AA71" s="25">
        <v>101.07319296980145</v>
      </c>
      <c r="AB71" s="25">
        <v>141.69218893288414</v>
      </c>
      <c r="AC71" s="25">
        <v>123.19248279597905</v>
      </c>
      <c r="AD71" s="25">
        <v>94.295050398995244</v>
      </c>
      <c r="AE71" s="25">
        <v>88.821313789871894</v>
      </c>
      <c r="AF71" s="25">
        <v>114.90384615384616</v>
      </c>
      <c r="AH71" s="25"/>
      <c r="AI71" s="25"/>
      <c r="AJ71" s="25"/>
      <c r="AK71" s="25"/>
    </row>
    <row r="72" spans="1:37" x14ac:dyDescent="0.25">
      <c r="A72" s="159" t="s">
        <v>1029</v>
      </c>
      <c r="B72" s="25">
        <v>122.18237401337453</v>
      </c>
      <c r="C72" s="25">
        <v>133.09176162237421</v>
      </c>
      <c r="D72" s="25">
        <v>141.48112234800598</v>
      </c>
      <c r="E72" s="25">
        <v>103.88343400958988</v>
      </c>
      <c r="F72" s="25">
        <v>133.18373636445725</v>
      </c>
      <c r="G72" s="25">
        <v>110.62680733719222</v>
      </c>
      <c r="H72" s="25">
        <v>101.64307953531116</v>
      </c>
      <c r="I72" s="25">
        <v>119.50338474049263</v>
      </c>
      <c r="J72" s="25">
        <v>101.78161884342701</v>
      </c>
      <c r="L72" s="159" t="s">
        <v>1029</v>
      </c>
      <c r="M72" s="25">
        <v>111.84878394230107</v>
      </c>
      <c r="N72" s="25">
        <v>118.23968966583539</v>
      </c>
      <c r="O72" s="25">
        <v>107.06309068937617</v>
      </c>
      <c r="P72" s="25" t="s">
        <v>1106</v>
      </c>
      <c r="Q72" s="25">
        <v>115.58416823134748</v>
      </c>
      <c r="R72" s="25">
        <v>103.02631980384047</v>
      </c>
      <c r="S72" s="25">
        <v>106.92274480601326</v>
      </c>
      <c r="T72" s="25">
        <v>135.44252844512735</v>
      </c>
      <c r="U72" s="25">
        <v>99.784320788500978</v>
      </c>
      <c r="W72" s="159" t="s">
        <v>1029</v>
      </c>
      <c r="X72" s="25">
        <v>129.98128107501614</v>
      </c>
      <c r="Y72" s="25">
        <v>139.64043345668713</v>
      </c>
      <c r="Z72" s="25">
        <v>147.1315433366899</v>
      </c>
      <c r="AA72" s="25">
        <v>103.88343400958988</v>
      </c>
      <c r="AB72" s="25">
        <v>142.64166770850238</v>
      </c>
      <c r="AC72" s="25">
        <v>123.51433116618303</v>
      </c>
      <c r="AD72" s="25">
        <v>95.672108011535428</v>
      </c>
      <c r="AE72" s="25">
        <v>89.102137580126794</v>
      </c>
      <c r="AF72" s="25">
        <v>162.98076923076923</v>
      </c>
      <c r="AH72" s="25"/>
      <c r="AI72" s="25"/>
      <c r="AJ72" s="25"/>
      <c r="AK72" s="25"/>
    </row>
    <row r="73" spans="1:37" x14ac:dyDescent="0.25">
      <c r="A73" s="159" t="s">
        <v>1030</v>
      </c>
      <c r="B73" s="25">
        <v>122.11308784872701</v>
      </c>
      <c r="C73" s="25">
        <v>133.03917147191683</v>
      </c>
      <c r="D73" s="25">
        <v>141.50085421887644</v>
      </c>
      <c r="E73" s="25">
        <v>103.88343400958988</v>
      </c>
      <c r="F73" s="25">
        <v>132.8742608066897</v>
      </c>
      <c r="G73" s="25">
        <v>110.681458703975</v>
      </c>
      <c r="H73" s="25">
        <v>102.61345585168</v>
      </c>
      <c r="I73" s="25">
        <v>117.23011263520536</v>
      </c>
      <c r="J73" s="25">
        <v>101.78161884342701</v>
      </c>
      <c r="L73" s="159" t="s">
        <v>1030</v>
      </c>
      <c r="M73" s="25">
        <v>111.84878394230107</v>
      </c>
      <c r="N73" s="25">
        <v>118.23968966583539</v>
      </c>
      <c r="O73" s="25">
        <v>107.06309068937617</v>
      </c>
      <c r="P73" s="25" t="s">
        <v>1106</v>
      </c>
      <c r="Q73" s="25">
        <v>115.58416823134748</v>
      </c>
      <c r="R73" s="25">
        <v>103.02631980384047</v>
      </c>
      <c r="S73" s="25">
        <v>106.92274480601326</v>
      </c>
      <c r="T73" s="25">
        <v>135.44252844512735</v>
      </c>
      <c r="U73" s="25">
        <v>99.784320788500978</v>
      </c>
      <c r="W73" s="159" t="s">
        <v>1030</v>
      </c>
      <c r="X73" s="25">
        <v>129.86033690170382</v>
      </c>
      <c r="Y73" s="25">
        <v>139.56465491621449</v>
      </c>
      <c r="Z73" s="25">
        <v>147.15451459610006</v>
      </c>
      <c r="AA73" s="25">
        <v>103.88343400958988</v>
      </c>
      <c r="AB73" s="25">
        <v>142.16588133243022</v>
      </c>
      <c r="AC73" s="25">
        <v>123.66673930092828</v>
      </c>
      <c r="AD73" s="25">
        <v>97.739919308212095</v>
      </c>
      <c r="AE73" s="25">
        <v>82.492979657114645</v>
      </c>
      <c r="AF73" s="25">
        <v>162.98076923076923</v>
      </c>
      <c r="AH73" s="25"/>
      <c r="AI73" s="25"/>
      <c r="AJ73" s="25"/>
      <c r="AK73" s="25"/>
    </row>
    <row r="74" spans="1:37" x14ac:dyDescent="0.25">
      <c r="A74" s="159" t="s">
        <v>1031</v>
      </c>
      <c r="B74" s="25">
        <v>122.17416512318097</v>
      </c>
      <c r="C74" s="25">
        <v>133.57202794951422</v>
      </c>
      <c r="D74" s="25">
        <v>141.48112234800598</v>
      </c>
      <c r="E74" s="25">
        <v>103.88343400958988</v>
      </c>
      <c r="F74" s="25">
        <v>133.20071430701552</v>
      </c>
      <c r="G74" s="25">
        <v>110.69846362505133</v>
      </c>
      <c r="H74" s="25">
        <v>102.26521682547308</v>
      </c>
      <c r="I74" s="25">
        <v>116.82138850881358</v>
      </c>
      <c r="J74" s="25">
        <v>101.78161884342701</v>
      </c>
      <c r="L74" s="159" t="s">
        <v>1031</v>
      </c>
      <c r="M74" s="25">
        <v>111.84878394230107</v>
      </c>
      <c r="N74" s="25">
        <v>118.23968966583539</v>
      </c>
      <c r="O74" s="25">
        <v>107.06309068937617</v>
      </c>
      <c r="P74" s="25" t="s">
        <v>1106</v>
      </c>
      <c r="Q74" s="25">
        <v>115.58416823134748</v>
      </c>
      <c r="R74" s="25">
        <v>103.02631980384047</v>
      </c>
      <c r="S74" s="25">
        <v>106.92274480601326</v>
      </c>
      <c r="T74" s="25">
        <v>135.44252844512735</v>
      </c>
      <c r="U74" s="25">
        <v>99.784320788500978</v>
      </c>
      <c r="W74" s="159" t="s">
        <v>1031</v>
      </c>
      <c r="X74" s="25">
        <v>129.9668769671608</v>
      </c>
      <c r="Y74" s="25">
        <v>140.3324619257501</v>
      </c>
      <c r="Z74" s="25">
        <v>147.1315433366899</v>
      </c>
      <c r="AA74" s="25">
        <v>103.88343400958988</v>
      </c>
      <c r="AB74" s="25">
        <v>142.66776949054648</v>
      </c>
      <c r="AC74" s="25">
        <v>123.70747418605993</v>
      </c>
      <c r="AD74" s="25">
        <v>96.997843702916015</v>
      </c>
      <c r="AE74" s="25">
        <v>81.304682711937929</v>
      </c>
      <c r="AF74" s="25">
        <v>162.98076923076923</v>
      </c>
      <c r="AH74" s="25"/>
      <c r="AI74" s="25"/>
      <c r="AJ74" s="25"/>
      <c r="AK74" s="25"/>
    </row>
    <row r="75" spans="1:37" x14ac:dyDescent="0.25">
      <c r="A75" s="159" t="s">
        <v>1032</v>
      </c>
      <c r="B75" s="25">
        <v>123.93738411110897</v>
      </c>
      <c r="C75" s="25">
        <v>134.22693817463497</v>
      </c>
      <c r="D75" s="25">
        <v>141.50085421887644</v>
      </c>
      <c r="E75" s="25">
        <v>103.88343400958988</v>
      </c>
      <c r="F75" s="25">
        <v>135.47015241906419</v>
      </c>
      <c r="G75" s="25">
        <v>117.9009206392651</v>
      </c>
      <c r="H75" s="25">
        <v>102.26530664759326</v>
      </c>
      <c r="I75" s="25">
        <v>117.24331619031625</v>
      </c>
      <c r="J75" s="25">
        <v>102.54528688454296</v>
      </c>
      <c r="L75" s="159" t="s">
        <v>1032</v>
      </c>
      <c r="M75" s="25">
        <v>114.59251663247183</v>
      </c>
      <c r="N75" s="25">
        <v>118.23968966583539</v>
      </c>
      <c r="O75" s="25">
        <v>107.06309068937617</v>
      </c>
      <c r="P75" s="25" t="s">
        <v>1106</v>
      </c>
      <c r="Q75" s="25">
        <v>109.41811463761219</v>
      </c>
      <c r="R75" s="25">
        <v>114.12710611064617</v>
      </c>
      <c r="S75" s="25">
        <v>106.92274480601326</v>
      </c>
      <c r="T75" s="25">
        <v>135.44252844512735</v>
      </c>
      <c r="U75" s="25">
        <v>99.784320788500978</v>
      </c>
      <c r="W75" s="159" t="s">
        <v>1032</v>
      </c>
      <c r="X75" s="25">
        <v>130.99010427122442</v>
      </c>
      <c r="Y75" s="25">
        <v>141.27613941228742</v>
      </c>
      <c r="Z75" s="25">
        <v>147.15451459610006</v>
      </c>
      <c r="AA75" s="25">
        <v>103.88343400958988</v>
      </c>
      <c r="AB75" s="25">
        <v>149.4704041778501</v>
      </c>
      <c r="AC75" s="25">
        <v>124.30059913987007</v>
      </c>
      <c r="AD75" s="25">
        <v>96.99803510824168</v>
      </c>
      <c r="AE75" s="25">
        <v>82.531366782294285</v>
      </c>
      <c r="AF75" s="25">
        <v>187.14396704111306</v>
      </c>
      <c r="AH75" s="25"/>
      <c r="AI75" s="25"/>
      <c r="AJ75" s="25"/>
      <c r="AK75" s="25"/>
    </row>
    <row r="76" spans="1:37" s="4" customFormat="1" ht="19.5" customHeight="1" x14ac:dyDescent="0.25">
      <c r="A76" s="159" t="s">
        <v>1172</v>
      </c>
      <c r="B76" s="25">
        <f>AVERAGE(B4:B6)</f>
        <v>79.971581756211947</v>
      </c>
      <c r="C76" s="25">
        <f t="shared" ref="C76:J76" si="0">AVERAGE(C4:C6)</f>
        <v>85.877250971060292</v>
      </c>
      <c r="D76" s="25">
        <f t="shared" si="0"/>
        <v>73.400223673674603</v>
      </c>
      <c r="E76" s="25">
        <f t="shared" si="0"/>
        <v>110.68242488475683</v>
      </c>
      <c r="F76" s="25">
        <f t="shared" si="0"/>
        <v>86.3365401778549</v>
      </c>
      <c r="G76" s="25">
        <f t="shared" si="0"/>
        <v>65.449511584524544</v>
      </c>
      <c r="H76" s="25">
        <f t="shared" si="0"/>
        <v>70.8933842985805</v>
      </c>
      <c r="I76" s="25">
        <f t="shared" si="0"/>
        <v>88.095542234596664</v>
      </c>
      <c r="J76" s="25">
        <f t="shared" si="0"/>
        <v>106.9237861426529</v>
      </c>
      <c r="L76" s="159" t="s">
        <v>1172</v>
      </c>
      <c r="M76" s="25">
        <f>AVERAGE(M4:M6)</f>
        <v>66.928788875993575</v>
      </c>
      <c r="N76" s="25">
        <f>AVERAGE(N4:N6)</f>
        <v>73.920719077967092</v>
      </c>
      <c r="O76" s="25">
        <f>AVERAGE(O4:O6)</f>
        <v>124.62318876979323</v>
      </c>
      <c r="P76" s="25"/>
      <c r="Q76" s="25">
        <f>AVERAGE(Q4:Q6)</f>
        <v>52.192888652640562</v>
      </c>
      <c r="R76" s="25">
        <f>AVERAGE(R4:R6)</f>
        <v>69.692031348619523</v>
      </c>
      <c r="S76" s="25">
        <f>AVERAGE(S4:S6)</f>
        <v>76.816380761288869</v>
      </c>
      <c r="T76" s="25">
        <f>AVERAGE(T4:T6)</f>
        <v>83.757211367439325</v>
      </c>
      <c r="U76" s="25">
        <f>AVERAGE(U4:U6)</f>
        <v>98.098270557163616</v>
      </c>
      <c r="V76"/>
      <c r="W76" s="159" t="s">
        <v>1172</v>
      </c>
      <c r="X76" s="25">
        <f t="shared" ref="X76:AF76" si="1">AVERAGE(X4:X6)</f>
        <v>83.813652268018245</v>
      </c>
      <c r="Y76" s="25">
        <f t="shared" si="1"/>
        <v>91.290173177531315</v>
      </c>
      <c r="Z76" s="25">
        <f t="shared" si="1"/>
        <v>67.577789647894363</v>
      </c>
      <c r="AA76" s="25">
        <f t="shared" si="1"/>
        <v>109.13312428575404</v>
      </c>
      <c r="AB76" s="25">
        <f t="shared" si="1"/>
        <v>116.79009350483487</v>
      </c>
      <c r="AC76" s="25">
        <f t="shared" si="1"/>
        <v>82.049195346116491</v>
      </c>
      <c r="AD76" s="25">
        <f t="shared" si="1"/>
        <v>57.520746468606596</v>
      </c>
      <c r="AE76" s="25">
        <f t="shared" si="1"/>
        <v>90.252166211371488</v>
      </c>
      <c r="AF76" s="25">
        <f t="shared" si="1"/>
        <v>123.25544409970117</v>
      </c>
    </row>
    <row r="77" spans="1:37" x14ac:dyDescent="0.25">
      <c r="A77" s="159" t="s">
        <v>1173</v>
      </c>
      <c r="B77" s="25">
        <f t="shared" ref="B77:J77" si="2">AVERAGE(B7:B10)</f>
        <v>79.390804064290307</v>
      </c>
      <c r="C77" s="25">
        <f t="shared" si="2"/>
        <v>84.580233558044654</v>
      </c>
      <c r="D77" s="25">
        <f t="shared" si="2"/>
        <v>74.025442340814607</v>
      </c>
      <c r="E77" s="25">
        <f t="shared" si="2"/>
        <v>110.43271035880535</v>
      </c>
      <c r="F77" s="25">
        <f t="shared" si="2"/>
        <v>87.317057340043604</v>
      </c>
      <c r="G77" s="25">
        <f t="shared" si="2"/>
        <v>64.67827275410481</v>
      </c>
      <c r="H77" s="25">
        <f t="shared" si="2"/>
        <v>71.000353633265348</v>
      </c>
      <c r="I77" s="25">
        <f t="shared" si="2"/>
        <v>87.54863537258808</v>
      </c>
      <c r="J77" s="25">
        <f t="shared" si="2"/>
        <v>105.68107536640993</v>
      </c>
      <c r="L77" s="159" t="s">
        <v>1173</v>
      </c>
      <c r="M77" s="25">
        <f>AVERAGE(M7:M10)</f>
        <v>65.595778569034351</v>
      </c>
      <c r="N77" s="25">
        <f>AVERAGE(N7:N10)</f>
        <v>71.744905031297378</v>
      </c>
      <c r="O77" s="25">
        <f>AVERAGE(O7:O10)</f>
        <v>119.75756514484139</v>
      </c>
      <c r="P77" s="25"/>
      <c r="Q77" s="25">
        <f>AVERAGE(Q7:Q10)</f>
        <v>54.204741870938577</v>
      </c>
      <c r="R77" s="25">
        <f>AVERAGE(R7:R10)</f>
        <v>67.264538668088264</v>
      </c>
      <c r="S77" s="25">
        <f>AVERAGE(S7:S10)</f>
        <v>76.672377134535935</v>
      </c>
      <c r="T77" s="25">
        <f>AVERAGE(T7:T10)</f>
        <v>82.40683016870679</v>
      </c>
      <c r="U77" s="25">
        <f>AVERAGE(U7:U10)</f>
        <v>96.616145525374677</v>
      </c>
      <c r="W77" s="159" t="s">
        <v>1173</v>
      </c>
      <c r="X77" s="25">
        <f t="shared" ref="X77:AF77" si="3">AVERAGE(X7:X10)</f>
        <v>83.773089353849684</v>
      </c>
      <c r="Y77" s="25">
        <f t="shared" si="3"/>
        <v>90.651297150434473</v>
      </c>
      <c r="Z77" s="25">
        <f t="shared" si="3"/>
        <v>68.98614477200789</v>
      </c>
      <c r="AA77" s="25">
        <f t="shared" si="3"/>
        <v>108.86942984259494</v>
      </c>
      <c r="AB77" s="25">
        <f t="shared" si="3"/>
        <v>116.42158964588657</v>
      </c>
      <c r="AC77" s="25">
        <f t="shared" si="3"/>
        <v>82.04515752847351</v>
      </c>
      <c r="AD77" s="25">
        <f t="shared" si="3"/>
        <v>57.673268950690421</v>
      </c>
      <c r="AE77" s="25">
        <f t="shared" si="3"/>
        <v>90.293543383211386</v>
      </c>
      <c r="AF77" s="25">
        <f t="shared" si="3"/>
        <v>123.63995263972168</v>
      </c>
    </row>
    <row r="78" spans="1:37" x14ac:dyDescent="0.25">
      <c r="A78" s="29" t="s">
        <v>1174</v>
      </c>
      <c r="B78" s="25">
        <f t="shared" ref="B78:J78" si="4">AVERAGE(B11:B14)</f>
        <v>79.17390666640064</v>
      </c>
      <c r="C78" s="25">
        <f t="shared" si="4"/>
        <v>84.94016530204506</v>
      </c>
      <c r="D78" s="25">
        <f t="shared" si="4"/>
        <v>72.9039427503468</v>
      </c>
      <c r="E78" s="25">
        <f t="shared" si="4"/>
        <v>109.46370517901835</v>
      </c>
      <c r="F78" s="25">
        <f t="shared" si="4"/>
        <v>84.139412358186775</v>
      </c>
      <c r="G78" s="25">
        <f t="shared" si="4"/>
        <v>64.408598644777186</v>
      </c>
      <c r="H78" s="25">
        <f t="shared" si="4"/>
        <v>70.736284671563524</v>
      </c>
      <c r="I78" s="25">
        <f t="shared" si="4"/>
        <v>86.354361292280714</v>
      </c>
      <c r="J78" s="25">
        <f t="shared" si="4"/>
        <v>105.50221006765739</v>
      </c>
      <c r="L78" s="29" t="s">
        <v>1174</v>
      </c>
      <c r="M78" s="25">
        <f>AVERAGE(M11:M14)</f>
        <v>65.448220905569272</v>
      </c>
      <c r="N78" s="25">
        <f>AVERAGE(N11:N14)</f>
        <v>71.033625210744617</v>
      </c>
      <c r="O78" s="25">
        <f>AVERAGE(O11:O14)</f>
        <v>126.8535034487451</v>
      </c>
      <c r="P78" s="25"/>
      <c r="Q78" s="25">
        <f>AVERAGE(Q11:Q14)</f>
        <v>49.16472416702274</v>
      </c>
      <c r="R78" s="25">
        <f>AVERAGE(R11:R14)</f>
        <v>69.344601189587138</v>
      </c>
      <c r="S78" s="25">
        <f>AVERAGE(S11:S14)</f>
        <v>76.523300392969432</v>
      </c>
      <c r="T78" s="25">
        <f>AVERAGE(T11:T14)</f>
        <v>82.40683016870679</v>
      </c>
      <c r="U78" s="25">
        <f>AVERAGE(U11:U14)</f>
        <v>96.692474356419154</v>
      </c>
      <c r="W78" s="29" t="s">
        <v>1174</v>
      </c>
      <c r="X78" s="25">
        <f t="shared" ref="X78:AF78" si="5">AVERAGE(X11:X14)</f>
        <v>83.512244938979194</v>
      </c>
      <c r="Y78" s="25">
        <f t="shared" si="5"/>
        <v>91.461720904679254</v>
      </c>
      <c r="Z78" s="25">
        <f t="shared" si="5"/>
        <v>66.806493180532058</v>
      </c>
      <c r="AA78" s="25">
        <f t="shared" si="5"/>
        <v>107.49818312490527</v>
      </c>
      <c r="AB78" s="25">
        <f t="shared" si="5"/>
        <v>115.94276544178815</v>
      </c>
      <c r="AC78" s="25">
        <f t="shared" si="5"/>
        <v>81.871485114916638</v>
      </c>
      <c r="AD78" s="25">
        <f t="shared" si="5"/>
        <v>57.098777477805356</v>
      </c>
      <c r="AE78" s="25">
        <f t="shared" si="5"/>
        <v>89.603117620131869</v>
      </c>
      <c r="AF78" s="25">
        <f t="shared" si="5"/>
        <v>122.23863655271259</v>
      </c>
    </row>
    <row r="79" spans="1:37" x14ac:dyDescent="0.25">
      <c r="A79" s="29" t="s">
        <v>1175</v>
      </c>
      <c r="B79" s="25">
        <f t="shared" ref="B79:J79" si="6">AVERAGE(B15:B18)</f>
        <v>79.685958711274409</v>
      </c>
      <c r="C79" s="25">
        <f t="shared" si="6"/>
        <v>85.06764893139119</v>
      </c>
      <c r="D79" s="25">
        <f t="shared" si="6"/>
        <v>72.088940510268174</v>
      </c>
      <c r="E79" s="25">
        <f t="shared" si="6"/>
        <v>108.69463308119411</v>
      </c>
      <c r="F79" s="25">
        <f t="shared" si="6"/>
        <v>87.022159384617652</v>
      </c>
      <c r="G79" s="25">
        <f t="shared" si="6"/>
        <v>66.190914509988588</v>
      </c>
      <c r="H79" s="25">
        <f t="shared" si="6"/>
        <v>71.79457895933048</v>
      </c>
      <c r="I79" s="25">
        <f t="shared" si="6"/>
        <v>86.253942231660446</v>
      </c>
      <c r="J79" s="25">
        <f t="shared" si="6"/>
        <v>106.49259732406649</v>
      </c>
      <c r="L79" s="29" t="s">
        <v>1175</v>
      </c>
      <c r="M79" s="25">
        <f>AVERAGE(M15:M18)</f>
        <v>65.924398201103486</v>
      </c>
      <c r="N79" s="25">
        <f>AVERAGE(N15:N18)</f>
        <v>70.456895212701255</v>
      </c>
      <c r="O79" s="25">
        <f>AVERAGE(O15:O18)</f>
        <v>126.52026307190953</v>
      </c>
      <c r="P79" s="25"/>
      <c r="Q79" s="25">
        <f>AVERAGE(Q15:Q18)</f>
        <v>47.810143768168665</v>
      </c>
      <c r="R79" s="25">
        <f>AVERAGE(R15:R18)</f>
        <v>75.541015090847679</v>
      </c>
      <c r="S79" s="25">
        <f>AVERAGE(S15:S18)</f>
        <v>72.507965602734245</v>
      </c>
      <c r="T79" s="25">
        <f>AVERAGE(T15:T18)</f>
        <v>82.40683016870679</v>
      </c>
      <c r="U79" s="25">
        <f>AVERAGE(U15:U18)</f>
        <v>96.597857703209613</v>
      </c>
      <c r="W79" s="29" t="s">
        <v>1175</v>
      </c>
      <c r="X79" s="25">
        <f t="shared" ref="X79:AF79" si="7">AVERAGE(X15:X18)</f>
        <v>85.422299307554439</v>
      </c>
      <c r="Y79" s="25">
        <f t="shared" si="7"/>
        <v>93.237509845811275</v>
      </c>
      <c r="Z79" s="25">
        <f t="shared" si="7"/>
        <v>67.367221735332919</v>
      </c>
      <c r="AA79" s="25">
        <f t="shared" si="7"/>
        <v>107.68579725054781</v>
      </c>
      <c r="AB79" s="25">
        <f t="shared" si="7"/>
        <v>122.84724271919433</v>
      </c>
      <c r="AC79" s="25">
        <f t="shared" si="7"/>
        <v>83.486584461081577</v>
      </c>
      <c r="AD79" s="25">
        <f t="shared" si="7"/>
        <v>59.232323826445338</v>
      </c>
      <c r="AE79" s="25">
        <f t="shared" si="7"/>
        <v>89.600497578061578</v>
      </c>
      <c r="AF79" s="25">
        <f t="shared" si="7"/>
        <v>131.06240985294173</v>
      </c>
    </row>
    <row r="80" spans="1:37" x14ac:dyDescent="0.25">
      <c r="A80" s="29" t="s">
        <v>1176</v>
      </c>
      <c r="B80" s="25">
        <f t="shared" ref="B80:J80" si="8">AVERAGE(B19:B22)</f>
        <v>80.114175621494127</v>
      </c>
      <c r="C80" s="25">
        <f t="shared" si="8"/>
        <v>85.663202212425787</v>
      </c>
      <c r="D80" s="25">
        <f t="shared" si="8"/>
        <v>76.673070499435823</v>
      </c>
      <c r="E80" s="25">
        <f t="shared" si="8"/>
        <v>112.91956500467954</v>
      </c>
      <c r="F80" s="25">
        <f t="shared" si="8"/>
        <v>97.076746942442043</v>
      </c>
      <c r="G80" s="25">
        <f t="shared" si="8"/>
        <v>67.408179775950614</v>
      </c>
      <c r="H80" s="25">
        <f t="shared" si="8"/>
        <v>70.154077774449803</v>
      </c>
      <c r="I80" s="25">
        <f t="shared" si="8"/>
        <v>91.283376876328006</v>
      </c>
      <c r="J80" s="25">
        <f t="shared" si="8"/>
        <v>107.48036465205242</v>
      </c>
      <c r="L80" s="29" t="s">
        <v>1176</v>
      </c>
      <c r="M80" s="25">
        <f>AVERAGE(M19:M22)</f>
        <v>68.114939045654211</v>
      </c>
      <c r="N80" s="25">
        <f>AVERAGE(N19:N22)</f>
        <v>77.414937696037811</v>
      </c>
      <c r="O80" s="25">
        <f>AVERAGE(O19:O22)</f>
        <v>103.59301992999825</v>
      </c>
      <c r="P80" s="25"/>
      <c r="Q80" s="25">
        <f>AVERAGE(Q19:Q22)</f>
        <v>69.883763092685314</v>
      </c>
      <c r="R80" s="25">
        <f>AVERAGE(R19:R22)</f>
        <v>64.871906822168327</v>
      </c>
      <c r="S80" s="25">
        <f>AVERAGE(S19:S22)</f>
        <v>75.443527004416538</v>
      </c>
      <c r="T80" s="25">
        <f>AVERAGE(T19:T22)</f>
        <v>82.40683016870679</v>
      </c>
      <c r="U80" s="25">
        <f>AVERAGE(U19:U22)</f>
        <v>97.672600884457822</v>
      </c>
      <c r="W80" s="29" t="s">
        <v>1176</v>
      </c>
      <c r="X80" s="25">
        <f t="shared" ref="X80:AF80" si="9">AVERAGE(X19:X22)</f>
        <v>85.885305203255982</v>
      </c>
      <c r="Y80" s="25">
        <f t="shared" si="9"/>
        <v>89.817240423959447</v>
      </c>
      <c r="Z80" s="25">
        <f t="shared" si="9"/>
        <v>76.135501854794455</v>
      </c>
      <c r="AA80" s="25">
        <f t="shared" si="9"/>
        <v>113.35057892461975</v>
      </c>
      <c r="AB80" s="25">
        <f t="shared" si="9"/>
        <v>117.43872994626483</v>
      </c>
      <c r="AC80" s="25">
        <f t="shared" si="9"/>
        <v>84.100642696611018</v>
      </c>
      <c r="AD80" s="25">
        <f t="shared" si="9"/>
        <v>61.030221450634009</v>
      </c>
      <c r="AE80" s="25">
        <f t="shared" si="9"/>
        <v>92.760776108540213</v>
      </c>
      <c r="AF80" s="25">
        <f t="shared" si="9"/>
        <v>129.22843282857585</v>
      </c>
    </row>
    <row r="81" spans="1:32" x14ac:dyDescent="0.25">
      <c r="A81" s="29" t="s">
        <v>1177</v>
      </c>
      <c r="B81" s="25">
        <f t="shared" ref="B81:J81" si="10">AVERAGE(B23:B26)</f>
        <v>82.964295323620632</v>
      </c>
      <c r="C81" s="25">
        <f t="shared" si="10"/>
        <v>86.011029214445202</v>
      </c>
      <c r="D81" s="25">
        <f t="shared" si="10"/>
        <v>83.572346709483952</v>
      </c>
      <c r="E81" s="25">
        <f t="shared" si="10"/>
        <v>117.93771069394995</v>
      </c>
      <c r="F81" s="25">
        <f t="shared" si="10"/>
        <v>104.87266036707689</v>
      </c>
      <c r="G81" s="25">
        <f t="shared" si="10"/>
        <v>69.704817510984526</v>
      </c>
      <c r="H81" s="25">
        <f t="shared" si="10"/>
        <v>74.209772483357057</v>
      </c>
      <c r="I81" s="25">
        <f t="shared" si="10"/>
        <v>101.76625243284094</v>
      </c>
      <c r="J81" s="25">
        <f t="shared" si="10"/>
        <v>106.65944172188924</v>
      </c>
      <c r="L81" s="29" t="s">
        <v>1177</v>
      </c>
      <c r="M81" s="25">
        <f>AVERAGE(M23:M26)</f>
        <v>73.318415937974592</v>
      </c>
      <c r="N81" s="25">
        <f>AVERAGE(N23:N26)</f>
        <v>82.929817525996327</v>
      </c>
      <c r="O81" s="25">
        <f>AVERAGE(O23:O26)</f>
        <v>91.287092917527673</v>
      </c>
      <c r="P81" s="25"/>
      <c r="Q81" s="25">
        <f>AVERAGE(Q23:Q26)</f>
        <v>98.158393346347566</v>
      </c>
      <c r="R81" s="25">
        <f>AVERAGE(R23:R26)</f>
        <v>58.410725260586183</v>
      </c>
      <c r="S81" s="25">
        <f>AVERAGE(S23:S26)</f>
        <v>85.364887834629599</v>
      </c>
      <c r="T81" s="25">
        <f>AVERAGE(T23:T26)</f>
        <v>83.551348400452596</v>
      </c>
      <c r="U81" s="25">
        <f>AVERAGE(U23:U26)</f>
        <v>99.568778080588672</v>
      </c>
      <c r="W81" s="29" t="s">
        <v>1177</v>
      </c>
      <c r="X81" s="25">
        <f t="shared" ref="X81:AF81" si="11">AVERAGE(X23:X26)</f>
        <v>86.840215226863052</v>
      </c>
      <c r="Y81" s="25">
        <f t="shared" si="11"/>
        <v>86.80905655478665</v>
      </c>
      <c r="Z81" s="25">
        <f t="shared" si="11"/>
        <v>82.819413083928055</v>
      </c>
      <c r="AA81" s="25">
        <f t="shared" si="11"/>
        <v>117.93771069394995</v>
      </c>
      <c r="AB81" s="25">
        <f t="shared" si="11"/>
        <v>106.36438963555294</v>
      </c>
      <c r="AC81" s="25">
        <f t="shared" si="11"/>
        <v>84.815912401336888</v>
      </c>
      <c r="AD81" s="25">
        <f t="shared" si="11"/>
        <v>65.211839617681321</v>
      </c>
      <c r="AE81" s="25">
        <f t="shared" si="11"/>
        <v>107.9659010160706</v>
      </c>
      <c r="AF81" s="25">
        <f t="shared" si="11"/>
        <v>115.72944940590769</v>
      </c>
    </row>
    <row r="82" spans="1:32" x14ac:dyDescent="0.25">
      <c r="A82" s="29" t="s">
        <v>1178</v>
      </c>
      <c r="B82" s="25">
        <f t="shared" ref="B82:J82" si="12">AVERAGE(B27:B30)</f>
        <v>86.481258808227466</v>
      </c>
      <c r="C82" s="25">
        <f t="shared" si="12"/>
        <v>84.036338560860855</v>
      </c>
      <c r="D82" s="25">
        <f t="shared" si="12"/>
        <v>88.067404854125868</v>
      </c>
      <c r="E82" s="25">
        <f t="shared" si="12"/>
        <v>111.74103921682982</v>
      </c>
      <c r="F82" s="25">
        <f t="shared" si="12"/>
        <v>105.18648162251273</v>
      </c>
      <c r="G82" s="25">
        <f t="shared" si="12"/>
        <v>75.126541431647368</v>
      </c>
      <c r="H82" s="25">
        <f t="shared" si="12"/>
        <v>84.207379573814507</v>
      </c>
      <c r="I82" s="25">
        <f t="shared" si="12"/>
        <v>114.04744526611941</v>
      </c>
      <c r="J82" s="25">
        <f t="shared" si="12"/>
        <v>104.12791970310218</v>
      </c>
      <c r="L82" s="29" t="s">
        <v>1178</v>
      </c>
      <c r="M82" s="25">
        <f>AVERAGE(M27:M30)</f>
        <v>81.196187128425322</v>
      </c>
      <c r="N82" s="25">
        <f>AVERAGE(N27:N30)</f>
        <v>85.954199663339153</v>
      </c>
      <c r="O82" s="25">
        <f>AVERAGE(O27:O30)</f>
        <v>93.465319688145755</v>
      </c>
      <c r="P82" s="25"/>
      <c r="Q82" s="25">
        <f>AVERAGE(Q27:Q30)</f>
        <v>109.20803326826227</v>
      </c>
      <c r="R82" s="25">
        <f>AVERAGE(R27:R30)</f>
        <v>67.241135488559621</v>
      </c>
      <c r="S82" s="25">
        <f>AVERAGE(S27:S30)</f>
        <v>97.513218002778871</v>
      </c>
      <c r="T82" s="25">
        <f>AVERAGE(T27:T30)</f>
        <v>90.623799583611074</v>
      </c>
      <c r="U82" s="25">
        <f>AVERAGE(U27:U30)</f>
        <v>100</v>
      </c>
      <c r="W82" s="29" t="s">
        <v>1178</v>
      </c>
      <c r="X82" s="25">
        <f t="shared" ref="X82:AF82" si="13">AVERAGE(X27:X30)</f>
        <v>88.967621505480608</v>
      </c>
      <c r="Y82" s="25">
        <f t="shared" si="13"/>
        <v>83.53961657304913</v>
      </c>
      <c r="Z82" s="25">
        <f t="shared" si="13"/>
        <v>87.540586281379703</v>
      </c>
      <c r="AA82" s="25">
        <f t="shared" si="13"/>
        <v>111.74103921682982</v>
      </c>
      <c r="AB82" s="25">
        <f t="shared" si="13"/>
        <v>104.29300117615404</v>
      </c>
      <c r="AC82" s="25">
        <f t="shared" si="13"/>
        <v>85.410596218223802</v>
      </c>
      <c r="AD82" s="25">
        <f t="shared" si="13"/>
        <v>73.428428259370378</v>
      </c>
      <c r="AE82" s="25">
        <f t="shared" si="13"/>
        <v>127.48164239743049</v>
      </c>
      <c r="AF82" s="25">
        <f t="shared" si="13"/>
        <v>109.40813962611078</v>
      </c>
    </row>
    <row r="83" spans="1:32" x14ac:dyDescent="0.25">
      <c r="A83" s="29" t="s">
        <v>1179</v>
      </c>
      <c r="B83" s="25">
        <f t="shared" ref="B83:J83" si="14">AVERAGE(B31:B34)</f>
        <v>89.093116534940577</v>
      </c>
      <c r="C83" s="25">
        <f t="shared" si="14"/>
        <v>87.510912222012848</v>
      </c>
      <c r="D83" s="25">
        <f t="shared" si="14"/>
        <v>94.191592506093258</v>
      </c>
      <c r="E83" s="25">
        <f t="shared" si="14"/>
        <v>100.00449213253296</v>
      </c>
      <c r="F83" s="25">
        <f t="shared" si="14"/>
        <v>95.990758799467187</v>
      </c>
      <c r="G83" s="25">
        <f t="shared" si="14"/>
        <v>80.740816311760938</v>
      </c>
      <c r="H83" s="25">
        <f t="shared" si="14"/>
        <v>83.334696939074661</v>
      </c>
      <c r="I83" s="25">
        <f t="shared" si="14"/>
        <v>110.55360863492091</v>
      </c>
      <c r="J83" s="25">
        <f t="shared" si="14"/>
        <v>102.06395985155109</v>
      </c>
      <c r="L83" s="29" t="s">
        <v>1179</v>
      </c>
      <c r="M83" s="25">
        <f>AVERAGE(M31:M34)</f>
        <v>85.362926732522439</v>
      </c>
      <c r="N83" s="25">
        <f>AVERAGE(N31:N34)</f>
        <v>87.288881682930054</v>
      </c>
      <c r="O83" s="25">
        <f>AVERAGE(O31:O34)</f>
        <v>91.287092917527673</v>
      </c>
      <c r="P83" s="25"/>
      <c r="Q83" s="25">
        <f>AVERAGE(Q31:Q34)</f>
        <v>103.6832133073049</v>
      </c>
      <c r="R83" s="25">
        <f>AVERAGE(R31:R34)</f>
        <v>73.716769655740137</v>
      </c>
      <c r="S83" s="25">
        <f>AVERAGE(S31:S34)</f>
        <v>100.42764331963684</v>
      </c>
      <c r="T83" s="25">
        <f>AVERAGE(T31:T34)</f>
        <v>97.494199592200673</v>
      </c>
      <c r="U83" s="25">
        <f>AVERAGE(U31:U34)</f>
        <v>100</v>
      </c>
      <c r="W83" s="29" t="s">
        <v>1179</v>
      </c>
      <c r="X83" s="25">
        <f t="shared" ref="X83:AF83" si="15">AVERAGE(X31:X34)</f>
        <v>90.794629221694265</v>
      </c>
      <c r="Y83" s="25">
        <f t="shared" si="15"/>
        <v>87.568417664187777</v>
      </c>
      <c r="Z83" s="25">
        <f t="shared" si="15"/>
        <v>94.475062026239527</v>
      </c>
      <c r="AA83" s="25">
        <f t="shared" si="15"/>
        <v>100.00449213253296</v>
      </c>
      <c r="AB83" s="25">
        <f t="shared" si="15"/>
        <v>94.281702620984177</v>
      </c>
      <c r="AC83" s="25">
        <f t="shared" si="15"/>
        <v>89.76237825092457</v>
      </c>
      <c r="AD83" s="25">
        <f t="shared" si="15"/>
        <v>69.44591315618564</v>
      </c>
      <c r="AE83" s="25">
        <f t="shared" si="15"/>
        <v>119.25937000543259</v>
      </c>
      <c r="AF83" s="25">
        <f t="shared" si="15"/>
        <v>104.70406981305538</v>
      </c>
    </row>
    <row r="84" spans="1:32" x14ac:dyDescent="0.25">
      <c r="A84" s="29" t="s">
        <v>1180</v>
      </c>
      <c r="B84" s="25">
        <f t="shared" ref="B84:J84" si="16">AVERAGE(B35:B38)</f>
        <v>97.938942538935635</v>
      </c>
      <c r="C84" s="25">
        <f t="shared" si="16"/>
        <v>98.604281171164772</v>
      </c>
      <c r="D84" s="25">
        <f t="shared" si="16"/>
        <v>98.275645220718943</v>
      </c>
      <c r="E84" s="25">
        <f t="shared" si="16"/>
        <v>100.21379564216815</v>
      </c>
      <c r="F84" s="25">
        <f t="shared" si="16"/>
        <v>99.067476997084697</v>
      </c>
      <c r="G84" s="25">
        <f t="shared" si="16"/>
        <v>96.66387792111145</v>
      </c>
      <c r="H84" s="25">
        <f t="shared" si="16"/>
        <v>96.522858244242045</v>
      </c>
      <c r="I84" s="25">
        <f t="shared" si="16"/>
        <v>102.23644723095126</v>
      </c>
      <c r="J84" s="25">
        <f t="shared" si="16"/>
        <v>100.04178491910811</v>
      </c>
      <c r="L84" s="29" t="s">
        <v>1180</v>
      </c>
      <c r="M84" s="25">
        <f>AVERAGE(M35:M38)</f>
        <v>96.462753393305078</v>
      </c>
      <c r="N84" s="25">
        <f>AVERAGE(N35:N38)</f>
        <v>97.827685160902803</v>
      </c>
      <c r="O84" s="25">
        <f>AVERAGE(O35:O38)</f>
        <v>95.643546458763836</v>
      </c>
      <c r="P84" s="25"/>
      <c r="Q84" s="25">
        <f>AVERAGE(Q35:Q38)</f>
        <v>99.150803437521219</v>
      </c>
      <c r="R84" s="25">
        <f>AVERAGE(R35:R38)</f>
        <v>93.450579275810625</v>
      </c>
      <c r="S84" s="25">
        <f>AVERAGE(S35:S38)</f>
        <v>103.7812373078271</v>
      </c>
      <c r="T84" s="25">
        <f>AVERAGE(T35:T38)</f>
        <v>100.6079189201071</v>
      </c>
      <c r="U84" s="25">
        <f>AVERAGE(U35:U38)</f>
        <v>100</v>
      </c>
      <c r="W84" s="29" t="s">
        <v>1180</v>
      </c>
      <c r="X84" s="25">
        <f t="shared" ref="X84:AF84" si="17">AVERAGE(X35:X38)</f>
        <v>98.522819376715788</v>
      </c>
      <c r="Y84" s="25">
        <f t="shared" si="17"/>
        <v>98.977700360438021</v>
      </c>
      <c r="Z84" s="25">
        <f t="shared" si="17"/>
        <v>98.507167486481904</v>
      </c>
      <c r="AA84" s="25">
        <f t="shared" si="17"/>
        <v>100.21379564216815</v>
      </c>
      <c r="AB84" s="25">
        <f t="shared" si="17"/>
        <v>99.418006739172171</v>
      </c>
      <c r="AC84" s="25">
        <f t="shared" si="17"/>
        <v>100.45336271706695</v>
      </c>
      <c r="AD84" s="25">
        <f t="shared" si="17"/>
        <v>90.653122365214017</v>
      </c>
      <c r="AE84" s="25">
        <f t="shared" si="17"/>
        <v>102.41011838347998</v>
      </c>
      <c r="AF84" s="25">
        <f t="shared" si="17"/>
        <v>101.32211538461539</v>
      </c>
    </row>
    <row r="85" spans="1:32" x14ac:dyDescent="0.25">
      <c r="A85" s="29" t="s">
        <v>1181</v>
      </c>
      <c r="B85" s="25">
        <f t="shared" ref="B85:J85" si="18">AVERAGE(B39:B42)</f>
        <v>102.52353684662685</v>
      </c>
      <c r="C85" s="25">
        <f t="shared" si="18"/>
        <v>113.16635748418261</v>
      </c>
      <c r="D85" s="25">
        <f t="shared" si="18"/>
        <v>98.151219784927918</v>
      </c>
      <c r="E85" s="25">
        <f t="shared" si="18"/>
        <v>102.77023603179806</v>
      </c>
      <c r="F85" s="25">
        <f t="shared" si="18"/>
        <v>103.20206512760446</v>
      </c>
      <c r="G85" s="25">
        <f t="shared" si="18"/>
        <v>100.64250704331613</v>
      </c>
      <c r="H85" s="25">
        <f t="shared" si="18"/>
        <v>94.452245929784169</v>
      </c>
      <c r="I85" s="25">
        <f t="shared" si="18"/>
        <v>100.4938402814209</v>
      </c>
      <c r="J85" s="25">
        <f t="shared" si="18"/>
        <v>100.15124727240867</v>
      </c>
      <c r="L85" s="29" t="s">
        <v>1181</v>
      </c>
      <c r="M85" s="25">
        <f>AVERAGE(M39:M42)</f>
        <v>101.2970525075352</v>
      </c>
      <c r="N85" s="25">
        <f>AVERAGE(N39:N42)</f>
        <v>105.99845962697668</v>
      </c>
      <c r="O85" s="25">
        <f>AVERAGE(O39:O42)</f>
        <v>94.445874471960167</v>
      </c>
      <c r="P85" s="25"/>
      <c r="Q85" s="25">
        <f>AVERAGE(Q39:Q42)</f>
        <v>95.9978114704234</v>
      </c>
      <c r="R85" s="25">
        <f>AVERAGE(R39:R42)</f>
        <v>97.562737185291425</v>
      </c>
      <c r="S85" s="25">
        <f>AVERAGE(S39:S42)</f>
        <v>104.44044630949615</v>
      </c>
      <c r="T85" s="25">
        <f>AVERAGE(T39:T42)</f>
        <v>103.78145158215716</v>
      </c>
      <c r="U85" s="25">
        <f>AVERAGE(U39:U42)</f>
        <v>99.784320788500921</v>
      </c>
      <c r="W85" s="29" t="s">
        <v>1181</v>
      </c>
      <c r="X85" s="25">
        <f t="shared" ref="X85:AF85" si="19">AVERAGE(X39:X42)</f>
        <v>103.45061826303498</v>
      </c>
      <c r="Y85" s="25">
        <f t="shared" si="19"/>
        <v>116.32687346781618</v>
      </c>
      <c r="Z85" s="25">
        <f t="shared" si="19"/>
        <v>98.759527695571151</v>
      </c>
      <c r="AA85" s="25">
        <f t="shared" si="19"/>
        <v>102.77023603179806</v>
      </c>
      <c r="AB85" s="25">
        <f t="shared" si="19"/>
        <v>107.07359969932605</v>
      </c>
      <c r="AC85" s="25">
        <f t="shared" si="19"/>
        <v>105.87577383576867</v>
      </c>
      <c r="AD85" s="25">
        <f t="shared" si="19"/>
        <v>83.156215408308455</v>
      </c>
      <c r="AE85" s="25">
        <f t="shared" si="19"/>
        <v>94.22327232789695</v>
      </c>
      <c r="AF85" s="25">
        <f t="shared" si="19"/>
        <v>111.39423076923075</v>
      </c>
    </row>
    <row r="86" spans="1:32" x14ac:dyDescent="0.25">
      <c r="A86" s="29" t="s">
        <v>1182</v>
      </c>
      <c r="B86" s="25">
        <f t="shared" ref="B86:J86" si="20">AVERAGE(B43:B46)</f>
        <v>103.6449919568168</v>
      </c>
      <c r="C86" s="25">
        <f t="shared" si="20"/>
        <v>116.10884357172091</v>
      </c>
      <c r="D86" s="25">
        <f t="shared" si="20"/>
        <v>97.711949906829091</v>
      </c>
      <c r="E86" s="25">
        <f t="shared" si="20"/>
        <v>103.22288557070685</v>
      </c>
      <c r="F86" s="25">
        <f t="shared" si="20"/>
        <v>103.33956211619312</v>
      </c>
      <c r="G86" s="25">
        <f t="shared" si="20"/>
        <v>101.81900862206273</v>
      </c>
      <c r="H86" s="25">
        <f t="shared" si="20"/>
        <v>95.040899898466364</v>
      </c>
      <c r="I86" s="25">
        <f t="shared" si="20"/>
        <v>101.46235033378626</v>
      </c>
      <c r="J86" s="25">
        <f t="shared" si="20"/>
        <v>100.80613091370304</v>
      </c>
      <c r="L86" s="29" t="s">
        <v>1182</v>
      </c>
      <c r="M86" s="25">
        <f>AVERAGE(M43:M46)</f>
        <v>101.14370440495819</v>
      </c>
      <c r="N86" s="25">
        <f>AVERAGE(N43:N46)</f>
        <v>106.47505823774156</v>
      </c>
      <c r="O86" s="25">
        <f>AVERAGE(O43:O46)</f>
        <v>94.445874471960167</v>
      </c>
      <c r="P86" s="25"/>
      <c r="Q86" s="25">
        <f>AVERAGE(Q43:Q46)</f>
        <v>89.87997389955882</v>
      </c>
      <c r="R86" s="25">
        <f>AVERAGE(R43:R46)</f>
        <v>99.720030837359829</v>
      </c>
      <c r="S86" s="25">
        <f>AVERAGE(S43:S46)</f>
        <v>100.09239703842772</v>
      </c>
      <c r="T86" s="25">
        <f>AVERAGE(T43:T46)</f>
        <v>106.62820546041053</v>
      </c>
      <c r="U86" s="25">
        <f>AVERAGE(U43:U46)</f>
        <v>99.784320788500921</v>
      </c>
      <c r="W86" s="29" t="s">
        <v>1182</v>
      </c>
      <c r="X86" s="25">
        <f t="shared" ref="X86:AF86" si="21">AVERAGE(X43:X46)</f>
        <v>105.53487422139321</v>
      </c>
      <c r="Y86" s="25">
        <f t="shared" si="21"/>
        <v>120.35663464484942</v>
      </c>
      <c r="Z86" s="25">
        <f t="shared" si="21"/>
        <v>98.248142719098226</v>
      </c>
      <c r="AA86" s="25">
        <f t="shared" si="21"/>
        <v>103.22288557070685</v>
      </c>
      <c r="AB86" s="25">
        <f t="shared" si="21"/>
        <v>110.57268626499307</v>
      </c>
      <c r="AC86" s="25">
        <f t="shared" si="21"/>
        <v>105.39516504517675</v>
      </c>
      <c r="AD86" s="25">
        <f t="shared" si="21"/>
        <v>89.327972273580627</v>
      </c>
      <c r="AE86" s="25">
        <f t="shared" si="21"/>
        <v>91.609346846937584</v>
      </c>
      <c r="AF86" s="25">
        <f t="shared" si="21"/>
        <v>132.11538461538461</v>
      </c>
    </row>
    <row r="87" spans="1:32" x14ac:dyDescent="0.25">
      <c r="A87" s="29" t="s">
        <v>1183</v>
      </c>
      <c r="B87" s="25">
        <f t="shared" ref="B87:J87" si="22">AVERAGE(B47:B50)</f>
        <v>106.37409965506214</v>
      </c>
      <c r="C87" s="25">
        <f t="shared" si="22"/>
        <v>118.39103422123338</v>
      </c>
      <c r="D87" s="25">
        <f t="shared" si="22"/>
        <v>101.94114061020386</v>
      </c>
      <c r="E87" s="25">
        <f t="shared" si="22"/>
        <v>101.89156385965956</v>
      </c>
      <c r="F87" s="25">
        <f t="shared" si="22"/>
        <v>103.77913639059349</v>
      </c>
      <c r="G87" s="25">
        <f t="shared" si="22"/>
        <v>106.7315511413444</v>
      </c>
      <c r="H87" s="25">
        <f t="shared" si="22"/>
        <v>98.366956784603317</v>
      </c>
      <c r="I87" s="25">
        <f t="shared" si="22"/>
        <v>100.32136824709832</v>
      </c>
      <c r="J87" s="25">
        <f t="shared" si="22"/>
        <v>101.21348749664401</v>
      </c>
      <c r="L87" s="29" t="s">
        <v>1183</v>
      </c>
      <c r="M87" s="25">
        <f>AVERAGE(M47:M50)</f>
        <v>103.36195754875912</v>
      </c>
      <c r="N87" s="25">
        <f>AVERAGE(N47:N50)</f>
        <v>108.3577267801617</v>
      </c>
      <c r="O87" s="25">
        <f>AVERAGE(O47:O50)</f>
        <v>107.47608932516275</v>
      </c>
      <c r="P87" s="25"/>
      <c r="Q87" s="25">
        <f>AVERAGE(Q47:Q50)</f>
        <v>89.87997389955882</v>
      </c>
      <c r="R87" s="25">
        <f>AVERAGE(R47:R50)</f>
        <v>106.17579154969241</v>
      </c>
      <c r="S87" s="25">
        <f>AVERAGE(S47:S50)</f>
        <v>97.176185272317696</v>
      </c>
      <c r="T87" s="25">
        <f>AVERAGE(T47:T50)</f>
        <v>106.09108047488094</v>
      </c>
      <c r="U87" s="25">
        <f>AVERAGE(U47:U50)</f>
        <v>99.946080197125227</v>
      </c>
      <c r="W87" s="29" t="s">
        <v>1183</v>
      </c>
      <c r="X87" s="25">
        <f t="shared" ref="X87:AF87" si="23">AVERAGE(X47:X50)</f>
        <v>108.6491482925412</v>
      </c>
      <c r="Y87" s="25">
        <f t="shared" si="23"/>
        <v>122.81498517141857</v>
      </c>
      <c r="Z87" s="25">
        <f t="shared" si="23"/>
        <v>101.03246603228243</v>
      </c>
      <c r="AA87" s="25">
        <f t="shared" si="23"/>
        <v>101.89156385965956</v>
      </c>
      <c r="AB87" s="25">
        <f t="shared" si="23"/>
        <v>111.24848584199421</v>
      </c>
      <c r="AC87" s="25">
        <f t="shared" si="23"/>
        <v>107.68828130559459</v>
      </c>
      <c r="AD87" s="25">
        <f t="shared" si="23"/>
        <v>99.713644960203439</v>
      </c>
      <c r="AE87" s="25">
        <f t="shared" si="23"/>
        <v>89.316608472581592</v>
      </c>
      <c r="AF87" s="25">
        <f t="shared" si="23"/>
        <v>140.04807692307691</v>
      </c>
    </row>
    <row r="88" spans="1:32" x14ac:dyDescent="0.25">
      <c r="A88" s="29" t="s">
        <v>1184</v>
      </c>
      <c r="B88" s="25">
        <f t="shared" ref="B88:J88" si="24">AVERAGE(B51:B54)</f>
        <v>112.15973707880165</v>
      </c>
      <c r="C88" s="25">
        <f t="shared" si="24"/>
        <v>126.65769563515281</v>
      </c>
      <c r="D88" s="25">
        <f t="shared" si="24"/>
        <v>109.20751128238469</v>
      </c>
      <c r="E88" s="25">
        <f t="shared" si="24"/>
        <v>102.80743885084452</v>
      </c>
      <c r="F88" s="25">
        <f t="shared" si="24"/>
        <v>107.08026573992213</v>
      </c>
      <c r="G88" s="25">
        <f t="shared" si="24"/>
        <v>113.67086114198972</v>
      </c>
      <c r="H88" s="25">
        <f t="shared" si="24"/>
        <v>103.62827171705354</v>
      </c>
      <c r="I88" s="25">
        <f t="shared" si="24"/>
        <v>99.830793724929634</v>
      </c>
      <c r="J88" s="25">
        <f t="shared" si="24"/>
        <v>101.69570798998734</v>
      </c>
      <c r="L88" s="29" t="s">
        <v>1184</v>
      </c>
      <c r="M88" s="25">
        <f>AVERAGE(M51:M54)</f>
        <v>107.56217314723622</v>
      </c>
      <c r="N88" s="25">
        <f>AVERAGE(N51:N54)</f>
        <v>111.65599718630527</v>
      </c>
      <c r="O88" s="25">
        <f>AVERAGE(O51:O54)</f>
        <v>121.99501131184573</v>
      </c>
      <c r="P88" s="25"/>
      <c r="Q88" s="25">
        <f>AVERAGE(Q51:Q54)</f>
        <v>90.888830344776153</v>
      </c>
      <c r="R88" s="25">
        <f>AVERAGE(R51:R54)</f>
        <v>114.80708924503533</v>
      </c>
      <c r="S88" s="25">
        <f>AVERAGE(S51:S54)</f>
        <v>97.682593002098784</v>
      </c>
      <c r="T88" s="25">
        <f>AVERAGE(T51:T54)</f>
        <v>107.52611209859334</v>
      </c>
      <c r="U88" s="25">
        <f>AVERAGE(U51:U54)</f>
        <v>100</v>
      </c>
      <c r="W88" s="29" t="s">
        <v>1184</v>
      </c>
      <c r="X88" s="25">
        <f t="shared" ref="X88:AF88" si="25">AVERAGE(X51:X54)</f>
        <v>115.63032726810781</v>
      </c>
      <c r="Y88" s="25">
        <f t="shared" si="25"/>
        <v>133.27234175229421</v>
      </c>
      <c r="Z88" s="25">
        <f t="shared" si="25"/>
        <v>107.10818267243073</v>
      </c>
      <c r="AA88" s="25">
        <f t="shared" si="25"/>
        <v>102.80743885084452</v>
      </c>
      <c r="AB88" s="25">
        <f t="shared" si="25"/>
        <v>115.78147267696835</v>
      </c>
      <c r="AC88" s="25">
        <f t="shared" si="25"/>
        <v>111.7511266746225</v>
      </c>
      <c r="AD88" s="25">
        <f t="shared" si="25"/>
        <v>110.35246283074383</v>
      </c>
      <c r="AE88" s="25">
        <f t="shared" si="25"/>
        <v>85.153262723848997</v>
      </c>
      <c r="AF88" s="25">
        <f t="shared" si="25"/>
        <v>153.65384615384619</v>
      </c>
    </row>
    <row r="89" spans="1:32" x14ac:dyDescent="0.25">
      <c r="A89" s="29" t="s">
        <v>1185</v>
      </c>
      <c r="B89" s="25">
        <f t="shared" ref="B89:J89" si="26">AVERAGE(B55:B58)</f>
        <v>115.35113525747714</v>
      </c>
      <c r="C89" s="25">
        <f t="shared" si="26"/>
        <v>130.1999560699085</v>
      </c>
      <c r="D89" s="25">
        <f t="shared" si="26"/>
        <v>110.35060380014504</v>
      </c>
      <c r="E89" s="25">
        <f t="shared" si="26"/>
        <v>103.84337675834075</v>
      </c>
      <c r="F89" s="25">
        <f t="shared" si="26"/>
        <v>113.02659508635847</v>
      </c>
      <c r="G89" s="25">
        <f t="shared" si="26"/>
        <v>118.89163707758576</v>
      </c>
      <c r="H89" s="25">
        <f t="shared" si="26"/>
        <v>107.54989989532356</v>
      </c>
      <c r="I89" s="25">
        <f t="shared" si="26"/>
        <v>99.873470102362006</v>
      </c>
      <c r="J89" s="25">
        <f t="shared" si="26"/>
        <v>101.99048160115002</v>
      </c>
      <c r="L89" s="29" t="s">
        <v>1185</v>
      </c>
      <c r="M89" s="25">
        <f>AVERAGE(M55:M58)</f>
        <v>110.54908984807558</v>
      </c>
      <c r="N89" s="25">
        <f>AVERAGE(N55:N58)</f>
        <v>113.99894329259659</v>
      </c>
      <c r="O89" s="25">
        <f>AVERAGE(O55:O58)</f>
        <v>107.94998035356542</v>
      </c>
      <c r="P89" s="25"/>
      <c r="Q89" s="25">
        <f>AVERAGE(Q55:Q58)</f>
        <v>93.800181599764983</v>
      </c>
      <c r="R89" s="25">
        <f>AVERAGE(R55:R58)</f>
        <v>120.49140964777398</v>
      </c>
      <c r="S89" s="25">
        <f>AVERAGE(S55:S58)</f>
        <v>104.046340461383</v>
      </c>
      <c r="T89" s="25">
        <f>AVERAGE(T55:T58)</f>
        <v>109.70451725619316</v>
      </c>
      <c r="U89" s="25">
        <f>AVERAGE(U55:U58)</f>
        <v>100.00000000000001</v>
      </c>
      <c r="W89" s="29" t="s">
        <v>1185</v>
      </c>
      <c r="X89" s="25">
        <f t="shared" ref="X89:AF89" si="27">AVERAGE(X55:X58)</f>
        <v>118.97585846106315</v>
      </c>
      <c r="Y89" s="25">
        <f t="shared" si="27"/>
        <v>137.3434116343974</v>
      </c>
      <c r="Z89" s="25">
        <f t="shared" si="27"/>
        <v>110.74471503936461</v>
      </c>
      <c r="AA89" s="25">
        <f t="shared" si="27"/>
        <v>103.84337675834075</v>
      </c>
      <c r="AB89" s="25">
        <f t="shared" si="27"/>
        <v>123.3587860454268</v>
      </c>
      <c r="AC89" s="25">
        <f t="shared" si="27"/>
        <v>116.18446868500233</v>
      </c>
      <c r="AD89" s="25">
        <f t="shared" si="27"/>
        <v>111.51220669685556</v>
      </c>
      <c r="AE89" s="25">
        <f t="shared" si="27"/>
        <v>81.122394140738919</v>
      </c>
      <c r="AF89" s="25">
        <f t="shared" si="27"/>
        <v>162.98076923076923</v>
      </c>
    </row>
    <row r="90" spans="1:32" x14ac:dyDescent="0.25">
      <c r="A90" s="29" t="s">
        <v>1186</v>
      </c>
      <c r="B90" s="25">
        <f t="shared" ref="B90:J90" si="28">AVERAGE(B59:B62)</f>
        <v>119.92114822644319</v>
      </c>
      <c r="C90" s="25">
        <f t="shared" si="28"/>
        <v>131.56636195145151</v>
      </c>
      <c r="D90" s="25">
        <f t="shared" si="28"/>
        <v>120.91930414153668</v>
      </c>
      <c r="E90" s="25">
        <f t="shared" si="28"/>
        <v>102.35369141969133</v>
      </c>
      <c r="F90" s="25">
        <f t="shared" si="28"/>
        <v>116.82345801861653</v>
      </c>
      <c r="G90" s="25">
        <f t="shared" si="28"/>
        <v>121.47546438455245</v>
      </c>
      <c r="H90" s="25">
        <f t="shared" si="28"/>
        <v>109.99201724116085</v>
      </c>
      <c r="I90" s="25">
        <f t="shared" si="28"/>
        <v>113.23010635090056</v>
      </c>
      <c r="J90" s="25">
        <f t="shared" si="28"/>
        <v>101.78161884342698</v>
      </c>
      <c r="L90" s="29" t="s">
        <v>1186</v>
      </c>
      <c r="M90" s="182">
        <f>AVERAGE(M59:M62)</f>
        <v>114.32606565713736</v>
      </c>
      <c r="N90" s="182">
        <f>AVERAGE(N59:N62)</f>
        <v>114.63628578430061</v>
      </c>
      <c r="O90" s="182">
        <f>AVERAGE(O59:O62)</f>
        <v>101.16095160268875</v>
      </c>
      <c r="P90" s="182"/>
      <c r="Q90" s="182">
        <f>AVERAGE(Q59:Q62)</f>
        <v>95.70267640953648</v>
      </c>
      <c r="R90" s="182">
        <f>AVERAGE(R59:R62)</f>
        <v>122.66707736922137</v>
      </c>
      <c r="S90" s="182">
        <f>AVERAGE(S59:S62)</f>
        <v>106.92274480601323</v>
      </c>
      <c r="T90" s="182">
        <f>AVERAGE(T59:T62)</f>
        <v>129.19812678334139</v>
      </c>
      <c r="U90" s="182">
        <f>AVERAGE(U59:U62)</f>
        <v>99.784320788500949</v>
      </c>
      <c r="W90" s="29" t="s">
        <v>1186</v>
      </c>
      <c r="X90" s="25">
        <f t="shared" ref="X90:AF90" si="29">AVERAGE(X59:X61)</f>
        <v>123.6860626196999</v>
      </c>
      <c r="Y90" s="25">
        <f t="shared" si="29"/>
        <v>138.77085597188866</v>
      </c>
      <c r="Z90" s="25">
        <f t="shared" si="29"/>
        <v>122.88779441137019</v>
      </c>
      <c r="AA90" s="25">
        <f t="shared" si="29"/>
        <v>102.53896508200846</v>
      </c>
      <c r="AB90" s="25">
        <f t="shared" si="29"/>
        <v>128.003683617158</v>
      </c>
      <c r="AC90" s="25">
        <f t="shared" si="29"/>
        <v>118.94758706508202</v>
      </c>
      <c r="AD90" s="25">
        <f t="shared" si="29"/>
        <v>113.09822869791164</v>
      </c>
      <c r="AE90" s="25">
        <f t="shared" si="29"/>
        <v>84.215058876687806</v>
      </c>
      <c r="AF90" s="25">
        <f t="shared" si="29"/>
        <v>162.98076923076923</v>
      </c>
    </row>
    <row r="91" spans="1:32" x14ac:dyDescent="0.25">
      <c r="A91" s="29" t="s">
        <v>1187</v>
      </c>
      <c r="B91" s="25">
        <f t="shared" ref="B91:J91" si="30">AVERAGE(B63:B66)</f>
        <v>122.55780933274906</v>
      </c>
      <c r="C91" s="25">
        <f t="shared" si="30"/>
        <v>135.92646361537686</v>
      </c>
      <c r="D91" s="25">
        <f t="shared" si="30"/>
        <v>138.05033200519898</v>
      </c>
      <c r="E91" s="25">
        <f t="shared" si="30"/>
        <v>101.75356626160763</v>
      </c>
      <c r="F91" s="25">
        <f t="shared" si="30"/>
        <v>118.55334506057952</v>
      </c>
      <c r="G91" s="25">
        <f t="shared" si="30"/>
        <v>115.10241496095604</v>
      </c>
      <c r="H91" s="25">
        <f t="shared" si="30"/>
        <v>105.13588731247344</v>
      </c>
      <c r="I91" s="25">
        <f t="shared" si="30"/>
        <v>118.05670565524231</v>
      </c>
      <c r="J91" s="25">
        <f t="shared" si="30"/>
        <v>101.781618843427</v>
      </c>
      <c r="L91" s="29" t="s">
        <v>1187</v>
      </c>
      <c r="M91" s="182">
        <f>AVERAGE(M63:M66)</f>
        <v>112.4485684755298</v>
      </c>
      <c r="N91" s="182">
        <f>AVERAGE(N63:N66)</f>
        <v>116.12027505365485</v>
      </c>
      <c r="O91" s="182">
        <f>AVERAGE(O63:O66)</f>
        <v>107.06309068937617</v>
      </c>
      <c r="P91" s="182"/>
      <c r="Q91" s="182">
        <f>AVERAGE(Q63:Q66)</f>
        <v>95.70267640953648</v>
      </c>
      <c r="R91" s="182">
        <f>AVERAGE(R63:R66)</f>
        <v>110.89592038630617</v>
      </c>
      <c r="S91" s="182">
        <f>AVERAGE(S63:S66)</f>
        <v>106.92274480601326</v>
      </c>
      <c r="T91" s="182">
        <f>AVERAGE(T63:T66)</f>
        <v>134.79240172989583</v>
      </c>
      <c r="U91" s="182">
        <f>AVERAGE(U63:U66)</f>
        <v>99.784320788500963</v>
      </c>
      <c r="W91" s="29" t="s">
        <v>1187</v>
      </c>
      <c r="X91" s="25">
        <f t="shared" ref="X91:AF91" si="31">AVERAGE(X63:X66)</f>
        <v>130.18725337530344</v>
      </c>
      <c r="Y91" s="25">
        <f t="shared" si="31"/>
        <v>144.65953665453191</v>
      </c>
      <c r="Z91" s="25">
        <f t="shared" si="31"/>
        <v>143.13751887424931</v>
      </c>
      <c r="AA91" s="25">
        <f t="shared" si="31"/>
        <v>101.75356626160763</v>
      </c>
      <c r="AB91" s="25">
        <f t="shared" si="31"/>
        <v>130.83319497692528</v>
      </c>
      <c r="AC91" s="25">
        <f t="shared" si="31"/>
        <v>122.23449561048962</v>
      </c>
      <c r="AD91" s="25">
        <f t="shared" si="31"/>
        <v>103.11506313822565</v>
      </c>
      <c r="AE91" s="25">
        <f t="shared" si="31"/>
        <v>86.136168254079209</v>
      </c>
      <c r="AF91" s="25">
        <f t="shared" si="31"/>
        <v>162.98076923076925</v>
      </c>
    </row>
    <row r="92" spans="1:32" x14ac:dyDescent="0.25">
      <c r="A92" s="29" t="s">
        <v>1188</v>
      </c>
      <c r="B92" s="25">
        <f t="shared" ref="B92:J92" si="32">AVERAGE(B67:B70)</f>
        <v>120.93911587016441</v>
      </c>
      <c r="C92" s="25">
        <f t="shared" si="32"/>
        <v>130.9190161233565</v>
      </c>
      <c r="D92" s="25">
        <f t="shared" si="32"/>
        <v>141.58135959885666</v>
      </c>
      <c r="E92" s="25">
        <f t="shared" si="32"/>
        <v>105.08685969025842</v>
      </c>
      <c r="F92" s="25">
        <f t="shared" si="32"/>
        <v>126.68493620272761</v>
      </c>
      <c r="G92" s="25">
        <f t="shared" si="32"/>
        <v>110.4172281610454</v>
      </c>
      <c r="H92" s="25">
        <f t="shared" si="32"/>
        <v>101.15432274727362</v>
      </c>
      <c r="I92" s="25">
        <f t="shared" si="32"/>
        <v>117.79496727122584</v>
      </c>
      <c r="J92" s="25">
        <f t="shared" si="32"/>
        <v>101.781618843427</v>
      </c>
      <c r="L92" s="29" t="s">
        <v>1188</v>
      </c>
      <c r="M92" s="182">
        <f>AVERAGE(M67:M70)</f>
        <v>110.94501074345072</v>
      </c>
      <c r="N92" s="182">
        <f>AVERAGE(N67:N70)</f>
        <v>116.64582989333171</v>
      </c>
      <c r="O92" s="182">
        <f>AVERAGE(O67:O70)</f>
        <v>107.06309068937617</v>
      </c>
      <c r="P92" s="182"/>
      <c r="Q92" s="182">
        <f>AVERAGE(Q67:Q70)</f>
        <v>105.98925508059325</v>
      </c>
      <c r="R92" s="182">
        <f>AVERAGE(R67:R70)</f>
        <v>102.93049303699286</v>
      </c>
      <c r="S92" s="182">
        <f>AVERAGE(S67:S70)</f>
        <v>106.92274480601326</v>
      </c>
      <c r="T92" s="182">
        <f>AVERAGE(T67:T70)</f>
        <v>135.08363882056111</v>
      </c>
      <c r="U92" s="182">
        <f>AVERAGE(U67:U70)</f>
        <v>99.784320788500963</v>
      </c>
      <c r="W92" s="29" t="s">
        <v>1188</v>
      </c>
      <c r="X92" s="25">
        <f t="shared" ref="X92:AF92" si="33">AVERAGE(X67:X70)</f>
        <v>128.48177146344523</v>
      </c>
      <c r="Y92" s="25">
        <f t="shared" si="33"/>
        <v>137.21244191094937</v>
      </c>
      <c r="Z92" s="25">
        <f t="shared" si="33"/>
        <v>147.2482365740907</v>
      </c>
      <c r="AA92" s="25">
        <f t="shared" si="33"/>
        <v>105.08685969025842</v>
      </c>
      <c r="AB92" s="25">
        <f t="shared" si="33"/>
        <v>137.80670519677233</v>
      </c>
      <c r="AC92" s="25">
        <f t="shared" si="33"/>
        <v>123.11153822022675</v>
      </c>
      <c r="AD92" s="25">
        <f t="shared" si="33"/>
        <v>94.630597835964309</v>
      </c>
      <c r="AE92" s="25">
        <f t="shared" si="33"/>
        <v>84.819721763344788</v>
      </c>
      <c r="AF92" s="25">
        <f t="shared" si="33"/>
        <v>162.98076923076925</v>
      </c>
    </row>
    <row r="93" spans="1:32" ht="21.75" customHeight="1" x14ac:dyDescent="0.25">
      <c r="A93" s="223" t="s">
        <v>1189</v>
      </c>
      <c r="B93" s="182">
        <f t="shared" ref="B93:J93" si="34">AVERAGE(B71:B74)</f>
        <v>122.01112481504188</v>
      </c>
      <c r="C93" s="182">
        <f t="shared" si="34"/>
        <v>133.04580969928045</v>
      </c>
      <c r="D93" s="182">
        <f t="shared" si="34"/>
        <v>141.4860553157236</v>
      </c>
      <c r="E93" s="182">
        <f t="shared" si="34"/>
        <v>103.18087374964279</v>
      </c>
      <c r="F93" s="182">
        <f t="shared" si="34"/>
        <v>132.41737968304705</v>
      </c>
      <c r="G93" s="182">
        <f t="shared" si="34"/>
        <v>110.62856587583551</v>
      </c>
      <c r="H93" s="182">
        <f t="shared" si="34"/>
        <v>101.87965256489031</v>
      </c>
      <c r="I93" s="182">
        <f t="shared" si="34"/>
        <v>118.18155809029213</v>
      </c>
      <c r="J93" s="182">
        <f t="shared" si="34"/>
        <v>101.40175594244418</v>
      </c>
      <c r="L93" s="223" t="s">
        <v>1189</v>
      </c>
      <c r="M93" s="182">
        <f>AVERAGE(M71:M74)</f>
        <v>111.7305958390434</v>
      </c>
      <c r="N93" s="182">
        <f>AVERAGE(N71:N74)</f>
        <v>118.13480472506265</v>
      </c>
      <c r="O93" s="182">
        <f>AVERAGE(O71:O74)</f>
        <v>107.06309068937617</v>
      </c>
      <c r="P93" s="182"/>
      <c r="Q93" s="182">
        <f>AVERAGE(Q71:Q74)</f>
        <v>114.04265483291366</v>
      </c>
      <c r="R93" s="182">
        <f>AVERAGE(R71:R74)</f>
        <v>103.02631980384047</v>
      </c>
      <c r="S93" s="182">
        <f>AVERAGE(S71:S74)</f>
        <v>106.92274480601326</v>
      </c>
      <c r="T93" s="182">
        <f>AVERAGE(T71:T74)</f>
        <v>135.35280603898579</v>
      </c>
      <c r="U93" s="182">
        <f>AVERAGE(U71:U74)</f>
        <v>99.784320788500978</v>
      </c>
      <c r="W93" s="223" t="s">
        <v>1189</v>
      </c>
      <c r="X93" s="182">
        <f t="shared" ref="X93:AF93" si="35">AVERAGE(X71:X74)</f>
        <v>129.77013389912452</v>
      </c>
      <c r="Y93" s="182">
        <f t="shared" si="35"/>
        <v>139.62046666173677</v>
      </c>
      <c r="Z93" s="182">
        <f t="shared" si="35"/>
        <v>147.13728615154244</v>
      </c>
      <c r="AA93" s="182">
        <f t="shared" si="35"/>
        <v>103.18087374964279</v>
      </c>
      <c r="AB93" s="182">
        <f t="shared" si="35"/>
        <v>142.2918768660908</v>
      </c>
      <c r="AC93" s="182">
        <f t="shared" si="35"/>
        <v>123.52025686228757</v>
      </c>
      <c r="AD93" s="182">
        <f t="shared" si="35"/>
        <v>96.176230355414702</v>
      </c>
      <c r="AE93" s="182">
        <f t="shared" si="35"/>
        <v>85.430278434762812</v>
      </c>
      <c r="AF93" s="182">
        <f t="shared" si="35"/>
        <v>150.96153846153845</v>
      </c>
    </row>
    <row r="94" spans="1:32" s="14" customFormat="1" ht="20.25" customHeight="1" x14ac:dyDescent="0.25">
      <c r="A94" s="7" t="s">
        <v>1096</v>
      </c>
      <c r="B94" s="7"/>
      <c r="C94" s="7"/>
      <c r="D94" s="7"/>
      <c r="E94" s="7"/>
      <c r="F94" s="7"/>
      <c r="G94" s="7"/>
      <c r="H94" s="7"/>
      <c r="I94" s="7"/>
      <c r="J94" s="7"/>
      <c r="L94" s="7" t="s">
        <v>1096</v>
      </c>
      <c r="M94" s="7"/>
      <c r="N94" s="7"/>
      <c r="O94" s="7"/>
      <c r="P94" s="7"/>
      <c r="Q94" s="7"/>
      <c r="R94" s="7"/>
      <c r="S94" s="7"/>
      <c r="T94" s="7"/>
      <c r="U94" s="7"/>
      <c r="W94" s="7" t="s">
        <v>1096</v>
      </c>
      <c r="X94" s="7"/>
      <c r="Y94" s="7"/>
      <c r="Z94" s="7"/>
      <c r="AA94" s="7"/>
      <c r="AB94" s="7"/>
      <c r="AC94" s="7"/>
      <c r="AD94" s="7"/>
      <c r="AE94" s="7"/>
      <c r="AF94" s="7"/>
    </row>
    <row r="95" spans="1:32" hidden="1" outlineLevel="1" x14ac:dyDescent="0.25">
      <c r="A95" s="29" t="s">
        <v>1122</v>
      </c>
      <c r="B95" s="27">
        <f t="shared" ref="B95:J95" si="36">B20/B16-1</f>
        <v>4.1312171852838642E-3</v>
      </c>
      <c r="C95" s="27">
        <f t="shared" si="36"/>
        <v>2.0641928426841094E-3</v>
      </c>
      <c r="D95" s="27">
        <f t="shared" si="36"/>
        <v>6.5488298545727686E-2</v>
      </c>
      <c r="E95" s="27">
        <f t="shared" si="36"/>
        <v>4.0842091338173958E-2</v>
      </c>
      <c r="F95" s="27">
        <f t="shared" si="36"/>
        <v>0.1077918255651924</v>
      </c>
      <c r="G95" s="27">
        <f t="shared" si="36"/>
        <v>2.2611769499467194E-2</v>
      </c>
      <c r="H95" s="27">
        <f t="shared" si="36"/>
        <v>-1.815869682487059E-2</v>
      </c>
      <c r="I95" s="27">
        <f t="shared" si="36"/>
        <v>5.8260469336086418E-2</v>
      </c>
      <c r="J95" s="27">
        <f t="shared" si="36"/>
        <v>1.4415891881189857E-2</v>
      </c>
      <c r="L95" s="29" t="s">
        <v>1122</v>
      </c>
      <c r="M95" s="28">
        <f t="shared" ref="M95:U95" si="37">M20/M16-1</f>
        <v>2.761522401086336E-2</v>
      </c>
      <c r="N95" s="28">
        <f t="shared" si="37"/>
        <v>0.10505931458005646</v>
      </c>
      <c r="O95" s="28">
        <f t="shared" si="37"/>
        <v>-0.20136332004027413</v>
      </c>
      <c r="P95" s="28" t="e">
        <f t="shared" si="37"/>
        <v>#VALUE!</v>
      </c>
      <c r="Q95" s="28">
        <f t="shared" si="37"/>
        <v>0.49105864660459786</v>
      </c>
      <c r="R95" s="28">
        <f t="shared" si="37"/>
        <v>-0.17210223960933158</v>
      </c>
      <c r="S95" s="28">
        <f t="shared" si="37"/>
        <v>5.1880146754396561E-2</v>
      </c>
      <c r="T95" s="28">
        <f t="shared" si="37"/>
        <v>0</v>
      </c>
      <c r="U95" s="28">
        <f t="shared" si="37"/>
        <v>1.2089102261301887E-2</v>
      </c>
      <c r="W95" s="29" t="s">
        <v>1122</v>
      </c>
      <c r="X95" s="28">
        <f t="shared" ref="X95:AF95" si="38">X20/X16-1</f>
        <v>2.3298814973133908E-3</v>
      </c>
      <c r="Y95" s="28">
        <f t="shared" si="38"/>
        <v>-4.6939134363765622E-2</v>
      </c>
      <c r="Z95" s="28">
        <f t="shared" si="38"/>
        <v>0.13547041993350217</v>
      </c>
      <c r="AA95" s="28">
        <f t="shared" si="38"/>
        <v>5.71425104165868E-2</v>
      </c>
      <c r="AB95" s="28">
        <f t="shared" si="38"/>
        <v>-6.3744057467390758E-2</v>
      </c>
      <c r="AC95" s="28">
        <f t="shared" si="38"/>
        <v>1.0135329498198065E-2</v>
      </c>
      <c r="AD95" s="28">
        <f t="shared" si="38"/>
        <v>3.7491970530108221E-2</v>
      </c>
      <c r="AE95" s="28">
        <f t="shared" si="38"/>
        <v>3.1277072781927151E-2</v>
      </c>
      <c r="AF95" s="28">
        <f t="shared" si="38"/>
        <v>6.1394092163946645E-3</v>
      </c>
    </row>
    <row r="96" spans="1:32" hidden="1" outlineLevel="1" x14ac:dyDescent="0.25">
      <c r="A96" s="29" t="s">
        <v>1123</v>
      </c>
      <c r="B96" s="28">
        <f t="shared" ref="B96:J96" si="39">B21/B17-1</f>
        <v>5.167659475851627E-3</v>
      </c>
      <c r="C96" s="28">
        <f t="shared" si="39"/>
        <v>1.0240078440842959E-2</v>
      </c>
      <c r="D96" s="28">
        <f t="shared" si="39"/>
        <v>5.4904161718135169E-2</v>
      </c>
      <c r="E96" s="28">
        <f t="shared" si="39"/>
        <v>3.862774086493026E-2</v>
      </c>
      <c r="F96" s="28">
        <f t="shared" si="39"/>
        <v>0.11252502849287094</v>
      </c>
      <c r="G96" s="28">
        <f t="shared" si="39"/>
        <v>8.9768168893515909E-3</v>
      </c>
      <c r="H96" s="28">
        <f t="shared" si="39"/>
        <v>-2.0363290047938354E-2</v>
      </c>
      <c r="I96" s="28">
        <f t="shared" si="39"/>
        <v>5.4770604253492783E-2</v>
      </c>
      <c r="J96" s="28">
        <f t="shared" si="39"/>
        <v>1.2171280572453425E-2</v>
      </c>
      <c r="L96" s="29" t="s">
        <v>1123</v>
      </c>
      <c r="M96" s="28">
        <f t="shared" ref="M96:U96" si="40">M21/M17-1</f>
        <v>3.2946743737327644E-2</v>
      </c>
      <c r="N96" s="28">
        <f t="shared" si="40"/>
        <v>0.12114771808930658</v>
      </c>
      <c r="O96" s="28">
        <f t="shared" si="40"/>
        <v>-0.20136332004027413</v>
      </c>
      <c r="P96" s="28" t="e">
        <f t="shared" si="40"/>
        <v>#VALUE!</v>
      </c>
      <c r="Q96" s="28">
        <f t="shared" si="40"/>
        <v>0.49105864660459786</v>
      </c>
      <c r="R96" s="28">
        <f t="shared" si="40"/>
        <v>-0.17210223960933158</v>
      </c>
      <c r="S96" s="28">
        <f t="shared" si="40"/>
        <v>5.1880146754396561E-2</v>
      </c>
      <c r="T96" s="28">
        <f t="shared" si="40"/>
        <v>0</v>
      </c>
      <c r="U96" s="28">
        <f t="shared" si="40"/>
        <v>1.2089102261301887E-2</v>
      </c>
      <c r="W96" s="29" t="s">
        <v>1123</v>
      </c>
      <c r="X96" s="28">
        <f t="shared" ref="X96:AF96" si="41">X21/X17-1</f>
        <v>1.3180709185312001E-3</v>
      </c>
      <c r="Y96" s="28">
        <f t="shared" si="41"/>
        <v>-3.9009508725146969E-2</v>
      </c>
      <c r="Z96" s="28">
        <f t="shared" si="41"/>
        <v>0.11816476516825336</v>
      </c>
      <c r="AA96" s="28">
        <f t="shared" si="41"/>
        <v>5.5976623996942587E-2</v>
      </c>
      <c r="AB96" s="28">
        <f t="shared" si="41"/>
        <v>-5.3456166245187342E-2</v>
      </c>
      <c r="AC96" s="28">
        <f t="shared" si="41"/>
        <v>4.8926369097683775E-3</v>
      </c>
      <c r="AD96" s="28">
        <f t="shared" si="41"/>
        <v>2.4656026695613065E-2</v>
      </c>
      <c r="AE96" s="28">
        <f t="shared" si="41"/>
        <v>2.7339158637672778E-2</v>
      </c>
      <c r="AF96" s="28">
        <f t="shared" si="41"/>
        <v>-7.8701070306448351E-3</v>
      </c>
    </row>
    <row r="97" spans="1:32" hidden="1" outlineLevel="1" x14ac:dyDescent="0.25">
      <c r="A97" s="29" t="s">
        <v>1124</v>
      </c>
      <c r="B97" s="28">
        <f t="shared" ref="B97:J97" si="42">B22/B18-1</f>
        <v>8.2435805532183881E-3</v>
      </c>
      <c r="C97" s="28">
        <f t="shared" si="42"/>
        <v>9.1864024342449557E-3</v>
      </c>
      <c r="D97" s="28">
        <f t="shared" si="42"/>
        <v>0.1016923110823087</v>
      </c>
      <c r="E97" s="28">
        <f t="shared" si="42"/>
        <v>5.0990732927604032E-2</v>
      </c>
      <c r="F97" s="28">
        <f t="shared" si="42"/>
        <v>0.13414577532789029</v>
      </c>
      <c r="G97" s="28">
        <f t="shared" si="42"/>
        <v>1.3384951456862026E-2</v>
      </c>
      <c r="H97" s="28">
        <f t="shared" si="42"/>
        <v>-3.5116198688646794E-2</v>
      </c>
      <c r="I97" s="28">
        <f t="shared" si="42"/>
        <v>7.719172700143706E-2</v>
      </c>
      <c r="J97" s="28">
        <f t="shared" si="42"/>
        <v>-3.9644053347318575E-3</v>
      </c>
      <c r="L97" s="29" t="s">
        <v>1124</v>
      </c>
      <c r="M97" s="28">
        <f t="shared" ref="M97:U97" si="43">M22/M18-1</f>
        <v>4.6793761518995947E-2</v>
      </c>
      <c r="N97" s="28">
        <f t="shared" si="43"/>
        <v>0.10210516192211738</v>
      </c>
      <c r="O97" s="28">
        <f t="shared" si="43"/>
        <v>-0.1715634439223741</v>
      </c>
      <c r="P97" s="28" t="e">
        <f t="shared" si="43"/>
        <v>#VALUE!</v>
      </c>
      <c r="Q97" s="28">
        <f t="shared" si="43"/>
        <v>0.54441298086101209</v>
      </c>
      <c r="R97" s="28">
        <f t="shared" si="43"/>
        <v>-0.16206252071815708</v>
      </c>
      <c r="S97" s="28">
        <f t="shared" si="43"/>
        <v>7.164525879819772E-2</v>
      </c>
      <c r="T97" s="28">
        <f t="shared" si="43"/>
        <v>0</v>
      </c>
      <c r="U97" s="28">
        <f t="shared" si="43"/>
        <v>1.2370194935155787E-2</v>
      </c>
      <c r="W97" s="29" t="s">
        <v>1124</v>
      </c>
      <c r="X97" s="28">
        <f t="shared" ref="X97:AF97" si="44">X22/X18-1</f>
        <v>1.4486173155223714E-3</v>
      </c>
      <c r="Y97" s="28">
        <f t="shared" si="44"/>
        <v>-4.1276703948857407E-2</v>
      </c>
      <c r="Z97" s="28">
        <f t="shared" si="44"/>
        <v>0.15622686749060932</v>
      </c>
      <c r="AA97" s="28">
        <f t="shared" si="44"/>
        <v>5.3738705542362375E-2</v>
      </c>
      <c r="AB97" s="28">
        <f t="shared" si="44"/>
        <v>-6.7410663210830668E-2</v>
      </c>
      <c r="AC97" s="28">
        <f t="shared" si="44"/>
        <v>-9.8372206724983702E-4</v>
      </c>
      <c r="AD97" s="28">
        <f t="shared" si="44"/>
        <v>1.3888721293218165E-2</v>
      </c>
      <c r="AE97" s="28">
        <f t="shared" si="44"/>
        <v>7.1256626245664201E-2</v>
      </c>
      <c r="AF97" s="28">
        <f t="shared" si="44"/>
        <v>-9.4599792027725615E-2</v>
      </c>
    </row>
    <row r="98" spans="1:32" hidden="1" outlineLevel="1" x14ac:dyDescent="0.25">
      <c r="A98" s="29" t="s">
        <v>1125</v>
      </c>
      <c r="B98" s="28">
        <f t="shared" ref="B98:J98" si="45">B23/B19-1</f>
        <v>2.0511862296464844E-2</v>
      </c>
      <c r="C98" s="28">
        <f t="shared" si="45"/>
        <v>2.0944515720970447E-2</v>
      </c>
      <c r="D98" s="28">
        <f t="shared" si="45"/>
        <v>0.10049237389275611</v>
      </c>
      <c r="E98" s="28">
        <f t="shared" si="45"/>
        <v>5.6337990043094033E-2</v>
      </c>
      <c r="F98" s="28">
        <f t="shared" si="45"/>
        <v>0.12543947224149621</v>
      </c>
      <c r="G98" s="28">
        <f t="shared" si="45"/>
        <v>-2.1189956015899014E-4</v>
      </c>
      <c r="H98" s="28">
        <f t="shared" si="45"/>
        <v>-1.1506912876330877E-2</v>
      </c>
      <c r="I98" s="28">
        <f t="shared" si="45"/>
        <v>9.7796829070970315E-2</v>
      </c>
      <c r="J98" s="28">
        <f t="shared" si="45"/>
        <v>-7.3275448142088306E-3</v>
      </c>
      <c r="L98" s="29" t="s">
        <v>1125</v>
      </c>
      <c r="M98" s="28">
        <f t="shared" ref="M98:U98" si="46">M23/M19-1</f>
        <v>5.9327724643224888E-2</v>
      </c>
      <c r="N98" s="28">
        <f t="shared" si="46"/>
        <v>0.10989525942497513</v>
      </c>
      <c r="O98" s="28">
        <f t="shared" si="46"/>
        <v>-0.17156344392237377</v>
      </c>
      <c r="P98" s="28" t="e">
        <f t="shared" si="46"/>
        <v>#VALUE!</v>
      </c>
      <c r="Q98" s="28">
        <f t="shared" si="46"/>
        <v>0.54296496089267965</v>
      </c>
      <c r="R98" s="28">
        <f t="shared" si="46"/>
        <v>-0.2011518653266835</v>
      </c>
      <c r="S98" s="28">
        <f t="shared" si="46"/>
        <v>0.12910458377811862</v>
      </c>
      <c r="T98" s="28">
        <f t="shared" si="46"/>
        <v>0</v>
      </c>
      <c r="U98" s="28">
        <f t="shared" si="46"/>
        <v>1.2656673865721002E-2</v>
      </c>
      <c r="W98" s="29" t="s">
        <v>1125</v>
      </c>
      <c r="X98" s="28">
        <f t="shared" ref="X98:AF98" si="47">X23/X19-1</f>
        <v>-6.3169730657804957E-3</v>
      </c>
      <c r="Y98" s="28">
        <f t="shared" si="47"/>
        <v>-3.5002004730165348E-2</v>
      </c>
      <c r="Z98" s="28">
        <f t="shared" si="47"/>
        <v>0.11385565840936485</v>
      </c>
      <c r="AA98" s="28">
        <f t="shared" si="47"/>
        <v>4.9522615897298783E-2</v>
      </c>
      <c r="AB98" s="28">
        <f t="shared" si="47"/>
        <v>-0.10884168972335417</v>
      </c>
      <c r="AC98" s="28">
        <f t="shared" si="47"/>
        <v>-6.957625281003188E-3</v>
      </c>
      <c r="AD98" s="28">
        <f t="shared" si="47"/>
        <v>-1.1788851988276061E-2</v>
      </c>
      <c r="AE98" s="28">
        <f t="shared" si="47"/>
        <v>0.11808680230928603</v>
      </c>
      <c r="AF98" s="28">
        <f t="shared" si="47"/>
        <v>-0.12356158030594255</v>
      </c>
    </row>
    <row r="99" spans="1:32" hidden="1" outlineLevel="1" x14ac:dyDescent="0.25">
      <c r="A99" s="29" t="s">
        <v>1126</v>
      </c>
      <c r="B99" s="28">
        <f t="shared" ref="B99:J99" si="48">B24/B20-1</f>
        <v>2.9468475704945929E-2</v>
      </c>
      <c r="C99" s="28">
        <f t="shared" si="48"/>
        <v>1.8463594543480566E-2</v>
      </c>
      <c r="D99" s="28">
        <f t="shared" si="48"/>
        <v>8.917699030272308E-2</v>
      </c>
      <c r="E99" s="28">
        <f t="shared" si="48"/>
        <v>3.5716390626003625E-2</v>
      </c>
      <c r="F99" s="28">
        <f t="shared" si="48"/>
        <v>8.2949381460759142E-2</v>
      </c>
      <c r="G99" s="28">
        <f t="shared" si="48"/>
        <v>9.1894933400258338E-3</v>
      </c>
      <c r="H99" s="28">
        <f t="shared" si="48"/>
        <v>3.1905230192332379E-2</v>
      </c>
      <c r="I99" s="28">
        <f t="shared" si="48"/>
        <v>7.0970014044139162E-2</v>
      </c>
      <c r="J99" s="28">
        <f t="shared" si="48"/>
        <v>2.0669606620622449E-3</v>
      </c>
      <c r="L99" s="29" t="s">
        <v>1126</v>
      </c>
      <c r="M99" s="28">
        <f t="shared" ref="M99:U99" si="49">M24/M20-1</f>
        <v>4.6362436009218522E-2</v>
      </c>
      <c r="N99" s="28">
        <f t="shared" si="49"/>
        <v>8.3295775856896848E-2</v>
      </c>
      <c r="O99" s="28">
        <f t="shared" si="49"/>
        <v>-0.11792366691015355</v>
      </c>
      <c r="P99" s="28" t="e">
        <f t="shared" si="49"/>
        <v>#VALUE!</v>
      </c>
      <c r="Q99" s="28">
        <f t="shared" si="49"/>
        <v>0.33459098381728669</v>
      </c>
      <c r="R99" s="28">
        <f t="shared" si="49"/>
        <v>-0.15260541017702145</v>
      </c>
      <c r="S99" s="28">
        <f t="shared" si="49"/>
        <v>9.9752499651836857E-2</v>
      </c>
      <c r="T99" s="28">
        <f t="shared" si="49"/>
        <v>0</v>
      </c>
      <c r="U99" s="28">
        <f t="shared" si="49"/>
        <v>2.1538060444688423E-2</v>
      </c>
      <c r="W99" s="29" t="s">
        <v>1126</v>
      </c>
      <c r="X99" s="28">
        <f t="shared" ref="X99:AF99" si="50">X24/X20-1</f>
        <v>1.0499437019694913E-2</v>
      </c>
      <c r="Y99" s="28">
        <f t="shared" si="50"/>
        <v>-1.8022776563777376E-2</v>
      </c>
      <c r="Z99" s="28">
        <f t="shared" si="50"/>
        <v>8.6757011262561745E-2</v>
      </c>
      <c r="AA99" s="28">
        <f t="shared" si="50"/>
        <v>3.2104363442540196E-2</v>
      </c>
      <c r="AB99" s="28">
        <f t="shared" si="50"/>
        <v>-8.3923555142168205E-2</v>
      </c>
      <c r="AC99" s="28">
        <f t="shared" si="50"/>
        <v>1.8561913545326769E-2</v>
      </c>
      <c r="AD99" s="28">
        <f t="shared" si="50"/>
        <v>4.4924821281343341E-2</v>
      </c>
      <c r="AE99" s="28">
        <f t="shared" si="50"/>
        <v>8.7197341236269432E-2</v>
      </c>
      <c r="AF99" s="28">
        <f t="shared" si="50"/>
        <v>-8.7755963701405593E-2</v>
      </c>
    </row>
    <row r="100" spans="1:32" hidden="1" outlineLevel="1" x14ac:dyDescent="0.25">
      <c r="A100" s="29" t="s">
        <v>1127</v>
      </c>
      <c r="B100" s="28">
        <f t="shared" ref="B100:J100" si="51">B25/B21-1</f>
        <v>4.0050443625201826E-2</v>
      </c>
      <c r="C100" s="28">
        <f t="shared" si="51"/>
        <v>-5.5170502083562445E-3</v>
      </c>
      <c r="D100" s="28">
        <f t="shared" si="51"/>
        <v>0.10336455934290112</v>
      </c>
      <c r="E100" s="28">
        <f t="shared" si="51"/>
        <v>4.6027181841753473E-2</v>
      </c>
      <c r="F100" s="28">
        <f t="shared" si="51"/>
        <v>6.1286418445809288E-2</v>
      </c>
      <c r="G100" s="28">
        <f t="shared" si="51"/>
        <v>5.4303768898839699E-2</v>
      </c>
      <c r="H100" s="28">
        <f t="shared" si="51"/>
        <v>7.3638387719622722E-2</v>
      </c>
      <c r="I100" s="28">
        <f t="shared" si="51"/>
        <v>0.10235821051125882</v>
      </c>
      <c r="J100" s="28">
        <f t="shared" si="51"/>
        <v>3.2497442715253566E-3</v>
      </c>
      <c r="L100" s="29" t="s">
        <v>1127</v>
      </c>
      <c r="M100" s="28">
        <f t="shared" ref="M100:U100" si="52">M25/M21-1</f>
        <v>7.8921639124458931E-2</v>
      </c>
      <c r="N100" s="28">
        <f t="shared" si="52"/>
        <v>6.0307351241601692E-2</v>
      </c>
      <c r="O100" s="28">
        <f t="shared" si="52"/>
        <v>-0.11792366691015355</v>
      </c>
      <c r="P100" s="28" t="e">
        <f t="shared" si="52"/>
        <v>#VALUE!</v>
      </c>
      <c r="Q100" s="28">
        <f t="shared" si="52"/>
        <v>0.33459098381728669</v>
      </c>
      <c r="R100" s="28">
        <f t="shared" si="52"/>
        <v>-7.9883952046907902E-2</v>
      </c>
      <c r="S100" s="28">
        <f t="shared" si="52"/>
        <v>0.10185990422188862</v>
      </c>
      <c r="T100" s="28">
        <f t="shared" si="52"/>
        <v>3.9822269130562526E-2</v>
      </c>
      <c r="U100" s="28">
        <f t="shared" si="52"/>
        <v>2.385711371621313E-2</v>
      </c>
      <c r="W100" s="29" t="s">
        <v>1127</v>
      </c>
      <c r="X100" s="28">
        <f t="shared" ref="X100:AF100" si="53">X25/X21-1</f>
        <v>1.7360887613959486E-2</v>
      </c>
      <c r="Y100" s="28">
        <f t="shared" si="53"/>
        <v>-4.1707065743811111E-2</v>
      </c>
      <c r="Z100" s="28">
        <f t="shared" si="53"/>
        <v>0.10243872187070946</v>
      </c>
      <c r="AA100" s="28">
        <f t="shared" si="53"/>
        <v>4.237919610970331E-2</v>
      </c>
      <c r="AB100" s="28">
        <f t="shared" si="53"/>
        <v>-0.10575589931484675</v>
      </c>
      <c r="AC100" s="28">
        <f t="shared" si="53"/>
        <v>2.6490998971413271E-2</v>
      </c>
      <c r="AD100" s="28">
        <f t="shared" si="53"/>
        <v>0.13096192134944107</v>
      </c>
      <c r="AE100" s="28">
        <f t="shared" si="53"/>
        <v>0.13890330089743208</v>
      </c>
      <c r="AF100" s="28">
        <f t="shared" si="53"/>
        <v>-8.7755963701405593E-2</v>
      </c>
    </row>
    <row r="101" spans="1:32" hidden="1" outlineLevel="1" x14ac:dyDescent="0.25">
      <c r="A101" s="29" t="s">
        <v>1128</v>
      </c>
      <c r="B101" s="28">
        <f t="shared" ref="B101:J101" si="54">B26/B22-1</f>
        <v>5.2139656855672456E-2</v>
      </c>
      <c r="C101" s="28">
        <f t="shared" si="54"/>
        <v>-1.7532937704692109E-2</v>
      </c>
      <c r="D101" s="28">
        <f t="shared" si="54"/>
        <v>6.8116729133381959E-2</v>
      </c>
      <c r="E101" s="28">
        <f t="shared" si="54"/>
        <v>3.9998947906393134E-2</v>
      </c>
      <c r="F101" s="28">
        <f t="shared" si="54"/>
        <v>5.453460632610696E-2</v>
      </c>
      <c r="G101" s="28">
        <f t="shared" si="54"/>
        <v>7.2622893960195167E-2</v>
      </c>
      <c r="H101" s="28">
        <f t="shared" si="54"/>
        <v>0.13905802537378631</v>
      </c>
      <c r="I101" s="28">
        <f t="shared" si="54"/>
        <v>0.18533022801555421</v>
      </c>
      <c r="J101" s="28">
        <f t="shared" si="54"/>
        <v>-2.859683489306164E-2</v>
      </c>
      <c r="L101" s="29" t="s">
        <v>1128</v>
      </c>
      <c r="M101" s="28">
        <f t="shared" ref="M101:U101" si="55">M26/M22-1</f>
        <v>0.11992187959996325</v>
      </c>
      <c r="N101" s="28">
        <f t="shared" si="55"/>
        <v>3.3443824385411602E-2</v>
      </c>
      <c r="O101" s="28">
        <f t="shared" si="55"/>
        <v>-6.0810810810810745E-2</v>
      </c>
      <c r="P101" s="28" t="e">
        <f t="shared" si="55"/>
        <v>#VALUE!</v>
      </c>
      <c r="Q101" s="28">
        <f t="shared" si="55"/>
        <v>0.42208100403110715</v>
      </c>
      <c r="R101" s="28">
        <f t="shared" si="55"/>
        <v>4.9458390118028106E-2</v>
      </c>
      <c r="S101" s="28">
        <f t="shared" si="55"/>
        <v>0.19346003642462484</v>
      </c>
      <c r="T101" s="28">
        <f t="shared" si="55"/>
        <v>1.5732263395574098E-2</v>
      </c>
      <c r="U101" s="28">
        <f t="shared" si="55"/>
        <v>1.9574263127342784E-2</v>
      </c>
      <c r="W101" s="29" t="s">
        <v>1128</v>
      </c>
      <c r="X101" s="28">
        <f t="shared" ref="X101:AF101" si="56">X26/X22-1</f>
        <v>2.2924235528602788E-2</v>
      </c>
      <c r="Y101" s="28">
        <f t="shared" si="56"/>
        <v>-3.9277807043145097E-2</v>
      </c>
      <c r="Z101" s="28">
        <f t="shared" si="56"/>
        <v>5.1449246304712926E-2</v>
      </c>
      <c r="AA101" s="28">
        <f t="shared" si="56"/>
        <v>3.8062040963016353E-2</v>
      </c>
      <c r="AB101" s="28">
        <f t="shared" si="56"/>
        <v>-7.7843010302805049E-2</v>
      </c>
      <c r="AC101" s="28">
        <f t="shared" si="56"/>
        <v>-4.013076618244571E-3</v>
      </c>
      <c r="AD101" s="28">
        <f t="shared" si="56"/>
        <v>0.10953130852589088</v>
      </c>
      <c r="AE101" s="28">
        <f t="shared" si="56"/>
        <v>0.30413660263810294</v>
      </c>
      <c r="AF101" s="28">
        <f t="shared" si="56"/>
        <v>-0.11852964053677029</v>
      </c>
    </row>
    <row r="102" spans="1:32" hidden="1" outlineLevel="1" x14ac:dyDescent="0.25">
      <c r="A102" s="29" t="s">
        <v>1129</v>
      </c>
      <c r="B102" s="28">
        <f t="shared" ref="B102:J102" si="57">B27/B23-1</f>
        <v>4.1627386171467995E-2</v>
      </c>
      <c r="C102" s="28">
        <f t="shared" si="57"/>
        <v>-3.0848967576887598E-2</v>
      </c>
      <c r="D102" s="28">
        <f t="shared" si="57"/>
        <v>4.497905371725186E-2</v>
      </c>
      <c r="E102" s="28">
        <f t="shared" si="57"/>
        <v>2.4084533787516849E-2</v>
      </c>
      <c r="F102" s="28">
        <f t="shared" si="57"/>
        <v>2.2091254970169727E-2</v>
      </c>
      <c r="G102" s="28">
        <f t="shared" si="57"/>
        <v>8.3732351140036521E-2</v>
      </c>
      <c r="H102" s="28">
        <f t="shared" si="57"/>
        <v>0.1403947477273495</v>
      </c>
      <c r="I102" s="28">
        <f t="shared" si="57"/>
        <v>0.14577608070712222</v>
      </c>
      <c r="J102" s="28">
        <f t="shared" si="57"/>
        <v>-2.6705616507401997E-2</v>
      </c>
      <c r="L102" s="29" t="s">
        <v>1129</v>
      </c>
      <c r="M102" s="28">
        <f t="shared" ref="M102:U102" si="58">M27/M23-1</f>
        <v>9.0811734963777369E-2</v>
      </c>
      <c r="N102" s="28">
        <f t="shared" si="58"/>
        <v>-1.9160705967180558E-2</v>
      </c>
      <c r="O102" s="28">
        <f t="shared" si="58"/>
        <v>0</v>
      </c>
      <c r="P102" s="28" t="e">
        <f t="shared" si="58"/>
        <v>#VALUE!</v>
      </c>
      <c r="Q102" s="28">
        <f t="shared" si="58"/>
        <v>0.2385666344953381</v>
      </c>
      <c r="R102" s="28">
        <f t="shared" si="58"/>
        <v>0.17163540811679034</v>
      </c>
      <c r="S102" s="28">
        <f t="shared" si="58"/>
        <v>0.11654501433947395</v>
      </c>
      <c r="T102" s="28">
        <f t="shared" si="58"/>
        <v>1.5732263395574098E-2</v>
      </c>
      <c r="U102" s="28">
        <f t="shared" si="58"/>
        <v>1.5211791621478232E-2</v>
      </c>
      <c r="W102" s="29" t="s">
        <v>1129</v>
      </c>
      <c r="X102" s="28">
        <f t="shared" ref="X102:AF102" si="59">X27/X23-1</f>
        <v>3.4252511616752468E-2</v>
      </c>
      <c r="Y102" s="28">
        <f t="shared" si="59"/>
        <v>-3.3723780501295098E-2</v>
      </c>
      <c r="Z102" s="28">
        <f t="shared" si="59"/>
        <v>4.9965245800025482E-2</v>
      </c>
      <c r="AA102" s="28">
        <f t="shared" si="59"/>
        <v>2.4084533787516849E-2</v>
      </c>
      <c r="AB102" s="28">
        <f t="shared" si="59"/>
        <v>-1.9342938190082037E-2</v>
      </c>
      <c r="AC102" s="28">
        <f t="shared" si="59"/>
        <v>2.9515305331635489E-3</v>
      </c>
      <c r="AD102" s="28">
        <f t="shared" si="59"/>
        <v>0.16775128926869032</v>
      </c>
      <c r="AE102" s="28">
        <f t="shared" si="59"/>
        <v>0.25155482440340848</v>
      </c>
      <c r="AF102" s="28">
        <f t="shared" si="59"/>
        <v>-7.152630358790657E-2</v>
      </c>
    </row>
    <row r="103" spans="1:32" hidden="1" outlineLevel="1" x14ac:dyDescent="0.25">
      <c r="A103" s="29" t="s">
        <v>1130</v>
      </c>
      <c r="B103" s="28">
        <f t="shared" ref="B103:J103" si="60">B28/B24-1</f>
        <v>4.6516152427847013E-2</v>
      </c>
      <c r="C103" s="28">
        <f t="shared" si="60"/>
        <v>-3.3871505151494952E-2</v>
      </c>
      <c r="D103" s="28">
        <f t="shared" si="60"/>
        <v>2.2277901239134978E-2</v>
      </c>
      <c r="E103" s="28">
        <f t="shared" si="60"/>
        <v>9.8071289592591038E-2</v>
      </c>
      <c r="F103" s="28">
        <f t="shared" si="60"/>
        <v>1.0011759455980096E-2</v>
      </c>
      <c r="G103" s="28">
        <f t="shared" si="60"/>
        <v>6.5335326083147072E-2</v>
      </c>
      <c r="H103" s="28">
        <f t="shared" si="60"/>
        <v>0.15431201113729442</v>
      </c>
      <c r="I103" s="28">
        <f t="shared" si="60"/>
        <v>0.24666551712340334</v>
      </c>
      <c r="J103" s="28">
        <f t="shared" si="60"/>
        <v>-3.3156646049375738E-2</v>
      </c>
      <c r="L103" s="29" t="s">
        <v>1130</v>
      </c>
      <c r="M103" s="28">
        <f t="shared" ref="M103:U103" si="61">M28/M24-1</f>
        <v>0.11785945296343714</v>
      </c>
      <c r="N103" s="28">
        <f t="shared" si="61"/>
        <v>-6.9521732718262896E-3</v>
      </c>
      <c r="O103" s="28">
        <f t="shared" si="61"/>
        <v>0</v>
      </c>
      <c r="P103" s="28" t="e">
        <f t="shared" si="61"/>
        <v>#VALUE!</v>
      </c>
      <c r="Q103" s="28">
        <f t="shared" si="61"/>
        <v>0.15904442299689148</v>
      </c>
      <c r="R103" s="28">
        <f t="shared" si="61"/>
        <v>0.17163540811679034</v>
      </c>
      <c r="S103" s="28">
        <f t="shared" si="61"/>
        <v>0.1960056775263368</v>
      </c>
      <c r="T103" s="28">
        <f t="shared" si="61"/>
        <v>9.9516003617555526E-2</v>
      </c>
      <c r="U103" s="28">
        <f t="shared" si="61"/>
        <v>2.2701584613646908E-3</v>
      </c>
      <c r="W103" s="29" t="s">
        <v>1130</v>
      </c>
      <c r="X103" s="28">
        <f t="shared" ref="X103:AF103" si="62">X28/X24-1</f>
        <v>3.1067321212245647E-2</v>
      </c>
      <c r="Y103" s="28">
        <f t="shared" si="62"/>
        <v>-4.0506478016824832E-2</v>
      </c>
      <c r="Z103" s="28">
        <f t="shared" si="62"/>
        <v>2.4678896050474242E-2</v>
      </c>
      <c r="AA103" s="28">
        <f t="shared" si="62"/>
        <v>9.8071289592591038E-2</v>
      </c>
      <c r="AB103" s="28">
        <f t="shared" si="62"/>
        <v>-1.8513646906099912E-2</v>
      </c>
      <c r="AC103" s="28">
        <f t="shared" si="62"/>
        <v>-3.0117766462661955E-2</v>
      </c>
      <c r="AD103" s="28">
        <f t="shared" si="62"/>
        <v>0.10990708851110309</v>
      </c>
      <c r="AE103" s="28">
        <f t="shared" si="62"/>
        <v>0.3878943543573532</v>
      </c>
      <c r="AF103" s="28">
        <f t="shared" si="62"/>
        <v>-7.152630358790657E-2</v>
      </c>
    </row>
    <row r="104" spans="1:32" hidden="1" outlineLevel="1" x14ac:dyDescent="0.25">
      <c r="A104" s="29" t="s">
        <v>1131</v>
      </c>
      <c r="B104" s="28">
        <f t="shared" ref="B104:J104" si="63">B29/B25-1</f>
        <v>4.2463763460465653E-2</v>
      </c>
      <c r="C104" s="28">
        <f t="shared" si="63"/>
        <v>-2.6279250177746794E-2</v>
      </c>
      <c r="D104" s="28">
        <f t="shared" si="63"/>
        <v>6.6025817383484231E-2</v>
      </c>
      <c r="E104" s="28">
        <f t="shared" si="63"/>
        <v>-0.1569704129836772</v>
      </c>
      <c r="F104" s="28">
        <f t="shared" si="63"/>
        <v>3.2668723699051716E-2</v>
      </c>
      <c r="G104" s="28">
        <f t="shared" si="63"/>
        <v>8.4180595016950521E-2</v>
      </c>
      <c r="H104" s="28">
        <f t="shared" si="63"/>
        <v>0.1358186787614013</v>
      </c>
      <c r="I104" s="28">
        <f t="shared" si="63"/>
        <v>0.10968124232526111</v>
      </c>
      <c r="J104" s="28">
        <f t="shared" si="63"/>
        <v>-3.4296508260655334E-2</v>
      </c>
      <c r="L104" s="29" t="s">
        <v>1131</v>
      </c>
      <c r="M104" s="28">
        <f t="shared" ref="M104:U104" si="64">M29/M25-1</f>
        <v>0.13728800707574429</v>
      </c>
      <c r="N104" s="28">
        <f t="shared" si="64"/>
        <v>8.3594324657706887E-2</v>
      </c>
      <c r="O104" s="28">
        <f t="shared" si="64"/>
        <v>9.5445115010332149E-2</v>
      </c>
      <c r="P104" s="28" t="e">
        <f t="shared" si="64"/>
        <v>#VALUE!</v>
      </c>
      <c r="Q104" s="28">
        <f t="shared" si="64"/>
        <v>0.15904442299689148</v>
      </c>
      <c r="R104" s="28">
        <f t="shared" si="64"/>
        <v>0.15807018754186686</v>
      </c>
      <c r="S104" s="28">
        <f t="shared" si="64"/>
        <v>0.19371821083391105</v>
      </c>
      <c r="T104" s="28">
        <f t="shared" si="64"/>
        <v>9.5704820498569543E-2</v>
      </c>
      <c r="U104" s="28">
        <f t="shared" si="64"/>
        <v>0</v>
      </c>
      <c r="W104" s="29" t="s">
        <v>1131</v>
      </c>
      <c r="X104" s="28">
        <f t="shared" ref="X104:AF104" si="65">X29/X25-1</f>
        <v>1.2335308197832795E-2</v>
      </c>
      <c r="Y104" s="28">
        <f t="shared" si="65"/>
        <v>-5.3440889665724134E-2</v>
      </c>
      <c r="Z104" s="28">
        <f t="shared" si="65"/>
        <v>6.2900261711210881E-2</v>
      </c>
      <c r="AA104" s="28">
        <f t="shared" si="65"/>
        <v>-0.1569704129836772</v>
      </c>
      <c r="AB104" s="28">
        <f t="shared" si="65"/>
        <v>7.8893924801159976E-3</v>
      </c>
      <c r="AC104" s="28">
        <f t="shared" si="65"/>
        <v>1.2693297212223786E-2</v>
      </c>
      <c r="AD104" s="28">
        <f t="shared" si="65"/>
        <v>7.7413601917878605E-2</v>
      </c>
      <c r="AE104" s="28">
        <f t="shared" si="65"/>
        <v>0.16306840881695939</v>
      </c>
      <c r="AF104" s="28">
        <f t="shared" si="65"/>
        <v>-7.152630358790657E-2</v>
      </c>
    </row>
    <row r="105" spans="1:32" hidden="1" outlineLevel="1" x14ac:dyDescent="0.25">
      <c r="A105" s="29" t="s">
        <v>1132</v>
      </c>
      <c r="B105" s="28">
        <f t="shared" ref="B105:J105" si="66">B30/B26-1</f>
        <v>3.9044384993336623E-2</v>
      </c>
      <c r="C105" s="28">
        <f t="shared" si="66"/>
        <v>-2.0078781601517992E-4</v>
      </c>
      <c r="D105" s="28">
        <f t="shared" si="66"/>
        <v>8.0972514439135113E-2</v>
      </c>
      <c r="E105" s="28">
        <f t="shared" si="66"/>
        <v>-0.17144956774572462</v>
      </c>
      <c r="F105" s="28">
        <f t="shared" si="66"/>
        <v>-5.1015391130028287E-2</v>
      </c>
      <c r="G105" s="28">
        <f t="shared" si="66"/>
        <v>7.766999791365814E-2</v>
      </c>
      <c r="H105" s="28">
        <f t="shared" si="66"/>
        <v>0.11071230342777483</v>
      </c>
      <c r="I105" s="28">
        <f t="shared" si="66"/>
        <v>-1.2973973514817105E-3</v>
      </c>
      <c r="J105" s="28">
        <f t="shared" si="66"/>
        <v>0</v>
      </c>
      <c r="L105" s="29" t="s">
        <v>1132</v>
      </c>
      <c r="M105" s="28">
        <f t="shared" ref="M105:U105" si="67">M30/M26-1</f>
        <v>8.4931317204668844E-2</v>
      </c>
      <c r="N105" s="28">
        <f t="shared" si="67"/>
        <v>9.0429206410515661E-2</v>
      </c>
      <c r="O105" s="28">
        <f t="shared" si="67"/>
        <v>0</v>
      </c>
      <c r="P105" s="28" t="e">
        <f t="shared" si="67"/>
        <v>#VALUE!</v>
      </c>
      <c r="Q105" s="28">
        <f t="shared" si="67"/>
        <v>-6.4205032885330748E-2</v>
      </c>
      <c r="R105" s="28">
        <f t="shared" si="67"/>
        <v>0.10986912412838357</v>
      </c>
      <c r="S105" s="28">
        <f t="shared" si="67"/>
        <v>7.1166555908066087E-2</v>
      </c>
      <c r="T105" s="28">
        <f t="shared" si="67"/>
        <v>0.12653939542886805</v>
      </c>
      <c r="U105" s="28">
        <f t="shared" si="67"/>
        <v>0</v>
      </c>
      <c r="W105" s="29" t="s">
        <v>1132</v>
      </c>
      <c r="X105" s="28">
        <f t="shared" ref="X105:AF105" si="68">X30/X26-1</f>
        <v>2.0623150602109064E-2</v>
      </c>
      <c r="Y105" s="28">
        <f t="shared" si="68"/>
        <v>-2.2871317167428074E-2</v>
      </c>
      <c r="Z105" s="28">
        <f t="shared" si="68"/>
        <v>8.9521634024036123E-2</v>
      </c>
      <c r="AA105" s="28">
        <f t="shared" si="68"/>
        <v>-0.17144956774572462</v>
      </c>
      <c r="AB105" s="28">
        <f t="shared" si="68"/>
        <v>-4.7826897212906672E-2</v>
      </c>
      <c r="AC105" s="28">
        <f t="shared" si="68"/>
        <v>4.3103059887725337E-2</v>
      </c>
      <c r="AD105" s="28">
        <f t="shared" si="68"/>
        <v>0.15336214486510058</v>
      </c>
      <c r="AE105" s="28">
        <f t="shared" si="68"/>
        <v>-2.6504718188284815E-2</v>
      </c>
      <c r="AF105" s="28">
        <f t="shared" si="68"/>
        <v>0</v>
      </c>
    </row>
    <row r="106" spans="1:32" hidden="1" outlineLevel="1" x14ac:dyDescent="0.25">
      <c r="A106" s="29" t="s">
        <v>1133</v>
      </c>
      <c r="B106" s="28">
        <f t="shared" ref="B106:J106" si="69">B31/B27-1</f>
        <v>3.5472846722820028E-2</v>
      </c>
      <c r="C106" s="28">
        <f t="shared" si="69"/>
        <v>1.0035119774093326E-2</v>
      </c>
      <c r="D106" s="28">
        <f t="shared" si="69"/>
        <v>0.12194087223780037</v>
      </c>
      <c r="E106" s="28">
        <f t="shared" si="69"/>
        <v>-0.17144956774572462</v>
      </c>
      <c r="F106" s="28">
        <f t="shared" si="69"/>
        <v>-0.11036964507871161</v>
      </c>
      <c r="G106" s="28">
        <f t="shared" si="69"/>
        <v>5.5043954775328308E-2</v>
      </c>
      <c r="H106" s="28">
        <f t="shared" si="69"/>
        <v>5.2178888266183776E-2</v>
      </c>
      <c r="I106" s="28">
        <f t="shared" si="69"/>
        <v>-1.2973973514817105E-3</v>
      </c>
      <c r="J106" s="28">
        <f t="shared" si="69"/>
        <v>0</v>
      </c>
      <c r="L106" s="29" t="s">
        <v>1133</v>
      </c>
      <c r="M106" s="28">
        <f t="shared" ref="M106:U106" si="70">M31/M27-1</f>
        <v>8.1643982459124187E-2</v>
      </c>
      <c r="N106" s="28">
        <f t="shared" si="70"/>
        <v>7.1668941597079261E-2</v>
      </c>
      <c r="O106" s="28">
        <f t="shared" si="70"/>
        <v>0</v>
      </c>
      <c r="P106" s="28" t="e">
        <f t="shared" si="70"/>
        <v>#VALUE!</v>
      </c>
      <c r="Q106" s="28">
        <f t="shared" si="70"/>
        <v>-6.4205032885330748E-2</v>
      </c>
      <c r="R106" s="28">
        <f t="shared" si="70"/>
        <v>0.10986912412838357</v>
      </c>
      <c r="S106" s="28">
        <f t="shared" si="70"/>
        <v>7.1166555908066087E-2</v>
      </c>
      <c r="T106" s="28">
        <f t="shared" si="70"/>
        <v>0.12653939542886805</v>
      </c>
      <c r="U106" s="28">
        <f t="shared" si="70"/>
        <v>0</v>
      </c>
      <c r="W106" s="29" t="s">
        <v>1133</v>
      </c>
      <c r="X106" s="28">
        <f t="shared" ref="X106:AF106" si="71">X31/X27-1</f>
        <v>1.6365079036594343E-2</v>
      </c>
      <c r="Y106" s="28">
        <f t="shared" si="71"/>
        <v>-5.3526375393837533E-3</v>
      </c>
      <c r="Z106" s="28">
        <f t="shared" si="71"/>
        <v>0.13481545204144063</v>
      </c>
      <c r="AA106" s="28">
        <f t="shared" si="71"/>
        <v>-0.17144956774572462</v>
      </c>
      <c r="AB106" s="28">
        <f t="shared" si="71"/>
        <v>-0.12152958314948481</v>
      </c>
      <c r="AC106" s="28">
        <f t="shared" si="71"/>
        <v>-3.8128669486601208E-3</v>
      </c>
      <c r="AD106" s="28">
        <f t="shared" si="71"/>
        <v>3.146846510182244E-2</v>
      </c>
      <c r="AE106" s="28">
        <f t="shared" si="71"/>
        <v>-2.6504718188284815E-2</v>
      </c>
      <c r="AF106" s="28">
        <f t="shared" si="71"/>
        <v>0</v>
      </c>
    </row>
    <row r="107" spans="1:32" hidden="1" outlineLevel="1" x14ac:dyDescent="0.25">
      <c r="A107" s="29" t="s">
        <v>1134</v>
      </c>
      <c r="B107" s="28">
        <f t="shared" ref="B107:J107" si="72">B32/B28-1</f>
        <v>2.6372373718693387E-2</v>
      </c>
      <c r="C107" s="28">
        <f t="shared" si="72"/>
        <v>3.40034091357857E-2</v>
      </c>
      <c r="D107" s="28">
        <f t="shared" si="72"/>
        <v>0.1016058787479146</v>
      </c>
      <c r="E107" s="28">
        <f t="shared" si="72"/>
        <v>-0.21772689518021127</v>
      </c>
      <c r="F107" s="28">
        <f t="shared" si="72"/>
        <v>-9.1335358357155561E-2</v>
      </c>
      <c r="G107" s="28">
        <f t="shared" si="72"/>
        <v>0.10589533035085674</v>
      </c>
      <c r="H107" s="28">
        <f t="shared" si="72"/>
        <v>-3.7270367436294083E-2</v>
      </c>
      <c r="I107" s="28">
        <f t="shared" si="72"/>
        <v>-8.3854739439159331E-2</v>
      </c>
      <c r="J107" s="28">
        <f t="shared" si="72"/>
        <v>0</v>
      </c>
      <c r="L107" s="29" t="s">
        <v>1134</v>
      </c>
      <c r="M107" s="28">
        <f t="shared" ref="M107:U107" si="73">M32/M28-1</f>
        <v>7.0605273210587294E-2</v>
      </c>
      <c r="N107" s="28">
        <f t="shared" si="73"/>
        <v>5.4991682335554293E-2</v>
      </c>
      <c r="O107" s="28">
        <f t="shared" si="73"/>
        <v>0</v>
      </c>
      <c r="P107" s="28" t="e">
        <f t="shared" si="73"/>
        <v>#VALUE!</v>
      </c>
      <c r="Q107" s="28">
        <f t="shared" si="73"/>
        <v>0</v>
      </c>
      <c r="R107" s="28">
        <f t="shared" si="73"/>
        <v>0.14649216550451105</v>
      </c>
      <c r="S107" s="28">
        <f t="shared" si="73"/>
        <v>3.2044220693279168E-3</v>
      </c>
      <c r="T107" s="28">
        <f t="shared" si="73"/>
        <v>5.6001153408112403E-2</v>
      </c>
      <c r="U107" s="28">
        <f t="shared" si="73"/>
        <v>0</v>
      </c>
      <c r="W107" s="29" t="s">
        <v>1134</v>
      </c>
      <c r="X107" s="28">
        <f t="shared" ref="X107:AF107" si="74">X32/X28-1</f>
        <v>6.8661456832006529E-3</v>
      </c>
      <c r="Y107" s="28">
        <f t="shared" si="74"/>
        <v>2.864939268401967E-2</v>
      </c>
      <c r="Z107" s="28">
        <f t="shared" si="74"/>
        <v>0.11229268637455192</v>
      </c>
      <c r="AA107" s="28">
        <f t="shared" si="74"/>
        <v>-0.21772689518021127</v>
      </c>
      <c r="AB107" s="28">
        <f t="shared" si="74"/>
        <v>-0.11197989452969848</v>
      </c>
      <c r="AC107" s="28">
        <f t="shared" si="74"/>
        <v>6.1857890182042574E-2</v>
      </c>
      <c r="AD107" s="28">
        <f t="shared" si="74"/>
        <v>-8.4207971677484839E-2</v>
      </c>
      <c r="AE107" s="28">
        <f t="shared" si="74"/>
        <v>-0.12213583644875869</v>
      </c>
      <c r="AF107" s="28">
        <f t="shared" si="74"/>
        <v>0</v>
      </c>
    </row>
    <row r="108" spans="1:32" hidden="1" outlineLevel="1" x14ac:dyDescent="0.25">
      <c r="A108" s="29" t="s">
        <v>1135</v>
      </c>
      <c r="B108" s="28">
        <f t="shared" ref="B108:J108" si="75">B33/B29-1</f>
        <v>3.289613230401045E-2</v>
      </c>
      <c r="C108" s="28">
        <f t="shared" si="75"/>
        <v>7.0574941439250027E-2</v>
      </c>
      <c r="D108" s="28">
        <f t="shared" si="75"/>
        <v>2.8537503684567866E-2</v>
      </c>
      <c r="E108" s="28">
        <f t="shared" si="75"/>
        <v>6.046007788963248E-3</v>
      </c>
      <c r="F108" s="28">
        <f t="shared" si="75"/>
        <v>-9.28481066585638E-2</v>
      </c>
      <c r="G108" s="28">
        <f t="shared" si="75"/>
        <v>7.0088742742538512E-2</v>
      </c>
      <c r="H108" s="28">
        <f t="shared" si="75"/>
        <v>-8.9626385911127926E-3</v>
      </c>
      <c r="I108" s="28">
        <f t="shared" si="75"/>
        <v>-1.542106283464828E-2</v>
      </c>
      <c r="J108" s="28">
        <f t="shared" si="75"/>
        <v>-3.9642775106542349E-2</v>
      </c>
      <c r="L108" s="29" t="s">
        <v>1135</v>
      </c>
      <c r="M108" s="28">
        <f t="shared" ref="M108:U108" si="76">M33/M29-1</f>
        <v>3.0930808008262867E-2</v>
      </c>
      <c r="N108" s="28">
        <f t="shared" si="76"/>
        <v>-2.8645313606242895E-2</v>
      </c>
      <c r="O108" s="28">
        <f t="shared" si="76"/>
        <v>-8.7129070824723098E-2</v>
      </c>
      <c r="P108" s="28" t="e">
        <f t="shared" si="76"/>
        <v>#VALUE!</v>
      </c>
      <c r="Q108" s="28">
        <f t="shared" si="76"/>
        <v>-6.8610149810158783E-2</v>
      </c>
      <c r="R108" s="28">
        <f t="shared" si="76"/>
        <v>6.8247239779736457E-2</v>
      </c>
      <c r="S108" s="28">
        <f t="shared" si="76"/>
        <v>4.7921495273544057E-2</v>
      </c>
      <c r="T108" s="28">
        <f t="shared" si="76"/>
        <v>6.5084597990822113E-2</v>
      </c>
      <c r="U108" s="28">
        <f t="shared" si="76"/>
        <v>0</v>
      </c>
      <c r="W108" s="29" t="s">
        <v>1135</v>
      </c>
      <c r="X108" s="28">
        <f t="shared" ref="X108:AF108" si="77">X33/X29-1</f>
        <v>3.3260313359887883E-2</v>
      </c>
      <c r="Y108" s="28">
        <f t="shared" si="77"/>
        <v>9.8653967937401443E-2</v>
      </c>
      <c r="Z108" s="28">
        <f t="shared" si="77"/>
        <v>4.1202379103547848E-2</v>
      </c>
      <c r="AA108" s="28">
        <f t="shared" si="77"/>
        <v>6.046007788963248E-3</v>
      </c>
      <c r="AB108" s="28">
        <f t="shared" si="77"/>
        <v>-9.8313346480310537E-2</v>
      </c>
      <c r="AC108" s="28">
        <f t="shared" si="77"/>
        <v>7.2126136530550111E-2</v>
      </c>
      <c r="AD108" s="28">
        <f t="shared" si="77"/>
        <v>-7.0674711764947107E-2</v>
      </c>
      <c r="AE108" s="28">
        <f t="shared" si="77"/>
        <v>-5.1182771370518854E-2</v>
      </c>
      <c r="AF108" s="28">
        <f t="shared" si="77"/>
        <v>-8.5991222026642333E-2</v>
      </c>
    </row>
    <row r="109" spans="1:32" hidden="1" outlineLevel="1" x14ac:dyDescent="0.25">
      <c r="A109" s="29" t="s">
        <v>1136</v>
      </c>
      <c r="B109" s="28">
        <f t="shared" ref="B109:J109" si="78">B34/B30-1</f>
        <v>2.6211419542658154E-2</v>
      </c>
      <c r="C109" s="28">
        <f t="shared" si="78"/>
        <v>5.1355062867940893E-2</v>
      </c>
      <c r="D109" s="28">
        <f t="shared" si="78"/>
        <v>3.1505074745880046E-2</v>
      </c>
      <c r="E109" s="28">
        <f t="shared" si="78"/>
        <v>9.5039542657895382E-3</v>
      </c>
      <c r="F109" s="28">
        <f t="shared" si="78"/>
        <v>-5.3508664366871739E-2</v>
      </c>
      <c r="G109" s="28">
        <f t="shared" si="78"/>
        <v>6.8781764042741056E-2</v>
      </c>
      <c r="H109" s="28">
        <f t="shared" si="78"/>
        <v>-4.329125107988685E-2</v>
      </c>
      <c r="I109" s="28">
        <f t="shared" si="78"/>
        <v>-1.7215536400596587E-2</v>
      </c>
      <c r="J109" s="28">
        <f t="shared" si="78"/>
        <v>-3.9642775106542349E-2</v>
      </c>
      <c r="L109" s="29" t="s">
        <v>1136</v>
      </c>
      <c r="M109" s="28">
        <f t="shared" ref="M109:U109" si="79">M34/M30-1</f>
        <v>2.5345651128063862E-2</v>
      </c>
      <c r="N109" s="28">
        <f t="shared" si="79"/>
        <v>-2.8795036266572982E-2</v>
      </c>
      <c r="O109" s="28">
        <f t="shared" si="79"/>
        <v>0</v>
      </c>
      <c r="P109" s="28" t="e">
        <f t="shared" si="79"/>
        <v>#VALUE!</v>
      </c>
      <c r="Q109" s="28">
        <f t="shared" si="79"/>
        <v>-6.8610149810158783E-2</v>
      </c>
      <c r="R109" s="28">
        <f t="shared" si="79"/>
        <v>6.5995243186693697E-2</v>
      </c>
      <c r="S109" s="28">
        <f t="shared" si="79"/>
        <v>0</v>
      </c>
      <c r="T109" s="28">
        <f t="shared" si="79"/>
        <v>6.0501188959694252E-2</v>
      </c>
      <c r="U109" s="28">
        <f t="shared" si="79"/>
        <v>0</v>
      </c>
      <c r="W109" s="29" t="s">
        <v>1136</v>
      </c>
      <c r="X109" s="28">
        <f t="shared" ref="X109:AF109" si="80">X34/X30-1</f>
        <v>2.5719816573353871E-2</v>
      </c>
      <c r="Y109" s="28">
        <f t="shared" si="80"/>
        <v>7.3728849178566813E-2</v>
      </c>
      <c r="Z109" s="28">
        <f t="shared" si="80"/>
        <v>3.4558086121528886E-2</v>
      </c>
      <c r="AA109" s="28">
        <f t="shared" si="80"/>
        <v>9.5039542657895382E-3</v>
      </c>
      <c r="AB109" s="28">
        <f t="shared" si="80"/>
        <v>-4.9920791405555276E-2</v>
      </c>
      <c r="AC109" s="28">
        <f t="shared" si="80"/>
        <v>7.1964669016537863E-2</v>
      </c>
      <c r="AD109" s="28">
        <f t="shared" si="80"/>
        <v>-8.8323434828371017E-2</v>
      </c>
      <c r="AE109" s="28">
        <f t="shared" si="80"/>
        <v>-5.1182771370518854E-2</v>
      </c>
      <c r="AF109" s="28">
        <f t="shared" si="80"/>
        <v>-8.5991222026642333E-2</v>
      </c>
    </row>
    <row r="110" spans="1:32" hidden="1" outlineLevel="1" x14ac:dyDescent="0.25">
      <c r="A110" s="29" t="s">
        <v>1137</v>
      </c>
      <c r="B110" s="28">
        <f t="shared" ref="B110:J110" si="81">B35/B31-1</f>
        <v>4.6156710972241166E-2</v>
      </c>
      <c r="C110" s="28">
        <f t="shared" si="81"/>
        <v>5.8127036173311941E-2</v>
      </c>
      <c r="D110" s="28">
        <f t="shared" si="81"/>
        <v>4.0398833591992478E-4</v>
      </c>
      <c r="E110" s="28">
        <f t="shared" si="81"/>
        <v>9.5039542657895382E-3</v>
      </c>
      <c r="F110" s="28">
        <f t="shared" si="81"/>
        <v>2.2900673662485937E-2</v>
      </c>
      <c r="G110" s="28">
        <f t="shared" si="81"/>
        <v>0.12191626760663055</v>
      </c>
      <c r="H110" s="28">
        <f t="shared" si="81"/>
        <v>3.6567739409043787E-2</v>
      </c>
      <c r="I110" s="28">
        <f t="shared" si="81"/>
        <v>-1.7215536400596587E-2</v>
      </c>
      <c r="J110" s="28">
        <f t="shared" si="81"/>
        <v>-3.9642775106542349E-2</v>
      </c>
      <c r="L110" s="29" t="s">
        <v>1137</v>
      </c>
      <c r="M110" s="28">
        <f t="shared" ref="M110:U110" si="82">M35/M31-1</f>
        <v>5.4568839895622112E-2</v>
      </c>
      <c r="N110" s="28">
        <f t="shared" si="82"/>
        <v>-6.6277012578712657E-3</v>
      </c>
      <c r="O110" s="28">
        <f t="shared" si="82"/>
        <v>0</v>
      </c>
      <c r="P110" s="28" t="e">
        <f t="shared" si="82"/>
        <v>#VALUE!</v>
      </c>
      <c r="Q110" s="28">
        <f t="shared" si="82"/>
        <v>-6.8610149810158783E-2</v>
      </c>
      <c r="R110" s="28">
        <f t="shared" si="82"/>
        <v>9.8992864780040657E-2</v>
      </c>
      <c r="S110" s="28">
        <f t="shared" si="82"/>
        <v>5.639032502819652E-2</v>
      </c>
      <c r="T110" s="28">
        <f t="shared" si="82"/>
        <v>6.0501188959694252E-2</v>
      </c>
      <c r="U110" s="28">
        <f t="shared" si="82"/>
        <v>0</v>
      </c>
      <c r="W110" s="29" t="s">
        <v>1137</v>
      </c>
      <c r="X110" s="28">
        <f t="shared" ref="X110:AF110" si="83">X35/X31-1</f>
        <v>4.229724775981647E-2</v>
      </c>
      <c r="Y110" s="28">
        <f t="shared" si="83"/>
        <v>7.5545878403048716E-2</v>
      </c>
      <c r="Z110" s="28">
        <f t="shared" si="83"/>
        <v>4.4157444345249708E-4</v>
      </c>
      <c r="AA110" s="28">
        <f t="shared" si="83"/>
        <v>9.5039542657895382E-3</v>
      </c>
      <c r="AB110" s="28">
        <f t="shared" si="83"/>
        <v>4.6466280116017389E-2</v>
      </c>
      <c r="AC110" s="28">
        <f t="shared" si="83"/>
        <v>0.14933369818712383</v>
      </c>
      <c r="AD110" s="28">
        <f t="shared" si="83"/>
        <v>1.425011561383549E-2</v>
      </c>
      <c r="AE110" s="28">
        <f t="shared" si="83"/>
        <v>-5.1182771370518854E-2</v>
      </c>
      <c r="AF110" s="28">
        <f t="shared" si="83"/>
        <v>-8.5991222026642333E-2</v>
      </c>
    </row>
    <row r="111" spans="1:32" hidden="1" outlineLevel="1" x14ac:dyDescent="0.25">
      <c r="A111" s="29" t="s">
        <v>1138</v>
      </c>
      <c r="B111" s="28">
        <f t="shared" ref="B111:J111" si="84">B36/B32-1</f>
        <v>6.5561837803539413E-2</v>
      </c>
      <c r="C111" s="28">
        <f t="shared" si="84"/>
        <v>9.4602728221591326E-2</v>
      </c>
      <c r="D111" s="28">
        <f t="shared" si="84"/>
        <v>5.6065571897710331E-2</v>
      </c>
      <c r="E111" s="28">
        <f t="shared" si="84"/>
        <v>-4.2954689568845961E-3</v>
      </c>
      <c r="F111" s="28">
        <f t="shared" si="84"/>
        <v>1.3450802454897159E-2</v>
      </c>
      <c r="G111" s="28">
        <f t="shared" si="84"/>
        <v>9.0680538042433367E-2</v>
      </c>
      <c r="H111" s="28">
        <f t="shared" si="84"/>
        <v>0.15512412916388696</v>
      </c>
      <c r="I111" s="28">
        <f t="shared" si="84"/>
        <v>-0.10333682898786301</v>
      </c>
      <c r="J111" s="28">
        <f t="shared" si="84"/>
        <v>-3.9642775106542349E-2</v>
      </c>
      <c r="L111" s="29" t="s">
        <v>1138</v>
      </c>
      <c r="M111" s="28">
        <f t="shared" ref="M111:U111" si="85">M36/M32-1</f>
        <v>6.1692935007622296E-2</v>
      </c>
      <c r="N111" s="28">
        <f t="shared" si="85"/>
        <v>0.12725112218899026</v>
      </c>
      <c r="O111" s="28">
        <f t="shared" si="85"/>
        <v>0</v>
      </c>
      <c r="P111" s="28" t="e">
        <f t="shared" si="85"/>
        <v>#VALUE!</v>
      </c>
      <c r="Q111" s="28">
        <f t="shared" si="85"/>
        <v>-6.8610149810158783E-2</v>
      </c>
      <c r="R111" s="28">
        <f t="shared" si="85"/>
        <v>6.3887120170615486E-2</v>
      </c>
      <c r="S111" s="28">
        <f t="shared" si="85"/>
        <v>5.3016017263122661E-2</v>
      </c>
      <c r="T111" s="28">
        <f t="shared" si="85"/>
        <v>4.5131273727383903E-2</v>
      </c>
      <c r="U111" s="28">
        <f t="shared" si="85"/>
        <v>0</v>
      </c>
      <c r="W111" s="29" t="s">
        <v>1138</v>
      </c>
      <c r="X111" s="28">
        <f t="shared" ref="X111:AF111" si="86">X36/X32-1</f>
        <v>6.8334290911310491E-2</v>
      </c>
      <c r="Y111" s="28">
        <f t="shared" si="86"/>
        <v>8.6060985688513947E-2</v>
      </c>
      <c r="Z111" s="28">
        <f t="shared" si="86"/>
        <v>6.1367164241412864E-2</v>
      </c>
      <c r="AA111" s="28">
        <f t="shared" si="86"/>
        <v>-4.2954689568845961E-3</v>
      </c>
      <c r="AB111" s="28">
        <f t="shared" si="86"/>
        <v>3.4337989050197359E-2</v>
      </c>
      <c r="AC111" s="28">
        <f t="shared" si="86"/>
        <v>0.12206124319024902</v>
      </c>
      <c r="AD111" s="28">
        <f t="shared" si="86"/>
        <v>0.28328776608911932</v>
      </c>
      <c r="AE111" s="28">
        <f t="shared" si="86"/>
        <v>-0.18501771012614465</v>
      </c>
      <c r="AF111" s="28">
        <f t="shared" si="86"/>
        <v>-8.5991222026642333E-2</v>
      </c>
    </row>
    <row r="112" spans="1:32" hidden="1" outlineLevel="1" x14ac:dyDescent="0.25">
      <c r="A112" s="29" t="s">
        <v>1139</v>
      </c>
      <c r="B112" s="28">
        <f t="shared" ref="B112:J112" si="87">B37/B33-1</f>
        <v>0.11584498565495549</v>
      </c>
      <c r="C112" s="28">
        <f t="shared" si="87"/>
        <v>0.12719482595975173</v>
      </c>
      <c r="D112" s="28">
        <f t="shared" si="87"/>
        <v>7.9084426735180458E-2</v>
      </c>
      <c r="E112" s="28">
        <f t="shared" si="87"/>
        <v>-1.6916358958695143E-3</v>
      </c>
      <c r="F112" s="28">
        <f t="shared" si="87"/>
        <v>3.9199258646101631E-2</v>
      </c>
      <c r="G112" s="28">
        <f t="shared" si="87"/>
        <v>0.21422410477575049</v>
      </c>
      <c r="H112" s="28">
        <f t="shared" si="87"/>
        <v>0.18136071060267844</v>
      </c>
      <c r="I112" s="28">
        <f t="shared" si="87"/>
        <v>-8.7973920069123412E-2</v>
      </c>
      <c r="J112" s="28">
        <f t="shared" si="87"/>
        <v>0</v>
      </c>
      <c r="L112" s="29" t="s">
        <v>1139</v>
      </c>
      <c r="M112" s="28">
        <f t="shared" ref="M112:U112" si="88">M37/M33-1</f>
        <v>0.16243477854004129</v>
      </c>
      <c r="N112" s="28">
        <f t="shared" si="88"/>
        <v>0.15865290920919262</v>
      </c>
      <c r="O112" s="28">
        <f t="shared" si="88"/>
        <v>9.5445115010332593E-2</v>
      </c>
      <c r="P112" s="28" t="e">
        <f t="shared" si="88"/>
        <v>#VALUE!</v>
      </c>
      <c r="Q112" s="28">
        <f t="shared" si="88"/>
        <v>0</v>
      </c>
      <c r="R112" s="28">
        <f t="shared" si="88"/>
        <v>0.35654343600517868</v>
      </c>
      <c r="S112" s="28">
        <f t="shared" si="88"/>
        <v>-3.7648493419435991E-2</v>
      </c>
      <c r="T112" s="28">
        <f t="shared" si="88"/>
        <v>0</v>
      </c>
      <c r="U112" s="28">
        <f t="shared" si="88"/>
        <v>0</v>
      </c>
      <c r="W112" s="29" t="s">
        <v>1139</v>
      </c>
      <c r="X112" s="28">
        <f t="shared" ref="X112:AF112" si="89">X37/X33-1</f>
        <v>9.5718601446064477E-2</v>
      </c>
      <c r="Y112" s="28">
        <f t="shared" si="89"/>
        <v>0.11932380849050039</v>
      </c>
      <c r="Z112" s="28">
        <f t="shared" si="89"/>
        <v>7.7513814981265083E-2</v>
      </c>
      <c r="AA112" s="28">
        <f t="shared" si="89"/>
        <v>-1.6916358958695143E-3</v>
      </c>
      <c r="AB112" s="28">
        <f t="shared" si="89"/>
        <v>4.8329177743416052E-2</v>
      </c>
      <c r="AC112" s="28">
        <f t="shared" si="89"/>
        <v>6.8086437268613631E-2</v>
      </c>
      <c r="AD112" s="28">
        <f t="shared" si="89"/>
        <v>0.44887075275895816</v>
      </c>
      <c r="AE112" s="28">
        <f t="shared" si="89"/>
        <v>-0.13887530910692536</v>
      </c>
      <c r="AF112" s="28">
        <f t="shared" si="89"/>
        <v>0</v>
      </c>
    </row>
    <row r="113" spans="1:32" hidden="1" outlineLevel="1" x14ac:dyDescent="0.25">
      <c r="A113" s="29" t="s">
        <v>1140</v>
      </c>
      <c r="B113" s="28">
        <f t="shared" ref="B113:J113" si="90">B38/B34-1</f>
        <v>0.16760078618376584</v>
      </c>
      <c r="C113" s="28">
        <f t="shared" si="90"/>
        <v>0.2239269662920591</v>
      </c>
      <c r="D113" s="28">
        <f t="shared" si="90"/>
        <v>3.9050976834595019E-2</v>
      </c>
      <c r="E113" s="28">
        <f t="shared" si="90"/>
        <v>4.9427477950487742E-3</v>
      </c>
      <c r="F113" s="28">
        <f t="shared" si="90"/>
        <v>5.2565027161795008E-2</v>
      </c>
      <c r="G113" s="28">
        <f t="shared" si="90"/>
        <v>0.35123918603870008</v>
      </c>
      <c r="H113" s="28">
        <f t="shared" si="90"/>
        <v>0.26022522361614953</v>
      </c>
      <c r="I113" s="28">
        <f t="shared" si="90"/>
        <v>-9.2979451653650513E-2</v>
      </c>
      <c r="J113" s="28">
        <f t="shared" si="90"/>
        <v>1.6713967643244843E-3</v>
      </c>
      <c r="L113" s="29" t="s">
        <v>1140</v>
      </c>
      <c r="M113" s="28">
        <f t="shared" ref="M113:U113" si="91">M38/M34-1</f>
        <v>0.23852894162325655</v>
      </c>
      <c r="N113" s="28">
        <f t="shared" si="91"/>
        <v>0.20543780831499303</v>
      </c>
      <c r="O113" s="28">
        <f t="shared" si="91"/>
        <v>9.5445115010332593E-2</v>
      </c>
      <c r="P113" s="28" t="e">
        <f t="shared" si="91"/>
        <v>#VALUE!</v>
      </c>
      <c r="Q113" s="28">
        <f t="shared" si="91"/>
        <v>-3.3967862499151402E-2</v>
      </c>
      <c r="R113" s="28">
        <f t="shared" si="91"/>
        <v>0.53736423319676518</v>
      </c>
      <c r="S113" s="28">
        <f t="shared" si="91"/>
        <v>6.5156237721525345E-2</v>
      </c>
      <c r="T113" s="28">
        <f t="shared" si="91"/>
        <v>2.4316756804283912E-2</v>
      </c>
      <c r="U113" s="28">
        <f t="shared" si="91"/>
        <v>0</v>
      </c>
      <c r="W113" s="29" t="s">
        <v>1140</v>
      </c>
      <c r="X113" s="28">
        <f t="shared" ref="X113:AF113" si="92">X38/X34-1</f>
        <v>0.13270492550059521</v>
      </c>
      <c r="Y113" s="28">
        <f t="shared" si="92"/>
        <v>0.23631565228154816</v>
      </c>
      <c r="Z113" s="28">
        <f t="shared" si="92"/>
        <v>3.2702059155090168E-2</v>
      </c>
      <c r="AA113" s="28">
        <f t="shared" si="92"/>
        <v>4.9427477950487742E-3</v>
      </c>
      <c r="AB113" s="28">
        <f t="shared" si="92"/>
        <v>8.8194572508799585E-2</v>
      </c>
      <c r="AC113" s="28">
        <f t="shared" si="92"/>
        <v>0.14033113531166563</v>
      </c>
      <c r="AD113" s="28">
        <f t="shared" si="92"/>
        <v>0.48143477849829019</v>
      </c>
      <c r="AE113" s="28">
        <f t="shared" si="92"/>
        <v>-0.19255493047629846</v>
      </c>
      <c r="AF113" s="28">
        <f t="shared" si="92"/>
        <v>5.2884615384615197E-2</v>
      </c>
    </row>
    <row r="114" spans="1:32" hidden="1" outlineLevel="1" x14ac:dyDescent="0.25">
      <c r="A114" s="29" t="s">
        <v>1141</v>
      </c>
      <c r="B114" s="28">
        <f t="shared" ref="B114:J114" si="93">B39/B35-1</f>
        <v>0.12556405875911536</v>
      </c>
      <c r="C114" s="28">
        <f t="shared" si="93"/>
        <v>0.24723058216298277</v>
      </c>
      <c r="D114" s="28">
        <f t="shared" si="93"/>
        <v>2.4022464911886976E-2</v>
      </c>
      <c r="E114" s="28">
        <f t="shared" si="93"/>
        <v>4.9427477950487742E-3</v>
      </c>
      <c r="F114" s="28">
        <f t="shared" si="93"/>
        <v>4.8528207987801997E-2</v>
      </c>
      <c r="G114" s="28">
        <f t="shared" si="93"/>
        <v>0.20662035704311532</v>
      </c>
      <c r="H114" s="28">
        <f t="shared" si="93"/>
        <v>0.13206272382051454</v>
      </c>
      <c r="I114" s="28">
        <f t="shared" si="93"/>
        <v>-9.2979451653650513E-2</v>
      </c>
      <c r="J114" s="28">
        <f t="shared" si="93"/>
        <v>-4.1723081290612196E-4</v>
      </c>
      <c r="L114" s="29" t="s">
        <v>1141</v>
      </c>
      <c r="M114" s="28">
        <f t="shared" ref="M114:U114" si="94">M39/M35-1</f>
        <v>0.15894384509060666</v>
      </c>
      <c r="N114" s="28">
        <f t="shared" si="94"/>
        <v>0.20734104518634466</v>
      </c>
      <c r="O114" s="28">
        <f t="shared" si="94"/>
        <v>3.4602718231878216E-2</v>
      </c>
      <c r="P114" s="28" t="e">
        <f t="shared" si="94"/>
        <v>#VALUE!</v>
      </c>
      <c r="Q114" s="28">
        <f t="shared" si="94"/>
        <v>-6.9383094281714741E-2</v>
      </c>
      <c r="R114" s="28">
        <f t="shared" si="94"/>
        <v>0.31142366759142837</v>
      </c>
      <c r="S114" s="28">
        <f t="shared" si="94"/>
        <v>8.2979865355117255E-3</v>
      </c>
      <c r="T114" s="28">
        <f t="shared" si="94"/>
        <v>2.4316756804283912E-2</v>
      </c>
      <c r="U114" s="28">
        <f t="shared" si="94"/>
        <v>-2.1567921149907576E-3</v>
      </c>
      <c r="W114" s="29" t="s">
        <v>1141</v>
      </c>
      <c r="X114" s="28">
        <f t="shared" ref="X114:AF114" si="95">X39/X35-1</f>
        <v>0.11404671777374475</v>
      </c>
      <c r="Y114" s="28">
        <f t="shared" si="95"/>
        <v>0.27144550173000281</v>
      </c>
      <c r="Z114" s="28">
        <f t="shared" si="95"/>
        <v>2.5294928092002289E-2</v>
      </c>
      <c r="AA114" s="28">
        <f t="shared" si="95"/>
        <v>4.9427477950487742E-3</v>
      </c>
      <c r="AB114" s="28">
        <f t="shared" si="95"/>
        <v>0.10534501807814056</v>
      </c>
      <c r="AC114" s="28">
        <f t="shared" si="95"/>
        <v>0.10104659145086492</v>
      </c>
      <c r="AD114" s="28">
        <f t="shared" si="95"/>
        <v>0.24655318333140652</v>
      </c>
      <c r="AE114" s="28">
        <f t="shared" si="95"/>
        <v>-0.19255493047629846</v>
      </c>
      <c r="AF114" s="28">
        <f t="shared" si="95"/>
        <v>5.2884615384615197E-2</v>
      </c>
    </row>
    <row r="115" spans="1:32" hidden="1" outlineLevel="1" x14ac:dyDescent="0.25">
      <c r="A115" s="29" t="s">
        <v>1142</v>
      </c>
      <c r="B115" s="28">
        <f t="shared" ref="B115:J115" si="96">B40/B36-1</f>
        <v>7.9310726410621424E-2</v>
      </c>
      <c r="C115" s="28">
        <f t="shared" si="96"/>
        <v>0.18124782418719954</v>
      </c>
      <c r="D115" s="28">
        <f t="shared" si="96"/>
        <v>-1.5770988033198208E-2</v>
      </c>
      <c r="E115" s="28">
        <f t="shared" si="96"/>
        <v>6.4325662707944709E-3</v>
      </c>
      <c r="F115" s="28">
        <f t="shared" si="96"/>
        <v>7.6214676924811764E-2</v>
      </c>
      <c r="G115" s="28">
        <f t="shared" si="96"/>
        <v>0.1501497965416434</v>
      </c>
      <c r="H115" s="28">
        <f t="shared" si="96"/>
        <v>-1.1486735894108757E-2</v>
      </c>
      <c r="I115" s="28">
        <f t="shared" si="96"/>
        <v>-4.0266238008282995E-3</v>
      </c>
      <c r="J115" s="28">
        <f t="shared" si="96"/>
        <v>-4.1723081290612196E-4</v>
      </c>
      <c r="L115" s="29" t="s">
        <v>1142</v>
      </c>
      <c r="M115" s="28">
        <f t="shared" ref="M115:U115" si="97">M40/M36-1</f>
        <v>0.12317566117274814</v>
      </c>
      <c r="N115" s="28">
        <f t="shared" si="97"/>
        <v>6.7482179475694792E-2</v>
      </c>
      <c r="O115" s="28">
        <f t="shared" si="97"/>
        <v>3.4602718231878216E-2</v>
      </c>
      <c r="P115" s="28" t="e">
        <f t="shared" si="97"/>
        <v>#VALUE!</v>
      </c>
      <c r="Q115" s="28">
        <f t="shared" si="97"/>
        <v>5.2479070515314419E-3</v>
      </c>
      <c r="R115" s="28">
        <f t="shared" si="97"/>
        <v>0.24477498271794573</v>
      </c>
      <c r="S115" s="28">
        <f t="shared" si="97"/>
        <v>8.2979865355117255E-3</v>
      </c>
      <c r="T115" s="28">
        <f t="shared" si="97"/>
        <v>2.4316756804283912E-2</v>
      </c>
      <c r="U115" s="28">
        <f t="shared" si="97"/>
        <v>-2.1567921149907576E-3</v>
      </c>
      <c r="W115" s="29" t="s">
        <v>1142</v>
      </c>
      <c r="X115" s="28">
        <f t="shared" ref="X115:AF115" si="98">X40/X36-1</f>
        <v>6.05282354317771E-2</v>
      </c>
      <c r="Y115" s="28">
        <f t="shared" si="98"/>
        <v>0.22556828929100203</v>
      </c>
      <c r="Z115" s="28">
        <f t="shared" si="98"/>
        <v>-1.81189259715272E-2</v>
      </c>
      <c r="AA115" s="28">
        <f t="shared" si="98"/>
        <v>6.4325662707944709E-3</v>
      </c>
      <c r="AB115" s="28">
        <f t="shared" si="98"/>
        <v>0.1067801048550856</v>
      </c>
      <c r="AC115" s="28">
        <f t="shared" si="98"/>
        <v>6.375587319272058E-2</v>
      </c>
      <c r="AD115" s="28">
        <f t="shared" si="98"/>
        <v>-8.5304073871750763E-2</v>
      </c>
      <c r="AE115" s="28">
        <f t="shared" si="98"/>
        <v>-6.0091187572658633E-2</v>
      </c>
      <c r="AF115" s="28">
        <f t="shared" si="98"/>
        <v>5.2884615384615197E-2</v>
      </c>
    </row>
    <row r="116" spans="1:32" hidden="1" outlineLevel="1" x14ac:dyDescent="0.25">
      <c r="A116" s="29" t="s">
        <v>1143</v>
      </c>
      <c r="B116" s="28">
        <f t="shared" ref="B116:J116" si="99">B41/B37-1</f>
        <v>1.914086017650396E-2</v>
      </c>
      <c r="C116" s="28">
        <f t="shared" si="99"/>
        <v>0.13324792831895116</v>
      </c>
      <c r="D116" s="28">
        <f t="shared" si="99"/>
        <v>-1.374213876781627E-2</v>
      </c>
      <c r="E116" s="28">
        <f t="shared" si="99"/>
        <v>4.8759094966110084E-2</v>
      </c>
      <c r="F116" s="28">
        <f t="shared" si="99"/>
        <v>4.0685842974041098E-2</v>
      </c>
      <c r="G116" s="28">
        <f t="shared" si="99"/>
        <v>-1.3449333918194473E-2</v>
      </c>
      <c r="H116" s="28">
        <f t="shared" si="99"/>
        <v>-8.5983726300131402E-2</v>
      </c>
      <c r="I116" s="28">
        <f t="shared" si="99"/>
        <v>1.2450293533970758E-2</v>
      </c>
      <c r="J116" s="28">
        <f t="shared" si="99"/>
        <v>-4.1723081290612196E-4</v>
      </c>
      <c r="L116" s="29" t="s">
        <v>1143</v>
      </c>
      <c r="M116" s="28">
        <f t="shared" ref="M116:U116" si="100">M41/M37-1</f>
        <v>7.5423787009014642E-3</v>
      </c>
      <c r="N116" s="28">
        <f t="shared" si="100"/>
        <v>6.3837998546524721E-2</v>
      </c>
      <c r="O116" s="28">
        <f t="shared" si="100"/>
        <v>-5.5541255280398438E-2</v>
      </c>
      <c r="P116" s="28" t="e">
        <f t="shared" si="100"/>
        <v>#VALUE!</v>
      </c>
      <c r="Q116" s="28">
        <f t="shared" si="100"/>
        <v>5.2479070515314419E-3</v>
      </c>
      <c r="R116" s="28">
        <f t="shared" si="100"/>
        <v>-5.3596399052087906E-2</v>
      </c>
      <c r="S116" s="28">
        <f t="shared" si="100"/>
        <v>3.2597562690801052E-2</v>
      </c>
      <c r="T116" s="28">
        <f t="shared" si="100"/>
        <v>5.1312274838859473E-2</v>
      </c>
      <c r="U116" s="28">
        <f t="shared" si="100"/>
        <v>-2.1567921149907576E-3</v>
      </c>
      <c r="W116" s="29" t="s">
        <v>1143</v>
      </c>
      <c r="X116" s="28">
        <f t="shared" ref="X116:AF116" si="101">X41/X37-1</f>
        <v>2.7905989795656838E-2</v>
      </c>
      <c r="Y116" s="28">
        <f t="shared" si="101"/>
        <v>0.163852604451173</v>
      </c>
      <c r="Z116" s="28">
        <f t="shared" si="101"/>
        <v>-6.879962348383506E-3</v>
      </c>
      <c r="AA116" s="28">
        <f t="shared" si="101"/>
        <v>4.8759094966110084E-2</v>
      </c>
      <c r="AB116" s="28">
        <f t="shared" si="101"/>
        <v>5.9730035558472894E-2</v>
      </c>
      <c r="AC116" s="28">
        <f t="shared" si="101"/>
        <v>5.4712015043072437E-2</v>
      </c>
      <c r="AD116" s="28">
        <f t="shared" si="101"/>
        <v>-0.22009175465309572</v>
      </c>
      <c r="AE116" s="28">
        <f t="shared" si="101"/>
        <v>-6.1672427277429831E-2</v>
      </c>
      <c r="AF116" s="28">
        <f t="shared" si="101"/>
        <v>5.2884615384615197E-2</v>
      </c>
    </row>
    <row r="117" spans="1:32" hidden="1" outlineLevel="1" x14ac:dyDescent="0.25">
      <c r="A117" s="29" t="s">
        <v>1144</v>
      </c>
      <c r="B117" s="28">
        <f t="shared" ref="B117:J117" si="102">B42/B38-1</f>
        <v>-2.4677638952273262E-2</v>
      </c>
      <c r="C117" s="28">
        <f t="shared" si="102"/>
        <v>4.8705058610225782E-2</v>
      </c>
      <c r="D117" s="28">
        <f t="shared" si="102"/>
        <v>1.5193690302428564E-3</v>
      </c>
      <c r="E117" s="28">
        <f t="shared" si="102"/>
        <v>4.1835446578565749E-2</v>
      </c>
      <c r="F117" s="28">
        <f t="shared" si="102"/>
        <v>3.0443510359150494E-3</v>
      </c>
      <c r="G117" s="28">
        <f t="shared" si="102"/>
        <v>-0.12049838595850282</v>
      </c>
      <c r="H117" s="28">
        <f t="shared" si="102"/>
        <v>-9.6084301644696612E-2</v>
      </c>
      <c r="I117" s="28">
        <f t="shared" si="102"/>
        <v>2.394561756224789E-2</v>
      </c>
      <c r="J117" s="28">
        <f t="shared" si="102"/>
        <v>5.6207919971831277E-3</v>
      </c>
      <c r="L117" s="29" t="s">
        <v>1144</v>
      </c>
      <c r="M117" s="28">
        <f t="shared" ref="M117:U117" si="103">M42/M38-1</f>
        <v>-6.1947778894996475E-2</v>
      </c>
      <c r="N117" s="28">
        <f t="shared" si="103"/>
        <v>1.4161467277231887E-2</v>
      </c>
      <c r="O117" s="28">
        <f t="shared" si="103"/>
        <v>-5.5541255280398438E-2</v>
      </c>
      <c r="P117" s="28" t="e">
        <f t="shared" si="103"/>
        <v>#VALUE!</v>
      </c>
      <c r="Q117" s="28">
        <f t="shared" si="103"/>
        <v>-6.9596440838078588E-2</v>
      </c>
      <c r="R117" s="28">
        <f t="shared" si="103"/>
        <v>-0.18651050589792972</v>
      </c>
      <c r="S117" s="28">
        <f t="shared" si="103"/>
        <v>-2.2357078918456841E-2</v>
      </c>
      <c r="T117" s="28">
        <f t="shared" si="103"/>
        <v>2.6354658219980065E-2</v>
      </c>
      <c r="U117" s="28">
        <f t="shared" si="103"/>
        <v>-2.1567921149907576E-3</v>
      </c>
      <c r="W117" s="29" t="s">
        <v>1144</v>
      </c>
      <c r="X117" s="28">
        <f t="shared" ref="X117:AF117" si="104">X42/X38-1</f>
        <v>4.1350745924051413E-3</v>
      </c>
      <c r="Y117" s="28">
        <f t="shared" si="104"/>
        <v>6.3182925220518049E-2</v>
      </c>
      <c r="Z117" s="28">
        <f t="shared" si="104"/>
        <v>1.1056216907343375E-2</v>
      </c>
      <c r="AA117" s="28">
        <f t="shared" si="104"/>
        <v>4.1835446578565749E-2</v>
      </c>
      <c r="AB117" s="28">
        <f t="shared" si="104"/>
        <v>3.9373682714586522E-2</v>
      </c>
      <c r="AC117" s="28">
        <f t="shared" si="104"/>
        <v>1.9896248346507051E-3</v>
      </c>
      <c r="AD117" s="28">
        <f t="shared" si="104"/>
        <v>-0.17909550118008311</v>
      </c>
      <c r="AE117" s="28">
        <f t="shared" si="104"/>
        <v>1.8926147410730065E-2</v>
      </c>
      <c r="AF117" s="28">
        <f t="shared" si="104"/>
        <v>0.23196347031963493</v>
      </c>
    </row>
    <row r="118" spans="1:32" hidden="1" outlineLevel="1" x14ac:dyDescent="0.25">
      <c r="A118" s="29" t="s">
        <v>1145</v>
      </c>
      <c r="B118" s="28">
        <f t="shared" ref="B118:J118" si="105">B43/B39-1</f>
        <v>-1.010987140769426E-2</v>
      </c>
      <c r="C118" s="28">
        <f t="shared" si="105"/>
        <v>2.0893337072202423E-2</v>
      </c>
      <c r="D118" s="28">
        <f t="shared" si="105"/>
        <v>5.5888692734396006E-3</v>
      </c>
      <c r="E118" s="28">
        <f t="shared" si="105"/>
        <v>4.1835446578565749E-2</v>
      </c>
      <c r="F118" s="28">
        <f t="shared" si="105"/>
        <v>1.2222131498256239E-2</v>
      </c>
      <c r="G118" s="28">
        <f t="shared" si="105"/>
        <v>-5.0949891902888456E-2</v>
      </c>
      <c r="H118" s="28">
        <f t="shared" si="105"/>
        <v>-6.5561818317722231E-2</v>
      </c>
      <c r="I118" s="28">
        <f t="shared" si="105"/>
        <v>1.8908581670875169E-2</v>
      </c>
      <c r="J118" s="28">
        <f t="shared" si="105"/>
        <v>7.7220360193366311E-3</v>
      </c>
      <c r="L118" s="29" t="s">
        <v>1145</v>
      </c>
      <c r="M118" s="28">
        <f t="shared" ref="M118:U118" si="106">M43/M39-1</f>
        <v>-2.959944030755246E-2</v>
      </c>
      <c r="N118" s="28">
        <f t="shared" si="106"/>
        <v>7.2972037918677124E-3</v>
      </c>
      <c r="O118" s="28">
        <f t="shared" si="106"/>
        <v>0</v>
      </c>
      <c r="P118" s="28" t="e">
        <f t="shared" si="106"/>
        <v>#VALUE!</v>
      </c>
      <c r="Q118" s="28">
        <f t="shared" si="106"/>
        <v>-3.4189328097515403E-2</v>
      </c>
      <c r="R118" s="28">
        <f t="shared" si="106"/>
        <v>-7.4990701810040972E-2</v>
      </c>
      <c r="S118" s="28">
        <f t="shared" si="106"/>
        <v>-5.639861222364928E-2</v>
      </c>
      <c r="T118" s="28">
        <f t="shared" si="106"/>
        <v>2.6354658219980065E-2</v>
      </c>
      <c r="U118" s="28">
        <f t="shared" si="106"/>
        <v>0</v>
      </c>
      <c r="W118" s="29" t="s">
        <v>1145</v>
      </c>
      <c r="X118" s="28">
        <f t="shared" ref="X118:AF118" si="107">X43/X39-1</f>
        <v>4.3671586708924348E-3</v>
      </c>
      <c r="Y118" s="28">
        <f t="shared" si="107"/>
        <v>2.6354038376792399E-2</v>
      </c>
      <c r="Z118" s="28">
        <f t="shared" si="107"/>
        <v>6.4710859837853185E-3</v>
      </c>
      <c r="AA118" s="28">
        <f t="shared" si="107"/>
        <v>4.1835446578565749E-2</v>
      </c>
      <c r="AB118" s="28">
        <f t="shared" si="107"/>
        <v>3.3884875609009102E-2</v>
      </c>
      <c r="AC118" s="28">
        <f t="shared" si="107"/>
        <v>-1.127768589179301E-2</v>
      </c>
      <c r="AD118" s="28">
        <f t="shared" si="107"/>
        <v>-7.7516877325417566E-2</v>
      </c>
      <c r="AE118" s="28">
        <f t="shared" si="107"/>
        <v>3.3939580948116888E-3</v>
      </c>
      <c r="AF118" s="28">
        <f t="shared" si="107"/>
        <v>0.23196347031963493</v>
      </c>
    </row>
    <row r="119" spans="1:32" hidden="1" outlineLevel="1" x14ac:dyDescent="0.25">
      <c r="A119" s="29" t="s">
        <v>1146</v>
      </c>
      <c r="B119" s="28">
        <f t="shared" ref="B119:J119" si="108">B44/B40-1</f>
        <v>1.7926322199222966E-2</v>
      </c>
      <c r="C119" s="28">
        <f t="shared" si="108"/>
        <v>2.9070845031719417E-2</v>
      </c>
      <c r="D119" s="28">
        <f t="shared" si="108"/>
        <v>7.3466515334339455E-3</v>
      </c>
      <c r="E119" s="28">
        <f t="shared" si="108"/>
        <v>1.994063230627563E-2</v>
      </c>
      <c r="F119" s="28">
        <f t="shared" si="108"/>
        <v>-1.2455723497153848E-2</v>
      </c>
      <c r="G119" s="28">
        <f t="shared" si="108"/>
        <v>1.6567898478733412E-2</v>
      </c>
      <c r="H119" s="28">
        <f t="shared" si="108"/>
        <v>3.1755189514102611E-2</v>
      </c>
      <c r="I119" s="28">
        <f t="shared" si="108"/>
        <v>1.0243888909451826E-2</v>
      </c>
      <c r="J119" s="28">
        <f t="shared" si="108"/>
        <v>7.7220360193366311E-3</v>
      </c>
      <c r="L119" s="29" t="s">
        <v>1146</v>
      </c>
      <c r="M119" s="28">
        <f t="shared" ref="M119:U119" si="109">M44/M40-1</f>
        <v>-6.056579066673784E-3</v>
      </c>
      <c r="N119" s="28">
        <f t="shared" si="109"/>
        <v>7.2972037918677124E-3</v>
      </c>
      <c r="O119" s="28">
        <f t="shared" si="109"/>
        <v>0</v>
      </c>
      <c r="P119" s="28" t="e">
        <f t="shared" si="109"/>
        <v>#VALUE!</v>
      </c>
      <c r="Q119" s="28">
        <f t="shared" si="109"/>
        <v>-0.10589245429832705</v>
      </c>
      <c r="R119" s="28">
        <f t="shared" si="109"/>
        <v>2.552602050529118E-2</v>
      </c>
      <c r="S119" s="28">
        <f t="shared" si="109"/>
        <v>-5.639861222364928E-2</v>
      </c>
      <c r="T119" s="28">
        <f t="shared" si="109"/>
        <v>2.6354658219980065E-2</v>
      </c>
      <c r="U119" s="28">
        <f t="shared" si="109"/>
        <v>0</v>
      </c>
      <c r="W119" s="29" t="s">
        <v>1146</v>
      </c>
      <c r="X119" s="28">
        <f t="shared" ref="X119:AF119" si="110">X44/X40-1</f>
        <v>3.5969068944951443E-2</v>
      </c>
      <c r="Y119" s="28">
        <f t="shared" si="110"/>
        <v>3.7838334402354956E-2</v>
      </c>
      <c r="Z119" s="28">
        <f t="shared" si="110"/>
        <v>8.5067859764724751E-3</v>
      </c>
      <c r="AA119" s="28">
        <f t="shared" si="110"/>
        <v>1.994063230627563E-2</v>
      </c>
      <c r="AB119" s="28">
        <f t="shared" si="110"/>
        <v>3.4592651929071128E-2</v>
      </c>
      <c r="AC119" s="28">
        <f t="shared" si="110"/>
        <v>2.555622809337077E-3</v>
      </c>
      <c r="AD119" s="28">
        <f t="shared" si="110"/>
        <v>0.17033150251207507</v>
      </c>
      <c r="AE119" s="28">
        <f t="shared" si="110"/>
        <v>-2.3329229449038369E-2</v>
      </c>
      <c r="AF119" s="28">
        <f t="shared" si="110"/>
        <v>0.23196347031963493</v>
      </c>
    </row>
    <row r="120" spans="1:32" hidden="1" outlineLevel="1" x14ac:dyDescent="0.25">
      <c r="A120" s="29" t="s">
        <v>1147</v>
      </c>
      <c r="B120" s="28">
        <f t="shared" ref="B120:J120" si="111">B45/B41-1</f>
        <v>2.3518523895818877E-2</v>
      </c>
      <c r="C120" s="28">
        <f t="shared" si="111"/>
        <v>2.7396542415571101E-2</v>
      </c>
      <c r="D120" s="28">
        <f t="shared" si="111"/>
        <v>-2.5138315703000513E-3</v>
      </c>
      <c r="E120" s="28">
        <f t="shared" si="111"/>
        <v>-2.1015616568042295E-2</v>
      </c>
      <c r="F120" s="28">
        <f t="shared" si="111"/>
        <v>-8.0106893077869223E-3</v>
      </c>
      <c r="G120" s="28">
        <f t="shared" si="111"/>
        <v>4.490845184222314E-2</v>
      </c>
      <c r="H120" s="28">
        <f t="shared" si="111"/>
        <v>4.9996204064761685E-2</v>
      </c>
      <c r="I120" s="28">
        <f t="shared" si="111"/>
        <v>1.1698714626681594E-2</v>
      </c>
      <c r="J120" s="28">
        <f t="shared" si="111"/>
        <v>7.7220360193366311E-3</v>
      </c>
      <c r="L120" s="29" t="s">
        <v>1147</v>
      </c>
      <c r="M120" s="28">
        <f t="shared" ref="M120:U120" si="112">M45/M41-1</f>
        <v>1.0475864836809068E-2</v>
      </c>
      <c r="N120" s="28">
        <f t="shared" si="112"/>
        <v>1.7156443596446636E-3</v>
      </c>
      <c r="O120" s="28">
        <f t="shared" si="112"/>
        <v>0</v>
      </c>
      <c r="P120" s="28" t="e">
        <f t="shared" si="112"/>
        <v>#VALUE!</v>
      </c>
      <c r="Q120" s="28">
        <f t="shared" si="112"/>
        <v>-0.10589245429832705</v>
      </c>
      <c r="R120" s="28">
        <f t="shared" si="112"/>
        <v>7.3643136356011718E-2</v>
      </c>
      <c r="S120" s="28">
        <f t="shared" si="112"/>
        <v>-3.4820006948480864E-2</v>
      </c>
      <c r="T120" s="28">
        <f t="shared" si="112"/>
        <v>2.8478274483269894E-2</v>
      </c>
      <c r="U120" s="28">
        <f t="shared" si="112"/>
        <v>0</v>
      </c>
      <c r="W120" s="29" t="s">
        <v>1147</v>
      </c>
      <c r="X120" s="28">
        <f t="shared" ref="X120:AF120" si="113">X45/X41-1</f>
        <v>3.3177318249393517E-2</v>
      </c>
      <c r="Y120" s="28">
        <f t="shared" si="113"/>
        <v>3.7746865480576597E-2</v>
      </c>
      <c r="Z120" s="28">
        <f t="shared" si="113"/>
        <v>-2.9063067530685771E-3</v>
      </c>
      <c r="AA120" s="28">
        <f t="shared" si="113"/>
        <v>-2.1015616568042295E-2</v>
      </c>
      <c r="AB120" s="28">
        <f t="shared" si="113"/>
        <v>4.1886246011898054E-2</v>
      </c>
      <c r="AC120" s="28">
        <f t="shared" si="113"/>
        <v>1.2748935554138807E-3</v>
      </c>
      <c r="AD120" s="28">
        <f t="shared" si="113"/>
        <v>0.17699659619350561</v>
      </c>
      <c r="AE120" s="28">
        <f t="shared" si="113"/>
        <v>-2.4159134502693913E-2</v>
      </c>
      <c r="AF120" s="28">
        <f t="shared" si="113"/>
        <v>0.23196347031963493</v>
      </c>
    </row>
    <row r="121" spans="1:32" hidden="1" outlineLevel="1" x14ac:dyDescent="0.25">
      <c r="A121" s="29" t="s">
        <v>1148</v>
      </c>
      <c r="B121" s="28">
        <f t="shared" ref="B121:J121" si="114">B46/B42-1</f>
        <v>1.2745201636763293E-2</v>
      </c>
      <c r="C121" s="28">
        <f t="shared" si="114"/>
        <v>2.6637111685672288E-2</v>
      </c>
      <c r="D121" s="28">
        <f t="shared" si="114"/>
        <v>-2.8112533097867765E-2</v>
      </c>
      <c r="E121" s="28">
        <f t="shared" si="114"/>
        <v>-2.1015616568042295E-2</v>
      </c>
      <c r="F121" s="28">
        <f t="shared" si="114"/>
        <v>1.418529472618979E-2</v>
      </c>
      <c r="G121" s="28">
        <f t="shared" si="114"/>
        <v>3.9221321064647041E-2</v>
      </c>
      <c r="H121" s="28">
        <f t="shared" si="114"/>
        <v>1.4261518381595062E-2</v>
      </c>
      <c r="I121" s="28">
        <f t="shared" si="114"/>
        <v>-2.0582480466888597E-3</v>
      </c>
      <c r="J121" s="28">
        <f t="shared" si="114"/>
        <v>3.016875241872663E-3</v>
      </c>
      <c r="L121" s="29" t="s">
        <v>1148</v>
      </c>
      <c r="M121" s="28">
        <f t="shared" ref="M121:O150" si="115">M46/M42-1</f>
        <v>1.9768797901246193E-2</v>
      </c>
      <c r="N121" s="28">
        <f t="shared" si="115"/>
        <v>1.7156443596446636E-3</v>
      </c>
      <c r="O121" s="28">
        <f t="shared" si="115"/>
        <v>0</v>
      </c>
      <c r="P121" s="28"/>
      <c r="Q121" s="28">
        <f t="shared" ref="Q121:U130" si="116">Q46/Q42-1</f>
        <v>0</v>
      </c>
      <c r="R121" s="28">
        <f t="shared" si="116"/>
        <v>7.2321091329268894E-2</v>
      </c>
      <c r="S121" s="28">
        <f t="shared" si="116"/>
        <v>-1.8234796384173912E-2</v>
      </c>
      <c r="T121" s="28">
        <f t="shared" si="116"/>
        <v>2.8478274483269894E-2</v>
      </c>
      <c r="U121" s="28">
        <f t="shared" si="116"/>
        <v>0</v>
      </c>
      <c r="W121" s="29" t="s">
        <v>1148</v>
      </c>
      <c r="X121" s="28">
        <f t="shared" ref="X121:AF121" si="117">X46/X42-1</f>
        <v>7.678733113577918E-3</v>
      </c>
      <c r="Y121" s="28">
        <f t="shared" si="117"/>
        <v>3.6600563056904623E-2</v>
      </c>
      <c r="Z121" s="28">
        <f t="shared" si="117"/>
        <v>-3.2501638436520985E-2</v>
      </c>
      <c r="AA121" s="28">
        <f t="shared" si="117"/>
        <v>-2.1015616568042295E-2</v>
      </c>
      <c r="AB121" s="28">
        <f t="shared" si="117"/>
        <v>2.0535896043307522E-2</v>
      </c>
      <c r="AC121" s="28">
        <f t="shared" si="117"/>
        <v>-1.0580127972798503E-2</v>
      </c>
      <c r="AD121" s="28">
        <f t="shared" si="117"/>
        <v>5.7835831719609043E-2</v>
      </c>
      <c r="AE121" s="28">
        <f t="shared" si="117"/>
        <v>-6.6147923954310905E-2</v>
      </c>
      <c r="AF121" s="28">
        <f t="shared" si="117"/>
        <v>7.4128984432913159E-2</v>
      </c>
    </row>
    <row r="122" spans="1:32" hidden="1" outlineLevel="1" x14ac:dyDescent="0.25">
      <c r="A122" s="29" t="s">
        <v>1149</v>
      </c>
      <c r="B122" s="28">
        <f t="shared" ref="B122:J122" si="118">B47/B43-1</f>
        <v>3.8265727515174319E-3</v>
      </c>
      <c r="C122" s="28">
        <f t="shared" si="118"/>
        <v>-6.6280850862920904E-3</v>
      </c>
      <c r="D122" s="28">
        <f t="shared" si="118"/>
        <v>-1.1732743756561748E-2</v>
      </c>
      <c r="E122" s="28">
        <f t="shared" si="118"/>
        <v>-2.4395166464295959E-2</v>
      </c>
      <c r="F122" s="28">
        <f t="shared" si="118"/>
        <v>-9.3771437938291458E-3</v>
      </c>
      <c r="G122" s="28">
        <f t="shared" si="118"/>
        <v>2.7161516905172656E-2</v>
      </c>
      <c r="H122" s="28">
        <f t="shared" si="118"/>
        <v>2.8039814810083996E-2</v>
      </c>
      <c r="I122" s="28">
        <f t="shared" si="118"/>
        <v>-6.3160565465221197E-3</v>
      </c>
      <c r="J122" s="28">
        <f t="shared" si="118"/>
        <v>3.016875241872663E-3</v>
      </c>
      <c r="L122" s="159" t="s">
        <v>1149</v>
      </c>
      <c r="M122" s="28">
        <f t="shared" si="115"/>
        <v>7.1139422033166255E-3</v>
      </c>
      <c r="N122" s="28">
        <f t="shared" si="115"/>
        <v>2.8466024275939361E-3</v>
      </c>
      <c r="O122" s="28">
        <f t="shared" si="115"/>
        <v>0</v>
      </c>
      <c r="P122" s="28"/>
      <c r="Q122" s="28">
        <f t="shared" si="116"/>
        <v>0</v>
      </c>
      <c r="R122" s="28">
        <f t="shared" si="116"/>
        <v>3.5696081350526487E-2</v>
      </c>
      <c r="S122" s="28">
        <f t="shared" si="116"/>
        <v>-2.4964473670820553E-2</v>
      </c>
      <c r="T122" s="28">
        <f t="shared" si="116"/>
        <v>1.4974550254564845E-2</v>
      </c>
      <c r="U122" s="28">
        <f t="shared" si="116"/>
        <v>0</v>
      </c>
      <c r="W122" s="159" t="s">
        <v>1149</v>
      </c>
      <c r="X122" s="28">
        <f t="shared" ref="X122:AF122" si="119">X47/X43-1</f>
        <v>1.4689822573199507E-3</v>
      </c>
      <c r="Y122" s="28">
        <f t="shared" si="119"/>
        <v>-1.0362807574158528E-2</v>
      </c>
      <c r="Z122" s="28">
        <f t="shared" si="119"/>
        <v>-1.3572878439885083E-2</v>
      </c>
      <c r="AA122" s="28">
        <f t="shared" si="119"/>
        <v>-2.4395166464295959E-2</v>
      </c>
      <c r="AB122" s="28">
        <f t="shared" si="119"/>
        <v>-1.3465781564824142E-2</v>
      </c>
      <c r="AC122" s="28">
        <f t="shared" si="119"/>
        <v>1.3999482170848232E-2</v>
      </c>
      <c r="AD122" s="28">
        <f t="shared" si="119"/>
        <v>9.8776616581836896E-2</v>
      </c>
      <c r="AE122" s="28">
        <f t="shared" si="119"/>
        <v>-5.1692218773719767E-2</v>
      </c>
      <c r="AF122" s="28">
        <f t="shared" si="119"/>
        <v>7.4128984432913159E-2</v>
      </c>
    </row>
    <row r="123" spans="1:32" hidden="1" outlineLevel="1" x14ac:dyDescent="0.25">
      <c r="A123" s="29" t="s">
        <v>1150</v>
      </c>
      <c r="B123" s="28">
        <f t="shared" ref="B123:J123" si="120">B48/B44-1</f>
        <v>2.6059909330542474E-3</v>
      </c>
      <c r="C123" s="28">
        <f t="shared" si="120"/>
        <v>-1.34261328616192E-3</v>
      </c>
      <c r="D123" s="28">
        <f t="shared" si="120"/>
        <v>-7.1108544479053792E-3</v>
      </c>
      <c r="E123" s="28">
        <f t="shared" si="120"/>
        <v>-4.3151223265758265E-4</v>
      </c>
      <c r="F123" s="28">
        <f t="shared" si="120"/>
        <v>-2.4350326704889125E-2</v>
      </c>
      <c r="G123" s="28">
        <f t="shared" si="120"/>
        <v>1.2488619602901707E-4</v>
      </c>
      <c r="H123" s="28">
        <f t="shared" si="120"/>
        <v>3.8924578459577308E-2</v>
      </c>
      <c r="I123" s="28">
        <f t="shared" si="120"/>
        <v>-3.0970081480218292E-3</v>
      </c>
      <c r="J123" s="28">
        <f t="shared" si="120"/>
        <v>4.4869880265216988E-3</v>
      </c>
      <c r="L123" s="159" t="s">
        <v>1150</v>
      </c>
      <c r="M123" s="28">
        <f t="shared" si="115"/>
        <v>-7.3234321957670323E-3</v>
      </c>
      <c r="N123" s="28">
        <f t="shared" si="115"/>
        <v>2.8466024275939361E-3</v>
      </c>
      <c r="O123" s="28">
        <f t="shared" si="115"/>
        <v>0</v>
      </c>
      <c r="P123" s="28"/>
      <c r="Q123" s="28">
        <f t="shared" si="116"/>
        <v>0</v>
      </c>
      <c r="R123" s="28">
        <f t="shared" si="116"/>
        <v>-1.4465267799117276E-2</v>
      </c>
      <c r="S123" s="28">
        <f t="shared" si="116"/>
        <v>-2.4964473670820553E-2</v>
      </c>
      <c r="T123" s="28">
        <f t="shared" si="116"/>
        <v>7.1818785242969696E-3</v>
      </c>
      <c r="U123" s="28">
        <f t="shared" si="116"/>
        <v>2.1614539217662543E-3</v>
      </c>
      <c r="W123" s="159" t="s">
        <v>1150</v>
      </c>
      <c r="X123" s="28">
        <f t="shared" ref="X123:AF123" si="121">X48/X44-1</f>
        <v>9.7656103794587779E-3</v>
      </c>
      <c r="Y123" s="28">
        <f t="shared" si="121"/>
        <v>-2.9798249476278293E-3</v>
      </c>
      <c r="Z123" s="28">
        <f t="shared" si="121"/>
        <v>-8.2242816931439311E-3</v>
      </c>
      <c r="AA123" s="28">
        <f t="shared" si="121"/>
        <v>-4.3151223265758265E-4</v>
      </c>
      <c r="AB123" s="28">
        <f t="shared" si="121"/>
        <v>-3.4946575824469694E-2</v>
      </c>
      <c r="AC123" s="28">
        <f t="shared" si="121"/>
        <v>2.3584206626596549E-2</v>
      </c>
      <c r="AD123" s="28">
        <f t="shared" si="121"/>
        <v>0.11990016009672666</v>
      </c>
      <c r="AE123" s="28">
        <f t="shared" si="121"/>
        <v>-2.5606762084814827E-2</v>
      </c>
      <c r="AF123" s="28">
        <f t="shared" si="121"/>
        <v>5.9303187546330793E-2</v>
      </c>
    </row>
    <row r="124" spans="1:32" hidden="1" outlineLevel="1" x14ac:dyDescent="0.25">
      <c r="A124" s="29" t="s">
        <v>1151</v>
      </c>
      <c r="B124" s="28">
        <f t="shared" ref="B124:J124" si="122">B49/B45-1</f>
        <v>3.7607509752348722E-2</v>
      </c>
      <c r="C124" s="28">
        <f t="shared" si="122"/>
        <v>2.8080889581674207E-2</v>
      </c>
      <c r="D124" s="28">
        <f t="shared" si="122"/>
        <v>6.4535993123956414E-2</v>
      </c>
      <c r="E124" s="28">
        <f t="shared" si="122"/>
        <v>-1.29453669797297E-3</v>
      </c>
      <c r="F124" s="28">
        <f t="shared" si="122"/>
        <v>2.3377398991557774E-2</v>
      </c>
      <c r="G124" s="28">
        <f t="shared" si="122"/>
        <v>4.523765422804904E-2</v>
      </c>
      <c r="H124" s="28">
        <f t="shared" si="122"/>
        <v>6.9421046841767531E-2</v>
      </c>
      <c r="I124" s="28">
        <f t="shared" si="122"/>
        <v>-2.1572160600076273E-2</v>
      </c>
      <c r="J124" s="28">
        <f t="shared" si="122"/>
        <v>5.090363074896187E-3</v>
      </c>
      <c r="L124" s="159" t="s">
        <v>1151</v>
      </c>
      <c r="M124" s="28">
        <f t="shared" si="115"/>
        <v>2.0784707104797517E-2</v>
      </c>
      <c r="N124" s="28">
        <f t="shared" si="115"/>
        <v>2.9231938614027397E-2</v>
      </c>
      <c r="O124" s="28">
        <f t="shared" si="115"/>
        <v>0.14279318064987101</v>
      </c>
      <c r="P124" s="28"/>
      <c r="Q124" s="28">
        <f t="shared" si="116"/>
        <v>0</v>
      </c>
      <c r="R124" s="28">
        <f t="shared" si="116"/>
        <v>5.6377954248348239E-2</v>
      </c>
      <c r="S124" s="28">
        <f t="shared" si="116"/>
        <v>-2.4964473670820775E-2</v>
      </c>
      <c r="T124" s="28">
        <f t="shared" si="116"/>
        <v>-2.0706704737805559E-2</v>
      </c>
      <c r="U124" s="28">
        <f t="shared" si="116"/>
        <v>2.1614539217662543E-3</v>
      </c>
      <c r="W124" s="159" t="s">
        <v>1151</v>
      </c>
      <c r="X124" s="28">
        <f t="shared" ref="X124:AF124" si="123">X49/X45-1</f>
        <v>4.9771603620495597E-2</v>
      </c>
      <c r="Y124" s="28">
        <f t="shared" si="123"/>
        <v>2.7633082920910601E-2</v>
      </c>
      <c r="Z124" s="28">
        <f t="shared" si="123"/>
        <v>5.228237643619682E-2</v>
      </c>
      <c r="AA124" s="28">
        <f t="shared" si="123"/>
        <v>-1.29453669797297E-3</v>
      </c>
      <c r="AB124" s="28">
        <f t="shared" si="123"/>
        <v>3.360415099243852E-2</v>
      </c>
      <c r="AC124" s="28">
        <f t="shared" si="123"/>
        <v>2.7006163843213526E-2</v>
      </c>
      <c r="AD124" s="28">
        <f t="shared" si="123"/>
        <v>0.18531603989685008</v>
      </c>
      <c r="AE124" s="28">
        <f t="shared" si="123"/>
        <v>-2.3521397911453246E-2</v>
      </c>
      <c r="AF124" s="28">
        <f t="shared" si="123"/>
        <v>7.4128984432913159E-2</v>
      </c>
    </row>
    <row r="125" spans="1:32" hidden="1" outlineLevel="1" x14ac:dyDescent="0.25">
      <c r="A125" s="29" t="s">
        <v>1152</v>
      </c>
      <c r="B125" s="28">
        <f t="shared" ref="B125:J125" si="124">B50/B46-1</f>
        <v>6.0765385306790654E-2</v>
      </c>
      <c r="C125" s="28">
        <f t="shared" si="124"/>
        <v>5.7923911854413701E-2</v>
      </c>
      <c r="D125" s="28">
        <f t="shared" si="124"/>
        <v>0.12957331884700851</v>
      </c>
      <c r="E125" s="28">
        <f t="shared" si="124"/>
        <v>-2.5222144077274189E-2</v>
      </c>
      <c r="F125" s="28">
        <f t="shared" si="124"/>
        <v>2.7546529568166944E-2</v>
      </c>
      <c r="G125" s="28">
        <f t="shared" si="124"/>
        <v>0.1188102971814593</v>
      </c>
      <c r="H125" s="28">
        <f t="shared" si="124"/>
        <v>3.7510686993948994E-3</v>
      </c>
      <c r="I125" s="28">
        <f t="shared" si="124"/>
        <v>-1.3807360358480181E-2</v>
      </c>
      <c r="J125" s="28">
        <f t="shared" si="124"/>
        <v>3.5711517347063459E-3</v>
      </c>
      <c r="L125" s="159" t="s">
        <v>1152</v>
      </c>
      <c r="M125" s="28">
        <f t="shared" si="115"/>
        <v>6.6367740042316159E-2</v>
      </c>
      <c r="N125" s="28">
        <f t="shared" si="115"/>
        <v>3.5751159455077675E-2</v>
      </c>
      <c r="O125" s="28">
        <f t="shared" si="115"/>
        <v>0.40906638658071648</v>
      </c>
      <c r="P125" s="28"/>
      <c r="Q125" s="28">
        <f t="shared" si="116"/>
        <v>0</v>
      </c>
      <c r="R125" s="28">
        <f t="shared" si="116"/>
        <v>0.17787726826827988</v>
      </c>
      <c r="S125" s="28">
        <f t="shared" si="116"/>
        <v>-4.1435998076341685E-2</v>
      </c>
      <c r="T125" s="28">
        <f t="shared" si="116"/>
        <v>-2.0706704737805559E-2</v>
      </c>
      <c r="U125" s="28">
        <f t="shared" si="116"/>
        <v>2.1614539217662543E-3</v>
      </c>
      <c r="W125" s="159" t="s">
        <v>1152</v>
      </c>
      <c r="X125" s="28">
        <f t="shared" ref="X125:AF125" si="125">X50/X46-1</f>
        <v>5.6664429047028175E-2</v>
      </c>
      <c r="Y125" s="28">
        <f t="shared" si="125"/>
        <v>6.6490123882359642E-2</v>
      </c>
      <c r="Z125" s="28">
        <f t="shared" si="125"/>
        <v>8.4471212296295173E-2</v>
      </c>
      <c r="AA125" s="28">
        <f t="shared" si="125"/>
        <v>-2.5222144077274189E-2</v>
      </c>
      <c r="AB125" s="28">
        <f t="shared" si="125"/>
        <v>3.9630651335845757E-2</v>
      </c>
      <c r="AC125" s="28">
        <f t="shared" si="125"/>
        <v>2.2360097475759622E-2</v>
      </c>
      <c r="AD125" s="28">
        <f t="shared" si="125"/>
        <v>5.9985195011045045E-2</v>
      </c>
      <c r="AE125" s="28">
        <f t="shared" si="125"/>
        <v>2.1401669184644145E-3</v>
      </c>
      <c r="AF125" s="28">
        <f t="shared" si="125"/>
        <v>3.4506556245686992E-2</v>
      </c>
    </row>
    <row r="126" spans="1:32" hidden="1" outlineLevel="1" x14ac:dyDescent="0.25">
      <c r="A126" s="29" t="s">
        <v>1153</v>
      </c>
      <c r="B126" s="28">
        <f t="shared" ref="B126:J126" si="126">B51/B47-1</f>
        <v>8.6827408593640465E-2</v>
      </c>
      <c r="C126" s="28">
        <f t="shared" si="126"/>
        <v>0.10779817048395635</v>
      </c>
      <c r="D126" s="28">
        <f t="shared" si="126"/>
        <v>0.1338029658282005</v>
      </c>
      <c r="E126" s="28">
        <f t="shared" si="126"/>
        <v>2.1650350762445481E-3</v>
      </c>
      <c r="F126" s="28">
        <f t="shared" si="126"/>
        <v>3.122062458889685E-2</v>
      </c>
      <c r="G126" s="28">
        <f t="shared" si="126"/>
        <v>0.10737071081658311</v>
      </c>
      <c r="H126" s="28">
        <f t="shared" si="126"/>
        <v>7.8814612523297356E-2</v>
      </c>
      <c r="I126" s="28">
        <f t="shared" si="126"/>
        <v>-3.5399664878313919E-3</v>
      </c>
      <c r="J126" s="28">
        <f t="shared" si="126"/>
        <v>3.5711517347063459E-3</v>
      </c>
      <c r="L126" s="159" t="s">
        <v>1153</v>
      </c>
      <c r="M126" s="28">
        <f t="shared" si="115"/>
        <v>7.7228583826485231E-2</v>
      </c>
      <c r="N126" s="28">
        <f t="shared" si="115"/>
        <v>3.4744448645744219E-2</v>
      </c>
      <c r="O126" s="28">
        <f t="shared" si="115"/>
        <v>0.50144081139778574</v>
      </c>
      <c r="P126" s="28"/>
      <c r="Q126" s="28">
        <f t="shared" si="116"/>
        <v>0</v>
      </c>
      <c r="R126" s="28">
        <f t="shared" si="116"/>
        <v>0.16107231836682923</v>
      </c>
      <c r="S126" s="28">
        <f t="shared" si="116"/>
        <v>0</v>
      </c>
      <c r="T126" s="28">
        <f t="shared" si="116"/>
        <v>-5.3083420295724215E-3</v>
      </c>
      <c r="U126" s="28">
        <f t="shared" si="116"/>
        <v>2.1614539217662543E-3</v>
      </c>
      <c r="W126" s="159" t="s">
        <v>1153</v>
      </c>
      <c r="X126" s="28">
        <f t="shared" ref="X126:AF126" si="127">X51/X47-1</f>
        <v>9.3745080862013719E-2</v>
      </c>
      <c r="Y126" s="28">
        <f t="shared" si="127"/>
        <v>0.13697877515424683</v>
      </c>
      <c r="Z126" s="28">
        <f t="shared" si="127"/>
        <v>7.5350177454131417E-2</v>
      </c>
      <c r="AA126" s="28">
        <f t="shared" si="127"/>
        <v>2.1650350762445481E-3</v>
      </c>
      <c r="AB126" s="28">
        <f t="shared" si="127"/>
        <v>4.5019303031469393E-2</v>
      </c>
      <c r="AC126" s="28">
        <f t="shared" si="127"/>
        <v>2.2645862781839554E-2</v>
      </c>
      <c r="AD126" s="28">
        <f t="shared" si="127"/>
        <v>0.17215125779881557</v>
      </c>
      <c r="AE126" s="28">
        <f t="shared" si="127"/>
        <v>4.9388644616898958E-4</v>
      </c>
      <c r="AF126" s="28">
        <f t="shared" si="127"/>
        <v>3.4506556245686992E-2</v>
      </c>
    </row>
    <row r="127" spans="1:32" hidden="1" outlineLevel="1" x14ac:dyDescent="0.25">
      <c r="A127" s="29" t="s">
        <v>1154</v>
      </c>
      <c r="B127" s="28">
        <f t="shared" ref="B127:J127" si="128">B52/B48-1</f>
        <v>7.9395407429928122E-2</v>
      </c>
      <c r="C127" s="28">
        <f t="shared" si="128"/>
        <v>9.4412453518941675E-2</v>
      </c>
      <c r="D127" s="28">
        <f t="shared" si="128"/>
        <v>0.12693131609736641</v>
      </c>
      <c r="E127" s="28">
        <f t="shared" si="128"/>
        <v>8.7372073692892904E-3</v>
      </c>
      <c r="F127" s="28">
        <f t="shared" si="128"/>
        <v>5.1163950165673544E-2</v>
      </c>
      <c r="G127" s="28">
        <f t="shared" si="128"/>
        <v>0.10424408383721073</v>
      </c>
      <c r="H127" s="28">
        <f t="shared" si="128"/>
        <v>5.3602238642151301E-2</v>
      </c>
      <c r="I127" s="28">
        <f t="shared" si="128"/>
        <v>1.8074092708744161E-3</v>
      </c>
      <c r="J127" s="28">
        <f t="shared" si="128"/>
        <v>2.102379318481562E-3</v>
      </c>
      <c r="L127" s="159" t="s">
        <v>1154</v>
      </c>
      <c r="M127" s="28">
        <f t="shared" si="115"/>
        <v>7.9559331757931506E-2</v>
      </c>
      <c r="N127" s="28">
        <f t="shared" si="115"/>
        <v>4.3419988232792583E-2</v>
      </c>
      <c r="O127" s="28">
        <f t="shared" si="115"/>
        <v>0.50144081139778574</v>
      </c>
      <c r="P127" s="28"/>
      <c r="Q127" s="28">
        <f t="shared" si="116"/>
        <v>0</v>
      </c>
      <c r="R127" s="28">
        <f t="shared" si="116"/>
        <v>0.15950132639363601</v>
      </c>
      <c r="S127" s="28">
        <f t="shared" si="116"/>
        <v>0</v>
      </c>
      <c r="T127" s="28">
        <f t="shared" si="116"/>
        <v>2.3876915554998934E-3</v>
      </c>
      <c r="U127" s="28">
        <f t="shared" si="116"/>
        <v>0</v>
      </c>
      <c r="W127" s="159" t="s">
        <v>1154</v>
      </c>
      <c r="X127" s="28">
        <f t="shared" ref="X127:AF127" si="129">X52/X48-1</f>
        <v>7.9265398668869391E-2</v>
      </c>
      <c r="Y127" s="28">
        <f t="shared" si="129"/>
        <v>0.11445757420456926</v>
      </c>
      <c r="Z127" s="28">
        <f t="shared" si="129"/>
        <v>6.7803829674949023E-2</v>
      </c>
      <c r="AA127" s="28">
        <f t="shared" si="129"/>
        <v>8.7372073692892904E-3</v>
      </c>
      <c r="AB127" s="28">
        <f t="shared" si="129"/>
        <v>7.4234613351206624E-2</v>
      </c>
      <c r="AC127" s="28">
        <f t="shared" si="129"/>
        <v>1.8494146050456406E-2</v>
      </c>
      <c r="AD127" s="28">
        <f t="shared" si="129"/>
        <v>0.11275182234316872</v>
      </c>
      <c r="AE127" s="28">
        <f t="shared" si="129"/>
        <v>4.9388644616898958E-4</v>
      </c>
      <c r="AF127" s="28">
        <f t="shared" si="129"/>
        <v>4.8985304408677655E-2</v>
      </c>
    </row>
    <row r="128" spans="1:32" hidden="1" outlineLevel="1" x14ac:dyDescent="0.25">
      <c r="A128" s="29" t="s">
        <v>1155</v>
      </c>
      <c r="B128" s="28">
        <f t="shared" ref="B128:J128" si="130">B53/B49-1</f>
        <v>3.8097916322082037E-2</v>
      </c>
      <c r="C128" s="28">
        <f t="shared" si="130"/>
        <v>5.2769238910529204E-2</v>
      </c>
      <c r="D128" s="28">
        <f t="shared" si="130"/>
        <v>3.5536420175962924E-2</v>
      </c>
      <c r="E128" s="28">
        <f t="shared" si="130"/>
        <v>4.3207156515490119E-4</v>
      </c>
      <c r="F128" s="28">
        <f t="shared" si="130"/>
        <v>2.1343906559122994E-2</v>
      </c>
      <c r="G128" s="28">
        <f t="shared" si="130"/>
        <v>6.2513706057208518E-2</v>
      </c>
      <c r="H128" s="28">
        <f t="shared" si="130"/>
        <v>2.723208542470168E-2</v>
      </c>
      <c r="I128" s="28">
        <f t="shared" si="130"/>
        <v>-6.8252972527954592E-3</v>
      </c>
      <c r="J128" s="28">
        <f t="shared" si="130"/>
        <v>7.5039900707112306E-3</v>
      </c>
      <c r="L128" s="159" t="s">
        <v>1155</v>
      </c>
      <c r="M128" s="28">
        <f t="shared" si="115"/>
        <v>3.0545754565820316E-2</v>
      </c>
      <c r="N128" s="28">
        <f t="shared" si="115"/>
        <v>2.5423985687575534E-2</v>
      </c>
      <c r="O128" s="28">
        <f t="shared" si="115"/>
        <v>-4.3757032307940702E-2</v>
      </c>
      <c r="P128" s="28"/>
      <c r="Q128" s="28">
        <f t="shared" si="116"/>
        <v>2.2448970587034989E-2</v>
      </c>
      <c r="R128" s="28">
        <f t="shared" si="116"/>
        <v>7.3335138049363868E-2</v>
      </c>
      <c r="S128" s="28">
        <f t="shared" si="116"/>
        <v>1.0422465717541574E-2</v>
      </c>
      <c r="T128" s="28">
        <f t="shared" si="116"/>
        <v>2.8586011708289893E-2</v>
      </c>
      <c r="U128" s="28">
        <f t="shared" si="116"/>
        <v>0</v>
      </c>
      <c r="W128" s="159" t="s">
        <v>1155</v>
      </c>
      <c r="X128" s="28">
        <f t="shared" ref="X128:AF128" si="131">X53/X49-1</f>
        <v>4.3402676710124544E-2</v>
      </c>
      <c r="Y128" s="28">
        <f t="shared" si="131"/>
        <v>6.3424248667277583E-2</v>
      </c>
      <c r="Z128" s="28">
        <f t="shared" si="131"/>
        <v>4.9020233333264551E-2</v>
      </c>
      <c r="AA128" s="28">
        <f t="shared" si="131"/>
        <v>4.3207156515490119E-4</v>
      </c>
      <c r="AB128" s="28">
        <f t="shared" si="131"/>
        <v>2.0876198630240816E-2</v>
      </c>
      <c r="AC128" s="28">
        <f t="shared" si="131"/>
        <v>4.4284309077047279E-2</v>
      </c>
      <c r="AD128" s="28">
        <f t="shared" si="131"/>
        <v>4.4210747527850147E-2</v>
      </c>
      <c r="AE128" s="28">
        <f t="shared" si="131"/>
        <v>-8.6810900133910462E-2</v>
      </c>
      <c r="AF128" s="28">
        <f t="shared" si="131"/>
        <v>0.17253278122843341</v>
      </c>
    </row>
    <row r="129" spans="1:32" ht="20.25" customHeight="1" collapsed="1" x14ac:dyDescent="0.25">
      <c r="A129" s="29" t="s">
        <v>1156</v>
      </c>
      <c r="B129" s="28">
        <f t="shared" ref="B129:J129" si="132">B54/B50-1</f>
        <v>1.6653055732135158E-2</v>
      </c>
      <c r="C129" s="28">
        <f t="shared" si="132"/>
        <v>2.8253533878416448E-2</v>
      </c>
      <c r="D129" s="28">
        <f t="shared" si="132"/>
        <v>-4.156495723462994E-4</v>
      </c>
      <c r="E129" s="28">
        <f t="shared" si="132"/>
        <v>2.4989406010768045E-2</v>
      </c>
      <c r="F129" s="28">
        <f t="shared" si="132"/>
        <v>2.43413346251804E-2</v>
      </c>
      <c r="G129" s="28">
        <f t="shared" si="132"/>
        <v>-4.2985064048759458E-3</v>
      </c>
      <c r="H129" s="28">
        <f t="shared" si="132"/>
        <v>5.6299291222237535E-2</v>
      </c>
      <c r="I129" s="28">
        <f t="shared" si="132"/>
        <v>-1.1004232742113484E-2</v>
      </c>
      <c r="J129" s="28">
        <f t="shared" si="132"/>
        <v>5.8743120595643461E-3</v>
      </c>
      <c r="L129" s="159" t="s">
        <v>1156</v>
      </c>
      <c r="M129" s="28">
        <f t="shared" si="115"/>
        <v>-1.9145747012235814E-2</v>
      </c>
      <c r="N129" s="28">
        <f t="shared" si="115"/>
        <v>1.8712743972704393E-2</v>
      </c>
      <c r="O129" s="28">
        <f t="shared" si="115"/>
        <v>-0.23985147163786991</v>
      </c>
      <c r="P129" s="28"/>
      <c r="Q129" s="28">
        <f t="shared" si="116"/>
        <v>2.2448970587034989E-2</v>
      </c>
      <c r="R129" s="28">
        <f t="shared" si="116"/>
        <v>-4.1235069836420224E-2</v>
      </c>
      <c r="S129" s="28">
        <f t="shared" si="116"/>
        <v>1.0422465717541574E-2</v>
      </c>
      <c r="T129" s="28">
        <f t="shared" si="116"/>
        <v>2.8586011708289893E-2</v>
      </c>
      <c r="U129" s="28">
        <f t="shared" si="116"/>
        <v>0</v>
      </c>
      <c r="W129" s="159" t="s">
        <v>1156</v>
      </c>
      <c r="X129" s="28">
        <f t="shared" ref="X129:AF129" si="133">X54/X50-1</f>
        <v>4.3041292679423249E-2</v>
      </c>
      <c r="Y129" s="28">
        <f t="shared" si="133"/>
        <v>3.1833279239582568E-2</v>
      </c>
      <c r="Z129" s="28">
        <f t="shared" si="133"/>
        <v>4.9787196523316979E-2</v>
      </c>
      <c r="AA129" s="28">
        <f t="shared" si="133"/>
        <v>2.4989406010768045E-2</v>
      </c>
      <c r="AB129" s="28">
        <f t="shared" si="133"/>
        <v>2.5139832586256183E-2</v>
      </c>
      <c r="AC129" s="28">
        <f t="shared" si="133"/>
        <v>6.5072365683502165E-2</v>
      </c>
      <c r="AD129" s="28">
        <f t="shared" si="133"/>
        <v>0.10792909516657012</v>
      </c>
      <c r="AE129" s="28">
        <f t="shared" si="133"/>
        <v>-0.10042904259752339</v>
      </c>
      <c r="AF129" s="28">
        <f t="shared" si="133"/>
        <v>0.13075383589059375</v>
      </c>
    </row>
    <row r="130" spans="1:32" x14ac:dyDescent="0.25">
      <c r="A130" s="159" t="s">
        <v>1157</v>
      </c>
      <c r="B130" s="28">
        <f t="shared" ref="B130:J130" si="134">B55/B51-1</f>
        <v>1.2258260907250129E-2</v>
      </c>
      <c r="C130" s="28">
        <f t="shared" si="134"/>
        <v>9.0180402644286506E-3</v>
      </c>
      <c r="D130" s="28">
        <f t="shared" si="134"/>
        <v>-1.6793451233844903E-2</v>
      </c>
      <c r="E130" s="28">
        <f t="shared" si="134"/>
        <v>1.0521417297346902E-2</v>
      </c>
      <c r="F130" s="28">
        <f t="shared" si="134"/>
        <v>2.983081606633653E-2</v>
      </c>
      <c r="G130" s="28">
        <f t="shared" si="134"/>
        <v>2.5567167330800444E-2</v>
      </c>
      <c r="H130" s="28">
        <f t="shared" si="134"/>
        <v>4.0788710954492435E-2</v>
      </c>
      <c r="I130" s="28">
        <f t="shared" si="134"/>
        <v>-1.0654857114134497E-2</v>
      </c>
      <c r="J130" s="28">
        <f t="shared" si="134"/>
        <v>5.8743120595641241E-3</v>
      </c>
      <c r="L130" s="159" t="s">
        <v>1157</v>
      </c>
      <c r="M130" s="28">
        <f t="shared" si="115"/>
        <v>5.237872013852396E-5</v>
      </c>
      <c r="N130" s="28">
        <f t="shared" si="115"/>
        <v>1.4240866573628885E-2</v>
      </c>
      <c r="O130" s="28">
        <f t="shared" si="115"/>
        <v>-0.28661873848578689</v>
      </c>
      <c r="P130" s="28"/>
      <c r="Q130" s="28">
        <f t="shared" si="116"/>
        <v>2.2448970587034989E-2</v>
      </c>
      <c r="R130" s="28">
        <f t="shared" si="116"/>
        <v>3.5337804960755559E-3</v>
      </c>
      <c r="S130" s="28">
        <f t="shared" si="116"/>
        <v>7.0697930463240688E-2</v>
      </c>
      <c r="T130" s="28">
        <f t="shared" si="116"/>
        <v>2.7202308093925431E-2</v>
      </c>
      <c r="U130" s="28">
        <f t="shared" si="116"/>
        <v>0</v>
      </c>
      <c r="V130" s="4"/>
      <c r="W130" s="159" t="s">
        <v>1157</v>
      </c>
      <c r="X130" s="28">
        <f t="shared" ref="X130:AF130" si="135">X55/X51-1</f>
        <v>2.0930086280108506E-2</v>
      </c>
      <c r="Y130" s="28">
        <f t="shared" si="135"/>
        <v>7.1194193040609033E-3</v>
      </c>
      <c r="Z130" s="28">
        <f t="shared" si="135"/>
        <v>4.3106431778278553E-2</v>
      </c>
      <c r="AA130" s="28">
        <f t="shared" si="135"/>
        <v>1.0521417297346902E-2</v>
      </c>
      <c r="AB130" s="28">
        <f t="shared" si="135"/>
        <v>3.2952842274906802E-2</v>
      </c>
      <c r="AC130" s="28">
        <f t="shared" si="135"/>
        <v>6.4965243771048398E-2</v>
      </c>
      <c r="AD130" s="28">
        <f t="shared" si="135"/>
        <v>1.0570631084489746E-2</v>
      </c>
      <c r="AE130" s="28">
        <f t="shared" si="135"/>
        <v>-9.6510271348968169E-2</v>
      </c>
      <c r="AF130" s="28">
        <f t="shared" si="135"/>
        <v>0.13075383589059353</v>
      </c>
    </row>
    <row r="131" spans="1:32" x14ac:dyDescent="0.25">
      <c r="A131" s="159" t="s">
        <v>1158</v>
      </c>
      <c r="B131" s="28">
        <f t="shared" ref="B131:J131" si="136">B56/B52-1</f>
        <v>2.107868716993222E-2</v>
      </c>
      <c r="C131" s="28">
        <f t="shared" si="136"/>
        <v>1.7181921178023529E-2</v>
      </c>
      <c r="D131" s="28">
        <f t="shared" si="136"/>
        <v>2.1321825237472503E-3</v>
      </c>
      <c r="E131" s="28">
        <f t="shared" si="136"/>
        <v>-9.0894891336953387E-3</v>
      </c>
      <c r="F131" s="28">
        <f t="shared" si="136"/>
        <v>3.9914175177026001E-2</v>
      </c>
      <c r="G131" s="28">
        <f t="shared" si="136"/>
        <v>4.3049313388426214E-2</v>
      </c>
      <c r="H131" s="28">
        <f t="shared" si="136"/>
        <v>3.7269247660464577E-2</v>
      </c>
      <c r="I131" s="28">
        <f t="shared" si="136"/>
        <v>-1.0654857114134497E-2</v>
      </c>
      <c r="J131" s="28">
        <f t="shared" si="136"/>
        <v>5.8743120595641241E-3</v>
      </c>
      <c r="L131" s="159" t="s">
        <v>1158</v>
      </c>
      <c r="M131" s="28">
        <f t="shared" si="115"/>
        <v>1.4937748488029756E-2</v>
      </c>
      <c r="N131" s="28">
        <f t="shared" si="115"/>
        <v>1.0710596406783734E-2</v>
      </c>
      <c r="O131" s="28">
        <f t="shared" si="115"/>
        <v>-0.20777848418340328</v>
      </c>
      <c r="P131" s="28"/>
      <c r="Q131" s="28">
        <f t="shared" ref="Q131:U140" si="137">Q56/Q52-1</f>
        <v>2.2448970587034989E-2</v>
      </c>
      <c r="R131" s="28">
        <f t="shared" si="137"/>
        <v>3.6085633293311936E-2</v>
      </c>
      <c r="S131" s="28">
        <f t="shared" si="137"/>
        <v>7.0697930463240688E-2</v>
      </c>
      <c r="T131" s="28">
        <f t="shared" si="137"/>
        <v>2.7202308093925431E-2</v>
      </c>
      <c r="U131" s="28">
        <f t="shared" si="137"/>
        <v>0</v>
      </c>
      <c r="V131" s="4"/>
      <c r="W131" s="159" t="s">
        <v>1158</v>
      </c>
      <c r="X131" s="28">
        <f t="shared" ref="X131:AF131" si="138">X56/X52-1</f>
        <v>2.5435387260641429E-2</v>
      </c>
      <c r="Y131" s="28">
        <f t="shared" si="138"/>
        <v>1.9563645404450547E-2</v>
      </c>
      <c r="Z131" s="28">
        <f t="shared" si="138"/>
        <v>4.8731315269281428E-2</v>
      </c>
      <c r="AA131" s="28">
        <f t="shared" si="138"/>
        <v>-9.0894891336953387E-3</v>
      </c>
      <c r="AB131" s="28">
        <f t="shared" si="138"/>
        <v>4.7245298870581154E-2</v>
      </c>
      <c r="AC131" s="28">
        <f t="shared" si="138"/>
        <v>5.5339449078190217E-2</v>
      </c>
      <c r="AD131" s="28">
        <f t="shared" si="138"/>
        <v>4.1187757924552315E-3</v>
      </c>
      <c r="AE131" s="28">
        <f t="shared" si="138"/>
        <v>-9.6510271348968169E-2</v>
      </c>
      <c r="AF131" s="28">
        <f t="shared" si="138"/>
        <v>0.13075383589059353</v>
      </c>
    </row>
    <row r="132" spans="1:32" x14ac:dyDescent="0.25">
      <c r="A132" s="159" t="s">
        <v>1159</v>
      </c>
      <c r="B132" s="28">
        <f t="shared" ref="B132:J132" si="139">B57/B53-1</f>
        <v>4.3351616351212874E-2</v>
      </c>
      <c r="C132" s="28">
        <f t="shared" si="139"/>
        <v>5.1416096345850093E-2</v>
      </c>
      <c r="D132" s="28">
        <f t="shared" si="139"/>
        <v>3.7893477227674222E-2</v>
      </c>
      <c r="E132" s="28">
        <f t="shared" si="139"/>
        <v>1.9525011145731463E-2</v>
      </c>
      <c r="F132" s="28">
        <f t="shared" si="139"/>
        <v>8.8119745472408972E-2</v>
      </c>
      <c r="G132" s="28">
        <f t="shared" si="139"/>
        <v>6.1380598655477847E-2</v>
      </c>
      <c r="H132" s="28">
        <f t="shared" si="139"/>
        <v>2.1059584557222788E-2</v>
      </c>
      <c r="I132" s="28">
        <f t="shared" si="139"/>
        <v>1.1871664929322012E-2</v>
      </c>
      <c r="J132" s="28">
        <f t="shared" si="139"/>
        <v>-1.1916959368363234E-4</v>
      </c>
      <c r="L132" s="159" t="s">
        <v>1159</v>
      </c>
      <c r="M132" s="28">
        <f t="shared" si="115"/>
        <v>4.8118255542521471E-2</v>
      </c>
      <c r="N132" s="28">
        <f t="shared" si="115"/>
        <v>1.7759365855971598E-2</v>
      </c>
      <c r="O132" s="28">
        <f t="shared" si="115"/>
        <v>0.13494731975181207</v>
      </c>
      <c r="P132" s="28"/>
      <c r="Q132" s="28">
        <f t="shared" si="137"/>
        <v>4.1404628913437547E-2</v>
      </c>
      <c r="R132" s="28">
        <f t="shared" si="137"/>
        <v>7.9244984614309733E-2</v>
      </c>
      <c r="S132" s="28">
        <f t="shared" si="137"/>
        <v>5.9653725833278326E-2</v>
      </c>
      <c r="T132" s="28">
        <f t="shared" si="137"/>
        <v>1.7236633762269804E-3</v>
      </c>
      <c r="U132" s="28">
        <f t="shared" si="137"/>
        <v>0</v>
      </c>
      <c r="V132" s="4"/>
      <c r="W132" s="159" t="s">
        <v>1159</v>
      </c>
      <c r="X132" s="28">
        <f t="shared" ref="X132:AF132" si="140">X57/X53-1</f>
        <v>4.0039749416623582E-2</v>
      </c>
      <c r="Y132" s="28">
        <f t="shared" si="140"/>
        <v>6.4061734195518305E-2</v>
      </c>
      <c r="Z132" s="28">
        <f t="shared" si="140"/>
        <v>2.2849158623391208E-2</v>
      </c>
      <c r="AA132" s="28">
        <f t="shared" si="140"/>
        <v>1.9525011145731463E-2</v>
      </c>
      <c r="AB132" s="28">
        <f t="shared" si="140"/>
        <v>0.10792193855141052</v>
      </c>
      <c r="AC132" s="28">
        <f t="shared" si="140"/>
        <v>3.0572339007407301E-2</v>
      </c>
      <c r="AD132" s="28">
        <f t="shared" si="140"/>
        <v>-1.6661293560905177E-2</v>
      </c>
      <c r="AE132" s="28">
        <f t="shared" si="140"/>
        <v>3.769012063133359E-2</v>
      </c>
      <c r="AF132" s="28">
        <f t="shared" si="140"/>
        <v>-2.3543260741613059E-3</v>
      </c>
    </row>
    <row r="133" spans="1:32" x14ac:dyDescent="0.25">
      <c r="A133" s="159" t="s">
        <v>1160</v>
      </c>
      <c r="B133" s="28">
        <f t="shared" ref="B133:J133" si="141">B58/B54-1</f>
        <v>3.7031074584761958E-2</v>
      </c>
      <c r="C133" s="28">
        <f t="shared" si="141"/>
        <v>3.4343577438793238E-2</v>
      </c>
      <c r="D133" s="28">
        <f t="shared" si="141"/>
        <v>1.9188611367305652E-2</v>
      </c>
      <c r="E133" s="28">
        <f t="shared" si="141"/>
        <v>1.9525011145731241E-2</v>
      </c>
      <c r="F133" s="28">
        <f t="shared" si="141"/>
        <v>6.3459659396729595E-2</v>
      </c>
      <c r="G133" s="28">
        <f t="shared" si="141"/>
        <v>5.3211483765410517E-2</v>
      </c>
      <c r="H133" s="28">
        <f t="shared" si="141"/>
        <v>5.2681907810025574E-2</v>
      </c>
      <c r="I133" s="28">
        <f t="shared" si="141"/>
        <v>1.1372053197475696E-2</v>
      </c>
      <c r="J133" s="28">
        <f t="shared" si="141"/>
        <v>0</v>
      </c>
      <c r="L133" s="159" t="s">
        <v>1160</v>
      </c>
      <c r="M133" s="28">
        <f t="shared" si="115"/>
        <v>4.8353502776843582E-2</v>
      </c>
      <c r="N133" s="28">
        <f t="shared" si="115"/>
        <v>4.099903685926054E-2</v>
      </c>
      <c r="O133" s="28">
        <f t="shared" si="115"/>
        <v>0</v>
      </c>
      <c r="P133" s="28"/>
      <c r="Q133" s="28">
        <f t="shared" si="137"/>
        <v>4.1404628913437547E-2</v>
      </c>
      <c r="R133" s="28">
        <f t="shared" si="137"/>
        <v>7.8768001477102834E-2</v>
      </c>
      <c r="S133" s="28">
        <f t="shared" si="137"/>
        <v>5.9653725833278104E-2</v>
      </c>
      <c r="T133" s="28">
        <f t="shared" si="137"/>
        <v>2.5262651657822488E-2</v>
      </c>
      <c r="U133" s="28">
        <f t="shared" si="137"/>
        <v>0</v>
      </c>
      <c r="V133" s="4"/>
      <c r="W133" s="159" t="s">
        <v>1160</v>
      </c>
      <c r="X133" s="28">
        <f t="shared" ref="X133:AF133" si="142">X58/X54-1</f>
        <v>2.9175776493424399E-2</v>
      </c>
      <c r="Y133" s="28">
        <f t="shared" si="142"/>
        <v>3.1878173698190571E-2</v>
      </c>
      <c r="Z133" s="28">
        <f t="shared" si="142"/>
        <v>2.2101876072948334E-2</v>
      </c>
      <c r="AA133" s="28">
        <f t="shared" si="142"/>
        <v>1.9525011145731241E-2</v>
      </c>
      <c r="AB133" s="28">
        <f t="shared" si="142"/>
        <v>7.2741525965923426E-2</v>
      </c>
      <c r="AC133" s="28">
        <f t="shared" si="142"/>
        <v>9.9267677814973698E-3</v>
      </c>
      <c r="AD133" s="28">
        <f t="shared" si="142"/>
        <v>4.5526338609072292E-2</v>
      </c>
      <c r="AE133" s="28">
        <f t="shared" si="142"/>
        <v>-2.450328363031562E-2</v>
      </c>
      <c r="AF133" s="28">
        <f t="shared" si="142"/>
        <v>0</v>
      </c>
    </row>
    <row r="134" spans="1:32" x14ac:dyDescent="0.25">
      <c r="A134" s="159" t="s">
        <v>1161</v>
      </c>
      <c r="B134" s="28">
        <f t="shared" ref="B134:J134" si="143">B59/B55-1</f>
        <v>3.4929392358972189E-2</v>
      </c>
      <c r="C134" s="28">
        <f t="shared" si="143"/>
        <v>2.5262731026037599E-2</v>
      </c>
      <c r="D134" s="28">
        <f t="shared" si="143"/>
        <v>3.7235157933476426E-2</v>
      </c>
      <c r="E134" s="28">
        <f t="shared" si="143"/>
        <v>-1.0411869671685392E-2</v>
      </c>
      <c r="F134" s="28">
        <f t="shared" si="143"/>
        <v>6.792913262098077E-2</v>
      </c>
      <c r="G134" s="28">
        <f t="shared" si="143"/>
        <v>5.5289608882030494E-2</v>
      </c>
      <c r="H134" s="28">
        <f t="shared" si="143"/>
        <v>2.8676635684184548E-2</v>
      </c>
      <c r="I134" s="28">
        <f t="shared" si="143"/>
        <v>2.3689892897061249E-2</v>
      </c>
      <c r="J134" s="28">
        <f t="shared" si="143"/>
        <v>-2.0478651972625217E-3</v>
      </c>
      <c r="L134" s="159" t="s">
        <v>1161</v>
      </c>
      <c r="M134" s="28">
        <f t="shared" si="115"/>
        <v>3.9157093929277575E-2</v>
      </c>
      <c r="N134" s="28">
        <f t="shared" si="115"/>
        <v>2.3227948286387523E-2</v>
      </c>
      <c r="O134" s="28">
        <f t="shared" si="115"/>
        <v>0</v>
      </c>
      <c r="P134" s="28"/>
      <c r="Q134" s="28">
        <f t="shared" si="137"/>
        <v>4.1404628913437547E-2</v>
      </c>
      <c r="R134" s="28">
        <f t="shared" si="137"/>
        <v>8.2533847611752087E-2</v>
      </c>
      <c r="S134" s="28">
        <f t="shared" si="137"/>
        <v>2.7645415801027751E-2</v>
      </c>
      <c r="T134" s="28">
        <f t="shared" si="137"/>
        <v>2.1426639130682545E-2</v>
      </c>
      <c r="U134" s="28">
        <f t="shared" si="137"/>
        <v>-2.1567921149906466E-3</v>
      </c>
      <c r="V134" s="4"/>
      <c r="W134" s="159" t="s">
        <v>1161</v>
      </c>
      <c r="X134" s="28">
        <f t="shared" ref="X134:AF134" si="144">X59/X55-1</f>
        <v>3.1979488873329576E-2</v>
      </c>
      <c r="Y134" s="28">
        <f t="shared" si="144"/>
        <v>2.6007653142167797E-2</v>
      </c>
      <c r="Z134" s="28">
        <f t="shared" si="144"/>
        <v>4.2888296106958546E-2</v>
      </c>
      <c r="AA134" s="28">
        <f t="shared" si="144"/>
        <v>-1.0411869671685392E-2</v>
      </c>
      <c r="AB134" s="28">
        <f t="shared" si="144"/>
        <v>7.9033146812665267E-2</v>
      </c>
      <c r="AC134" s="28">
        <f t="shared" si="144"/>
        <v>9.2919693935451519E-3</v>
      </c>
      <c r="AD134" s="28">
        <f t="shared" si="144"/>
        <v>2.9780494049725492E-2</v>
      </c>
      <c r="AE134" s="28">
        <f t="shared" si="144"/>
        <v>2.9525494250246531E-2</v>
      </c>
      <c r="AF134" s="28">
        <f t="shared" si="144"/>
        <v>0</v>
      </c>
    </row>
    <row r="135" spans="1:32" x14ac:dyDescent="0.25">
      <c r="A135" s="159" t="s">
        <v>1162</v>
      </c>
      <c r="B135" s="28">
        <f t="shared" ref="B135:J135" si="145">B60/B56-1</f>
        <v>5.3297491034194788E-2</v>
      </c>
      <c r="C135" s="28">
        <f t="shared" si="145"/>
        <v>1.7698988909888635E-2</v>
      </c>
      <c r="D135" s="28">
        <f t="shared" si="145"/>
        <v>0.11990519939690381</v>
      </c>
      <c r="E135" s="28">
        <f t="shared" si="145"/>
        <v>-4.3188495994439524E-4</v>
      </c>
      <c r="F135" s="28">
        <f t="shared" si="145"/>
        <v>5.7641420257541487E-2</v>
      </c>
      <c r="G135" s="28">
        <f t="shared" si="145"/>
        <v>3.2153130117750228E-2</v>
      </c>
      <c r="H135" s="28">
        <f t="shared" si="145"/>
        <v>2.1931539268904121E-2</v>
      </c>
      <c r="I135" s="28">
        <f t="shared" si="145"/>
        <v>0.18003287568568327</v>
      </c>
      <c r="J135" s="28">
        <f t="shared" si="145"/>
        <v>-2.0478651972625217E-3</v>
      </c>
      <c r="L135" s="159" t="s">
        <v>1162</v>
      </c>
      <c r="M135" s="28">
        <f t="shared" si="115"/>
        <v>4.6320075698078611E-2</v>
      </c>
      <c r="N135" s="28">
        <f t="shared" si="115"/>
        <v>1.644710436943253E-2</v>
      </c>
      <c r="O135" s="28">
        <f t="shared" si="115"/>
        <v>-9.9517941293373657E-2</v>
      </c>
      <c r="P135" s="28"/>
      <c r="Q135" s="28">
        <f t="shared" si="137"/>
        <v>4.1404628913437547E-2</v>
      </c>
      <c r="R135" s="28">
        <f t="shared" si="137"/>
        <v>3.0331823697281601E-2</v>
      </c>
      <c r="S135" s="28">
        <f t="shared" si="137"/>
        <v>2.7645415801027751E-2</v>
      </c>
      <c r="T135" s="28">
        <f t="shared" si="137"/>
        <v>0.23316037914150956</v>
      </c>
      <c r="U135" s="28">
        <f t="shared" si="137"/>
        <v>-2.1567921149906466E-3</v>
      </c>
      <c r="V135" s="4"/>
      <c r="W135" s="159" t="s">
        <v>1162</v>
      </c>
      <c r="X135" s="28">
        <f t="shared" ref="X135:AF135" si="146">X60/X56-1</f>
        <v>5.8190917453794455E-2</v>
      </c>
      <c r="Y135" s="28">
        <f t="shared" si="146"/>
        <v>1.8155735203799317E-2</v>
      </c>
      <c r="Z135" s="28">
        <f t="shared" si="146"/>
        <v>0.15670183821804695</v>
      </c>
      <c r="AA135" s="28">
        <f t="shared" si="146"/>
        <v>-4.3188495994439524E-4</v>
      </c>
      <c r="AB135" s="28">
        <f t="shared" si="146"/>
        <v>6.4295535252559599E-2</v>
      </c>
      <c r="AC135" s="28">
        <f t="shared" si="146"/>
        <v>3.5265049209437516E-2</v>
      </c>
      <c r="AD135" s="28">
        <f t="shared" si="146"/>
        <v>1.5889505095548984E-2</v>
      </c>
      <c r="AE135" s="28">
        <f t="shared" si="146"/>
        <v>4.3048267214555791E-2</v>
      </c>
      <c r="AF135" s="28">
        <f t="shared" si="146"/>
        <v>0</v>
      </c>
    </row>
    <row r="136" spans="1:32" x14ac:dyDescent="0.25">
      <c r="A136" s="159" t="s">
        <v>1163</v>
      </c>
      <c r="B136" s="28">
        <f t="shared" ref="B136:J136" si="147">B61/B57-1</f>
        <v>3.2013849289144414E-2</v>
      </c>
      <c r="C136" s="28">
        <f t="shared" si="147"/>
        <v>-4.9358766039329094E-3</v>
      </c>
      <c r="D136" s="28">
        <f t="shared" si="147"/>
        <v>9.8770311723588744E-2</v>
      </c>
      <c r="E136" s="28">
        <f t="shared" si="147"/>
        <v>-1.9574699872490831E-2</v>
      </c>
      <c r="F136" s="28">
        <f t="shared" si="147"/>
        <v>-3.3947423922433551E-3</v>
      </c>
      <c r="G136" s="28">
        <f t="shared" si="147"/>
        <v>-7.1178701952245849E-4</v>
      </c>
      <c r="H136" s="28">
        <f t="shared" si="147"/>
        <v>1.995159765873411E-2</v>
      </c>
      <c r="I136" s="28">
        <f t="shared" si="147"/>
        <v>0.18131519119144768</v>
      </c>
      <c r="J136" s="28">
        <f t="shared" si="147"/>
        <v>-2.0478651972625217E-3</v>
      </c>
      <c r="L136" s="159" t="s">
        <v>1163</v>
      </c>
      <c r="M136" s="28">
        <f t="shared" si="115"/>
        <v>2.6072452169271898E-2</v>
      </c>
      <c r="N136" s="28">
        <f t="shared" si="115"/>
        <v>-2.2038731811568901E-4</v>
      </c>
      <c r="O136" s="28">
        <f t="shared" si="115"/>
        <v>-0.13638870079712662</v>
      </c>
      <c r="P136" s="28"/>
      <c r="Q136" s="28">
        <f t="shared" si="137"/>
        <v>0</v>
      </c>
      <c r="R136" s="28">
        <f t="shared" si="137"/>
        <v>-1.7790160489397411E-2</v>
      </c>
      <c r="S136" s="28">
        <f t="shared" si="137"/>
        <v>2.7645415801027751E-2</v>
      </c>
      <c r="T136" s="28">
        <f t="shared" si="137"/>
        <v>0.25146806892873697</v>
      </c>
      <c r="U136" s="28">
        <f t="shared" si="137"/>
        <v>-2.1567921149906466E-3</v>
      </c>
      <c r="V136" s="4"/>
      <c r="W136" s="159" t="s">
        <v>1163</v>
      </c>
      <c r="X136" s="28">
        <f t="shared" ref="X136:AF136" si="148">X61/X57-1</f>
        <v>3.6168400279271928E-2</v>
      </c>
      <c r="Y136" s="28">
        <f t="shared" si="148"/>
        <v>-6.6305025821938868E-3</v>
      </c>
      <c r="Z136" s="28">
        <f t="shared" si="148"/>
        <v>0.1392172383192134</v>
      </c>
      <c r="AA136" s="28">
        <f t="shared" si="148"/>
        <v>-1.9574699872490831E-2</v>
      </c>
      <c r="AB136" s="28">
        <f t="shared" si="148"/>
        <v>-4.7473537169906432E-3</v>
      </c>
      <c r="AC136" s="28">
        <f t="shared" si="148"/>
        <v>3.0085588653893769E-2</v>
      </c>
      <c r="AD136" s="28">
        <f t="shared" si="148"/>
        <v>1.184827440495595E-2</v>
      </c>
      <c r="AE136" s="28">
        <f t="shared" si="148"/>
        <v>9.0190785906709703E-3</v>
      </c>
      <c r="AF136" s="28">
        <f t="shared" si="148"/>
        <v>0</v>
      </c>
    </row>
    <row r="137" spans="1:32" x14ac:dyDescent="0.25">
      <c r="A137" s="159" t="s">
        <v>1164</v>
      </c>
      <c r="B137" s="28">
        <f t="shared" ref="B137:J137" si="149">B62/B58-1</f>
        <v>3.8384534738018505E-2</v>
      </c>
      <c r="C137" s="28">
        <f t="shared" si="149"/>
        <v>4.6351617161055625E-3</v>
      </c>
      <c r="D137" s="28">
        <f t="shared" si="149"/>
        <v>0.12601990740103797</v>
      </c>
      <c r="E137" s="28">
        <f t="shared" si="149"/>
        <v>-2.6660669029199613E-2</v>
      </c>
      <c r="F137" s="28">
        <f t="shared" si="149"/>
        <v>1.5796443904898316E-2</v>
      </c>
      <c r="G137" s="28">
        <f t="shared" si="149"/>
        <v>2.3094216714940607E-3</v>
      </c>
      <c r="H137" s="28">
        <f t="shared" si="149"/>
        <v>2.0327288450053826E-2</v>
      </c>
      <c r="I137" s="28">
        <f t="shared" si="149"/>
        <v>0.14905774013854667</v>
      </c>
      <c r="J137" s="28">
        <f t="shared" si="149"/>
        <v>-2.0478651972625217E-3</v>
      </c>
      <c r="L137" s="159" t="s">
        <v>1164</v>
      </c>
      <c r="M137" s="28">
        <f t="shared" si="115"/>
        <v>2.5560961164509566E-2</v>
      </c>
      <c r="N137" s="28">
        <f t="shared" si="115"/>
        <v>-1.6032379286009757E-2</v>
      </c>
      <c r="O137" s="28">
        <f t="shared" si="115"/>
        <v>0</v>
      </c>
      <c r="P137" s="28"/>
      <c r="Q137" s="28">
        <f t="shared" si="137"/>
        <v>0</v>
      </c>
      <c r="R137" s="28">
        <f t="shared" si="137"/>
        <v>-1.7349034355535808E-2</v>
      </c>
      <c r="S137" s="28">
        <f t="shared" si="137"/>
        <v>2.7645415801027751E-2</v>
      </c>
      <c r="T137" s="28">
        <f t="shared" si="137"/>
        <v>0.20402505238118662</v>
      </c>
      <c r="U137" s="28">
        <f t="shared" si="137"/>
        <v>-2.1567921149906466E-3</v>
      </c>
      <c r="V137" s="4"/>
      <c r="W137" s="159" t="s">
        <v>1164</v>
      </c>
      <c r="X137" s="28">
        <f t="shared" ref="X137:AF137" si="150">X62/X58-1</f>
        <v>4.7440999654080329E-2</v>
      </c>
      <c r="Y137" s="28">
        <f t="shared" si="150"/>
        <v>1.2358778542419513E-2</v>
      </c>
      <c r="Z137" s="28">
        <f t="shared" si="150"/>
        <v>0.14473885252173679</v>
      </c>
      <c r="AA137" s="28">
        <f t="shared" si="150"/>
        <v>-2.6660669029199613E-2</v>
      </c>
      <c r="AB137" s="28">
        <f t="shared" si="150"/>
        <v>2.2250182927709306E-2</v>
      </c>
      <c r="AC137" s="28">
        <f t="shared" si="150"/>
        <v>3.7836508708017247E-2</v>
      </c>
      <c r="AD137" s="28">
        <f t="shared" si="150"/>
        <v>1.2714792093183602E-2</v>
      </c>
      <c r="AE137" s="28">
        <f t="shared" si="150"/>
        <v>-1.4914256527931435E-4</v>
      </c>
      <c r="AF137" s="28">
        <f t="shared" si="150"/>
        <v>0</v>
      </c>
    </row>
    <row r="138" spans="1:32" x14ac:dyDescent="0.25">
      <c r="A138" s="159" t="s">
        <v>1165</v>
      </c>
      <c r="B138" s="28">
        <f t="shared" ref="B138:J138" si="151">B63/B59-1</f>
        <v>4.2366341980124567E-2</v>
      </c>
      <c r="C138" s="28">
        <f t="shared" si="151"/>
        <v>3.8046742029582026E-2</v>
      </c>
      <c r="D138" s="28">
        <f t="shared" si="151"/>
        <v>0.11384292061785484</v>
      </c>
      <c r="E138" s="28">
        <f t="shared" si="151"/>
        <v>-7.2274442079240941E-3</v>
      </c>
      <c r="F138" s="28">
        <f t="shared" si="151"/>
        <v>6.2909998615205964E-3</v>
      </c>
      <c r="G138" s="28">
        <f t="shared" si="151"/>
        <v>2.7268478018942499E-3</v>
      </c>
      <c r="H138" s="28">
        <f t="shared" si="151"/>
        <v>-6.8890638432280715E-3</v>
      </c>
      <c r="I138" s="28">
        <f t="shared" si="151"/>
        <v>0.15736101801253444</v>
      </c>
      <c r="J138" s="28">
        <f t="shared" si="151"/>
        <v>0</v>
      </c>
      <c r="L138" s="159" t="s">
        <v>1165</v>
      </c>
      <c r="M138" s="28">
        <f t="shared" si="115"/>
        <v>2.9521093616222904E-2</v>
      </c>
      <c r="N138" s="28">
        <f t="shared" si="115"/>
        <v>1.4734993520499451E-2</v>
      </c>
      <c r="O138" s="28">
        <f t="shared" si="115"/>
        <v>5.8344044744341295E-2</v>
      </c>
      <c r="P138" s="28"/>
      <c r="Q138" s="28">
        <f t="shared" si="137"/>
        <v>0</v>
      </c>
      <c r="R138" s="28">
        <f t="shared" si="137"/>
        <v>-1.7349034355535808E-2</v>
      </c>
      <c r="S138" s="28">
        <f t="shared" si="137"/>
        <v>0</v>
      </c>
      <c r="T138" s="28">
        <f t="shared" si="137"/>
        <v>0.20729216558423569</v>
      </c>
      <c r="U138" s="28">
        <f t="shared" si="137"/>
        <v>0</v>
      </c>
      <c r="V138" s="4"/>
      <c r="W138" s="159" t="s">
        <v>1165</v>
      </c>
      <c r="X138" s="28">
        <f t="shared" ref="X138:AF138" si="152">X63/X59-1</f>
        <v>5.1371749935793298E-2</v>
      </c>
      <c r="Y138" s="28">
        <f t="shared" si="152"/>
        <v>4.6557915969825947E-2</v>
      </c>
      <c r="Z138" s="28">
        <f t="shared" si="152"/>
        <v>0.12192238914153286</v>
      </c>
      <c r="AA138" s="28">
        <f t="shared" si="152"/>
        <v>-7.2274442079240941E-3</v>
      </c>
      <c r="AB138" s="28">
        <f t="shared" si="152"/>
        <v>8.8327750431858032E-3</v>
      </c>
      <c r="AC138" s="28">
        <f t="shared" si="152"/>
        <v>3.9038749761920233E-2</v>
      </c>
      <c r="AD138" s="28">
        <f t="shared" si="152"/>
        <v>-1.4248099592343633E-2</v>
      </c>
      <c r="AE138" s="28">
        <f t="shared" si="152"/>
        <v>2.9630701960116301E-2</v>
      </c>
      <c r="AF138" s="28">
        <f t="shared" si="152"/>
        <v>0</v>
      </c>
    </row>
    <row r="139" spans="1:32" x14ac:dyDescent="0.25">
      <c r="A139" s="159" t="s">
        <v>1166</v>
      </c>
      <c r="B139" s="28">
        <f t="shared" ref="B139:J139" si="153">B64/B60-1</f>
        <v>3.9132320094892314E-2</v>
      </c>
      <c r="C139" s="28">
        <f t="shared" si="153"/>
        <v>5.7819604977147776E-2</v>
      </c>
      <c r="D139" s="28">
        <f t="shared" si="153"/>
        <v>0.16236070449516982</v>
      </c>
      <c r="E139" s="28">
        <f t="shared" si="153"/>
        <v>-7.2274442079240941E-3</v>
      </c>
      <c r="F139" s="28">
        <f t="shared" si="153"/>
        <v>1.5049646428570096E-2</v>
      </c>
      <c r="G139" s="28">
        <f t="shared" si="153"/>
        <v>6.8006393572954682E-3</v>
      </c>
      <c r="H139" s="28">
        <f t="shared" si="153"/>
        <v>-5.6304925425253449E-2</v>
      </c>
      <c r="I139" s="28">
        <f t="shared" si="153"/>
        <v>4.9472563563299765E-3</v>
      </c>
      <c r="J139" s="28">
        <f t="shared" si="153"/>
        <v>0</v>
      </c>
      <c r="L139" s="159" t="s">
        <v>1166</v>
      </c>
      <c r="M139" s="28">
        <f t="shared" si="115"/>
        <v>6.0561189454066966E-3</v>
      </c>
      <c r="N139" s="28">
        <f t="shared" si="115"/>
        <v>1.654939916225584E-2</v>
      </c>
      <c r="O139" s="28">
        <f t="shared" si="115"/>
        <v>5.8344044744341295E-2</v>
      </c>
      <c r="P139" s="28"/>
      <c r="Q139" s="28">
        <f t="shared" si="137"/>
        <v>0</v>
      </c>
      <c r="R139" s="28">
        <f t="shared" si="137"/>
        <v>0</v>
      </c>
      <c r="S139" s="28">
        <f t="shared" si="137"/>
        <v>0</v>
      </c>
      <c r="T139" s="28">
        <f t="shared" si="137"/>
        <v>8.0667563116421093E-4</v>
      </c>
      <c r="U139" s="28">
        <f t="shared" si="137"/>
        <v>0</v>
      </c>
      <c r="V139" s="4"/>
      <c r="W139" s="159" t="s">
        <v>1166</v>
      </c>
      <c r="X139" s="28">
        <f t="shared" ref="X139:AF139" si="154">X64/X60-1</f>
        <v>6.2093198675084782E-2</v>
      </c>
      <c r="Y139" s="28">
        <f t="shared" si="154"/>
        <v>7.2851646319430419E-2</v>
      </c>
      <c r="Z139" s="28">
        <f t="shared" si="154"/>
        <v>0.17594015713784006</v>
      </c>
      <c r="AA139" s="28">
        <f t="shared" si="154"/>
        <v>-7.2274442079240941E-3</v>
      </c>
      <c r="AB139" s="28">
        <f t="shared" si="154"/>
        <v>2.1084596099847142E-2</v>
      </c>
      <c r="AC139" s="28">
        <f t="shared" si="154"/>
        <v>1.851485253201135E-2</v>
      </c>
      <c r="AD139" s="28">
        <f t="shared" si="154"/>
        <v>-0.11653252143901482</v>
      </c>
      <c r="AE139" s="28">
        <f t="shared" si="154"/>
        <v>1.7569273837562793E-2</v>
      </c>
      <c r="AF139" s="28">
        <f t="shared" si="154"/>
        <v>0</v>
      </c>
    </row>
    <row r="140" spans="1:32" x14ac:dyDescent="0.25">
      <c r="A140" s="159" t="s">
        <v>1167</v>
      </c>
      <c r="B140" s="28">
        <f t="shared" ref="B140:J140" si="155">B65/B61-1</f>
        <v>4.1725375487060568E-3</v>
      </c>
      <c r="C140" s="28">
        <f t="shared" si="155"/>
        <v>3.4761221777806162E-2</v>
      </c>
      <c r="D140" s="28">
        <f t="shared" si="155"/>
        <v>0.14641911899588544</v>
      </c>
      <c r="E140" s="28">
        <f t="shared" si="155"/>
        <v>-8.0915873382338965E-3</v>
      </c>
      <c r="F140" s="28">
        <f t="shared" si="155"/>
        <v>1.1984010529731082E-2</v>
      </c>
      <c r="G140" s="28">
        <f t="shared" si="155"/>
        <v>-0.1241964659734488</v>
      </c>
      <c r="H140" s="28">
        <f t="shared" si="155"/>
        <v>-5.197097595871436E-2</v>
      </c>
      <c r="I140" s="28">
        <f t="shared" si="155"/>
        <v>-7.6964931378333823E-3</v>
      </c>
      <c r="J140" s="28">
        <f t="shared" si="155"/>
        <v>0</v>
      </c>
      <c r="L140" s="159" t="s">
        <v>1167</v>
      </c>
      <c r="M140" s="28">
        <f t="shared" si="115"/>
        <v>-5.7486114740893823E-2</v>
      </c>
      <c r="N140" s="28">
        <f t="shared" si="115"/>
        <v>1.5132279491049783E-2</v>
      </c>
      <c r="O140" s="28">
        <f t="shared" si="115"/>
        <v>5.8344044744341295E-2</v>
      </c>
      <c r="P140" s="28"/>
      <c r="Q140" s="28">
        <f t="shared" si="137"/>
        <v>0</v>
      </c>
      <c r="R140" s="28">
        <f t="shared" si="137"/>
        <v>-0.20787683053705341</v>
      </c>
      <c r="S140" s="28">
        <f t="shared" si="137"/>
        <v>0</v>
      </c>
      <c r="T140" s="28">
        <f t="shared" si="137"/>
        <v>-1.0638986782547044E-2</v>
      </c>
      <c r="U140" s="28">
        <f t="shared" si="137"/>
        <v>0</v>
      </c>
      <c r="V140" s="4"/>
      <c r="W140" s="159" t="s">
        <v>1167</v>
      </c>
      <c r="X140" s="28">
        <f t="shared" ref="X140:AF140" si="156">X65/X61-1</f>
        <v>4.692674370462746E-2</v>
      </c>
      <c r="Y140" s="28">
        <f t="shared" si="156"/>
        <v>4.1860880151933344E-2</v>
      </c>
      <c r="Z140" s="28">
        <f t="shared" si="156"/>
        <v>0.1579030000321191</v>
      </c>
      <c r="AA140" s="28">
        <f t="shared" si="156"/>
        <v>-8.0915873382338965E-3</v>
      </c>
      <c r="AB140" s="28">
        <f t="shared" si="156"/>
        <v>1.6781732053930964E-2</v>
      </c>
      <c r="AC140" s="28">
        <f t="shared" si="156"/>
        <v>1.9902912448393373E-2</v>
      </c>
      <c r="AD140" s="28">
        <f t="shared" si="156"/>
        <v>-0.10756268344863307</v>
      </c>
      <c r="AE140" s="28">
        <f t="shared" si="156"/>
        <v>1.2667652584708033E-3</v>
      </c>
      <c r="AF140" s="28">
        <f t="shared" si="156"/>
        <v>0</v>
      </c>
    </row>
    <row r="141" spans="1:32" x14ac:dyDescent="0.25">
      <c r="A141" s="159" t="s">
        <v>1168</v>
      </c>
      <c r="B141" s="28">
        <f t="shared" ref="B141:J141" si="157">B66/B62-1</f>
        <v>2.9850322039248756E-3</v>
      </c>
      <c r="C141" s="28">
        <f t="shared" si="157"/>
        <v>2.205825466821798E-3</v>
      </c>
      <c r="D141" s="28">
        <f t="shared" si="157"/>
        <v>0.14152451634008711</v>
      </c>
      <c r="E141" s="28">
        <f t="shared" si="157"/>
        <v>-8.7043414452603329E-4</v>
      </c>
      <c r="F141" s="28">
        <f t="shared" si="157"/>
        <v>2.583749734696883E-2</v>
      </c>
      <c r="G141" s="28">
        <f t="shared" si="157"/>
        <v>-9.5052415815661595E-2</v>
      </c>
      <c r="H141" s="28">
        <f t="shared" si="157"/>
        <v>-6.1347747326885638E-2</v>
      </c>
      <c r="I141" s="28">
        <f t="shared" si="157"/>
        <v>3.1704641055466887E-2</v>
      </c>
      <c r="J141" s="28">
        <f t="shared" si="157"/>
        <v>0</v>
      </c>
      <c r="L141" s="159" t="s">
        <v>1168</v>
      </c>
      <c r="M141" s="28">
        <f t="shared" si="115"/>
        <v>-4.2582794888275433E-2</v>
      </c>
      <c r="N141" s="28">
        <f t="shared" si="115"/>
        <v>5.4129409837850861E-3</v>
      </c>
      <c r="O141" s="28">
        <f t="shared" si="115"/>
        <v>5.8344044744341295E-2</v>
      </c>
      <c r="P141" s="28"/>
      <c r="Q141" s="28">
        <f t="shared" ref="Q141:U150" si="158">Q66/Q62-1</f>
        <v>0</v>
      </c>
      <c r="R141" s="28">
        <f t="shared" si="158"/>
        <v>-0.16000283210401811</v>
      </c>
      <c r="S141" s="28">
        <f t="shared" si="158"/>
        <v>0</v>
      </c>
      <c r="T141" s="28">
        <f t="shared" si="158"/>
        <v>4.7357100798484097E-3</v>
      </c>
      <c r="U141" s="28">
        <f t="shared" si="158"/>
        <v>0</v>
      </c>
      <c r="V141" s="4"/>
      <c r="W141" s="159" t="s">
        <v>1168</v>
      </c>
      <c r="X141" s="28">
        <f t="shared" ref="X141:AF141" si="159">X66/X62-1</f>
        <v>3.4497928105445608E-2</v>
      </c>
      <c r="Y141" s="28">
        <f t="shared" si="159"/>
        <v>1.0409141364082775E-3</v>
      </c>
      <c r="Z141" s="28">
        <f t="shared" si="159"/>
        <v>0.15231788895107434</v>
      </c>
      <c r="AA141" s="28">
        <f t="shared" si="159"/>
        <v>-8.7043414452603329E-4</v>
      </c>
      <c r="AB141" s="28">
        <f t="shared" si="159"/>
        <v>3.6163811133876012E-2</v>
      </c>
      <c r="AC141" s="28">
        <f t="shared" si="159"/>
        <v>1.6110622255751661E-2</v>
      </c>
      <c r="AD141" s="28">
        <f t="shared" si="159"/>
        <v>-0.12610402712097557</v>
      </c>
      <c r="AE141" s="28">
        <f t="shared" si="159"/>
        <v>0.11985993283284113</v>
      </c>
      <c r="AF141" s="28">
        <f t="shared" si="159"/>
        <v>0</v>
      </c>
    </row>
    <row r="142" spans="1:32" x14ac:dyDescent="0.25">
      <c r="A142" s="159" t="s">
        <v>1169</v>
      </c>
      <c r="B142" s="28">
        <f t="shared" ref="B142:J142" si="160">B67/B63-1</f>
        <v>-7.9936499806879668E-3</v>
      </c>
      <c r="C142" s="28">
        <f t="shared" si="160"/>
        <v>-2.8059678395914833E-2</v>
      </c>
      <c r="D142" s="28">
        <f t="shared" si="160"/>
        <v>0.13392595442227351</v>
      </c>
      <c r="E142" s="28">
        <f t="shared" si="160"/>
        <v>1.9240434952859653E-2</v>
      </c>
      <c r="F142" s="28">
        <f t="shared" si="160"/>
        <v>4.3142858373078852E-2</v>
      </c>
      <c r="G142" s="28">
        <f t="shared" si="160"/>
        <v>-9.4899203054914616E-2</v>
      </c>
      <c r="H142" s="28">
        <f t="shared" si="160"/>
        <v>-5.9885181772257656E-2</v>
      </c>
      <c r="I142" s="28">
        <f t="shared" si="160"/>
        <v>-2.5017321586844332E-3</v>
      </c>
      <c r="J142" s="28">
        <f t="shared" si="160"/>
        <v>0</v>
      </c>
      <c r="L142" s="159" t="s">
        <v>1169</v>
      </c>
      <c r="M142" s="28">
        <f t="shared" si="115"/>
        <v>-4.651386856995221E-2</v>
      </c>
      <c r="N142" s="28">
        <f t="shared" si="115"/>
        <v>-1.2196023866899441E-3</v>
      </c>
      <c r="O142" s="28">
        <f t="shared" si="115"/>
        <v>0</v>
      </c>
      <c r="P142" s="28"/>
      <c r="Q142" s="28">
        <f t="shared" si="158"/>
        <v>0</v>
      </c>
      <c r="R142" s="28">
        <f t="shared" si="158"/>
        <v>-0.16000283210401811</v>
      </c>
      <c r="S142" s="28">
        <f t="shared" si="158"/>
        <v>0</v>
      </c>
      <c r="T142" s="28">
        <f t="shared" si="158"/>
        <v>4.7357100798484097E-3</v>
      </c>
      <c r="U142" s="28">
        <f t="shared" si="158"/>
        <v>0</v>
      </c>
      <c r="V142" s="4"/>
      <c r="W142" s="159" t="s">
        <v>1169</v>
      </c>
      <c r="X142" s="28">
        <f t="shared" ref="X142:AF142" si="161">X67/X63-1</f>
        <v>1.8451653217863351E-2</v>
      </c>
      <c r="Y142" s="28">
        <f t="shared" si="161"/>
        <v>-3.7561081172954758E-2</v>
      </c>
      <c r="Z142" s="28">
        <f t="shared" si="161"/>
        <v>0.15231788895107434</v>
      </c>
      <c r="AA142" s="28">
        <f t="shared" si="161"/>
        <v>1.9240434952859653E-2</v>
      </c>
      <c r="AB142" s="28">
        <f t="shared" si="161"/>
        <v>6.0421404286719049E-2</v>
      </c>
      <c r="AC142" s="28">
        <f t="shared" si="161"/>
        <v>1.6475459821292393E-2</v>
      </c>
      <c r="AD142" s="28">
        <f t="shared" si="161"/>
        <v>-0.12478036339949283</v>
      </c>
      <c r="AE142" s="28">
        <f t="shared" si="161"/>
        <v>-2.4210663654744446E-2</v>
      </c>
      <c r="AF142" s="28">
        <f t="shared" si="161"/>
        <v>0</v>
      </c>
    </row>
    <row r="143" spans="1:32" x14ac:dyDescent="0.25">
      <c r="A143" s="159" t="s">
        <v>1170</v>
      </c>
      <c r="B143" s="28">
        <f t="shared" ref="B143:J143" si="162">B68/B64-1</f>
        <v>-3.9025915256904242E-2</v>
      </c>
      <c r="C143" s="28">
        <f t="shared" si="162"/>
        <v>-6.5070422075027223E-2</v>
      </c>
      <c r="D143" s="28">
        <f t="shared" si="162"/>
        <v>-1.6150559670240927E-2</v>
      </c>
      <c r="E143" s="28">
        <f t="shared" si="162"/>
        <v>6.9021036904849176E-2</v>
      </c>
      <c r="F143" s="28">
        <f t="shared" si="162"/>
        <v>6.8258505208042886E-2</v>
      </c>
      <c r="G143" s="28">
        <f t="shared" si="162"/>
        <v>-9.5367126438620553E-2</v>
      </c>
      <c r="H143" s="28">
        <f t="shared" si="162"/>
        <v>-3.5348489755559154E-2</v>
      </c>
      <c r="I143" s="28">
        <f t="shared" si="162"/>
        <v>-3.4202911662466473E-3</v>
      </c>
      <c r="J143" s="28">
        <f t="shared" si="162"/>
        <v>0</v>
      </c>
      <c r="L143" s="159" t="s">
        <v>1170</v>
      </c>
      <c r="M143" s="28">
        <f t="shared" si="115"/>
        <v>-3.8918649165248675E-2</v>
      </c>
      <c r="N143" s="28">
        <f t="shared" si="115"/>
        <v>-1.2196023866899441E-3</v>
      </c>
      <c r="O143" s="28">
        <f t="shared" si="115"/>
        <v>0</v>
      </c>
      <c r="P143" s="28"/>
      <c r="Q143" s="28">
        <f t="shared" si="158"/>
        <v>0.14331300589111873</v>
      </c>
      <c r="R143" s="28">
        <f t="shared" si="158"/>
        <v>-0.15640721917624756</v>
      </c>
      <c r="S143" s="28">
        <f t="shared" si="158"/>
        <v>0</v>
      </c>
      <c r="T143" s="28">
        <f t="shared" si="158"/>
        <v>3.9258675470024151E-3</v>
      </c>
      <c r="U143" s="28">
        <f t="shared" si="158"/>
        <v>0</v>
      </c>
      <c r="V143" s="4"/>
      <c r="W143" s="159" t="s">
        <v>1170</v>
      </c>
      <c r="X143" s="28">
        <f t="shared" ref="X143:AF143" si="163">X68/X64-1</f>
        <v>-3.9095390628944515E-2</v>
      </c>
      <c r="Y143" s="28">
        <f t="shared" si="163"/>
        <v>-8.7106617731026903E-2</v>
      </c>
      <c r="Z143" s="28">
        <f t="shared" si="163"/>
        <v>-1.8048176779000502E-2</v>
      </c>
      <c r="AA143" s="28">
        <f t="shared" si="163"/>
        <v>6.9021036904849176E-2</v>
      </c>
      <c r="AB143" s="28">
        <f t="shared" si="163"/>
        <v>3.8782924416450593E-2</v>
      </c>
      <c r="AC143" s="28">
        <f t="shared" si="163"/>
        <v>7.9564608401563319E-3</v>
      </c>
      <c r="AD143" s="28">
        <f t="shared" si="163"/>
        <v>-7.8147077381371943E-2</v>
      </c>
      <c r="AE143" s="28">
        <f t="shared" si="163"/>
        <v>-2.5445195823151634E-2</v>
      </c>
      <c r="AF143" s="28">
        <f t="shared" si="163"/>
        <v>0</v>
      </c>
    </row>
    <row r="144" spans="1:32" x14ac:dyDescent="0.25">
      <c r="A144" s="159" t="s">
        <v>1171</v>
      </c>
      <c r="B144" s="28">
        <f t="shared" ref="B144:J144" si="164">B69/B65-1</f>
        <v>-7.1903745310745171E-3</v>
      </c>
      <c r="C144" s="28">
        <f t="shared" si="164"/>
        <v>-5.2259618324421275E-2</v>
      </c>
      <c r="D144" s="28">
        <f t="shared" si="164"/>
        <v>0</v>
      </c>
      <c r="E144" s="28">
        <f t="shared" si="164"/>
        <v>2.1376341489731665E-2</v>
      </c>
      <c r="F144" s="28">
        <f t="shared" si="164"/>
        <v>8.1090120469417437E-2</v>
      </c>
      <c r="G144" s="28">
        <f t="shared" si="164"/>
        <v>3.9876151611619282E-2</v>
      </c>
      <c r="H144" s="28">
        <f t="shared" si="164"/>
        <v>-2.8789042226872841E-2</v>
      </c>
      <c r="I144" s="28">
        <f t="shared" si="164"/>
        <v>-6.3455573347850347E-3</v>
      </c>
      <c r="J144" s="28">
        <f t="shared" si="164"/>
        <v>0</v>
      </c>
      <c r="L144" s="159" t="s">
        <v>1171</v>
      </c>
      <c r="M144" s="28">
        <f t="shared" si="115"/>
        <v>2.3253186614319965E-2</v>
      </c>
      <c r="N144" s="28">
        <f t="shared" si="115"/>
        <v>-5.2817745800770588E-4</v>
      </c>
      <c r="O144" s="28">
        <f t="shared" si="115"/>
        <v>0</v>
      </c>
      <c r="P144" s="28"/>
      <c r="Q144" s="28">
        <f t="shared" si="158"/>
        <v>0.14331300589111851</v>
      </c>
      <c r="R144" s="28">
        <f t="shared" si="158"/>
        <v>6.5553765671784614E-2</v>
      </c>
      <c r="S144" s="28">
        <f t="shared" si="158"/>
        <v>0</v>
      </c>
      <c r="T144" s="28">
        <f t="shared" si="158"/>
        <v>0</v>
      </c>
      <c r="U144" s="28">
        <f t="shared" si="158"/>
        <v>0</v>
      </c>
      <c r="V144" s="4"/>
      <c r="W144" s="159" t="s">
        <v>1171</v>
      </c>
      <c r="X144" s="28">
        <f t="shared" ref="X144:AF144" si="165">X69/X65-1</f>
        <v>-2.6194111247817675E-2</v>
      </c>
      <c r="Y144" s="28">
        <f t="shared" si="165"/>
        <v>-7.0490515213052163E-2</v>
      </c>
      <c r="Z144" s="28">
        <f t="shared" si="165"/>
        <v>0</v>
      </c>
      <c r="AA144" s="28">
        <f t="shared" si="165"/>
        <v>2.1376341489731665E-2</v>
      </c>
      <c r="AB144" s="28">
        <f t="shared" si="165"/>
        <v>5.659073075518295E-2</v>
      </c>
      <c r="AC144" s="28">
        <f t="shared" si="165"/>
        <v>5.541063075538144E-3</v>
      </c>
      <c r="AD144" s="28">
        <f t="shared" si="165"/>
        <v>-6.3295361479674184E-2</v>
      </c>
      <c r="AE144" s="28">
        <f t="shared" si="165"/>
        <v>-2.5445195823151634E-2</v>
      </c>
      <c r="AF144" s="28">
        <f t="shared" si="165"/>
        <v>0</v>
      </c>
    </row>
    <row r="145" spans="1:32" x14ac:dyDescent="0.25">
      <c r="A145" s="159" t="s">
        <v>1027</v>
      </c>
      <c r="B145" s="28">
        <f t="shared" ref="B145:J145" si="166">B70/B66-1</f>
        <v>2.1780208442445659E-3</v>
      </c>
      <c r="C145" s="28">
        <f t="shared" si="166"/>
        <v>-4.5471323761847593E-4</v>
      </c>
      <c r="D145" s="28">
        <f t="shared" si="166"/>
        <v>-2.133853379112205E-3</v>
      </c>
      <c r="E145" s="28">
        <f t="shared" si="166"/>
        <v>2.1376341489731443E-2</v>
      </c>
      <c r="F145" s="28">
        <f t="shared" si="166"/>
        <v>8.1370828088793923E-2</v>
      </c>
      <c r="G145" s="28">
        <f t="shared" si="166"/>
        <v>2.0398921534292569E-3</v>
      </c>
      <c r="H145" s="28">
        <f t="shared" si="166"/>
        <v>-2.6346088319652128E-2</v>
      </c>
      <c r="I145" s="28">
        <f t="shared" si="166"/>
        <v>3.3581326070166728E-3</v>
      </c>
      <c r="J145" s="28">
        <f t="shared" si="166"/>
        <v>0</v>
      </c>
      <c r="L145" s="159" t="s">
        <v>1027</v>
      </c>
      <c r="M145" s="28">
        <f t="shared" si="115"/>
        <v>1.2112130238540963E-2</v>
      </c>
      <c r="N145" s="28">
        <f t="shared" si="115"/>
        <v>2.1132822615690827E-2</v>
      </c>
      <c r="O145" s="28">
        <f t="shared" si="115"/>
        <v>0</v>
      </c>
      <c r="P145" s="28"/>
      <c r="Q145" s="28">
        <f t="shared" si="158"/>
        <v>0.14331300589111873</v>
      </c>
      <c r="R145" s="28">
        <f t="shared" si="158"/>
        <v>4.2805060126291927E-3</v>
      </c>
      <c r="S145" s="28">
        <f t="shared" si="158"/>
        <v>0</v>
      </c>
      <c r="T145" s="28">
        <f t="shared" si="158"/>
        <v>0</v>
      </c>
      <c r="U145" s="28">
        <f t="shared" si="158"/>
        <v>0</v>
      </c>
      <c r="V145" s="4"/>
      <c r="W145" s="159" t="s">
        <v>1027</v>
      </c>
      <c r="X145" s="28">
        <f t="shared" ref="X145:AF145" si="167">X70/X66-1</f>
        <v>-4.1801322370165206E-3</v>
      </c>
      <c r="Y145" s="28">
        <f t="shared" si="167"/>
        <v>-8.3301378932860715E-3</v>
      </c>
      <c r="Z145" s="28">
        <f t="shared" si="167"/>
        <v>-2.3881583990262856E-3</v>
      </c>
      <c r="AA145" s="28">
        <f t="shared" si="167"/>
        <v>2.1376341489731443E-2</v>
      </c>
      <c r="AB145" s="28">
        <f t="shared" si="167"/>
        <v>5.7478805141867539E-2</v>
      </c>
      <c r="AC145" s="28">
        <f t="shared" si="167"/>
        <v>-1.1302669030172074E-3</v>
      </c>
      <c r="AD145" s="28">
        <f t="shared" si="167"/>
        <v>-5.8168982600753205E-2</v>
      </c>
      <c r="AE145" s="28">
        <f t="shared" si="167"/>
        <v>1.3206644843972049E-2</v>
      </c>
      <c r="AF145" s="28">
        <f t="shared" si="167"/>
        <v>0</v>
      </c>
    </row>
    <row r="146" spans="1:32" x14ac:dyDescent="0.25">
      <c r="A146" s="159" t="s">
        <v>1028</v>
      </c>
      <c r="B146" s="28">
        <f t="shared" ref="B146:J146" si="168">B71/B67-1</f>
        <v>3.7899225027453465E-3</v>
      </c>
      <c r="C146" s="28">
        <f t="shared" si="168"/>
        <v>1.758776232359871E-3</v>
      </c>
      <c r="D146" s="28">
        <f t="shared" si="168"/>
        <v>-2.133853379112205E-3</v>
      </c>
      <c r="E146" s="28">
        <f t="shared" si="168"/>
        <v>-2.5861633911778426E-2</v>
      </c>
      <c r="F146" s="28">
        <f t="shared" si="168"/>
        <v>6.869453616500576E-2</v>
      </c>
      <c r="G146" s="28">
        <f t="shared" si="168"/>
        <v>3.0216289961331189E-3</v>
      </c>
      <c r="H146" s="28">
        <f t="shared" si="168"/>
        <v>-1.5410552267417721E-2</v>
      </c>
      <c r="I146" s="28">
        <f t="shared" si="168"/>
        <v>1.5830758592456862E-2</v>
      </c>
      <c r="J146" s="28">
        <f t="shared" si="168"/>
        <v>-1.4928546246338548E-2</v>
      </c>
      <c r="L146" s="159" t="s">
        <v>1028</v>
      </c>
      <c r="M146" s="28">
        <f t="shared" si="115"/>
        <v>1.089517006519114E-2</v>
      </c>
      <c r="N146" s="28">
        <f t="shared" si="115"/>
        <v>1.47061973188225E-2</v>
      </c>
      <c r="O146" s="28">
        <f t="shared" si="115"/>
        <v>0</v>
      </c>
      <c r="P146" s="28"/>
      <c r="Q146" s="28">
        <f t="shared" si="158"/>
        <v>0.14331300589111873</v>
      </c>
      <c r="R146" s="28">
        <f t="shared" si="158"/>
        <v>4.2805060126291927E-3</v>
      </c>
      <c r="S146" s="28">
        <f t="shared" si="158"/>
        <v>0</v>
      </c>
      <c r="T146" s="28">
        <f t="shared" si="158"/>
        <v>0</v>
      </c>
      <c r="U146" s="28">
        <f t="shared" si="158"/>
        <v>0</v>
      </c>
      <c r="V146" s="4"/>
      <c r="W146" s="159" t="s">
        <v>1028</v>
      </c>
      <c r="X146" s="28">
        <f t="shared" ref="X146:AF146" si="169">X71/X67-1</f>
        <v>-7.7670725508360849E-4</v>
      </c>
      <c r="Y146" s="28">
        <f t="shared" si="169"/>
        <v>-2.9976864494373201E-3</v>
      </c>
      <c r="Z146" s="28">
        <f t="shared" si="169"/>
        <v>-2.3881583990262856E-3</v>
      </c>
      <c r="AA146" s="28">
        <f t="shared" si="169"/>
        <v>-2.5861633911778426E-2</v>
      </c>
      <c r="AB146" s="28">
        <f t="shared" si="169"/>
        <v>4.0512904842276765E-2</v>
      </c>
      <c r="AC146" s="28">
        <f t="shared" si="169"/>
        <v>1.2420443916134616E-3</v>
      </c>
      <c r="AD146" s="28">
        <f t="shared" si="169"/>
        <v>-3.4491249042739036E-2</v>
      </c>
      <c r="AE146" s="28">
        <f t="shared" si="169"/>
        <v>6.472422562953084E-2</v>
      </c>
      <c r="AF146" s="28">
        <f t="shared" si="169"/>
        <v>-0.29498525073746318</v>
      </c>
    </row>
    <row r="147" spans="1:32" x14ac:dyDescent="0.25">
      <c r="A147" s="159" t="s">
        <v>1029</v>
      </c>
      <c r="B147" s="28">
        <f t="shared" ref="B147:J147" si="170">B72/B68-1</f>
        <v>1.4788083312459177E-2</v>
      </c>
      <c r="C147" s="28">
        <f t="shared" si="170"/>
        <v>2.6709959412041462E-2</v>
      </c>
      <c r="D147" s="28">
        <f t="shared" si="170"/>
        <v>1.4449779007990049E-3</v>
      </c>
      <c r="E147" s="28">
        <f t="shared" si="170"/>
        <v>-4.5400169483737929E-2</v>
      </c>
      <c r="F147" s="28">
        <f t="shared" si="170"/>
        <v>5.0904703672632889E-2</v>
      </c>
      <c r="G147" s="28">
        <f t="shared" si="170"/>
        <v>6.9294886171178405E-4</v>
      </c>
      <c r="H147" s="28">
        <f t="shared" si="170"/>
        <v>1.6918313335189783E-2</v>
      </c>
      <c r="I147" s="28">
        <f t="shared" si="170"/>
        <v>1.8661092321211159E-2</v>
      </c>
      <c r="J147" s="28">
        <f t="shared" si="170"/>
        <v>0</v>
      </c>
      <c r="L147" s="159" t="s">
        <v>1029</v>
      </c>
      <c r="M147" s="28">
        <f t="shared" si="115"/>
        <v>7.0293750598271476E-3</v>
      </c>
      <c r="N147" s="28">
        <f t="shared" si="115"/>
        <v>1.8319412867957796E-2</v>
      </c>
      <c r="O147" s="28">
        <f t="shared" si="115"/>
        <v>0</v>
      </c>
      <c r="P147" s="28"/>
      <c r="Q147" s="28">
        <f t="shared" si="158"/>
        <v>5.6353133246327403E-2</v>
      </c>
      <c r="R147" s="28">
        <f t="shared" si="158"/>
        <v>0</v>
      </c>
      <c r="S147" s="28">
        <f t="shared" si="158"/>
        <v>0</v>
      </c>
      <c r="T147" s="28">
        <f t="shared" si="158"/>
        <v>2.65679565415744E-3</v>
      </c>
      <c r="U147" s="28">
        <f t="shared" si="158"/>
        <v>0</v>
      </c>
      <c r="V147" s="4"/>
      <c r="W147" s="159" t="s">
        <v>1029</v>
      </c>
      <c r="X147" s="28">
        <f t="shared" ref="X147:AF147" si="171">X72/X68-1</f>
        <v>1.9891386089200491E-2</v>
      </c>
      <c r="Y147" s="28">
        <f t="shared" si="171"/>
        <v>2.9878143037715299E-2</v>
      </c>
      <c r="Z147" s="28">
        <f t="shared" si="171"/>
        <v>1.6178767230199398E-3</v>
      </c>
      <c r="AA147" s="28">
        <f t="shared" si="171"/>
        <v>-4.5400169483737929E-2</v>
      </c>
      <c r="AB147" s="28">
        <f t="shared" si="171"/>
        <v>4.8549668950705005E-2</v>
      </c>
      <c r="AC147" s="28">
        <f t="shared" si="171"/>
        <v>1.6774408137165686E-3</v>
      </c>
      <c r="AD147" s="28">
        <f t="shared" si="171"/>
        <v>3.9138822228663717E-2</v>
      </c>
      <c r="AE147" s="28">
        <f t="shared" si="171"/>
        <v>6.8090533555631216E-2</v>
      </c>
      <c r="AF147" s="28">
        <f t="shared" si="171"/>
        <v>0</v>
      </c>
    </row>
    <row r="148" spans="1:32" x14ac:dyDescent="0.25">
      <c r="A148" s="159" t="s">
        <v>1030</v>
      </c>
      <c r="B148" s="28">
        <f t="shared" ref="B148:J148" si="172">B73/B69-1</f>
        <v>1.2442410021261674E-2</v>
      </c>
      <c r="C148" s="28">
        <f t="shared" si="172"/>
        <v>2.8965478770935471E-2</v>
      </c>
      <c r="D148" s="28">
        <f t="shared" si="172"/>
        <v>-1.9946845230529586E-3</v>
      </c>
      <c r="E148" s="28">
        <f t="shared" si="172"/>
        <v>0</v>
      </c>
      <c r="F148" s="28">
        <f t="shared" si="172"/>
        <v>3.7936977440483632E-2</v>
      </c>
      <c r="G148" s="28">
        <f t="shared" si="172"/>
        <v>8.694409321916563E-4</v>
      </c>
      <c r="H148" s="28">
        <f t="shared" si="172"/>
        <v>1.5031447459731506E-2</v>
      </c>
      <c r="I148" s="28">
        <f t="shared" si="172"/>
        <v>-7.1655000200776531E-4</v>
      </c>
      <c r="J148" s="28">
        <f t="shared" si="172"/>
        <v>0</v>
      </c>
      <c r="L148" s="159" t="s">
        <v>1030</v>
      </c>
      <c r="M148" s="28">
        <f t="shared" si="115"/>
        <v>6.8885214346037227E-3</v>
      </c>
      <c r="N148" s="28">
        <f t="shared" si="115"/>
        <v>1.8319412867957796E-2</v>
      </c>
      <c r="O148" s="28">
        <f t="shared" si="115"/>
        <v>0</v>
      </c>
      <c r="P148" s="28"/>
      <c r="Q148" s="28">
        <f t="shared" si="158"/>
        <v>5.6353133246327625E-2</v>
      </c>
      <c r="R148" s="28">
        <f t="shared" si="158"/>
        <v>-5.4149086846344563E-4</v>
      </c>
      <c r="S148" s="28">
        <f t="shared" si="158"/>
        <v>0</v>
      </c>
      <c r="T148" s="28">
        <f t="shared" si="158"/>
        <v>2.65679565415744E-3</v>
      </c>
      <c r="U148" s="28">
        <f t="shared" si="158"/>
        <v>0</v>
      </c>
      <c r="V148" s="4"/>
      <c r="W148" s="159" t="s">
        <v>1030</v>
      </c>
      <c r="X148" s="28">
        <f t="shared" ref="X148:AF148" si="173">X73/X69-1</f>
        <v>1.6090815245933587E-2</v>
      </c>
      <c r="Y148" s="28">
        <f t="shared" si="173"/>
        <v>3.2999696552517888E-2</v>
      </c>
      <c r="Z148" s="28">
        <f t="shared" si="173"/>
        <v>-2.232403896053059E-3</v>
      </c>
      <c r="AA148" s="28">
        <f t="shared" si="173"/>
        <v>0</v>
      </c>
      <c r="AB148" s="28">
        <f t="shared" si="173"/>
        <v>3.0090721911920637E-2</v>
      </c>
      <c r="AC148" s="28">
        <f t="shared" si="173"/>
        <v>2.913441437526032E-3</v>
      </c>
      <c r="AD148" s="28">
        <f t="shared" si="173"/>
        <v>3.426544480248328E-2</v>
      </c>
      <c r="AE148" s="28">
        <f t="shared" si="173"/>
        <v>-1.11351640994376E-2</v>
      </c>
      <c r="AF148" s="28">
        <f t="shared" si="173"/>
        <v>0</v>
      </c>
    </row>
    <row r="149" spans="1:32" x14ac:dyDescent="0.25">
      <c r="A149" s="159" t="s">
        <v>1031</v>
      </c>
      <c r="B149" s="28">
        <f t="shared" ref="B149:J149" si="174">B74/B70-1</f>
        <v>4.5039135155391374E-3</v>
      </c>
      <c r="C149" s="28">
        <f t="shared" si="174"/>
        <v>8.0534331761903388E-3</v>
      </c>
      <c r="D149" s="28">
        <f t="shared" si="174"/>
        <v>0</v>
      </c>
      <c r="E149" s="28">
        <f t="shared" si="174"/>
        <v>0</v>
      </c>
      <c r="F149" s="28">
        <f t="shared" si="174"/>
        <v>2.4924508159029024E-2</v>
      </c>
      <c r="G149" s="28">
        <f t="shared" si="174"/>
        <v>3.0780605010842788E-3</v>
      </c>
      <c r="H149" s="28">
        <f t="shared" si="174"/>
        <v>1.258979045442854E-2</v>
      </c>
      <c r="I149" s="28">
        <f t="shared" si="174"/>
        <v>-2.0261757922001467E-2</v>
      </c>
      <c r="J149" s="28">
        <f t="shared" si="174"/>
        <v>0</v>
      </c>
      <c r="L149" s="159" t="s">
        <v>1031</v>
      </c>
      <c r="M149" s="28">
        <f t="shared" si="115"/>
        <v>3.5532304617873489E-3</v>
      </c>
      <c r="N149" s="28">
        <f t="shared" si="115"/>
        <v>-4.9926062314575859E-5</v>
      </c>
      <c r="O149" s="28">
        <f t="shared" si="115"/>
        <v>0</v>
      </c>
      <c r="P149" s="28"/>
      <c r="Q149" s="28">
        <f t="shared" si="158"/>
        <v>5.6353133246327403E-2</v>
      </c>
      <c r="R149" s="28">
        <f t="shared" si="158"/>
        <v>0</v>
      </c>
      <c r="S149" s="28">
        <f t="shared" si="158"/>
        <v>0</v>
      </c>
      <c r="T149" s="28">
        <f t="shared" si="158"/>
        <v>2.65679565415744E-3</v>
      </c>
      <c r="U149" s="28">
        <f t="shared" si="158"/>
        <v>0</v>
      </c>
      <c r="V149" s="4"/>
      <c r="W149" s="159" t="s">
        <v>1031</v>
      </c>
      <c r="X149" s="28">
        <f t="shared" ref="X149:AF149" si="175">X74/X70-1</f>
        <v>5.1226706263900468E-3</v>
      </c>
      <c r="Y149" s="28">
        <f t="shared" si="175"/>
        <v>1.1097478558926621E-2</v>
      </c>
      <c r="Z149" s="28">
        <f t="shared" si="175"/>
        <v>0</v>
      </c>
      <c r="AA149" s="28">
        <f t="shared" si="175"/>
        <v>0</v>
      </c>
      <c r="AB149" s="28">
        <f t="shared" si="175"/>
        <v>1.1818050918190215E-2</v>
      </c>
      <c r="AC149" s="28">
        <f t="shared" si="175"/>
        <v>7.459503301621373E-3</v>
      </c>
      <c r="AD149" s="28">
        <f t="shared" si="175"/>
        <v>2.873594278099012E-2</v>
      </c>
      <c r="AE149" s="28">
        <f t="shared" si="175"/>
        <v>-8.6599695146754807E-2</v>
      </c>
      <c r="AF149" s="28">
        <f t="shared" si="175"/>
        <v>0</v>
      </c>
    </row>
    <row r="150" spans="1:32" x14ac:dyDescent="0.25">
      <c r="A150" s="159" t="s">
        <v>1032</v>
      </c>
      <c r="B150" s="28">
        <f t="shared" ref="B150:J150" si="176">B75/B71-1</f>
        <v>1.9432566878476498E-2</v>
      </c>
      <c r="C150" s="28">
        <f t="shared" si="176"/>
        <v>1.318430524859493E-2</v>
      </c>
      <c r="D150" s="28">
        <f t="shared" si="176"/>
        <v>1.3946645702977989E-4</v>
      </c>
      <c r="E150" s="28">
        <f t="shared" si="176"/>
        <v>2.7804019614063868E-2</v>
      </c>
      <c r="F150" s="28">
        <f t="shared" si="176"/>
        <v>3.8795443963346665E-2</v>
      </c>
      <c r="G150" s="28">
        <f t="shared" si="176"/>
        <v>6.6903916370432137E-2</v>
      </c>
      <c r="H150" s="28">
        <f t="shared" si="176"/>
        <v>1.2559287734523084E-2</v>
      </c>
      <c r="I150" s="28">
        <f t="shared" si="176"/>
        <v>-1.6178639776620707E-2</v>
      </c>
      <c r="J150" s="28">
        <f t="shared" si="176"/>
        <v>2.2771497045277034E-2</v>
      </c>
      <c r="L150" s="159" t="s">
        <v>1032</v>
      </c>
      <c r="M150" s="28">
        <f t="shared" si="115"/>
        <v>2.8879508984444913E-2</v>
      </c>
      <c r="N150" s="28">
        <f t="shared" si="115"/>
        <v>3.5608490011023175E-3</v>
      </c>
      <c r="O150" s="28">
        <f t="shared" si="115"/>
        <v>0</v>
      </c>
      <c r="P150" s="28"/>
      <c r="Q150" s="28">
        <f t="shared" si="158"/>
        <v>0</v>
      </c>
      <c r="R150" s="28">
        <f t="shared" si="158"/>
        <v>0.10774709149993256</v>
      </c>
      <c r="S150" s="28">
        <f t="shared" si="158"/>
        <v>0</v>
      </c>
      <c r="T150" s="28">
        <f t="shared" si="158"/>
        <v>2.65679565415744E-3</v>
      </c>
      <c r="U150" s="28">
        <f t="shared" si="158"/>
        <v>0</v>
      </c>
      <c r="V150" s="4"/>
      <c r="W150" s="159" t="s">
        <v>1032</v>
      </c>
      <c r="X150" s="28">
        <f t="shared" ref="X150:AF150" si="177">X75/X71-1</f>
        <v>1.3290295487977666E-2</v>
      </c>
      <c r="Y150" s="28">
        <f t="shared" si="177"/>
        <v>1.6782428567619911E-2</v>
      </c>
      <c r="Z150" s="28">
        <f t="shared" si="177"/>
        <v>1.5612735983872028E-4</v>
      </c>
      <c r="AA150" s="28">
        <f t="shared" si="177"/>
        <v>2.7804019614063868E-2</v>
      </c>
      <c r="AB150" s="28">
        <f t="shared" si="177"/>
        <v>5.4895159031316032E-2</v>
      </c>
      <c r="AC150" s="28">
        <f t="shared" si="177"/>
        <v>8.9949996845684055E-3</v>
      </c>
      <c r="AD150" s="28">
        <f t="shared" si="177"/>
        <v>2.8665181234955206E-2</v>
      </c>
      <c r="AE150" s="28">
        <f t="shared" si="177"/>
        <v>-7.081573936699459E-2</v>
      </c>
      <c r="AF150" s="28">
        <f t="shared" si="177"/>
        <v>0.62870063366324325</v>
      </c>
    </row>
    <row r="151" spans="1:32" ht="20.25" customHeight="1" x14ac:dyDescent="0.25">
      <c r="A151" s="159" t="s">
        <v>1173</v>
      </c>
      <c r="B151" s="28">
        <f>B77/B76-1</f>
        <v>-7.2623009219963119E-3</v>
      </c>
      <c r="C151" s="28">
        <f t="shared" ref="C151:J151" si="178">C77/C76-1</f>
        <v>-1.5103154774396721E-2</v>
      </c>
      <c r="D151" s="28">
        <f t="shared" si="178"/>
        <v>8.5179395354382237E-3</v>
      </c>
      <c r="E151" s="28">
        <f t="shared" si="178"/>
        <v>-2.2561353007171103E-3</v>
      </c>
      <c r="F151" s="28">
        <f t="shared" si="178"/>
        <v>1.135691979512754E-2</v>
      </c>
      <c r="G151" s="28">
        <f t="shared" si="178"/>
        <v>-1.1783721707742889E-2</v>
      </c>
      <c r="H151" s="28">
        <f t="shared" si="178"/>
        <v>1.5088761207155965E-3</v>
      </c>
      <c r="I151" s="28">
        <f t="shared" si="178"/>
        <v>-6.2081105142889337E-3</v>
      </c>
      <c r="J151" s="28">
        <f t="shared" si="178"/>
        <v>-1.1622397794490813E-2</v>
      </c>
      <c r="L151" s="159" t="s">
        <v>1173</v>
      </c>
      <c r="M151" s="28">
        <f t="shared" ref="M151:O167" si="179">M77/M76-1</f>
        <v>-1.9916844893593355E-2</v>
      </c>
      <c r="N151" s="28">
        <f t="shared" si="179"/>
        <v>-2.9434427502995408E-2</v>
      </c>
      <c r="O151" s="28">
        <f t="shared" si="179"/>
        <v>-3.9042682770216386E-2</v>
      </c>
      <c r="P151" s="28"/>
      <c r="Q151" s="28">
        <f t="shared" ref="Q151:U160" si="180">Q77/Q76-1</f>
        <v>3.8546500686856167E-2</v>
      </c>
      <c r="R151" s="28">
        <f t="shared" si="180"/>
        <v>-3.483171079327918E-2</v>
      </c>
      <c r="S151" s="28">
        <f t="shared" si="180"/>
        <v>-1.8746473776267703E-3</v>
      </c>
      <c r="T151" s="28">
        <f t="shared" si="180"/>
        <v>-1.6122566363969137E-2</v>
      </c>
      <c r="U151" s="28">
        <f t="shared" si="180"/>
        <v>-1.5108574528082785E-2</v>
      </c>
      <c r="V151" s="4"/>
      <c r="W151" s="159" t="s">
        <v>1173</v>
      </c>
      <c r="X151" s="28">
        <f t="shared" ref="X151:AF151" si="181">X77/X76-1</f>
        <v>-4.8396547663676071E-4</v>
      </c>
      <c r="Y151" s="28">
        <f t="shared" si="181"/>
        <v>-6.9983000892596126E-3</v>
      </c>
      <c r="Z151" s="28">
        <f t="shared" si="181"/>
        <v>2.0840502944112105E-2</v>
      </c>
      <c r="AA151" s="28">
        <f t="shared" si="181"/>
        <v>-2.4162640342691999E-3</v>
      </c>
      <c r="AB151" s="28">
        <f t="shared" si="181"/>
        <v>-3.1552664090730431E-3</v>
      </c>
      <c r="AC151" s="28">
        <f t="shared" si="181"/>
        <v>-4.9212154073496883E-5</v>
      </c>
      <c r="AD151" s="28">
        <f t="shared" si="181"/>
        <v>2.65160818396315E-3</v>
      </c>
      <c r="AE151" s="28">
        <f t="shared" si="181"/>
        <v>4.5846181401332231E-4</v>
      </c>
      <c r="AF151" s="28">
        <f t="shared" si="181"/>
        <v>3.1196069498520274E-3</v>
      </c>
    </row>
    <row r="152" spans="1:32" x14ac:dyDescent="0.25">
      <c r="A152" s="29" t="s">
        <v>1174</v>
      </c>
      <c r="B152" s="28">
        <f t="shared" ref="B152:J152" si="182">B78/B77-1</f>
        <v>-2.7320216799168184E-3</v>
      </c>
      <c r="C152" s="28">
        <f t="shared" si="182"/>
        <v>4.2555066220453241E-3</v>
      </c>
      <c r="D152" s="28">
        <f t="shared" si="182"/>
        <v>-1.5150191001958468E-2</v>
      </c>
      <c r="E152" s="28">
        <f t="shared" si="182"/>
        <v>-8.7746210034926886E-3</v>
      </c>
      <c r="F152" s="28">
        <f t="shared" si="182"/>
        <v>-3.6392030133149733E-2</v>
      </c>
      <c r="G152" s="28">
        <f t="shared" si="182"/>
        <v>-4.1694698674603625E-3</v>
      </c>
      <c r="H152" s="28">
        <f t="shared" si="182"/>
        <v>-3.7192626260117434E-3</v>
      </c>
      <c r="I152" s="28">
        <f t="shared" si="182"/>
        <v>-1.3641264369510631E-2</v>
      </c>
      <c r="J152" s="28">
        <f t="shared" si="182"/>
        <v>-1.692500744645109E-3</v>
      </c>
      <c r="L152" s="29" t="s">
        <v>1174</v>
      </c>
      <c r="M152" s="28">
        <f t="shared" si="179"/>
        <v>-2.2494993837108845E-3</v>
      </c>
      <c r="N152" s="28">
        <f t="shared" si="179"/>
        <v>-9.9140115976524834E-3</v>
      </c>
      <c r="O152" s="28">
        <f t="shared" si="179"/>
        <v>5.9252526513222659E-2</v>
      </c>
      <c r="P152" s="28"/>
      <c r="Q152" s="28">
        <f t="shared" si="180"/>
        <v>-9.2981121760825181E-2</v>
      </c>
      <c r="R152" s="28">
        <f t="shared" si="180"/>
        <v>3.0923612392003141E-2</v>
      </c>
      <c r="S152" s="28">
        <f t="shared" si="180"/>
        <v>-1.9443344153126096E-3</v>
      </c>
      <c r="T152" s="28">
        <f t="shared" si="180"/>
        <v>0</v>
      </c>
      <c r="U152" s="28">
        <f t="shared" si="180"/>
        <v>7.900214879139611E-4</v>
      </c>
      <c r="V152" s="4"/>
      <c r="W152" s="29" t="s">
        <v>1174</v>
      </c>
      <c r="X152" s="28">
        <f t="shared" ref="X152:AF152" si="183">X78/X77-1</f>
        <v>-3.1137017493614305E-3</v>
      </c>
      <c r="Y152" s="28">
        <f t="shared" si="183"/>
        <v>8.9400127711343202E-3</v>
      </c>
      <c r="Z152" s="28">
        <f t="shared" si="183"/>
        <v>-3.1595497888443513E-2</v>
      </c>
      <c r="AA152" s="28">
        <f t="shared" si="183"/>
        <v>-1.2595332956847893E-2</v>
      </c>
      <c r="AB152" s="28">
        <f t="shared" si="183"/>
        <v>-4.1128471579440218E-3</v>
      </c>
      <c r="AC152" s="28">
        <f t="shared" si="183"/>
        <v>-2.1167905430201639E-3</v>
      </c>
      <c r="AD152" s="28">
        <f t="shared" si="183"/>
        <v>-9.9611394210417092E-3</v>
      </c>
      <c r="AE152" s="28">
        <f t="shared" si="183"/>
        <v>-7.6464577334096617E-3</v>
      </c>
      <c r="AF152" s="28">
        <f t="shared" si="183"/>
        <v>-1.1333845226327743E-2</v>
      </c>
    </row>
    <row r="153" spans="1:32" x14ac:dyDescent="0.25">
      <c r="A153" s="29" t="s">
        <v>1175</v>
      </c>
      <c r="B153" s="28">
        <f t="shared" ref="B153:J153" si="184">B79/B78-1</f>
        <v>6.4674343661137446E-3</v>
      </c>
      <c r="C153" s="28">
        <f t="shared" si="184"/>
        <v>1.5008639186515627E-3</v>
      </c>
      <c r="D153" s="28">
        <f t="shared" si="184"/>
        <v>-1.1179124328975387E-2</v>
      </c>
      <c r="E153" s="28">
        <f t="shared" si="184"/>
        <v>-7.0258182524196577E-3</v>
      </c>
      <c r="F153" s="28">
        <f t="shared" si="184"/>
        <v>3.4261554075976308E-2</v>
      </c>
      <c r="G153" s="28">
        <f t="shared" si="184"/>
        <v>2.7672017443526986E-2</v>
      </c>
      <c r="H153" s="28">
        <f t="shared" si="184"/>
        <v>1.4961123455673908E-2</v>
      </c>
      <c r="I153" s="28">
        <f t="shared" si="184"/>
        <v>-1.1628719049914249E-3</v>
      </c>
      <c r="J153" s="28">
        <f t="shared" si="184"/>
        <v>9.3873602815901513E-3</v>
      </c>
      <c r="L153" s="29" t="s">
        <v>1175</v>
      </c>
      <c r="M153" s="28">
        <f t="shared" si="179"/>
        <v>7.2756339125130687E-3</v>
      </c>
      <c r="N153" s="28">
        <f t="shared" si="179"/>
        <v>-8.1191125517289242E-3</v>
      </c>
      <c r="O153" s="28">
        <f t="shared" si="179"/>
        <v>-2.6269702276706663E-3</v>
      </c>
      <c r="P153" s="28"/>
      <c r="Q153" s="28">
        <f t="shared" si="180"/>
        <v>-2.7551876305708212E-2</v>
      </c>
      <c r="R153" s="28">
        <f t="shared" si="180"/>
        <v>8.9356832326710434E-2</v>
      </c>
      <c r="S153" s="28">
        <f t="shared" si="180"/>
        <v>-5.2472054519542066E-2</v>
      </c>
      <c r="T153" s="28">
        <f t="shared" si="180"/>
        <v>0</v>
      </c>
      <c r="U153" s="28">
        <f t="shared" si="180"/>
        <v>-9.7853171965356367E-4</v>
      </c>
      <c r="V153" s="4"/>
      <c r="W153" s="29" t="s">
        <v>1175</v>
      </c>
      <c r="X153" s="28">
        <f t="shared" ref="X153:AF153" si="185">X79/X78-1</f>
        <v>2.2871548597105607E-2</v>
      </c>
      <c r="Y153" s="28">
        <f t="shared" si="185"/>
        <v>1.9415651964199698E-2</v>
      </c>
      <c r="Z153" s="28">
        <f t="shared" si="185"/>
        <v>8.3933241831088967E-3</v>
      </c>
      <c r="AA153" s="28">
        <f t="shared" si="185"/>
        <v>1.745277177610971E-3</v>
      </c>
      <c r="AB153" s="28">
        <f t="shared" si="185"/>
        <v>5.9550738255184532E-2</v>
      </c>
      <c r="AC153" s="28">
        <f t="shared" si="185"/>
        <v>1.9727251116770983E-2</v>
      </c>
      <c r="AD153" s="28">
        <f t="shared" si="185"/>
        <v>3.7365884925807835E-2</v>
      </c>
      <c r="AE153" s="28">
        <f t="shared" si="185"/>
        <v>-2.9240523542917174E-5</v>
      </c>
      <c r="AF153" s="28">
        <f t="shared" si="185"/>
        <v>7.2184814466775382E-2</v>
      </c>
    </row>
    <row r="154" spans="1:32" x14ac:dyDescent="0.25">
      <c r="A154" s="29" t="s">
        <v>1176</v>
      </c>
      <c r="B154" s="28">
        <f t="shared" ref="B154:J154" si="186">B80/B79-1</f>
        <v>5.3738063411055137E-3</v>
      </c>
      <c r="C154" s="28">
        <f t="shared" si="186"/>
        <v>7.0009373541628506E-3</v>
      </c>
      <c r="D154" s="28">
        <f t="shared" si="186"/>
        <v>6.3589920405539901E-2</v>
      </c>
      <c r="E154" s="28">
        <f t="shared" si="186"/>
        <v>3.8869738125243414E-2</v>
      </c>
      <c r="F154" s="28">
        <f t="shared" si="186"/>
        <v>0.11554054310908857</v>
      </c>
      <c r="G154" s="28">
        <f t="shared" si="186"/>
        <v>1.8390216768773282E-2</v>
      </c>
      <c r="H154" s="28">
        <f t="shared" si="186"/>
        <v>-2.2849931132125856E-2</v>
      </c>
      <c r="I154" s="28">
        <f t="shared" si="186"/>
        <v>5.8309620575480725E-2</v>
      </c>
      <c r="J154" s="28">
        <f t="shared" si="186"/>
        <v>9.2754553162044395E-3</v>
      </c>
      <c r="L154" s="29" t="s">
        <v>1176</v>
      </c>
      <c r="M154" s="28">
        <f t="shared" si="179"/>
        <v>3.3228074951377584E-2</v>
      </c>
      <c r="N154" s="28">
        <f t="shared" si="179"/>
        <v>9.8756019014619278E-2</v>
      </c>
      <c r="O154" s="28">
        <f t="shared" si="179"/>
        <v>-0.18121400149856048</v>
      </c>
      <c r="P154" s="28"/>
      <c r="Q154" s="28">
        <f t="shared" si="180"/>
        <v>0.46169322208173247</v>
      </c>
      <c r="R154" s="28">
        <f t="shared" si="180"/>
        <v>-0.14123596639320235</v>
      </c>
      <c r="S154" s="28">
        <f t="shared" si="180"/>
        <v>4.0486053873942884E-2</v>
      </c>
      <c r="T154" s="28">
        <f t="shared" si="180"/>
        <v>0</v>
      </c>
      <c r="U154" s="28">
        <f t="shared" si="180"/>
        <v>1.1125952550110174E-2</v>
      </c>
      <c r="V154" s="4"/>
      <c r="W154" s="29" t="s">
        <v>1176</v>
      </c>
      <c r="X154" s="28">
        <f t="shared" ref="X154:AF154" si="187">X80/X79-1</f>
        <v>5.420199402904613E-3</v>
      </c>
      <c r="Y154" s="28">
        <f t="shared" si="187"/>
        <v>-3.6683405932955493E-2</v>
      </c>
      <c r="Z154" s="28">
        <f t="shared" si="187"/>
        <v>0.13015647511648432</v>
      </c>
      <c r="AA154" s="28">
        <f t="shared" si="187"/>
        <v>5.260472428775298E-2</v>
      </c>
      <c r="AB154" s="28">
        <f t="shared" si="187"/>
        <v>-4.4026326136536453E-2</v>
      </c>
      <c r="AC154" s="28">
        <f t="shared" si="187"/>
        <v>7.3551725644698251E-3</v>
      </c>
      <c r="AD154" s="28">
        <f t="shared" si="187"/>
        <v>3.0353319067079498E-2</v>
      </c>
      <c r="AE154" s="28">
        <f t="shared" si="187"/>
        <v>3.5270769871845298E-2</v>
      </c>
      <c r="AF154" s="28">
        <f t="shared" si="187"/>
        <v>-1.3993158117752369E-2</v>
      </c>
    </row>
    <row r="155" spans="1:32" x14ac:dyDescent="0.25">
      <c r="A155" s="29" t="s">
        <v>1177</v>
      </c>
      <c r="B155" s="28">
        <f t="shared" ref="B155:J155" si="188">B81/B80-1</f>
        <v>3.5575722773359519E-2</v>
      </c>
      <c r="C155" s="28">
        <f t="shared" si="188"/>
        <v>4.060401584765394E-3</v>
      </c>
      <c r="D155" s="28">
        <f t="shared" si="188"/>
        <v>8.9983043135058782E-2</v>
      </c>
      <c r="E155" s="28">
        <f t="shared" si="188"/>
        <v>4.4440001952384955E-2</v>
      </c>
      <c r="F155" s="28">
        <f t="shared" si="188"/>
        <v>8.0306702379068451E-2</v>
      </c>
      <c r="G155" s="28">
        <f t="shared" si="188"/>
        <v>3.4070608977536665E-2</v>
      </c>
      <c r="H155" s="28">
        <f t="shared" si="188"/>
        <v>5.7811246866455779E-2</v>
      </c>
      <c r="I155" s="28">
        <f t="shared" si="188"/>
        <v>0.11483882296242487</v>
      </c>
      <c r="J155" s="28">
        <f t="shared" si="188"/>
        <v>-7.6378874673598274E-3</v>
      </c>
      <c r="L155" s="29" t="s">
        <v>1177</v>
      </c>
      <c r="M155" s="28">
        <f t="shared" si="179"/>
        <v>7.6392594124362834E-2</v>
      </c>
      <c r="N155" s="28">
        <f t="shared" si="179"/>
        <v>7.12379289332008E-2</v>
      </c>
      <c r="O155" s="28">
        <f t="shared" si="179"/>
        <v>-0.1187910828430927</v>
      </c>
      <c r="P155" s="28"/>
      <c r="Q155" s="28">
        <f t="shared" si="180"/>
        <v>0.40459513057650076</v>
      </c>
      <c r="R155" s="28">
        <f t="shared" si="180"/>
        <v>-9.9599069583294564E-2</v>
      </c>
      <c r="S155" s="28">
        <f t="shared" si="180"/>
        <v>0.13150711829302808</v>
      </c>
      <c r="T155" s="28">
        <f t="shared" si="180"/>
        <v>1.3888633131534212E-2</v>
      </c>
      <c r="U155" s="28">
        <f t="shared" si="180"/>
        <v>1.9413604009316243E-2</v>
      </c>
      <c r="V155" s="4"/>
      <c r="W155" s="29" t="s">
        <v>1177</v>
      </c>
      <c r="X155" s="28">
        <f t="shared" ref="X155:AF155" si="189">X81/X80-1</f>
        <v>1.1118433139955419E-2</v>
      </c>
      <c r="Y155" s="28">
        <f t="shared" si="189"/>
        <v>-3.349227670515631E-2</v>
      </c>
      <c r="Z155" s="28">
        <f t="shared" si="189"/>
        <v>8.7789678485092892E-2</v>
      </c>
      <c r="AA155" s="28">
        <f t="shared" si="189"/>
        <v>4.0468534107626741E-2</v>
      </c>
      <c r="AB155" s="28">
        <f t="shared" si="189"/>
        <v>-9.4298876663423181E-2</v>
      </c>
      <c r="AC155" s="28">
        <f t="shared" si="189"/>
        <v>8.504925548621145E-3</v>
      </c>
      <c r="AD155" s="28">
        <f t="shared" si="189"/>
        <v>6.8517171782339403E-2</v>
      </c>
      <c r="AE155" s="28">
        <f t="shared" si="189"/>
        <v>0.1639176120059489</v>
      </c>
      <c r="AF155" s="28">
        <f t="shared" si="189"/>
        <v>-0.1044583078754413</v>
      </c>
    </row>
    <row r="156" spans="1:32" x14ac:dyDescent="0.25">
      <c r="A156" s="29" t="s">
        <v>1178</v>
      </c>
      <c r="B156" s="28">
        <f t="shared" ref="B156:J156" si="190">B82/B81-1</f>
        <v>4.2391289781804842E-2</v>
      </c>
      <c r="C156" s="28">
        <f t="shared" si="190"/>
        <v>-2.295857486673003E-2</v>
      </c>
      <c r="D156" s="28">
        <f t="shared" si="190"/>
        <v>5.3786429622082244E-2</v>
      </c>
      <c r="E156" s="28">
        <f t="shared" si="190"/>
        <v>-5.2541900641098427E-2</v>
      </c>
      <c r="F156" s="28">
        <f t="shared" si="190"/>
        <v>2.9924029231012117E-3</v>
      </c>
      <c r="G156" s="28">
        <f t="shared" si="190"/>
        <v>7.7781193815025018E-2</v>
      </c>
      <c r="H156" s="28">
        <f t="shared" si="190"/>
        <v>0.13472089666761344</v>
      </c>
      <c r="I156" s="28">
        <f t="shared" si="190"/>
        <v>0.12068040769589361</v>
      </c>
      <c r="J156" s="28">
        <f t="shared" si="190"/>
        <v>-2.37346265639371E-2</v>
      </c>
      <c r="L156" s="29" t="s">
        <v>1178</v>
      </c>
      <c r="M156" s="28">
        <f t="shared" si="179"/>
        <v>0.10744600915976021</v>
      </c>
      <c r="N156" s="28">
        <f t="shared" si="179"/>
        <v>3.6469176317610597E-2</v>
      </c>
      <c r="O156" s="28">
        <f t="shared" si="179"/>
        <v>2.3861278752583148E-2</v>
      </c>
      <c r="P156" s="28"/>
      <c r="Q156" s="28">
        <f t="shared" si="180"/>
        <v>0.11256948637012165</v>
      </c>
      <c r="R156" s="28">
        <f t="shared" si="180"/>
        <v>0.15117789050861075</v>
      </c>
      <c r="S156" s="28">
        <f t="shared" si="180"/>
        <v>0.14231062063460143</v>
      </c>
      <c r="T156" s="28">
        <f t="shared" si="180"/>
        <v>8.4647959830175035E-2</v>
      </c>
      <c r="U156" s="28">
        <f t="shared" si="180"/>
        <v>4.3308949624982773E-3</v>
      </c>
      <c r="V156" s="4"/>
      <c r="W156" s="29" t="s">
        <v>1178</v>
      </c>
      <c r="X156" s="28">
        <f t="shared" ref="X156:AF156" si="191">X82/X81-1</f>
        <v>2.4497938807036324E-2</v>
      </c>
      <c r="Y156" s="28">
        <f t="shared" si="191"/>
        <v>-3.7662429606916903E-2</v>
      </c>
      <c r="Z156" s="28">
        <f t="shared" si="191"/>
        <v>5.7005634568640051E-2</v>
      </c>
      <c r="AA156" s="28">
        <f t="shared" si="191"/>
        <v>-5.2541900641098427E-2</v>
      </c>
      <c r="AB156" s="28">
        <f t="shared" si="191"/>
        <v>-1.9474454434386446E-2</v>
      </c>
      <c r="AC156" s="28">
        <f t="shared" si="191"/>
        <v>7.0114651844215281E-3</v>
      </c>
      <c r="AD156" s="28">
        <f t="shared" si="191"/>
        <v>0.125998418229889</v>
      </c>
      <c r="AE156" s="28">
        <f t="shared" si="191"/>
        <v>0.18075838017093004</v>
      </c>
      <c r="AF156" s="28">
        <f t="shared" si="191"/>
        <v>-5.4621445209037889E-2</v>
      </c>
    </row>
    <row r="157" spans="1:32" x14ac:dyDescent="0.25">
      <c r="A157" s="29" t="s">
        <v>1179</v>
      </c>
      <c r="B157" s="28">
        <f t="shared" ref="B157:J157" si="192">B83/B82-1</f>
        <v>3.0201430491488601E-2</v>
      </c>
      <c r="C157" s="28">
        <f t="shared" si="192"/>
        <v>4.1346085760693096E-2</v>
      </c>
      <c r="D157" s="28">
        <f t="shared" si="192"/>
        <v>6.9539776516765128E-2</v>
      </c>
      <c r="E157" s="28">
        <f t="shared" si="192"/>
        <v>-0.10503345204730441</v>
      </c>
      <c r="F157" s="28">
        <f t="shared" si="192"/>
        <v>-8.7423047916429297E-2</v>
      </c>
      <c r="G157" s="28">
        <f t="shared" si="192"/>
        <v>7.4730910981994692E-2</v>
      </c>
      <c r="H157" s="28">
        <f t="shared" si="192"/>
        <v>-1.0363493546012403E-2</v>
      </c>
      <c r="I157" s="28">
        <f t="shared" si="192"/>
        <v>-3.0634939897565938E-2</v>
      </c>
      <c r="J157" s="28">
        <f t="shared" si="192"/>
        <v>-1.9821387553271119E-2</v>
      </c>
      <c r="L157" s="29" t="s">
        <v>1179</v>
      </c>
      <c r="M157" s="28">
        <f t="shared" si="179"/>
        <v>5.1316936810182012E-2</v>
      </c>
      <c r="N157" s="28">
        <f t="shared" si="179"/>
        <v>1.5527827899259217E-2</v>
      </c>
      <c r="O157" s="28">
        <f t="shared" si="179"/>
        <v>-2.3305187184785803E-2</v>
      </c>
      <c r="P157" s="28"/>
      <c r="Q157" s="28">
        <f t="shared" si="180"/>
        <v>-5.0589867756211881E-2</v>
      </c>
      <c r="R157" s="28">
        <f t="shared" si="180"/>
        <v>9.6304652206271602E-2</v>
      </c>
      <c r="S157" s="28">
        <f t="shared" si="180"/>
        <v>2.9887489886498475E-2</v>
      </c>
      <c r="T157" s="28">
        <f t="shared" si="180"/>
        <v>7.5812314647554002E-2</v>
      </c>
      <c r="U157" s="28">
        <f t="shared" si="180"/>
        <v>0</v>
      </c>
      <c r="W157" s="29" t="s">
        <v>1179</v>
      </c>
      <c r="X157" s="28">
        <f t="shared" ref="X157:AF157" si="193">X83/X82-1</f>
        <v>2.0535647523195921E-2</v>
      </c>
      <c r="Y157" s="28">
        <f t="shared" si="193"/>
        <v>4.8226233928375217E-2</v>
      </c>
      <c r="Z157" s="28">
        <f t="shared" si="193"/>
        <v>7.9214408303943662E-2</v>
      </c>
      <c r="AA157" s="28">
        <f t="shared" si="193"/>
        <v>-0.10503345204730441</v>
      </c>
      <c r="AB157" s="28">
        <f t="shared" si="193"/>
        <v>-9.5992045892518418E-2</v>
      </c>
      <c r="AC157" s="28">
        <f t="shared" si="193"/>
        <v>5.095131313194412E-2</v>
      </c>
      <c r="AD157" s="28">
        <f t="shared" si="193"/>
        <v>-5.4236692757706151E-2</v>
      </c>
      <c r="AE157" s="28">
        <f t="shared" si="193"/>
        <v>-6.4497697373277929E-2</v>
      </c>
      <c r="AF157" s="28">
        <f t="shared" si="193"/>
        <v>-4.2995611013321278E-2</v>
      </c>
    </row>
    <row r="158" spans="1:32" x14ac:dyDescent="0.25">
      <c r="A158" s="29" t="s">
        <v>1180</v>
      </c>
      <c r="B158" s="28">
        <f t="shared" ref="B158:J158" si="194">B84/B83-1</f>
        <v>9.9287423630824545E-2</v>
      </c>
      <c r="C158" s="28">
        <f t="shared" si="194"/>
        <v>0.12676555034654813</v>
      </c>
      <c r="D158" s="28">
        <f t="shared" si="194"/>
        <v>4.3358994215555668E-2</v>
      </c>
      <c r="E158" s="28">
        <f t="shared" si="194"/>
        <v>2.0929410786647562E-3</v>
      </c>
      <c r="F158" s="28">
        <f t="shared" si="194"/>
        <v>3.2052233320136958E-2</v>
      </c>
      <c r="G158" s="28">
        <f t="shared" si="194"/>
        <v>0.19721204635667178</v>
      </c>
      <c r="H158" s="28">
        <f t="shared" si="194"/>
        <v>0.15825534608722647</v>
      </c>
      <c r="I158" s="28">
        <f t="shared" si="194"/>
        <v>-7.5231930523726787E-2</v>
      </c>
      <c r="J158" s="28">
        <f t="shared" si="194"/>
        <v>-1.9812820660536468E-2</v>
      </c>
      <c r="L158" s="29" t="s">
        <v>1180</v>
      </c>
      <c r="M158" s="28">
        <f t="shared" si="179"/>
        <v>0.13003099923650718</v>
      </c>
      <c r="N158" s="28">
        <f t="shared" si="179"/>
        <v>0.12073477486232576</v>
      </c>
      <c r="O158" s="28">
        <f t="shared" si="179"/>
        <v>4.7722557505166296E-2</v>
      </c>
      <c r="P158" s="28"/>
      <c r="Q158" s="28">
        <f t="shared" si="180"/>
        <v>-4.3714018163674595E-2</v>
      </c>
      <c r="R158" s="28">
        <f t="shared" si="180"/>
        <v>0.26769769907482455</v>
      </c>
      <c r="S158" s="28">
        <f t="shared" si="180"/>
        <v>3.3393136365020393E-2</v>
      </c>
      <c r="T158" s="28">
        <f t="shared" si="180"/>
        <v>3.1937482854677679E-2</v>
      </c>
      <c r="U158" s="28">
        <f t="shared" si="180"/>
        <v>0</v>
      </c>
      <c r="W158" s="29" t="s">
        <v>1180</v>
      </c>
      <c r="X158" s="28">
        <f t="shared" ref="X158:AF158" si="195">X84/X83-1</f>
        <v>8.51172610237938E-2</v>
      </c>
      <c r="Y158" s="28">
        <f t="shared" si="195"/>
        <v>0.13028992644360882</v>
      </c>
      <c r="Z158" s="28">
        <f t="shared" si="195"/>
        <v>4.267904538789824E-2</v>
      </c>
      <c r="AA158" s="28">
        <f t="shared" si="195"/>
        <v>2.0929410786647562E-3</v>
      </c>
      <c r="AB158" s="28">
        <f t="shared" si="195"/>
        <v>5.4478270707903009E-2</v>
      </c>
      <c r="AC158" s="28">
        <f t="shared" si="195"/>
        <v>0.11910317746101229</v>
      </c>
      <c r="AD158" s="28">
        <f t="shared" si="195"/>
        <v>0.30537735404721111</v>
      </c>
      <c r="AE158" s="28">
        <f t="shared" si="195"/>
        <v>-0.14128241345887604</v>
      </c>
      <c r="AF158" s="28">
        <f t="shared" si="195"/>
        <v>-3.2300123906151224E-2</v>
      </c>
    </row>
    <row r="159" spans="1:32" x14ac:dyDescent="0.25">
      <c r="A159" s="29" t="s">
        <v>1181</v>
      </c>
      <c r="B159" s="28">
        <f t="shared" ref="B159:J159" si="196">B85/B84-1</f>
        <v>4.6810739312083349E-2</v>
      </c>
      <c r="C159" s="28">
        <f t="shared" si="196"/>
        <v>0.14768198844977021</v>
      </c>
      <c r="D159" s="28">
        <f t="shared" si="196"/>
        <v>-1.2660861753853725E-3</v>
      </c>
      <c r="E159" s="28">
        <f t="shared" si="196"/>
        <v>2.5509864916783975E-2</v>
      </c>
      <c r="F159" s="28">
        <f t="shared" si="196"/>
        <v>4.1735070437308508E-2</v>
      </c>
      <c r="G159" s="28">
        <f t="shared" si="196"/>
        <v>4.1159419710552925E-2</v>
      </c>
      <c r="H159" s="28">
        <f t="shared" si="196"/>
        <v>-2.1452041020360024E-2</v>
      </c>
      <c r="I159" s="28">
        <f t="shared" si="196"/>
        <v>-1.7044869972778098E-2</v>
      </c>
      <c r="J159" s="28">
        <f t="shared" si="196"/>
        <v>1.0941663364869569E-3</v>
      </c>
      <c r="L159" s="29" t="s">
        <v>1181</v>
      </c>
      <c r="M159" s="28">
        <f t="shared" si="179"/>
        <v>5.0115707298125312E-2</v>
      </c>
      <c r="N159" s="28">
        <f t="shared" si="179"/>
        <v>8.352210780245839E-2</v>
      </c>
      <c r="O159" s="28">
        <f t="shared" si="179"/>
        <v>-1.2522245683560418E-2</v>
      </c>
      <c r="P159" s="28"/>
      <c r="Q159" s="28">
        <f t="shared" si="180"/>
        <v>-3.179996387104056E-2</v>
      </c>
      <c r="R159" s="28">
        <f t="shared" si="180"/>
        <v>4.4003557188705633E-2</v>
      </c>
      <c r="S159" s="28">
        <f t="shared" si="180"/>
        <v>6.35190925421103E-3</v>
      </c>
      <c r="T159" s="28">
        <f t="shared" si="180"/>
        <v>3.1543567306766107E-2</v>
      </c>
      <c r="U159" s="28">
        <f t="shared" si="180"/>
        <v>-2.1567921149907576E-3</v>
      </c>
      <c r="W159" s="29" t="s">
        <v>1181</v>
      </c>
      <c r="X159" s="28">
        <f t="shared" ref="X159:AF159" si="197">X85/X84-1</f>
        <v>5.0016827751112825E-2</v>
      </c>
      <c r="Y159" s="28">
        <f t="shared" si="197"/>
        <v>0.17528365524960954</v>
      </c>
      <c r="Z159" s="28">
        <f t="shared" si="197"/>
        <v>2.561846163365411E-3</v>
      </c>
      <c r="AA159" s="28">
        <f t="shared" si="197"/>
        <v>2.5509864916783975E-2</v>
      </c>
      <c r="AB159" s="28">
        <f t="shared" si="197"/>
        <v>7.7004088205456567E-2</v>
      </c>
      <c r="AC159" s="28">
        <f t="shared" si="197"/>
        <v>5.3979388763462977E-2</v>
      </c>
      <c r="AD159" s="28">
        <f t="shared" si="197"/>
        <v>-8.2698827809844055E-2</v>
      </c>
      <c r="AE159" s="28">
        <f t="shared" si="197"/>
        <v>-7.9941769278373154E-2</v>
      </c>
      <c r="AF159" s="28">
        <f t="shared" si="197"/>
        <v>9.9406880189798041E-2</v>
      </c>
    </row>
    <row r="160" spans="1:32" x14ac:dyDescent="0.25">
      <c r="A160" s="29" t="s">
        <v>1182</v>
      </c>
      <c r="B160" s="28">
        <f t="shared" ref="B160:J160" si="198">B86/B85-1</f>
        <v>1.0938513678742989E-2</v>
      </c>
      <c r="C160" s="28">
        <f t="shared" si="198"/>
        <v>2.6001420854687929E-2</v>
      </c>
      <c r="D160" s="28">
        <f t="shared" si="198"/>
        <v>-4.4754398270482332E-3</v>
      </c>
      <c r="E160" s="28">
        <f t="shared" si="198"/>
        <v>4.4044808729322149E-3</v>
      </c>
      <c r="F160" s="28">
        <f t="shared" si="198"/>
        <v>1.3323085000156443E-3</v>
      </c>
      <c r="G160" s="28">
        <f t="shared" si="198"/>
        <v>1.1689907309644365E-2</v>
      </c>
      <c r="H160" s="28">
        <f t="shared" si="198"/>
        <v>6.232291915216015E-3</v>
      </c>
      <c r="I160" s="28">
        <f t="shared" si="198"/>
        <v>9.6375066337714976E-3</v>
      </c>
      <c r="J160" s="28">
        <f t="shared" si="198"/>
        <v>6.5389464348168946E-3</v>
      </c>
      <c r="L160" s="29" t="s">
        <v>1182</v>
      </c>
      <c r="M160" s="28">
        <f t="shared" si="179"/>
        <v>-1.5138456527706845E-3</v>
      </c>
      <c r="N160" s="28">
        <f t="shared" si="179"/>
        <v>4.4962786482189987E-3</v>
      </c>
      <c r="O160" s="28">
        <f t="shared" si="179"/>
        <v>0</v>
      </c>
      <c r="P160" s="28"/>
      <c r="Q160" s="28">
        <f t="shared" si="180"/>
        <v>-6.3728927536535251E-2</v>
      </c>
      <c r="R160" s="28">
        <f t="shared" si="180"/>
        <v>2.211186067864479E-2</v>
      </c>
      <c r="S160" s="28">
        <f t="shared" si="180"/>
        <v>-4.1631852646277778E-2</v>
      </c>
      <c r="T160" s="28">
        <f t="shared" si="180"/>
        <v>2.7430276170301804E-2</v>
      </c>
      <c r="U160" s="28">
        <f t="shared" si="180"/>
        <v>0</v>
      </c>
      <c r="W160" s="29" t="s">
        <v>1182</v>
      </c>
      <c r="X160" s="28">
        <f t="shared" ref="X160:AF160" si="199">X86/X85-1</f>
        <v>2.0147351396767599E-2</v>
      </c>
      <c r="Y160" s="28">
        <f t="shared" si="199"/>
        <v>3.4641704508186155E-2</v>
      </c>
      <c r="Z160" s="28">
        <f t="shared" si="199"/>
        <v>-5.1780824433393935E-3</v>
      </c>
      <c r="AA160" s="28">
        <f t="shared" si="199"/>
        <v>4.4044808729322149E-3</v>
      </c>
      <c r="AB160" s="28">
        <f t="shared" si="199"/>
        <v>3.2679265248322764E-2</v>
      </c>
      <c r="AC160" s="28">
        <f t="shared" si="199"/>
        <v>-4.5393650802252328E-3</v>
      </c>
      <c r="AD160" s="28">
        <f t="shared" si="199"/>
        <v>7.4218828201451981E-2</v>
      </c>
      <c r="AE160" s="28">
        <f t="shared" si="199"/>
        <v>-2.7741824459915909E-2</v>
      </c>
      <c r="AF160" s="28">
        <f t="shared" si="199"/>
        <v>0.18601640051791124</v>
      </c>
    </row>
    <row r="161" spans="1:32" x14ac:dyDescent="0.25">
      <c r="A161" s="29" t="s">
        <v>1183</v>
      </c>
      <c r="B161" s="28">
        <f t="shared" ref="B161:J161" si="200">B87/B86-1</f>
        <v>2.6331303102251402E-2</v>
      </c>
      <c r="C161" s="28">
        <f t="shared" si="200"/>
        <v>1.9655614329693538E-2</v>
      </c>
      <c r="D161" s="28">
        <f t="shared" si="200"/>
        <v>4.3282226047145933E-2</v>
      </c>
      <c r="E161" s="28">
        <f t="shared" si="200"/>
        <v>-1.2897544025112007E-2</v>
      </c>
      <c r="F161" s="28">
        <f t="shared" si="200"/>
        <v>4.2536881848418417E-3</v>
      </c>
      <c r="G161" s="28">
        <f t="shared" si="200"/>
        <v>4.8247793666075678E-2</v>
      </c>
      <c r="H161" s="28">
        <f t="shared" si="200"/>
        <v>3.4996058430530663E-2</v>
      </c>
      <c r="I161" s="28">
        <f t="shared" si="200"/>
        <v>-1.1245374101175321E-2</v>
      </c>
      <c r="J161" s="28">
        <f t="shared" si="200"/>
        <v>4.0409901585221064E-3</v>
      </c>
      <c r="L161" s="29" t="s">
        <v>1183</v>
      </c>
      <c r="M161" s="28">
        <f t="shared" si="179"/>
        <v>2.1931697645950488E-2</v>
      </c>
      <c r="N161" s="28">
        <f t="shared" si="179"/>
        <v>1.7681779879532344E-2</v>
      </c>
      <c r="O161" s="28">
        <f t="shared" si="179"/>
        <v>0.13796489180764682</v>
      </c>
      <c r="P161" s="28"/>
      <c r="Q161" s="28">
        <f t="shared" ref="Q161:U167" si="201">Q87/Q86-1</f>
        <v>0</v>
      </c>
      <c r="R161" s="28">
        <f t="shared" si="201"/>
        <v>6.4738855956249397E-2</v>
      </c>
      <c r="S161" s="28">
        <f t="shared" si="201"/>
        <v>-2.9135197601376506E-2</v>
      </c>
      <c r="T161" s="28">
        <f t="shared" si="201"/>
        <v>-5.0373630805313763E-3</v>
      </c>
      <c r="U161" s="28">
        <f t="shared" si="201"/>
        <v>1.6210904413245242E-3</v>
      </c>
      <c r="W161" s="29" t="s">
        <v>1183</v>
      </c>
      <c r="X161" s="28">
        <f t="shared" ref="X161:AF161" si="202">X87/X86-1</f>
        <v>2.9509430831506922E-2</v>
      </c>
      <c r="Y161" s="28">
        <f t="shared" si="202"/>
        <v>2.0425550563317962E-2</v>
      </c>
      <c r="Z161" s="28">
        <f t="shared" si="202"/>
        <v>2.8339704305096802E-2</v>
      </c>
      <c r="AA161" s="28">
        <f t="shared" si="202"/>
        <v>-1.2897544025112007E-2</v>
      </c>
      <c r="AB161" s="28">
        <f t="shared" si="202"/>
        <v>6.1118129605854943E-3</v>
      </c>
      <c r="AC161" s="28">
        <f t="shared" si="202"/>
        <v>2.1757319317588397E-2</v>
      </c>
      <c r="AD161" s="28">
        <f t="shared" si="202"/>
        <v>0.11626450732381</v>
      </c>
      <c r="AE161" s="28">
        <f t="shared" si="202"/>
        <v>-2.5027341131322989E-2</v>
      </c>
      <c r="AF161" s="28">
        <f t="shared" si="202"/>
        <v>6.0043668122270688E-2</v>
      </c>
    </row>
    <row r="162" spans="1:32" x14ac:dyDescent="0.25">
      <c r="A162" s="29" t="s">
        <v>1184</v>
      </c>
      <c r="B162" s="28">
        <f t="shared" ref="B162:J167" si="203">B88/B87-1</f>
        <v>5.4389531309787964E-2</v>
      </c>
      <c r="C162" s="28">
        <f t="shared" si="203"/>
        <v>6.9825062922178605E-2</v>
      </c>
      <c r="D162" s="28">
        <f t="shared" si="203"/>
        <v>7.1280060520075184E-2</v>
      </c>
      <c r="E162" s="28">
        <f t="shared" si="203"/>
        <v>8.9887224858620218E-3</v>
      </c>
      <c r="F162" s="28">
        <f t="shared" si="203"/>
        <v>3.180918115279141E-2</v>
      </c>
      <c r="G162" s="28">
        <f t="shared" si="203"/>
        <v>6.5016482253271057E-2</v>
      </c>
      <c r="H162" s="28">
        <f t="shared" si="203"/>
        <v>5.3486608760003218E-2</v>
      </c>
      <c r="I162" s="28">
        <f t="shared" si="203"/>
        <v>-4.8900302172949495E-3</v>
      </c>
      <c r="J162" s="28">
        <f t="shared" si="203"/>
        <v>4.7643896606104352E-3</v>
      </c>
      <c r="L162" s="29" t="s">
        <v>1184</v>
      </c>
      <c r="M162" s="28">
        <f t="shared" si="179"/>
        <v>4.0635991210748124E-2</v>
      </c>
      <c r="N162" s="28">
        <f t="shared" si="179"/>
        <v>3.0438719084935784E-2</v>
      </c>
      <c r="O162" s="28">
        <f t="shared" si="179"/>
        <v>0.13508978674090777</v>
      </c>
      <c r="P162" s="28"/>
      <c r="Q162" s="28">
        <f t="shared" si="201"/>
        <v>1.1224485293517494E-2</v>
      </c>
      <c r="R162" s="28">
        <f t="shared" si="201"/>
        <v>8.1292520351056607E-2</v>
      </c>
      <c r="S162" s="28">
        <f t="shared" si="201"/>
        <v>5.2112328587705647E-3</v>
      </c>
      <c r="T162" s="28">
        <f t="shared" si="201"/>
        <v>1.3526411619986911E-2</v>
      </c>
      <c r="U162" s="28">
        <f t="shared" si="201"/>
        <v>5.3948892011002059E-4</v>
      </c>
      <c r="W162" s="29" t="s">
        <v>1184</v>
      </c>
      <c r="X162" s="28">
        <f t="shared" ref="X162:AF162" si="204">X88/X87-1</f>
        <v>6.4254336874961737E-2</v>
      </c>
      <c r="Y162" s="28">
        <f t="shared" si="204"/>
        <v>8.5147236440893836E-2</v>
      </c>
      <c r="Z162" s="28">
        <f t="shared" si="204"/>
        <v>6.0136279740088172E-2</v>
      </c>
      <c r="AA162" s="28">
        <f t="shared" si="204"/>
        <v>8.9887224858620218E-3</v>
      </c>
      <c r="AB162" s="28">
        <f t="shared" si="204"/>
        <v>4.0746503655000987E-2</v>
      </c>
      <c r="AC162" s="28">
        <f t="shared" si="204"/>
        <v>3.7727831847352844E-2</v>
      </c>
      <c r="AD162" s="28">
        <f t="shared" si="204"/>
        <v>0.10669370149678548</v>
      </c>
      <c r="AE162" s="28">
        <f t="shared" si="204"/>
        <v>-4.6613343474754321E-2</v>
      </c>
      <c r="AF162" s="28">
        <f t="shared" si="204"/>
        <v>9.7150703741847311E-2</v>
      </c>
    </row>
    <row r="163" spans="1:32" x14ac:dyDescent="0.25">
      <c r="A163" s="29" t="s">
        <v>1185</v>
      </c>
      <c r="B163" s="183">
        <f t="shared" si="203"/>
        <v>2.8454044756125452E-2</v>
      </c>
      <c r="C163" s="183">
        <f t="shared" si="203"/>
        <v>2.7967194705321718E-2</v>
      </c>
      <c r="D163" s="183">
        <f t="shared" si="203"/>
        <v>1.0467160219452154E-2</v>
      </c>
      <c r="E163" s="183">
        <f t="shared" si="203"/>
        <v>1.0076487840526838E-2</v>
      </c>
      <c r="F163" s="183">
        <f t="shared" si="203"/>
        <v>5.5531514657227943E-2</v>
      </c>
      <c r="G163" s="183">
        <f t="shared" si="203"/>
        <v>4.5928885231850236E-2</v>
      </c>
      <c r="H163" s="183">
        <f t="shared" si="203"/>
        <v>3.7843226691820497E-2</v>
      </c>
      <c r="I163" s="183">
        <f t="shared" si="203"/>
        <v>4.2748710933793177E-4</v>
      </c>
      <c r="J163" s="183">
        <f t="shared" si="203"/>
        <v>2.898584581285446E-3</v>
      </c>
      <c r="L163" s="29" t="s">
        <v>1185</v>
      </c>
      <c r="M163" s="28">
        <f t="shared" si="179"/>
        <v>2.7769211177527398E-2</v>
      </c>
      <c r="N163" s="28">
        <f t="shared" si="179"/>
        <v>2.0983611855456052E-2</v>
      </c>
      <c r="O163" s="28">
        <f t="shared" si="179"/>
        <v>-0.11512791225846242</v>
      </c>
      <c r="P163" s="28"/>
      <c r="Q163" s="28">
        <f t="shared" si="201"/>
        <v>3.2032002655826508E-2</v>
      </c>
      <c r="R163" s="28">
        <f t="shared" si="201"/>
        <v>4.9511928576174258E-2</v>
      </c>
      <c r="S163" s="28">
        <f t="shared" si="201"/>
        <v>6.5147200373228076E-2</v>
      </c>
      <c r="T163" s="28">
        <f t="shared" si="201"/>
        <v>2.0259312971368182E-2</v>
      </c>
      <c r="U163" s="28">
        <f t="shared" si="201"/>
        <v>0</v>
      </c>
      <c r="W163" s="29" t="s">
        <v>1185</v>
      </c>
      <c r="X163" s="28">
        <f t="shared" ref="X163:AF163" si="205">X89/X88-1</f>
        <v>2.8932990781892265E-2</v>
      </c>
      <c r="Y163" s="28">
        <f t="shared" si="205"/>
        <v>3.054699743829703E-2</v>
      </c>
      <c r="Z163" s="28">
        <f t="shared" si="205"/>
        <v>3.3951956575115183E-2</v>
      </c>
      <c r="AA163" s="28">
        <f t="shared" si="205"/>
        <v>1.0076487840526838E-2</v>
      </c>
      <c r="AB163" s="28">
        <f t="shared" si="205"/>
        <v>6.544495585748189E-2</v>
      </c>
      <c r="AC163" s="28">
        <f t="shared" si="205"/>
        <v>3.9671564326040798E-2</v>
      </c>
      <c r="AD163" s="28">
        <f t="shared" si="205"/>
        <v>1.0509451591402375E-2</v>
      </c>
      <c r="AE163" s="28">
        <f t="shared" si="205"/>
        <v>-4.7336631083439884E-2</v>
      </c>
      <c r="AF163" s="28">
        <f t="shared" si="205"/>
        <v>6.070087609511865E-2</v>
      </c>
    </row>
    <row r="164" spans="1:32" x14ac:dyDescent="0.25">
      <c r="A164" s="29" t="s">
        <v>1186</v>
      </c>
      <c r="B164" s="183">
        <f t="shared" si="203"/>
        <v>3.9618274746626936E-2</v>
      </c>
      <c r="C164" s="183">
        <f t="shared" si="203"/>
        <v>1.049467237000723E-2</v>
      </c>
      <c r="D164" s="183">
        <f t="shared" si="203"/>
        <v>9.5773833376866069E-2</v>
      </c>
      <c r="E164" s="183">
        <f t="shared" si="203"/>
        <v>-1.4345501707982211E-2</v>
      </c>
      <c r="F164" s="183">
        <f t="shared" si="203"/>
        <v>3.3592650732839013E-2</v>
      </c>
      <c r="G164" s="183">
        <f t="shared" si="203"/>
        <v>2.1732624518245647E-2</v>
      </c>
      <c r="H164" s="183">
        <f t="shared" si="203"/>
        <v>2.2706830487189356E-2</v>
      </c>
      <c r="I164" s="183">
        <f t="shared" si="203"/>
        <v>0.13373557797530333</v>
      </c>
      <c r="J164" s="183">
        <f t="shared" si="203"/>
        <v>-2.0478651972625217E-3</v>
      </c>
      <c r="L164" s="29" t="s">
        <v>1186</v>
      </c>
      <c r="M164" s="28">
        <f t="shared" si="179"/>
        <v>3.4165598416525889E-2</v>
      </c>
      <c r="N164" s="28">
        <f t="shared" si="179"/>
        <v>5.5907754343667015E-3</v>
      </c>
      <c r="O164" s="28">
        <f t="shared" si="179"/>
        <v>-6.2890504737849517E-2</v>
      </c>
      <c r="P164" s="28"/>
      <c r="Q164" s="28">
        <f t="shared" si="201"/>
        <v>2.0282421391135896E-2</v>
      </c>
      <c r="R164" s="28">
        <f t="shared" si="201"/>
        <v>1.8056621030556608E-2</v>
      </c>
      <c r="S164" s="28">
        <f t="shared" si="201"/>
        <v>2.7645415801027751E-2</v>
      </c>
      <c r="T164" s="28">
        <f t="shared" si="201"/>
        <v>0.17769194938094279</v>
      </c>
      <c r="U164" s="28">
        <f t="shared" si="201"/>
        <v>-2.1567921149906466E-3</v>
      </c>
      <c r="W164" s="29" t="s">
        <v>1186</v>
      </c>
      <c r="X164" s="28">
        <f t="shared" ref="X164:AF164" si="206">X90/X89-1</f>
        <v>3.9589579092452976E-2</v>
      </c>
      <c r="Y164" s="28">
        <f t="shared" si="206"/>
        <v>1.0393249450443731E-2</v>
      </c>
      <c r="Z164" s="28">
        <f t="shared" si="206"/>
        <v>0.10964928997008383</v>
      </c>
      <c r="AA164" s="28">
        <f t="shared" si="206"/>
        <v>-1.2561337247033677E-2</v>
      </c>
      <c r="AB164" s="28">
        <f t="shared" si="206"/>
        <v>3.7653560971496081E-2</v>
      </c>
      <c r="AC164" s="28">
        <f t="shared" si="206"/>
        <v>2.3782166509458413E-2</v>
      </c>
      <c r="AD164" s="28">
        <f t="shared" si="206"/>
        <v>1.4222855488526642E-2</v>
      </c>
      <c r="AE164" s="28">
        <f t="shared" si="206"/>
        <v>3.8123440126575092E-2</v>
      </c>
      <c r="AF164" s="28">
        <f t="shared" si="206"/>
        <v>0</v>
      </c>
    </row>
    <row r="165" spans="1:32" x14ac:dyDescent="0.25">
      <c r="A165" s="29" t="s">
        <v>1187</v>
      </c>
      <c r="B165" s="183">
        <f t="shared" si="203"/>
        <v>2.1986623254533377E-2</v>
      </c>
      <c r="C165" s="183">
        <f t="shared" si="203"/>
        <v>3.3139942453787929E-2</v>
      </c>
      <c r="D165" s="183">
        <f t="shared" si="203"/>
        <v>0.14167322567131491</v>
      </c>
      <c r="E165" s="183">
        <f t="shared" si="203"/>
        <v>-5.863248796987186E-3</v>
      </c>
      <c r="F165" s="183">
        <f t="shared" si="203"/>
        <v>1.4807702761951314E-2</v>
      </c>
      <c r="G165" s="183">
        <f t="shared" si="203"/>
        <v>-5.246367614962455E-2</v>
      </c>
      <c r="H165" s="183">
        <f t="shared" si="203"/>
        <v>-4.4149839692822379E-2</v>
      </c>
      <c r="I165" s="183">
        <f t="shared" si="203"/>
        <v>4.2626466227843274E-2</v>
      </c>
      <c r="J165" s="183">
        <f t="shared" si="203"/>
        <v>0</v>
      </c>
      <c r="L165" s="29" t="s">
        <v>1187</v>
      </c>
      <c r="M165" s="28">
        <f t="shared" si="179"/>
        <v>-1.6422302042984338E-2</v>
      </c>
      <c r="N165" s="28">
        <f t="shared" si="179"/>
        <v>1.2945196708017193E-2</v>
      </c>
      <c r="O165" s="28">
        <f t="shared" si="179"/>
        <v>5.8344044744341295E-2</v>
      </c>
      <c r="P165" s="28"/>
      <c r="Q165" s="28">
        <f t="shared" si="201"/>
        <v>0</v>
      </c>
      <c r="R165" s="28">
        <f t="shared" si="201"/>
        <v>-9.5960197596333452E-2</v>
      </c>
      <c r="S165" s="28">
        <f t="shared" si="201"/>
        <v>0</v>
      </c>
      <c r="T165" s="28">
        <f t="shared" si="201"/>
        <v>4.3299969479710487E-2</v>
      </c>
      <c r="U165" s="28">
        <f t="shared" si="201"/>
        <v>0</v>
      </c>
      <c r="W165" s="29" t="s">
        <v>1187</v>
      </c>
      <c r="X165" s="28">
        <f t="shared" ref="X165:AF165" si="207">X91/X90-1</f>
        <v>5.2562031791673069E-2</v>
      </c>
      <c r="Y165" s="28">
        <f t="shared" si="207"/>
        <v>4.2434563377170109E-2</v>
      </c>
      <c r="Z165" s="28">
        <f t="shared" si="207"/>
        <v>0.16478222723318336</v>
      </c>
      <c r="AA165" s="28">
        <f t="shared" si="207"/>
        <v>-7.6595157730788843E-3</v>
      </c>
      <c r="AB165" s="28">
        <f t="shared" si="207"/>
        <v>2.2104921357028795E-2</v>
      </c>
      <c r="AC165" s="28">
        <f t="shared" si="207"/>
        <v>2.7633251136142567E-2</v>
      </c>
      <c r="AD165" s="28">
        <f t="shared" si="207"/>
        <v>-8.8269866598452928E-2</v>
      </c>
      <c r="AE165" s="28">
        <f t="shared" si="207"/>
        <v>2.2811946022675E-2</v>
      </c>
      <c r="AF165" s="28">
        <f t="shared" si="207"/>
        <v>0</v>
      </c>
    </row>
    <row r="166" spans="1:32" x14ac:dyDescent="0.25">
      <c r="A166" s="29" t="s">
        <v>1188</v>
      </c>
      <c r="B166" s="183">
        <f t="shared" si="203"/>
        <v>-1.3207591351358405E-2</v>
      </c>
      <c r="C166" s="183">
        <f t="shared" si="203"/>
        <v>-3.6839386230113624E-2</v>
      </c>
      <c r="D166" s="183">
        <f t="shared" si="203"/>
        <v>2.5577827610908654E-2</v>
      </c>
      <c r="E166" s="183">
        <f t="shared" si="203"/>
        <v>3.2758492415694951E-2</v>
      </c>
      <c r="F166" s="183">
        <f t="shared" si="203"/>
        <v>6.859014511984407E-2</v>
      </c>
      <c r="G166" s="183">
        <f t="shared" si="203"/>
        <v>-4.0704504779503603E-2</v>
      </c>
      <c r="H166" s="183">
        <f t="shared" si="203"/>
        <v>-3.7870651658327148E-2</v>
      </c>
      <c r="I166" s="183">
        <f t="shared" si="203"/>
        <v>-2.2170564777642676E-3</v>
      </c>
      <c r="J166" s="183">
        <f t="shared" si="203"/>
        <v>0</v>
      </c>
      <c r="L166" s="29" t="s">
        <v>1188</v>
      </c>
      <c r="M166" s="28">
        <f t="shared" si="179"/>
        <v>-1.3371070458813916E-2</v>
      </c>
      <c r="N166" s="28">
        <f t="shared" si="179"/>
        <v>4.525952418163115E-3</v>
      </c>
      <c r="O166" s="28">
        <f t="shared" si="179"/>
        <v>0</v>
      </c>
      <c r="P166" s="28"/>
      <c r="Q166" s="28">
        <f t="shared" si="201"/>
        <v>0.10748475441833882</v>
      </c>
      <c r="R166" s="28">
        <f t="shared" si="201"/>
        <v>-7.1827956534070259E-2</v>
      </c>
      <c r="S166" s="28">
        <f t="shared" si="201"/>
        <v>0</v>
      </c>
      <c r="T166" s="28">
        <f t="shared" si="201"/>
        <v>2.160634330478528E-3</v>
      </c>
      <c r="U166" s="28">
        <f t="shared" si="201"/>
        <v>0</v>
      </c>
      <c r="W166" s="29" t="s">
        <v>1188</v>
      </c>
      <c r="X166" s="28">
        <f t="shared" ref="X166:AF166" si="208">X92/X91-1</f>
        <v>-1.310022193141791E-2</v>
      </c>
      <c r="Y166" s="28">
        <f t="shared" si="208"/>
        <v>-5.1480150675218161E-2</v>
      </c>
      <c r="Z166" s="28">
        <f t="shared" si="208"/>
        <v>2.8718659734858099E-2</v>
      </c>
      <c r="AA166" s="28">
        <f t="shared" si="208"/>
        <v>3.2758492415694951E-2</v>
      </c>
      <c r="AB166" s="28">
        <f t="shared" si="208"/>
        <v>5.3300771421785909E-2</v>
      </c>
      <c r="AC166" s="28">
        <f t="shared" si="208"/>
        <v>7.1750826585965655E-3</v>
      </c>
      <c r="AD166" s="28">
        <f t="shared" si="208"/>
        <v>-8.2281531369358896E-2</v>
      </c>
      <c r="AE166" s="28">
        <f t="shared" si="208"/>
        <v>-1.5283318464448636E-2</v>
      </c>
      <c r="AF166" s="28">
        <f t="shared" si="208"/>
        <v>0</v>
      </c>
    </row>
    <row r="167" spans="1:32" s="4" customFormat="1" ht="20.25" customHeight="1" x14ac:dyDescent="0.25">
      <c r="A167" s="31" t="s">
        <v>1189</v>
      </c>
      <c r="B167" s="86">
        <f t="shared" si="203"/>
        <v>8.864038215959269E-3</v>
      </c>
      <c r="C167" s="86">
        <f t="shared" si="203"/>
        <v>1.6245108150828358E-2</v>
      </c>
      <c r="D167" s="86">
        <f t="shared" si="203"/>
        <v>-6.7314146016883569E-4</v>
      </c>
      <c r="E167" s="86">
        <f t="shared" si="203"/>
        <v>-1.8137243288394944E-2</v>
      </c>
      <c r="F167" s="86">
        <f t="shared" si="203"/>
        <v>4.5249606244787355E-2</v>
      </c>
      <c r="G167" s="86">
        <f t="shared" si="203"/>
        <v>1.9139922121742536E-3</v>
      </c>
      <c r="H167" s="86">
        <f t="shared" si="203"/>
        <v>7.1705271501729673E-3</v>
      </c>
      <c r="I167" s="86">
        <f t="shared" si="203"/>
        <v>3.2818958909861529E-3</v>
      </c>
      <c r="J167" s="86">
        <f t="shared" si="203"/>
        <v>-3.7321365615845536E-3</v>
      </c>
      <c r="L167" s="154" t="s">
        <v>1189</v>
      </c>
      <c r="M167" s="86">
        <f t="shared" si="179"/>
        <v>7.0808510479958287E-3</v>
      </c>
      <c r="N167" s="86">
        <f t="shared" si="179"/>
        <v>1.2764921241441352E-2</v>
      </c>
      <c r="O167" s="86">
        <f t="shared" si="179"/>
        <v>0</v>
      </c>
      <c r="P167" s="86"/>
      <c r="Q167" s="86">
        <f t="shared" si="201"/>
        <v>7.5983171560142226E-2</v>
      </c>
      <c r="R167" s="86">
        <f t="shared" si="201"/>
        <v>9.3098521167256365E-4</v>
      </c>
      <c r="S167" s="86">
        <f t="shared" si="201"/>
        <v>0</v>
      </c>
      <c r="T167" s="86">
        <f t="shared" si="201"/>
        <v>1.9925967406180245E-3</v>
      </c>
      <c r="U167" s="86">
        <f t="shared" si="201"/>
        <v>0</v>
      </c>
      <c r="W167" s="154" t="s">
        <v>1189</v>
      </c>
      <c r="X167" s="86">
        <f t="shared" ref="X167:AF167" si="209">X93/X92-1</f>
        <v>1.0027589291496053E-2</v>
      </c>
      <c r="Y167" s="86">
        <f t="shared" si="209"/>
        <v>1.7549609330254512E-2</v>
      </c>
      <c r="Z167" s="86">
        <f t="shared" si="209"/>
        <v>-7.5349236859911795E-4</v>
      </c>
      <c r="AA167" s="86">
        <f t="shared" si="209"/>
        <v>-1.8137243288394944E-2</v>
      </c>
      <c r="AB167" s="86">
        <f t="shared" si="209"/>
        <v>3.2546831904254336E-2</v>
      </c>
      <c r="AC167" s="86">
        <f t="shared" si="209"/>
        <v>3.3199052499017778E-3</v>
      </c>
      <c r="AD167" s="86">
        <f t="shared" si="209"/>
        <v>1.6333327219697491E-2</v>
      </c>
      <c r="AE167" s="86">
        <f t="shared" si="209"/>
        <v>7.1982866569821891E-3</v>
      </c>
      <c r="AF167" s="86">
        <f t="shared" si="209"/>
        <v>-7.3746312684365933E-2</v>
      </c>
    </row>
    <row r="168" spans="1:32" x14ac:dyDescent="0.25">
      <c r="A168" s="91" t="s">
        <v>368</v>
      </c>
      <c r="B168" s="63"/>
      <c r="C168" s="63"/>
      <c r="D168" s="63"/>
      <c r="E168" s="63"/>
      <c r="F168" s="63"/>
      <c r="G168" s="63"/>
      <c r="H168" s="418"/>
      <c r="I168" s="418"/>
      <c r="J168" s="418"/>
      <c r="L168" s="91" t="s">
        <v>368</v>
      </c>
      <c r="M168" s="63"/>
      <c r="N168" s="63"/>
      <c r="O168" s="63"/>
      <c r="P168" s="63"/>
      <c r="Q168" s="63"/>
      <c r="R168" s="63"/>
      <c r="S168" s="418"/>
      <c r="T168" s="418"/>
      <c r="U168" s="418"/>
      <c r="W168" s="91" t="s">
        <v>368</v>
      </c>
      <c r="X168" s="63"/>
      <c r="Y168" s="63"/>
      <c r="Z168" s="63"/>
      <c r="AA168" s="63"/>
      <c r="AB168" s="63"/>
      <c r="AC168" s="63"/>
      <c r="AD168" s="418"/>
      <c r="AE168" s="418"/>
      <c r="AF168" s="418"/>
    </row>
  </sheetData>
  <phoneticPr fontId="16" type="noConversion"/>
  <pageMargins left="0.74803149606299213" right="0.74803149606299213" top="0.98425196850393704" bottom="0.98425196850393704" header="0.51181102362204722" footer="0.51181102362204722"/>
  <pageSetup scale="54" fitToWidth="3" orientation="portrait" r:id="rId1"/>
  <headerFooter alignWithMargins="0"/>
  <colBreaks count="2" manualBreakCount="2">
    <brk id="11" max="167" man="1"/>
    <brk id="22" max="167"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
    <tabColor theme="5" tint="0.59999389629810485"/>
  </sheetPr>
  <dimension ref="A1:AZ82"/>
  <sheetViews>
    <sheetView view="pageBreakPreview" zoomScale="90" zoomScaleNormal="80" zoomScaleSheetLayoutView="90" workbookViewId="0">
      <pane xSplit="2" topLeftCell="C1" activePane="topRight" state="frozen"/>
      <selection pane="topRight" activeCell="B2" sqref="B2"/>
    </sheetView>
  </sheetViews>
  <sheetFormatPr defaultColWidth="9.21875" defaultRowHeight="13.2" x14ac:dyDescent="0.25"/>
  <cols>
    <col min="1" max="1" width="5.44140625" style="98" customWidth="1"/>
    <col min="2" max="2" width="45.44140625" style="102" customWidth="1"/>
    <col min="3" max="19" width="9.44140625" style="102" customWidth="1"/>
    <col min="20" max="16384" width="9.21875" style="98"/>
  </cols>
  <sheetData>
    <row r="1" spans="1:52" s="95" customFormat="1" ht="22.5" customHeight="1" x14ac:dyDescent="0.3">
      <c r="A1" s="416" t="str">
        <f>Index!A95</f>
        <v>Table 8a    Palau imports by HS Sections, FY2007-FY2023</v>
      </c>
    </row>
    <row r="2" spans="1:52" s="97" customFormat="1" x14ac:dyDescent="0.25">
      <c r="A2" s="197" t="s">
        <v>1190</v>
      </c>
      <c r="B2" s="96"/>
      <c r="C2" s="96"/>
      <c r="D2" s="96"/>
      <c r="E2" s="96"/>
      <c r="F2" s="96"/>
      <c r="G2" s="96"/>
      <c r="H2" s="96"/>
      <c r="I2" s="96"/>
      <c r="J2" s="96"/>
      <c r="K2" s="96"/>
      <c r="L2" s="96"/>
      <c r="M2" s="96"/>
      <c r="N2" s="96"/>
      <c r="O2" s="96"/>
      <c r="P2" s="96"/>
      <c r="Q2" s="96"/>
      <c r="R2" s="96"/>
      <c r="S2" s="96"/>
    </row>
    <row r="3" spans="1:52" s="101" customFormat="1" ht="19.5" customHeight="1" x14ac:dyDescent="0.25">
      <c r="A3" s="99" t="s">
        <v>1191</v>
      </c>
      <c r="B3" s="100"/>
      <c r="C3" s="100" t="str">
        <f>NAgni!J2</f>
        <v>FY07</v>
      </c>
      <c r="D3" s="100" t="str">
        <f>NAgni!K2</f>
        <v>FY08</v>
      </c>
      <c r="E3" s="100" t="str">
        <f>NAgni!L2</f>
        <v>FY09</v>
      </c>
      <c r="F3" s="100" t="str">
        <f>NAgni!M2</f>
        <v>FY10</v>
      </c>
      <c r="G3" s="100" t="str">
        <f>NAgni!N2</f>
        <v>FY11</v>
      </c>
      <c r="H3" s="100" t="str">
        <f>NAgni!O2</f>
        <v>FY12</v>
      </c>
      <c r="I3" s="100" t="str">
        <f>NAgni!P2</f>
        <v>FY13</v>
      </c>
      <c r="J3" s="100" t="str">
        <f>NAgni!Q2</f>
        <v>FY14</v>
      </c>
      <c r="K3" s="100" t="str">
        <f>NAgni!R2</f>
        <v>FY15</v>
      </c>
      <c r="L3" s="100" t="str">
        <f>NAgni!S2</f>
        <v>FY16</v>
      </c>
      <c r="M3" s="100" t="str">
        <f>NAgni!T2</f>
        <v>FY17</v>
      </c>
      <c r="N3" s="100" t="str">
        <f>NAgni!U2</f>
        <v>FY18</v>
      </c>
      <c r="O3" s="100" t="str">
        <f>NAgni!V2</f>
        <v>FY19</v>
      </c>
      <c r="P3" s="100" t="str">
        <f>NAgni!W2</f>
        <v>FY20</v>
      </c>
      <c r="Q3" s="100" t="str">
        <f>NAgni!X2</f>
        <v>FY21</v>
      </c>
      <c r="R3" s="100" t="str">
        <f>NAgni!Y2</f>
        <v>FY22</v>
      </c>
      <c r="S3" s="100" t="str">
        <f>NAgni!Z2</f>
        <v>FY23</v>
      </c>
    </row>
    <row r="4" spans="1:52" s="97" customFormat="1" ht="20.25" customHeight="1" x14ac:dyDescent="0.25">
      <c r="A4" s="112" t="s">
        <v>515</v>
      </c>
      <c r="B4" s="473" t="s">
        <v>1192</v>
      </c>
      <c r="C4" s="198">
        <v>6.4418234825134277</v>
      </c>
      <c r="D4" s="198">
        <v>7.3677258491516113</v>
      </c>
      <c r="E4" s="198">
        <v>6.5262866020202637</v>
      </c>
      <c r="F4" s="198">
        <v>6.8640694618225098</v>
      </c>
      <c r="G4" s="198">
        <v>7.5023131370544434</v>
      </c>
      <c r="H4" s="198">
        <v>9.1426992416381836</v>
      </c>
      <c r="I4" s="198">
        <v>8.9246854782104492</v>
      </c>
      <c r="J4" s="198">
        <v>9.9203767776489258</v>
      </c>
      <c r="K4" s="198">
        <v>11.177451133728027</v>
      </c>
      <c r="L4" s="198">
        <v>10.504623413085938</v>
      </c>
      <c r="M4" s="198">
        <v>10.331425666809082</v>
      </c>
      <c r="N4" s="198">
        <v>11.39250373840332</v>
      </c>
      <c r="O4" s="198">
        <v>10.226564407348633</v>
      </c>
      <c r="P4" s="198">
        <v>11.083481788635254</v>
      </c>
      <c r="Q4" s="198">
        <v>10.272355079650879</v>
      </c>
      <c r="R4" s="198">
        <v>11.480377197265625</v>
      </c>
      <c r="S4" s="198">
        <v>11.407514572143555</v>
      </c>
      <c r="T4" s="611"/>
      <c r="AF4" s="664"/>
      <c r="AG4" s="664"/>
      <c r="AH4" s="664"/>
      <c r="AI4" s="664"/>
      <c r="AJ4" s="664"/>
      <c r="AK4" s="664"/>
      <c r="AL4" s="664"/>
      <c r="AM4" s="664"/>
      <c r="AN4" s="664"/>
      <c r="AO4" s="664"/>
      <c r="AP4" s="664"/>
      <c r="AQ4" s="664"/>
      <c r="AR4" s="664"/>
      <c r="AS4" s="664"/>
      <c r="AT4" s="664"/>
      <c r="AU4" s="664"/>
      <c r="AV4" s="661"/>
      <c r="AW4" s="661"/>
      <c r="AX4" s="661"/>
      <c r="AY4" s="661"/>
      <c r="AZ4" s="661"/>
    </row>
    <row r="5" spans="1:52" s="97" customFormat="1" x14ac:dyDescent="0.25">
      <c r="A5" s="112" t="s">
        <v>542</v>
      </c>
      <c r="B5" s="473" t="s">
        <v>1193</v>
      </c>
      <c r="C5" s="198">
        <v>4.7889618873596191</v>
      </c>
      <c r="D5" s="198">
        <v>5.6103177070617676</v>
      </c>
      <c r="E5" s="198">
        <v>6.2917003631591797</v>
      </c>
      <c r="F5" s="198">
        <v>5.8564181327819824</v>
      </c>
      <c r="G5" s="198">
        <v>6.1597099304199219</v>
      </c>
      <c r="H5" s="198">
        <v>6.5967240333557129</v>
      </c>
      <c r="I5" s="198">
        <v>6.9870080947875977</v>
      </c>
      <c r="J5" s="198">
        <v>7.0818953514099121</v>
      </c>
      <c r="K5" s="198">
        <v>7.8677058219909668</v>
      </c>
      <c r="L5" s="198">
        <v>7.81353759765625</v>
      </c>
      <c r="M5" s="198">
        <v>7.7472176551818848</v>
      </c>
      <c r="N5" s="198">
        <v>7.8316388130187988</v>
      </c>
      <c r="O5" s="198">
        <v>8.1660680770874023</v>
      </c>
      <c r="P5" s="198">
        <v>8.4411840438842773</v>
      </c>
      <c r="Q5" s="198">
        <v>7.382845401763916</v>
      </c>
      <c r="R5" s="198">
        <v>8.5699901580810547</v>
      </c>
      <c r="S5" s="198">
        <v>8.5435762405395508</v>
      </c>
      <c r="T5" s="611"/>
      <c r="AF5" s="664"/>
      <c r="AG5" s="664"/>
      <c r="AH5" s="664"/>
      <c r="AI5" s="664"/>
      <c r="AJ5" s="664"/>
      <c r="AK5" s="664"/>
      <c r="AL5" s="664"/>
      <c r="AM5" s="664"/>
      <c r="AN5" s="664"/>
      <c r="AO5" s="664"/>
      <c r="AP5" s="664"/>
      <c r="AQ5" s="664"/>
      <c r="AR5" s="664"/>
      <c r="AS5" s="664"/>
      <c r="AT5" s="664"/>
      <c r="AU5" s="664"/>
      <c r="AV5" s="661"/>
      <c r="AW5" s="661"/>
      <c r="AX5" s="661"/>
      <c r="AY5" s="661"/>
      <c r="AZ5" s="661"/>
    </row>
    <row r="6" spans="1:52" s="97" customFormat="1" x14ac:dyDescent="0.25">
      <c r="A6" s="112" t="s">
        <v>554</v>
      </c>
      <c r="B6" s="473" t="s">
        <v>1194</v>
      </c>
      <c r="C6" s="198">
        <v>0.54420995712280273</v>
      </c>
      <c r="D6" s="198">
        <v>0.64278495311737061</v>
      </c>
      <c r="E6" s="198">
        <v>0.74747425317764282</v>
      </c>
      <c r="F6" s="198">
        <v>0.58168929815292358</v>
      </c>
      <c r="G6" s="198">
        <v>0.73452818393707275</v>
      </c>
      <c r="H6" s="198">
        <v>0.76708078384399414</v>
      </c>
      <c r="I6" s="198">
        <v>0.73485344648361206</v>
      </c>
      <c r="J6" s="198">
        <v>0.76514685153961182</v>
      </c>
      <c r="K6" s="198">
        <v>0.76228702068328857</v>
      </c>
      <c r="L6" s="198">
        <v>0.69943702220916748</v>
      </c>
      <c r="M6" s="198">
        <v>0.77935314178466797</v>
      </c>
      <c r="N6" s="198">
        <v>0.80926793813705444</v>
      </c>
      <c r="O6" s="198">
        <v>0.73045045137405396</v>
      </c>
      <c r="P6" s="198">
        <v>0.73970669507980347</v>
      </c>
      <c r="Q6" s="198">
        <v>0.75554907321929932</v>
      </c>
      <c r="R6" s="198">
        <v>0.97133666276931763</v>
      </c>
      <c r="S6" s="198">
        <v>0.91174042224884033</v>
      </c>
      <c r="T6" s="611"/>
      <c r="AF6" s="664"/>
      <c r="AG6" s="664"/>
      <c r="AH6" s="664"/>
      <c r="AI6" s="664"/>
      <c r="AJ6" s="664"/>
      <c r="AK6" s="664"/>
      <c r="AL6" s="664"/>
      <c r="AM6" s="664"/>
      <c r="AN6" s="664"/>
      <c r="AO6" s="664"/>
      <c r="AP6" s="664"/>
      <c r="AQ6" s="664"/>
      <c r="AR6" s="664"/>
      <c r="AS6" s="664"/>
      <c r="AT6" s="664"/>
      <c r="AU6" s="664"/>
      <c r="AV6" s="661"/>
      <c r="AW6" s="661"/>
      <c r="AX6" s="661"/>
      <c r="AY6" s="661"/>
      <c r="AZ6" s="661"/>
    </row>
    <row r="7" spans="1:52" s="97" customFormat="1" x14ac:dyDescent="0.25">
      <c r="A7" s="112" t="s">
        <v>568</v>
      </c>
      <c r="B7" s="473" t="s">
        <v>1195</v>
      </c>
      <c r="C7" s="198">
        <v>16.596231460571289</v>
      </c>
      <c r="D7" s="198">
        <v>17.221923828125</v>
      </c>
      <c r="E7" s="198">
        <v>16.732326507568359</v>
      </c>
      <c r="F7" s="198">
        <v>17.048500061035156</v>
      </c>
      <c r="G7" s="198">
        <v>17.937034606933594</v>
      </c>
      <c r="H7" s="198">
        <v>21.464941024780273</v>
      </c>
      <c r="I7" s="198">
        <v>21.179595947265625</v>
      </c>
      <c r="J7" s="198">
        <v>23.634519577026367</v>
      </c>
      <c r="K7" s="198">
        <v>23.271556854248047</v>
      </c>
      <c r="L7" s="198">
        <v>23.555835723876953</v>
      </c>
      <c r="M7" s="198">
        <v>23.433620452880859</v>
      </c>
      <c r="N7" s="198">
        <v>22.918674468994141</v>
      </c>
      <c r="O7" s="198">
        <v>22.204921722412109</v>
      </c>
      <c r="P7" s="198">
        <v>22.100971221923828</v>
      </c>
      <c r="Q7" s="198">
        <v>20.828643798828125</v>
      </c>
      <c r="R7" s="198">
        <v>22.372293472290039</v>
      </c>
      <c r="S7" s="198">
        <v>22.550275802612305</v>
      </c>
      <c r="T7" s="611"/>
      <c r="AF7" s="664"/>
      <c r="AG7" s="664"/>
      <c r="AH7" s="664"/>
      <c r="AI7" s="664"/>
      <c r="AJ7" s="664"/>
      <c r="AK7" s="664"/>
      <c r="AL7" s="664"/>
      <c r="AM7" s="664"/>
      <c r="AN7" s="664"/>
      <c r="AO7" s="664"/>
      <c r="AP7" s="664"/>
      <c r="AQ7" s="664"/>
      <c r="AR7" s="664"/>
      <c r="AS7" s="664"/>
      <c r="AT7" s="664"/>
      <c r="AU7" s="664"/>
      <c r="AV7" s="661"/>
      <c r="AW7" s="661"/>
      <c r="AX7" s="661"/>
      <c r="AY7" s="661"/>
      <c r="AZ7" s="661"/>
    </row>
    <row r="8" spans="1:52" s="97" customFormat="1" x14ac:dyDescent="0.25">
      <c r="A8" s="112" t="s">
        <v>634</v>
      </c>
      <c r="B8" s="474" t="s">
        <v>1196</v>
      </c>
      <c r="C8" s="198">
        <v>39.550865173339844</v>
      </c>
      <c r="D8" s="198">
        <v>43.436511993408203</v>
      </c>
      <c r="E8" s="198">
        <v>24.867387771606445</v>
      </c>
      <c r="F8" s="198">
        <v>37.288375854492188</v>
      </c>
      <c r="G8" s="198">
        <v>47.782054901123047</v>
      </c>
      <c r="H8" s="198">
        <v>52.952217102050781</v>
      </c>
      <c r="I8" s="198">
        <v>53.045936584472656</v>
      </c>
      <c r="J8" s="198">
        <v>57.514072418212891</v>
      </c>
      <c r="K8" s="198">
        <v>37.341995239257813</v>
      </c>
      <c r="L8" s="198">
        <v>34.322998046875</v>
      </c>
      <c r="M8" s="198">
        <v>32.972461700439453</v>
      </c>
      <c r="N8" s="198">
        <v>39.920066833496094</v>
      </c>
      <c r="O8" s="198">
        <v>40.168319702148438</v>
      </c>
      <c r="P8" s="198">
        <v>29.345794677734375</v>
      </c>
      <c r="Q8" s="198">
        <v>25.409505844116211</v>
      </c>
      <c r="R8" s="198">
        <v>39.638454437255859</v>
      </c>
      <c r="S8" s="198">
        <v>41.868434906005859</v>
      </c>
      <c r="T8" s="611"/>
      <c r="AF8" s="664"/>
      <c r="AG8" s="664"/>
      <c r="AH8" s="664"/>
      <c r="AI8" s="664"/>
      <c r="AJ8" s="664"/>
      <c r="AK8" s="664"/>
      <c r="AL8" s="664"/>
      <c r="AM8" s="664"/>
      <c r="AN8" s="664"/>
      <c r="AO8" s="664"/>
      <c r="AP8" s="664"/>
      <c r="AQ8" s="664"/>
      <c r="AR8" s="664"/>
      <c r="AS8" s="664"/>
      <c r="AT8" s="664"/>
      <c r="AU8" s="664"/>
      <c r="AV8" s="661"/>
      <c r="AW8" s="661"/>
      <c r="AX8" s="661"/>
      <c r="AY8" s="661"/>
      <c r="AZ8" s="661"/>
    </row>
    <row r="9" spans="1:52" s="97" customFormat="1" x14ac:dyDescent="0.25">
      <c r="A9" s="112" t="s">
        <v>648</v>
      </c>
      <c r="B9" s="473" t="s">
        <v>1197</v>
      </c>
      <c r="C9" s="198">
        <v>5.4366474151611328</v>
      </c>
      <c r="D9" s="198">
        <v>5.7658863067626953</v>
      </c>
      <c r="E9" s="198">
        <v>6.0081877708435059</v>
      </c>
      <c r="F9" s="198">
        <v>6.2127799987792969</v>
      </c>
      <c r="G9" s="198">
        <v>6.4964022636413574</v>
      </c>
      <c r="H9" s="198">
        <v>7.5941085815429688</v>
      </c>
      <c r="I9" s="198">
        <v>7.9360508918762207</v>
      </c>
      <c r="J9" s="198">
        <v>9.5008974075317383</v>
      </c>
      <c r="K9" s="198">
        <v>9.9159812927246094</v>
      </c>
      <c r="L9" s="198">
        <v>11.017803192138672</v>
      </c>
      <c r="M9" s="198">
        <v>9.7065973281860352</v>
      </c>
      <c r="N9" s="198">
        <v>11.584775924682617</v>
      </c>
      <c r="O9" s="198">
        <v>10.736858367919922</v>
      </c>
      <c r="P9" s="198">
        <v>17.308303833007813</v>
      </c>
      <c r="Q9" s="198">
        <v>10.497035980224609</v>
      </c>
      <c r="R9" s="198">
        <v>9.7563896179199219</v>
      </c>
      <c r="S9" s="198">
        <v>10.94698429107666</v>
      </c>
      <c r="T9" s="611"/>
      <c r="AF9" s="664"/>
      <c r="AG9" s="664"/>
      <c r="AH9" s="664"/>
      <c r="AI9" s="664"/>
      <c r="AJ9" s="664"/>
      <c r="AK9" s="664"/>
      <c r="AL9" s="664"/>
      <c r="AM9" s="664"/>
      <c r="AN9" s="664"/>
      <c r="AO9" s="664"/>
      <c r="AP9" s="664"/>
      <c r="AQ9" s="664"/>
      <c r="AR9" s="664"/>
      <c r="AS9" s="664"/>
      <c r="AT9" s="664"/>
      <c r="AU9" s="664"/>
      <c r="AV9" s="661"/>
      <c r="AW9" s="661"/>
      <c r="AX9" s="661"/>
      <c r="AY9" s="661"/>
      <c r="AZ9" s="661"/>
    </row>
    <row r="10" spans="1:52" s="97" customFormat="1" x14ac:dyDescent="0.25">
      <c r="A10" s="112" t="s">
        <v>662</v>
      </c>
      <c r="B10" s="473" t="s">
        <v>1198</v>
      </c>
      <c r="C10" s="198">
        <v>4.1692938804626465</v>
      </c>
      <c r="D10" s="198">
        <v>2.9123530387878418</v>
      </c>
      <c r="E10" s="198">
        <v>2.6761505603790283</v>
      </c>
      <c r="F10" s="198">
        <v>2.8939292430877686</v>
      </c>
      <c r="G10" s="198">
        <v>3.2473537921905518</v>
      </c>
      <c r="H10" s="198">
        <v>4.1598405838012695</v>
      </c>
      <c r="I10" s="198">
        <v>4.250298023223877</v>
      </c>
      <c r="J10" s="198">
        <v>4.5593991279602051</v>
      </c>
      <c r="K10" s="198">
        <v>5.5744237899780273</v>
      </c>
      <c r="L10" s="198">
        <v>6.5799412727355957</v>
      </c>
      <c r="M10" s="198">
        <v>10.092504501342773</v>
      </c>
      <c r="N10" s="198">
        <v>6.6109127998352051</v>
      </c>
      <c r="O10" s="198">
        <v>5.471189022064209</v>
      </c>
      <c r="P10" s="198">
        <v>5.8443703651428223</v>
      </c>
      <c r="Q10" s="198">
        <v>5.4353542327880859</v>
      </c>
      <c r="R10" s="198">
        <v>6.1689414978027344</v>
      </c>
      <c r="S10" s="198">
        <v>6.0737032890319824</v>
      </c>
      <c r="T10" s="611"/>
      <c r="AF10" s="664"/>
      <c r="AG10" s="664"/>
      <c r="AH10" s="664"/>
      <c r="AI10" s="664"/>
      <c r="AJ10" s="664"/>
      <c r="AK10" s="664"/>
      <c r="AL10" s="664"/>
      <c r="AM10" s="664"/>
      <c r="AN10" s="664"/>
      <c r="AO10" s="664"/>
      <c r="AP10" s="664"/>
      <c r="AQ10" s="664"/>
      <c r="AR10" s="664"/>
      <c r="AS10" s="664"/>
      <c r="AT10" s="664"/>
      <c r="AU10" s="664"/>
      <c r="AV10" s="661"/>
      <c r="AW10" s="661"/>
      <c r="AX10" s="661"/>
      <c r="AY10" s="661"/>
      <c r="AZ10" s="661"/>
    </row>
    <row r="11" spans="1:52" s="97" customFormat="1" x14ac:dyDescent="0.25">
      <c r="A11" s="112" t="s">
        <v>691</v>
      </c>
      <c r="B11" s="473" t="s">
        <v>1199</v>
      </c>
      <c r="C11" s="198">
        <v>0.23079228401184082</v>
      </c>
      <c r="D11" s="198">
        <v>0.35247200727462769</v>
      </c>
      <c r="E11" s="198">
        <v>0.31729155778884888</v>
      </c>
      <c r="F11" s="198">
        <v>0.32715663313865662</v>
      </c>
      <c r="G11" s="198">
        <v>0.41744646430015564</v>
      </c>
      <c r="H11" s="198">
        <v>0.42168357968330383</v>
      </c>
      <c r="I11" s="198">
        <v>0.43513831496238708</v>
      </c>
      <c r="J11" s="198">
        <v>0.37132033705711365</v>
      </c>
      <c r="K11" s="198">
        <v>0.56897354125976563</v>
      </c>
      <c r="L11" s="198">
        <v>0.70120787620544434</v>
      </c>
      <c r="M11" s="198">
        <v>0.58949053287506104</v>
      </c>
      <c r="N11" s="198">
        <v>0.57366317510604858</v>
      </c>
      <c r="O11" s="198">
        <v>0.44494622945785522</v>
      </c>
      <c r="P11" s="198">
        <v>0.45966938138008118</v>
      </c>
      <c r="Q11" s="198">
        <v>0.52860110998153687</v>
      </c>
      <c r="R11" s="198">
        <v>0.4837685227394104</v>
      </c>
      <c r="S11" s="198">
        <v>0.41198557615280151</v>
      </c>
      <c r="T11" s="611"/>
      <c r="AF11" s="664"/>
      <c r="AG11" s="664"/>
      <c r="AH11" s="664"/>
      <c r="AI11" s="664"/>
      <c r="AJ11" s="664"/>
      <c r="AK11" s="664"/>
      <c r="AL11" s="664"/>
      <c r="AM11" s="664"/>
      <c r="AN11" s="664"/>
      <c r="AO11" s="664"/>
      <c r="AP11" s="664"/>
      <c r="AQ11" s="664"/>
      <c r="AR11" s="664"/>
      <c r="AS11" s="664"/>
      <c r="AT11" s="664"/>
      <c r="AU11" s="664"/>
      <c r="AV11" s="661"/>
      <c r="AW11" s="661"/>
      <c r="AX11" s="661"/>
      <c r="AY11" s="661"/>
      <c r="AZ11" s="661"/>
    </row>
    <row r="12" spans="1:52" s="97" customFormat="1" x14ac:dyDescent="0.25">
      <c r="A12" s="112" t="s">
        <v>705</v>
      </c>
      <c r="B12" s="474" t="s">
        <v>1200</v>
      </c>
      <c r="C12" s="198">
        <v>2.2675778865814209</v>
      </c>
      <c r="D12" s="198">
        <v>2.1228232383728027</v>
      </c>
      <c r="E12" s="198">
        <v>1.4720807075500488</v>
      </c>
      <c r="F12" s="198">
        <v>1.8407148122787476</v>
      </c>
      <c r="G12" s="198">
        <v>1.6638847589492798</v>
      </c>
      <c r="H12" s="198">
        <v>2.1317622661590576</v>
      </c>
      <c r="I12" s="198">
        <v>2.5124902725219727</v>
      </c>
      <c r="J12" s="198">
        <v>2.8449125289916992</v>
      </c>
      <c r="K12" s="198">
        <v>3.3534984588623047</v>
      </c>
      <c r="L12" s="198">
        <v>2.5834379196166992</v>
      </c>
      <c r="M12" s="198">
        <v>2.6464884281158447</v>
      </c>
      <c r="N12" s="198">
        <v>4.5742044448852539</v>
      </c>
      <c r="O12" s="198">
        <v>3.0172922611236572</v>
      </c>
      <c r="P12" s="198">
        <v>2.6881852149963379</v>
      </c>
      <c r="Q12" s="198">
        <v>2.9522631168365479</v>
      </c>
      <c r="R12" s="198">
        <v>2.5552031993865967</v>
      </c>
      <c r="S12" s="198">
        <v>2.1964480876922607</v>
      </c>
      <c r="T12" s="611"/>
      <c r="AF12" s="664"/>
      <c r="AG12" s="664"/>
      <c r="AH12" s="664"/>
      <c r="AI12" s="664"/>
      <c r="AJ12" s="664"/>
      <c r="AK12" s="664"/>
      <c r="AL12" s="664"/>
      <c r="AM12" s="664"/>
      <c r="AN12" s="664"/>
      <c r="AO12" s="664"/>
      <c r="AP12" s="664"/>
      <c r="AQ12" s="664"/>
      <c r="AR12" s="664"/>
      <c r="AS12" s="664"/>
      <c r="AT12" s="664"/>
      <c r="AU12" s="664"/>
      <c r="AV12" s="661"/>
      <c r="AW12" s="661"/>
      <c r="AX12" s="661"/>
      <c r="AY12" s="661"/>
      <c r="AZ12" s="661"/>
    </row>
    <row r="13" spans="1:52" s="97" customFormat="1" x14ac:dyDescent="0.25">
      <c r="A13" s="112" t="s">
        <v>728</v>
      </c>
      <c r="B13" s="474" t="s">
        <v>1201</v>
      </c>
      <c r="C13" s="198">
        <v>2.9118833541870117</v>
      </c>
      <c r="D13" s="198">
        <v>3.0399003028869629</v>
      </c>
      <c r="E13" s="198">
        <v>3.8187615871429443</v>
      </c>
      <c r="F13" s="198">
        <v>3.0367779731750488</v>
      </c>
      <c r="G13" s="198">
        <v>3.1643867492675781</v>
      </c>
      <c r="H13" s="198">
        <v>3.2007215023040771</v>
      </c>
      <c r="I13" s="198">
        <v>3.2355384826660156</v>
      </c>
      <c r="J13" s="198">
        <v>3.0724754333496094</v>
      </c>
      <c r="K13" s="198">
        <v>3.196152925491333</v>
      </c>
      <c r="L13" s="198">
        <v>3.162384033203125</v>
      </c>
      <c r="M13" s="198">
        <v>3.2451610565185547</v>
      </c>
      <c r="N13" s="198">
        <v>3.0216875076293945</v>
      </c>
      <c r="O13" s="198">
        <v>3.1754417419433594</v>
      </c>
      <c r="P13" s="198">
        <v>2.4498331546783447</v>
      </c>
      <c r="Q13" s="198">
        <v>2.318950891494751</v>
      </c>
      <c r="R13" s="198">
        <v>2.3585021495819092</v>
      </c>
      <c r="S13" s="198">
        <v>2.3721761703491211</v>
      </c>
      <c r="T13" s="611"/>
      <c r="AF13" s="664"/>
      <c r="AG13" s="664"/>
      <c r="AH13" s="664"/>
      <c r="AI13" s="664"/>
      <c r="AJ13" s="664"/>
      <c r="AK13" s="664"/>
      <c r="AL13" s="664"/>
      <c r="AM13" s="664"/>
      <c r="AN13" s="664"/>
      <c r="AO13" s="664"/>
      <c r="AP13" s="664"/>
      <c r="AQ13" s="664"/>
      <c r="AR13" s="664"/>
      <c r="AS13" s="664"/>
      <c r="AT13" s="664"/>
      <c r="AU13" s="664"/>
      <c r="AV13" s="661"/>
      <c r="AW13" s="661"/>
      <c r="AX13" s="661"/>
      <c r="AY13" s="661"/>
      <c r="AZ13" s="661"/>
    </row>
    <row r="14" spans="1:52" x14ac:dyDescent="0.25">
      <c r="A14" s="112" t="s">
        <v>1202</v>
      </c>
      <c r="B14" s="474" t="s">
        <v>1203</v>
      </c>
      <c r="C14" s="198">
        <v>2.263331413269043</v>
      </c>
      <c r="D14" s="198">
        <v>2.5959241390228271</v>
      </c>
      <c r="E14" s="198">
        <v>2.0753424167633057</v>
      </c>
      <c r="F14" s="198">
        <v>2.213594913482666</v>
      </c>
      <c r="G14" s="198">
        <v>2.4809489250183105</v>
      </c>
      <c r="H14" s="198">
        <v>2.8065168857574463</v>
      </c>
      <c r="I14" s="198">
        <v>2.8212485313415527</v>
      </c>
      <c r="J14" s="198">
        <v>3.5110113620758057</v>
      </c>
      <c r="K14" s="198">
        <v>3.3735470771789551</v>
      </c>
      <c r="L14" s="198">
        <v>3.9643089771270752</v>
      </c>
      <c r="M14" s="198">
        <v>3.3024792671203613</v>
      </c>
      <c r="N14" s="198">
        <v>3.5085484981536865</v>
      </c>
      <c r="O14" s="198">
        <v>2.8670225143432617</v>
      </c>
      <c r="P14" s="198">
        <v>3.1395065784454346</v>
      </c>
      <c r="Q14" s="198">
        <v>3.2282192707061768</v>
      </c>
      <c r="R14" s="198">
        <v>4.2015209197998047</v>
      </c>
      <c r="S14" s="198">
        <v>3.4473998546600342</v>
      </c>
      <c r="T14" s="611"/>
      <c r="AF14" s="665"/>
      <c r="AG14" s="665"/>
      <c r="AH14" s="665"/>
      <c r="AI14" s="665"/>
      <c r="AJ14" s="665"/>
      <c r="AK14" s="664"/>
      <c r="AL14" s="664"/>
      <c r="AM14" s="664"/>
      <c r="AN14" s="664"/>
      <c r="AO14" s="664"/>
      <c r="AP14" s="664"/>
      <c r="AQ14" s="664"/>
      <c r="AR14" s="664"/>
      <c r="AS14" s="664"/>
      <c r="AT14" s="664"/>
      <c r="AU14" s="664"/>
      <c r="AV14" s="661"/>
      <c r="AW14" s="661"/>
      <c r="AX14" s="661"/>
      <c r="AY14" s="661"/>
      <c r="AZ14" s="661"/>
    </row>
    <row r="15" spans="1:52" x14ac:dyDescent="0.25">
      <c r="A15" s="112" t="s">
        <v>1204</v>
      </c>
      <c r="B15" s="474" t="s">
        <v>1205</v>
      </c>
      <c r="C15" s="198">
        <v>0.59998613595962524</v>
      </c>
      <c r="D15" s="198">
        <v>0.5042073130607605</v>
      </c>
      <c r="E15" s="198">
        <v>0.46801105141639709</v>
      </c>
      <c r="F15" s="198">
        <v>0.5306277871131897</v>
      </c>
      <c r="G15" s="198">
        <v>0.61843430995941162</v>
      </c>
      <c r="H15" s="198">
        <v>0.69784820079803467</v>
      </c>
      <c r="I15" s="198">
        <v>0.82939285039901733</v>
      </c>
      <c r="J15" s="198">
        <v>0.79285991191864014</v>
      </c>
      <c r="K15" s="198">
        <v>0.90885257720947266</v>
      </c>
      <c r="L15" s="198">
        <v>0.99386990070343018</v>
      </c>
      <c r="M15" s="198">
        <v>1.0038895606994629</v>
      </c>
      <c r="N15" s="198">
        <v>0.89548593759536743</v>
      </c>
      <c r="O15" s="198">
        <v>0.71618682146072388</v>
      </c>
      <c r="P15" s="198">
        <v>0.60875123739242554</v>
      </c>
      <c r="Q15" s="198">
        <v>0.72277700901031494</v>
      </c>
      <c r="R15" s="198">
        <v>1.4141658544540405</v>
      </c>
      <c r="S15" s="198">
        <v>1.194091796875</v>
      </c>
      <c r="T15" s="611"/>
      <c r="AF15" s="665"/>
      <c r="AG15" s="665"/>
      <c r="AH15" s="665"/>
      <c r="AI15" s="665"/>
      <c r="AJ15" s="665"/>
      <c r="AK15" s="664"/>
      <c r="AL15" s="664"/>
      <c r="AM15" s="664"/>
      <c r="AN15" s="664"/>
      <c r="AO15" s="664"/>
      <c r="AP15" s="664"/>
      <c r="AQ15" s="664"/>
      <c r="AR15" s="664"/>
      <c r="AS15" s="664"/>
      <c r="AT15" s="664"/>
      <c r="AU15" s="664"/>
      <c r="AV15" s="661"/>
      <c r="AW15" s="661"/>
      <c r="AX15" s="661"/>
      <c r="AY15" s="661"/>
      <c r="AZ15" s="661"/>
    </row>
    <row r="16" spans="1:52" x14ac:dyDescent="0.25">
      <c r="A16" s="112" t="s">
        <v>1206</v>
      </c>
      <c r="B16" s="474" t="s">
        <v>1207</v>
      </c>
      <c r="C16" s="198">
        <v>2.2480766773223877</v>
      </c>
      <c r="D16" s="198">
        <v>1.0831986665725708</v>
      </c>
      <c r="E16" s="198">
        <v>1.0118986368179321</v>
      </c>
      <c r="F16" s="198">
        <v>0.78256881237030029</v>
      </c>
      <c r="G16" s="198">
        <v>0.88984549045562744</v>
      </c>
      <c r="H16" s="198">
        <v>1.2834378480911255</v>
      </c>
      <c r="I16" s="198">
        <v>2.6079010963439941</v>
      </c>
      <c r="J16" s="198">
        <v>3.2506260871887207</v>
      </c>
      <c r="K16" s="198">
        <v>2.7118370532989502</v>
      </c>
      <c r="L16" s="198">
        <v>2.183253288269043</v>
      </c>
      <c r="M16" s="198">
        <v>2.0320754051208496</v>
      </c>
      <c r="N16" s="198">
        <v>2.3791487216949463</v>
      </c>
      <c r="O16" s="198">
        <v>2.3981921672821045</v>
      </c>
      <c r="P16" s="198">
        <v>2.1711723804473877</v>
      </c>
      <c r="Q16" s="198">
        <v>2.5971622467041016</v>
      </c>
      <c r="R16" s="198">
        <v>1.6473289728164673</v>
      </c>
      <c r="S16" s="198">
        <v>1.466019868850708</v>
      </c>
      <c r="T16" s="611"/>
      <c r="AF16" s="665"/>
      <c r="AG16" s="665"/>
      <c r="AH16" s="665"/>
      <c r="AI16" s="665"/>
      <c r="AJ16" s="665"/>
      <c r="AK16" s="664"/>
      <c r="AL16" s="664"/>
      <c r="AM16" s="664"/>
      <c r="AN16" s="664"/>
      <c r="AO16" s="664"/>
      <c r="AP16" s="664"/>
      <c r="AQ16" s="664"/>
      <c r="AR16" s="664"/>
      <c r="AS16" s="664"/>
      <c r="AT16" s="664"/>
      <c r="AU16" s="664"/>
      <c r="AV16" s="661"/>
      <c r="AW16" s="661"/>
      <c r="AX16" s="661"/>
      <c r="AY16" s="661"/>
      <c r="AZ16" s="661"/>
    </row>
    <row r="17" spans="1:52" x14ac:dyDescent="0.25">
      <c r="A17" s="112" t="s">
        <v>1208</v>
      </c>
      <c r="B17" s="474" t="s">
        <v>1209</v>
      </c>
      <c r="C17" s="198">
        <v>7.7843427658081055E-2</v>
      </c>
      <c r="D17" s="198">
        <v>0.12364508956670761</v>
      </c>
      <c r="E17" s="198">
        <v>6.5060369670391083E-2</v>
      </c>
      <c r="F17" s="198">
        <v>8.7778806686401367E-2</v>
      </c>
      <c r="G17" s="198">
        <v>0.11502966284751892</v>
      </c>
      <c r="H17" s="198">
        <v>0.10890486836433411</v>
      </c>
      <c r="I17" s="198">
        <v>0.12397147715091705</v>
      </c>
      <c r="J17" s="198">
        <v>0.26736503839492798</v>
      </c>
      <c r="K17" s="198">
        <v>0.44804906845092773</v>
      </c>
      <c r="L17" s="198">
        <v>0.29898256063461304</v>
      </c>
      <c r="M17" s="198">
        <v>0.23494480550289154</v>
      </c>
      <c r="N17" s="198">
        <v>0.22840386629104614</v>
      </c>
      <c r="O17" s="198">
        <v>0.21419478952884674</v>
      </c>
      <c r="P17" s="198">
        <v>0.17779485881328583</v>
      </c>
      <c r="Q17" s="198">
        <v>0.1304873526096344</v>
      </c>
      <c r="R17" s="198">
        <v>0.19076652824878693</v>
      </c>
      <c r="S17" s="198">
        <v>0.11644797027111053</v>
      </c>
      <c r="T17" s="611"/>
      <c r="AF17" s="665"/>
      <c r="AG17" s="665"/>
      <c r="AH17" s="665"/>
      <c r="AI17" s="665"/>
      <c r="AJ17" s="665"/>
      <c r="AK17" s="664"/>
      <c r="AL17" s="664"/>
      <c r="AM17" s="664"/>
      <c r="AN17" s="664"/>
      <c r="AO17" s="664"/>
      <c r="AP17" s="664"/>
      <c r="AQ17" s="664"/>
      <c r="AR17" s="664"/>
      <c r="AS17" s="664"/>
      <c r="AT17" s="664"/>
      <c r="AU17" s="664"/>
      <c r="AV17" s="661"/>
      <c r="AW17" s="661"/>
      <c r="AX17" s="661"/>
      <c r="AY17" s="661"/>
      <c r="AZ17" s="661"/>
    </row>
    <row r="18" spans="1:52" ht="12" customHeight="1" x14ac:dyDescent="0.25">
      <c r="A18" s="112" t="s">
        <v>1210</v>
      </c>
      <c r="B18" s="474" t="s">
        <v>1211</v>
      </c>
      <c r="C18" s="198">
        <v>4.8524727821350098</v>
      </c>
      <c r="D18" s="198">
        <v>7.6026625633239746</v>
      </c>
      <c r="E18" s="198">
        <v>5.188690185546875</v>
      </c>
      <c r="F18" s="198">
        <v>3.3012325763702393</v>
      </c>
      <c r="G18" s="198">
        <v>5.2042031288146973</v>
      </c>
      <c r="H18" s="198">
        <v>4.2583184242248535</v>
      </c>
      <c r="I18" s="198">
        <v>5.686305046081543</v>
      </c>
      <c r="J18" s="198">
        <v>9.4236526489257813</v>
      </c>
      <c r="K18" s="198">
        <v>6.7266221046447754</v>
      </c>
      <c r="L18" s="198">
        <v>7.7141356468200684</v>
      </c>
      <c r="M18" s="198">
        <v>11.301639556884766</v>
      </c>
      <c r="N18" s="198">
        <v>9.4464206695556641</v>
      </c>
      <c r="O18" s="198">
        <v>10.44127368927002</v>
      </c>
      <c r="P18" s="198">
        <v>10.133866310119629</v>
      </c>
      <c r="Q18" s="198">
        <v>8.4644451141357422</v>
      </c>
      <c r="R18" s="198">
        <v>10.797002792358398</v>
      </c>
      <c r="S18" s="198">
        <v>8.8682899475097656</v>
      </c>
      <c r="T18" s="611"/>
      <c r="AF18" s="665"/>
      <c r="AG18" s="665"/>
      <c r="AH18" s="665"/>
      <c r="AI18" s="665"/>
      <c r="AJ18" s="665"/>
      <c r="AK18" s="664"/>
      <c r="AL18" s="664"/>
      <c r="AM18" s="664"/>
      <c r="AN18" s="664"/>
      <c r="AO18" s="664"/>
      <c r="AP18" s="664"/>
      <c r="AQ18" s="664"/>
      <c r="AR18" s="664"/>
      <c r="AS18" s="664"/>
      <c r="AT18" s="664"/>
      <c r="AU18" s="664"/>
      <c r="AV18" s="661"/>
      <c r="AW18" s="661"/>
      <c r="AX18" s="661"/>
      <c r="AY18" s="661"/>
      <c r="AZ18" s="661"/>
    </row>
    <row r="19" spans="1:52" x14ac:dyDescent="0.25">
      <c r="A19" s="112" t="s">
        <v>1212</v>
      </c>
      <c r="B19" s="474" t="s">
        <v>1213</v>
      </c>
      <c r="C19" s="198">
        <v>12.100434303283691</v>
      </c>
      <c r="D19" s="198">
        <v>14.510374069213867</v>
      </c>
      <c r="E19" s="198">
        <v>13.908438682556152</v>
      </c>
      <c r="F19" s="198">
        <v>14.103475570678711</v>
      </c>
      <c r="G19" s="198">
        <v>16.395042419433594</v>
      </c>
      <c r="H19" s="198">
        <v>18.801975250244141</v>
      </c>
      <c r="I19" s="198">
        <v>18.693296432495117</v>
      </c>
      <c r="J19" s="198">
        <v>26.414278030395508</v>
      </c>
      <c r="K19" s="198">
        <v>23.756134033203125</v>
      </c>
      <c r="L19" s="198">
        <v>22.092195510864258</v>
      </c>
      <c r="M19" s="198">
        <v>29.550144195556641</v>
      </c>
      <c r="N19" s="198">
        <v>22.533348083496094</v>
      </c>
      <c r="O19" s="198">
        <v>25.729412078857422</v>
      </c>
      <c r="P19" s="198">
        <v>28.390398025512695</v>
      </c>
      <c r="Q19" s="198">
        <v>21.42430305480957</v>
      </c>
      <c r="R19" s="198">
        <v>29.234119415283203</v>
      </c>
      <c r="S19" s="198">
        <v>29.130439758300781</v>
      </c>
      <c r="T19" s="611"/>
      <c r="AF19" s="665"/>
      <c r="AG19" s="665"/>
      <c r="AH19" s="665"/>
      <c r="AI19" s="665"/>
      <c r="AJ19" s="665"/>
      <c r="AK19" s="664"/>
      <c r="AL19" s="664"/>
      <c r="AM19" s="664"/>
      <c r="AN19" s="664"/>
      <c r="AO19" s="664"/>
      <c r="AP19" s="664"/>
      <c r="AQ19" s="664"/>
      <c r="AR19" s="664"/>
      <c r="AS19" s="664"/>
      <c r="AT19" s="664"/>
      <c r="AU19" s="664"/>
      <c r="AV19" s="661"/>
      <c r="AW19" s="661"/>
      <c r="AX19" s="661"/>
      <c r="AY19" s="661"/>
      <c r="AZ19" s="661"/>
    </row>
    <row r="20" spans="1:52" x14ac:dyDescent="0.25">
      <c r="A20" s="112" t="s">
        <v>1214</v>
      </c>
      <c r="B20" s="474" t="s">
        <v>1215</v>
      </c>
      <c r="C20" s="198">
        <v>7.8871860504150391</v>
      </c>
      <c r="D20" s="198">
        <v>8.1127853393554688</v>
      </c>
      <c r="E20" s="198">
        <v>5.4347023963928223</v>
      </c>
      <c r="F20" s="198">
        <v>5.4417142868041992</v>
      </c>
      <c r="G20" s="198">
        <v>6.6279001235961914</v>
      </c>
      <c r="H20" s="198">
        <v>9.754176139831543</v>
      </c>
      <c r="I20" s="198">
        <v>11.6376953125</v>
      </c>
      <c r="J20" s="198">
        <v>12.159517288208008</v>
      </c>
      <c r="K20" s="198">
        <v>17.893472671508789</v>
      </c>
      <c r="L20" s="198">
        <v>19.862380981445313</v>
      </c>
      <c r="M20" s="198">
        <v>13.718798637390137</v>
      </c>
      <c r="N20" s="198">
        <v>12.143373489379883</v>
      </c>
      <c r="O20" s="198">
        <v>12.046645164489746</v>
      </c>
      <c r="P20" s="198">
        <v>14.752861022949219</v>
      </c>
      <c r="Q20" s="198">
        <v>11.676455497741699</v>
      </c>
      <c r="R20" s="198">
        <v>13.53608226776123</v>
      </c>
      <c r="S20" s="198">
        <v>16.318660736083984</v>
      </c>
      <c r="T20" s="611"/>
      <c r="AF20" s="665"/>
      <c r="AG20" s="665"/>
      <c r="AH20" s="665"/>
      <c r="AI20" s="665"/>
      <c r="AJ20" s="665"/>
      <c r="AK20" s="664"/>
      <c r="AL20" s="664"/>
      <c r="AM20" s="664"/>
      <c r="AN20" s="664"/>
      <c r="AO20" s="664"/>
      <c r="AP20" s="664"/>
      <c r="AQ20" s="664"/>
      <c r="AR20" s="664"/>
      <c r="AS20" s="664"/>
      <c r="AT20" s="664"/>
      <c r="AU20" s="664"/>
      <c r="AV20" s="661"/>
      <c r="AW20" s="661"/>
      <c r="AX20" s="661"/>
      <c r="AY20" s="661"/>
      <c r="AZ20" s="661"/>
    </row>
    <row r="21" spans="1:52" x14ac:dyDescent="0.25">
      <c r="A21" s="112" t="s">
        <v>1216</v>
      </c>
      <c r="B21" s="474" t="s">
        <v>1217</v>
      </c>
      <c r="C21" s="198">
        <v>1.1063944101333618</v>
      </c>
      <c r="D21" s="198">
        <v>1.6567620038986206</v>
      </c>
      <c r="E21" s="198">
        <v>1.6170449256896973</v>
      </c>
      <c r="F21" s="198">
        <v>1.667688250541687</v>
      </c>
      <c r="G21" s="198">
        <v>4.1820921897888184</v>
      </c>
      <c r="H21" s="198">
        <v>2.0019278526306152</v>
      </c>
      <c r="I21" s="198">
        <v>2.0112020969390869</v>
      </c>
      <c r="J21" s="198">
        <v>2.7296576499938965</v>
      </c>
      <c r="K21" s="198">
        <v>3.984499454498291</v>
      </c>
      <c r="L21" s="198">
        <v>5.184300422668457</v>
      </c>
      <c r="M21" s="198">
        <v>3.362957239151001</v>
      </c>
      <c r="N21" s="198">
        <v>3.3742218017578125</v>
      </c>
      <c r="O21" s="198">
        <v>4.7641630172729492</v>
      </c>
      <c r="P21" s="198">
        <v>5.551933765411377</v>
      </c>
      <c r="Q21" s="198">
        <v>4.4775433540344238</v>
      </c>
      <c r="R21" s="198">
        <v>6.0786190032958984</v>
      </c>
      <c r="S21" s="198">
        <v>10.281179428100586</v>
      </c>
      <c r="T21" s="611"/>
      <c r="AF21" s="665"/>
      <c r="AG21" s="665"/>
      <c r="AH21" s="665"/>
      <c r="AI21" s="665"/>
      <c r="AJ21" s="665"/>
      <c r="AK21" s="664"/>
      <c r="AL21" s="664"/>
      <c r="AM21" s="664"/>
      <c r="AN21" s="664"/>
      <c r="AO21" s="664"/>
      <c r="AP21" s="664"/>
      <c r="AQ21" s="664"/>
      <c r="AR21" s="664"/>
      <c r="AS21" s="664"/>
      <c r="AT21" s="664"/>
      <c r="AU21" s="664"/>
      <c r="AV21" s="661"/>
      <c r="AW21" s="661"/>
      <c r="AX21" s="661"/>
      <c r="AY21" s="661"/>
      <c r="AZ21" s="661"/>
    </row>
    <row r="22" spans="1:52" x14ac:dyDescent="0.25">
      <c r="A22" s="112" t="s">
        <v>1218</v>
      </c>
      <c r="B22" s="474" t="s">
        <v>1219</v>
      </c>
      <c r="C22" s="198">
        <v>1.213189959526062E-2</v>
      </c>
      <c r="D22" s="198">
        <v>0.10820101946592331</v>
      </c>
      <c r="E22" s="198">
        <v>3.9244290441274643E-2</v>
      </c>
      <c r="F22" s="198">
        <v>6.069381907582283E-2</v>
      </c>
      <c r="G22" s="198">
        <v>2.5349769741296768E-2</v>
      </c>
      <c r="H22" s="198">
        <v>0.24420763552188873</v>
      </c>
      <c r="I22" s="198">
        <v>4.2878329753875732E-2</v>
      </c>
      <c r="J22" s="198">
        <v>3.9641868323087692E-2</v>
      </c>
      <c r="K22" s="198">
        <v>8.0594152212142944E-2</v>
      </c>
      <c r="L22" s="198">
        <v>7.8357987105846405E-2</v>
      </c>
      <c r="M22" s="198">
        <v>0.13340845704078674</v>
      </c>
      <c r="N22" s="198">
        <v>5.9809651225805283E-2</v>
      </c>
      <c r="O22" s="198">
        <v>5.7607199996709824E-2</v>
      </c>
      <c r="P22" s="198">
        <v>6.6779203712940216E-2</v>
      </c>
      <c r="Q22" s="198">
        <v>0.32041835784912109</v>
      </c>
      <c r="R22" s="198">
        <v>0.12658156454563141</v>
      </c>
      <c r="S22" s="198">
        <v>5.4167430847883224E-2</v>
      </c>
      <c r="T22" s="611"/>
      <c r="AF22" s="665"/>
      <c r="AG22" s="665"/>
      <c r="AH22" s="665"/>
      <c r="AI22" s="665"/>
      <c r="AJ22" s="665"/>
      <c r="AK22" s="664"/>
      <c r="AL22" s="664"/>
      <c r="AM22" s="664"/>
      <c r="AN22" s="664"/>
      <c r="AO22" s="664"/>
      <c r="AP22" s="664"/>
      <c r="AQ22" s="664"/>
      <c r="AR22" s="664"/>
      <c r="AS22" s="664"/>
      <c r="AT22" s="664"/>
      <c r="AU22" s="664"/>
      <c r="AV22" s="661"/>
      <c r="AW22" s="661"/>
      <c r="AX22" s="661"/>
      <c r="AY22" s="661"/>
      <c r="AZ22" s="661"/>
    </row>
    <row r="23" spans="1:52" x14ac:dyDescent="0.25">
      <c r="A23" s="112" t="s">
        <v>1220</v>
      </c>
      <c r="B23" s="474" t="s">
        <v>1221</v>
      </c>
      <c r="C23" s="198">
        <v>2.1809837818145752</v>
      </c>
      <c r="D23" s="198">
        <v>3.0590627193450928</v>
      </c>
      <c r="E23" s="198">
        <v>2.5072448253631592</v>
      </c>
      <c r="F23" s="198">
        <v>2.3515303134918213</v>
      </c>
      <c r="G23" s="198">
        <v>2.5959286689758301</v>
      </c>
      <c r="H23" s="198">
        <v>2.8203225135803223</v>
      </c>
      <c r="I23" s="198">
        <v>3.3679847717285156</v>
      </c>
      <c r="J23" s="198">
        <v>6.4520411491394043</v>
      </c>
      <c r="K23" s="198">
        <v>6.8667755126953125</v>
      </c>
      <c r="L23" s="198">
        <v>6.1494107246398926</v>
      </c>
      <c r="M23" s="198">
        <v>7.7860264778137207</v>
      </c>
      <c r="N23" s="198">
        <v>6.8117547035217285</v>
      </c>
      <c r="O23" s="198">
        <v>7.0810694694519043</v>
      </c>
      <c r="P23" s="198">
        <v>8.5996522903442383</v>
      </c>
      <c r="Q23" s="198">
        <v>6.1929082870483398</v>
      </c>
      <c r="R23" s="198">
        <v>5.7658109664916992</v>
      </c>
      <c r="S23" s="198">
        <v>6.1630702018737793</v>
      </c>
      <c r="T23" s="611"/>
      <c r="AF23" s="665"/>
      <c r="AG23" s="665"/>
      <c r="AH23" s="665"/>
      <c r="AI23" s="665"/>
      <c r="AJ23" s="665"/>
      <c r="AK23" s="664"/>
      <c r="AL23" s="664"/>
      <c r="AM23" s="664"/>
      <c r="AN23" s="664"/>
      <c r="AO23" s="664"/>
      <c r="AP23" s="664"/>
      <c r="AQ23" s="664"/>
      <c r="AR23" s="664"/>
      <c r="AS23" s="664"/>
      <c r="AT23" s="664"/>
      <c r="AU23" s="664"/>
      <c r="AV23" s="661"/>
      <c r="AW23" s="661"/>
      <c r="AX23" s="661"/>
      <c r="AY23" s="661"/>
      <c r="AZ23" s="661"/>
    </row>
    <row r="24" spans="1:52" x14ac:dyDescent="0.25">
      <c r="A24" s="112" t="s">
        <v>1222</v>
      </c>
      <c r="B24" s="474" t="s">
        <v>1223</v>
      </c>
      <c r="C24" s="198">
        <v>8.2612127065658569E-2</v>
      </c>
      <c r="D24" s="198">
        <v>4.130437970161438E-2</v>
      </c>
      <c r="E24" s="198">
        <v>1.1632439680397511E-2</v>
      </c>
      <c r="F24" s="198">
        <v>1.9695429131388664E-2</v>
      </c>
      <c r="G24" s="198">
        <v>1.2220620177686214E-2</v>
      </c>
      <c r="H24" s="198">
        <v>2.6359280571341515E-2</v>
      </c>
      <c r="I24" s="198">
        <v>1.9657999277114868E-2</v>
      </c>
      <c r="J24" s="198">
        <v>2.7330160140991211E-2</v>
      </c>
      <c r="K24" s="198">
        <v>5.0854608416557312E-2</v>
      </c>
      <c r="L24" s="198">
        <v>3.046146035194397E-2</v>
      </c>
      <c r="M24" s="198">
        <v>4.4783629477024078E-2</v>
      </c>
      <c r="N24" s="198">
        <v>2.0326390862464905E-2</v>
      </c>
      <c r="O24" s="198">
        <v>1.2873220257461071E-2</v>
      </c>
      <c r="P24" s="198">
        <v>1.2927159667015076E-2</v>
      </c>
      <c r="Q24" s="198">
        <v>3.1562000513076782E-3</v>
      </c>
      <c r="R24" s="198">
        <v>3.5820938646793365E-2</v>
      </c>
      <c r="S24" s="198">
        <v>1.189763005822897E-2</v>
      </c>
      <c r="T24" s="611"/>
      <c r="AF24" s="665"/>
      <c r="AG24" s="665"/>
      <c r="AH24" s="665"/>
      <c r="AI24" s="665"/>
      <c r="AJ24" s="665"/>
      <c r="AK24" s="664"/>
      <c r="AL24" s="664"/>
      <c r="AM24" s="664"/>
      <c r="AN24" s="664"/>
      <c r="AO24" s="664"/>
      <c r="AP24" s="664"/>
      <c r="AQ24" s="664"/>
      <c r="AR24" s="664"/>
      <c r="AS24" s="664"/>
      <c r="AT24" s="664"/>
      <c r="AU24" s="664"/>
      <c r="AV24" s="661"/>
      <c r="AW24" s="661"/>
      <c r="AX24" s="661"/>
      <c r="AY24" s="661"/>
      <c r="AZ24" s="661"/>
    </row>
    <row r="25" spans="1:52" s="196" customFormat="1" ht="20.25" customHeight="1" x14ac:dyDescent="0.25">
      <c r="A25" s="194"/>
      <c r="B25" s="195" t="s">
        <v>1224</v>
      </c>
      <c r="C25" s="199">
        <f t="shared" ref="C25:L25" si="0">SUM(C4:C24)</f>
        <v>116.34973978996277</v>
      </c>
      <c r="D25" s="199">
        <f t="shared" si="0"/>
        <v>127.87082652747631</v>
      </c>
      <c r="E25" s="199">
        <f t="shared" si="0"/>
        <v>101.78495790157467</v>
      </c>
      <c r="F25" s="199">
        <f t="shared" si="0"/>
        <v>112.5110120344907</v>
      </c>
      <c r="G25" s="199">
        <f t="shared" si="0"/>
        <v>134.25211009662598</v>
      </c>
      <c r="H25" s="199">
        <f t="shared" si="0"/>
        <v>151.23577359877527</v>
      </c>
      <c r="I25" s="199">
        <f t="shared" si="0"/>
        <v>157.08312948048115</v>
      </c>
      <c r="J25" s="199">
        <f t="shared" si="0"/>
        <v>184.33299700543284</v>
      </c>
      <c r="K25" s="199">
        <f t="shared" si="0"/>
        <v>169.83126439154148</v>
      </c>
      <c r="L25" s="199">
        <f t="shared" si="0"/>
        <v>169.49286355823278</v>
      </c>
      <c r="M25" s="199">
        <f t="shared" ref="M25:S25" si="1">SUM(M4:M24)</f>
        <v>174.01546769589186</v>
      </c>
      <c r="N25" s="199">
        <f t="shared" si="1"/>
        <v>170.63823745772243</v>
      </c>
      <c r="O25" s="199">
        <f t="shared" si="1"/>
        <v>170.67069211509079</v>
      </c>
      <c r="P25" s="199">
        <f t="shared" si="1"/>
        <v>174.06714320927858</v>
      </c>
      <c r="Q25" s="199">
        <f t="shared" si="1"/>
        <v>145.61898027360439</v>
      </c>
      <c r="R25" s="199">
        <f t="shared" si="1"/>
        <v>177.38307613879442</v>
      </c>
      <c r="S25" s="199">
        <f t="shared" si="1"/>
        <v>184.3345039812848</v>
      </c>
      <c r="T25" s="611"/>
      <c r="AF25" s="666"/>
      <c r="AG25" s="666"/>
      <c r="AH25" s="666"/>
      <c r="AI25" s="666"/>
      <c r="AJ25" s="666"/>
      <c r="AK25" s="664"/>
      <c r="AL25" s="664"/>
      <c r="AM25" s="664"/>
      <c r="AN25" s="664"/>
      <c r="AO25" s="664"/>
      <c r="AP25" s="664"/>
      <c r="AQ25" s="664"/>
      <c r="AR25" s="664"/>
      <c r="AS25" s="664"/>
      <c r="AT25" s="664"/>
      <c r="AU25" s="664"/>
      <c r="AV25" s="661"/>
      <c r="AW25" s="661"/>
      <c r="AX25" s="661"/>
      <c r="AY25" s="661"/>
      <c r="AZ25" s="661"/>
    </row>
    <row r="26" spans="1:52" s="204" customFormat="1" x14ac:dyDescent="0.25">
      <c r="A26" s="63" t="s">
        <v>1225</v>
      </c>
      <c r="B26" s="202"/>
      <c r="C26" s="203"/>
      <c r="D26" s="203"/>
      <c r="E26" s="203"/>
      <c r="F26" s="203"/>
      <c r="G26" s="203"/>
      <c r="H26" s="203"/>
      <c r="I26" s="203"/>
      <c r="J26" s="203"/>
      <c r="K26" s="203"/>
      <c r="L26" s="203"/>
      <c r="M26" s="203"/>
      <c r="N26" s="203"/>
      <c r="O26" s="203"/>
      <c r="P26" s="203"/>
      <c r="Q26" s="203"/>
      <c r="R26" s="203"/>
      <c r="S26" s="203"/>
      <c r="T26" s="611"/>
    </row>
    <row r="27" spans="1:52" s="196" customFormat="1" ht="20.25" customHeight="1" x14ac:dyDescent="0.25">
      <c r="A27" s="63" t="s">
        <v>1226</v>
      </c>
      <c r="B27" s="200"/>
      <c r="C27" s="201"/>
      <c r="D27" s="201"/>
      <c r="E27" s="201"/>
      <c r="F27" s="201"/>
      <c r="G27" s="201"/>
      <c r="H27" s="201"/>
      <c r="I27" s="201"/>
      <c r="J27" s="201"/>
      <c r="K27" s="201"/>
      <c r="L27" s="201"/>
      <c r="M27" s="201"/>
      <c r="N27" s="201"/>
      <c r="O27" s="201"/>
      <c r="P27" s="201"/>
      <c r="Q27" s="201"/>
      <c r="R27" s="201"/>
      <c r="S27" s="201"/>
      <c r="T27" s="611"/>
    </row>
    <row r="28" spans="1:52" s="95" customFormat="1" ht="22.5" customHeight="1" x14ac:dyDescent="0.3">
      <c r="A28" s="416" t="str">
        <f>Index!A96</f>
        <v>Table 8b    Palau imports by Broad Economic Classifaction (BEC), FY2007-FY2023</v>
      </c>
      <c r="T28" s="611"/>
    </row>
    <row r="29" spans="1:52" s="97" customFormat="1" x14ac:dyDescent="0.25">
      <c r="A29" s="197" t="s">
        <v>1190</v>
      </c>
      <c r="B29" s="96"/>
      <c r="C29" s="96"/>
      <c r="D29" s="96"/>
      <c r="E29" s="96"/>
      <c r="F29" s="96"/>
      <c r="G29" s="96"/>
      <c r="H29" s="96"/>
      <c r="I29" s="96"/>
      <c r="J29" s="96"/>
      <c r="K29" s="96"/>
      <c r="L29" s="96"/>
      <c r="M29" s="96"/>
      <c r="N29" s="96"/>
      <c r="O29" s="96"/>
      <c r="P29" s="96"/>
      <c r="Q29" s="96"/>
      <c r="R29" s="96"/>
      <c r="S29" s="96"/>
      <c r="T29" s="611"/>
    </row>
    <row r="30" spans="1:52" s="101" customFormat="1" ht="19.5" customHeight="1" x14ac:dyDescent="0.25">
      <c r="A30" s="99" t="s">
        <v>1227</v>
      </c>
      <c r="B30" s="100"/>
      <c r="C30" s="100" t="str">
        <f>C3</f>
        <v>FY07</v>
      </c>
      <c r="D30" s="100" t="str">
        <f t="shared" ref="D30:J30" si="2">D3</f>
        <v>FY08</v>
      </c>
      <c r="E30" s="100" t="str">
        <f t="shared" si="2"/>
        <v>FY09</v>
      </c>
      <c r="F30" s="100" t="str">
        <f t="shared" si="2"/>
        <v>FY10</v>
      </c>
      <c r="G30" s="100" t="str">
        <f t="shared" si="2"/>
        <v>FY11</v>
      </c>
      <c r="H30" s="100" t="str">
        <f t="shared" si="2"/>
        <v>FY12</v>
      </c>
      <c r="I30" s="100" t="str">
        <f t="shared" si="2"/>
        <v>FY13</v>
      </c>
      <c r="J30" s="100" t="str">
        <f t="shared" si="2"/>
        <v>FY14</v>
      </c>
      <c r="K30" s="100" t="str">
        <f t="shared" ref="K30:M30" si="3">K3</f>
        <v>FY15</v>
      </c>
      <c r="L30" s="100" t="str">
        <f t="shared" si="3"/>
        <v>FY16</v>
      </c>
      <c r="M30" s="100" t="str">
        <f t="shared" si="3"/>
        <v>FY17</v>
      </c>
      <c r="N30" s="100" t="str">
        <f t="shared" ref="N30:O30" si="4">N3</f>
        <v>FY18</v>
      </c>
      <c r="O30" s="100" t="str">
        <f t="shared" si="4"/>
        <v>FY19</v>
      </c>
      <c r="P30" s="100" t="str">
        <f t="shared" ref="P30:Q30" si="5">P3</f>
        <v>FY20</v>
      </c>
      <c r="Q30" s="100" t="str">
        <f t="shared" si="5"/>
        <v>FY21</v>
      </c>
      <c r="R30" s="100" t="str">
        <f t="shared" ref="R30:S30" si="6">R3</f>
        <v>FY22</v>
      </c>
      <c r="S30" s="100" t="str">
        <f t="shared" si="6"/>
        <v>FY23</v>
      </c>
      <c r="T30" s="611"/>
    </row>
    <row r="31" spans="1:52" s="97" customFormat="1" ht="20.25" customHeight="1" x14ac:dyDescent="0.25">
      <c r="A31" s="115">
        <v>1</v>
      </c>
      <c r="B31" s="113" t="s">
        <v>1228</v>
      </c>
      <c r="C31" s="198">
        <v>26.951028823852539</v>
      </c>
      <c r="D31" s="198">
        <v>28.883771896362305</v>
      </c>
      <c r="E31" s="198">
        <v>28.390556335449219</v>
      </c>
      <c r="F31" s="198">
        <v>28.163578033447266</v>
      </c>
      <c r="G31" s="198">
        <v>30.147092819213867</v>
      </c>
      <c r="H31" s="198">
        <v>35.272579193115234</v>
      </c>
      <c r="I31" s="198">
        <v>35.435016632080078</v>
      </c>
      <c r="J31" s="198">
        <v>38.893295288085938</v>
      </c>
      <c r="K31" s="198">
        <v>40.599197387695313</v>
      </c>
      <c r="L31" s="198">
        <v>40.238372802734375</v>
      </c>
      <c r="M31" s="198">
        <v>39.805225372314453</v>
      </c>
      <c r="N31" s="198">
        <v>40.590366363525391</v>
      </c>
      <c r="O31" s="198">
        <v>39.055538177490234</v>
      </c>
      <c r="P31" s="198">
        <v>39.614040374755859</v>
      </c>
      <c r="Q31" s="198">
        <v>36.789058685302734</v>
      </c>
      <c r="R31" s="198">
        <v>40.505424499511719</v>
      </c>
      <c r="S31" s="198">
        <v>40.773345947265625</v>
      </c>
      <c r="T31" s="611"/>
      <c r="AK31" s="661"/>
      <c r="AL31" s="661"/>
      <c r="AM31" s="661"/>
      <c r="AN31" s="661"/>
      <c r="AO31" s="661"/>
      <c r="AP31" s="661"/>
      <c r="AQ31" s="661"/>
      <c r="AR31" s="661"/>
      <c r="AS31" s="661"/>
      <c r="AT31" s="661"/>
      <c r="AU31" s="661"/>
      <c r="AV31" s="661"/>
      <c r="AW31" s="661"/>
      <c r="AX31" s="661"/>
      <c r="AY31" s="661"/>
      <c r="AZ31" s="661"/>
    </row>
    <row r="32" spans="1:52" x14ac:dyDescent="0.25">
      <c r="A32" s="115">
        <v>11</v>
      </c>
      <c r="B32" s="117" t="s">
        <v>1229</v>
      </c>
      <c r="C32" s="198">
        <v>4.0320873260498047</v>
      </c>
      <c r="D32" s="198">
        <v>4.638648509979248</v>
      </c>
      <c r="E32" s="198">
        <v>4.5361318588256836</v>
      </c>
      <c r="F32" s="198">
        <v>4.5386366844177246</v>
      </c>
      <c r="G32" s="198">
        <v>5.3194317817687988</v>
      </c>
      <c r="H32" s="198">
        <v>5.7950630187988281</v>
      </c>
      <c r="I32" s="198">
        <v>6.0078110694885254</v>
      </c>
      <c r="J32" s="198">
        <v>6.4653286933898926</v>
      </c>
      <c r="K32" s="198">
        <v>7.4517636299133301</v>
      </c>
      <c r="L32" s="198">
        <v>7.2298026084899902</v>
      </c>
      <c r="M32" s="198">
        <v>6.8813128471374512</v>
      </c>
      <c r="N32" s="198">
        <v>7.355226993560791</v>
      </c>
      <c r="O32" s="198">
        <v>7.3747296333312988</v>
      </c>
      <c r="P32" s="198">
        <v>7.4350967407226563</v>
      </c>
      <c r="Q32" s="198">
        <v>6.8351030349731445</v>
      </c>
      <c r="R32" s="198">
        <v>7.5673666000366211</v>
      </c>
      <c r="S32" s="198">
        <v>7.5901079177856445</v>
      </c>
      <c r="T32" s="611"/>
      <c r="AK32" s="661"/>
      <c r="AL32" s="661"/>
      <c r="AM32" s="661"/>
      <c r="AN32" s="661"/>
      <c r="AO32" s="661"/>
      <c r="AP32" s="661"/>
      <c r="AQ32" s="661"/>
      <c r="AR32" s="661"/>
      <c r="AS32" s="661"/>
      <c r="AT32" s="661"/>
      <c r="AU32" s="661"/>
      <c r="AV32" s="661"/>
      <c r="AW32" s="661"/>
      <c r="AX32" s="661"/>
      <c r="AY32" s="661"/>
      <c r="AZ32" s="661"/>
    </row>
    <row r="33" spans="1:52" x14ac:dyDescent="0.25">
      <c r="A33" s="115">
        <v>111</v>
      </c>
      <c r="B33" s="119" t="s">
        <v>1230</v>
      </c>
      <c r="C33" s="198">
        <v>0.13448658585548401</v>
      </c>
      <c r="D33" s="198">
        <v>0.147110715508461</v>
      </c>
      <c r="E33" s="198">
        <v>0.29016238451004028</v>
      </c>
      <c r="F33" s="198">
        <v>0.1568315327167511</v>
      </c>
      <c r="G33" s="198">
        <v>0.10481072962284088</v>
      </c>
      <c r="H33" s="198">
        <v>6.580062210559845E-2</v>
      </c>
      <c r="I33" s="198">
        <v>0.2263178676366806</v>
      </c>
      <c r="J33" s="198">
        <v>0.31773650646209717</v>
      </c>
      <c r="K33" s="198">
        <v>0.17020829021930695</v>
      </c>
      <c r="L33" s="198">
        <v>8.7438017129898071E-2</v>
      </c>
      <c r="M33" s="198">
        <v>9.7942881286144257E-2</v>
      </c>
      <c r="N33" s="198">
        <v>5.904914066195488E-2</v>
      </c>
      <c r="O33" s="198">
        <v>7.7160380780696869E-2</v>
      </c>
      <c r="P33" s="198">
        <v>7.368873804807663E-2</v>
      </c>
      <c r="Q33" s="198">
        <v>7.7585317194461823E-2</v>
      </c>
      <c r="R33" s="198">
        <v>0.10311281681060791</v>
      </c>
      <c r="S33" s="198">
        <v>0.11537215113639832</v>
      </c>
      <c r="T33" s="611"/>
      <c r="AK33" s="661"/>
      <c r="AL33" s="661"/>
      <c r="AM33" s="661"/>
      <c r="AN33" s="661"/>
      <c r="AO33" s="661"/>
      <c r="AP33" s="661"/>
      <c r="AQ33" s="661"/>
      <c r="AR33" s="661"/>
      <c r="AS33" s="661"/>
      <c r="AT33" s="661"/>
      <c r="AU33" s="661"/>
      <c r="AV33" s="661"/>
      <c r="AW33" s="661"/>
      <c r="AX33" s="661"/>
      <c r="AY33" s="661"/>
      <c r="AZ33" s="661"/>
    </row>
    <row r="34" spans="1:52" x14ac:dyDescent="0.25">
      <c r="A34" s="115">
        <v>112</v>
      </c>
      <c r="B34" s="120" t="s">
        <v>1231</v>
      </c>
      <c r="C34" s="198">
        <v>3.8976006507873535</v>
      </c>
      <c r="D34" s="198">
        <v>4.4915380477905273</v>
      </c>
      <c r="E34" s="198">
        <v>4.245969295501709</v>
      </c>
      <c r="F34" s="198">
        <v>4.3818049430847168</v>
      </c>
      <c r="G34" s="198">
        <v>5.2146210670471191</v>
      </c>
      <c r="H34" s="198">
        <v>5.7292623519897461</v>
      </c>
      <c r="I34" s="198">
        <v>5.7814931869506836</v>
      </c>
      <c r="J34" s="198">
        <v>6.1475925445556641</v>
      </c>
      <c r="K34" s="198">
        <v>7.2815556526184082</v>
      </c>
      <c r="L34" s="198">
        <v>7.1423649787902832</v>
      </c>
      <c r="M34" s="198">
        <v>6.7833700180053711</v>
      </c>
      <c r="N34" s="198">
        <v>7.296177864074707</v>
      </c>
      <c r="O34" s="198">
        <v>7.2975692749023438</v>
      </c>
      <c r="P34" s="198">
        <v>7.3614082336425781</v>
      </c>
      <c r="Q34" s="198">
        <v>6.7575173377990723</v>
      </c>
      <c r="R34" s="198">
        <v>7.4642539024353027</v>
      </c>
      <c r="S34" s="198">
        <v>7.4747357368469238</v>
      </c>
      <c r="T34" s="611"/>
      <c r="AK34" s="661"/>
      <c r="AL34" s="661"/>
      <c r="AM34" s="661"/>
      <c r="AN34" s="661"/>
      <c r="AO34" s="661"/>
      <c r="AP34" s="661"/>
      <c r="AQ34" s="661"/>
      <c r="AR34" s="661"/>
      <c r="AS34" s="661"/>
      <c r="AT34" s="661"/>
      <c r="AU34" s="661"/>
      <c r="AV34" s="661"/>
      <c r="AW34" s="661"/>
      <c r="AX34" s="661"/>
      <c r="AY34" s="661"/>
      <c r="AZ34" s="661"/>
    </row>
    <row r="35" spans="1:52" x14ac:dyDescent="0.25">
      <c r="A35" s="115">
        <v>12</v>
      </c>
      <c r="B35" s="117" t="s">
        <v>1232</v>
      </c>
      <c r="C35" s="198">
        <v>22.918941497802734</v>
      </c>
      <c r="D35" s="198">
        <v>24.245122909545898</v>
      </c>
      <c r="E35" s="198">
        <v>23.854423522949219</v>
      </c>
      <c r="F35" s="198">
        <v>23.624942779541016</v>
      </c>
      <c r="G35" s="198">
        <v>24.827661514282227</v>
      </c>
      <c r="H35" s="198">
        <v>29.477516174316406</v>
      </c>
      <c r="I35" s="198">
        <v>29.427206039428711</v>
      </c>
      <c r="J35" s="198">
        <v>32.427967071533203</v>
      </c>
      <c r="K35" s="198">
        <v>33.147430419921875</v>
      </c>
      <c r="L35" s="198">
        <v>33.008567810058594</v>
      </c>
      <c r="M35" s="198">
        <v>32.923912048339844</v>
      </c>
      <c r="N35" s="198">
        <v>33.235141754150391</v>
      </c>
      <c r="O35" s="198">
        <v>31.680807113647461</v>
      </c>
      <c r="P35" s="198">
        <v>32.178943634033203</v>
      </c>
      <c r="Q35" s="198">
        <v>29.953954696655273</v>
      </c>
      <c r="R35" s="198">
        <v>32.938056945800781</v>
      </c>
      <c r="S35" s="198">
        <v>33.183238983154297</v>
      </c>
      <c r="T35" s="611"/>
      <c r="AK35" s="661"/>
      <c r="AL35" s="661"/>
      <c r="AM35" s="661"/>
      <c r="AN35" s="661"/>
      <c r="AO35" s="661"/>
      <c r="AP35" s="661"/>
      <c r="AQ35" s="661"/>
      <c r="AR35" s="661"/>
      <c r="AS35" s="661"/>
      <c r="AT35" s="661"/>
      <c r="AU35" s="661"/>
      <c r="AV35" s="661"/>
      <c r="AW35" s="661"/>
      <c r="AX35" s="661"/>
      <c r="AY35" s="661"/>
      <c r="AZ35" s="661"/>
    </row>
    <row r="36" spans="1:52" x14ac:dyDescent="0.25">
      <c r="A36" s="115">
        <v>121</v>
      </c>
      <c r="B36" s="119" t="s">
        <v>1230</v>
      </c>
      <c r="C36" s="198">
        <v>1.5531560182571411</v>
      </c>
      <c r="D36" s="198">
        <v>1.6617832183837891</v>
      </c>
      <c r="E36" s="198">
        <v>1.3268587589263916</v>
      </c>
      <c r="F36" s="198">
        <v>1.3406246900558472</v>
      </c>
      <c r="G36" s="198">
        <v>1.639767050743103</v>
      </c>
      <c r="H36" s="198">
        <v>1.8772399425506592</v>
      </c>
      <c r="I36" s="198">
        <v>1.8593984842300415</v>
      </c>
      <c r="J36" s="198">
        <v>1.8919097185134888</v>
      </c>
      <c r="K36" s="198">
        <v>1.4619303941726685</v>
      </c>
      <c r="L36" s="198">
        <v>1.4905232191085815</v>
      </c>
      <c r="M36" s="198">
        <v>1.5878658294677734</v>
      </c>
      <c r="N36" s="198">
        <v>1.5384204387664795</v>
      </c>
      <c r="O36" s="198">
        <v>1.4425761699676514</v>
      </c>
      <c r="P36" s="198">
        <v>1.5274133682250977</v>
      </c>
      <c r="Q36" s="198">
        <v>1.3526885509490967</v>
      </c>
      <c r="R36" s="198">
        <v>1.4890768527984619</v>
      </c>
      <c r="S36" s="198">
        <v>1.5561268329620361</v>
      </c>
      <c r="T36" s="611"/>
      <c r="AK36" s="661"/>
      <c r="AL36" s="661"/>
      <c r="AM36" s="661"/>
      <c r="AN36" s="661"/>
      <c r="AO36" s="661"/>
      <c r="AP36" s="661"/>
      <c r="AQ36" s="661"/>
      <c r="AR36" s="661"/>
      <c r="AS36" s="661"/>
      <c r="AT36" s="661"/>
      <c r="AU36" s="661"/>
      <c r="AV36" s="661"/>
      <c r="AW36" s="661"/>
      <c r="AX36" s="661"/>
      <c r="AY36" s="661"/>
      <c r="AZ36" s="661"/>
    </row>
    <row r="37" spans="1:52" x14ac:dyDescent="0.25">
      <c r="A37" s="115">
        <v>122</v>
      </c>
      <c r="B37" s="119" t="s">
        <v>1233</v>
      </c>
      <c r="C37" s="198">
        <v>21.365785598754883</v>
      </c>
      <c r="D37" s="198">
        <v>22.583339691162109</v>
      </c>
      <c r="E37" s="198">
        <v>22.527565002441406</v>
      </c>
      <c r="F37" s="198">
        <v>22.284317016601563</v>
      </c>
      <c r="G37" s="198">
        <v>23.187894821166992</v>
      </c>
      <c r="H37" s="198">
        <v>27.600275039672852</v>
      </c>
      <c r="I37" s="198">
        <v>27.567808151245117</v>
      </c>
      <c r="J37" s="198">
        <v>30.536056518554688</v>
      </c>
      <c r="K37" s="198">
        <v>31.685501098632813</v>
      </c>
      <c r="L37" s="198">
        <v>31.518045425415039</v>
      </c>
      <c r="M37" s="198">
        <v>31.336048126220703</v>
      </c>
      <c r="N37" s="198">
        <v>31.696720123291016</v>
      </c>
      <c r="O37" s="198">
        <v>30.238231658935547</v>
      </c>
      <c r="P37" s="198">
        <v>30.651529312133789</v>
      </c>
      <c r="Q37" s="198">
        <v>28.601264953613281</v>
      </c>
      <c r="R37" s="198">
        <v>31.448980331420898</v>
      </c>
      <c r="S37" s="198">
        <v>31.627111434936523</v>
      </c>
      <c r="T37" s="611"/>
      <c r="AK37" s="661"/>
      <c r="AL37" s="661"/>
      <c r="AM37" s="661"/>
      <c r="AN37" s="661"/>
      <c r="AO37" s="661"/>
      <c r="AP37" s="661"/>
      <c r="AQ37" s="661"/>
      <c r="AR37" s="661"/>
      <c r="AS37" s="661"/>
      <c r="AT37" s="661"/>
      <c r="AU37" s="661"/>
      <c r="AV37" s="661"/>
      <c r="AW37" s="661"/>
      <c r="AX37" s="661"/>
      <c r="AY37" s="661"/>
      <c r="AZ37" s="661"/>
    </row>
    <row r="38" spans="1:52" x14ac:dyDescent="0.25">
      <c r="A38" s="115">
        <v>2</v>
      </c>
      <c r="B38" s="114" t="s">
        <v>1234</v>
      </c>
      <c r="C38" s="198">
        <v>19.704916000366211</v>
      </c>
      <c r="D38" s="198">
        <v>20.996623992919922</v>
      </c>
      <c r="E38" s="198">
        <v>17.57098388671875</v>
      </c>
      <c r="F38" s="198">
        <v>15.067950248718262</v>
      </c>
      <c r="G38" s="198">
        <v>18.720319747924805</v>
      </c>
      <c r="H38" s="198">
        <v>18.894271850585938</v>
      </c>
      <c r="I38" s="198">
        <v>23.665119171142578</v>
      </c>
      <c r="J38" s="198">
        <v>27.236761093139648</v>
      </c>
      <c r="K38" s="198">
        <v>27.383163452148438</v>
      </c>
      <c r="L38" s="198">
        <v>29.070564270019531</v>
      </c>
      <c r="M38" s="198">
        <v>36.657760620117188</v>
      </c>
      <c r="N38" s="198">
        <v>34.098339080810547</v>
      </c>
      <c r="O38" s="198">
        <v>32.931194305419922</v>
      </c>
      <c r="P38" s="198">
        <v>37.284774780273438</v>
      </c>
      <c r="Q38" s="198">
        <v>30.451301574707031</v>
      </c>
      <c r="R38" s="198">
        <v>32.112167358398438</v>
      </c>
      <c r="S38" s="198">
        <v>30.603975296020508</v>
      </c>
      <c r="T38" s="611"/>
      <c r="AK38" s="661"/>
      <c r="AL38" s="661"/>
      <c r="AM38" s="661"/>
      <c r="AN38" s="661"/>
      <c r="AO38" s="661"/>
      <c r="AP38" s="661"/>
      <c r="AQ38" s="661"/>
      <c r="AR38" s="661"/>
      <c r="AS38" s="661"/>
      <c r="AT38" s="661"/>
      <c r="AU38" s="661"/>
      <c r="AV38" s="661"/>
      <c r="AW38" s="661"/>
      <c r="AX38" s="661"/>
      <c r="AY38" s="661"/>
      <c r="AZ38" s="661"/>
    </row>
    <row r="39" spans="1:52" x14ac:dyDescent="0.25">
      <c r="A39" s="115">
        <v>21</v>
      </c>
      <c r="B39" s="117" t="s">
        <v>1229</v>
      </c>
      <c r="C39" s="198">
        <v>2.6254494190216064</v>
      </c>
      <c r="D39" s="198">
        <v>1.9573366641998291</v>
      </c>
      <c r="E39" s="198">
        <v>1.5799795389175415</v>
      </c>
      <c r="F39" s="198">
        <v>1.8622708320617676</v>
      </c>
      <c r="G39" s="198">
        <v>1.9422308206558228</v>
      </c>
      <c r="H39" s="198">
        <v>2.3393731117248535</v>
      </c>
      <c r="I39" s="198">
        <v>2.6043908596038818</v>
      </c>
      <c r="J39" s="198">
        <v>1.895808219909668</v>
      </c>
      <c r="K39" s="198">
        <v>1.6050246953964233</v>
      </c>
      <c r="L39" s="198">
        <v>1.1444642543792725</v>
      </c>
      <c r="M39" s="198">
        <v>1.4350219964981079</v>
      </c>
      <c r="N39" s="198">
        <v>0.89530336856842041</v>
      </c>
      <c r="O39" s="198">
        <v>1.1174150705337524</v>
      </c>
      <c r="P39" s="198">
        <v>4.6920795440673828</v>
      </c>
      <c r="Q39" s="198">
        <v>0.64013129472732544</v>
      </c>
      <c r="R39" s="198">
        <v>0.86901062726974487</v>
      </c>
      <c r="S39" s="198">
        <v>0.90803587436676025</v>
      </c>
      <c r="T39" s="611"/>
      <c r="AK39" s="661"/>
      <c r="AL39" s="661"/>
      <c r="AM39" s="661"/>
      <c r="AN39" s="661"/>
      <c r="AO39" s="661"/>
      <c r="AP39" s="661"/>
      <c r="AQ39" s="661"/>
      <c r="AR39" s="661"/>
      <c r="AS39" s="661"/>
      <c r="AT39" s="661"/>
      <c r="AU39" s="661"/>
      <c r="AV39" s="661"/>
      <c r="AW39" s="661"/>
      <c r="AX39" s="661"/>
      <c r="AY39" s="661"/>
      <c r="AZ39" s="661"/>
    </row>
    <row r="40" spans="1:52" x14ac:dyDescent="0.25">
      <c r="A40" s="115">
        <v>22</v>
      </c>
      <c r="B40" s="118" t="s">
        <v>1232</v>
      </c>
      <c r="C40" s="198">
        <v>17.079465866088867</v>
      </c>
      <c r="D40" s="198">
        <v>19.039287567138672</v>
      </c>
      <c r="E40" s="198">
        <v>15.991004943847656</v>
      </c>
      <c r="F40" s="198">
        <v>13.205678939819336</v>
      </c>
      <c r="G40" s="198">
        <v>16.778087615966797</v>
      </c>
      <c r="H40" s="198">
        <v>16.554899215698242</v>
      </c>
      <c r="I40" s="198">
        <v>21.060728073120117</v>
      </c>
      <c r="J40" s="198">
        <v>25.340953826904297</v>
      </c>
      <c r="K40" s="198">
        <v>25.77813720703125</v>
      </c>
      <c r="L40" s="198">
        <v>27.92609977722168</v>
      </c>
      <c r="M40" s="198">
        <v>35.222740173339844</v>
      </c>
      <c r="N40" s="198">
        <v>33.203033447265625</v>
      </c>
      <c r="O40" s="198">
        <v>31.813779830932617</v>
      </c>
      <c r="P40" s="198">
        <v>32.592697143554688</v>
      </c>
      <c r="Q40" s="198">
        <v>29.81117057800293</v>
      </c>
      <c r="R40" s="198">
        <v>31.243158340454102</v>
      </c>
      <c r="S40" s="198">
        <v>29.695940017700195</v>
      </c>
      <c r="T40" s="611"/>
      <c r="AK40" s="661"/>
      <c r="AL40" s="661"/>
      <c r="AM40" s="661"/>
      <c r="AN40" s="661"/>
      <c r="AO40" s="661"/>
      <c r="AP40" s="661"/>
      <c r="AQ40" s="661"/>
      <c r="AR40" s="661"/>
      <c r="AS40" s="661"/>
      <c r="AT40" s="661"/>
      <c r="AU40" s="661"/>
      <c r="AV40" s="661"/>
      <c r="AW40" s="661"/>
      <c r="AX40" s="661"/>
      <c r="AY40" s="661"/>
      <c r="AZ40" s="661"/>
    </row>
    <row r="41" spans="1:52" x14ac:dyDescent="0.25">
      <c r="A41" s="115">
        <v>3</v>
      </c>
      <c r="B41" s="114" t="s">
        <v>1235</v>
      </c>
      <c r="C41" s="198">
        <v>36.634975433349609</v>
      </c>
      <c r="D41" s="198">
        <v>39.922012329101563</v>
      </c>
      <c r="E41" s="198">
        <v>22.915990829467773</v>
      </c>
      <c r="F41" s="198">
        <v>35.30810546875</v>
      </c>
      <c r="G41" s="198">
        <v>46.015235900878906</v>
      </c>
      <c r="H41" s="198">
        <v>50.47503662109375</v>
      </c>
      <c r="I41" s="198">
        <v>50.506671905517578</v>
      </c>
      <c r="J41" s="198">
        <v>54.956233978271484</v>
      </c>
      <c r="K41" s="198">
        <v>34.781875610351563</v>
      </c>
      <c r="L41" s="198">
        <v>32.015419006347656</v>
      </c>
      <c r="M41" s="198">
        <v>30.565359115600586</v>
      </c>
      <c r="N41" s="198">
        <v>38.289497375488281</v>
      </c>
      <c r="O41" s="198">
        <v>38.094078063964844</v>
      </c>
      <c r="P41" s="198">
        <v>23.193254470825195</v>
      </c>
      <c r="Q41" s="198">
        <v>23.736028671264648</v>
      </c>
      <c r="R41" s="198">
        <v>37.682842254638672</v>
      </c>
      <c r="S41" s="198">
        <v>39.999114990234375</v>
      </c>
      <c r="T41" s="611"/>
      <c r="AK41" s="661"/>
      <c r="AL41" s="661"/>
      <c r="AM41" s="661"/>
      <c r="AN41" s="661"/>
      <c r="AO41" s="661"/>
      <c r="AP41" s="661"/>
      <c r="AQ41" s="661"/>
      <c r="AR41" s="661"/>
      <c r="AS41" s="661"/>
      <c r="AT41" s="661"/>
      <c r="AU41" s="661"/>
      <c r="AV41" s="661"/>
      <c r="AW41" s="661"/>
      <c r="AX41" s="661"/>
      <c r="AY41" s="661"/>
      <c r="AZ41" s="661"/>
    </row>
    <row r="42" spans="1:52" x14ac:dyDescent="0.25">
      <c r="A42" s="115">
        <v>31</v>
      </c>
      <c r="B42" s="118" t="s">
        <v>1229</v>
      </c>
      <c r="C42" s="198">
        <v>1.2227189727127552E-2</v>
      </c>
      <c r="D42" s="198">
        <v>2.9783209785819054E-2</v>
      </c>
      <c r="E42" s="198">
        <v>4.4526908546686172E-2</v>
      </c>
      <c r="F42" s="198">
        <v>2.519528940320015E-2</v>
      </c>
      <c r="G42" s="198">
        <v>6.0417931526899338E-2</v>
      </c>
      <c r="H42" s="198">
        <v>8.092007040977478E-2</v>
      </c>
      <c r="I42" s="198">
        <v>4.2882990092039108E-2</v>
      </c>
      <c r="J42" s="198">
        <v>1.6976660117506981E-2</v>
      </c>
      <c r="K42" s="198">
        <v>1.2610630132257938E-2</v>
      </c>
      <c r="L42" s="198">
        <v>1.4561720192432404E-2</v>
      </c>
      <c r="M42" s="198">
        <v>1.8329229205846786E-2</v>
      </c>
      <c r="N42" s="198">
        <v>2.9642440378665924E-2</v>
      </c>
      <c r="O42" s="198">
        <v>10.564624786376953</v>
      </c>
      <c r="P42" s="198">
        <v>6.3869943618774414</v>
      </c>
      <c r="Q42" s="198">
        <v>6.9554538726806641</v>
      </c>
      <c r="R42" s="198">
        <v>11.111381530761719</v>
      </c>
      <c r="S42" s="198">
        <v>10.46361255645752</v>
      </c>
      <c r="T42" s="611"/>
      <c r="AK42" s="661"/>
      <c r="AL42" s="661"/>
      <c r="AM42" s="661"/>
      <c r="AN42" s="661"/>
      <c r="AO42" s="661"/>
      <c r="AP42" s="661"/>
      <c r="AQ42" s="661"/>
      <c r="AR42" s="661"/>
      <c r="AS42" s="661"/>
      <c r="AT42" s="661"/>
      <c r="AU42" s="661"/>
      <c r="AV42" s="661"/>
      <c r="AW42" s="661"/>
      <c r="AX42" s="661"/>
      <c r="AY42" s="661"/>
      <c r="AZ42" s="661"/>
    </row>
    <row r="43" spans="1:52" x14ac:dyDescent="0.25">
      <c r="A43" s="115">
        <v>32</v>
      </c>
      <c r="B43" s="118" t="s">
        <v>1236</v>
      </c>
      <c r="C43" s="198">
        <v>35.445682525634766</v>
      </c>
      <c r="D43" s="198">
        <v>38.703113555908203</v>
      </c>
      <c r="E43" s="198">
        <v>21.859577178955078</v>
      </c>
      <c r="F43" s="198">
        <v>34.297237396240234</v>
      </c>
      <c r="G43" s="198">
        <v>44.732330322265625</v>
      </c>
      <c r="H43" s="198">
        <v>49.064777374267578</v>
      </c>
      <c r="I43" s="198">
        <v>49.124736785888672</v>
      </c>
      <c r="J43" s="198">
        <v>53.316352844238281</v>
      </c>
      <c r="K43" s="198">
        <v>33.199203491210938</v>
      </c>
      <c r="L43" s="198">
        <v>30.611791610717773</v>
      </c>
      <c r="M43" s="198">
        <v>28.997404098510742</v>
      </c>
      <c r="N43" s="198">
        <v>36.747306823730469</v>
      </c>
      <c r="O43" s="198">
        <v>25.805585861206055</v>
      </c>
      <c r="P43" s="198">
        <v>15.491565704345703</v>
      </c>
      <c r="Q43" s="198">
        <v>15.32325267791748</v>
      </c>
      <c r="R43" s="198">
        <v>24.968635559082031</v>
      </c>
      <c r="S43" s="198">
        <v>27.773157119750977</v>
      </c>
      <c r="T43" s="611"/>
      <c r="AK43" s="661"/>
      <c r="AL43" s="661"/>
      <c r="AM43" s="661"/>
      <c r="AN43" s="661"/>
      <c r="AO43" s="661"/>
      <c r="AP43" s="661"/>
      <c r="AQ43" s="661"/>
      <c r="AR43" s="661"/>
      <c r="AS43" s="661"/>
      <c r="AT43" s="661"/>
      <c r="AU43" s="661"/>
      <c r="AV43" s="661"/>
      <c r="AW43" s="661"/>
      <c r="AX43" s="661"/>
      <c r="AY43" s="661"/>
      <c r="AZ43" s="661"/>
    </row>
    <row r="44" spans="1:52" x14ac:dyDescent="0.25">
      <c r="A44" s="115">
        <v>322</v>
      </c>
      <c r="B44" s="120" t="s">
        <v>94</v>
      </c>
      <c r="C44" s="198">
        <v>1.1770646572113037</v>
      </c>
      <c r="D44" s="198">
        <v>1.1891127824783325</v>
      </c>
      <c r="E44" s="198">
        <v>1.0118858814239502</v>
      </c>
      <c r="F44" s="198">
        <v>0.98567050695419312</v>
      </c>
      <c r="G44" s="198">
        <v>1.2224893569946289</v>
      </c>
      <c r="H44" s="198">
        <v>1.329338550567627</v>
      </c>
      <c r="I44" s="198">
        <v>1.3390506505966187</v>
      </c>
      <c r="J44" s="198">
        <v>1.6229041814804077</v>
      </c>
      <c r="K44" s="198">
        <v>1.5700640678405762</v>
      </c>
      <c r="L44" s="198">
        <v>1.389065146446228</v>
      </c>
      <c r="M44" s="198">
        <v>1.5496267080307007</v>
      </c>
      <c r="N44" s="198">
        <v>1.5125489234924316</v>
      </c>
      <c r="O44" s="198">
        <v>1.7238695621490479</v>
      </c>
      <c r="P44" s="198">
        <v>1.3146946430206299</v>
      </c>
      <c r="Q44" s="198">
        <v>1.4573216438293457</v>
      </c>
      <c r="R44" s="198">
        <v>1.6028233766555786</v>
      </c>
      <c r="S44" s="198">
        <v>1.7623438835144043</v>
      </c>
      <c r="T44" s="611"/>
      <c r="AK44" s="661"/>
      <c r="AL44" s="661"/>
      <c r="AM44" s="661"/>
      <c r="AN44" s="661"/>
      <c r="AO44" s="661"/>
      <c r="AP44" s="661"/>
      <c r="AQ44" s="661"/>
      <c r="AR44" s="661"/>
      <c r="AS44" s="661"/>
      <c r="AT44" s="661"/>
      <c r="AU44" s="661"/>
      <c r="AV44" s="661"/>
      <c r="AW44" s="661"/>
      <c r="AX44" s="661"/>
      <c r="AY44" s="661"/>
      <c r="AZ44" s="661"/>
    </row>
    <row r="45" spans="1:52" x14ac:dyDescent="0.25">
      <c r="A45" s="115">
        <v>4</v>
      </c>
      <c r="B45" s="114" t="s">
        <v>1237</v>
      </c>
      <c r="C45" s="198">
        <v>11.068169593811035</v>
      </c>
      <c r="D45" s="198">
        <v>14.89509105682373</v>
      </c>
      <c r="E45" s="198">
        <v>12.968601226806641</v>
      </c>
      <c r="F45" s="198">
        <v>12.861420631408691</v>
      </c>
      <c r="G45" s="198">
        <v>16.267034530639648</v>
      </c>
      <c r="H45" s="198">
        <v>15.260038375854492</v>
      </c>
      <c r="I45" s="198">
        <v>14.983805656433105</v>
      </c>
      <c r="J45" s="198">
        <v>27.619770050048828</v>
      </c>
      <c r="K45" s="198">
        <v>20.70625114440918</v>
      </c>
      <c r="L45" s="198">
        <v>19.9307861328125</v>
      </c>
      <c r="M45" s="198">
        <v>26.689325332641602</v>
      </c>
      <c r="N45" s="198">
        <v>20.395538330078125</v>
      </c>
      <c r="O45" s="198">
        <v>22.491636276245117</v>
      </c>
      <c r="P45" s="198">
        <v>25.467918395996094</v>
      </c>
      <c r="Q45" s="198">
        <v>20.702117919921875</v>
      </c>
      <c r="R45" s="198">
        <v>24.099710464477539</v>
      </c>
      <c r="S45" s="198">
        <v>32.922798156738281</v>
      </c>
      <c r="T45" s="611"/>
      <c r="AK45" s="661"/>
      <c r="AL45" s="661"/>
      <c r="AM45" s="661"/>
      <c r="AN45" s="661"/>
      <c r="AO45" s="661"/>
      <c r="AP45" s="661"/>
      <c r="AQ45" s="661"/>
      <c r="AR45" s="661"/>
      <c r="AS45" s="661"/>
      <c r="AT45" s="661"/>
      <c r="AU45" s="661"/>
      <c r="AV45" s="661"/>
      <c r="AW45" s="661"/>
      <c r="AX45" s="661"/>
      <c r="AY45" s="661"/>
      <c r="AZ45" s="661"/>
    </row>
    <row r="46" spans="1:52" x14ac:dyDescent="0.25">
      <c r="A46" s="115">
        <v>41</v>
      </c>
      <c r="B46" s="118" t="s">
        <v>1237</v>
      </c>
      <c r="C46" s="198">
        <v>8.3146800994873047</v>
      </c>
      <c r="D46" s="198">
        <v>10.067264556884766</v>
      </c>
      <c r="E46" s="198">
        <v>6.7824931144714355</v>
      </c>
      <c r="F46" s="198">
        <v>6.6449761390686035</v>
      </c>
      <c r="G46" s="198">
        <v>9.0215597152709961</v>
      </c>
      <c r="H46" s="198">
        <v>10.136269569396973</v>
      </c>
      <c r="I46" s="198">
        <v>9.4337778091430664</v>
      </c>
      <c r="J46" s="198">
        <v>21.739040374755859</v>
      </c>
      <c r="K46" s="198">
        <v>15.596591949462891</v>
      </c>
      <c r="L46" s="198">
        <v>14.652153015136719</v>
      </c>
      <c r="M46" s="198">
        <v>19.470550537109375</v>
      </c>
      <c r="N46" s="198">
        <v>14.96572208404541</v>
      </c>
      <c r="O46" s="198">
        <v>16.224376678466797</v>
      </c>
      <c r="P46" s="198">
        <v>18.712398529052734</v>
      </c>
      <c r="Q46" s="198">
        <v>15.481466293334961</v>
      </c>
      <c r="R46" s="198">
        <v>13.645099639892578</v>
      </c>
      <c r="S46" s="198">
        <v>22.4530029296875</v>
      </c>
      <c r="T46" s="611"/>
      <c r="AK46" s="661"/>
      <c r="AL46" s="661"/>
      <c r="AM46" s="661"/>
      <c r="AN46" s="661"/>
      <c r="AO46" s="661"/>
      <c r="AP46" s="661"/>
      <c r="AQ46" s="661"/>
      <c r="AR46" s="661"/>
      <c r="AS46" s="661"/>
      <c r="AT46" s="661"/>
      <c r="AU46" s="661"/>
      <c r="AV46" s="661"/>
      <c r="AW46" s="661"/>
      <c r="AX46" s="661"/>
      <c r="AY46" s="661"/>
      <c r="AZ46" s="661"/>
    </row>
    <row r="47" spans="1:52" x14ac:dyDescent="0.25">
      <c r="A47" s="115">
        <v>42</v>
      </c>
      <c r="B47" s="118" t="s">
        <v>1238</v>
      </c>
      <c r="C47" s="198">
        <v>2.7534887790679932</v>
      </c>
      <c r="D47" s="198">
        <v>4.827826976776123</v>
      </c>
      <c r="E47" s="198">
        <v>6.1861085891723633</v>
      </c>
      <c r="F47" s="198">
        <v>6.2164444923400879</v>
      </c>
      <c r="G47" s="198">
        <v>7.2454752922058105</v>
      </c>
      <c r="H47" s="198">
        <v>5.1237692832946777</v>
      </c>
      <c r="I47" s="198">
        <v>5.5500278472900391</v>
      </c>
      <c r="J47" s="198">
        <v>5.8807287216186523</v>
      </c>
      <c r="K47" s="198">
        <v>5.1096596717834473</v>
      </c>
      <c r="L47" s="198">
        <v>5.2786335945129395</v>
      </c>
      <c r="M47" s="198">
        <v>7.2187743186950684</v>
      </c>
      <c r="N47" s="198">
        <v>5.4298162460327148</v>
      </c>
      <c r="O47" s="198">
        <v>6.2672591209411621</v>
      </c>
      <c r="P47" s="198">
        <v>6.7555208206176758</v>
      </c>
      <c r="Q47" s="198">
        <v>5.2206525802612305</v>
      </c>
      <c r="R47" s="198">
        <v>10.454610824584961</v>
      </c>
      <c r="S47" s="198">
        <v>10.469793319702148</v>
      </c>
      <c r="T47" s="611"/>
      <c r="AK47" s="661"/>
      <c r="AL47" s="661"/>
      <c r="AM47" s="661"/>
      <c r="AN47" s="661"/>
      <c r="AO47" s="661"/>
      <c r="AP47" s="661"/>
      <c r="AQ47" s="661"/>
      <c r="AR47" s="661"/>
      <c r="AS47" s="661"/>
      <c r="AT47" s="661"/>
      <c r="AU47" s="661"/>
      <c r="AV47" s="661"/>
      <c r="AW47" s="661"/>
      <c r="AX47" s="661"/>
      <c r="AY47" s="661"/>
      <c r="AZ47" s="661"/>
    </row>
    <row r="48" spans="1:52" x14ac:dyDescent="0.25">
      <c r="A48" s="115">
        <v>5</v>
      </c>
      <c r="B48" s="114" t="s">
        <v>1239</v>
      </c>
      <c r="C48" s="198">
        <v>9.3957748413085938</v>
      </c>
      <c r="D48" s="198">
        <v>9.1210441589355469</v>
      </c>
      <c r="E48" s="198">
        <v>6.8365497589111328</v>
      </c>
      <c r="F48" s="198">
        <v>7.2680926322937012</v>
      </c>
      <c r="G48" s="198">
        <v>8.9512491226196289</v>
      </c>
      <c r="H48" s="198">
        <v>14.021285057067871</v>
      </c>
      <c r="I48" s="198">
        <v>14.427800178527832</v>
      </c>
      <c r="J48" s="198">
        <v>14.116280555725098</v>
      </c>
      <c r="K48" s="198">
        <v>22.014095306396484</v>
      </c>
      <c r="L48" s="198">
        <v>23.355173110961914</v>
      </c>
      <c r="M48" s="198">
        <v>16.125690460205078</v>
      </c>
      <c r="N48" s="198">
        <v>14.601283073425293</v>
      </c>
      <c r="O48" s="198">
        <v>14.937643051147461</v>
      </c>
      <c r="P48" s="198">
        <v>18.028339385986328</v>
      </c>
      <c r="Q48" s="198">
        <v>13.535153388977051</v>
      </c>
      <c r="R48" s="198">
        <v>16.373525619506836</v>
      </c>
      <c r="S48" s="198">
        <v>18.639467239379883</v>
      </c>
      <c r="T48" s="611"/>
      <c r="AK48" s="661"/>
      <c r="AL48" s="661"/>
      <c r="AM48" s="661"/>
      <c r="AN48" s="661"/>
      <c r="AO48" s="661"/>
      <c r="AP48" s="661"/>
      <c r="AQ48" s="661"/>
      <c r="AR48" s="661"/>
      <c r="AS48" s="661"/>
      <c r="AT48" s="661"/>
      <c r="AU48" s="661"/>
      <c r="AV48" s="661"/>
      <c r="AW48" s="661"/>
      <c r="AX48" s="661"/>
      <c r="AY48" s="661"/>
      <c r="AZ48" s="661"/>
    </row>
    <row r="49" spans="1:52" x14ac:dyDescent="0.25">
      <c r="A49" s="115">
        <v>51</v>
      </c>
      <c r="B49" s="118" t="s">
        <v>1240</v>
      </c>
      <c r="C49" s="198">
        <v>2.8456826210021973</v>
      </c>
      <c r="D49" s="198">
        <v>2.6944587230682373</v>
      </c>
      <c r="E49" s="198">
        <v>2.8269555568695068</v>
      </c>
      <c r="F49" s="198">
        <v>2.9700167179107666</v>
      </c>
      <c r="G49" s="198">
        <v>2.7085282802581787</v>
      </c>
      <c r="H49" s="198">
        <v>5.0688786506652832</v>
      </c>
      <c r="I49" s="198">
        <v>4.8374042510986328</v>
      </c>
      <c r="J49" s="198">
        <v>5.8120951652526855</v>
      </c>
      <c r="K49" s="198">
        <v>7.0612339973449707</v>
      </c>
      <c r="L49" s="198">
        <v>7.7454137802124023</v>
      </c>
      <c r="M49" s="198">
        <v>7.1477680206298828</v>
      </c>
      <c r="N49" s="198">
        <v>6.8511409759521484</v>
      </c>
      <c r="O49" s="198">
        <v>6.6942019462585449</v>
      </c>
      <c r="P49" s="198">
        <v>7.7438764572143555</v>
      </c>
      <c r="Q49" s="198">
        <v>6.2905564308166504</v>
      </c>
      <c r="R49" s="198">
        <v>7.4495992660522461</v>
      </c>
      <c r="S49" s="198">
        <v>7.5295376777648926</v>
      </c>
      <c r="T49" s="611"/>
      <c r="AK49" s="661"/>
      <c r="AL49" s="661"/>
      <c r="AM49" s="661"/>
      <c r="AN49" s="661"/>
      <c r="AO49" s="661"/>
      <c r="AP49" s="661"/>
      <c r="AQ49" s="661"/>
      <c r="AR49" s="661"/>
      <c r="AS49" s="661"/>
      <c r="AT49" s="661"/>
      <c r="AU49" s="661"/>
      <c r="AV49" s="661"/>
      <c r="AW49" s="661"/>
      <c r="AX49" s="661"/>
      <c r="AY49" s="661"/>
      <c r="AZ49" s="661"/>
    </row>
    <row r="50" spans="1:52" x14ac:dyDescent="0.25">
      <c r="A50" s="115">
        <v>52</v>
      </c>
      <c r="B50" s="118" t="s">
        <v>94</v>
      </c>
      <c r="C50" s="198">
        <v>3.8888795375823975</v>
      </c>
      <c r="D50" s="198">
        <v>3.6670606136322021</v>
      </c>
      <c r="E50" s="198">
        <v>1.3220154047012329</v>
      </c>
      <c r="F50" s="198">
        <v>1.7133208513259888</v>
      </c>
      <c r="G50" s="198">
        <v>2.9473445415496826</v>
      </c>
      <c r="H50" s="198">
        <v>3.9819619655609131</v>
      </c>
      <c r="I50" s="198">
        <v>6.1306138038635254</v>
      </c>
      <c r="J50" s="198">
        <v>5.2726588249206543</v>
      </c>
      <c r="K50" s="198">
        <v>9.6821212768554688</v>
      </c>
      <c r="L50" s="198">
        <v>10.648931503295898</v>
      </c>
      <c r="M50" s="198">
        <v>4.5229611396789551</v>
      </c>
      <c r="N50" s="198">
        <v>3.8892269134521484</v>
      </c>
      <c r="O50" s="198">
        <v>4.2072815895080566</v>
      </c>
      <c r="P50" s="198">
        <v>5.3379559516906738</v>
      </c>
      <c r="Q50" s="198">
        <v>4.2524218559265137</v>
      </c>
      <c r="R50" s="198">
        <v>4.5172362327575684</v>
      </c>
      <c r="S50" s="198">
        <v>6.6342835426330566</v>
      </c>
      <c r="T50" s="611"/>
      <c r="AK50" s="661"/>
      <c r="AL50" s="661"/>
      <c r="AM50" s="661"/>
      <c r="AN50" s="661"/>
      <c r="AO50" s="661"/>
      <c r="AP50" s="661"/>
      <c r="AQ50" s="661"/>
      <c r="AR50" s="661"/>
      <c r="AS50" s="661"/>
      <c r="AT50" s="661"/>
      <c r="AU50" s="661"/>
      <c r="AV50" s="661"/>
      <c r="AW50" s="661"/>
      <c r="AX50" s="661"/>
      <c r="AY50" s="661"/>
      <c r="AZ50" s="661"/>
    </row>
    <row r="51" spans="1:52" x14ac:dyDescent="0.25">
      <c r="A51" s="116">
        <v>521</v>
      </c>
      <c r="B51" s="121" t="s">
        <v>1241</v>
      </c>
      <c r="C51" s="198">
        <v>3.1999144554138184</v>
      </c>
      <c r="D51" s="198">
        <v>2.6703739166259766</v>
      </c>
      <c r="E51" s="198">
        <v>0.83939892053604126</v>
      </c>
      <c r="F51" s="198">
        <v>0.76857101917266846</v>
      </c>
      <c r="G51" s="198">
        <v>2.3418865203857422</v>
      </c>
      <c r="H51" s="198">
        <v>1.8576618432998657</v>
      </c>
      <c r="I51" s="198">
        <v>3.2898027896881104</v>
      </c>
      <c r="J51" s="198">
        <v>4.0700502395629883</v>
      </c>
      <c r="K51" s="198">
        <v>5.5551128387451172</v>
      </c>
      <c r="L51" s="198">
        <v>5.2633285522460938</v>
      </c>
      <c r="M51" s="198">
        <v>3.2520081996917725</v>
      </c>
      <c r="N51" s="198">
        <v>2.2861979007720947</v>
      </c>
      <c r="O51" s="198">
        <v>3.3790972232818604</v>
      </c>
      <c r="P51" s="198">
        <v>2.3572559356689453</v>
      </c>
      <c r="Q51" s="198">
        <v>2.5716843605041504</v>
      </c>
      <c r="R51" s="198">
        <v>3.8411738872528076</v>
      </c>
      <c r="S51" s="198">
        <v>5.894951343536377</v>
      </c>
      <c r="T51" s="611"/>
      <c r="AK51" s="661"/>
      <c r="AL51" s="661"/>
      <c r="AM51" s="661"/>
      <c r="AN51" s="661"/>
      <c r="AO51" s="661"/>
      <c r="AP51" s="661"/>
      <c r="AQ51" s="661"/>
      <c r="AR51" s="661"/>
      <c r="AS51" s="661"/>
      <c r="AT51" s="661"/>
      <c r="AU51" s="661"/>
      <c r="AV51" s="661"/>
      <c r="AW51" s="661"/>
      <c r="AX51" s="661"/>
      <c r="AY51" s="661"/>
      <c r="AZ51" s="661"/>
    </row>
    <row r="52" spans="1:52" x14ac:dyDescent="0.25">
      <c r="A52" s="115">
        <v>522</v>
      </c>
      <c r="B52" s="120" t="s">
        <v>1242</v>
      </c>
      <c r="C52" s="198">
        <v>0.68896514177322388</v>
      </c>
      <c r="D52" s="198">
        <v>0.99668663740158081</v>
      </c>
      <c r="E52" s="198">
        <v>0.48261651396751404</v>
      </c>
      <c r="F52" s="198">
        <v>0.94474989175796509</v>
      </c>
      <c r="G52" s="198">
        <v>0.60545808076858521</v>
      </c>
      <c r="H52" s="198">
        <v>2.1243000030517578</v>
      </c>
      <c r="I52" s="198">
        <v>2.840811014175415</v>
      </c>
      <c r="J52" s="198">
        <v>1.202608585357666</v>
      </c>
      <c r="K52" s="198">
        <v>4.1270084381103516</v>
      </c>
      <c r="L52" s="198">
        <v>5.3856024742126465</v>
      </c>
      <c r="M52" s="198">
        <v>1.2709530591964722</v>
      </c>
      <c r="N52" s="198">
        <v>1.6030288934707642</v>
      </c>
      <c r="O52" s="198">
        <v>0.82818430662155151</v>
      </c>
      <c r="P52" s="198">
        <v>2.9806997776031494</v>
      </c>
      <c r="Q52" s="198">
        <v>1.6807374954223633</v>
      </c>
      <c r="R52" s="198">
        <v>0.67606240510940552</v>
      </c>
      <c r="S52" s="198">
        <v>0.73933225870132446</v>
      </c>
      <c r="T52" s="611"/>
      <c r="AK52" s="661"/>
      <c r="AL52" s="661"/>
      <c r="AM52" s="661"/>
      <c r="AN52" s="661"/>
      <c r="AO52" s="661"/>
      <c r="AP52" s="661"/>
      <c r="AQ52" s="661"/>
      <c r="AR52" s="661"/>
      <c r="AS52" s="661"/>
      <c r="AT52" s="661"/>
      <c r="AU52" s="661"/>
      <c r="AV52" s="661"/>
      <c r="AW52" s="661"/>
      <c r="AX52" s="661"/>
      <c r="AY52" s="661"/>
      <c r="AZ52" s="661"/>
    </row>
    <row r="53" spans="1:52" x14ac:dyDescent="0.25">
      <c r="A53" s="115">
        <v>53</v>
      </c>
      <c r="B53" s="118" t="s">
        <v>1238</v>
      </c>
      <c r="C53" s="198">
        <v>2.6612122058868408</v>
      </c>
      <c r="D53" s="198">
        <v>2.7595245838165283</v>
      </c>
      <c r="E53" s="198">
        <v>2.6875789165496826</v>
      </c>
      <c r="F53" s="198">
        <v>2.5847547054290771</v>
      </c>
      <c r="G53" s="198">
        <v>3.2953760623931885</v>
      </c>
      <c r="H53" s="198">
        <v>4.9704442024230957</v>
      </c>
      <c r="I53" s="198">
        <v>3.4597823619842529</v>
      </c>
      <c r="J53" s="198">
        <v>3.0315263271331787</v>
      </c>
      <c r="K53" s="198">
        <v>5.2707400321960449</v>
      </c>
      <c r="L53" s="198">
        <v>4.9608287811279297</v>
      </c>
      <c r="M53" s="198">
        <v>4.454960823059082</v>
      </c>
      <c r="N53" s="198">
        <v>3.8609147071838379</v>
      </c>
      <c r="O53" s="198">
        <v>4.0361599922180176</v>
      </c>
      <c r="P53" s="198">
        <v>4.9465065002441406</v>
      </c>
      <c r="Q53" s="198">
        <v>2.9921751022338867</v>
      </c>
      <c r="R53" s="198">
        <v>4.4066901206970215</v>
      </c>
      <c r="S53" s="198">
        <v>4.4756455421447754</v>
      </c>
      <c r="T53" s="611"/>
      <c r="AK53" s="661"/>
      <c r="AL53" s="661"/>
      <c r="AM53" s="661"/>
      <c r="AN53" s="661"/>
      <c r="AO53" s="661"/>
      <c r="AP53" s="661"/>
      <c r="AQ53" s="661"/>
      <c r="AR53" s="661"/>
      <c r="AS53" s="661"/>
      <c r="AT53" s="661"/>
      <c r="AU53" s="661"/>
      <c r="AV53" s="661"/>
      <c r="AW53" s="661"/>
      <c r="AX53" s="661"/>
      <c r="AY53" s="661"/>
      <c r="AZ53" s="661"/>
    </row>
    <row r="54" spans="1:52" x14ac:dyDescent="0.25">
      <c r="A54" s="115">
        <v>6</v>
      </c>
      <c r="B54" s="114" t="s">
        <v>1243</v>
      </c>
      <c r="C54" s="198">
        <v>12.573596000671387</v>
      </c>
      <c r="D54" s="198">
        <v>14.029579162597656</v>
      </c>
      <c r="E54" s="198">
        <v>12.862361907958984</v>
      </c>
      <c r="F54" s="198">
        <v>13.83364200592041</v>
      </c>
      <c r="G54" s="198">
        <v>14.096162796020508</v>
      </c>
      <c r="H54" s="198">
        <v>17.296817779541016</v>
      </c>
      <c r="I54" s="198">
        <v>18.017644882202148</v>
      </c>
      <c r="J54" s="198">
        <v>21.374151229858398</v>
      </c>
      <c r="K54" s="198">
        <v>24.259544372558594</v>
      </c>
      <c r="L54" s="198">
        <v>24.825260162353516</v>
      </c>
      <c r="M54" s="198">
        <v>23.40376091003418</v>
      </c>
      <c r="N54" s="198">
        <v>22.604745864868164</v>
      </c>
      <c r="O54" s="198">
        <v>23.106893539428711</v>
      </c>
      <c r="P54" s="198">
        <v>30.068387985229492</v>
      </c>
      <c r="Q54" s="198">
        <v>20.225055694580078</v>
      </c>
      <c r="R54" s="198">
        <v>26.546783447265625</v>
      </c>
      <c r="S54" s="198">
        <v>21.352760314941406</v>
      </c>
      <c r="T54" s="611"/>
      <c r="AK54" s="661"/>
      <c r="AL54" s="661"/>
      <c r="AM54" s="661"/>
      <c r="AN54" s="661"/>
      <c r="AO54" s="661"/>
      <c r="AP54" s="661"/>
      <c r="AQ54" s="661"/>
      <c r="AR54" s="661"/>
      <c r="AS54" s="661"/>
      <c r="AT54" s="661"/>
      <c r="AU54" s="661"/>
      <c r="AV54" s="661"/>
      <c r="AW54" s="661"/>
      <c r="AX54" s="661"/>
      <c r="AY54" s="661"/>
      <c r="AZ54" s="661"/>
    </row>
    <row r="55" spans="1:52" x14ac:dyDescent="0.25">
      <c r="A55" s="115">
        <v>61</v>
      </c>
      <c r="B55" s="118" t="s">
        <v>1244</v>
      </c>
      <c r="C55" s="198">
        <v>2.1150600910186768</v>
      </c>
      <c r="D55" s="198">
        <v>2.6888747215270996</v>
      </c>
      <c r="E55" s="198">
        <v>1.9158320426940918</v>
      </c>
      <c r="F55" s="198">
        <v>2.4054281711578369</v>
      </c>
      <c r="G55" s="198">
        <v>1.8446452617645264</v>
      </c>
      <c r="H55" s="198">
        <v>2.6232211589813232</v>
      </c>
      <c r="I55" s="198">
        <v>3.4599184989929199</v>
      </c>
      <c r="J55" s="198">
        <v>4.4796414375305176</v>
      </c>
      <c r="K55" s="198">
        <v>4.9807271957397461</v>
      </c>
      <c r="L55" s="198">
        <v>4.4328880310058594</v>
      </c>
      <c r="M55" s="198">
        <v>4.7439651489257813</v>
      </c>
      <c r="N55" s="198">
        <v>4.3220119476318359</v>
      </c>
      <c r="O55" s="198">
        <v>5.5357184410095215</v>
      </c>
      <c r="P55" s="198">
        <v>4.569725513458252</v>
      </c>
      <c r="Q55" s="198">
        <v>3.5855040550231934</v>
      </c>
      <c r="R55" s="198">
        <v>4.0434560775756836</v>
      </c>
      <c r="S55" s="198">
        <v>3.6274089813232422</v>
      </c>
      <c r="T55" s="611"/>
      <c r="AK55" s="661"/>
      <c r="AL55" s="661"/>
      <c r="AM55" s="661"/>
      <c r="AN55" s="661"/>
      <c r="AO55" s="661"/>
      <c r="AP55" s="661"/>
      <c r="AQ55" s="661"/>
      <c r="AR55" s="661"/>
      <c r="AS55" s="661"/>
      <c r="AT55" s="661"/>
      <c r="AU55" s="661"/>
      <c r="AV55" s="661"/>
      <c r="AW55" s="661"/>
      <c r="AX55" s="661"/>
      <c r="AY55" s="661"/>
      <c r="AZ55" s="661"/>
    </row>
    <row r="56" spans="1:52" x14ac:dyDescent="0.25">
      <c r="A56" s="115">
        <v>62</v>
      </c>
      <c r="B56" s="118" t="s">
        <v>1245</v>
      </c>
      <c r="C56" s="198">
        <v>4.5032668113708496</v>
      </c>
      <c r="D56" s="198">
        <v>4.7245521545410156</v>
      </c>
      <c r="E56" s="198">
        <v>4.1240334510803223</v>
      </c>
      <c r="F56" s="198">
        <v>4.1946916580200195</v>
      </c>
      <c r="G56" s="198">
        <v>4.9591383934020996</v>
      </c>
      <c r="H56" s="198">
        <v>5.7146334648132324</v>
      </c>
      <c r="I56" s="198">
        <v>5.9200711250305176</v>
      </c>
      <c r="J56" s="198">
        <v>7.4359674453735352</v>
      </c>
      <c r="K56" s="198">
        <v>9.7011699676513672</v>
      </c>
      <c r="L56" s="198">
        <v>10.343012809753418</v>
      </c>
      <c r="M56" s="198">
        <v>9.2056636810302734</v>
      </c>
      <c r="N56" s="198">
        <v>8.9179534912109375</v>
      </c>
      <c r="O56" s="198">
        <v>7.6623377799987793</v>
      </c>
      <c r="P56" s="198">
        <v>8.3022308349609375</v>
      </c>
      <c r="Q56" s="198">
        <v>7.2752237319946289</v>
      </c>
      <c r="R56" s="198">
        <v>9.6005535125732422</v>
      </c>
      <c r="S56" s="198">
        <v>8.1615238189697266</v>
      </c>
      <c r="T56" s="611"/>
      <c r="AK56" s="661"/>
      <c r="AL56" s="661"/>
      <c r="AM56" s="661"/>
      <c r="AN56" s="661"/>
      <c r="AO56" s="661"/>
      <c r="AP56" s="661"/>
      <c r="AQ56" s="661"/>
      <c r="AR56" s="661"/>
      <c r="AS56" s="661"/>
      <c r="AT56" s="661"/>
      <c r="AU56" s="661"/>
      <c r="AV56" s="661"/>
      <c r="AW56" s="661"/>
      <c r="AX56" s="661"/>
      <c r="AY56" s="661"/>
      <c r="AZ56" s="661"/>
    </row>
    <row r="57" spans="1:52" x14ac:dyDescent="0.25">
      <c r="A57" s="115">
        <v>63</v>
      </c>
      <c r="B57" s="118" t="s">
        <v>1246</v>
      </c>
      <c r="C57" s="198">
        <v>5.9552693367004395</v>
      </c>
      <c r="D57" s="198">
        <v>6.616152286529541</v>
      </c>
      <c r="E57" s="198">
        <v>6.8224964141845703</v>
      </c>
      <c r="F57" s="198">
        <v>7.2335219383239746</v>
      </c>
      <c r="G57" s="198">
        <v>7.2923793792724609</v>
      </c>
      <c r="H57" s="198">
        <v>8.9589624404907227</v>
      </c>
      <c r="I57" s="198">
        <v>8.6376562118530273</v>
      </c>
      <c r="J57" s="198">
        <v>9.4585418701171875</v>
      </c>
      <c r="K57" s="198">
        <v>9.5776481628417969</v>
      </c>
      <c r="L57" s="198">
        <v>10.049359321594238</v>
      </c>
      <c r="M57" s="198">
        <v>9.4541330337524414</v>
      </c>
      <c r="N57" s="198">
        <v>9.3647804260253906</v>
      </c>
      <c r="O57" s="198">
        <v>9.9088373184204102</v>
      </c>
      <c r="P57" s="198">
        <v>17.196430206298828</v>
      </c>
      <c r="Q57" s="198">
        <v>9.3643283843994141</v>
      </c>
      <c r="R57" s="198">
        <v>12.902773857116699</v>
      </c>
      <c r="S57" s="198">
        <v>9.5638265609741211</v>
      </c>
      <c r="T57" s="611"/>
      <c r="AK57" s="661"/>
      <c r="AL57" s="661"/>
      <c r="AM57" s="661"/>
      <c r="AN57" s="661"/>
      <c r="AO57" s="661"/>
      <c r="AP57" s="661"/>
      <c r="AQ57" s="661"/>
      <c r="AR57" s="661"/>
      <c r="AS57" s="661"/>
      <c r="AT57" s="661"/>
      <c r="AU57" s="661"/>
      <c r="AV57" s="661"/>
      <c r="AW57" s="661"/>
      <c r="AX57" s="661"/>
      <c r="AY57" s="661"/>
      <c r="AZ57" s="661"/>
    </row>
    <row r="58" spans="1:52" x14ac:dyDescent="0.25">
      <c r="A58" s="115">
        <v>7</v>
      </c>
      <c r="B58" s="114" t="s">
        <v>1247</v>
      </c>
      <c r="C58" s="198">
        <v>2.1281849592924118E-2</v>
      </c>
      <c r="D58" s="198">
        <v>2.2707659751176834E-2</v>
      </c>
      <c r="E58" s="198">
        <v>0.23991474509239197</v>
      </c>
      <c r="F58" s="198">
        <v>8.2255899906158447E-3</v>
      </c>
      <c r="G58" s="198">
        <v>5.5012881755828857E-2</v>
      </c>
      <c r="H58" s="198">
        <v>1.5745799988508224E-2</v>
      </c>
      <c r="I58" s="198">
        <v>4.706989973783493E-2</v>
      </c>
      <c r="J58" s="198">
        <v>0.13650521636009216</v>
      </c>
      <c r="K58" s="198">
        <v>8.7135538458824158E-2</v>
      </c>
      <c r="L58" s="198">
        <v>5.7291418313980103E-2</v>
      </c>
      <c r="M58" s="198">
        <v>0.7683442234992981</v>
      </c>
      <c r="N58" s="198">
        <v>5.8465529233217239E-2</v>
      </c>
      <c r="O58" s="198">
        <v>5.370761826634407E-2</v>
      </c>
      <c r="P58" s="198">
        <v>0.41042721271514893</v>
      </c>
      <c r="Q58" s="198">
        <v>0.18026572465896606</v>
      </c>
      <c r="R58" s="198">
        <v>6.2621988356113434E-2</v>
      </c>
      <c r="S58" s="198">
        <v>4.3047800660133362E-2</v>
      </c>
      <c r="T58" s="611"/>
      <c r="AK58" s="661"/>
      <c r="AL58" s="661"/>
      <c r="AM58" s="661"/>
      <c r="AN58" s="661"/>
      <c r="AO58" s="661"/>
      <c r="AP58" s="661"/>
      <c r="AQ58" s="661"/>
      <c r="AR58" s="661"/>
      <c r="AS58" s="661"/>
      <c r="AT58" s="661"/>
      <c r="AU58" s="661"/>
      <c r="AV58" s="661"/>
      <c r="AW58" s="661"/>
      <c r="AX58" s="661"/>
      <c r="AY58" s="661"/>
      <c r="AZ58" s="661"/>
    </row>
    <row r="59" spans="1:52" s="196" customFormat="1" ht="20.25" customHeight="1" x14ac:dyDescent="0.25">
      <c r="A59" s="194"/>
      <c r="B59" s="195" t="s">
        <v>1224</v>
      </c>
      <c r="C59" s="199">
        <f>C58+C54+C48+C45+C41+C38+C31</f>
        <v>116.3497425429523</v>
      </c>
      <c r="D59" s="199">
        <f t="shared" ref="D59:S59" si="7">D58+D54+D48+D45+D41+D38+D31</f>
        <v>127.8708302564919</v>
      </c>
      <c r="E59" s="199">
        <f t="shared" si="7"/>
        <v>101.78495869040489</v>
      </c>
      <c r="F59" s="199">
        <f t="shared" si="7"/>
        <v>112.51101461052895</v>
      </c>
      <c r="G59" s="199">
        <f t="shared" si="7"/>
        <v>134.25210779905319</v>
      </c>
      <c r="H59" s="199">
        <f t="shared" si="7"/>
        <v>151.23577467724681</v>
      </c>
      <c r="I59" s="199">
        <f t="shared" si="7"/>
        <v>157.08312832564116</v>
      </c>
      <c r="J59" s="199">
        <f t="shared" si="7"/>
        <v>184.33299741148949</v>
      </c>
      <c r="K59" s="199">
        <f t="shared" si="7"/>
        <v>169.83126281201839</v>
      </c>
      <c r="L59" s="199">
        <f t="shared" si="7"/>
        <v>169.49286690354347</v>
      </c>
      <c r="M59" s="199">
        <f t="shared" si="7"/>
        <v>174.01546603441238</v>
      </c>
      <c r="N59" s="199">
        <f t="shared" si="7"/>
        <v>170.63823561742902</v>
      </c>
      <c r="O59" s="199">
        <f t="shared" si="7"/>
        <v>170.67069103196263</v>
      </c>
      <c r="P59" s="199">
        <f t="shared" si="7"/>
        <v>174.06714260578156</v>
      </c>
      <c r="Q59" s="199">
        <f t="shared" si="7"/>
        <v>145.61898165941238</v>
      </c>
      <c r="R59" s="199">
        <f t="shared" si="7"/>
        <v>177.38307563215494</v>
      </c>
      <c r="S59" s="199">
        <f t="shared" si="7"/>
        <v>184.33450974524021</v>
      </c>
      <c r="T59" s="611"/>
      <c r="AK59" s="661"/>
      <c r="AL59" s="661"/>
      <c r="AM59" s="661"/>
      <c r="AN59" s="661"/>
      <c r="AO59" s="661"/>
      <c r="AP59" s="661"/>
      <c r="AQ59" s="661"/>
      <c r="AR59" s="661"/>
      <c r="AS59" s="661"/>
      <c r="AT59" s="661"/>
      <c r="AU59" s="661"/>
      <c r="AV59" s="661"/>
      <c r="AW59" s="661"/>
      <c r="AX59" s="661"/>
      <c r="AY59" s="661"/>
      <c r="AZ59" s="661"/>
    </row>
    <row r="60" spans="1:52" s="204" customFormat="1" x14ac:dyDescent="0.25">
      <c r="A60" s="63" t="s">
        <v>1225</v>
      </c>
      <c r="B60" s="202"/>
      <c r="C60" s="198"/>
      <c r="D60" s="198"/>
      <c r="E60" s="198"/>
      <c r="F60" s="198"/>
      <c r="G60" s="198"/>
      <c r="H60" s="198"/>
      <c r="I60" s="198"/>
      <c r="J60" s="198"/>
      <c r="K60" s="198"/>
      <c r="L60" s="198"/>
      <c r="M60" s="198"/>
      <c r="N60" s="198"/>
      <c r="O60" s="198"/>
      <c r="P60" s="198"/>
      <c r="Q60" s="198"/>
      <c r="R60" s="198"/>
      <c r="S60" s="198"/>
    </row>
    <row r="61" spans="1:52" s="196" customFormat="1" ht="20.25" customHeight="1" x14ac:dyDescent="0.25">
      <c r="A61" s="63" t="s">
        <v>1226</v>
      </c>
      <c r="B61" s="200"/>
      <c r="C61" s="201"/>
      <c r="D61" s="201"/>
      <c r="E61" s="201"/>
      <c r="F61" s="201"/>
      <c r="G61" s="201"/>
      <c r="H61" s="201"/>
      <c r="I61" s="201"/>
      <c r="J61" s="201"/>
      <c r="K61" s="201"/>
      <c r="L61" s="201"/>
      <c r="M61" s="201"/>
      <c r="N61" s="201"/>
      <c r="O61" s="201"/>
      <c r="P61" s="201"/>
      <c r="Q61" s="201"/>
      <c r="R61" s="201"/>
      <c r="S61" s="201"/>
    </row>
    <row r="62" spans="1:52" s="95" customFormat="1" ht="22.5" customHeight="1" x14ac:dyDescent="0.3">
      <c r="A62" s="416" t="str">
        <f>Index!A97</f>
        <v>Table 8c    Palau imports by Region and Main Countries of Origin, FY2007-FY2023</v>
      </c>
    </row>
    <row r="63" spans="1:52" s="97" customFormat="1" x14ac:dyDescent="0.25">
      <c r="A63" s="158"/>
      <c r="B63" s="197" t="s">
        <v>1190</v>
      </c>
      <c r="C63" s="96"/>
      <c r="D63" s="96"/>
      <c r="E63" s="96"/>
      <c r="F63" s="96"/>
      <c r="G63" s="96"/>
      <c r="H63" s="96"/>
      <c r="I63" s="96"/>
      <c r="J63" s="96"/>
      <c r="K63" s="96"/>
      <c r="L63" s="96"/>
      <c r="M63" s="96"/>
      <c r="N63" s="96"/>
      <c r="O63" s="96"/>
      <c r="P63" s="96"/>
      <c r="Q63" s="96"/>
      <c r="R63" s="96"/>
      <c r="S63" s="96"/>
    </row>
    <row r="64" spans="1:52" s="101" customFormat="1" ht="19.5" customHeight="1" x14ac:dyDescent="0.3">
      <c r="A64" s="205"/>
      <c r="B64" s="206"/>
      <c r="C64" s="100" t="str">
        <f t="shared" ref="C64:J64" si="8">C3</f>
        <v>FY07</v>
      </c>
      <c r="D64" s="100" t="str">
        <f t="shared" si="8"/>
        <v>FY08</v>
      </c>
      <c r="E64" s="100" t="str">
        <f t="shared" si="8"/>
        <v>FY09</v>
      </c>
      <c r="F64" s="100" t="str">
        <f t="shared" si="8"/>
        <v>FY10</v>
      </c>
      <c r="G64" s="100" t="str">
        <f t="shared" si="8"/>
        <v>FY11</v>
      </c>
      <c r="H64" s="100" t="str">
        <f t="shared" si="8"/>
        <v>FY12</v>
      </c>
      <c r="I64" s="100" t="str">
        <f t="shared" si="8"/>
        <v>FY13</v>
      </c>
      <c r="J64" s="100" t="str">
        <f t="shared" si="8"/>
        <v>FY14</v>
      </c>
      <c r="K64" s="100" t="str">
        <f t="shared" ref="K64:M64" si="9">K3</f>
        <v>FY15</v>
      </c>
      <c r="L64" s="100" t="str">
        <f t="shared" si="9"/>
        <v>FY16</v>
      </c>
      <c r="M64" s="100" t="str">
        <f t="shared" si="9"/>
        <v>FY17</v>
      </c>
      <c r="N64" s="100" t="str">
        <f t="shared" ref="N64:O64" si="10">N3</f>
        <v>FY18</v>
      </c>
      <c r="O64" s="100" t="str">
        <f t="shared" si="10"/>
        <v>FY19</v>
      </c>
      <c r="P64" s="100" t="str">
        <f t="shared" ref="P64:Q64" si="11">P3</f>
        <v>FY20</v>
      </c>
      <c r="Q64" s="100" t="str">
        <f t="shared" si="11"/>
        <v>FY21</v>
      </c>
      <c r="R64" s="100" t="str">
        <f t="shared" ref="R64:S64" si="12">R3</f>
        <v>FY22</v>
      </c>
      <c r="S64" s="100" t="str">
        <f t="shared" si="12"/>
        <v>FY23</v>
      </c>
    </row>
    <row r="65" spans="1:52" s="97" customFormat="1" ht="20.25" customHeight="1" x14ac:dyDescent="0.25">
      <c r="A65" s="189"/>
      <c r="B65" s="475" t="s">
        <v>1248</v>
      </c>
      <c r="C65" s="198">
        <v>36.084976196289063</v>
      </c>
      <c r="D65" s="198">
        <v>39.842983245849609</v>
      </c>
      <c r="E65" s="198">
        <v>39.460273742675781</v>
      </c>
      <c r="F65" s="198">
        <v>40.227115631103516</v>
      </c>
      <c r="G65" s="198">
        <v>40.061534881591797</v>
      </c>
      <c r="H65" s="198">
        <v>56.467624664306641</v>
      </c>
      <c r="I65" s="198">
        <v>49.396652221679688</v>
      </c>
      <c r="J65" s="198">
        <v>54.304973602294922</v>
      </c>
      <c r="K65" s="198">
        <v>59.814968109130859</v>
      </c>
      <c r="L65" s="198">
        <v>64.409423828125</v>
      </c>
      <c r="M65" s="198">
        <v>62.258152008056641</v>
      </c>
      <c r="N65" s="198">
        <v>63.260597229003906</v>
      </c>
      <c r="O65" s="198">
        <v>59.792198181152344</v>
      </c>
      <c r="P65" s="198">
        <v>58.524375915527344</v>
      </c>
      <c r="Q65" s="198">
        <v>60.586952209472656</v>
      </c>
      <c r="R65" s="198">
        <v>62.352348327636719</v>
      </c>
      <c r="S65" s="198">
        <v>61.852607727050781</v>
      </c>
      <c r="AK65" s="661"/>
      <c r="AL65" s="661"/>
      <c r="AM65" s="661"/>
      <c r="AN65" s="661"/>
      <c r="AO65" s="661"/>
      <c r="AP65" s="661"/>
      <c r="AQ65" s="661"/>
      <c r="AR65" s="661"/>
      <c r="AS65" s="661"/>
      <c r="AT65" s="661"/>
      <c r="AU65" s="661"/>
      <c r="AV65" s="661"/>
      <c r="AW65" s="661"/>
      <c r="AX65" s="661"/>
      <c r="AY65" s="661"/>
      <c r="AZ65" s="661"/>
    </row>
    <row r="66" spans="1:52" x14ac:dyDescent="0.25">
      <c r="A66" s="189"/>
      <c r="B66" s="476" t="s">
        <v>1249</v>
      </c>
      <c r="C66" s="198">
        <v>14.888487815856934</v>
      </c>
      <c r="D66" s="198">
        <v>28.69683837890625</v>
      </c>
      <c r="E66" s="198">
        <v>17.339242935180664</v>
      </c>
      <c r="F66" s="198">
        <v>23.708761215209961</v>
      </c>
      <c r="G66" s="198">
        <v>29.480657577514648</v>
      </c>
      <c r="H66" s="198">
        <v>48.128471374511719</v>
      </c>
      <c r="I66" s="198">
        <v>31.122896194458008</v>
      </c>
      <c r="J66" s="198">
        <v>8.5728559494018555</v>
      </c>
      <c r="K66" s="198">
        <v>8.2740039825439453</v>
      </c>
      <c r="L66" s="198">
        <v>8.2513790130615234</v>
      </c>
      <c r="M66" s="198">
        <v>6.999443531036377</v>
      </c>
      <c r="N66" s="198">
        <v>7.4328408241271973</v>
      </c>
      <c r="O66" s="198">
        <v>8.1001014709472656</v>
      </c>
      <c r="P66" s="198">
        <v>10.190177917480469</v>
      </c>
      <c r="Q66" s="198">
        <v>6.3093318939208984</v>
      </c>
      <c r="R66" s="198">
        <v>7.4083070755004883</v>
      </c>
      <c r="S66" s="198">
        <v>6.709071159362793</v>
      </c>
      <c r="AK66" s="661"/>
      <c r="AL66" s="661"/>
      <c r="AM66" s="661"/>
      <c r="AN66" s="661"/>
      <c r="AO66" s="661"/>
      <c r="AP66" s="661"/>
      <c r="AQ66" s="661"/>
      <c r="AR66" s="661"/>
      <c r="AS66" s="661"/>
      <c r="AT66" s="661"/>
      <c r="AU66" s="661"/>
      <c r="AV66" s="661"/>
      <c r="AW66" s="661"/>
      <c r="AX66" s="661"/>
      <c r="AY66" s="661"/>
      <c r="AZ66" s="661"/>
    </row>
    <row r="67" spans="1:52" x14ac:dyDescent="0.25">
      <c r="A67" s="189"/>
      <c r="B67" s="475" t="s">
        <v>1250</v>
      </c>
      <c r="C67" s="198">
        <v>9.2448873519897461</v>
      </c>
      <c r="D67" s="198">
        <v>13.482105255126953</v>
      </c>
      <c r="E67" s="198">
        <v>9.251713752746582</v>
      </c>
      <c r="F67" s="198">
        <v>10.161725044250488</v>
      </c>
      <c r="G67" s="198">
        <v>20.448236465454102</v>
      </c>
      <c r="H67" s="198">
        <v>16.863176345825195</v>
      </c>
      <c r="I67" s="198">
        <v>19.045196533203125</v>
      </c>
      <c r="J67" s="198">
        <v>38.769050598144531</v>
      </c>
      <c r="K67" s="198">
        <v>18.677923202514648</v>
      </c>
      <c r="L67" s="198">
        <v>22.046548843383789</v>
      </c>
      <c r="M67" s="198">
        <v>25.026538848876953</v>
      </c>
      <c r="N67" s="198">
        <v>15.704050064086914</v>
      </c>
      <c r="O67" s="198">
        <v>17.713607788085938</v>
      </c>
      <c r="P67" s="198">
        <v>17.844203948974609</v>
      </c>
      <c r="Q67" s="198">
        <v>13.760396003723145</v>
      </c>
      <c r="R67" s="198">
        <v>12.094504356384277</v>
      </c>
      <c r="S67" s="198">
        <v>20.820734024047852</v>
      </c>
      <c r="AK67" s="661"/>
      <c r="AL67" s="661"/>
      <c r="AM67" s="661"/>
      <c r="AN67" s="661"/>
      <c r="AO67" s="661"/>
      <c r="AP67" s="661"/>
      <c r="AQ67" s="661"/>
      <c r="AR67" s="661"/>
      <c r="AS67" s="661"/>
      <c r="AT67" s="661"/>
      <c r="AU67" s="661"/>
      <c r="AV67" s="661"/>
      <c r="AW67" s="661"/>
      <c r="AX67" s="661"/>
      <c r="AY67" s="661"/>
      <c r="AZ67" s="661"/>
    </row>
    <row r="68" spans="1:52" x14ac:dyDescent="0.25">
      <c r="A68" s="189"/>
      <c r="B68" s="476" t="s">
        <v>1251</v>
      </c>
      <c r="C68" s="198">
        <v>29.811534881591797</v>
      </c>
      <c r="D68" s="198">
        <v>19.774600982666016</v>
      </c>
      <c r="E68" s="198">
        <v>13.665511131286621</v>
      </c>
      <c r="F68" s="198">
        <v>19.937101364135742</v>
      </c>
      <c r="G68" s="198">
        <v>24.096513748168945</v>
      </c>
      <c r="H68" s="198">
        <v>4.8758935928344727</v>
      </c>
      <c r="I68" s="198">
        <v>30.818962097167969</v>
      </c>
      <c r="J68" s="198">
        <v>38.070701599121094</v>
      </c>
      <c r="K68" s="198">
        <v>24.64952278137207</v>
      </c>
      <c r="L68" s="198">
        <v>24.795169830322266</v>
      </c>
      <c r="M68" s="198">
        <v>23.079469680786133</v>
      </c>
      <c r="N68" s="198">
        <v>27.15019416809082</v>
      </c>
      <c r="O68" s="198">
        <v>27.539388656616211</v>
      </c>
      <c r="P68" s="198">
        <v>17.975334167480469</v>
      </c>
      <c r="Q68" s="198">
        <v>14.652554512023926</v>
      </c>
      <c r="R68" s="198">
        <v>33.630611419677734</v>
      </c>
      <c r="S68" s="198">
        <v>35.231597900390625</v>
      </c>
      <c r="AK68" s="661"/>
      <c r="AL68" s="661"/>
      <c r="AM68" s="661"/>
      <c r="AN68" s="661"/>
      <c r="AO68" s="661"/>
      <c r="AP68" s="661"/>
      <c r="AQ68" s="661"/>
      <c r="AR68" s="661"/>
      <c r="AS68" s="661"/>
      <c r="AT68" s="661"/>
      <c r="AU68" s="661"/>
      <c r="AV68" s="661"/>
      <c r="AW68" s="661"/>
      <c r="AX68" s="661"/>
      <c r="AY68" s="661"/>
      <c r="AZ68" s="661"/>
    </row>
    <row r="69" spans="1:52" x14ac:dyDescent="0.25">
      <c r="A69" s="189"/>
      <c r="B69" s="475" t="s">
        <v>1252</v>
      </c>
      <c r="C69" s="198">
        <v>9.2920198440551758</v>
      </c>
      <c r="D69" s="198">
        <v>7.1238346099853516</v>
      </c>
      <c r="E69" s="198">
        <v>6.0887451171875</v>
      </c>
      <c r="F69" s="198">
        <v>5.6507983207702637</v>
      </c>
      <c r="G69" s="198">
        <v>5.2424015998840332</v>
      </c>
      <c r="H69" s="198">
        <v>6.7293744087219238</v>
      </c>
      <c r="I69" s="198">
        <v>7.071190357208252</v>
      </c>
      <c r="J69" s="198">
        <v>8.3816452026367188</v>
      </c>
      <c r="K69" s="198">
        <v>9.2649955749511719</v>
      </c>
      <c r="L69" s="198">
        <v>8.7018537521362305</v>
      </c>
      <c r="M69" s="198">
        <v>8.1971025466918945</v>
      </c>
      <c r="N69" s="198">
        <v>6.9098758697509766</v>
      </c>
      <c r="O69" s="198">
        <v>9.8116312026977539</v>
      </c>
      <c r="P69" s="198">
        <v>14.370551109313965</v>
      </c>
      <c r="Q69" s="198">
        <v>6.4313883781433105</v>
      </c>
      <c r="R69" s="198">
        <v>7.3156652450561523</v>
      </c>
      <c r="S69" s="198">
        <v>7.7303218841552734</v>
      </c>
      <c r="AK69" s="661"/>
      <c r="AL69" s="661"/>
      <c r="AM69" s="661"/>
      <c r="AN69" s="661"/>
      <c r="AO69" s="661"/>
      <c r="AP69" s="661"/>
      <c r="AQ69" s="661"/>
      <c r="AR69" s="661"/>
      <c r="AS69" s="661"/>
      <c r="AT69" s="661"/>
      <c r="AU69" s="661"/>
      <c r="AV69" s="661"/>
      <c r="AW69" s="661"/>
      <c r="AX69" s="661"/>
      <c r="AY69" s="661"/>
      <c r="AZ69" s="661"/>
    </row>
    <row r="70" spans="1:52" x14ac:dyDescent="0.25">
      <c r="A70" s="189"/>
      <c r="B70" s="475" t="s">
        <v>1253</v>
      </c>
      <c r="C70" s="198">
        <v>6.4198975563049316</v>
      </c>
      <c r="D70" s="198">
        <v>5.4134974479675293</v>
      </c>
      <c r="E70" s="198">
        <v>5.8146524429321289</v>
      </c>
      <c r="F70" s="198">
        <v>4.2587814331054688</v>
      </c>
      <c r="G70" s="198">
        <v>7.1869115829467773</v>
      </c>
      <c r="H70" s="198">
        <v>7.468317985534668</v>
      </c>
      <c r="I70" s="198">
        <v>7.5745940208435059</v>
      </c>
      <c r="J70" s="198">
        <v>8.5365371704101563</v>
      </c>
      <c r="K70" s="198">
        <v>9.3537015914916992</v>
      </c>
      <c r="L70" s="198">
        <v>8.8766393661499023</v>
      </c>
      <c r="M70" s="198">
        <v>10.750300407409668</v>
      </c>
      <c r="N70" s="198">
        <v>9.5397071838378906</v>
      </c>
      <c r="O70" s="198">
        <v>8.6050291061401367</v>
      </c>
      <c r="P70" s="198">
        <v>11.907404899597168</v>
      </c>
      <c r="Q70" s="198">
        <v>8.1330957412719727</v>
      </c>
      <c r="R70" s="198">
        <v>9.722930908203125</v>
      </c>
      <c r="S70" s="198">
        <v>9.5479841232299805</v>
      </c>
      <c r="AK70" s="661"/>
      <c r="AL70" s="661"/>
      <c r="AM70" s="661"/>
      <c r="AN70" s="661"/>
      <c r="AO70" s="661"/>
      <c r="AP70" s="661"/>
      <c r="AQ70" s="661"/>
      <c r="AR70" s="661"/>
      <c r="AS70" s="661"/>
      <c r="AT70" s="661"/>
      <c r="AU70" s="661"/>
      <c r="AV70" s="661"/>
      <c r="AW70" s="661"/>
      <c r="AX70" s="661"/>
      <c r="AY70" s="661"/>
      <c r="AZ70" s="661"/>
    </row>
    <row r="71" spans="1:52" x14ac:dyDescent="0.25">
      <c r="A71" s="189"/>
      <c r="B71" s="475" t="s">
        <v>1254</v>
      </c>
      <c r="C71" s="198">
        <v>1.8665652275085449</v>
      </c>
      <c r="D71" s="198">
        <v>3.5945041179656982</v>
      </c>
      <c r="E71" s="198">
        <v>2.761859655380249</v>
      </c>
      <c r="F71" s="198">
        <v>1.7588100433349609</v>
      </c>
      <c r="G71" s="198">
        <v>1.295653223991394</v>
      </c>
      <c r="H71" s="198">
        <v>2.0235528945922852</v>
      </c>
      <c r="I71" s="198">
        <v>2.7171635627746582</v>
      </c>
      <c r="J71" s="198">
        <v>9.8005914688110352</v>
      </c>
      <c r="K71" s="198">
        <v>8.7396678924560547</v>
      </c>
      <c r="L71" s="198">
        <v>8.8818626403808594</v>
      </c>
      <c r="M71" s="198">
        <v>12.921337127685547</v>
      </c>
      <c r="N71" s="198">
        <v>10.78697681427002</v>
      </c>
      <c r="O71" s="198">
        <v>10.308878898620605</v>
      </c>
      <c r="P71" s="198">
        <v>13.919027328491211</v>
      </c>
      <c r="Q71" s="198">
        <v>12.933432579040527</v>
      </c>
      <c r="R71" s="198">
        <v>14.415372848510742</v>
      </c>
      <c r="S71" s="198">
        <v>12.625137329101563</v>
      </c>
      <c r="AK71" s="661"/>
      <c r="AL71" s="661"/>
      <c r="AM71" s="661"/>
      <c r="AN71" s="661"/>
      <c r="AO71" s="661"/>
      <c r="AP71" s="661"/>
      <c r="AQ71" s="661"/>
      <c r="AR71" s="661"/>
      <c r="AS71" s="661"/>
      <c r="AT71" s="661"/>
      <c r="AU71" s="661"/>
      <c r="AV71" s="661"/>
      <c r="AW71" s="661"/>
      <c r="AX71" s="661"/>
      <c r="AY71" s="661"/>
      <c r="AZ71" s="661"/>
    </row>
    <row r="72" spans="1:52" x14ac:dyDescent="0.25">
      <c r="A72" s="189"/>
      <c r="B72" s="475" t="s">
        <v>1255</v>
      </c>
      <c r="C72" s="198">
        <v>1.8745261430740356</v>
      </c>
      <c r="D72" s="198">
        <v>2.5975539684295654</v>
      </c>
      <c r="E72" s="198">
        <v>2.2643942832946777</v>
      </c>
      <c r="F72" s="198">
        <v>1.7032376527786255</v>
      </c>
      <c r="G72" s="198">
        <v>2.1949536800384521</v>
      </c>
      <c r="H72" s="198">
        <v>2.6748726367950439</v>
      </c>
      <c r="I72" s="198">
        <v>2.621044397354126</v>
      </c>
      <c r="J72" s="198">
        <v>4.1439766883850098</v>
      </c>
      <c r="K72" s="198">
        <v>15.040618896484375</v>
      </c>
      <c r="L72" s="198">
        <v>9.1318998336791992</v>
      </c>
      <c r="M72" s="198">
        <v>13.090606689453125</v>
      </c>
      <c r="N72" s="198">
        <v>16.346982955932617</v>
      </c>
      <c r="O72" s="198">
        <v>17.27128791809082</v>
      </c>
      <c r="P72" s="198">
        <v>11.43976879119873</v>
      </c>
      <c r="Q72" s="198">
        <v>11.197940826416016</v>
      </c>
      <c r="R72" s="198">
        <v>15.735522270202637</v>
      </c>
      <c r="S72" s="198">
        <v>9.1431474685668945</v>
      </c>
      <c r="AK72" s="661"/>
      <c r="AL72" s="661"/>
      <c r="AM72" s="661"/>
      <c r="AN72" s="661"/>
      <c r="AO72" s="661"/>
      <c r="AP72" s="661"/>
      <c r="AQ72" s="661"/>
      <c r="AR72" s="661"/>
      <c r="AS72" s="661"/>
      <c r="AT72" s="661"/>
      <c r="AU72" s="661"/>
      <c r="AV72" s="661"/>
      <c r="AW72" s="661"/>
      <c r="AX72" s="661"/>
      <c r="AY72" s="661"/>
      <c r="AZ72" s="661"/>
    </row>
    <row r="73" spans="1:52" x14ac:dyDescent="0.25">
      <c r="A73" s="189"/>
      <c r="B73" s="475" t="s">
        <v>1256</v>
      </c>
      <c r="C73" s="198">
        <v>4.0366854667663574</v>
      </c>
      <c r="D73" s="198">
        <v>3.5556211471557617</v>
      </c>
      <c r="E73" s="198">
        <v>2.8397302627563477</v>
      </c>
      <c r="F73" s="198">
        <v>2.3265254497528076</v>
      </c>
      <c r="G73" s="198">
        <v>1.7387075424194336</v>
      </c>
      <c r="H73" s="198">
        <v>2.0126545429229736</v>
      </c>
      <c r="I73" s="198">
        <v>2.9778950214385986</v>
      </c>
      <c r="J73" s="198">
        <v>3.5961539745330811</v>
      </c>
      <c r="K73" s="198">
        <v>7.9598350524902344</v>
      </c>
      <c r="L73" s="198">
        <v>5.9599404335021973</v>
      </c>
      <c r="M73" s="198">
        <v>5.1514449119567871</v>
      </c>
      <c r="N73" s="198">
        <v>4.7807521820068359</v>
      </c>
      <c r="O73" s="198">
        <v>5.5837211608886719</v>
      </c>
      <c r="P73" s="198">
        <v>12.569976806640625</v>
      </c>
      <c r="Q73" s="198">
        <v>4.7841806411743164</v>
      </c>
      <c r="R73" s="198">
        <v>9.6406869888305664</v>
      </c>
      <c r="S73" s="198">
        <v>9.1064128875732422</v>
      </c>
      <c r="AK73" s="661"/>
      <c r="AL73" s="661"/>
      <c r="AM73" s="661"/>
      <c r="AN73" s="661"/>
      <c r="AO73" s="661"/>
      <c r="AP73" s="661"/>
      <c r="AQ73" s="661"/>
      <c r="AR73" s="661"/>
      <c r="AS73" s="661"/>
      <c r="AT73" s="661"/>
      <c r="AU73" s="661"/>
      <c r="AV73" s="661"/>
      <c r="AW73" s="661"/>
      <c r="AX73" s="661"/>
      <c r="AY73" s="661"/>
      <c r="AZ73" s="661"/>
    </row>
    <row r="74" spans="1:52" x14ac:dyDescent="0.25">
      <c r="A74" s="189"/>
      <c r="B74" s="475" t="s">
        <v>173</v>
      </c>
      <c r="C74" s="198">
        <v>0.63710808753967285</v>
      </c>
      <c r="D74" s="198">
        <v>1.0267258882522583</v>
      </c>
      <c r="E74" s="198">
        <v>0.64145636558532715</v>
      </c>
      <c r="F74" s="198">
        <v>0.74889492988586426</v>
      </c>
      <c r="G74" s="198">
        <v>0.55861997604370117</v>
      </c>
      <c r="H74" s="198">
        <v>1.6248306035995483</v>
      </c>
      <c r="I74" s="198">
        <v>1.5458129644393921</v>
      </c>
      <c r="J74" s="198">
        <v>7.7654199600219727</v>
      </c>
      <c r="K74" s="198">
        <v>2.3598380088806152</v>
      </c>
      <c r="L74" s="198">
        <v>2.6246328353881836</v>
      </c>
      <c r="M74" s="198">
        <v>2.775947093963623</v>
      </c>
      <c r="N74" s="198">
        <v>2.8726520538330078</v>
      </c>
      <c r="O74" s="198">
        <v>1.8455678224563599</v>
      </c>
      <c r="P74" s="198">
        <v>1.8642758131027222</v>
      </c>
      <c r="Q74" s="198">
        <v>2.6617369651794434</v>
      </c>
      <c r="R74" s="198">
        <v>1.2639940977096558</v>
      </c>
      <c r="S74" s="198">
        <v>7.6126389503479004</v>
      </c>
      <c r="AK74" s="661"/>
      <c r="AL74" s="661"/>
      <c r="AM74" s="661"/>
      <c r="AN74" s="661"/>
      <c r="AO74" s="661"/>
      <c r="AP74" s="661"/>
      <c r="AQ74" s="661"/>
      <c r="AR74" s="661"/>
      <c r="AS74" s="661"/>
      <c r="AT74" s="661"/>
      <c r="AU74" s="661"/>
      <c r="AV74" s="661"/>
      <c r="AW74" s="661"/>
      <c r="AX74" s="661"/>
      <c r="AY74" s="661"/>
      <c r="AZ74" s="661"/>
    </row>
    <row r="75" spans="1:52" x14ac:dyDescent="0.25">
      <c r="A75" s="189"/>
      <c r="B75" s="475" t="s">
        <v>1257</v>
      </c>
      <c r="C75" s="198">
        <v>1.0398861169815063</v>
      </c>
      <c r="D75" s="198">
        <v>1.5722118616104126</v>
      </c>
      <c r="E75" s="198">
        <v>0.65841716527938843</v>
      </c>
      <c r="F75" s="198">
        <v>1.1607542037963867</v>
      </c>
      <c r="G75" s="198">
        <v>1.2477656602859497</v>
      </c>
      <c r="H75" s="198">
        <v>1.8298575878143311</v>
      </c>
      <c r="I75" s="198">
        <v>1.1587609052658081</v>
      </c>
      <c r="J75" s="198">
        <v>1.4151462316513062</v>
      </c>
      <c r="K75" s="198">
        <v>2.0670228004455566</v>
      </c>
      <c r="L75" s="198">
        <v>3.6316595077514648</v>
      </c>
      <c r="M75" s="198">
        <v>1.4886795282363892</v>
      </c>
      <c r="N75" s="198">
        <v>2.1185300350189209</v>
      </c>
      <c r="O75" s="198">
        <v>1.3402843475341797</v>
      </c>
      <c r="P75" s="198">
        <v>1.2279022932052612</v>
      </c>
      <c r="Q75" s="198">
        <v>1.2911269664764404</v>
      </c>
      <c r="R75" s="198">
        <v>1.9596801996231079</v>
      </c>
      <c r="S75" s="198">
        <v>1.3214755058288574</v>
      </c>
      <c r="AK75" s="661"/>
      <c r="AL75" s="661"/>
      <c r="AM75" s="661"/>
      <c r="AN75" s="661"/>
      <c r="AO75" s="661"/>
      <c r="AP75" s="661"/>
      <c r="AQ75" s="661"/>
      <c r="AR75" s="661"/>
      <c r="AS75" s="661"/>
      <c r="AT75" s="661"/>
      <c r="AU75" s="661"/>
      <c r="AV75" s="661"/>
      <c r="AW75" s="661"/>
      <c r="AX75" s="661"/>
      <c r="AY75" s="661"/>
      <c r="AZ75" s="661"/>
    </row>
    <row r="76" spans="1:52" x14ac:dyDescent="0.25">
      <c r="A76" s="189"/>
      <c r="B76" s="475" t="s">
        <v>1258</v>
      </c>
      <c r="C76" s="198">
        <v>0.58970832824707031</v>
      </c>
      <c r="D76" s="198">
        <v>0.67472392320632935</v>
      </c>
      <c r="E76" s="198">
        <v>0.73643267154693604</v>
      </c>
      <c r="F76" s="198">
        <v>0.60583716630935669</v>
      </c>
      <c r="G76" s="198">
        <v>0.47027403116226196</v>
      </c>
      <c r="H76" s="198">
        <v>0.30973193049430847</v>
      </c>
      <c r="I76" s="198">
        <v>0.52189648151397705</v>
      </c>
      <c r="J76" s="198">
        <v>0.56251055002212524</v>
      </c>
      <c r="K76" s="198">
        <v>0.82032376527786255</v>
      </c>
      <c r="L76" s="198">
        <v>1.2551475763320923</v>
      </c>
      <c r="M76" s="198">
        <v>1.6533933877944946</v>
      </c>
      <c r="N76" s="198">
        <v>2.932157039642334</v>
      </c>
      <c r="O76" s="198">
        <v>2.1667745113372803</v>
      </c>
      <c r="P76" s="198">
        <v>1.777379035949707</v>
      </c>
      <c r="Q76" s="198">
        <v>1.7918746471405029</v>
      </c>
      <c r="R76" s="198">
        <v>1.1175607442855835</v>
      </c>
      <c r="S76" s="198">
        <v>1.4492309093475342</v>
      </c>
      <c r="AK76" s="661"/>
      <c r="AL76" s="661"/>
      <c r="AM76" s="661"/>
      <c r="AN76" s="661"/>
      <c r="AO76" s="661"/>
      <c r="AP76" s="661"/>
      <c r="AQ76" s="661"/>
      <c r="AR76" s="661"/>
      <c r="AS76" s="661"/>
      <c r="AT76" s="661"/>
      <c r="AU76" s="661"/>
      <c r="AV76" s="661"/>
      <c r="AW76" s="661"/>
      <c r="AX76" s="661"/>
      <c r="AY76" s="661"/>
      <c r="AZ76" s="661"/>
    </row>
    <row r="77" spans="1:52" x14ac:dyDescent="0.25">
      <c r="A77" s="189"/>
      <c r="B77" s="475" t="s">
        <v>94</v>
      </c>
      <c r="C77" s="198">
        <v>0.56346017122268677</v>
      </c>
      <c r="D77" s="198">
        <v>0.51562821865081787</v>
      </c>
      <c r="E77" s="198">
        <v>0.26252999901771545</v>
      </c>
      <c r="F77" s="198">
        <v>0.2626720666885376</v>
      </c>
      <c r="G77" s="198">
        <v>0.22987928986549377</v>
      </c>
      <c r="H77" s="198">
        <v>0.22741693258285522</v>
      </c>
      <c r="I77" s="198">
        <v>0.51106458902359009</v>
      </c>
      <c r="J77" s="198">
        <v>0.41343557834625244</v>
      </c>
      <c r="K77" s="198">
        <v>2.8088412284851074</v>
      </c>
      <c r="L77" s="198">
        <v>0.92671173810958862</v>
      </c>
      <c r="M77" s="198">
        <v>0.62305444478988647</v>
      </c>
      <c r="N77" s="198">
        <v>0.80291867256164551</v>
      </c>
      <c r="O77" s="198">
        <v>0.59221959114074707</v>
      </c>
      <c r="P77" s="198">
        <v>0.45676535367965698</v>
      </c>
      <c r="Q77" s="198">
        <v>1.0849713087081909</v>
      </c>
      <c r="R77" s="198">
        <v>0.72588938474655151</v>
      </c>
      <c r="S77" s="198">
        <v>1.1841440200805664</v>
      </c>
      <c r="AK77" s="661"/>
      <c r="AL77" s="661"/>
      <c r="AM77" s="661"/>
      <c r="AN77" s="661"/>
      <c r="AO77" s="661"/>
      <c r="AP77" s="661"/>
      <c r="AQ77" s="661"/>
      <c r="AR77" s="661"/>
      <c r="AS77" s="661"/>
      <c r="AT77" s="661"/>
      <c r="AU77" s="661"/>
      <c r="AV77" s="661"/>
      <c r="AW77" s="661"/>
      <c r="AX77" s="661"/>
      <c r="AY77" s="661"/>
      <c r="AZ77" s="661"/>
    </row>
    <row r="78" spans="1:52" s="196" customFormat="1" ht="20.25" customHeight="1" x14ac:dyDescent="0.25">
      <c r="A78" s="194"/>
      <c r="B78" s="195" t="s">
        <v>1224</v>
      </c>
      <c r="C78" s="199">
        <v>116.34973907470703</v>
      </c>
      <c r="D78" s="199">
        <v>127.87082672119141</v>
      </c>
      <c r="E78" s="199">
        <v>101.78495788574219</v>
      </c>
      <c r="F78" s="199">
        <v>112.51101684570313</v>
      </c>
      <c r="G78" s="199">
        <v>134.25210571289063</v>
      </c>
      <c r="H78" s="199">
        <v>151.23577880859375</v>
      </c>
      <c r="I78" s="199">
        <v>157.0831298828125</v>
      </c>
      <c r="J78" s="199">
        <v>184.33299255371094</v>
      </c>
      <c r="K78" s="199">
        <v>169.83126831054688</v>
      </c>
      <c r="L78" s="199">
        <v>169.49285888671875</v>
      </c>
      <c r="M78" s="199">
        <v>174.01547241210938</v>
      </c>
      <c r="N78" s="199">
        <v>170.63822937011719</v>
      </c>
      <c r="O78" s="199">
        <v>170.67068481445313</v>
      </c>
      <c r="P78" s="199">
        <v>174.067138671875</v>
      </c>
      <c r="Q78" s="199">
        <v>145.61898803710938</v>
      </c>
      <c r="R78" s="199">
        <v>177.38307189941406</v>
      </c>
      <c r="S78" s="199">
        <v>184.33450317382813</v>
      </c>
      <c r="AK78" s="661"/>
      <c r="AL78" s="661"/>
      <c r="AM78" s="661"/>
      <c r="AN78" s="661"/>
      <c r="AO78" s="661"/>
      <c r="AP78" s="661"/>
      <c r="AQ78" s="661"/>
      <c r="AR78" s="661"/>
      <c r="AS78" s="661"/>
      <c r="AT78" s="661"/>
      <c r="AU78" s="661"/>
      <c r="AV78" s="661"/>
      <c r="AW78" s="661"/>
      <c r="AX78" s="661"/>
      <c r="AY78" s="661"/>
      <c r="AZ78" s="661"/>
    </row>
    <row r="79" spans="1:52" s="204" customFormat="1" ht="11.4" x14ac:dyDescent="0.25">
      <c r="A79" s="63" t="s">
        <v>1225</v>
      </c>
      <c r="B79" s="202"/>
      <c r="C79" s="203"/>
      <c r="D79" s="203"/>
      <c r="E79" s="203"/>
      <c r="F79" s="203"/>
      <c r="G79" s="203"/>
      <c r="H79" s="203"/>
      <c r="I79" s="203"/>
      <c r="J79" s="203"/>
      <c r="K79" s="203"/>
      <c r="L79" s="203"/>
      <c r="M79" s="203"/>
      <c r="N79" s="203"/>
      <c r="O79" s="203"/>
      <c r="P79" s="203"/>
      <c r="Q79" s="203"/>
      <c r="R79" s="203"/>
      <c r="S79" s="203"/>
    </row>
    <row r="80" spans="1:52" s="204" customFormat="1" ht="11.4" x14ac:dyDescent="0.25">
      <c r="A80" s="63" t="s">
        <v>1259</v>
      </c>
      <c r="B80" s="202"/>
      <c r="C80" s="203"/>
      <c r="D80" s="203"/>
      <c r="E80" s="203"/>
      <c r="F80" s="203"/>
      <c r="G80" s="203"/>
      <c r="H80" s="203"/>
      <c r="I80" s="203"/>
      <c r="J80" s="203"/>
      <c r="K80" s="203"/>
      <c r="L80" s="203"/>
      <c r="M80" s="203"/>
      <c r="N80" s="203"/>
      <c r="O80" s="203"/>
      <c r="P80" s="203"/>
      <c r="Q80" s="203"/>
      <c r="R80" s="203"/>
      <c r="S80" s="203"/>
    </row>
    <row r="81" spans="1:19" s="204" customFormat="1" ht="11.4" x14ac:dyDescent="0.25">
      <c r="A81" s="63"/>
      <c r="B81" s="202"/>
      <c r="C81" s="203"/>
      <c r="D81" s="203"/>
      <c r="E81" s="203"/>
      <c r="F81" s="203"/>
      <c r="G81" s="203"/>
      <c r="H81" s="203"/>
      <c r="I81" s="203"/>
      <c r="J81" s="203"/>
      <c r="K81" s="203"/>
      <c r="L81" s="203"/>
      <c r="M81" s="203"/>
      <c r="N81" s="203"/>
      <c r="O81" s="203"/>
      <c r="P81" s="203"/>
      <c r="Q81" s="203"/>
      <c r="R81" s="203"/>
      <c r="S81" s="203"/>
    </row>
    <row r="82" spans="1:19" s="196" customFormat="1" ht="20.25" customHeight="1" x14ac:dyDescent="0.25">
      <c r="A82" s="63" t="s">
        <v>1226</v>
      </c>
      <c r="B82" s="200"/>
      <c r="C82" s="201"/>
      <c r="D82" s="201"/>
      <c r="E82" s="201"/>
      <c r="F82" s="201"/>
      <c r="G82" s="201"/>
      <c r="H82" s="201"/>
      <c r="I82" s="201"/>
      <c r="J82" s="201"/>
      <c r="K82" s="201"/>
      <c r="L82" s="201"/>
      <c r="M82" s="201"/>
      <c r="N82" s="201"/>
      <c r="O82" s="201"/>
      <c r="P82" s="201"/>
      <c r="Q82" s="201"/>
      <c r="R82" s="201"/>
      <c r="S82" s="201"/>
    </row>
  </sheetData>
  <pageMargins left="0.74803149606299202" right="0.74803149606299202" top="0.98425196850393704" bottom="0.98425196850393704" header="0.511811023622047" footer="0.511811023622047"/>
  <pageSetup scale="58" orientation="landscape" r:id="rId1"/>
  <headerFooter alignWithMargins="0">
    <oddFooter xml:space="preserve">&amp;R
</oddFooter>
  </headerFooter>
  <rowBreaks count="2" manualBreakCount="2">
    <brk id="27" max="16383" man="1"/>
    <brk id="61" max="1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tabColor theme="5" tint="0.59999389629810485"/>
  </sheetPr>
  <dimension ref="A1:Z81"/>
  <sheetViews>
    <sheetView view="pageBreakPreview" zoomScale="90" zoomScaleNormal="80" zoomScaleSheetLayoutView="90" workbookViewId="0">
      <pane xSplit="2" ySplit="2" topLeftCell="C3" activePane="bottomRight" state="frozen"/>
      <selection pane="topRight" activeCell="D107" sqref="D107"/>
      <selection pane="bottomLeft" activeCell="D107" sqref="D107"/>
      <selection pane="bottomRight" activeCell="A2" sqref="A2"/>
    </sheetView>
  </sheetViews>
  <sheetFormatPr defaultColWidth="8" defaultRowHeight="13.2" x14ac:dyDescent="0.25"/>
  <cols>
    <col min="1" max="1" width="38.44140625" style="104" customWidth="1"/>
    <col min="2" max="2" width="0.44140625" style="104" customWidth="1"/>
    <col min="3" max="4" width="7.44140625" style="104" customWidth="1"/>
    <col min="5" max="5" width="8.44140625" style="104" customWidth="1"/>
    <col min="6" max="13" width="7.44140625" style="104" customWidth="1"/>
    <col min="14" max="16384" width="8" style="104"/>
  </cols>
  <sheetData>
    <row r="1" spans="1:26" ht="25.35" customHeight="1" x14ac:dyDescent="0.25">
      <c r="A1" s="103" t="str">
        <f>Index!A98</f>
        <v>Table 8d    Palau Balance of Payments (summary), FY2000-FY2023</v>
      </c>
      <c r="B1" s="219"/>
      <c r="C1" s="219"/>
      <c r="D1" s="219"/>
      <c r="E1" s="219"/>
      <c r="F1" s="219"/>
      <c r="G1" s="219"/>
      <c r="H1" s="219"/>
      <c r="I1" s="219"/>
      <c r="J1" s="219"/>
      <c r="K1" s="219"/>
      <c r="L1" s="219"/>
      <c r="M1" s="219"/>
      <c r="N1" s="219"/>
      <c r="O1" s="219"/>
      <c r="P1" s="219"/>
      <c r="Q1" s="219"/>
      <c r="R1" s="219"/>
      <c r="S1" s="219"/>
      <c r="T1" s="219"/>
      <c r="U1" s="219"/>
      <c r="V1" s="219"/>
      <c r="W1" s="219"/>
      <c r="X1" s="219"/>
      <c r="Y1" s="219"/>
      <c r="Z1" s="219"/>
    </row>
    <row r="2" spans="1:26" ht="25.35" customHeight="1" x14ac:dyDescent="0.25">
      <c r="A2" s="67" t="s">
        <v>369</v>
      </c>
      <c r="B2" s="889"/>
      <c r="C2" s="24" t="str">
        <f>NAgni!C2</f>
        <v>FY00</v>
      </c>
      <c r="D2" s="24" t="str">
        <f>NAgni!D2</f>
        <v>FY01</v>
      </c>
      <c r="E2" s="24" t="str">
        <f>NAgni!E2</f>
        <v>FY02</v>
      </c>
      <c r="F2" s="24" t="str">
        <f>NAgni!F2</f>
        <v>FY03</v>
      </c>
      <c r="G2" s="24" t="str">
        <f>NAgni!G2</f>
        <v>FY04</v>
      </c>
      <c r="H2" s="24" t="str">
        <f>NAgni!H2</f>
        <v>FY05</v>
      </c>
      <c r="I2" s="24" t="str">
        <f>NAgni!I2</f>
        <v>FY06</v>
      </c>
      <c r="J2" s="24" t="str">
        <f>NAgni!J2</f>
        <v>FY07</v>
      </c>
      <c r="K2" s="24" t="str">
        <f>NAgni!K2</f>
        <v>FY08</v>
      </c>
      <c r="L2" s="24" t="str">
        <f>NAgni!L2</f>
        <v>FY09</v>
      </c>
      <c r="M2" s="24" t="str">
        <f>NAgni!M2</f>
        <v>FY10</v>
      </c>
      <c r="N2" s="24" t="str">
        <f>NAgni!N2</f>
        <v>FY11</v>
      </c>
      <c r="O2" s="24" t="str">
        <f>NAgni!O2</f>
        <v>FY12</v>
      </c>
      <c r="P2" s="24" t="str">
        <f>NAgni!P2</f>
        <v>FY13</v>
      </c>
      <c r="Q2" s="24" t="str">
        <f>NAgni!Q2</f>
        <v>FY14</v>
      </c>
      <c r="R2" s="24" t="str">
        <f>NAgni!R2</f>
        <v>FY15</v>
      </c>
      <c r="S2" s="24" t="str">
        <f>NAgni!S2</f>
        <v>FY16</v>
      </c>
      <c r="T2" s="24" t="str">
        <f>NAgni!T2</f>
        <v>FY17</v>
      </c>
      <c r="U2" s="24" t="str">
        <f>NAgni!U2</f>
        <v>FY18</v>
      </c>
      <c r="V2" s="24" t="str">
        <f>NAgni!V2</f>
        <v>FY19</v>
      </c>
      <c r="W2" s="24" t="str">
        <f>NAgni!W2</f>
        <v>FY20</v>
      </c>
      <c r="X2" s="24" t="str">
        <f>NAgni!X2</f>
        <v>FY21</v>
      </c>
      <c r="Y2" s="24" t="str">
        <f>NAgni!Y2</f>
        <v>FY22</v>
      </c>
      <c r="Z2" s="24" t="str">
        <f>NAgni!Z2</f>
        <v>FY23</v>
      </c>
    </row>
    <row r="3" spans="1:26" s="105" customFormat="1" ht="20.25" customHeight="1" x14ac:dyDescent="0.25">
      <c r="A3" s="105" t="s">
        <v>1260</v>
      </c>
      <c r="C3" s="106">
        <v>-73.688240051269531</v>
      </c>
      <c r="D3" s="106">
        <v>-50.0811767578125</v>
      </c>
      <c r="E3" s="106">
        <v>-46.867301940917969</v>
      </c>
      <c r="F3" s="106">
        <v>-40.952537536621094</v>
      </c>
      <c r="G3" s="106">
        <v>-56.054386138916016</v>
      </c>
      <c r="H3" s="106">
        <v>-47.798248291015625</v>
      </c>
      <c r="I3" s="106">
        <v>-52.989883422851563</v>
      </c>
      <c r="J3" s="106">
        <v>-40.862262725830078</v>
      </c>
      <c r="K3" s="106">
        <v>-45.119640350341797</v>
      </c>
      <c r="L3" s="106">
        <v>-24.574731826782227</v>
      </c>
      <c r="M3" s="106">
        <v>-21.712774276733398</v>
      </c>
      <c r="N3" s="106">
        <v>-32.282924652099609</v>
      </c>
      <c r="O3" s="106">
        <v>-40.943199157714844</v>
      </c>
      <c r="P3" s="106">
        <v>-40.117507934570313</v>
      </c>
      <c r="Q3" s="106">
        <v>-55.24169921875</v>
      </c>
      <c r="R3" s="106">
        <v>-36.983844757080078</v>
      </c>
      <c r="S3" s="106">
        <v>-47.705741882324219</v>
      </c>
      <c r="T3" s="106">
        <v>-65.369049072265625</v>
      </c>
      <c r="U3" s="106">
        <v>-52.610877990722656</v>
      </c>
      <c r="V3" s="106">
        <v>-84.757171630859375</v>
      </c>
      <c r="W3" s="106">
        <v>-112.39633941650391</v>
      </c>
      <c r="X3" s="106">
        <v>-102.14044952392578</v>
      </c>
      <c r="Y3" s="106">
        <v>-120.55365753173828</v>
      </c>
      <c r="Z3" s="106">
        <v>-134.07093811035156</v>
      </c>
    </row>
    <row r="4" spans="1:26" s="107" customFormat="1" ht="20.25" customHeight="1" x14ac:dyDescent="0.25">
      <c r="A4" s="107" t="s">
        <v>1261</v>
      </c>
      <c r="C4" s="107">
        <v>-97.504928588867188</v>
      </c>
      <c r="D4" s="107">
        <v>-63.667697906494141</v>
      </c>
      <c r="E4" s="107">
        <v>-61.304672241210938</v>
      </c>
      <c r="F4" s="107">
        <v>-60.638019561767578</v>
      </c>
      <c r="G4" s="107">
        <v>-77.212493896484375</v>
      </c>
      <c r="H4" s="107">
        <v>-66.778282165527344</v>
      </c>
      <c r="I4" s="107">
        <v>-71.057487487792969</v>
      </c>
      <c r="J4" s="107">
        <v>-59.052833557128906</v>
      </c>
      <c r="K4" s="107">
        <v>-67.37652587890625</v>
      </c>
      <c r="L4" s="107">
        <v>-52.966175079345703</v>
      </c>
      <c r="M4" s="107">
        <v>-55.242828369140625</v>
      </c>
      <c r="N4" s="107">
        <v>-64.687278747558594</v>
      </c>
      <c r="O4" s="107">
        <v>-68.852645874023438</v>
      </c>
      <c r="P4" s="107">
        <v>-71.289314270019531</v>
      </c>
      <c r="Q4" s="107">
        <v>-84.916259765625</v>
      </c>
      <c r="R4" s="107">
        <v>-57.817665100097656</v>
      </c>
      <c r="S4" s="107">
        <v>-64.459342956542969</v>
      </c>
      <c r="T4" s="107">
        <v>-89.460914611816406</v>
      </c>
      <c r="U4" s="107">
        <v>-91.552688598632813</v>
      </c>
      <c r="V4" s="107">
        <v>-108.60393524169922</v>
      </c>
      <c r="W4" s="107">
        <v>-148.77555847167969</v>
      </c>
      <c r="X4" s="107">
        <v>-155.84016418457031</v>
      </c>
      <c r="Y4" s="107">
        <v>-179.97431945800781</v>
      </c>
      <c r="Z4" s="107">
        <v>-153.48793029785156</v>
      </c>
    </row>
    <row r="5" spans="1:26" s="107" customFormat="1" ht="20.25" customHeight="1" x14ac:dyDescent="0.25">
      <c r="A5" s="107" t="s">
        <v>1262</v>
      </c>
      <c r="C5" s="107">
        <v>-115.63946533203125</v>
      </c>
      <c r="D5" s="107">
        <v>-81.222610473632813</v>
      </c>
      <c r="E5" s="107">
        <v>-72.498069763183594</v>
      </c>
      <c r="F5" s="107">
        <v>-76.034950256347656</v>
      </c>
      <c r="G5" s="107">
        <v>-96.534812927246094</v>
      </c>
      <c r="H5" s="107">
        <v>-91.70196533203125</v>
      </c>
      <c r="I5" s="107">
        <v>-93.881149291992188</v>
      </c>
      <c r="J5" s="107">
        <v>-86.9810791015625</v>
      </c>
      <c r="K5" s="107">
        <v>-94.94696044921875</v>
      </c>
      <c r="L5" s="107">
        <v>-78.613548278808594</v>
      </c>
      <c r="M5" s="107">
        <v>-83.972335815429688</v>
      </c>
      <c r="N5" s="107">
        <v>-106.79292297363281</v>
      </c>
      <c r="O5" s="107">
        <v>-117.53110504150391</v>
      </c>
      <c r="P5" s="107">
        <v>-125.12919616699219</v>
      </c>
      <c r="Q5" s="107">
        <v>-151.70565795898438</v>
      </c>
      <c r="R5" s="107">
        <v>-136.83656311035156</v>
      </c>
      <c r="S5" s="107">
        <v>-134.30320739746094</v>
      </c>
      <c r="T5" s="107">
        <v>-139.46218872070313</v>
      </c>
      <c r="U5" s="107">
        <v>-138.15138244628906</v>
      </c>
      <c r="V5" s="107">
        <v>-140.91552734375</v>
      </c>
      <c r="W5" s="107">
        <v>-149.75056457519531</v>
      </c>
      <c r="X5" s="107">
        <v>-127.0023193359375</v>
      </c>
      <c r="Y5" s="107">
        <v>-157.2564697265625</v>
      </c>
      <c r="Z5" s="107">
        <v>-162.42218017578125</v>
      </c>
    </row>
    <row r="6" spans="1:26" ht="20.25" customHeight="1" x14ac:dyDescent="0.25">
      <c r="A6" s="219" t="s">
        <v>1263</v>
      </c>
      <c r="B6" s="219"/>
      <c r="C6" s="219">
        <v>11.306855201721191</v>
      </c>
      <c r="D6" s="219">
        <v>18.652261734008789</v>
      </c>
      <c r="E6" s="219">
        <v>24.725580215454102</v>
      </c>
      <c r="F6" s="219">
        <v>12.209382057189941</v>
      </c>
      <c r="G6" s="219">
        <v>10.744890213012695</v>
      </c>
      <c r="H6" s="219">
        <v>16.381275177001953</v>
      </c>
      <c r="I6" s="219">
        <v>21.398988723754883</v>
      </c>
      <c r="J6" s="219">
        <v>15.475204467773438</v>
      </c>
      <c r="K6" s="219">
        <v>18.120988845825195</v>
      </c>
      <c r="L6" s="219">
        <v>11.194160461425781</v>
      </c>
      <c r="M6" s="219">
        <v>14.23949146270752</v>
      </c>
      <c r="N6" s="219">
        <v>14.924363136291504</v>
      </c>
      <c r="O6" s="219">
        <v>17.679611206054688</v>
      </c>
      <c r="P6" s="219">
        <v>16.57923698425293</v>
      </c>
      <c r="Q6" s="219">
        <v>15.903887748718262</v>
      </c>
      <c r="R6" s="219">
        <v>13.061191558837891</v>
      </c>
      <c r="S6" s="219">
        <v>13.324872970581055</v>
      </c>
      <c r="T6" s="219">
        <v>14.059443473815918</v>
      </c>
      <c r="U6" s="219">
        <v>13.789639472961426</v>
      </c>
      <c r="V6" s="219">
        <v>10.918374061584473</v>
      </c>
      <c r="W6" s="219">
        <v>4.3182072639465332</v>
      </c>
      <c r="X6" s="219">
        <v>1.0652520656585693</v>
      </c>
      <c r="Y6" s="219">
        <v>2.0978436470031738</v>
      </c>
      <c r="Z6" s="219">
        <v>1.7449477910995483</v>
      </c>
    </row>
    <row r="7" spans="1:26" ht="12.75" customHeight="1" x14ac:dyDescent="0.25">
      <c r="A7" s="181" t="s">
        <v>428</v>
      </c>
      <c r="B7" s="219"/>
      <c r="C7" s="219">
        <v>4.9320187568664551</v>
      </c>
      <c r="D7" s="219">
        <v>4.7472972869873047</v>
      </c>
      <c r="E7" s="219">
        <v>5.3675832748413086</v>
      </c>
      <c r="F7" s="219">
        <v>5.8560433387756348</v>
      </c>
      <c r="G7" s="219">
        <v>7.6343765258789063</v>
      </c>
      <c r="H7" s="219">
        <v>9.4985065460205078</v>
      </c>
      <c r="I7" s="219">
        <v>13.28526782989502</v>
      </c>
      <c r="J7" s="219">
        <v>10.880370140075684</v>
      </c>
      <c r="K7" s="219">
        <v>13.984172821044922</v>
      </c>
      <c r="L7" s="219">
        <v>7.9494848251342773</v>
      </c>
      <c r="M7" s="219">
        <v>11.299374580383301</v>
      </c>
      <c r="N7" s="219">
        <v>12.026816368103027</v>
      </c>
      <c r="O7" s="219">
        <v>13.726929664611816</v>
      </c>
      <c r="P7" s="219">
        <v>12.984488487243652</v>
      </c>
      <c r="Q7" s="219">
        <v>12.964681625366211</v>
      </c>
      <c r="R7" s="219">
        <v>10.539762496948242</v>
      </c>
      <c r="S7" s="219">
        <v>10.619317054748535</v>
      </c>
      <c r="T7" s="219">
        <v>10.158440589904785</v>
      </c>
      <c r="U7" s="219">
        <v>9.9657087326049805</v>
      </c>
      <c r="V7" s="219">
        <v>7.9982328414916992</v>
      </c>
      <c r="W7" s="219">
        <v>3.1202118396759033</v>
      </c>
      <c r="X7" s="219">
        <v>0.39217165112495422</v>
      </c>
      <c r="Y7" s="219">
        <v>0.8815569281578064</v>
      </c>
      <c r="Z7" s="219">
        <v>1.5187563896179199</v>
      </c>
    </row>
    <row r="8" spans="1:26" ht="12.75" customHeight="1" x14ac:dyDescent="0.25">
      <c r="A8" s="181" t="s">
        <v>94</v>
      </c>
      <c r="B8" s="219"/>
      <c r="C8" s="219">
        <v>6.3748364448547363</v>
      </c>
      <c r="D8" s="219">
        <v>13.904964447021484</v>
      </c>
      <c r="E8" s="219">
        <v>19.357995986938477</v>
      </c>
      <c r="F8" s="219">
        <v>6.3533387184143066</v>
      </c>
      <c r="G8" s="219">
        <v>3.1105141639709473</v>
      </c>
      <c r="H8" s="219">
        <v>6.8827681541442871</v>
      </c>
      <c r="I8" s="219">
        <v>8.1137208938598633</v>
      </c>
      <c r="J8" s="219">
        <v>4.5948348045349121</v>
      </c>
      <c r="K8" s="219">
        <v>4.1368169784545898</v>
      </c>
      <c r="L8" s="219">
        <v>3.2446756362915039</v>
      </c>
      <c r="M8" s="219">
        <v>2.940117359161377</v>
      </c>
      <c r="N8" s="219">
        <v>2.8975467681884766</v>
      </c>
      <c r="O8" s="219">
        <v>3.9526808261871338</v>
      </c>
      <c r="P8" s="219">
        <v>3.5947494506835938</v>
      </c>
      <c r="Q8" s="219">
        <v>2.9392054080963135</v>
      </c>
      <c r="R8" s="219">
        <v>2.5214288234710693</v>
      </c>
      <c r="S8" s="219">
        <v>2.7055561542510986</v>
      </c>
      <c r="T8" s="219">
        <v>3.9010031223297119</v>
      </c>
      <c r="U8" s="219">
        <v>3.8239307403564453</v>
      </c>
      <c r="V8" s="219">
        <v>2.9201412200927734</v>
      </c>
      <c r="W8" s="219">
        <v>1.1979955434799194</v>
      </c>
      <c r="X8" s="219">
        <v>0.6730804443359375</v>
      </c>
      <c r="Y8" s="219">
        <v>1.2162867784500122</v>
      </c>
      <c r="Z8" s="219">
        <v>0.22619129717350006</v>
      </c>
    </row>
    <row r="9" spans="1:26" x14ac:dyDescent="0.25">
      <c r="A9" s="219" t="s">
        <v>1264</v>
      </c>
      <c r="B9" s="219"/>
      <c r="C9" s="219">
        <v>126.94631958007813</v>
      </c>
      <c r="D9" s="219">
        <v>99.874870300292969</v>
      </c>
      <c r="E9" s="219">
        <v>97.223648071289063</v>
      </c>
      <c r="F9" s="219">
        <v>88.244331359863281</v>
      </c>
      <c r="G9" s="219">
        <v>107.27970123291016</v>
      </c>
      <c r="H9" s="219">
        <v>108.08323669433594</v>
      </c>
      <c r="I9" s="219">
        <v>115.28013610839844</v>
      </c>
      <c r="J9" s="219">
        <v>102.45628356933594</v>
      </c>
      <c r="K9" s="219">
        <v>113.06794738769531</v>
      </c>
      <c r="L9" s="219">
        <v>89.807708740234375</v>
      </c>
      <c r="M9" s="219">
        <v>98.211830139160156</v>
      </c>
      <c r="N9" s="219">
        <v>121.71728515625</v>
      </c>
      <c r="O9" s="219">
        <v>135.21070861816406</v>
      </c>
      <c r="P9" s="219">
        <v>141.70843505859375</v>
      </c>
      <c r="Q9" s="219">
        <v>167.60954284667969</v>
      </c>
      <c r="R9" s="219">
        <v>149.89775085449219</v>
      </c>
      <c r="S9" s="219">
        <v>147.62808227539063</v>
      </c>
      <c r="T9" s="219">
        <v>153.52163696289063</v>
      </c>
      <c r="U9" s="219">
        <v>151.94102478027344</v>
      </c>
      <c r="V9" s="219">
        <v>151.83390808105469</v>
      </c>
      <c r="W9" s="219">
        <v>154.06877136230469</v>
      </c>
      <c r="X9" s="219">
        <v>128.06758117675781</v>
      </c>
      <c r="Y9" s="219">
        <v>159.35432434082031</v>
      </c>
      <c r="Z9" s="219">
        <v>164.16712951660156</v>
      </c>
    </row>
    <row r="10" spans="1:26" ht="12.75" customHeight="1" x14ac:dyDescent="0.25">
      <c r="A10" s="181" t="s">
        <v>1265</v>
      </c>
      <c r="B10" s="219"/>
      <c r="C10" s="219">
        <v>23.83692741394043</v>
      </c>
      <c r="D10" s="219">
        <v>23.689886093139648</v>
      </c>
      <c r="E10" s="219">
        <v>22.543848037719727</v>
      </c>
      <c r="F10" s="219">
        <v>23.750587463378906</v>
      </c>
      <c r="G10" s="219">
        <v>22.542720794677734</v>
      </c>
      <c r="H10" s="219">
        <v>23.555578231811523</v>
      </c>
      <c r="I10" s="219">
        <v>23.105941772460938</v>
      </c>
      <c r="J10" s="219">
        <v>24.075632095336914</v>
      </c>
      <c r="K10" s="219">
        <v>26.563499450683594</v>
      </c>
      <c r="L10" s="219">
        <v>26.462129592895508</v>
      </c>
      <c r="M10" s="219">
        <v>26.296823501586914</v>
      </c>
      <c r="N10" s="219">
        <v>27.60552978515625</v>
      </c>
      <c r="O10" s="219">
        <v>32.508411407470703</v>
      </c>
      <c r="P10" s="219">
        <v>32.690078735351563</v>
      </c>
      <c r="Q10" s="219">
        <v>36.372673034667969</v>
      </c>
      <c r="R10" s="219">
        <v>37.751213073730469</v>
      </c>
      <c r="S10" s="219">
        <v>37.294399261474609</v>
      </c>
      <c r="T10" s="219">
        <v>36.538276672363281</v>
      </c>
      <c r="U10" s="219">
        <v>36.984756469726563</v>
      </c>
      <c r="V10" s="219">
        <v>35.516727447509766</v>
      </c>
      <c r="W10" s="219">
        <v>36.349586486816406</v>
      </c>
      <c r="X10" s="219">
        <v>33.674800872802734</v>
      </c>
      <c r="Y10" s="219">
        <v>37.348926544189453</v>
      </c>
      <c r="Z10" s="219">
        <v>36.703403472900391</v>
      </c>
    </row>
    <row r="11" spans="1:26" ht="12.75" customHeight="1" x14ac:dyDescent="0.25">
      <c r="A11" s="181" t="s">
        <v>433</v>
      </c>
      <c r="B11" s="219"/>
      <c r="C11" s="219">
        <v>36.495212554931641</v>
      </c>
      <c r="D11" s="219">
        <v>23.312145233154297</v>
      </c>
      <c r="E11" s="219">
        <v>21.452987670898438</v>
      </c>
      <c r="F11" s="219">
        <v>19.395994186401367</v>
      </c>
      <c r="G11" s="219">
        <v>39.383304595947266</v>
      </c>
      <c r="H11" s="219">
        <v>37.227275848388672</v>
      </c>
      <c r="I11" s="219">
        <v>49.5069580078125</v>
      </c>
      <c r="J11" s="219">
        <v>36.310775756835938</v>
      </c>
      <c r="K11" s="219">
        <v>39.373817443847656</v>
      </c>
      <c r="L11" s="219">
        <v>21.995815277099609</v>
      </c>
      <c r="M11" s="219">
        <v>32.239501953125</v>
      </c>
      <c r="N11" s="219">
        <v>45.619663238525391</v>
      </c>
      <c r="O11" s="219">
        <v>50.106758117675781</v>
      </c>
      <c r="P11" s="219">
        <v>50.413204193115234</v>
      </c>
      <c r="Q11" s="219">
        <v>54.364162445068359</v>
      </c>
      <c r="R11" s="219">
        <v>33.749248504638672</v>
      </c>
      <c r="S11" s="219">
        <v>28.84942626953125</v>
      </c>
      <c r="T11" s="219">
        <v>30.164295196533203</v>
      </c>
      <c r="U11" s="219">
        <v>37.185371398925781</v>
      </c>
      <c r="V11" s="219">
        <v>37.312473297119141</v>
      </c>
      <c r="W11" s="219">
        <v>25.50080680847168</v>
      </c>
      <c r="X11" s="219">
        <v>23.123683929443359</v>
      </c>
      <c r="Y11" s="219">
        <v>37.187221527099609</v>
      </c>
      <c r="Z11" s="219">
        <v>38.855648040771484</v>
      </c>
    </row>
    <row r="12" spans="1:26" ht="12.75" customHeight="1" x14ac:dyDescent="0.25">
      <c r="A12" s="181" t="s">
        <v>94</v>
      </c>
      <c r="B12" s="219"/>
      <c r="C12" s="516">
        <v>66.614181518554688</v>
      </c>
      <c r="D12" s="516">
        <v>52.872840881347656</v>
      </c>
      <c r="E12" s="516">
        <v>53.226810455322266</v>
      </c>
      <c r="F12" s="516">
        <v>45.097751617431641</v>
      </c>
      <c r="G12" s="516">
        <v>45.353675842285156</v>
      </c>
      <c r="H12" s="516">
        <v>47.300380706787109</v>
      </c>
      <c r="I12" s="516">
        <v>42.667236328125</v>
      </c>
      <c r="J12" s="516">
        <v>42.069869995117188</v>
      </c>
      <c r="K12" s="516">
        <v>47.130630493164063</v>
      </c>
      <c r="L12" s="516">
        <v>41.349765777587891</v>
      </c>
      <c r="M12" s="516">
        <v>39.675506591796875</v>
      </c>
      <c r="N12" s="516">
        <v>48.492092132568359</v>
      </c>
      <c r="O12" s="516">
        <v>52.595546722412109</v>
      </c>
      <c r="P12" s="516">
        <v>58.605155944824219</v>
      </c>
      <c r="Q12" s="516">
        <v>76.872703552246094</v>
      </c>
      <c r="R12" s="516">
        <v>78.397293090820313</v>
      </c>
      <c r="S12" s="516">
        <v>81.4842529296875</v>
      </c>
      <c r="T12" s="516">
        <v>86.819061279296875</v>
      </c>
      <c r="U12" s="516">
        <v>77.770896911621094</v>
      </c>
      <c r="V12" s="516">
        <v>79.004707336425781</v>
      </c>
      <c r="W12" s="516">
        <v>92.218368530273438</v>
      </c>
      <c r="X12" s="516">
        <v>71.269088745117188</v>
      </c>
      <c r="Y12" s="516">
        <v>84.81817626953125</v>
      </c>
      <c r="Z12" s="516">
        <v>88.608070373535156</v>
      </c>
    </row>
    <row r="13" spans="1:26" s="107" customFormat="1" ht="20.25" customHeight="1" x14ac:dyDescent="0.25">
      <c r="A13" s="107" t="s">
        <v>1266</v>
      </c>
      <c r="C13" s="107">
        <v>18.134538650512695</v>
      </c>
      <c r="D13" s="107">
        <v>17.554908752441406</v>
      </c>
      <c r="E13" s="107">
        <v>11.193395614624023</v>
      </c>
      <c r="F13" s="107">
        <v>15.396930694580078</v>
      </c>
      <c r="G13" s="107">
        <v>19.322317123413086</v>
      </c>
      <c r="H13" s="107">
        <v>24.923677444458008</v>
      </c>
      <c r="I13" s="107">
        <v>22.823663711547852</v>
      </c>
      <c r="J13" s="107">
        <v>27.928241729736328</v>
      </c>
      <c r="K13" s="107">
        <v>27.570428848266602</v>
      </c>
      <c r="L13" s="107">
        <v>25.647373199462891</v>
      </c>
      <c r="M13" s="107">
        <v>28.729509353637695</v>
      </c>
      <c r="N13" s="107">
        <v>42.105644226074219</v>
      </c>
      <c r="O13" s="107">
        <v>48.678459167480469</v>
      </c>
      <c r="P13" s="107">
        <v>53.839889526367188</v>
      </c>
      <c r="Q13" s="107">
        <v>66.789398193359375</v>
      </c>
      <c r="R13" s="107">
        <v>79.018898010253906</v>
      </c>
      <c r="S13" s="107">
        <v>69.843856811523438</v>
      </c>
      <c r="T13" s="107">
        <v>50.00128173828125</v>
      </c>
      <c r="U13" s="107">
        <v>46.598697662353516</v>
      </c>
      <c r="V13" s="107">
        <v>32.311592102050781</v>
      </c>
      <c r="W13" s="107">
        <v>0.97499793767929077</v>
      </c>
      <c r="X13" s="107">
        <v>-28.837841033935547</v>
      </c>
      <c r="Y13" s="107">
        <v>-22.717849731445313</v>
      </c>
      <c r="Z13" s="107">
        <v>8.9342527389526367</v>
      </c>
    </row>
    <row r="14" spans="1:26" ht="20.25" customHeight="1" x14ac:dyDescent="0.25">
      <c r="A14" s="219" t="s">
        <v>1267</v>
      </c>
      <c r="B14" s="219"/>
      <c r="C14" s="219">
        <v>50.512691497802734</v>
      </c>
      <c r="D14" s="219">
        <v>49.770095825195313</v>
      </c>
      <c r="E14" s="219">
        <v>46.484355926513672</v>
      </c>
      <c r="F14" s="219">
        <v>46.533058166503906</v>
      </c>
      <c r="G14" s="219">
        <v>52.749946594238281</v>
      </c>
      <c r="H14" s="219">
        <v>61.727348327636719</v>
      </c>
      <c r="I14" s="219">
        <v>64.048637390136719</v>
      </c>
      <c r="J14" s="219">
        <v>69.748359680175781</v>
      </c>
      <c r="K14" s="219">
        <v>74.621452331542969</v>
      </c>
      <c r="L14" s="219">
        <v>68.059196472167969</v>
      </c>
      <c r="M14" s="219">
        <v>71.264335632324219</v>
      </c>
      <c r="N14" s="219">
        <v>87.007843017578125</v>
      </c>
      <c r="O14" s="219">
        <v>102.23822021484375</v>
      </c>
      <c r="P14" s="219">
        <v>106.68672180175781</v>
      </c>
      <c r="Q14" s="219">
        <v>120.04676055908203</v>
      </c>
      <c r="R14" s="219">
        <v>139.21043395996094</v>
      </c>
      <c r="S14" s="219">
        <v>133.01023864746094</v>
      </c>
      <c r="T14" s="219">
        <v>118.31861877441406</v>
      </c>
      <c r="U14" s="219">
        <v>109.55190277099609</v>
      </c>
      <c r="V14" s="219">
        <v>96.898567199707031</v>
      </c>
      <c r="W14" s="219">
        <v>55.740646362304688</v>
      </c>
      <c r="X14" s="219">
        <v>14.256963729858398</v>
      </c>
      <c r="Y14" s="219">
        <v>35.758754730224609</v>
      </c>
      <c r="Z14" s="219">
        <v>65.0703125</v>
      </c>
    </row>
    <row r="15" spans="1:26" s="219" customFormat="1" ht="12.75" customHeight="1" x14ac:dyDescent="0.25">
      <c r="A15" s="181" t="s">
        <v>1268</v>
      </c>
      <c r="C15" s="219">
        <v>2.274029016494751</v>
      </c>
      <c r="D15" s="219">
        <v>2.3355898857116699</v>
      </c>
      <c r="E15" s="219">
        <v>1.7579600811004639</v>
      </c>
      <c r="F15" s="219">
        <v>1.4585200548171997</v>
      </c>
      <c r="G15" s="219">
        <v>1.773669958114624</v>
      </c>
      <c r="H15" s="219">
        <v>2.7454700469970703</v>
      </c>
      <c r="I15" s="219">
        <v>4.100679874420166</v>
      </c>
      <c r="J15" s="219">
        <v>2.8264498710632324</v>
      </c>
      <c r="K15" s="219">
        <v>2.5701048374176025</v>
      </c>
      <c r="L15" s="219">
        <v>1.3369399309158325</v>
      </c>
      <c r="M15" s="219">
        <v>1.1953099966049194</v>
      </c>
      <c r="N15" s="219">
        <v>1.0667099952697754</v>
      </c>
      <c r="O15" s="219">
        <v>1.4829100370407104</v>
      </c>
      <c r="P15" s="219">
        <v>1.480970025062561</v>
      </c>
      <c r="Q15" s="219">
        <v>1.2258800268173218</v>
      </c>
      <c r="R15" s="219">
        <v>0.9331200122833252</v>
      </c>
      <c r="S15" s="219">
        <v>1.1140099763870239</v>
      </c>
      <c r="T15" s="219">
        <v>1.6546499729156494</v>
      </c>
      <c r="U15" s="219">
        <v>1.6797749996185303</v>
      </c>
      <c r="V15" s="219">
        <v>1.3209799528121948</v>
      </c>
      <c r="W15" s="219">
        <v>0.35958999395370483</v>
      </c>
      <c r="X15" s="219">
        <v>0</v>
      </c>
      <c r="Y15" s="219">
        <v>0</v>
      </c>
      <c r="Z15" s="219">
        <v>0</v>
      </c>
    </row>
    <row r="16" spans="1:26" ht="12.75" customHeight="1" x14ac:dyDescent="0.25">
      <c r="A16" s="181" t="s">
        <v>1269</v>
      </c>
      <c r="B16" s="219"/>
      <c r="C16" s="516">
        <v>42.653057098388672</v>
      </c>
      <c r="D16" s="516">
        <v>41.454982757568359</v>
      </c>
      <c r="E16" s="516">
        <v>38.295501708984375</v>
      </c>
      <c r="F16" s="516">
        <v>38.098796844482422</v>
      </c>
      <c r="G16" s="516">
        <v>43.509967803955078</v>
      </c>
      <c r="H16" s="516">
        <v>51.565608978271484</v>
      </c>
      <c r="I16" s="516">
        <v>52.170539855957031</v>
      </c>
      <c r="J16" s="516">
        <v>59.028392791748047</v>
      </c>
      <c r="K16" s="516">
        <v>63.399959564208984</v>
      </c>
      <c r="L16" s="516">
        <v>59.126667022705078</v>
      </c>
      <c r="M16" s="516">
        <v>62.49951171875</v>
      </c>
      <c r="N16" s="516">
        <v>77.930648803710938</v>
      </c>
      <c r="O16" s="516">
        <v>91.991737365722656</v>
      </c>
      <c r="P16" s="516">
        <v>96.537384033203125</v>
      </c>
      <c r="Q16" s="516">
        <v>109.10781097412109</v>
      </c>
      <c r="R16" s="516">
        <v>127.11640930175781</v>
      </c>
      <c r="S16" s="516">
        <v>120.1458740234375</v>
      </c>
      <c r="T16" s="516">
        <v>104.96268463134766</v>
      </c>
      <c r="U16" s="516">
        <v>96.734321594238281</v>
      </c>
      <c r="V16" s="516">
        <v>84.356758117675781</v>
      </c>
      <c r="W16" s="516">
        <v>46.223758697509766</v>
      </c>
      <c r="X16" s="516">
        <v>5.7272968292236328</v>
      </c>
      <c r="Y16" s="516">
        <v>24.945358276367188</v>
      </c>
      <c r="Z16" s="516">
        <v>52.586891174316406</v>
      </c>
    </row>
    <row r="17" spans="1:26" ht="12.75" customHeight="1" x14ac:dyDescent="0.25">
      <c r="A17" s="181" t="s">
        <v>94</v>
      </c>
      <c r="B17" s="219"/>
      <c r="C17" s="516">
        <v>5.5856037139892578</v>
      </c>
      <c r="D17" s="516">
        <v>5.9795236587524414</v>
      </c>
      <c r="E17" s="516">
        <v>6.4308929443359375</v>
      </c>
      <c r="F17" s="516">
        <v>6.9757437705993652</v>
      </c>
      <c r="G17" s="516">
        <v>7.46630859375</v>
      </c>
      <c r="H17" s="516">
        <v>7.4162693023681641</v>
      </c>
      <c r="I17" s="516">
        <v>7.7774219512939453</v>
      </c>
      <c r="J17" s="516">
        <v>7.8935165405273438</v>
      </c>
      <c r="K17" s="516">
        <v>8.6513900756835938</v>
      </c>
      <c r="L17" s="516">
        <v>7.5955910682678223</v>
      </c>
      <c r="M17" s="516">
        <v>7.5695147514343262</v>
      </c>
      <c r="N17" s="516">
        <v>8.0104827880859375</v>
      </c>
      <c r="O17" s="516">
        <v>8.7635698318481445</v>
      </c>
      <c r="P17" s="516">
        <v>8.6683673858642578</v>
      </c>
      <c r="Q17" s="516">
        <v>9.71307373046875</v>
      </c>
      <c r="R17" s="516">
        <v>11.160904884338379</v>
      </c>
      <c r="S17" s="516">
        <v>11.750360488891602</v>
      </c>
      <c r="T17" s="516">
        <v>11.701282501220703</v>
      </c>
      <c r="U17" s="516">
        <v>11.137802124023438</v>
      </c>
      <c r="V17" s="516">
        <v>11.220831871032715</v>
      </c>
      <c r="W17" s="516">
        <v>9.1572990417480469</v>
      </c>
      <c r="X17" s="516">
        <v>8.5296659469604492</v>
      </c>
      <c r="Y17" s="516">
        <v>10.813393592834473</v>
      </c>
      <c r="Z17" s="516">
        <v>12.483424186706543</v>
      </c>
    </row>
    <row r="18" spans="1:26" x14ac:dyDescent="0.25">
      <c r="A18" s="219" t="s">
        <v>1270</v>
      </c>
      <c r="B18" s="219"/>
      <c r="C18" s="516">
        <v>32.378150939941406</v>
      </c>
      <c r="D18" s="516">
        <v>32.215187072753906</v>
      </c>
      <c r="E18" s="516">
        <v>35.290958404541016</v>
      </c>
      <c r="F18" s="516">
        <v>31.136129379272461</v>
      </c>
      <c r="G18" s="516">
        <v>33.427627563476563</v>
      </c>
      <c r="H18" s="516">
        <v>36.803668975830078</v>
      </c>
      <c r="I18" s="516">
        <v>41.224979400634766</v>
      </c>
      <c r="J18" s="516">
        <v>41.820117950439453</v>
      </c>
      <c r="K18" s="516">
        <v>47.051025390625</v>
      </c>
      <c r="L18" s="516">
        <v>42.411827087402344</v>
      </c>
      <c r="M18" s="516">
        <v>42.534828186035156</v>
      </c>
      <c r="N18" s="516">
        <v>44.902194976806641</v>
      </c>
      <c r="O18" s="516">
        <v>53.559764862060547</v>
      </c>
      <c r="P18" s="516">
        <v>52.846836090087891</v>
      </c>
      <c r="Q18" s="516">
        <v>53.257366180419922</v>
      </c>
      <c r="R18" s="516">
        <v>60.191539764404297</v>
      </c>
      <c r="S18" s="516">
        <v>63.1663818359375</v>
      </c>
      <c r="T18" s="516">
        <v>68.317337036132813</v>
      </c>
      <c r="U18" s="516">
        <v>62.953205108642578</v>
      </c>
      <c r="V18" s="516">
        <v>64.58697509765625</v>
      </c>
      <c r="W18" s="516">
        <v>54.765647888183594</v>
      </c>
      <c r="X18" s="516">
        <v>43.094802856445313</v>
      </c>
      <c r="Y18" s="516">
        <v>58.476604461669922</v>
      </c>
      <c r="Z18" s="516">
        <v>56.136062622070313</v>
      </c>
    </row>
    <row r="19" spans="1:26" ht="12.75" customHeight="1" x14ac:dyDescent="0.25">
      <c r="A19" s="181" t="s">
        <v>1021</v>
      </c>
      <c r="B19" s="219"/>
      <c r="C19" s="516">
        <v>15.27347469329834</v>
      </c>
      <c r="D19" s="516">
        <v>13.243209838867188</v>
      </c>
      <c r="E19" s="516">
        <v>15.572287559509277</v>
      </c>
      <c r="F19" s="516">
        <v>12.00587272644043</v>
      </c>
      <c r="G19" s="516">
        <v>13.033843040466309</v>
      </c>
      <c r="H19" s="516">
        <v>14.665488243103027</v>
      </c>
      <c r="I19" s="516">
        <v>16.593290328979492</v>
      </c>
      <c r="J19" s="516">
        <v>18.771553039550781</v>
      </c>
      <c r="K19" s="516">
        <v>21.08837890625</v>
      </c>
      <c r="L19" s="516">
        <v>17.619632720947266</v>
      </c>
      <c r="M19" s="516">
        <v>19.542181015014648</v>
      </c>
      <c r="N19" s="516">
        <v>17.256265640258789</v>
      </c>
      <c r="O19" s="516">
        <v>20.901742935180664</v>
      </c>
      <c r="P19" s="516">
        <v>19.604606628417969</v>
      </c>
      <c r="Q19" s="516">
        <v>20.189950942993164</v>
      </c>
      <c r="R19" s="516">
        <v>24.282863616943359</v>
      </c>
      <c r="S19" s="516">
        <v>24.614166259765625</v>
      </c>
      <c r="T19" s="516">
        <v>24.937967300415039</v>
      </c>
      <c r="U19" s="516">
        <v>22.752981185913086</v>
      </c>
      <c r="V19" s="516">
        <v>22.564529418945313</v>
      </c>
      <c r="W19" s="516">
        <v>22.148429870605469</v>
      </c>
      <c r="X19" s="516">
        <v>17.308448791503906</v>
      </c>
      <c r="Y19" s="516">
        <v>20.787702560424805</v>
      </c>
      <c r="Z19" s="516">
        <v>24.074140548706055</v>
      </c>
    </row>
    <row r="20" spans="1:26" ht="12.75" customHeight="1" x14ac:dyDescent="0.25">
      <c r="A20" s="181" t="s">
        <v>1269</v>
      </c>
      <c r="B20" s="219"/>
      <c r="C20" s="516">
        <v>9.9182500839233398</v>
      </c>
      <c r="D20" s="516">
        <v>10.440673828125</v>
      </c>
      <c r="E20" s="516">
        <v>11.622546195983887</v>
      </c>
      <c r="F20" s="516">
        <v>9.0222272872924805</v>
      </c>
      <c r="G20" s="516">
        <v>11.628716468811035</v>
      </c>
      <c r="H20" s="516">
        <v>12.795914649963379</v>
      </c>
      <c r="I20" s="516">
        <v>13.919511795043945</v>
      </c>
      <c r="J20" s="516">
        <v>13.436002731323242</v>
      </c>
      <c r="K20" s="516">
        <v>14.882559776306152</v>
      </c>
      <c r="L20" s="516">
        <v>14.882680892944336</v>
      </c>
      <c r="M20" s="516">
        <v>13.123007774353027</v>
      </c>
      <c r="N20" s="516">
        <v>17.368597030639648</v>
      </c>
      <c r="O20" s="516">
        <v>21.686737060546875</v>
      </c>
      <c r="P20" s="516">
        <v>22.762248992919922</v>
      </c>
      <c r="Q20" s="516">
        <v>21.211442947387695</v>
      </c>
      <c r="R20" s="516">
        <v>23.134523391723633</v>
      </c>
      <c r="S20" s="516">
        <v>23.706075668334961</v>
      </c>
      <c r="T20" s="516">
        <v>23.771984100341797</v>
      </c>
      <c r="U20" s="516">
        <v>24.230567932128906</v>
      </c>
      <c r="V20" s="516">
        <v>25.125003814697266</v>
      </c>
      <c r="W20" s="516">
        <v>17.090274810791016</v>
      </c>
      <c r="X20" s="516">
        <v>12.19938850402832</v>
      </c>
      <c r="Y20" s="516">
        <v>19.214118957519531</v>
      </c>
      <c r="Z20" s="516">
        <v>21.069868087768555</v>
      </c>
    </row>
    <row r="21" spans="1:26" ht="12.75" customHeight="1" x14ac:dyDescent="0.25">
      <c r="A21" s="181" t="s">
        <v>94</v>
      </c>
      <c r="B21" s="219"/>
      <c r="C21" s="516">
        <v>7.186427116394043</v>
      </c>
      <c r="D21" s="516">
        <v>8.5313034057617188</v>
      </c>
      <c r="E21" s="516">
        <v>8.0961265563964844</v>
      </c>
      <c r="F21" s="516">
        <v>10.108028411865234</v>
      </c>
      <c r="G21" s="516">
        <v>8.7650690078735352</v>
      </c>
      <c r="H21" s="516">
        <v>9.3422670364379883</v>
      </c>
      <c r="I21" s="516">
        <v>10.712176322937012</v>
      </c>
      <c r="J21" s="516">
        <v>9.6125612258911133</v>
      </c>
      <c r="K21" s="516">
        <v>11.080085754394531</v>
      </c>
      <c r="L21" s="516">
        <v>9.909510612487793</v>
      </c>
      <c r="M21" s="516">
        <v>9.8696393966674805</v>
      </c>
      <c r="N21" s="516">
        <v>10.277332305908203</v>
      </c>
      <c r="O21" s="516">
        <v>10.971282958984375</v>
      </c>
      <c r="P21" s="516">
        <v>10.47998046875</v>
      </c>
      <c r="Q21" s="516">
        <v>11.855972290039063</v>
      </c>
      <c r="R21" s="516">
        <v>12.774153709411621</v>
      </c>
      <c r="S21" s="516">
        <v>14.84614086151123</v>
      </c>
      <c r="T21" s="516">
        <v>19.607385635375977</v>
      </c>
      <c r="U21" s="516">
        <v>15.969657897949219</v>
      </c>
      <c r="V21" s="516">
        <v>16.897443771362305</v>
      </c>
      <c r="W21" s="516">
        <v>15.526945114135742</v>
      </c>
      <c r="X21" s="516">
        <v>13.586967468261719</v>
      </c>
      <c r="Y21" s="516">
        <v>18.474782943725586</v>
      </c>
      <c r="Z21" s="516">
        <v>10.992055892944336</v>
      </c>
    </row>
    <row r="22" spans="1:26" s="107" customFormat="1" ht="20.25" customHeight="1" x14ac:dyDescent="0.25">
      <c r="A22" s="107" t="s">
        <v>1271</v>
      </c>
      <c r="C22" s="107">
        <v>-10.741314888000488</v>
      </c>
      <c r="D22" s="107">
        <v>-10.860158920288086</v>
      </c>
      <c r="E22" s="107">
        <v>-12.961687088012695</v>
      </c>
      <c r="F22" s="107">
        <v>-8.3586435317993164</v>
      </c>
      <c r="G22" s="107">
        <v>-7.0694336891174316</v>
      </c>
      <c r="H22" s="107">
        <v>-8.7270021438598633</v>
      </c>
      <c r="I22" s="107">
        <v>-8.7648305892944336</v>
      </c>
      <c r="J22" s="107">
        <v>-10.724972724914551</v>
      </c>
      <c r="K22" s="107">
        <v>-9.4357481002807617</v>
      </c>
      <c r="L22" s="107">
        <v>-1.7525207996368408</v>
      </c>
      <c r="M22" s="107">
        <v>-2.1155664920806885</v>
      </c>
      <c r="N22" s="107">
        <v>-3.0697891712188721</v>
      </c>
      <c r="O22" s="107">
        <v>-7.8911705017089844</v>
      </c>
      <c r="P22" s="107">
        <v>-5.2712898254394531</v>
      </c>
      <c r="Q22" s="107">
        <v>-9.0745763778686523</v>
      </c>
      <c r="R22" s="107">
        <v>-13.143975257873535</v>
      </c>
      <c r="S22" s="107">
        <v>-15.742461204528809</v>
      </c>
      <c r="T22" s="107">
        <v>-5.8714962005615234</v>
      </c>
      <c r="U22" s="107">
        <v>-7.4591450691223145</v>
      </c>
      <c r="V22" s="107">
        <v>-1.9774901866912842</v>
      </c>
      <c r="W22" s="107">
        <v>6.0028018951416016</v>
      </c>
      <c r="X22" s="107">
        <v>8.9368572235107422</v>
      </c>
      <c r="Y22" s="107">
        <v>3.3130137920379639</v>
      </c>
      <c r="Z22" s="107">
        <v>-15.683813095092773</v>
      </c>
    </row>
    <row r="23" spans="1:26" ht="20.25" customHeight="1" x14ac:dyDescent="0.25">
      <c r="A23" s="219" t="s">
        <v>1272</v>
      </c>
      <c r="B23" s="219"/>
      <c r="C23" s="219">
        <v>6.9056625366210938</v>
      </c>
      <c r="D23" s="219">
        <v>9.2293853759765625</v>
      </c>
      <c r="E23" s="219">
        <v>8.176753044128418</v>
      </c>
      <c r="F23" s="219">
        <v>6.8369884490966797</v>
      </c>
      <c r="G23" s="219">
        <v>6.9268927574157715</v>
      </c>
      <c r="H23" s="219">
        <v>9.081730842590332</v>
      </c>
      <c r="I23" s="219">
        <v>10.683219909667969</v>
      </c>
      <c r="J23" s="219">
        <v>11.430191993713379</v>
      </c>
      <c r="K23" s="219">
        <v>14.761930465698242</v>
      </c>
      <c r="L23" s="219">
        <v>14.29464054107666</v>
      </c>
      <c r="M23" s="219">
        <v>14.09642505645752</v>
      </c>
      <c r="N23" s="219">
        <v>14.967103004455566</v>
      </c>
      <c r="O23" s="219">
        <v>14.797530174255371</v>
      </c>
      <c r="P23" s="219">
        <v>17.770757675170898</v>
      </c>
      <c r="Q23" s="219">
        <v>15.41063117980957</v>
      </c>
      <c r="R23" s="219">
        <v>18.807855606079102</v>
      </c>
      <c r="S23" s="219">
        <v>17.985361099243164</v>
      </c>
      <c r="T23" s="219">
        <v>22.904340744018555</v>
      </c>
      <c r="U23" s="219">
        <v>22.540716171264648</v>
      </c>
      <c r="V23" s="219">
        <v>23.916763305664063</v>
      </c>
      <c r="W23" s="219">
        <v>20.556661605834961</v>
      </c>
      <c r="X23" s="219">
        <v>20.704000473022461</v>
      </c>
      <c r="Y23" s="219">
        <v>23.964635848999023</v>
      </c>
      <c r="Z23" s="219">
        <v>24.423912048339844</v>
      </c>
    </row>
    <row r="24" spans="1:26" ht="12.75" customHeight="1" x14ac:dyDescent="0.25">
      <c r="A24" s="181" t="s">
        <v>1273</v>
      </c>
      <c r="B24" s="219"/>
      <c r="C24" s="219">
        <v>0.25873333215713501</v>
      </c>
      <c r="D24" s="219">
        <v>0.73038667440414429</v>
      </c>
      <c r="E24" s="219">
        <v>0.55412000417709351</v>
      </c>
      <c r="F24" s="219">
        <v>0.67439329624176025</v>
      </c>
      <c r="G24" s="219">
        <v>0.70674669742584229</v>
      </c>
      <c r="H24" s="219">
        <v>1.055506706237793</v>
      </c>
      <c r="I24" s="219">
        <v>1.0525866746902466</v>
      </c>
      <c r="J24" s="219">
        <v>1.0227466821670532</v>
      </c>
      <c r="K24" s="219">
        <v>1.0285400152206421</v>
      </c>
      <c r="L24" s="219">
        <v>1.3818399906158447</v>
      </c>
      <c r="M24" s="219">
        <v>1.0524799823760986</v>
      </c>
      <c r="N24" s="219">
        <v>0.77739399671554565</v>
      </c>
      <c r="O24" s="219">
        <v>1.75416100025177</v>
      </c>
      <c r="P24" s="219">
        <v>2.7881040573120117</v>
      </c>
      <c r="Q24" s="219">
        <v>5.0296511650085449</v>
      </c>
      <c r="R24" s="219">
        <v>7.9151639938354492</v>
      </c>
      <c r="S24" s="219">
        <v>6.5809011459350586</v>
      </c>
      <c r="T24" s="219">
        <v>9.7172679901123047</v>
      </c>
      <c r="U24" s="219">
        <v>8.4524755477905273</v>
      </c>
      <c r="V24" s="219">
        <v>9.5172176361083984</v>
      </c>
      <c r="W24" s="219">
        <v>7.8428750038146973</v>
      </c>
      <c r="X24" s="219">
        <v>7.7087540626525879</v>
      </c>
      <c r="Y24" s="219">
        <v>10.609000205993652</v>
      </c>
      <c r="Z24" s="219">
        <v>6.9169998168945313</v>
      </c>
    </row>
    <row r="25" spans="1:26" ht="12.75" customHeight="1" x14ac:dyDescent="0.25">
      <c r="A25" s="181" t="s">
        <v>1274</v>
      </c>
      <c r="B25" s="219"/>
      <c r="C25" s="219">
        <v>5.7354998588562012</v>
      </c>
      <c r="D25" s="219">
        <v>7.65045166015625</v>
      </c>
      <c r="E25" s="219">
        <v>6.2677726745605469</v>
      </c>
      <c r="F25" s="219">
        <v>5.066469669342041</v>
      </c>
      <c r="G25" s="219">
        <v>4.9778852462768555</v>
      </c>
      <c r="H25" s="219">
        <v>5.9184350967407227</v>
      </c>
      <c r="I25" s="219">
        <v>6.7629437446594238</v>
      </c>
      <c r="J25" s="219">
        <v>8.2020053863525391</v>
      </c>
      <c r="K25" s="219">
        <v>11.045967102050781</v>
      </c>
      <c r="L25" s="219">
        <v>10.382071495056152</v>
      </c>
      <c r="M25" s="219">
        <v>10.815875053405762</v>
      </c>
      <c r="N25" s="219">
        <v>11.977114677429199</v>
      </c>
      <c r="O25" s="219">
        <v>10.55067253112793</v>
      </c>
      <c r="P25" s="219">
        <v>12.332193374633789</v>
      </c>
      <c r="Q25" s="219">
        <v>8.2153730392456055</v>
      </c>
      <c r="R25" s="219">
        <v>8.7681894302368164</v>
      </c>
      <c r="S25" s="219">
        <v>9.1009492874145508</v>
      </c>
      <c r="T25" s="219">
        <v>10.51734447479248</v>
      </c>
      <c r="U25" s="219">
        <v>11.589618682861328</v>
      </c>
      <c r="V25" s="219">
        <v>12.026817321777344</v>
      </c>
      <c r="W25" s="219">
        <v>11.050716400146484</v>
      </c>
      <c r="X25" s="219">
        <v>11.979335784912109</v>
      </c>
      <c r="Y25" s="219">
        <v>12.111831665039063</v>
      </c>
      <c r="Z25" s="219">
        <v>16.04353141784668</v>
      </c>
    </row>
    <row r="26" spans="1:26" ht="12.75" customHeight="1" x14ac:dyDescent="0.25">
      <c r="A26" s="220" t="s">
        <v>1275</v>
      </c>
      <c r="B26" s="219"/>
      <c r="C26" s="219">
        <v>1.4456319808959961</v>
      </c>
      <c r="D26" s="219">
        <v>1.7555810213088989</v>
      </c>
      <c r="E26" s="219">
        <v>1.5129790306091309</v>
      </c>
      <c r="F26" s="219">
        <v>1.4389760494232178</v>
      </c>
      <c r="G26" s="219">
        <v>1.39711594581604</v>
      </c>
      <c r="H26" s="219">
        <v>1.9223140478134155</v>
      </c>
      <c r="I26" s="219">
        <v>2.525521993637085</v>
      </c>
      <c r="J26" s="219">
        <v>3.5306649208068848</v>
      </c>
      <c r="K26" s="219">
        <v>4.3712759017944336</v>
      </c>
      <c r="L26" s="219">
        <v>4.4355378150939941</v>
      </c>
      <c r="M26" s="219">
        <v>4.4079070091247559</v>
      </c>
      <c r="N26" s="219">
        <v>4.9131221771240234</v>
      </c>
      <c r="O26" s="219">
        <v>4.7769489288330078</v>
      </c>
      <c r="P26" s="219">
        <v>3.4859580993652344</v>
      </c>
      <c r="Q26" s="219">
        <v>3.1363399028778076</v>
      </c>
      <c r="R26" s="219">
        <v>2.3742001056671143</v>
      </c>
      <c r="S26" s="219">
        <v>1.9392349720001221</v>
      </c>
      <c r="T26" s="219">
        <v>3.2560598850250244</v>
      </c>
      <c r="U26" s="219">
        <v>2.8222179412841797</v>
      </c>
      <c r="V26" s="219">
        <v>2.9847259521484375</v>
      </c>
      <c r="W26" s="219">
        <v>3.3109068870544434</v>
      </c>
      <c r="X26" s="219">
        <v>4.1501107215881348</v>
      </c>
      <c r="Y26" s="219">
        <v>5.1452884674072266</v>
      </c>
      <c r="Z26" s="219">
        <v>4.6718082427978516</v>
      </c>
    </row>
    <row r="27" spans="1:26" ht="12.75" customHeight="1" x14ac:dyDescent="0.25">
      <c r="A27" s="220" t="s">
        <v>94</v>
      </c>
      <c r="B27" s="219"/>
      <c r="C27" s="219">
        <v>4.2898678779602051</v>
      </c>
      <c r="D27" s="219">
        <v>5.8948702812194824</v>
      </c>
      <c r="E27" s="219">
        <v>4.754793643951416</v>
      </c>
      <c r="F27" s="219">
        <v>3.6274936199188232</v>
      </c>
      <c r="G27" s="219">
        <v>3.5807693004608154</v>
      </c>
      <c r="H27" s="219">
        <v>3.9961211681365967</v>
      </c>
      <c r="I27" s="219">
        <v>4.237421989440918</v>
      </c>
      <c r="J27" s="219">
        <v>4.6713404655456543</v>
      </c>
      <c r="K27" s="219">
        <v>6.6746912002563477</v>
      </c>
      <c r="L27" s="219">
        <v>5.9465341567993164</v>
      </c>
      <c r="M27" s="219">
        <v>6.4079675674438477</v>
      </c>
      <c r="N27" s="219">
        <v>7.0639925003051758</v>
      </c>
      <c r="O27" s="219">
        <v>5.7737236022949219</v>
      </c>
      <c r="P27" s="219">
        <v>8.8462352752685547</v>
      </c>
      <c r="Q27" s="219">
        <v>5.0790328979492188</v>
      </c>
      <c r="R27" s="219">
        <v>6.3939895629882813</v>
      </c>
      <c r="S27" s="219">
        <v>7.1617140769958496</v>
      </c>
      <c r="T27" s="219">
        <v>7.2612848281860352</v>
      </c>
      <c r="U27" s="219">
        <v>8.7674007415771484</v>
      </c>
      <c r="V27" s="219">
        <v>9.0420913696289063</v>
      </c>
      <c r="W27" s="219">
        <v>7.7398090362548828</v>
      </c>
      <c r="X27" s="219">
        <v>7.8292255401611328</v>
      </c>
      <c r="Y27" s="219">
        <v>6.9665436744689941</v>
      </c>
      <c r="Z27" s="219">
        <v>11.371723175048828</v>
      </c>
    </row>
    <row r="28" spans="1:26" ht="12.75" customHeight="1" x14ac:dyDescent="0.25">
      <c r="A28" s="181" t="s">
        <v>1276</v>
      </c>
      <c r="B28" s="219"/>
      <c r="C28" s="219">
        <v>0.91142910718917847</v>
      </c>
      <c r="D28" s="219">
        <v>0.84854757785797119</v>
      </c>
      <c r="E28" s="219">
        <v>1.3548600673675537</v>
      </c>
      <c r="F28" s="219">
        <v>1.0961252450942993</v>
      </c>
      <c r="G28" s="219">
        <v>1.2422606945037842</v>
      </c>
      <c r="H28" s="219">
        <v>2.1077885627746582</v>
      </c>
      <c r="I28" s="219">
        <v>2.8676888942718506</v>
      </c>
      <c r="J28" s="219">
        <v>2.205439567565918</v>
      </c>
      <c r="K28" s="219">
        <v>2.6874234676361084</v>
      </c>
      <c r="L28" s="219">
        <v>2.5307283401489258</v>
      </c>
      <c r="M28" s="219">
        <v>2.2280704975128174</v>
      </c>
      <c r="N28" s="219">
        <v>2.2125942707061768</v>
      </c>
      <c r="O28" s="219">
        <v>2.4926965236663818</v>
      </c>
      <c r="P28" s="219">
        <v>2.650460958480835</v>
      </c>
      <c r="Q28" s="219">
        <v>2.165607213973999</v>
      </c>
      <c r="R28" s="219">
        <v>2.1245017051696777</v>
      </c>
      <c r="S28" s="219">
        <v>2.3035099506378174</v>
      </c>
      <c r="T28" s="219">
        <v>2.6697278022766113</v>
      </c>
      <c r="U28" s="219">
        <v>2.4986217021942139</v>
      </c>
      <c r="V28" s="219">
        <v>2.3727290630340576</v>
      </c>
      <c r="W28" s="219">
        <v>1.6630696058273315</v>
      </c>
      <c r="X28" s="219">
        <v>1.0159112215042114</v>
      </c>
      <c r="Y28" s="219">
        <v>1.2438027858734131</v>
      </c>
      <c r="Z28" s="219">
        <v>1.4633800983428955</v>
      </c>
    </row>
    <row r="29" spans="1:26" x14ac:dyDescent="0.25">
      <c r="A29" s="219" t="s">
        <v>1277</v>
      </c>
      <c r="B29" s="219"/>
      <c r="C29" s="219">
        <v>17.646978378295898</v>
      </c>
      <c r="D29" s="219">
        <v>20.089544296264648</v>
      </c>
      <c r="E29" s="219">
        <v>21.138439178466797</v>
      </c>
      <c r="F29" s="219">
        <v>15.195631980895996</v>
      </c>
      <c r="G29" s="219">
        <v>13.996326446533203</v>
      </c>
      <c r="H29" s="219">
        <v>17.808732986450195</v>
      </c>
      <c r="I29" s="219">
        <v>19.448051452636719</v>
      </c>
      <c r="J29" s="219">
        <v>22.15516471862793</v>
      </c>
      <c r="K29" s="219">
        <v>24.19767951965332</v>
      </c>
      <c r="L29" s="219">
        <v>16.047161102294922</v>
      </c>
      <c r="M29" s="219">
        <v>16.211992263793945</v>
      </c>
      <c r="N29" s="219">
        <v>18.036891937255859</v>
      </c>
      <c r="O29" s="219">
        <v>22.688701629638672</v>
      </c>
      <c r="P29" s="219">
        <v>23.042047500610352</v>
      </c>
      <c r="Q29" s="219">
        <v>24.485206604003906</v>
      </c>
      <c r="R29" s="219">
        <v>31.95182991027832</v>
      </c>
      <c r="S29" s="219">
        <v>33.727821350097656</v>
      </c>
      <c r="T29" s="219">
        <v>28.775836944580078</v>
      </c>
      <c r="U29" s="219">
        <v>29.999860763549805</v>
      </c>
      <c r="V29" s="219">
        <v>25.894254684448242</v>
      </c>
      <c r="W29" s="219">
        <v>14.553858757019043</v>
      </c>
      <c r="X29" s="219">
        <v>11.767144203186035</v>
      </c>
      <c r="Y29" s="219">
        <v>20.651620864868164</v>
      </c>
      <c r="Z29" s="219">
        <v>40.107723236083984</v>
      </c>
    </row>
    <row r="30" spans="1:26" ht="12.75" customHeight="1" x14ac:dyDescent="0.25">
      <c r="A30" s="181" t="s">
        <v>1278</v>
      </c>
      <c r="B30" s="219"/>
      <c r="C30" s="219">
        <v>16.00970458984375</v>
      </c>
      <c r="D30" s="219">
        <v>18.366065979003906</v>
      </c>
      <c r="E30" s="219">
        <v>18.530637741088867</v>
      </c>
      <c r="F30" s="219">
        <v>13.248125076293945</v>
      </c>
      <c r="G30" s="219">
        <v>12.096795082092285</v>
      </c>
      <c r="H30" s="219">
        <v>15.762369155883789</v>
      </c>
      <c r="I30" s="219">
        <v>17.420070648193359</v>
      </c>
      <c r="J30" s="219">
        <v>20.190546035766602</v>
      </c>
      <c r="K30" s="219">
        <v>21.824869155883789</v>
      </c>
      <c r="L30" s="219">
        <v>13.755705833435059</v>
      </c>
      <c r="M30" s="219">
        <v>13.737400054931641</v>
      </c>
      <c r="N30" s="219">
        <v>15.557937622070313</v>
      </c>
      <c r="O30" s="219">
        <v>20.552291870117188</v>
      </c>
      <c r="P30" s="219">
        <v>20.72053337097168</v>
      </c>
      <c r="Q30" s="219">
        <v>22.460029602050781</v>
      </c>
      <c r="R30" s="219">
        <v>30.087675094604492</v>
      </c>
      <c r="S30" s="219">
        <v>31.797517776489258</v>
      </c>
      <c r="T30" s="219">
        <v>26.720771789550781</v>
      </c>
      <c r="U30" s="219">
        <v>27.493122100830078</v>
      </c>
      <c r="V30" s="219">
        <v>23.252370834350586</v>
      </c>
      <c r="W30" s="219">
        <v>11.451417922973633</v>
      </c>
      <c r="X30" s="219">
        <v>9.7999420166015625</v>
      </c>
      <c r="Y30" s="219">
        <v>16.45848274230957</v>
      </c>
      <c r="Z30" s="219">
        <v>33.377841949462891</v>
      </c>
    </row>
    <row r="31" spans="1:26" s="110" customFormat="1" x14ac:dyDescent="0.25">
      <c r="A31" s="890" t="s">
        <v>1279</v>
      </c>
      <c r="B31" s="891"/>
      <c r="C31" s="891">
        <v>1.6372729539871216</v>
      </c>
      <c r="D31" s="891">
        <v>1.7234790325164795</v>
      </c>
      <c r="E31" s="891">
        <v>2.6078009605407715</v>
      </c>
      <c r="F31" s="891">
        <v>1.9475069046020508</v>
      </c>
      <c r="G31" s="891">
        <v>1.8995316028594971</v>
      </c>
      <c r="H31" s="891">
        <v>2.0463640689849854</v>
      </c>
      <c r="I31" s="891">
        <v>2.0279796123504639</v>
      </c>
      <c r="J31" s="891">
        <v>1.9646179676055908</v>
      </c>
      <c r="K31" s="891">
        <v>2.372809886932373</v>
      </c>
      <c r="L31" s="891">
        <v>2.2914550304412842</v>
      </c>
      <c r="M31" s="891">
        <v>2.4745914936065674</v>
      </c>
      <c r="N31" s="891">
        <v>2.4789547920227051</v>
      </c>
      <c r="O31" s="891">
        <v>2.1364095211029053</v>
      </c>
      <c r="P31" s="891">
        <v>2.3215138912200928</v>
      </c>
      <c r="Q31" s="891">
        <v>2.0251777172088623</v>
      </c>
      <c r="R31" s="891">
        <v>1.8641550540924072</v>
      </c>
      <c r="S31" s="891">
        <v>1.9303040504455566</v>
      </c>
      <c r="T31" s="891">
        <v>2.0550637245178223</v>
      </c>
      <c r="U31" s="891">
        <v>2.5067400932312012</v>
      </c>
      <c r="V31" s="891">
        <v>2.6418831348419189</v>
      </c>
      <c r="W31" s="891">
        <v>3.1024415493011475</v>
      </c>
      <c r="X31" s="891">
        <v>1.9672025442123413</v>
      </c>
      <c r="Y31" s="891">
        <v>4.1931390762329102</v>
      </c>
      <c r="Z31" s="891">
        <v>6.7298827171325684</v>
      </c>
    </row>
    <row r="32" spans="1:26" ht="25.35" customHeight="1" x14ac:dyDescent="0.25">
      <c r="A32" s="103" t="str">
        <f>CONCATENATE(A1," (continued)")</f>
        <v>Table 8d    Palau Balance of Payments (summary), FY2000-FY2023 (continued)</v>
      </c>
      <c r="B32" s="219"/>
      <c r="C32" s="219"/>
      <c r="D32" s="219"/>
      <c r="E32" s="219"/>
      <c r="F32" s="219"/>
      <c r="G32" s="219"/>
      <c r="H32" s="219"/>
      <c r="I32" s="219"/>
      <c r="J32" s="219"/>
      <c r="K32" s="219"/>
      <c r="L32" s="219"/>
      <c r="M32" s="219"/>
      <c r="N32" s="219"/>
      <c r="O32" s="219"/>
      <c r="P32" s="219"/>
      <c r="Q32" s="219"/>
      <c r="R32" s="219"/>
      <c r="S32" s="219"/>
      <c r="T32" s="219"/>
      <c r="U32" s="219"/>
      <c r="V32" s="219"/>
      <c r="W32" s="219"/>
      <c r="X32" s="219"/>
      <c r="Y32" s="219"/>
      <c r="Z32" s="219"/>
    </row>
    <row r="33" spans="1:26" ht="25.35" customHeight="1" x14ac:dyDescent="0.25">
      <c r="A33" s="67" t="s">
        <v>369</v>
      </c>
      <c r="B33" s="889"/>
      <c r="C33" s="24" t="str">
        <f>C2</f>
        <v>FY00</v>
      </c>
      <c r="D33" s="24" t="str">
        <f t="shared" ref="D33:Z33" si="0">D2</f>
        <v>FY01</v>
      </c>
      <c r="E33" s="24" t="str">
        <f t="shared" si="0"/>
        <v>FY02</v>
      </c>
      <c r="F33" s="24" t="str">
        <f t="shared" si="0"/>
        <v>FY03</v>
      </c>
      <c r="G33" s="24" t="str">
        <f t="shared" si="0"/>
        <v>FY04</v>
      </c>
      <c r="H33" s="24" t="str">
        <f t="shared" si="0"/>
        <v>FY05</v>
      </c>
      <c r="I33" s="24" t="str">
        <f t="shared" si="0"/>
        <v>FY06</v>
      </c>
      <c r="J33" s="24" t="str">
        <f t="shared" si="0"/>
        <v>FY07</v>
      </c>
      <c r="K33" s="24" t="str">
        <f t="shared" si="0"/>
        <v>FY08</v>
      </c>
      <c r="L33" s="24" t="str">
        <f t="shared" si="0"/>
        <v>FY09</v>
      </c>
      <c r="M33" s="24" t="str">
        <f t="shared" si="0"/>
        <v>FY10</v>
      </c>
      <c r="N33" s="24" t="str">
        <f t="shared" si="0"/>
        <v>FY11</v>
      </c>
      <c r="O33" s="24" t="str">
        <f t="shared" si="0"/>
        <v>FY12</v>
      </c>
      <c r="P33" s="24" t="str">
        <f t="shared" si="0"/>
        <v>FY13</v>
      </c>
      <c r="Q33" s="24" t="str">
        <f t="shared" si="0"/>
        <v>FY14</v>
      </c>
      <c r="R33" s="24" t="str">
        <f t="shared" si="0"/>
        <v>FY15</v>
      </c>
      <c r="S33" s="24" t="str">
        <f t="shared" si="0"/>
        <v>FY16</v>
      </c>
      <c r="T33" s="24" t="str">
        <f t="shared" si="0"/>
        <v>FY17</v>
      </c>
      <c r="U33" s="24" t="str">
        <f t="shared" si="0"/>
        <v>FY18</v>
      </c>
      <c r="V33" s="24" t="str">
        <f t="shared" si="0"/>
        <v>FY19</v>
      </c>
      <c r="W33" s="24" t="str">
        <f t="shared" si="0"/>
        <v>FY20</v>
      </c>
      <c r="X33" s="24" t="str">
        <f t="shared" si="0"/>
        <v>FY21</v>
      </c>
      <c r="Y33" s="24" t="str">
        <f t="shared" si="0"/>
        <v>FY22</v>
      </c>
      <c r="Z33" s="24" t="str">
        <f t="shared" si="0"/>
        <v>FY23</v>
      </c>
    </row>
    <row r="34" spans="1:26" s="107" customFormat="1" ht="20.25" customHeight="1" x14ac:dyDescent="0.25">
      <c r="A34" s="107" t="s">
        <v>1280</v>
      </c>
      <c r="C34" s="107">
        <v>34.558002471923828</v>
      </c>
      <c r="D34" s="107">
        <v>24.446683883666992</v>
      </c>
      <c r="E34" s="107">
        <v>27.399055480957031</v>
      </c>
      <c r="F34" s="107">
        <v>28.044130325317383</v>
      </c>
      <c r="G34" s="107">
        <v>28.227537155151367</v>
      </c>
      <c r="H34" s="107">
        <v>27.707040786743164</v>
      </c>
      <c r="I34" s="107">
        <v>26.832431793212891</v>
      </c>
      <c r="J34" s="107">
        <v>28.915542602539063</v>
      </c>
      <c r="K34" s="107">
        <v>31.692634582519531</v>
      </c>
      <c r="L34" s="107">
        <v>30.143964767456055</v>
      </c>
      <c r="M34" s="107">
        <v>35.645622253417969</v>
      </c>
      <c r="N34" s="107">
        <v>35.474143981933594</v>
      </c>
      <c r="O34" s="107">
        <v>35.800621032714844</v>
      </c>
      <c r="P34" s="107">
        <v>36.443092346191406</v>
      </c>
      <c r="Q34" s="107">
        <v>38.749134063720703</v>
      </c>
      <c r="R34" s="107">
        <v>33.977794647216797</v>
      </c>
      <c r="S34" s="107">
        <v>32.496067047119141</v>
      </c>
      <c r="T34" s="107">
        <v>29.963359832763672</v>
      </c>
      <c r="U34" s="107">
        <v>46.400955200195313</v>
      </c>
      <c r="V34" s="107">
        <v>25.824256896972656</v>
      </c>
      <c r="W34" s="107">
        <v>30.376420974731445</v>
      </c>
      <c r="X34" s="107">
        <v>44.762855529785156</v>
      </c>
      <c r="Y34" s="107">
        <v>56.107650756835938</v>
      </c>
      <c r="Z34" s="107">
        <v>35.100799560546875</v>
      </c>
    </row>
    <row r="35" spans="1:26" ht="20.25" customHeight="1" x14ac:dyDescent="0.25">
      <c r="A35" s="219" t="s">
        <v>1281</v>
      </c>
      <c r="B35" s="219"/>
      <c r="C35" s="219">
        <v>46.459682464599609</v>
      </c>
      <c r="D35" s="219">
        <v>37.544578552246094</v>
      </c>
      <c r="E35" s="219">
        <v>41.41619873046875</v>
      </c>
      <c r="F35" s="219">
        <v>41.870948791503906</v>
      </c>
      <c r="G35" s="219">
        <v>43.088092803955078</v>
      </c>
      <c r="H35" s="219">
        <v>43.089210510253906</v>
      </c>
      <c r="I35" s="219">
        <v>42.393798828125</v>
      </c>
      <c r="J35" s="219">
        <v>43.989631652832031</v>
      </c>
      <c r="K35" s="219">
        <v>45.422893524169922</v>
      </c>
      <c r="L35" s="219">
        <v>42.315280914306641</v>
      </c>
      <c r="M35" s="219">
        <v>47.555644989013672</v>
      </c>
      <c r="N35" s="219">
        <v>47.976619720458984</v>
      </c>
      <c r="O35" s="219">
        <v>48.999973297119141</v>
      </c>
      <c r="P35" s="219">
        <v>50.217460632324219</v>
      </c>
      <c r="Q35" s="219">
        <v>53.930843353271484</v>
      </c>
      <c r="R35" s="219">
        <v>52.241611480712891</v>
      </c>
      <c r="S35" s="219">
        <v>53.231040954589844</v>
      </c>
      <c r="T35" s="219">
        <v>52.063106536865234</v>
      </c>
      <c r="U35" s="219">
        <v>69.100013732910156</v>
      </c>
      <c r="V35" s="219">
        <v>48.028652191162109</v>
      </c>
      <c r="W35" s="219">
        <v>50.749034881591797</v>
      </c>
      <c r="X35" s="219">
        <v>61.843269348144531</v>
      </c>
      <c r="Y35" s="219">
        <v>72.780982971191406</v>
      </c>
      <c r="Z35" s="219">
        <v>54.644985198974609</v>
      </c>
    </row>
    <row r="36" spans="1:26" ht="12.75" customHeight="1" x14ac:dyDescent="0.25">
      <c r="A36" s="181" t="s">
        <v>1282</v>
      </c>
      <c r="B36" s="219"/>
      <c r="C36" s="219">
        <v>40.345386505126953</v>
      </c>
      <c r="D36" s="219">
        <v>31.741399765014648</v>
      </c>
      <c r="E36" s="219">
        <v>35.317962646484375</v>
      </c>
      <c r="F36" s="219">
        <v>35.874252319335938</v>
      </c>
      <c r="G36" s="219">
        <v>36.461635589599609</v>
      </c>
      <c r="H36" s="219">
        <v>35.850093841552734</v>
      </c>
      <c r="I36" s="219">
        <v>35.218029022216797</v>
      </c>
      <c r="J36" s="219">
        <v>36.658737182617188</v>
      </c>
      <c r="K36" s="219">
        <v>37.590290069580078</v>
      </c>
      <c r="L36" s="219">
        <v>34.943920135498047</v>
      </c>
      <c r="M36" s="219">
        <v>38.465389251708984</v>
      </c>
      <c r="N36" s="219">
        <v>38.254001617431641</v>
      </c>
      <c r="O36" s="219">
        <v>38.321208953857422</v>
      </c>
      <c r="P36" s="219">
        <v>37.593475341796875</v>
      </c>
      <c r="Q36" s="219">
        <v>40.520519256591797</v>
      </c>
      <c r="R36" s="219">
        <v>36.431171417236328</v>
      </c>
      <c r="S36" s="219">
        <v>37.345355987548828</v>
      </c>
      <c r="T36" s="219">
        <v>38.076801300048828</v>
      </c>
      <c r="U36" s="219">
        <v>49.893482208251953</v>
      </c>
      <c r="V36" s="219">
        <v>36.042316436767578</v>
      </c>
      <c r="W36" s="219">
        <v>37.516086578369141</v>
      </c>
      <c r="X36" s="219">
        <v>53.688674926757813</v>
      </c>
      <c r="Y36" s="219">
        <v>61.033332824707031</v>
      </c>
      <c r="Z36" s="219">
        <v>42.210956573486328</v>
      </c>
    </row>
    <row r="37" spans="1:26" ht="12.75" customHeight="1" x14ac:dyDescent="0.25">
      <c r="A37" s="220" t="s">
        <v>1283</v>
      </c>
      <c r="B37" s="219"/>
      <c r="C37" s="219">
        <v>13.642000198364258</v>
      </c>
      <c r="D37" s="219">
        <v>13.784999847412109</v>
      </c>
      <c r="E37" s="219">
        <v>13.928000450134277</v>
      </c>
      <c r="F37" s="219">
        <v>13.928000450134277</v>
      </c>
      <c r="G37" s="219">
        <v>14.071000099182129</v>
      </c>
      <c r="H37" s="219">
        <v>12.470999717712402</v>
      </c>
      <c r="I37" s="219">
        <v>12.717000007629395</v>
      </c>
      <c r="J37" s="219">
        <v>12.717000007629395</v>
      </c>
      <c r="K37" s="219">
        <v>13.232695579528809</v>
      </c>
      <c r="L37" s="219">
        <v>13.147500038146973</v>
      </c>
      <c r="M37" s="219">
        <v>13.147500038146973</v>
      </c>
      <c r="N37" s="219">
        <v>13.147000312805176</v>
      </c>
      <c r="O37" s="219">
        <v>13.128231048583984</v>
      </c>
      <c r="P37" s="219">
        <v>13.147000312805176</v>
      </c>
      <c r="Q37" s="219">
        <v>13.147000312805176</v>
      </c>
      <c r="R37" s="219">
        <v>13.147000312805176</v>
      </c>
      <c r="S37" s="219">
        <v>13.147000312805176</v>
      </c>
      <c r="T37" s="219">
        <v>13.147000312805176</v>
      </c>
      <c r="U37" s="219">
        <v>24.573999404907227</v>
      </c>
      <c r="V37" s="219">
        <v>9.6999998092651367</v>
      </c>
      <c r="W37" s="219">
        <v>0</v>
      </c>
      <c r="X37" s="219">
        <v>0</v>
      </c>
      <c r="Y37" s="219">
        <v>0</v>
      </c>
      <c r="Z37" s="219">
        <v>0</v>
      </c>
    </row>
    <row r="38" spans="1:26" ht="12.75" customHeight="1" x14ac:dyDescent="0.25">
      <c r="A38" s="220" t="s">
        <v>1284</v>
      </c>
      <c r="B38" s="219"/>
      <c r="C38" s="219">
        <v>6.7087831497192383</v>
      </c>
      <c r="D38" s="219">
        <v>7.0037941932678223</v>
      </c>
      <c r="E38" s="219">
        <v>5.6654891967773438</v>
      </c>
      <c r="F38" s="219">
        <v>6.9478740692138672</v>
      </c>
      <c r="G38" s="219">
        <v>8.4855461120605469</v>
      </c>
      <c r="H38" s="219">
        <v>9.2130918502807617</v>
      </c>
      <c r="I38" s="219">
        <v>9.4072723388671875</v>
      </c>
      <c r="J38" s="219">
        <v>8.89154052734375</v>
      </c>
      <c r="K38" s="219">
        <v>9.3326740264892578</v>
      </c>
      <c r="L38" s="219">
        <v>8.7040891647338867</v>
      </c>
      <c r="M38" s="219">
        <v>10.735448837280273</v>
      </c>
      <c r="N38" s="219">
        <v>10.343138694763184</v>
      </c>
      <c r="O38" s="219">
        <v>10.480127334594727</v>
      </c>
      <c r="P38" s="219">
        <v>9.7167339324951172</v>
      </c>
      <c r="Q38" s="219">
        <v>9.9457292556762695</v>
      </c>
      <c r="R38" s="219">
        <v>10.222122192382813</v>
      </c>
      <c r="S38" s="219">
        <v>10.018420219421387</v>
      </c>
      <c r="T38" s="219">
        <v>9.6902284622192383</v>
      </c>
      <c r="U38" s="219">
        <v>9.5392665863037109</v>
      </c>
      <c r="V38" s="219">
        <v>9.5741357803344727</v>
      </c>
      <c r="W38" s="219">
        <v>20.764247894287109</v>
      </c>
      <c r="X38" s="219">
        <v>31.64198112487793</v>
      </c>
      <c r="Y38" s="219">
        <v>33.463001251220703</v>
      </c>
      <c r="Z38" s="219">
        <v>18.527000427246094</v>
      </c>
    </row>
    <row r="39" spans="1:26" ht="12.75" customHeight="1" x14ac:dyDescent="0.25">
      <c r="A39" s="220" t="s">
        <v>1285</v>
      </c>
      <c r="B39" s="219"/>
      <c r="C39" s="219">
        <v>19.994604110717773</v>
      </c>
      <c r="D39" s="219">
        <v>10.952605247497559</v>
      </c>
      <c r="E39" s="219">
        <v>15.72447395324707</v>
      </c>
      <c r="F39" s="219">
        <v>14.998377799987793</v>
      </c>
      <c r="G39" s="219">
        <v>13.905091285705566</v>
      </c>
      <c r="H39" s="219">
        <v>14.16600227355957</v>
      </c>
      <c r="I39" s="219">
        <v>13.093757629394531</v>
      </c>
      <c r="J39" s="219">
        <v>15.05019474029541</v>
      </c>
      <c r="K39" s="219">
        <v>15.024920463562012</v>
      </c>
      <c r="L39" s="219">
        <v>13.092331886291504</v>
      </c>
      <c r="M39" s="219">
        <v>14.582441329956055</v>
      </c>
      <c r="N39" s="219">
        <v>14.763863563537598</v>
      </c>
      <c r="O39" s="219">
        <v>14.712848663330078</v>
      </c>
      <c r="P39" s="219">
        <v>14.729742050170898</v>
      </c>
      <c r="Q39" s="219">
        <v>17.427787780761719</v>
      </c>
      <c r="R39" s="219">
        <v>13.062047958374023</v>
      </c>
      <c r="S39" s="219">
        <v>14.179934501647949</v>
      </c>
      <c r="T39" s="219">
        <v>15.23957347869873</v>
      </c>
      <c r="U39" s="219">
        <v>15.780215263366699</v>
      </c>
      <c r="V39" s="219">
        <v>16.768180847167969</v>
      </c>
      <c r="W39" s="219">
        <v>16.751838684082031</v>
      </c>
      <c r="X39" s="219">
        <v>22.046693801879883</v>
      </c>
      <c r="Y39" s="219">
        <v>27.570331573486328</v>
      </c>
      <c r="Z39" s="219">
        <v>23.683956146240234</v>
      </c>
    </row>
    <row r="40" spans="1:26" ht="12.75" customHeight="1" x14ac:dyDescent="0.25">
      <c r="A40" s="181" t="s">
        <v>1286</v>
      </c>
      <c r="B40" s="219"/>
      <c r="C40" s="219">
        <v>1.1366649866104126</v>
      </c>
      <c r="D40" s="219">
        <v>1.1170769929885864</v>
      </c>
      <c r="E40" s="219">
        <v>1.155784010887146</v>
      </c>
      <c r="F40" s="219">
        <v>1.3099620342254639</v>
      </c>
      <c r="G40" s="219">
        <v>1.7315880060195923</v>
      </c>
      <c r="H40" s="219">
        <v>1.7492680549621582</v>
      </c>
      <c r="I40" s="219">
        <v>1.7336699962615967</v>
      </c>
      <c r="J40" s="219">
        <v>1.8642690181732178</v>
      </c>
      <c r="K40" s="219">
        <v>1.7754650115966797</v>
      </c>
      <c r="L40" s="219">
        <v>1.5257610082626343</v>
      </c>
      <c r="M40" s="219">
        <v>2.9584560394287109</v>
      </c>
      <c r="N40" s="219">
        <v>3.8291819095611572</v>
      </c>
      <c r="O40" s="219">
        <v>4.3940482139587402</v>
      </c>
      <c r="P40" s="219">
        <v>5.7827877998352051</v>
      </c>
      <c r="Q40" s="219">
        <v>6.3923478126525879</v>
      </c>
      <c r="R40" s="219">
        <v>8.7852296829223633</v>
      </c>
      <c r="S40" s="219">
        <v>7.7960500717163086</v>
      </c>
      <c r="T40" s="219">
        <v>6.6134910583496094</v>
      </c>
      <c r="U40" s="219">
        <v>9.8688163757324219</v>
      </c>
      <c r="V40" s="219">
        <v>3.7155740261077881</v>
      </c>
      <c r="W40" s="219">
        <v>3.2734789848327637</v>
      </c>
      <c r="X40" s="219">
        <v>0.76052397489547729</v>
      </c>
      <c r="Y40" s="219">
        <v>1.1419999599456787</v>
      </c>
      <c r="Z40" s="219">
        <v>4.064000129699707</v>
      </c>
    </row>
    <row r="41" spans="1:26" ht="12.75" customHeight="1" x14ac:dyDescent="0.25">
      <c r="A41" s="181" t="s">
        <v>94</v>
      </c>
      <c r="B41" s="219"/>
      <c r="C41" s="219">
        <v>4.9776301383972168</v>
      </c>
      <c r="D41" s="219">
        <v>4.6861004829406738</v>
      </c>
      <c r="E41" s="219">
        <v>4.942451000213623</v>
      </c>
      <c r="F41" s="219">
        <v>4.686737060546875</v>
      </c>
      <c r="G41" s="219">
        <v>4.894866943359375</v>
      </c>
      <c r="H41" s="219">
        <v>5.4898495674133301</v>
      </c>
      <c r="I41" s="219">
        <v>5.4421000480651855</v>
      </c>
      <c r="J41" s="219">
        <v>5.4666275978088379</v>
      </c>
      <c r="K41" s="219">
        <v>6.0571365356445313</v>
      </c>
      <c r="L41" s="219">
        <v>5.8455986976623535</v>
      </c>
      <c r="M41" s="219">
        <v>6.1317987442016602</v>
      </c>
      <c r="N41" s="219">
        <v>5.8934335708618164</v>
      </c>
      <c r="O41" s="219">
        <v>6.2847170829772949</v>
      </c>
      <c r="P41" s="219">
        <v>6.8411974906921387</v>
      </c>
      <c r="Q41" s="219">
        <v>7.0179800987243652</v>
      </c>
      <c r="R41" s="219">
        <v>7.025212287902832</v>
      </c>
      <c r="S41" s="219">
        <v>8.0896358489990234</v>
      </c>
      <c r="T41" s="219">
        <v>7.3728132247924805</v>
      </c>
      <c r="U41" s="219">
        <v>9.3377113342285156</v>
      </c>
      <c r="V41" s="219">
        <v>8.2707633972167969</v>
      </c>
      <c r="W41" s="219">
        <v>9.959467887878418</v>
      </c>
      <c r="X41" s="219">
        <v>7.3940730094909668</v>
      </c>
      <c r="Y41" s="219">
        <v>10.605653762817383</v>
      </c>
      <c r="Z41" s="219">
        <v>8.3700284957885742</v>
      </c>
    </row>
    <row r="42" spans="1:26" ht="12.75" customHeight="1" x14ac:dyDescent="0.25">
      <c r="A42" s="219" t="s">
        <v>1287</v>
      </c>
      <c r="B42" s="219"/>
      <c r="C42" s="219">
        <v>11.901678085327148</v>
      </c>
      <c r="D42" s="219">
        <v>13.097893714904785</v>
      </c>
      <c r="E42" s="219">
        <v>14.017142295837402</v>
      </c>
      <c r="F42" s="219">
        <v>13.826821327209473</v>
      </c>
      <c r="G42" s="219">
        <v>14.860554695129395</v>
      </c>
      <c r="H42" s="219">
        <v>15.382171630859375</v>
      </c>
      <c r="I42" s="219">
        <v>15.561367034912109</v>
      </c>
      <c r="J42" s="219">
        <v>15.074089050292969</v>
      </c>
      <c r="K42" s="219">
        <v>13.730257034301758</v>
      </c>
      <c r="L42" s="219">
        <v>12.171316146850586</v>
      </c>
      <c r="M42" s="219">
        <v>11.91002368927002</v>
      </c>
      <c r="N42" s="219">
        <v>12.502473831176758</v>
      </c>
      <c r="O42" s="219">
        <v>13.199352264404297</v>
      </c>
      <c r="P42" s="219">
        <v>13.774367332458496</v>
      </c>
      <c r="Q42" s="219">
        <v>15.181709289550781</v>
      </c>
      <c r="R42" s="219">
        <v>18.263816833496094</v>
      </c>
      <c r="S42" s="219">
        <v>20.73497200012207</v>
      </c>
      <c r="T42" s="219">
        <v>22.09974479675293</v>
      </c>
      <c r="U42" s="219">
        <v>22.699054718017578</v>
      </c>
      <c r="V42" s="219">
        <v>22.204397201538086</v>
      </c>
      <c r="W42" s="219">
        <v>20.372613906860352</v>
      </c>
      <c r="X42" s="219">
        <v>17.080413818359375</v>
      </c>
      <c r="Y42" s="219">
        <v>16.673334121704102</v>
      </c>
      <c r="Z42" s="219">
        <v>19.544185638427734</v>
      </c>
    </row>
    <row r="43" spans="1:26" x14ac:dyDescent="0.25">
      <c r="A43" s="181" t="s">
        <v>1288</v>
      </c>
      <c r="B43" s="219"/>
      <c r="C43" s="219">
        <v>9.868626594543457</v>
      </c>
      <c r="D43" s="219">
        <v>11.279325485229492</v>
      </c>
      <c r="E43" s="219">
        <v>12.158785820007324</v>
      </c>
      <c r="F43" s="219">
        <v>12.003467559814453</v>
      </c>
      <c r="G43" s="219">
        <v>12.996336936950684</v>
      </c>
      <c r="H43" s="219">
        <v>13.364620208740234</v>
      </c>
      <c r="I43" s="219">
        <v>12.72434139251709</v>
      </c>
      <c r="J43" s="219">
        <v>12.198530197143555</v>
      </c>
      <c r="K43" s="219">
        <v>11.27418041229248</v>
      </c>
      <c r="L43" s="219">
        <v>10.643753051757813</v>
      </c>
      <c r="M43" s="219">
        <v>10.203578948974609</v>
      </c>
      <c r="N43" s="219">
        <v>10.495721817016602</v>
      </c>
      <c r="O43" s="219">
        <v>11.011552810668945</v>
      </c>
      <c r="P43" s="219">
        <v>11.529523849487305</v>
      </c>
      <c r="Q43" s="219">
        <v>13.144745826721191</v>
      </c>
      <c r="R43" s="219">
        <v>15.757623672485352</v>
      </c>
      <c r="S43" s="219">
        <v>18.059257507324219</v>
      </c>
      <c r="T43" s="219">
        <v>19.367536544799805</v>
      </c>
      <c r="U43" s="219">
        <v>19.673147201538086</v>
      </c>
      <c r="V43" s="219">
        <v>19.401111602783203</v>
      </c>
      <c r="W43" s="219">
        <v>17.779436111450195</v>
      </c>
      <c r="X43" s="219">
        <v>14.601160049438477</v>
      </c>
      <c r="Y43" s="219">
        <v>14.731178283691406</v>
      </c>
      <c r="Z43" s="219">
        <v>17.54255485534668</v>
      </c>
    </row>
    <row r="44" spans="1:26" ht="12.75" customHeight="1" x14ac:dyDescent="0.25">
      <c r="A44" s="181" t="s">
        <v>94</v>
      </c>
      <c r="B44" s="219"/>
      <c r="C44" s="219">
        <v>2.0330517292022705</v>
      </c>
      <c r="D44" s="219">
        <v>1.8185687065124512</v>
      </c>
      <c r="E44" s="219">
        <v>1.858356237411499</v>
      </c>
      <c r="F44" s="219">
        <v>1.82335364818573</v>
      </c>
      <c r="G44" s="219">
        <v>1.8642174005508423</v>
      </c>
      <c r="H44" s="219">
        <v>2.0175514221191406</v>
      </c>
      <c r="I44" s="219">
        <v>2.8370256423950195</v>
      </c>
      <c r="J44" s="219">
        <v>2.8755588531494141</v>
      </c>
      <c r="K44" s="219">
        <v>2.4560766220092773</v>
      </c>
      <c r="L44" s="219">
        <v>1.5275627374649048</v>
      </c>
      <c r="M44" s="219">
        <v>1.7064447402954102</v>
      </c>
      <c r="N44" s="219">
        <v>2.0067520141601563</v>
      </c>
      <c r="O44" s="219">
        <v>2.1878001689910889</v>
      </c>
      <c r="P44" s="219">
        <v>2.2448434829711914</v>
      </c>
      <c r="Q44" s="219">
        <v>2.036963939666748</v>
      </c>
      <c r="R44" s="219">
        <v>2.506192684173584</v>
      </c>
      <c r="S44" s="219">
        <v>2.6757152080535889</v>
      </c>
      <c r="T44" s="219">
        <v>2.7322089672088623</v>
      </c>
      <c r="U44" s="219">
        <v>3.0259065628051758</v>
      </c>
      <c r="V44" s="219">
        <v>2.8032858371734619</v>
      </c>
      <c r="W44" s="219">
        <v>2.5931766033172607</v>
      </c>
      <c r="X44" s="219">
        <v>2.4792549610137939</v>
      </c>
      <c r="Y44" s="219">
        <v>1.9421550035476685</v>
      </c>
      <c r="Z44" s="219">
        <v>2.0016305446624756</v>
      </c>
    </row>
    <row r="45" spans="1:26" ht="19.5" customHeight="1" x14ac:dyDescent="0.25">
      <c r="A45" s="105" t="s">
        <v>1289</v>
      </c>
      <c r="B45" s="219"/>
      <c r="C45" s="219">
        <v>28.146987915039063</v>
      </c>
      <c r="D45" s="219">
        <v>31.244377136230469</v>
      </c>
      <c r="E45" s="219">
        <v>33.077632904052734</v>
      </c>
      <c r="F45" s="219">
        <v>28.248764038085938</v>
      </c>
      <c r="G45" s="219">
        <v>39.298690795898438</v>
      </c>
      <c r="H45" s="219">
        <v>46.938518524169922</v>
      </c>
      <c r="I45" s="219">
        <v>46.313789367675781</v>
      </c>
      <c r="J45" s="219">
        <v>40.163799285888672</v>
      </c>
      <c r="K45" s="219">
        <v>26.980270385742188</v>
      </c>
      <c r="L45" s="219">
        <v>14.504214286804199</v>
      </c>
      <c r="M45" s="219">
        <v>26.092849731445313</v>
      </c>
      <c r="N45" s="219">
        <v>16.7725830078125</v>
      </c>
      <c r="O45" s="219">
        <v>22.872518539428711</v>
      </c>
      <c r="P45" s="219">
        <v>19.457359313964844</v>
      </c>
      <c r="Q45" s="219">
        <v>32.640560150146484</v>
      </c>
      <c r="R45" s="219">
        <v>17.621007919311523</v>
      </c>
      <c r="S45" s="219">
        <v>24.400802612304688</v>
      </c>
      <c r="T45" s="219">
        <v>20.563739776611328</v>
      </c>
      <c r="U45" s="219">
        <v>82.618843078613281</v>
      </c>
      <c r="V45" s="219">
        <v>34.853675842285156</v>
      </c>
      <c r="W45" s="219">
        <v>26.765127182006836</v>
      </c>
      <c r="X45" s="219">
        <v>21.142257690429688</v>
      </c>
      <c r="Y45" s="219">
        <v>19.976047515869141</v>
      </c>
      <c r="Z45" s="219">
        <v>19.403980255126953</v>
      </c>
    </row>
    <row r="46" spans="1:26" s="105" customFormat="1" x14ac:dyDescent="0.25">
      <c r="A46" s="219" t="s">
        <v>1290</v>
      </c>
      <c r="B46" s="219"/>
      <c r="C46" s="219">
        <v>28.146987915039063</v>
      </c>
      <c r="D46" s="219">
        <v>31.244377136230469</v>
      </c>
      <c r="E46" s="219">
        <v>33.077632904052734</v>
      </c>
      <c r="F46" s="219">
        <v>28.248764038085938</v>
      </c>
      <c r="G46" s="219">
        <v>39.298690795898438</v>
      </c>
      <c r="H46" s="219">
        <v>46.938518524169922</v>
      </c>
      <c r="I46" s="219">
        <v>46.313789367675781</v>
      </c>
      <c r="J46" s="219">
        <v>40.163799285888672</v>
      </c>
      <c r="K46" s="219">
        <v>26.980270385742188</v>
      </c>
      <c r="L46" s="219">
        <v>14.504214286804199</v>
      </c>
      <c r="M46" s="219">
        <v>26.092849731445313</v>
      </c>
      <c r="N46" s="219">
        <v>16.7725830078125</v>
      </c>
      <c r="O46" s="219">
        <v>22.872518539428711</v>
      </c>
      <c r="P46" s="219">
        <v>19.457359313964844</v>
      </c>
      <c r="Q46" s="219">
        <v>32.640560150146484</v>
      </c>
      <c r="R46" s="219">
        <v>17.621007919311523</v>
      </c>
      <c r="S46" s="219">
        <v>24.400802612304688</v>
      </c>
      <c r="T46" s="219">
        <v>20.563739776611328</v>
      </c>
      <c r="U46" s="219">
        <v>82.618843078613281</v>
      </c>
      <c r="V46" s="219">
        <v>34.853675842285156</v>
      </c>
      <c r="W46" s="219">
        <v>26.765127182006836</v>
      </c>
      <c r="X46" s="219">
        <v>21.142257690429688</v>
      </c>
      <c r="Y46" s="219">
        <v>19.976047515869141</v>
      </c>
      <c r="Z46" s="219">
        <v>19.403980255126953</v>
      </c>
    </row>
    <row r="47" spans="1:26" x14ac:dyDescent="0.25">
      <c r="A47" s="181" t="s">
        <v>1291</v>
      </c>
      <c r="B47" s="219"/>
      <c r="C47" s="219">
        <v>0</v>
      </c>
      <c r="D47" s="219">
        <v>0</v>
      </c>
      <c r="E47" s="219">
        <v>0</v>
      </c>
      <c r="F47" s="219">
        <v>0</v>
      </c>
      <c r="G47" s="219">
        <v>0</v>
      </c>
      <c r="H47" s="219">
        <v>0</v>
      </c>
      <c r="I47" s="219">
        <v>0</v>
      </c>
      <c r="J47" s="219">
        <v>0</v>
      </c>
      <c r="K47" s="219">
        <v>0</v>
      </c>
      <c r="L47" s="219">
        <v>0</v>
      </c>
      <c r="M47" s="219">
        <v>0</v>
      </c>
      <c r="N47" s="219">
        <v>0</v>
      </c>
      <c r="O47" s="219">
        <v>0</v>
      </c>
      <c r="P47" s="219">
        <v>0</v>
      </c>
      <c r="Q47" s="219">
        <v>0</v>
      </c>
      <c r="R47" s="219">
        <v>0</v>
      </c>
      <c r="S47" s="219">
        <v>0</v>
      </c>
      <c r="T47" s="219">
        <v>0</v>
      </c>
      <c r="U47" s="219">
        <v>65.25</v>
      </c>
      <c r="V47" s="219">
        <v>0</v>
      </c>
      <c r="W47" s="219">
        <v>0</v>
      </c>
      <c r="X47" s="219">
        <v>0</v>
      </c>
      <c r="Y47" s="219">
        <v>0</v>
      </c>
      <c r="Z47" s="219">
        <v>0</v>
      </c>
    </row>
    <row r="48" spans="1:26" ht="12.75" customHeight="1" x14ac:dyDescent="0.25">
      <c r="A48" s="181" t="s">
        <v>1292</v>
      </c>
      <c r="B48" s="219"/>
      <c r="C48" s="219">
        <v>5.5697502102702856E-4</v>
      </c>
      <c r="D48" s="219">
        <v>3.0183998751454055E-4</v>
      </c>
      <c r="E48" s="219">
        <v>1.0239599505439401E-3</v>
      </c>
      <c r="F48" s="219">
        <v>1.0858919704332948E-3</v>
      </c>
      <c r="G48" s="219">
        <v>3.7635669708251953</v>
      </c>
      <c r="H48" s="219">
        <v>1.5407079458236694</v>
      </c>
      <c r="I48" s="219">
        <v>8.1077766418457031</v>
      </c>
      <c r="J48" s="219">
        <v>8.2614841461181641</v>
      </c>
      <c r="K48" s="219">
        <v>6.912628173828125</v>
      </c>
      <c r="L48" s="219">
        <v>4.309959888458252</v>
      </c>
      <c r="M48" s="219">
        <v>6.564763069152832</v>
      </c>
      <c r="N48" s="219">
        <v>3.5087599754333496</v>
      </c>
      <c r="O48" s="219">
        <v>4.4027528762817383</v>
      </c>
      <c r="P48" s="219">
        <v>3.5168869495391846</v>
      </c>
      <c r="Q48" s="219">
        <v>4.0118498802185059</v>
      </c>
      <c r="R48" s="219">
        <v>6.7210869789123535</v>
      </c>
      <c r="S48" s="219">
        <v>7.055260181427002</v>
      </c>
      <c r="T48" s="219">
        <v>1.2245179414749146</v>
      </c>
      <c r="U48" s="219">
        <v>0.38649800419807434</v>
      </c>
      <c r="V48" s="219">
        <v>10.862138748168945</v>
      </c>
      <c r="W48" s="219">
        <v>8.6543865203857422</v>
      </c>
      <c r="X48" s="219">
        <v>5.3933982849121094</v>
      </c>
      <c r="Y48" s="219">
        <v>7.7789998054504395</v>
      </c>
      <c r="Z48" s="219">
        <v>5.8599996566772461</v>
      </c>
    </row>
    <row r="49" spans="1:26" ht="12.75" customHeight="1" x14ac:dyDescent="0.25">
      <c r="A49" s="181" t="s">
        <v>1293</v>
      </c>
      <c r="B49" s="219"/>
      <c r="C49" s="219">
        <v>7.9064302444458008</v>
      </c>
      <c r="D49" s="219">
        <v>14.424075126647949</v>
      </c>
      <c r="E49" s="219">
        <v>20.686609268188477</v>
      </c>
      <c r="F49" s="219">
        <v>22.1865234375</v>
      </c>
      <c r="G49" s="219">
        <v>26.349374771118164</v>
      </c>
      <c r="H49" s="219">
        <v>29.104082107543945</v>
      </c>
      <c r="I49" s="219">
        <v>19.788850784301758</v>
      </c>
      <c r="J49" s="219">
        <v>11.36171817779541</v>
      </c>
      <c r="K49" s="219">
        <v>2.1501142978668213</v>
      </c>
      <c r="L49" s="219">
        <v>0.2712898850440979</v>
      </c>
      <c r="M49" s="219">
        <v>0</v>
      </c>
      <c r="N49" s="219">
        <v>0</v>
      </c>
      <c r="O49" s="219">
        <v>0</v>
      </c>
      <c r="P49" s="219">
        <v>0</v>
      </c>
      <c r="Q49" s="219">
        <v>0</v>
      </c>
      <c r="R49" s="219">
        <v>0</v>
      </c>
      <c r="S49" s="219">
        <v>0</v>
      </c>
      <c r="T49" s="219">
        <v>0</v>
      </c>
      <c r="U49" s="219">
        <v>0</v>
      </c>
      <c r="V49" s="219">
        <v>0</v>
      </c>
      <c r="W49" s="219">
        <v>0</v>
      </c>
      <c r="X49" s="219">
        <v>0</v>
      </c>
      <c r="Y49" s="219">
        <v>0</v>
      </c>
      <c r="Z49" s="219">
        <v>0</v>
      </c>
    </row>
    <row r="50" spans="1:26" ht="12.75" customHeight="1" x14ac:dyDescent="0.25">
      <c r="A50" s="181" t="s">
        <v>168</v>
      </c>
      <c r="B50" s="219"/>
      <c r="C50" s="219">
        <v>20.239999771118164</v>
      </c>
      <c r="D50" s="219">
        <v>16.819999694824219</v>
      </c>
      <c r="E50" s="219">
        <v>12.390000343322754</v>
      </c>
      <c r="F50" s="219">
        <v>6.0500001907348633</v>
      </c>
      <c r="G50" s="219">
        <v>0.2800000011920929</v>
      </c>
      <c r="H50" s="219">
        <v>4.7300000190734863</v>
      </c>
      <c r="I50" s="219">
        <v>4.3000001907348633</v>
      </c>
      <c r="J50" s="219">
        <v>3.869999885559082</v>
      </c>
      <c r="K50" s="219">
        <v>9.0900001525878906</v>
      </c>
      <c r="L50" s="219">
        <v>3.25</v>
      </c>
      <c r="M50" s="219">
        <v>5.7800002098083496</v>
      </c>
      <c r="N50" s="219">
        <v>1.0800000429153442</v>
      </c>
      <c r="O50" s="219">
        <v>5.2600002288818359</v>
      </c>
      <c r="P50" s="219">
        <v>3.8424999713897705</v>
      </c>
      <c r="Q50" s="219">
        <v>3.9906249046325684</v>
      </c>
      <c r="R50" s="219">
        <v>3.5432813167572021</v>
      </c>
      <c r="S50" s="219">
        <v>4.1591014862060547</v>
      </c>
      <c r="T50" s="219">
        <v>14.183876991271973</v>
      </c>
      <c r="U50" s="219">
        <v>11.683876991271973</v>
      </c>
      <c r="V50" s="219">
        <v>9.1838769912719727</v>
      </c>
      <c r="W50" s="219">
        <v>6.6838769912719727</v>
      </c>
      <c r="X50" s="219">
        <v>4.1838769912719727</v>
      </c>
      <c r="Y50" s="219">
        <v>4.1838769912719727</v>
      </c>
      <c r="Z50" s="219">
        <v>4.1838769912719727</v>
      </c>
    </row>
    <row r="51" spans="1:26" ht="12.75" customHeight="1" x14ac:dyDescent="0.25">
      <c r="A51" s="181" t="s">
        <v>94</v>
      </c>
      <c r="B51" s="219"/>
      <c r="C51" s="219">
        <v>0</v>
      </c>
      <c r="D51" s="219">
        <v>0</v>
      </c>
      <c r="E51" s="219">
        <v>0</v>
      </c>
      <c r="F51" s="219">
        <v>1.1155823245644569E-2</v>
      </c>
      <c r="G51" s="219">
        <v>8.9057493209838867</v>
      </c>
      <c r="H51" s="219">
        <v>11.563729286193848</v>
      </c>
      <c r="I51" s="219">
        <v>14.117162704467773</v>
      </c>
      <c r="J51" s="219">
        <v>16.670597076416016</v>
      </c>
      <c r="K51" s="219">
        <v>8.8275279998779297</v>
      </c>
      <c r="L51" s="219">
        <v>6.6729640960693359</v>
      </c>
      <c r="M51" s="219">
        <v>13.748085975646973</v>
      </c>
      <c r="N51" s="219">
        <v>12.183822631835938</v>
      </c>
      <c r="O51" s="219">
        <v>13.209766387939453</v>
      </c>
      <c r="P51" s="219">
        <v>12.09797191619873</v>
      </c>
      <c r="Q51" s="219">
        <v>24.638084411621094</v>
      </c>
      <c r="R51" s="219">
        <v>7.3566389083862305</v>
      </c>
      <c r="S51" s="219">
        <v>13.186442375183105</v>
      </c>
      <c r="T51" s="219">
        <v>5.1553440093994141</v>
      </c>
      <c r="U51" s="219">
        <v>5.2984671592712402</v>
      </c>
      <c r="V51" s="219">
        <v>14.807659149169922</v>
      </c>
      <c r="W51" s="219">
        <v>11.426863670349121</v>
      </c>
      <c r="X51" s="219">
        <v>11.564983367919922</v>
      </c>
      <c r="Y51" s="219">
        <v>8.0131702423095703</v>
      </c>
      <c r="Z51" s="219">
        <v>9.3601036071777344</v>
      </c>
    </row>
    <row r="52" spans="1:26" ht="12.75" customHeight="1" x14ac:dyDescent="0.25">
      <c r="A52" s="219" t="s">
        <v>1294</v>
      </c>
      <c r="B52" s="219"/>
      <c r="C52" s="219">
        <v>0</v>
      </c>
      <c r="D52" s="219">
        <v>0</v>
      </c>
      <c r="E52" s="219">
        <v>0</v>
      </c>
      <c r="F52" s="219">
        <v>0</v>
      </c>
      <c r="G52" s="219">
        <v>0</v>
      </c>
      <c r="H52" s="219">
        <v>0</v>
      </c>
      <c r="I52" s="219">
        <v>0</v>
      </c>
      <c r="J52" s="219">
        <v>0</v>
      </c>
      <c r="K52" s="219">
        <v>0</v>
      </c>
      <c r="L52" s="219">
        <v>0</v>
      </c>
      <c r="M52" s="219">
        <v>0</v>
      </c>
      <c r="N52" s="219">
        <v>0</v>
      </c>
      <c r="O52" s="219">
        <v>0</v>
      </c>
      <c r="P52" s="219">
        <v>0</v>
      </c>
      <c r="Q52" s="219">
        <v>0</v>
      </c>
      <c r="R52" s="219">
        <v>0</v>
      </c>
      <c r="S52" s="219">
        <v>0</v>
      </c>
      <c r="T52" s="219">
        <v>0</v>
      </c>
      <c r="U52" s="219">
        <v>0</v>
      </c>
      <c r="V52" s="219">
        <v>0</v>
      </c>
      <c r="W52" s="219">
        <v>0</v>
      </c>
      <c r="X52" s="219">
        <v>0</v>
      </c>
      <c r="Y52" s="219">
        <v>0</v>
      </c>
      <c r="Z52" s="219">
        <v>0</v>
      </c>
    </row>
    <row r="53" spans="1:26" x14ac:dyDescent="0.25">
      <c r="A53" s="105" t="s">
        <v>1295</v>
      </c>
      <c r="B53" s="105"/>
      <c r="C53" s="105">
        <v>-45.541252136230469</v>
      </c>
      <c r="D53" s="105">
        <v>-18.836797714233398</v>
      </c>
      <c r="E53" s="105">
        <v>-13.789669036865234</v>
      </c>
      <c r="F53" s="105">
        <v>-12.703770637512207</v>
      </c>
      <c r="G53" s="105">
        <v>-16.755697250366211</v>
      </c>
      <c r="H53" s="105">
        <v>-0.85972750186920166</v>
      </c>
      <c r="I53" s="105">
        <v>-6.6760931015014648</v>
      </c>
      <c r="J53" s="105">
        <v>-0.698464035987854</v>
      </c>
      <c r="K53" s="105">
        <v>-18.139371871948242</v>
      </c>
      <c r="L53" s="105">
        <v>-10.070518493652344</v>
      </c>
      <c r="M53" s="105">
        <v>4.3800745010375977</v>
      </c>
      <c r="N53" s="105">
        <v>-15.510340690612793</v>
      </c>
      <c r="O53" s="105">
        <v>-18.0706787109375</v>
      </c>
      <c r="P53" s="105">
        <v>-20.660148620605469</v>
      </c>
      <c r="Q53" s="105">
        <v>-22.601139068603516</v>
      </c>
      <c r="R53" s="105">
        <v>-19.362838745117188</v>
      </c>
      <c r="S53" s="105">
        <v>-23.304937362670898</v>
      </c>
      <c r="T53" s="105">
        <v>-44.805309295654297</v>
      </c>
      <c r="U53" s="105">
        <v>30.007963180541992</v>
      </c>
      <c r="V53" s="105">
        <v>-49.903495788574219</v>
      </c>
      <c r="W53" s="105">
        <v>-85.631210327148438</v>
      </c>
      <c r="X53" s="105">
        <v>-80.998191833496094</v>
      </c>
      <c r="Y53" s="105">
        <v>-100.57761383056641</v>
      </c>
      <c r="Z53" s="105">
        <v>-114.66696166992188</v>
      </c>
    </row>
    <row r="54" spans="1:26" s="105" customFormat="1" x14ac:dyDescent="0.25">
      <c r="A54" s="105" t="s">
        <v>143</v>
      </c>
      <c r="B54" s="219"/>
      <c r="C54" s="219">
        <v>-28.035602569580078</v>
      </c>
      <c r="D54" s="219">
        <v>-4.746361255645752</v>
      </c>
      <c r="E54" s="219">
        <v>-22.340581893920898</v>
      </c>
      <c r="F54" s="219">
        <v>-9.1370697021484375</v>
      </c>
      <c r="G54" s="219">
        <v>-15.986658096313477</v>
      </c>
      <c r="H54" s="219">
        <v>-15.64067268371582</v>
      </c>
      <c r="I54" s="219">
        <v>1.0264689922332764</v>
      </c>
      <c r="J54" s="219">
        <v>-17.372472763061523</v>
      </c>
      <c r="K54" s="219">
        <v>-33.239906311035156</v>
      </c>
      <c r="L54" s="219">
        <v>-21.696260452270508</v>
      </c>
      <c r="M54" s="219">
        <v>-16.146533966064453</v>
      </c>
      <c r="N54" s="219">
        <v>-20.563726425170898</v>
      </c>
      <c r="O54" s="219">
        <v>-14.262081146240234</v>
      </c>
      <c r="P54" s="219">
        <v>-21.745628356933594</v>
      </c>
      <c r="Q54" s="219">
        <v>-22.901382446289063</v>
      </c>
      <c r="R54" s="219">
        <v>2.4982895702123642E-3</v>
      </c>
      <c r="S54" s="219">
        <v>-26.377292633056641</v>
      </c>
      <c r="T54" s="219">
        <v>-48.313442230224609</v>
      </c>
      <c r="U54" s="219">
        <v>9.8133525848388672</v>
      </c>
      <c r="V54" s="219">
        <v>-75.767982482910156</v>
      </c>
      <c r="W54" s="219">
        <v>-49.109241485595703</v>
      </c>
      <c r="X54" s="219">
        <v>-73.857528686523438</v>
      </c>
      <c r="Y54" s="219">
        <v>-71.176185607910156</v>
      </c>
      <c r="Z54" s="219">
        <v>-107.43251037597656</v>
      </c>
    </row>
    <row r="55" spans="1:26" s="105" customFormat="1" x14ac:dyDescent="0.25">
      <c r="A55" s="107" t="s">
        <v>1296</v>
      </c>
      <c r="B55" s="219"/>
      <c r="C55" s="219">
        <v>-20.289154052734375</v>
      </c>
      <c r="D55" s="219">
        <v>-12.667568206787109</v>
      </c>
      <c r="E55" s="219">
        <v>-8.0813159942626953</v>
      </c>
      <c r="F55" s="219">
        <v>-6.349611759185791</v>
      </c>
      <c r="G55" s="219">
        <v>-2.8909981250762939</v>
      </c>
      <c r="H55" s="219">
        <v>-19.065010070800781</v>
      </c>
      <c r="I55" s="219">
        <v>-18.841989517211914</v>
      </c>
      <c r="J55" s="219">
        <v>-14.024654388427734</v>
      </c>
      <c r="K55" s="219">
        <v>-41.032455444335938</v>
      </c>
      <c r="L55" s="219">
        <v>-28.656105041503906</v>
      </c>
      <c r="M55" s="219">
        <v>-21.960720062255859</v>
      </c>
      <c r="N55" s="219">
        <v>-34.053153991699219</v>
      </c>
      <c r="O55" s="219">
        <v>-32.069862365722656</v>
      </c>
      <c r="P55" s="219">
        <v>-31.811925888061523</v>
      </c>
      <c r="Q55" s="219">
        <v>-38.941230773925781</v>
      </c>
      <c r="R55" s="219">
        <v>-67.522010803222656</v>
      </c>
      <c r="S55" s="219">
        <v>-64.657493591308594</v>
      </c>
      <c r="T55" s="219">
        <v>-47.740097045898438</v>
      </c>
      <c r="U55" s="219">
        <v>-50.752891540527344</v>
      </c>
      <c r="V55" s="219">
        <v>-45.532501220703125</v>
      </c>
      <c r="W55" s="219">
        <v>-44.059291839599609</v>
      </c>
      <c r="X55" s="219">
        <v>-35.370861053466797</v>
      </c>
      <c r="Y55" s="219">
        <v>-37.150810241699219</v>
      </c>
      <c r="Z55" s="219">
        <v>-37.432960510253906</v>
      </c>
    </row>
    <row r="56" spans="1:26" x14ac:dyDescent="0.25">
      <c r="A56" s="107" t="s">
        <v>1297</v>
      </c>
      <c r="B56" s="219"/>
      <c r="C56" s="219">
        <v>11.71302318572998</v>
      </c>
      <c r="D56" s="219">
        <v>7.046410083770752</v>
      </c>
      <c r="E56" s="219">
        <v>-14.25037956237793</v>
      </c>
      <c r="F56" s="219">
        <v>-4.1676459312438965</v>
      </c>
      <c r="G56" s="219">
        <v>-9.98663330078125</v>
      </c>
      <c r="H56" s="219">
        <v>-2.2591838836669922</v>
      </c>
      <c r="I56" s="219">
        <v>-1.8624253273010254</v>
      </c>
      <c r="J56" s="219">
        <v>-1.7978569269180298</v>
      </c>
      <c r="K56" s="219">
        <v>3.0458693504333496</v>
      </c>
      <c r="L56" s="219">
        <v>0.78975635766983032</v>
      </c>
      <c r="M56" s="219">
        <v>-3.0592019557952881</v>
      </c>
      <c r="N56" s="219">
        <v>0.30585315823554993</v>
      </c>
      <c r="O56" s="219">
        <v>-0.28962928056716919</v>
      </c>
      <c r="P56" s="219">
        <v>4.4029479026794434</v>
      </c>
      <c r="Q56" s="219">
        <v>-11.93605899810791</v>
      </c>
      <c r="R56" s="219">
        <v>5.248600959777832</v>
      </c>
      <c r="S56" s="219">
        <v>0.33078676462173462</v>
      </c>
      <c r="T56" s="219">
        <v>1.4099960327148438</v>
      </c>
      <c r="U56" s="219">
        <v>67.215652465820313</v>
      </c>
      <c r="V56" s="219">
        <v>-13.944912910461426</v>
      </c>
      <c r="W56" s="219">
        <v>-8.216364860534668</v>
      </c>
      <c r="X56" s="219">
        <v>-3.7660813331604004</v>
      </c>
      <c r="Y56" s="219">
        <v>-13.658108711242676</v>
      </c>
      <c r="Z56" s="219">
        <v>-15.18709659576416</v>
      </c>
    </row>
    <row r="57" spans="1:26" x14ac:dyDescent="0.25">
      <c r="A57" s="220" t="s">
        <v>1298</v>
      </c>
      <c r="B57" s="219"/>
      <c r="C57" s="219">
        <v>3.3743665218353271</v>
      </c>
      <c r="D57" s="219">
        <v>4.1161818504333496</v>
      </c>
      <c r="E57" s="219">
        <v>-1.1999319791793823</v>
      </c>
      <c r="F57" s="219">
        <v>-4.161552906036377</v>
      </c>
      <c r="G57" s="219">
        <v>-2.4682667255401611</v>
      </c>
      <c r="H57" s="219">
        <v>-1.976146936416626</v>
      </c>
      <c r="I57" s="219">
        <v>-1.7881664037704468</v>
      </c>
      <c r="J57" s="219">
        <v>-1.4187549352645874</v>
      </c>
      <c r="K57" s="219">
        <v>0.47898134589195251</v>
      </c>
      <c r="L57" s="219">
        <v>-0.42424064874649048</v>
      </c>
      <c r="M57" s="219">
        <v>1.8929015845060349E-2</v>
      </c>
      <c r="N57" s="219">
        <v>0.89778017997741699</v>
      </c>
      <c r="O57" s="219">
        <v>-2.2199113368988037</v>
      </c>
      <c r="P57" s="219">
        <v>1.710548996925354</v>
      </c>
      <c r="Q57" s="219">
        <v>-2.5680372714996338</v>
      </c>
      <c r="R57" s="219">
        <v>-1.2973899841308594</v>
      </c>
      <c r="S57" s="219">
        <v>-0.8769422173500061</v>
      </c>
      <c r="T57" s="219">
        <v>-1.9206500053405762</v>
      </c>
      <c r="U57" s="219">
        <v>64.17041015625</v>
      </c>
      <c r="V57" s="219">
        <v>-11.559264183044434</v>
      </c>
      <c r="W57" s="219">
        <v>-11.412101745605469</v>
      </c>
      <c r="X57" s="219">
        <v>-10.82530689239502</v>
      </c>
      <c r="Y57" s="219">
        <v>-11.817176818847656</v>
      </c>
      <c r="Z57" s="219">
        <v>-11.448930740356445</v>
      </c>
    </row>
    <row r="58" spans="1:26" x14ac:dyDescent="0.25">
      <c r="A58" s="220" t="s">
        <v>94</v>
      </c>
      <c r="B58" s="219"/>
      <c r="C58" s="219">
        <v>8.3386573791503906</v>
      </c>
      <c r="D58" s="219">
        <v>2.9302279949188232</v>
      </c>
      <c r="E58" s="219">
        <v>-13.050448417663574</v>
      </c>
      <c r="F58" s="219">
        <v>-6.0930000618100166E-3</v>
      </c>
      <c r="G58" s="219">
        <v>-7.518366813659668</v>
      </c>
      <c r="H58" s="219">
        <v>-0.28303700685501099</v>
      </c>
      <c r="I58" s="219">
        <v>-7.4258998036384583E-2</v>
      </c>
      <c r="J58" s="219">
        <v>-0.37910199165344238</v>
      </c>
      <c r="K58" s="219">
        <v>2.5668880939483643</v>
      </c>
      <c r="L58" s="219">
        <v>1.2139970064163208</v>
      </c>
      <c r="M58" s="219">
        <v>-3.0781309604644775</v>
      </c>
      <c r="N58" s="219">
        <v>-0.59192699193954468</v>
      </c>
      <c r="O58" s="219">
        <v>1.9302819967269897</v>
      </c>
      <c r="P58" s="219">
        <v>2.6923990249633789</v>
      </c>
      <c r="Q58" s="219">
        <v>-9.3680219650268555</v>
      </c>
      <c r="R58" s="219">
        <v>6.5459909439086914</v>
      </c>
      <c r="S58" s="219">
        <v>1.2077289819717407</v>
      </c>
      <c r="T58" s="219">
        <v>3.3306460380554199</v>
      </c>
      <c r="U58" s="219">
        <v>3.0452420711517334</v>
      </c>
      <c r="V58" s="219">
        <v>-2.3856492042541504</v>
      </c>
      <c r="W58" s="219">
        <v>3.1957366466522217</v>
      </c>
      <c r="X58" s="219">
        <v>7.0592255592346191</v>
      </c>
      <c r="Y58" s="219">
        <v>-1.8409318923950195</v>
      </c>
      <c r="Z58" s="219">
        <v>-3.7381656169891357</v>
      </c>
    </row>
    <row r="59" spans="1:26" s="107" customFormat="1" x14ac:dyDescent="0.25">
      <c r="A59" s="107" t="s">
        <v>1299</v>
      </c>
      <c r="B59" s="219"/>
      <c r="C59" s="219">
        <v>-19.459474563598633</v>
      </c>
      <c r="D59" s="219">
        <v>0.87479656934738159</v>
      </c>
      <c r="E59" s="219">
        <v>-8.8862888514995575E-3</v>
      </c>
      <c r="F59" s="219">
        <v>1.3801881074905396</v>
      </c>
      <c r="G59" s="219">
        <v>-3.1090266704559326</v>
      </c>
      <c r="H59" s="219">
        <v>5.6835207939147949</v>
      </c>
      <c r="I59" s="219">
        <v>21.73088264465332</v>
      </c>
      <c r="J59" s="219">
        <v>-1.5499606132507324</v>
      </c>
      <c r="K59" s="219">
        <v>4.7466793060302734</v>
      </c>
      <c r="L59" s="219">
        <v>6.1700892448425293</v>
      </c>
      <c r="M59" s="219">
        <v>8.873387336730957</v>
      </c>
      <c r="N59" s="219">
        <v>13.183571815490723</v>
      </c>
      <c r="O59" s="219">
        <v>18.097410202026367</v>
      </c>
      <c r="P59" s="219">
        <v>5.6633505821228027</v>
      </c>
      <c r="Q59" s="219">
        <v>27.975910186767578</v>
      </c>
      <c r="R59" s="219">
        <v>62.275909423828125</v>
      </c>
      <c r="S59" s="219">
        <v>37.949409484863281</v>
      </c>
      <c r="T59" s="219">
        <v>-1.983340859413147</v>
      </c>
      <c r="U59" s="219">
        <v>-6.6494126319885254</v>
      </c>
      <c r="V59" s="219">
        <v>-16.290571212768555</v>
      </c>
      <c r="W59" s="219">
        <v>3.1664152145385742</v>
      </c>
      <c r="X59" s="219">
        <v>-34.720588684082031</v>
      </c>
      <c r="Y59" s="219">
        <v>-20.367265701293945</v>
      </c>
      <c r="Z59" s="219">
        <v>-54.812454223632813</v>
      </c>
    </row>
    <row r="60" spans="1:26" s="107" customFormat="1" x14ac:dyDescent="0.25">
      <c r="A60" s="181" t="s">
        <v>1300</v>
      </c>
      <c r="B60" s="219"/>
      <c r="C60" s="219">
        <v>0</v>
      </c>
      <c r="D60" s="219">
        <v>0</v>
      </c>
      <c r="E60" s="219">
        <v>0</v>
      </c>
      <c r="F60" s="219">
        <v>0</v>
      </c>
      <c r="G60" s="219">
        <v>0</v>
      </c>
      <c r="H60" s="219">
        <v>5.5106201171875</v>
      </c>
      <c r="I60" s="219">
        <v>20.108911514282227</v>
      </c>
      <c r="J60" s="219">
        <v>10.047879219055176</v>
      </c>
      <c r="K60" s="219">
        <v>2.9614429473876953</v>
      </c>
      <c r="L60" s="219">
        <v>10.294547080993652</v>
      </c>
      <c r="M60" s="219">
        <v>2.9479999542236328</v>
      </c>
      <c r="N60" s="219">
        <v>9.3559999465942383</v>
      </c>
      <c r="O60" s="219">
        <v>23.388999938964844</v>
      </c>
      <c r="P60" s="219">
        <v>2.0610001087188721</v>
      </c>
      <c r="Q60" s="219">
        <v>33.749000549316406</v>
      </c>
      <c r="R60" s="219">
        <v>56.415000915527344</v>
      </c>
      <c r="S60" s="219">
        <v>48.7760009765625</v>
      </c>
      <c r="T60" s="219">
        <v>4.2220001220703125</v>
      </c>
      <c r="U60" s="219">
        <v>0.90100002288818359</v>
      </c>
      <c r="V60" s="219">
        <v>-15.763999938964844</v>
      </c>
      <c r="W60" s="219">
        <v>51.983001708984375</v>
      </c>
      <c r="X60" s="219">
        <v>-4.1510000228881836</v>
      </c>
      <c r="Y60" s="219">
        <v>-15.163999557495117</v>
      </c>
      <c r="Z60" s="219">
        <v>-14.652999877929688</v>
      </c>
    </row>
    <row r="61" spans="1:26" s="107" customFormat="1" ht="12.75" customHeight="1" x14ac:dyDescent="0.25">
      <c r="A61" s="181" t="s">
        <v>1301</v>
      </c>
      <c r="B61" s="219"/>
      <c r="C61" s="893">
        <v>19.459474563598633</v>
      </c>
      <c r="D61" s="893">
        <v>-0.87479656934738159</v>
      </c>
      <c r="E61" s="893">
        <v>8.8862888514995575E-3</v>
      </c>
      <c r="F61" s="893">
        <v>-1.3801881074905396</v>
      </c>
      <c r="G61" s="893">
        <v>3.1090266704559326</v>
      </c>
      <c r="H61" s="893">
        <v>-0.17290034890174866</v>
      </c>
      <c r="I61" s="893">
        <v>-1.6219717264175415</v>
      </c>
      <c r="J61" s="893">
        <v>11.597840309143066</v>
      </c>
      <c r="K61" s="893">
        <v>-1.7852364778518677</v>
      </c>
      <c r="L61" s="893">
        <v>4.1244573593139648</v>
      </c>
      <c r="M61" s="893">
        <v>-5.9253873825073242</v>
      </c>
      <c r="N61" s="893">
        <v>-3.8275721073150635</v>
      </c>
      <c r="O61" s="893">
        <v>5.2915897369384766</v>
      </c>
      <c r="P61" s="893">
        <v>-3.6023504734039307</v>
      </c>
      <c r="Q61" s="893">
        <v>5.7730908393859863</v>
      </c>
      <c r="R61" s="893">
        <v>-5.8609108924865723</v>
      </c>
      <c r="S61" s="893">
        <v>10.826589584350586</v>
      </c>
      <c r="T61" s="893">
        <v>6.2053408622741699</v>
      </c>
      <c r="U61" s="893">
        <v>7.550412654876709</v>
      </c>
      <c r="V61" s="893">
        <v>0.52657109498977661</v>
      </c>
      <c r="W61" s="893">
        <v>48.816585540771484</v>
      </c>
      <c r="X61" s="893">
        <v>30.569589614868164</v>
      </c>
      <c r="Y61" s="893">
        <v>5.2032651901245117</v>
      </c>
      <c r="Z61" s="893">
        <v>40.159454345703125</v>
      </c>
    </row>
    <row r="62" spans="1:26" s="107" customFormat="1" ht="12.75" customHeight="1" x14ac:dyDescent="0.25">
      <c r="A62" s="220" t="s">
        <v>1302</v>
      </c>
      <c r="B62" s="105"/>
      <c r="C62" s="893">
        <v>0</v>
      </c>
      <c r="D62" s="893">
        <v>0</v>
      </c>
      <c r="E62" s="893">
        <v>0</v>
      </c>
      <c r="F62" s="893">
        <v>0</v>
      </c>
      <c r="G62" s="893">
        <v>0</v>
      </c>
      <c r="H62" s="893">
        <v>0</v>
      </c>
      <c r="I62" s="893">
        <v>0</v>
      </c>
      <c r="J62" s="893">
        <v>0</v>
      </c>
      <c r="K62" s="893">
        <v>0</v>
      </c>
      <c r="L62" s="893">
        <v>0</v>
      </c>
      <c r="M62" s="893">
        <v>-2.3849999904632568</v>
      </c>
      <c r="N62" s="893">
        <v>-0.3970000147819519</v>
      </c>
      <c r="O62" s="893">
        <v>-1.5880000591278076</v>
      </c>
      <c r="P62" s="893">
        <v>0</v>
      </c>
      <c r="Q62" s="893">
        <v>0</v>
      </c>
      <c r="R62" s="893">
        <v>-4.0000001899898052E-3</v>
      </c>
      <c r="S62" s="893">
        <v>0</v>
      </c>
      <c r="T62" s="893">
        <v>0</v>
      </c>
      <c r="U62" s="893">
        <v>0.36000001430511475</v>
      </c>
      <c r="V62" s="893">
        <v>-0.35899999737739563</v>
      </c>
      <c r="W62" s="893">
        <v>0</v>
      </c>
      <c r="X62" s="893">
        <v>0</v>
      </c>
      <c r="Y62" s="893">
        <v>0</v>
      </c>
      <c r="Z62" s="893">
        <v>-1.0000000474974513E-3</v>
      </c>
    </row>
    <row r="63" spans="1:26" ht="12.75" customHeight="1" x14ac:dyDescent="0.25">
      <c r="A63" s="220" t="s">
        <v>1303</v>
      </c>
      <c r="B63" s="105"/>
      <c r="C63" s="893">
        <v>19.459474563598633</v>
      </c>
      <c r="D63" s="893">
        <v>-0.87479656934738159</v>
      </c>
      <c r="E63" s="893">
        <v>8.8862888514995575E-3</v>
      </c>
      <c r="F63" s="893">
        <v>-1.3801881074905396</v>
      </c>
      <c r="G63" s="893">
        <v>3.1090266704559326</v>
      </c>
      <c r="H63" s="893">
        <v>-0.17290034890174866</v>
      </c>
      <c r="I63" s="893">
        <v>-1.6219717264175415</v>
      </c>
      <c r="J63" s="893">
        <v>11.597840309143066</v>
      </c>
      <c r="K63" s="893">
        <v>-1.7852364778518677</v>
      </c>
      <c r="L63" s="893">
        <v>4.1244573593139648</v>
      </c>
      <c r="M63" s="893">
        <v>-3.5403873920440674</v>
      </c>
      <c r="N63" s="893">
        <v>-3.4305720329284668</v>
      </c>
      <c r="O63" s="893">
        <v>6.8795900344848633</v>
      </c>
      <c r="P63" s="893">
        <v>-3.6023504734039307</v>
      </c>
      <c r="Q63" s="893">
        <v>5.7730908393859863</v>
      </c>
      <c r="R63" s="893">
        <v>-5.8569107055664063</v>
      </c>
      <c r="S63" s="893">
        <v>10.826589584350586</v>
      </c>
      <c r="T63" s="893">
        <v>6.2053408622741699</v>
      </c>
      <c r="U63" s="893">
        <v>7.1904125213623047</v>
      </c>
      <c r="V63" s="893">
        <v>0.88557112216949463</v>
      </c>
      <c r="W63" s="893">
        <v>48.816585540771484</v>
      </c>
      <c r="X63" s="893">
        <v>30.569589614868164</v>
      </c>
      <c r="Y63" s="893">
        <v>5.2032651901245117</v>
      </c>
      <c r="Z63" s="893">
        <v>40.160453796386719</v>
      </c>
    </row>
    <row r="64" spans="1:26" ht="12.75" customHeight="1" x14ac:dyDescent="0.25">
      <c r="A64" s="894" t="s">
        <v>1304</v>
      </c>
      <c r="B64" s="895"/>
      <c r="C64" s="896">
        <v>17.505649566650391</v>
      </c>
      <c r="D64" s="896">
        <v>14.090436935424805</v>
      </c>
      <c r="E64" s="896">
        <v>-8.5509128570556641</v>
      </c>
      <c r="F64" s="896">
        <v>3.5667011737823486</v>
      </c>
      <c r="G64" s="896">
        <v>0.76903927326202393</v>
      </c>
      <c r="H64" s="896">
        <v>-14.78094482421875</v>
      </c>
      <c r="I64" s="896">
        <v>7.7025623321533203</v>
      </c>
      <c r="J64" s="896">
        <v>-16.674007415771484</v>
      </c>
      <c r="K64" s="896">
        <v>-15.100534439086914</v>
      </c>
      <c r="L64" s="896">
        <v>-11.625741004943848</v>
      </c>
      <c r="M64" s="896">
        <v>-20.526609420776367</v>
      </c>
      <c r="N64" s="896">
        <v>-5.0533857345581055</v>
      </c>
      <c r="O64" s="896">
        <v>3.8085987567901611</v>
      </c>
      <c r="P64" s="896">
        <v>-1.0854792594909668</v>
      </c>
      <c r="Q64" s="896">
        <v>-0.30024418234825134</v>
      </c>
      <c r="R64" s="896">
        <v>19.365337371826172</v>
      </c>
      <c r="S64" s="896">
        <v>-3.0723555088043213</v>
      </c>
      <c r="T64" s="896">
        <v>-3.5081334114074707</v>
      </c>
      <c r="U64" s="896">
        <v>-20.194612503051758</v>
      </c>
      <c r="V64" s="896">
        <v>-25.864486694335938</v>
      </c>
      <c r="W64" s="896">
        <v>36.521965026855469</v>
      </c>
      <c r="X64" s="896">
        <v>7.1406593322753906</v>
      </c>
      <c r="Y64" s="896">
        <v>29.401426315307617</v>
      </c>
      <c r="Z64" s="896">
        <v>7.2344474792480469</v>
      </c>
    </row>
    <row r="65" spans="1:26" s="105" customFormat="1" x14ac:dyDescent="0.25">
      <c r="A65" s="109"/>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row>
    <row r="66" spans="1:26" x14ac:dyDescent="0.25">
      <c r="A66" s="219"/>
      <c r="B66" s="219"/>
      <c r="C66" s="897"/>
      <c r="D66" s="897"/>
      <c r="E66" s="897"/>
      <c r="F66" s="897"/>
      <c r="G66" s="897"/>
      <c r="H66" s="897"/>
      <c r="I66" s="897"/>
      <c r="J66" s="897"/>
      <c r="K66" s="897"/>
      <c r="L66" s="897"/>
      <c r="M66" s="897"/>
      <c r="N66" s="897"/>
      <c r="O66" s="897"/>
      <c r="P66" s="897"/>
      <c r="Q66" s="897"/>
      <c r="R66" s="897"/>
      <c r="S66" s="897"/>
      <c r="T66" s="897"/>
      <c r="U66" s="897"/>
      <c r="V66" s="897"/>
      <c r="W66" s="897"/>
      <c r="X66" s="897"/>
      <c r="Y66" s="897"/>
      <c r="Z66" s="897"/>
    </row>
    <row r="67" spans="1:26" x14ac:dyDescent="0.25">
      <c r="A67" s="111"/>
      <c r="B67" s="219"/>
      <c r="C67" s="897"/>
      <c r="D67" s="897"/>
      <c r="E67" s="897"/>
      <c r="F67" s="897"/>
      <c r="G67" s="897"/>
      <c r="H67" s="897"/>
      <c r="I67" s="897"/>
      <c r="J67" s="897"/>
      <c r="K67" s="897"/>
      <c r="L67" s="897"/>
      <c r="M67" s="897"/>
      <c r="N67" s="897"/>
      <c r="O67" s="897"/>
      <c r="P67" s="897"/>
      <c r="Q67" s="897"/>
      <c r="R67" s="897"/>
      <c r="S67" s="897"/>
      <c r="T67" s="897"/>
      <c r="U67" s="897"/>
      <c r="V67" s="897"/>
      <c r="W67" s="897"/>
      <c r="X67" s="897"/>
      <c r="Y67" s="897"/>
      <c r="Z67" s="897"/>
    </row>
    <row r="68" spans="1:26" x14ac:dyDescent="0.25">
      <c r="A68" s="219"/>
      <c r="B68" s="219"/>
      <c r="C68" s="897"/>
      <c r="D68" s="897"/>
      <c r="E68" s="897"/>
      <c r="F68" s="897"/>
      <c r="G68" s="897"/>
      <c r="H68" s="897"/>
      <c r="I68" s="897"/>
      <c r="J68" s="897"/>
      <c r="K68" s="897"/>
      <c r="L68" s="897"/>
      <c r="M68" s="897"/>
      <c r="N68" s="897"/>
      <c r="O68" s="897"/>
      <c r="P68" s="897"/>
      <c r="Q68" s="897"/>
      <c r="R68" s="897"/>
      <c r="S68" s="897"/>
      <c r="T68" s="897"/>
      <c r="U68" s="897"/>
      <c r="V68" s="897"/>
      <c r="W68" s="897"/>
      <c r="X68" s="897"/>
      <c r="Y68" s="897"/>
      <c r="Z68" s="897"/>
    </row>
    <row r="69" spans="1:26" x14ac:dyDescent="0.25">
      <c r="A69" s="219"/>
      <c r="B69" s="219"/>
      <c r="C69" s="897"/>
      <c r="D69" s="897"/>
      <c r="E69" s="897"/>
      <c r="F69" s="897"/>
      <c r="G69" s="897"/>
      <c r="H69" s="897"/>
      <c r="I69" s="897"/>
      <c r="J69" s="897"/>
      <c r="K69" s="897"/>
      <c r="L69" s="897"/>
      <c r="M69" s="897"/>
      <c r="N69" s="897"/>
      <c r="O69" s="897"/>
      <c r="P69" s="897"/>
      <c r="Q69" s="897"/>
      <c r="R69" s="219"/>
      <c r="S69" s="219"/>
      <c r="T69" s="219"/>
      <c r="U69" s="219"/>
      <c r="V69" s="219"/>
      <c r="W69" s="219"/>
      <c r="X69" s="219"/>
      <c r="Y69" s="219"/>
      <c r="Z69" s="219"/>
    </row>
    <row r="70" spans="1:26" x14ac:dyDescent="0.25">
      <c r="A70" s="219"/>
      <c r="B70" s="219"/>
      <c r="C70" s="897"/>
      <c r="D70" s="897"/>
      <c r="E70" s="897"/>
      <c r="F70" s="897"/>
      <c r="G70" s="897"/>
      <c r="H70" s="897"/>
      <c r="I70" s="897"/>
      <c r="J70" s="897"/>
      <c r="K70" s="897"/>
      <c r="L70" s="897"/>
      <c r="M70" s="897"/>
      <c r="N70" s="897"/>
      <c r="O70" s="897"/>
      <c r="P70" s="897"/>
      <c r="Q70" s="897"/>
      <c r="R70" s="219"/>
      <c r="S70" s="219"/>
      <c r="T70" s="219"/>
      <c r="U70" s="219"/>
      <c r="V70" s="219"/>
      <c r="W70" s="219"/>
      <c r="X70" s="219"/>
      <c r="Y70" s="219"/>
      <c r="Z70" s="219"/>
    </row>
    <row r="71" spans="1:26" x14ac:dyDescent="0.25">
      <c r="A71" s="219"/>
      <c r="B71" s="219"/>
      <c r="C71" s="897"/>
      <c r="D71" s="897"/>
      <c r="E71" s="897"/>
      <c r="F71" s="897"/>
      <c r="G71" s="897"/>
      <c r="H71" s="897"/>
      <c r="I71" s="897"/>
      <c r="J71" s="897"/>
      <c r="K71" s="897"/>
      <c r="L71" s="897"/>
      <c r="M71" s="897"/>
      <c r="N71" s="897"/>
      <c r="O71" s="897"/>
      <c r="P71" s="897"/>
      <c r="Q71" s="897"/>
      <c r="R71" s="219"/>
      <c r="S71" s="219"/>
      <c r="T71" s="219"/>
      <c r="U71" s="219"/>
      <c r="V71" s="219"/>
      <c r="W71" s="219"/>
      <c r="X71" s="219"/>
      <c r="Y71" s="219"/>
      <c r="Z71" s="219"/>
    </row>
    <row r="72" spans="1:26" x14ac:dyDescent="0.25">
      <c r="A72" s="219"/>
      <c r="B72" s="219"/>
      <c r="C72" s="897"/>
      <c r="D72" s="897"/>
      <c r="E72" s="897"/>
      <c r="F72" s="897"/>
      <c r="G72" s="897"/>
      <c r="H72" s="897"/>
      <c r="I72" s="897"/>
      <c r="J72" s="897"/>
      <c r="K72" s="897"/>
      <c r="L72" s="897"/>
      <c r="M72" s="897"/>
      <c r="N72" s="897"/>
      <c r="O72" s="897"/>
      <c r="P72" s="897"/>
      <c r="Q72" s="897"/>
      <c r="R72" s="219"/>
      <c r="S72" s="219"/>
      <c r="T72" s="219"/>
      <c r="U72" s="219"/>
      <c r="V72" s="219"/>
      <c r="W72" s="219"/>
      <c r="X72" s="219"/>
      <c r="Y72" s="219"/>
      <c r="Z72" s="219"/>
    </row>
    <row r="73" spans="1:26" x14ac:dyDescent="0.25">
      <c r="A73" s="219"/>
      <c r="B73" s="219"/>
      <c r="C73" s="897"/>
      <c r="D73" s="897"/>
      <c r="E73" s="897"/>
      <c r="F73" s="897"/>
      <c r="G73" s="897"/>
      <c r="H73" s="897"/>
      <c r="I73" s="897"/>
      <c r="J73" s="897"/>
      <c r="K73" s="897"/>
      <c r="L73" s="897"/>
      <c r="M73" s="897"/>
      <c r="N73" s="897"/>
      <c r="O73" s="897"/>
      <c r="P73" s="897"/>
      <c r="Q73" s="897"/>
      <c r="R73" s="219"/>
      <c r="S73" s="219"/>
      <c r="T73" s="219"/>
      <c r="U73" s="219"/>
      <c r="V73" s="219"/>
      <c r="W73" s="219"/>
      <c r="X73" s="219"/>
      <c r="Y73" s="219"/>
      <c r="Z73" s="219"/>
    </row>
    <row r="74" spans="1:26" x14ac:dyDescent="0.25">
      <c r="A74" s="219"/>
      <c r="B74" s="219"/>
      <c r="C74" s="897"/>
      <c r="D74" s="897"/>
      <c r="E74" s="897"/>
      <c r="F74" s="897"/>
      <c r="G74" s="897"/>
      <c r="H74" s="897"/>
      <c r="I74" s="897"/>
      <c r="J74" s="897"/>
      <c r="K74" s="897"/>
      <c r="L74" s="897"/>
      <c r="M74" s="897"/>
      <c r="N74" s="897"/>
      <c r="O74" s="897"/>
      <c r="P74" s="897"/>
      <c r="Q74" s="897"/>
      <c r="R74" s="219"/>
      <c r="S74" s="219"/>
      <c r="T74" s="219"/>
      <c r="U74" s="219"/>
      <c r="V74" s="219"/>
      <c r="W74" s="219"/>
      <c r="X74" s="219"/>
      <c r="Y74" s="219"/>
      <c r="Z74" s="219"/>
    </row>
    <row r="75" spans="1:26" x14ac:dyDescent="0.25">
      <c r="A75" s="219"/>
      <c r="B75" s="219"/>
      <c r="C75" s="897"/>
      <c r="D75" s="897"/>
      <c r="E75" s="897"/>
      <c r="F75" s="897"/>
      <c r="G75" s="897"/>
      <c r="H75" s="897"/>
      <c r="I75" s="897"/>
      <c r="J75" s="897"/>
      <c r="K75" s="897"/>
      <c r="L75" s="897"/>
      <c r="M75" s="897"/>
      <c r="N75" s="897"/>
      <c r="O75" s="897"/>
      <c r="P75" s="897"/>
      <c r="Q75" s="897"/>
      <c r="R75" s="219"/>
      <c r="S75" s="219"/>
      <c r="T75" s="219"/>
      <c r="U75" s="219"/>
      <c r="V75" s="219"/>
      <c r="W75" s="219"/>
      <c r="X75" s="219"/>
      <c r="Y75" s="219"/>
      <c r="Z75" s="219"/>
    </row>
    <row r="76" spans="1:26" x14ac:dyDescent="0.25">
      <c r="A76" s="219"/>
      <c r="B76" s="219"/>
      <c r="C76" s="897"/>
      <c r="D76" s="897"/>
      <c r="E76" s="897"/>
      <c r="F76" s="897"/>
      <c r="G76" s="897"/>
      <c r="H76" s="897"/>
      <c r="I76" s="897"/>
      <c r="J76" s="897"/>
      <c r="K76" s="897"/>
      <c r="L76" s="897"/>
      <c r="M76" s="897"/>
      <c r="N76" s="897"/>
      <c r="O76" s="897"/>
      <c r="P76" s="897"/>
      <c r="Q76" s="897"/>
      <c r="R76" s="219"/>
      <c r="S76" s="219"/>
      <c r="T76" s="219"/>
      <c r="U76" s="219"/>
      <c r="V76" s="219"/>
      <c r="W76" s="219"/>
      <c r="X76" s="219"/>
      <c r="Y76" s="219"/>
      <c r="Z76" s="219"/>
    </row>
    <row r="77" spans="1:26" x14ac:dyDescent="0.25">
      <c r="A77" s="219"/>
      <c r="B77" s="219"/>
      <c r="C77" s="897"/>
      <c r="D77" s="897"/>
      <c r="E77" s="897"/>
      <c r="F77" s="897"/>
      <c r="G77" s="897"/>
      <c r="H77" s="897"/>
      <c r="I77" s="897"/>
      <c r="J77" s="897"/>
      <c r="K77" s="897"/>
      <c r="L77" s="897"/>
      <c r="M77" s="897"/>
      <c r="N77" s="897"/>
      <c r="O77" s="897"/>
      <c r="P77" s="897"/>
      <c r="Q77" s="897"/>
      <c r="R77" s="219"/>
      <c r="S77" s="219"/>
      <c r="T77" s="219"/>
      <c r="U77" s="219"/>
      <c r="V77" s="219"/>
      <c r="W77" s="219"/>
      <c r="X77" s="219"/>
      <c r="Y77" s="219"/>
      <c r="Z77" s="219"/>
    </row>
    <row r="78" spans="1:26" x14ac:dyDescent="0.25">
      <c r="A78" s="219"/>
      <c r="B78" s="219"/>
      <c r="C78" s="897"/>
      <c r="D78" s="897"/>
      <c r="E78" s="897"/>
      <c r="F78" s="897"/>
      <c r="G78" s="897"/>
      <c r="H78" s="897"/>
      <c r="I78" s="897"/>
      <c r="J78" s="897"/>
      <c r="K78" s="897"/>
      <c r="L78" s="897"/>
      <c r="M78" s="897"/>
      <c r="N78" s="897"/>
      <c r="O78" s="897"/>
      <c r="P78" s="897"/>
      <c r="Q78" s="897"/>
      <c r="R78" s="219"/>
      <c r="S78" s="219"/>
      <c r="T78" s="219"/>
      <c r="U78" s="219"/>
      <c r="V78" s="219"/>
      <c r="W78" s="219"/>
      <c r="X78" s="219"/>
      <c r="Y78" s="219"/>
      <c r="Z78" s="219"/>
    </row>
    <row r="79" spans="1:26" x14ac:dyDescent="0.25">
      <c r="A79" s="219"/>
      <c r="B79" s="219"/>
      <c r="C79" s="897"/>
      <c r="D79" s="897"/>
      <c r="E79" s="897"/>
      <c r="F79" s="897"/>
      <c r="G79" s="897"/>
      <c r="H79" s="897"/>
      <c r="I79" s="897"/>
      <c r="J79" s="897"/>
      <c r="K79" s="897"/>
      <c r="L79" s="897"/>
      <c r="M79" s="897"/>
      <c r="N79" s="897"/>
      <c r="O79" s="897"/>
      <c r="P79" s="897"/>
      <c r="Q79" s="897"/>
      <c r="R79" s="219"/>
      <c r="S79" s="219"/>
      <c r="T79" s="219"/>
      <c r="U79" s="219"/>
      <c r="V79" s="219"/>
      <c r="W79" s="219"/>
      <c r="X79" s="219"/>
      <c r="Y79" s="219"/>
      <c r="Z79" s="219"/>
    </row>
    <row r="80" spans="1:26" x14ac:dyDescent="0.25">
      <c r="A80" s="219"/>
      <c r="B80" s="219"/>
      <c r="C80" s="897"/>
      <c r="D80" s="897"/>
      <c r="E80" s="897"/>
      <c r="F80" s="897"/>
      <c r="G80" s="897"/>
      <c r="H80" s="897"/>
      <c r="I80" s="897"/>
      <c r="J80" s="897"/>
      <c r="K80" s="897"/>
      <c r="L80" s="897"/>
      <c r="M80" s="897"/>
      <c r="N80" s="897"/>
      <c r="O80" s="897"/>
      <c r="P80" s="897"/>
      <c r="Q80" s="897"/>
      <c r="R80" s="219"/>
      <c r="S80" s="219"/>
      <c r="T80" s="219"/>
      <c r="U80" s="219"/>
      <c r="V80" s="219"/>
      <c r="W80" s="219"/>
      <c r="X80" s="219"/>
      <c r="Y80" s="219"/>
      <c r="Z80" s="219"/>
    </row>
    <row r="81" spans="3:17" x14ac:dyDescent="0.25">
      <c r="C81" s="897"/>
      <c r="D81" s="897"/>
      <c r="E81" s="897"/>
      <c r="F81" s="897"/>
      <c r="G81" s="897"/>
      <c r="H81" s="897"/>
      <c r="I81" s="897"/>
      <c r="J81" s="897"/>
      <c r="K81" s="897"/>
      <c r="L81" s="897"/>
      <c r="M81" s="897"/>
      <c r="N81" s="897"/>
      <c r="O81" s="897"/>
      <c r="P81" s="897"/>
      <c r="Q81" s="897"/>
    </row>
  </sheetData>
  <pageMargins left="0.7" right="0.7" top="0.75" bottom="0.75" header="0.3" footer="0.3"/>
  <pageSetup paperSize="9" scale="59" orientation="landscape" r:id="rId1"/>
  <rowBreaks count="1" manualBreakCount="1">
    <brk id="31"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5" tint="0.59999389629810485"/>
  </sheetPr>
  <dimension ref="A1:Z113"/>
  <sheetViews>
    <sheetView view="pageBreakPreview" zoomScale="90" zoomScaleNormal="80" zoomScaleSheetLayoutView="90" workbookViewId="0">
      <pane xSplit="2" ySplit="2" topLeftCell="C3" activePane="bottomRight" state="frozen"/>
      <selection pane="topRight" activeCell="D107" sqref="D107"/>
      <selection pane="bottomLeft" activeCell="D107" sqref="D107"/>
      <selection pane="bottomRight" activeCell="A2" sqref="A2"/>
    </sheetView>
  </sheetViews>
  <sheetFormatPr defaultColWidth="8" defaultRowHeight="13.2" x14ac:dyDescent="0.25"/>
  <cols>
    <col min="1" max="1" width="38.44140625" style="104" customWidth="1"/>
    <col min="2" max="2" width="0.44140625" style="104" customWidth="1"/>
    <col min="3" max="4" width="7.44140625" style="104" customWidth="1"/>
    <col min="5" max="5" width="8.44140625" style="104" customWidth="1"/>
    <col min="6" max="13" width="7.44140625" style="104" customWidth="1"/>
    <col min="14" max="16384" width="8" style="104"/>
  </cols>
  <sheetData>
    <row r="1" spans="1:26" ht="25.35" customHeight="1" x14ac:dyDescent="0.25">
      <c r="A1" s="103" t="str">
        <f>Index!A99</f>
        <v>Table 8e    Palau Balance of Payments (detail), FY2000-FY2023</v>
      </c>
      <c r="B1" s="219"/>
      <c r="C1" s="219"/>
      <c r="D1" s="219"/>
      <c r="E1" s="219"/>
      <c r="F1" s="219"/>
      <c r="G1" s="219"/>
      <c r="H1" s="219"/>
      <c r="I1" s="219"/>
      <c r="J1" s="219"/>
      <c r="K1" s="219"/>
      <c r="L1" s="219"/>
      <c r="M1" s="219"/>
      <c r="N1" s="219"/>
      <c r="O1" s="219"/>
      <c r="P1" s="219"/>
      <c r="Q1" s="219"/>
      <c r="R1" s="219"/>
      <c r="S1" s="219"/>
      <c r="T1" s="219"/>
      <c r="U1" s="219"/>
      <c r="V1" s="219"/>
      <c r="W1" s="219"/>
      <c r="X1" s="219"/>
      <c r="Y1" s="219"/>
      <c r="Z1" s="219"/>
    </row>
    <row r="2" spans="1:26" ht="25.35" customHeight="1" x14ac:dyDescent="0.25">
      <c r="A2" s="67" t="s">
        <v>369</v>
      </c>
      <c r="B2" s="889"/>
      <c r="C2" s="24" t="str">
        <f>NAgni!C2</f>
        <v>FY00</v>
      </c>
      <c r="D2" s="24" t="str">
        <f>NAgni!D2</f>
        <v>FY01</v>
      </c>
      <c r="E2" s="24" t="str">
        <f>NAgni!E2</f>
        <v>FY02</v>
      </c>
      <c r="F2" s="24" t="str">
        <f>NAgni!F2</f>
        <v>FY03</v>
      </c>
      <c r="G2" s="24" t="str">
        <f>NAgni!G2</f>
        <v>FY04</v>
      </c>
      <c r="H2" s="24" t="str">
        <f>NAgni!H2</f>
        <v>FY05</v>
      </c>
      <c r="I2" s="24" t="str">
        <f>NAgni!I2</f>
        <v>FY06</v>
      </c>
      <c r="J2" s="24" t="str">
        <f>NAgni!J2</f>
        <v>FY07</v>
      </c>
      <c r="K2" s="24" t="str">
        <f>NAgni!K2</f>
        <v>FY08</v>
      </c>
      <c r="L2" s="24" t="str">
        <f>NAgni!L2</f>
        <v>FY09</v>
      </c>
      <c r="M2" s="24" t="str">
        <f>NAgni!M2</f>
        <v>FY10</v>
      </c>
      <c r="N2" s="24" t="str">
        <f>NAgni!N2</f>
        <v>FY11</v>
      </c>
      <c r="O2" s="24" t="str">
        <f>NAgni!O2</f>
        <v>FY12</v>
      </c>
      <c r="P2" s="24" t="str">
        <f>NAgni!P2</f>
        <v>FY13</v>
      </c>
      <c r="Q2" s="24" t="str">
        <f>NAgni!Q2</f>
        <v>FY14</v>
      </c>
      <c r="R2" s="24" t="str">
        <f>NAgni!R2</f>
        <v>FY15</v>
      </c>
      <c r="S2" s="24" t="str">
        <f>NAgni!S2</f>
        <v>FY16</v>
      </c>
      <c r="T2" s="24" t="str">
        <f>NAgni!T2</f>
        <v>FY17</v>
      </c>
      <c r="U2" s="24" t="str">
        <f>NAgni!U2</f>
        <v>FY18</v>
      </c>
      <c r="V2" s="24" t="str">
        <f>NAgni!V2</f>
        <v>FY19</v>
      </c>
      <c r="W2" s="24" t="str">
        <f>NAgni!W2</f>
        <v>FY20</v>
      </c>
      <c r="X2" s="24" t="str">
        <f>NAgni!X2</f>
        <v>FY21</v>
      </c>
      <c r="Y2" s="24" t="str">
        <f>NAgni!Y2</f>
        <v>FY22</v>
      </c>
      <c r="Z2" s="24" t="str">
        <f>NAgni!Z2</f>
        <v>FY23</v>
      </c>
    </row>
    <row r="3" spans="1:26" s="105" customFormat="1" ht="20.25" customHeight="1" x14ac:dyDescent="0.25">
      <c r="A3" s="105" t="s">
        <v>1260</v>
      </c>
      <c r="C3" s="106">
        <v>-73.688240051269531</v>
      </c>
      <c r="D3" s="106">
        <v>-50.0811767578125</v>
      </c>
      <c r="E3" s="106">
        <v>-46.867301940917969</v>
      </c>
      <c r="F3" s="106">
        <v>-40.952537536621094</v>
      </c>
      <c r="G3" s="106">
        <v>-56.054386138916016</v>
      </c>
      <c r="H3" s="106">
        <v>-47.798248291015625</v>
      </c>
      <c r="I3" s="106">
        <v>-52.989883422851563</v>
      </c>
      <c r="J3" s="106">
        <v>-40.862262725830078</v>
      </c>
      <c r="K3" s="106">
        <v>-45.119640350341797</v>
      </c>
      <c r="L3" s="106">
        <v>-24.574731826782227</v>
      </c>
      <c r="M3" s="106">
        <v>-21.712774276733398</v>
      </c>
      <c r="N3" s="106">
        <v>-32.282924652099609</v>
      </c>
      <c r="O3" s="106">
        <v>-40.943199157714844</v>
      </c>
      <c r="P3" s="106">
        <v>-40.117507934570313</v>
      </c>
      <c r="Q3" s="106">
        <v>-55.24169921875</v>
      </c>
      <c r="R3" s="106">
        <v>-36.983844757080078</v>
      </c>
      <c r="S3" s="106">
        <v>-47.705741882324219</v>
      </c>
      <c r="T3" s="106">
        <v>-65.369049072265625</v>
      </c>
      <c r="U3" s="106">
        <v>-52.610877990722656</v>
      </c>
      <c r="V3" s="106">
        <v>-84.757171630859375</v>
      </c>
      <c r="W3" s="106">
        <v>-112.39633941650391</v>
      </c>
      <c r="X3" s="106">
        <v>-102.14044952392578</v>
      </c>
      <c r="Y3" s="106">
        <v>-120.55365753173828</v>
      </c>
      <c r="Z3" s="106">
        <v>-134.07093811035156</v>
      </c>
    </row>
    <row r="4" spans="1:26" s="107" customFormat="1" ht="20.25" customHeight="1" x14ac:dyDescent="0.25">
      <c r="A4" s="107" t="s">
        <v>1261</v>
      </c>
      <c r="C4" s="107">
        <v>-97.504928588867188</v>
      </c>
      <c r="D4" s="107">
        <v>-63.667697906494141</v>
      </c>
      <c r="E4" s="107">
        <v>-61.304672241210938</v>
      </c>
      <c r="F4" s="107">
        <v>-60.638019561767578</v>
      </c>
      <c r="G4" s="107">
        <v>-77.212493896484375</v>
      </c>
      <c r="H4" s="107">
        <v>-66.778282165527344</v>
      </c>
      <c r="I4" s="107">
        <v>-71.057487487792969</v>
      </c>
      <c r="J4" s="107">
        <v>-59.052833557128906</v>
      </c>
      <c r="K4" s="107">
        <v>-67.37652587890625</v>
      </c>
      <c r="L4" s="107">
        <v>-52.966175079345703</v>
      </c>
      <c r="M4" s="107">
        <v>-55.242828369140625</v>
      </c>
      <c r="N4" s="107">
        <v>-64.687278747558594</v>
      </c>
      <c r="O4" s="107">
        <v>-68.852645874023438</v>
      </c>
      <c r="P4" s="107">
        <v>-71.289314270019531</v>
      </c>
      <c r="Q4" s="107">
        <v>-84.916259765625</v>
      </c>
      <c r="R4" s="107">
        <v>-57.817665100097656</v>
      </c>
      <c r="S4" s="107">
        <v>-64.459342956542969</v>
      </c>
      <c r="T4" s="107">
        <v>-89.460914611816406</v>
      </c>
      <c r="U4" s="107">
        <v>-91.552688598632813</v>
      </c>
      <c r="V4" s="107">
        <v>-108.60393524169922</v>
      </c>
      <c r="W4" s="107">
        <v>-148.77555847167969</v>
      </c>
      <c r="X4" s="107">
        <v>-155.84016418457031</v>
      </c>
      <c r="Y4" s="107">
        <v>-179.97431945800781</v>
      </c>
      <c r="Z4" s="107">
        <v>-153.48793029785156</v>
      </c>
    </row>
    <row r="5" spans="1:26" s="107" customFormat="1" ht="20.25" customHeight="1" x14ac:dyDescent="0.25">
      <c r="A5" s="107" t="s">
        <v>1262</v>
      </c>
      <c r="C5" s="107">
        <v>-115.63946533203125</v>
      </c>
      <c r="D5" s="107">
        <v>-81.222610473632813</v>
      </c>
      <c r="E5" s="107">
        <v>-72.498069763183594</v>
      </c>
      <c r="F5" s="107">
        <v>-76.034950256347656</v>
      </c>
      <c r="G5" s="107">
        <v>-96.534812927246094</v>
      </c>
      <c r="H5" s="107">
        <v>-91.70196533203125</v>
      </c>
      <c r="I5" s="107">
        <v>-93.881149291992188</v>
      </c>
      <c r="J5" s="107">
        <v>-86.9810791015625</v>
      </c>
      <c r="K5" s="107">
        <v>-94.94696044921875</v>
      </c>
      <c r="L5" s="107">
        <v>-78.613548278808594</v>
      </c>
      <c r="M5" s="107">
        <v>-83.972335815429688</v>
      </c>
      <c r="N5" s="107">
        <v>-106.79292297363281</v>
      </c>
      <c r="O5" s="107">
        <v>-117.53110504150391</v>
      </c>
      <c r="P5" s="107">
        <v>-125.12919616699219</v>
      </c>
      <c r="Q5" s="107">
        <v>-151.70565795898438</v>
      </c>
      <c r="R5" s="107">
        <v>-136.83656311035156</v>
      </c>
      <c r="S5" s="107">
        <v>-134.30320739746094</v>
      </c>
      <c r="T5" s="107">
        <v>-139.46218872070313</v>
      </c>
      <c r="U5" s="107">
        <v>-138.15138244628906</v>
      </c>
      <c r="V5" s="107">
        <v>-140.91552734375</v>
      </c>
      <c r="W5" s="107">
        <v>-149.75056457519531</v>
      </c>
      <c r="X5" s="107">
        <v>-127.0023193359375</v>
      </c>
      <c r="Y5" s="107">
        <v>-157.2564697265625</v>
      </c>
      <c r="Z5" s="107">
        <v>-162.42218017578125</v>
      </c>
    </row>
    <row r="6" spans="1:26" ht="20.25" customHeight="1" x14ac:dyDescent="0.25">
      <c r="A6" s="219" t="s">
        <v>1263</v>
      </c>
      <c r="B6" s="219"/>
      <c r="C6" s="219">
        <v>11.306855201721191</v>
      </c>
      <c r="D6" s="219">
        <v>18.652261734008789</v>
      </c>
      <c r="E6" s="219">
        <v>24.725580215454102</v>
      </c>
      <c r="F6" s="219">
        <v>12.209382057189941</v>
      </c>
      <c r="G6" s="219">
        <v>10.744890213012695</v>
      </c>
      <c r="H6" s="219">
        <v>16.381275177001953</v>
      </c>
      <c r="I6" s="219">
        <v>21.398988723754883</v>
      </c>
      <c r="J6" s="219">
        <v>15.475204467773438</v>
      </c>
      <c r="K6" s="219">
        <v>18.120988845825195</v>
      </c>
      <c r="L6" s="219">
        <v>11.194160461425781</v>
      </c>
      <c r="M6" s="219">
        <v>14.23949146270752</v>
      </c>
      <c r="N6" s="219">
        <v>14.924363136291504</v>
      </c>
      <c r="O6" s="219">
        <v>17.679611206054688</v>
      </c>
      <c r="P6" s="219">
        <v>16.57923698425293</v>
      </c>
      <c r="Q6" s="219">
        <v>15.903887748718262</v>
      </c>
      <c r="R6" s="219">
        <v>13.061191558837891</v>
      </c>
      <c r="S6" s="219">
        <v>13.324872970581055</v>
      </c>
      <c r="T6" s="219">
        <v>14.059443473815918</v>
      </c>
      <c r="U6" s="219">
        <v>13.789639472961426</v>
      </c>
      <c r="V6" s="219">
        <v>10.918374061584473</v>
      </c>
      <c r="W6" s="219">
        <v>4.3182072639465332</v>
      </c>
      <c r="X6" s="219">
        <v>1.0652520656585693</v>
      </c>
      <c r="Y6" s="219">
        <v>2.0978436470031738</v>
      </c>
      <c r="Z6" s="219">
        <v>1.7449477910995483</v>
      </c>
    </row>
    <row r="7" spans="1:26" ht="12.75" customHeight="1" x14ac:dyDescent="0.25">
      <c r="A7" s="181" t="s">
        <v>428</v>
      </c>
      <c r="B7" s="219"/>
      <c r="C7" s="219">
        <v>4.9320187568664551</v>
      </c>
      <c r="D7" s="219">
        <v>4.7472972869873047</v>
      </c>
      <c r="E7" s="219">
        <v>5.3675832748413086</v>
      </c>
      <c r="F7" s="219">
        <v>5.8560433387756348</v>
      </c>
      <c r="G7" s="219">
        <v>7.6343765258789063</v>
      </c>
      <c r="H7" s="219">
        <v>9.4985065460205078</v>
      </c>
      <c r="I7" s="219">
        <v>13.28526782989502</v>
      </c>
      <c r="J7" s="219">
        <v>10.880370140075684</v>
      </c>
      <c r="K7" s="219">
        <v>13.984172821044922</v>
      </c>
      <c r="L7" s="219">
        <v>7.9494848251342773</v>
      </c>
      <c r="M7" s="219">
        <v>11.299374580383301</v>
      </c>
      <c r="N7" s="219">
        <v>12.026816368103027</v>
      </c>
      <c r="O7" s="219">
        <v>13.726929664611816</v>
      </c>
      <c r="P7" s="219">
        <v>12.984488487243652</v>
      </c>
      <c r="Q7" s="219">
        <v>12.964681625366211</v>
      </c>
      <c r="R7" s="219">
        <v>10.539762496948242</v>
      </c>
      <c r="S7" s="219">
        <v>10.619317054748535</v>
      </c>
      <c r="T7" s="219">
        <v>10.158440589904785</v>
      </c>
      <c r="U7" s="219">
        <v>9.9657087326049805</v>
      </c>
      <c r="V7" s="219">
        <v>7.9982328414916992</v>
      </c>
      <c r="W7" s="219">
        <v>3.1202118396759033</v>
      </c>
      <c r="X7" s="219">
        <v>0.39217165112495422</v>
      </c>
      <c r="Y7" s="219">
        <v>0.8815569281578064</v>
      </c>
      <c r="Z7" s="219">
        <v>1.5187563896179199</v>
      </c>
    </row>
    <row r="8" spans="1:26" ht="12.75" customHeight="1" x14ac:dyDescent="0.25">
      <c r="A8" s="187" t="s">
        <v>433</v>
      </c>
      <c r="B8" s="219"/>
      <c r="C8" s="219">
        <v>4.9320187568664551</v>
      </c>
      <c r="D8" s="219">
        <v>4.7472972869873047</v>
      </c>
      <c r="E8" s="219">
        <v>5.3675832748413086</v>
      </c>
      <c r="F8" s="219">
        <v>5.8560433387756348</v>
      </c>
      <c r="G8" s="219">
        <v>7.6343765258789063</v>
      </c>
      <c r="H8" s="219">
        <v>9.4985065460205078</v>
      </c>
      <c r="I8" s="219">
        <v>13.28526782989502</v>
      </c>
      <c r="J8" s="219">
        <v>10.880370140075684</v>
      </c>
      <c r="K8" s="219">
        <v>13.984172821044922</v>
      </c>
      <c r="L8" s="219">
        <v>7.796353816986084</v>
      </c>
      <c r="M8" s="219">
        <v>11.01003360748291</v>
      </c>
      <c r="N8" s="219">
        <v>11.802657127380371</v>
      </c>
      <c r="O8" s="219">
        <v>13.509638786315918</v>
      </c>
      <c r="P8" s="219">
        <v>12.772272109985352</v>
      </c>
      <c r="Q8" s="219">
        <v>12.747955322265625</v>
      </c>
      <c r="R8" s="219">
        <v>10.376851081848145</v>
      </c>
      <c r="S8" s="219">
        <v>10.532527923583984</v>
      </c>
      <c r="T8" s="219">
        <v>10.011054992675781</v>
      </c>
      <c r="U8" s="219">
        <v>9.8039693832397461</v>
      </c>
      <c r="V8" s="219">
        <v>7.8896574974060059</v>
      </c>
      <c r="W8" s="219">
        <v>2.9967608451843262</v>
      </c>
      <c r="X8" s="219">
        <v>0.21800465881824493</v>
      </c>
      <c r="Y8" s="219">
        <v>0.55930489301681519</v>
      </c>
      <c r="Z8" s="219">
        <v>1.3225204944610596</v>
      </c>
    </row>
    <row r="9" spans="1:26" x14ac:dyDescent="0.25">
      <c r="A9" s="187" t="s">
        <v>1305</v>
      </c>
      <c r="B9" s="219"/>
      <c r="C9" s="219">
        <v>0</v>
      </c>
      <c r="D9" s="219">
        <v>0</v>
      </c>
      <c r="E9" s="219">
        <v>0</v>
      </c>
      <c r="F9" s="219">
        <v>0</v>
      </c>
      <c r="G9" s="219">
        <v>0</v>
      </c>
      <c r="H9" s="219">
        <v>0</v>
      </c>
      <c r="I9" s="219">
        <v>0</v>
      </c>
      <c r="J9" s="219">
        <v>0</v>
      </c>
      <c r="K9" s="219">
        <v>0</v>
      </c>
      <c r="L9" s="219">
        <v>0.15313099324703217</v>
      </c>
      <c r="M9" s="219">
        <v>0.28934100270271301</v>
      </c>
      <c r="N9" s="219">
        <v>0.22415900230407715</v>
      </c>
      <c r="O9" s="219">
        <v>0.21729099750518799</v>
      </c>
      <c r="P9" s="219">
        <v>0.21221600472927094</v>
      </c>
      <c r="Q9" s="219">
        <v>0.21672700345516205</v>
      </c>
      <c r="R9" s="219">
        <v>0.16291099786758423</v>
      </c>
      <c r="S9" s="219">
        <v>8.6788997054100037E-2</v>
      </c>
      <c r="T9" s="219">
        <v>0.14738500118255615</v>
      </c>
      <c r="U9" s="219">
        <v>0.16173900663852692</v>
      </c>
      <c r="V9" s="219">
        <v>0.1085750013589859</v>
      </c>
      <c r="W9" s="219">
        <v>0.12345100194215775</v>
      </c>
      <c r="X9" s="219">
        <v>0.17416700720787048</v>
      </c>
      <c r="Y9" s="219">
        <v>0.32225200533866882</v>
      </c>
      <c r="Z9" s="219">
        <v>0.19623599946498871</v>
      </c>
    </row>
    <row r="10" spans="1:26" ht="12.75" customHeight="1" x14ac:dyDescent="0.25">
      <c r="A10" s="211" t="s">
        <v>1306</v>
      </c>
      <c r="B10" s="219"/>
      <c r="C10" s="219">
        <v>6.3748364448547363</v>
      </c>
      <c r="D10" s="219">
        <v>13.904964447021484</v>
      </c>
      <c r="E10" s="219">
        <v>19.357995986938477</v>
      </c>
      <c r="F10" s="219">
        <v>6.3533387184143066</v>
      </c>
      <c r="G10" s="219">
        <v>3.1105141639709473</v>
      </c>
      <c r="H10" s="219">
        <v>6.8827681541442871</v>
      </c>
      <c r="I10" s="219">
        <v>8.1137208938598633</v>
      </c>
      <c r="J10" s="219">
        <v>4.5948348045349121</v>
      </c>
      <c r="K10" s="219">
        <v>4.1368169784545898</v>
      </c>
      <c r="L10" s="219">
        <v>3.2446756362915039</v>
      </c>
      <c r="M10" s="219">
        <v>2.940117359161377</v>
      </c>
      <c r="N10" s="219">
        <v>2.8975467681884766</v>
      </c>
      <c r="O10" s="219">
        <v>3.9526808261871338</v>
      </c>
      <c r="P10" s="219">
        <v>3.5947494506835938</v>
      </c>
      <c r="Q10" s="219">
        <v>2.9392054080963135</v>
      </c>
      <c r="R10" s="219">
        <v>2.5214288234710693</v>
      </c>
      <c r="S10" s="219">
        <v>2.7055561542510986</v>
      </c>
      <c r="T10" s="219">
        <v>3.9010031223297119</v>
      </c>
      <c r="U10" s="219">
        <v>3.8239307403564453</v>
      </c>
      <c r="V10" s="219">
        <v>2.9201412200927734</v>
      </c>
      <c r="W10" s="219">
        <v>1.1979955434799194</v>
      </c>
      <c r="X10" s="219">
        <v>0.6730804443359375</v>
      </c>
      <c r="Y10" s="219">
        <v>1.2162867784500122</v>
      </c>
      <c r="Z10" s="219">
        <v>0.22619129717350006</v>
      </c>
    </row>
    <row r="11" spans="1:26" ht="12.75" customHeight="1" x14ac:dyDescent="0.25">
      <c r="A11" s="219" t="s">
        <v>1264</v>
      </c>
      <c r="B11" s="219"/>
      <c r="C11" s="219">
        <v>126.94631958007813</v>
      </c>
      <c r="D11" s="219">
        <v>99.874870300292969</v>
      </c>
      <c r="E11" s="219">
        <v>97.223648071289063</v>
      </c>
      <c r="F11" s="219">
        <v>88.244331359863281</v>
      </c>
      <c r="G11" s="219">
        <v>107.27970123291016</v>
      </c>
      <c r="H11" s="219">
        <v>108.08323669433594</v>
      </c>
      <c r="I11" s="219">
        <v>115.28013610839844</v>
      </c>
      <c r="J11" s="219">
        <v>102.45628356933594</v>
      </c>
      <c r="K11" s="219">
        <v>113.06794738769531</v>
      </c>
      <c r="L11" s="219">
        <v>89.807708740234375</v>
      </c>
      <c r="M11" s="219">
        <v>98.211830139160156</v>
      </c>
      <c r="N11" s="219">
        <v>121.71728515625</v>
      </c>
      <c r="O11" s="219">
        <v>135.21070861816406</v>
      </c>
      <c r="P11" s="219">
        <v>141.70843505859375</v>
      </c>
      <c r="Q11" s="219">
        <v>167.60954284667969</v>
      </c>
      <c r="R11" s="219">
        <v>149.89775085449219</v>
      </c>
      <c r="S11" s="219">
        <v>147.62808227539063</v>
      </c>
      <c r="T11" s="219">
        <v>153.52163696289063</v>
      </c>
      <c r="U11" s="219">
        <v>151.94102478027344</v>
      </c>
      <c r="V11" s="219">
        <v>151.83390808105469</v>
      </c>
      <c r="W11" s="219">
        <v>154.06877136230469</v>
      </c>
      <c r="X11" s="219">
        <v>128.06758117675781</v>
      </c>
      <c r="Y11" s="219">
        <v>159.35432434082031</v>
      </c>
      <c r="Z11" s="219">
        <v>164.16712951660156</v>
      </c>
    </row>
    <row r="12" spans="1:26" ht="12.75" customHeight="1" x14ac:dyDescent="0.25">
      <c r="A12" s="181" t="s">
        <v>1265</v>
      </c>
      <c r="B12" s="219"/>
      <c r="C12" s="516">
        <v>23.83692741394043</v>
      </c>
      <c r="D12" s="516">
        <v>23.689886093139648</v>
      </c>
      <c r="E12" s="516">
        <v>22.543848037719727</v>
      </c>
      <c r="F12" s="516">
        <v>23.750587463378906</v>
      </c>
      <c r="G12" s="516">
        <v>22.542720794677734</v>
      </c>
      <c r="H12" s="516">
        <v>23.555578231811523</v>
      </c>
      <c r="I12" s="516">
        <v>23.105941772460938</v>
      </c>
      <c r="J12" s="516">
        <v>24.075632095336914</v>
      </c>
      <c r="K12" s="516">
        <v>26.563499450683594</v>
      </c>
      <c r="L12" s="516">
        <v>26.462129592895508</v>
      </c>
      <c r="M12" s="516">
        <v>26.296823501586914</v>
      </c>
      <c r="N12" s="516">
        <v>27.60552978515625</v>
      </c>
      <c r="O12" s="516">
        <v>32.508411407470703</v>
      </c>
      <c r="P12" s="516">
        <v>32.690078735351563</v>
      </c>
      <c r="Q12" s="516">
        <v>36.372673034667969</v>
      </c>
      <c r="R12" s="516">
        <v>37.751213073730469</v>
      </c>
      <c r="S12" s="516">
        <v>37.294399261474609</v>
      </c>
      <c r="T12" s="516">
        <v>36.538276672363281</v>
      </c>
      <c r="U12" s="516">
        <v>36.984756469726563</v>
      </c>
      <c r="V12" s="516">
        <v>35.516727447509766</v>
      </c>
      <c r="W12" s="516">
        <v>36.349586486816406</v>
      </c>
      <c r="X12" s="516">
        <v>33.674800872802734</v>
      </c>
      <c r="Y12" s="516">
        <v>37.348926544189453</v>
      </c>
      <c r="Z12" s="516">
        <v>36.703403472900391</v>
      </c>
    </row>
    <row r="13" spans="1:26" s="107" customFormat="1" x14ac:dyDescent="0.25">
      <c r="A13" s="181" t="s">
        <v>433</v>
      </c>
      <c r="B13" s="219"/>
      <c r="C13" s="516">
        <v>36.495212554931641</v>
      </c>
      <c r="D13" s="516">
        <v>23.312145233154297</v>
      </c>
      <c r="E13" s="516">
        <v>21.452987670898438</v>
      </c>
      <c r="F13" s="516">
        <v>19.395994186401367</v>
      </c>
      <c r="G13" s="516">
        <v>39.383304595947266</v>
      </c>
      <c r="H13" s="516">
        <v>37.227275848388672</v>
      </c>
      <c r="I13" s="516">
        <v>49.5069580078125</v>
      </c>
      <c r="J13" s="516">
        <v>36.310775756835938</v>
      </c>
      <c r="K13" s="516">
        <v>39.373817443847656</v>
      </c>
      <c r="L13" s="516">
        <v>21.995815277099609</v>
      </c>
      <c r="M13" s="516">
        <v>32.239501953125</v>
      </c>
      <c r="N13" s="516">
        <v>45.619663238525391</v>
      </c>
      <c r="O13" s="516">
        <v>50.106758117675781</v>
      </c>
      <c r="P13" s="516">
        <v>50.413204193115234</v>
      </c>
      <c r="Q13" s="516">
        <v>54.364162445068359</v>
      </c>
      <c r="R13" s="516">
        <v>33.749248504638672</v>
      </c>
      <c r="S13" s="516">
        <v>28.84942626953125</v>
      </c>
      <c r="T13" s="516">
        <v>30.164295196533203</v>
      </c>
      <c r="U13" s="516">
        <v>37.185371398925781</v>
      </c>
      <c r="V13" s="516">
        <v>37.312473297119141</v>
      </c>
      <c r="W13" s="516">
        <v>25.50080680847168</v>
      </c>
      <c r="X13" s="516">
        <v>23.123683929443359</v>
      </c>
      <c r="Y13" s="516">
        <v>37.187221527099609</v>
      </c>
      <c r="Z13" s="516">
        <v>38.855648040771484</v>
      </c>
    </row>
    <row r="14" spans="1:26" x14ac:dyDescent="0.25">
      <c r="A14" s="181" t="s">
        <v>94</v>
      </c>
      <c r="B14" s="219"/>
      <c r="C14" s="516">
        <v>66.614181518554688</v>
      </c>
      <c r="D14" s="516">
        <v>52.872840881347656</v>
      </c>
      <c r="E14" s="516">
        <v>53.226810455322266</v>
      </c>
      <c r="F14" s="516">
        <v>45.097751617431641</v>
      </c>
      <c r="G14" s="516">
        <v>45.353675842285156</v>
      </c>
      <c r="H14" s="516">
        <v>47.300380706787109</v>
      </c>
      <c r="I14" s="516">
        <v>42.667236328125</v>
      </c>
      <c r="J14" s="516">
        <v>42.069869995117188</v>
      </c>
      <c r="K14" s="516">
        <v>47.130630493164063</v>
      </c>
      <c r="L14" s="516">
        <v>41.349765777587891</v>
      </c>
      <c r="M14" s="516">
        <v>39.675506591796875</v>
      </c>
      <c r="N14" s="516">
        <v>48.492092132568359</v>
      </c>
      <c r="O14" s="516">
        <v>52.595546722412109</v>
      </c>
      <c r="P14" s="516">
        <v>58.605155944824219</v>
      </c>
      <c r="Q14" s="516">
        <v>76.872703552246094</v>
      </c>
      <c r="R14" s="516">
        <v>78.397293090820313</v>
      </c>
      <c r="S14" s="516">
        <v>81.4842529296875</v>
      </c>
      <c r="T14" s="516">
        <v>86.819061279296875</v>
      </c>
      <c r="U14" s="516">
        <v>77.770896911621094</v>
      </c>
      <c r="V14" s="516">
        <v>79.004707336425781</v>
      </c>
      <c r="W14" s="516">
        <v>92.218368530273438</v>
      </c>
      <c r="X14" s="516">
        <v>71.269088745117188</v>
      </c>
      <c r="Y14" s="516">
        <v>84.81817626953125</v>
      </c>
      <c r="Z14" s="516">
        <v>88.608070373535156</v>
      </c>
    </row>
    <row r="15" spans="1:26" s="107" customFormat="1" ht="20.25" customHeight="1" x14ac:dyDescent="0.25">
      <c r="A15" s="107" t="s">
        <v>1266</v>
      </c>
      <c r="C15" s="107">
        <v>18.134538650512695</v>
      </c>
      <c r="D15" s="107">
        <v>17.554908752441406</v>
      </c>
      <c r="E15" s="107">
        <v>11.193395614624023</v>
      </c>
      <c r="F15" s="107">
        <v>15.396930694580078</v>
      </c>
      <c r="G15" s="107">
        <v>19.322317123413086</v>
      </c>
      <c r="H15" s="107">
        <v>24.923677444458008</v>
      </c>
      <c r="I15" s="107">
        <v>22.823663711547852</v>
      </c>
      <c r="J15" s="107">
        <v>27.928241729736328</v>
      </c>
      <c r="K15" s="107">
        <v>27.570428848266602</v>
      </c>
      <c r="L15" s="107">
        <v>25.647373199462891</v>
      </c>
      <c r="M15" s="107">
        <v>28.729509353637695</v>
      </c>
      <c r="N15" s="107">
        <v>42.105644226074219</v>
      </c>
      <c r="O15" s="107">
        <v>48.678459167480469</v>
      </c>
      <c r="P15" s="107">
        <v>53.839889526367188</v>
      </c>
      <c r="Q15" s="107">
        <v>66.789398193359375</v>
      </c>
      <c r="R15" s="107">
        <v>79.018898010253906</v>
      </c>
      <c r="S15" s="107">
        <v>69.843856811523438</v>
      </c>
      <c r="T15" s="107">
        <v>50.00128173828125</v>
      </c>
      <c r="U15" s="107">
        <v>46.598697662353516</v>
      </c>
      <c r="V15" s="107">
        <v>32.311592102050781</v>
      </c>
      <c r="W15" s="107">
        <v>0.97499793767929077</v>
      </c>
      <c r="X15" s="107">
        <v>-28.837841033935547</v>
      </c>
      <c r="Y15" s="107">
        <v>-22.717849731445313</v>
      </c>
      <c r="Z15" s="107">
        <v>8.9342527389526367</v>
      </c>
    </row>
    <row r="16" spans="1:26" ht="12.75" customHeight="1" x14ac:dyDescent="0.25">
      <c r="A16" s="219" t="s">
        <v>1267</v>
      </c>
      <c r="B16" s="219"/>
      <c r="C16" s="516">
        <v>50.512691497802734</v>
      </c>
      <c r="D16" s="516">
        <v>49.770095825195313</v>
      </c>
      <c r="E16" s="516">
        <v>46.484355926513672</v>
      </c>
      <c r="F16" s="516">
        <v>46.533058166503906</v>
      </c>
      <c r="G16" s="516">
        <v>52.749946594238281</v>
      </c>
      <c r="H16" s="516">
        <v>61.727348327636719</v>
      </c>
      <c r="I16" s="516">
        <v>64.048637390136719</v>
      </c>
      <c r="J16" s="516">
        <v>69.748359680175781</v>
      </c>
      <c r="K16" s="516">
        <v>74.621452331542969</v>
      </c>
      <c r="L16" s="516">
        <v>68.059196472167969</v>
      </c>
      <c r="M16" s="516">
        <v>71.264335632324219</v>
      </c>
      <c r="N16" s="516">
        <v>87.007843017578125</v>
      </c>
      <c r="O16" s="516">
        <v>102.23822021484375</v>
      </c>
      <c r="P16" s="516">
        <v>106.68672180175781</v>
      </c>
      <c r="Q16" s="516">
        <v>120.04676055908203</v>
      </c>
      <c r="R16" s="516">
        <v>139.21043395996094</v>
      </c>
      <c r="S16" s="516">
        <v>133.01023864746094</v>
      </c>
      <c r="T16" s="516">
        <v>118.31861877441406</v>
      </c>
      <c r="U16" s="516">
        <v>109.55190277099609</v>
      </c>
      <c r="V16" s="516">
        <v>96.898567199707031</v>
      </c>
      <c r="W16" s="516">
        <v>55.740646362304688</v>
      </c>
      <c r="X16" s="516">
        <v>14.256963729858398</v>
      </c>
      <c r="Y16" s="516">
        <v>35.758754730224609</v>
      </c>
      <c r="Z16" s="516">
        <v>65.0703125</v>
      </c>
    </row>
    <row r="17" spans="1:26" ht="12.75" customHeight="1" x14ac:dyDescent="0.25">
      <c r="A17" s="477" t="s">
        <v>1268</v>
      </c>
      <c r="B17" s="219"/>
      <c r="C17" s="516">
        <v>2.274029016494751</v>
      </c>
      <c r="D17" s="516">
        <v>2.3355898857116699</v>
      </c>
      <c r="E17" s="516">
        <v>1.7579600811004639</v>
      </c>
      <c r="F17" s="516">
        <v>1.4585199356079102</v>
      </c>
      <c r="G17" s="516">
        <v>1.773669958114624</v>
      </c>
      <c r="H17" s="516">
        <v>2.7454700469970703</v>
      </c>
      <c r="I17" s="516">
        <v>4.100679874420166</v>
      </c>
      <c r="J17" s="516">
        <v>2.8264498710632324</v>
      </c>
      <c r="K17" s="516">
        <v>2.5701048374176025</v>
      </c>
      <c r="L17" s="516">
        <v>1.3369399309158325</v>
      </c>
      <c r="M17" s="516">
        <v>1.1953099966049194</v>
      </c>
      <c r="N17" s="516">
        <v>1.0667099952697754</v>
      </c>
      <c r="O17" s="516">
        <v>1.4829100370407104</v>
      </c>
      <c r="P17" s="516">
        <v>1.480970025062561</v>
      </c>
      <c r="Q17" s="516">
        <v>1.2258800268173218</v>
      </c>
      <c r="R17" s="516">
        <v>0.9331200122833252</v>
      </c>
      <c r="S17" s="516">
        <v>1.1140099763870239</v>
      </c>
      <c r="T17" s="516">
        <v>1.6546499729156494</v>
      </c>
      <c r="U17" s="516">
        <v>1.6797749996185303</v>
      </c>
      <c r="V17" s="516">
        <v>1.3209799528121948</v>
      </c>
      <c r="W17" s="516">
        <v>0.35958999395370483</v>
      </c>
      <c r="X17" s="516">
        <v>0</v>
      </c>
      <c r="Y17" s="516">
        <v>0</v>
      </c>
      <c r="Z17" s="516">
        <v>0</v>
      </c>
    </row>
    <row r="18" spans="1:26" x14ac:dyDescent="0.25">
      <c r="A18" s="181" t="s">
        <v>1021</v>
      </c>
      <c r="B18" s="219"/>
      <c r="C18" s="516">
        <v>2.3420305252075195</v>
      </c>
      <c r="D18" s="516">
        <v>2.4766905307769775</v>
      </c>
      <c r="E18" s="516">
        <v>2.7762179374694824</v>
      </c>
      <c r="F18" s="516">
        <v>3.2269687652587891</v>
      </c>
      <c r="G18" s="516">
        <v>3.7785012722015381</v>
      </c>
      <c r="H18" s="516">
        <v>3.8057560920715332</v>
      </c>
      <c r="I18" s="516">
        <v>3.9049618244171143</v>
      </c>
      <c r="J18" s="516">
        <v>3.7534868717193604</v>
      </c>
      <c r="K18" s="516">
        <v>4.4394502639770508</v>
      </c>
      <c r="L18" s="516">
        <v>3.864086389541626</v>
      </c>
      <c r="M18" s="516">
        <v>3.7949790954589844</v>
      </c>
      <c r="N18" s="516">
        <v>4.294276237487793</v>
      </c>
      <c r="O18" s="516">
        <v>4.7378339767456055</v>
      </c>
      <c r="P18" s="516">
        <v>4.7948207855224609</v>
      </c>
      <c r="Q18" s="516">
        <v>5.9009451866149902</v>
      </c>
      <c r="R18" s="516">
        <v>6.903989315032959</v>
      </c>
      <c r="S18" s="516">
        <v>6.9399633407592773</v>
      </c>
      <c r="T18" s="516">
        <v>6.880274772644043</v>
      </c>
      <c r="U18" s="516">
        <v>5.7790589332580566</v>
      </c>
      <c r="V18" s="516">
        <v>5.5119714736938477</v>
      </c>
      <c r="W18" s="516">
        <v>2.5780136585235596</v>
      </c>
      <c r="X18" s="516">
        <v>1.6993114948272705</v>
      </c>
      <c r="Y18" s="516">
        <v>3.2760272026062012</v>
      </c>
      <c r="Z18" s="516">
        <v>5.0591726303100586</v>
      </c>
    </row>
    <row r="19" spans="1:26" ht="12.75" customHeight="1" x14ac:dyDescent="0.25">
      <c r="A19" s="181" t="s">
        <v>1307</v>
      </c>
      <c r="B19" s="219"/>
      <c r="C19" s="516">
        <v>1.8625924587249756</v>
      </c>
      <c r="D19" s="516">
        <v>1.7066020965576172</v>
      </c>
      <c r="E19" s="516">
        <v>1.933812141418457</v>
      </c>
      <c r="F19" s="516">
        <v>2.03700852394104</v>
      </c>
      <c r="G19" s="516">
        <v>2.0433025360107422</v>
      </c>
      <c r="H19" s="516">
        <v>1.9853795766830444</v>
      </c>
      <c r="I19" s="516">
        <v>2.1014645099639893</v>
      </c>
      <c r="J19" s="516">
        <v>2.3772673606872559</v>
      </c>
      <c r="K19" s="516">
        <v>2.4348213672637939</v>
      </c>
      <c r="L19" s="516">
        <v>2.1628170013427734</v>
      </c>
      <c r="M19" s="516">
        <v>2.1064231395721436</v>
      </c>
      <c r="N19" s="516">
        <v>2.194575309753418</v>
      </c>
      <c r="O19" s="516">
        <v>2.4588418006896973</v>
      </c>
      <c r="P19" s="516">
        <v>2.5267441272735596</v>
      </c>
      <c r="Q19" s="516">
        <v>2.3498513698577881</v>
      </c>
      <c r="R19" s="516">
        <v>2.4467959403991699</v>
      </c>
      <c r="S19" s="516">
        <v>2.7779748439788818</v>
      </c>
      <c r="T19" s="516">
        <v>2.9952130317687988</v>
      </c>
      <c r="U19" s="516">
        <v>3.27498459815979</v>
      </c>
      <c r="V19" s="516">
        <v>3.5267448425292969</v>
      </c>
      <c r="W19" s="516">
        <v>4.4509296417236328</v>
      </c>
      <c r="X19" s="516">
        <v>4.7523031234741211</v>
      </c>
      <c r="Y19" s="516">
        <v>5.3705816268920898</v>
      </c>
      <c r="Z19" s="516">
        <v>6.0475258827209473</v>
      </c>
    </row>
    <row r="20" spans="1:26" ht="12.75" customHeight="1" x14ac:dyDescent="0.25">
      <c r="A20" s="181" t="s">
        <v>1269</v>
      </c>
      <c r="B20" s="219"/>
      <c r="C20" s="516">
        <v>42.653057098388672</v>
      </c>
      <c r="D20" s="516">
        <v>41.454982757568359</v>
      </c>
      <c r="E20" s="516">
        <v>38.295501708984375</v>
      </c>
      <c r="F20" s="516">
        <v>38.098796844482422</v>
      </c>
      <c r="G20" s="516">
        <v>43.509967803955078</v>
      </c>
      <c r="H20" s="516">
        <v>51.565608978271484</v>
      </c>
      <c r="I20" s="516">
        <v>52.170539855957031</v>
      </c>
      <c r="J20" s="516">
        <v>59.028392791748047</v>
      </c>
      <c r="K20" s="516">
        <v>63.399959564208984</v>
      </c>
      <c r="L20" s="516">
        <v>59.126667022705078</v>
      </c>
      <c r="M20" s="516">
        <v>62.49951171875</v>
      </c>
      <c r="N20" s="516">
        <v>77.930648803710938</v>
      </c>
      <c r="O20" s="516">
        <v>91.991737365722656</v>
      </c>
      <c r="P20" s="516">
        <v>96.537384033203125</v>
      </c>
      <c r="Q20" s="516">
        <v>109.10781097412109</v>
      </c>
      <c r="R20" s="516">
        <v>127.11640930175781</v>
      </c>
      <c r="S20" s="516">
        <v>120.1458740234375</v>
      </c>
      <c r="T20" s="516">
        <v>104.96268463134766</v>
      </c>
      <c r="U20" s="516">
        <v>96.734321594238281</v>
      </c>
      <c r="V20" s="516">
        <v>84.356758117675781</v>
      </c>
      <c r="W20" s="516">
        <v>46.223758697509766</v>
      </c>
      <c r="X20" s="516">
        <v>5.7272968292236328</v>
      </c>
      <c r="Y20" s="516">
        <v>24.945358276367188</v>
      </c>
      <c r="Z20" s="516">
        <v>52.586891174316406</v>
      </c>
    </row>
    <row r="21" spans="1:26" ht="12.75" customHeight="1" x14ac:dyDescent="0.25">
      <c r="A21" s="181" t="s">
        <v>1308</v>
      </c>
      <c r="B21" s="219"/>
      <c r="C21" s="516">
        <v>0.37523972988128662</v>
      </c>
      <c r="D21" s="516">
        <v>0.32252851128578186</v>
      </c>
      <c r="E21" s="516">
        <v>0.39149180054664612</v>
      </c>
      <c r="F21" s="516">
        <v>0.37762162089347839</v>
      </c>
      <c r="G21" s="516">
        <v>0.38336291909217834</v>
      </c>
      <c r="H21" s="516">
        <v>0.40501195192337036</v>
      </c>
      <c r="I21" s="516">
        <v>0.39853328466415405</v>
      </c>
      <c r="J21" s="516">
        <v>0.30137667059898376</v>
      </c>
      <c r="K21" s="516">
        <v>0.35457226634025574</v>
      </c>
      <c r="L21" s="516">
        <v>0.29863780736923218</v>
      </c>
      <c r="M21" s="516">
        <v>0.29468616843223572</v>
      </c>
      <c r="N21" s="516">
        <v>0.29154163599014282</v>
      </c>
      <c r="O21" s="516">
        <v>0.24229401350021362</v>
      </c>
      <c r="P21" s="516">
        <v>6.3313998281955719E-2</v>
      </c>
      <c r="Q21" s="516">
        <v>8.965899795293808E-2</v>
      </c>
      <c r="R21" s="516">
        <v>0.13969200849533081</v>
      </c>
      <c r="S21" s="516">
        <v>0.14093600213527679</v>
      </c>
      <c r="T21" s="516">
        <v>0.12202999740839005</v>
      </c>
      <c r="U21" s="516">
        <v>0.14641900360584259</v>
      </c>
      <c r="V21" s="516">
        <v>0.24779699742794037</v>
      </c>
      <c r="W21" s="516">
        <v>0.14244599640369415</v>
      </c>
      <c r="X21" s="516">
        <v>0.16436199843883514</v>
      </c>
      <c r="Y21" s="516">
        <v>0.25478899478912354</v>
      </c>
      <c r="Z21" s="516">
        <v>0.18171600997447968</v>
      </c>
    </row>
    <row r="22" spans="1:26" s="107" customFormat="1" x14ac:dyDescent="0.25">
      <c r="A22" s="181" t="s">
        <v>94</v>
      </c>
      <c r="B22" s="219"/>
      <c r="C22" s="516">
        <v>7.6878383755683899E-2</v>
      </c>
      <c r="D22" s="516">
        <v>0.53598469495773315</v>
      </c>
      <c r="E22" s="516">
        <v>0.5170290470123291</v>
      </c>
      <c r="F22" s="516">
        <v>0.57704359292984009</v>
      </c>
      <c r="G22" s="516">
        <v>0.52933335304260254</v>
      </c>
      <c r="H22" s="516">
        <v>0.55557471513748169</v>
      </c>
      <c r="I22" s="516">
        <v>0.60245662927627563</v>
      </c>
      <c r="J22" s="516">
        <v>0.64346688985824585</v>
      </c>
      <c r="K22" s="516">
        <v>0.61902511119842529</v>
      </c>
      <c r="L22" s="516">
        <v>0.60486376285552979</v>
      </c>
      <c r="M22" s="516">
        <v>0.6175994873046875</v>
      </c>
      <c r="N22" s="516">
        <v>0.59237831830978394</v>
      </c>
      <c r="O22" s="516">
        <v>0.6097378134727478</v>
      </c>
      <c r="P22" s="516">
        <v>0.68340367078781128</v>
      </c>
      <c r="Q22" s="516">
        <v>0.6768033504486084</v>
      </c>
      <c r="R22" s="516">
        <v>0.70940905809402466</v>
      </c>
      <c r="S22" s="516">
        <v>0.77093213796615601</v>
      </c>
      <c r="T22" s="516">
        <v>0.80822581052780151</v>
      </c>
      <c r="U22" s="516">
        <v>0.83268868923187256</v>
      </c>
      <c r="V22" s="516">
        <v>0.89309495687484741</v>
      </c>
      <c r="W22" s="516">
        <v>0.92614102363586426</v>
      </c>
      <c r="X22" s="516">
        <v>0.81344646215438843</v>
      </c>
      <c r="Y22" s="516">
        <v>0.79897487163543701</v>
      </c>
      <c r="Z22" s="516">
        <v>0.20415200293064117</v>
      </c>
    </row>
    <row r="23" spans="1:26" ht="20.25" customHeight="1" x14ac:dyDescent="0.25">
      <c r="A23" s="219" t="s">
        <v>1270</v>
      </c>
      <c r="B23" s="219"/>
      <c r="C23" s="219">
        <v>32.378150939941406</v>
      </c>
      <c r="D23" s="219">
        <v>32.215187072753906</v>
      </c>
      <c r="E23" s="219">
        <v>35.290958404541016</v>
      </c>
      <c r="F23" s="219">
        <v>31.136129379272461</v>
      </c>
      <c r="G23" s="219">
        <v>33.427627563476563</v>
      </c>
      <c r="H23" s="219">
        <v>36.803668975830078</v>
      </c>
      <c r="I23" s="219">
        <v>41.224979400634766</v>
      </c>
      <c r="J23" s="219">
        <v>41.820117950439453</v>
      </c>
      <c r="K23" s="219">
        <v>47.051025390625</v>
      </c>
      <c r="L23" s="219">
        <v>42.411827087402344</v>
      </c>
      <c r="M23" s="219">
        <v>42.534828186035156</v>
      </c>
      <c r="N23" s="219">
        <v>44.902194976806641</v>
      </c>
      <c r="O23" s="219">
        <v>53.559764862060547</v>
      </c>
      <c r="P23" s="219">
        <v>52.846836090087891</v>
      </c>
      <c r="Q23" s="219">
        <v>53.257366180419922</v>
      </c>
      <c r="R23" s="219">
        <v>60.191539764404297</v>
      </c>
      <c r="S23" s="219">
        <v>63.1663818359375</v>
      </c>
      <c r="T23" s="219">
        <v>68.317337036132813</v>
      </c>
      <c r="U23" s="219">
        <v>62.953205108642578</v>
      </c>
      <c r="V23" s="219">
        <v>64.58697509765625</v>
      </c>
      <c r="W23" s="219">
        <v>54.765647888183594</v>
      </c>
      <c r="X23" s="219">
        <v>43.094802856445313</v>
      </c>
      <c r="Y23" s="219">
        <v>58.476604461669922</v>
      </c>
      <c r="Z23" s="219">
        <v>56.136062622070313</v>
      </c>
    </row>
    <row r="24" spans="1:26" ht="12.75" customHeight="1" x14ac:dyDescent="0.25">
      <c r="A24" s="181" t="s">
        <v>1021</v>
      </c>
      <c r="B24" s="219"/>
      <c r="C24" s="219">
        <v>15.27347469329834</v>
      </c>
      <c r="D24" s="219">
        <v>13.243209838867188</v>
      </c>
      <c r="E24" s="219">
        <v>15.572287559509277</v>
      </c>
      <c r="F24" s="219">
        <v>12.00587272644043</v>
      </c>
      <c r="G24" s="219">
        <v>13.033843040466309</v>
      </c>
      <c r="H24" s="219">
        <v>14.665488243103027</v>
      </c>
      <c r="I24" s="219">
        <v>16.593290328979492</v>
      </c>
      <c r="J24" s="219">
        <v>18.771553039550781</v>
      </c>
      <c r="K24" s="219">
        <v>21.08837890625</v>
      </c>
      <c r="L24" s="219">
        <v>17.619632720947266</v>
      </c>
      <c r="M24" s="219">
        <v>19.542181015014648</v>
      </c>
      <c r="N24" s="219">
        <v>17.256265640258789</v>
      </c>
      <c r="O24" s="219">
        <v>20.901742935180664</v>
      </c>
      <c r="P24" s="219">
        <v>19.604606628417969</v>
      </c>
      <c r="Q24" s="219">
        <v>20.189950942993164</v>
      </c>
      <c r="R24" s="219">
        <v>24.282863616943359</v>
      </c>
      <c r="S24" s="219">
        <v>24.614166259765625</v>
      </c>
      <c r="T24" s="219">
        <v>24.937967300415039</v>
      </c>
      <c r="U24" s="219">
        <v>22.752981185913086</v>
      </c>
      <c r="V24" s="219">
        <v>22.564529418945313</v>
      </c>
      <c r="W24" s="219">
        <v>22.148429870605469</v>
      </c>
      <c r="X24" s="219">
        <v>17.308448791503906</v>
      </c>
      <c r="Y24" s="219">
        <v>20.787702560424805</v>
      </c>
      <c r="Z24" s="219">
        <v>24.074140548706055</v>
      </c>
    </row>
    <row r="25" spans="1:26" ht="12.75" customHeight="1" x14ac:dyDescent="0.25">
      <c r="A25" s="220" t="s">
        <v>1309</v>
      </c>
      <c r="B25" s="219"/>
      <c r="C25" s="219">
        <v>10.759886741638184</v>
      </c>
      <c r="D25" s="219">
        <v>8.4510269165039063</v>
      </c>
      <c r="E25" s="219">
        <v>8.6603164672851563</v>
      </c>
      <c r="F25" s="219">
        <v>5.5430679321289063</v>
      </c>
      <c r="G25" s="219">
        <v>6.4086437225341797</v>
      </c>
      <c r="H25" s="219">
        <v>7.7270011901855469</v>
      </c>
      <c r="I25" s="219">
        <v>10.145038604736328</v>
      </c>
      <c r="J25" s="219">
        <v>12.803371429443359</v>
      </c>
      <c r="K25" s="219">
        <v>13.511783599853516</v>
      </c>
      <c r="L25" s="219">
        <v>10.934845924377441</v>
      </c>
      <c r="M25" s="219">
        <v>13.205012321472168</v>
      </c>
      <c r="N25" s="219">
        <v>11.293352127075195</v>
      </c>
      <c r="O25" s="219">
        <v>14.541781425476074</v>
      </c>
      <c r="P25" s="219">
        <v>13.896346092224121</v>
      </c>
      <c r="Q25" s="219">
        <v>14.823567390441895</v>
      </c>
      <c r="R25" s="219">
        <v>18.223237991333008</v>
      </c>
      <c r="S25" s="219">
        <v>18.048227310180664</v>
      </c>
      <c r="T25" s="219">
        <v>18.354137420654297</v>
      </c>
      <c r="U25" s="219">
        <v>16.813583374023438</v>
      </c>
      <c r="V25" s="219">
        <v>17.044534683227539</v>
      </c>
      <c r="W25" s="219">
        <v>18.148902893066406</v>
      </c>
      <c r="X25" s="219">
        <v>16.01597785949707</v>
      </c>
      <c r="Y25" s="219">
        <v>16.90693473815918</v>
      </c>
      <c r="Z25" s="219">
        <v>18.221462249755859</v>
      </c>
    </row>
    <row r="26" spans="1:26" ht="12.75" customHeight="1" x14ac:dyDescent="0.25">
      <c r="A26" s="220" t="s">
        <v>1310</v>
      </c>
      <c r="B26" s="219"/>
      <c r="C26" s="219">
        <v>4.5135879516601563</v>
      </c>
      <c r="D26" s="219">
        <v>4.7921829223632813</v>
      </c>
      <c r="E26" s="219">
        <v>6.9119710922241211</v>
      </c>
      <c r="F26" s="219">
        <v>6.4628047943115234</v>
      </c>
      <c r="G26" s="219">
        <v>6.6251988410949707</v>
      </c>
      <c r="H26" s="219">
        <v>6.9384875297546387</v>
      </c>
      <c r="I26" s="219">
        <v>6.4482517242431641</v>
      </c>
      <c r="J26" s="219">
        <v>5.9681816101074219</v>
      </c>
      <c r="K26" s="219">
        <v>7.5765948295593262</v>
      </c>
      <c r="L26" s="219">
        <v>6.6847872734069824</v>
      </c>
      <c r="M26" s="219">
        <v>6.3371682167053223</v>
      </c>
      <c r="N26" s="219">
        <v>5.962913990020752</v>
      </c>
      <c r="O26" s="219">
        <v>6.359961986541748</v>
      </c>
      <c r="P26" s="219">
        <v>5.7082595825195313</v>
      </c>
      <c r="Q26" s="219">
        <v>5.3663825988769531</v>
      </c>
      <c r="R26" s="219">
        <v>6.0596251487731934</v>
      </c>
      <c r="S26" s="219">
        <v>6.5659384727478027</v>
      </c>
      <c r="T26" s="219">
        <v>6.5838303565979004</v>
      </c>
      <c r="U26" s="219">
        <v>5.939396858215332</v>
      </c>
      <c r="V26" s="219">
        <v>5.5199952125549316</v>
      </c>
      <c r="W26" s="219">
        <v>3.9995269775390625</v>
      </c>
      <c r="X26" s="219">
        <v>1.2924709320068359</v>
      </c>
      <c r="Y26" s="219">
        <v>3.8807671070098877</v>
      </c>
      <c r="Z26" s="219">
        <v>5.8526778221130371</v>
      </c>
    </row>
    <row r="27" spans="1:26" ht="12.75" customHeight="1" x14ac:dyDescent="0.25">
      <c r="A27" s="181" t="s">
        <v>1269</v>
      </c>
      <c r="B27" s="219"/>
      <c r="C27" s="219">
        <v>9.9182500839233398</v>
      </c>
      <c r="D27" s="219">
        <v>10.440673828125</v>
      </c>
      <c r="E27" s="219">
        <v>11.622546195983887</v>
      </c>
      <c r="F27" s="219">
        <v>9.0222272872924805</v>
      </c>
      <c r="G27" s="219">
        <v>11.628716468811035</v>
      </c>
      <c r="H27" s="219">
        <v>12.795914649963379</v>
      </c>
      <c r="I27" s="219">
        <v>13.919511795043945</v>
      </c>
      <c r="J27" s="219">
        <v>13.436002731323242</v>
      </c>
      <c r="K27" s="219">
        <v>14.882559776306152</v>
      </c>
      <c r="L27" s="219">
        <v>14.882680892944336</v>
      </c>
      <c r="M27" s="219">
        <v>13.123007774353027</v>
      </c>
      <c r="N27" s="219">
        <v>17.368597030639648</v>
      </c>
      <c r="O27" s="219">
        <v>21.686737060546875</v>
      </c>
      <c r="P27" s="219">
        <v>22.762248992919922</v>
      </c>
      <c r="Q27" s="219">
        <v>21.211442947387695</v>
      </c>
      <c r="R27" s="219">
        <v>23.134523391723633</v>
      </c>
      <c r="S27" s="219">
        <v>23.706075668334961</v>
      </c>
      <c r="T27" s="219">
        <v>23.771984100341797</v>
      </c>
      <c r="U27" s="219">
        <v>24.230567932128906</v>
      </c>
      <c r="V27" s="219">
        <v>25.125003814697266</v>
      </c>
      <c r="W27" s="219">
        <v>17.090274810791016</v>
      </c>
      <c r="X27" s="219">
        <v>12.19938850402832</v>
      </c>
      <c r="Y27" s="219">
        <v>19.214118957519531</v>
      </c>
      <c r="Z27" s="219">
        <v>21.069868087768555</v>
      </c>
    </row>
    <row r="28" spans="1:26" ht="12.75" customHeight="1" x14ac:dyDescent="0.25">
      <c r="A28" s="220" t="s">
        <v>1311</v>
      </c>
      <c r="B28" s="219"/>
      <c r="C28" s="219">
        <v>6.0773353576660156</v>
      </c>
      <c r="D28" s="219">
        <v>6.5955419540405273</v>
      </c>
      <c r="E28" s="219">
        <v>7.5446920394897461</v>
      </c>
      <c r="F28" s="219">
        <v>6.4866981506347656</v>
      </c>
      <c r="G28" s="219">
        <v>8.0466957092285156</v>
      </c>
      <c r="H28" s="219">
        <v>7.3156733512878418</v>
      </c>
      <c r="I28" s="219">
        <v>7.2952671051025391</v>
      </c>
      <c r="J28" s="219">
        <v>7.5608601570129395</v>
      </c>
      <c r="K28" s="219">
        <v>7.4218435287475586</v>
      </c>
      <c r="L28" s="219">
        <v>6.2158794403076172</v>
      </c>
      <c r="M28" s="219">
        <v>6.2565169334411621</v>
      </c>
      <c r="N28" s="219">
        <v>9.5410623550415039</v>
      </c>
      <c r="O28" s="219">
        <v>11.465641021728516</v>
      </c>
      <c r="P28" s="219">
        <v>12.12648868560791</v>
      </c>
      <c r="Q28" s="219">
        <v>12.363569259643555</v>
      </c>
      <c r="R28" s="219">
        <v>12.473363876342773</v>
      </c>
      <c r="S28" s="219">
        <v>12.815182685852051</v>
      </c>
      <c r="T28" s="219">
        <v>13.134756088256836</v>
      </c>
      <c r="U28" s="219">
        <v>13.691462516784668</v>
      </c>
      <c r="V28" s="219">
        <v>13.83631706237793</v>
      </c>
      <c r="W28" s="219">
        <v>6.9808154106140137</v>
      </c>
      <c r="X28" s="219">
        <v>2.1886260509490967</v>
      </c>
      <c r="Y28" s="219">
        <v>7.7718162536621094</v>
      </c>
      <c r="Z28" s="219">
        <v>7.9715895652770996</v>
      </c>
    </row>
    <row r="29" spans="1:26" x14ac:dyDescent="0.25">
      <c r="A29" s="220" t="s">
        <v>1312</v>
      </c>
      <c r="B29" s="219"/>
      <c r="C29" s="219">
        <v>8.9458003640174866E-2</v>
      </c>
      <c r="D29" s="219">
        <v>0.70129400491714478</v>
      </c>
      <c r="E29" s="219">
        <v>0.8868979811668396</v>
      </c>
      <c r="F29" s="219">
        <v>0.76319801807403564</v>
      </c>
      <c r="G29" s="219">
        <v>0.83125197887420654</v>
      </c>
      <c r="H29" s="219">
        <v>0.55551397800445557</v>
      </c>
      <c r="I29" s="219">
        <v>0.68900001049041748</v>
      </c>
      <c r="J29" s="219">
        <v>0.76100802421569824</v>
      </c>
      <c r="K29" s="219">
        <v>0.55656599998474121</v>
      </c>
      <c r="L29" s="219">
        <v>0.5063139796257019</v>
      </c>
      <c r="M29" s="219">
        <v>0.48344200849533081</v>
      </c>
      <c r="N29" s="219">
        <v>0.52280700206756592</v>
      </c>
      <c r="O29" s="219">
        <v>1.5469340085983276</v>
      </c>
      <c r="P29" s="219">
        <v>1.5930379629135132</v>
      </c>
      <c r="Q29" s="219">
        <v>1.3784459829330444</v>
      </c>
      <c r="R29" s="219">
        <v>2.1128621101379395</v>
      </c>
      <c r="S29" s="219">
        <v>2.6790399551391602</v>
      </c>
      <c r="T29" s="219">
        <v>2.7077479362487793</v>
      </c>
      <c r="U29" s="219">
        <v>2.4175214767456055</v>
      </c>
      <c r="V29" s="219">
        <v>3.0166072845458984</v>
      </c>
      <c r="W29" s="219">
        <v>1.7190808057785034</v>
      </c>
      <c r="X29" s="219">
        <v>1.3406720161437988</v>
      </c>
      <c r="Y29" s="219">
        <v>2.0858180522918701</v>
      </c>
      <c r="Z29" s="219">
        <v>3.2681190967559814</v>
      </c>
    </row>
    <row r="30" spans="1:26" ht="12.75" customHeight="1" x14ac:dyDescent="0.25">
      <c r="A30" s="220" t="s">
        <v>1313</v>
      </c>
      <c r="B30" s="219"/>
      <c r="C30" s="219">
        <v>3.7514567375183105</v>
      </c>
      <c r="D30" s="219">
        <v>3.1438379287719727</v>
      </c>
      <c r="E30" s="219">
        <v>3.1909563541412354</v>
      </c>
      <c r="F30" s="219">
        <v>1.7723315954208374</v>
      </c>
      <c r="G30" s="219">
        <v>2.7507688999176025</v>
      </c>
      <c r="H30" s="219">
        <v>4.9247269630432129</v>
      </c>
      <c r="I30" s="219">
        <v>5.9352445602416992</v>
      </c>
      <c r="J30" s="219">
        <v>5.1141347885131836</v>
      </c>
      <c r="K30" s="219">
        <v>6.9041500091552734</v>
      </c>
      <c r="L30" s="219">
        <v>8.1604881286621094</v>
      </c>
      <c r="M30" s="219">
        <v>6.3830490112304688</v>
      </c>
      <c r="N30" s="219">
        <v>7.3047285079956055</v>
      </c>
      <c r="O30" s="219">
        <v>8.6741619110107422</v>
      </c>
      <c r="P30" s="219">
        <v>9.0427217483520508</v>
      </c>
      <c r="Q30" s="219">
        <v>7.4694266319274902</v>
      </c>
      <c r="R30" s="219">
        <v>8.5482959747314453</v>
      </c>
      <c r="S30" s="219">
        <v>8.2118539810180664</v>
      </c>
      <c r="T30" s="219">
        <v>7.9294800758361816</v>
      </c>
      <c r="U30" s="219">
        <v>8.1215829849243164</v>
      </c>
      <c r="V30" s="219">
        <v>8.2720794677734375</v>
      </c>
      <c r="W30" s="219">
        <v>8.3903779983520508</v>
      </c>
      <c r="X30" s="219">
        <v>8.6700906753540039</v>
      </c>
      <c r="Y30" s="219">
        <v>9.3564834594726563</v>
      </c>
      <c r="Z30" s="219">
        <v>9.8301582336425781</v>
      </c>
    </row>
    <row r="31" spans="1:26" s="110" customFormat="1" x14ac:dyDescent="0.25">
      <c r="A31" s="181" t="s">
        <v>1308</v>
      </c>
      <c r="B31" s="219"/>
      <c r="C31" s="219">
        <v>1.6867892742156982</v>
      </c>
      <c r="D31" s="219">
        <v>1.853076696395874</v>
      </c>
      <c r="E31" s="219">
        <v>2.3328075408935547</v>
      </c>
      <c r="F31" s="219">
        <v>2.4187378883361816</v>
      </c>
      <c r="G31" s="219">
        <v>2.064354419708252</v>
      </c>
      <c r="H31" s="219">
        <v>2.3509547710418701</v>
      </c>
      <c r="I31" s="219">
        <v>1.840140700340271</v>
      </c>
      <c r="J31" s="219">
        <v>1.798720121383667</v>
      </c>
      <c r="K31" s="219">
        <v>1.8547720909118652</v>
      </c>
      <c r="L31" s="219">
        <v>1.7764650583267212</v>
      </c>
      <c r="M31" s="219">
        <v>2.949796199798584</v>
      </c>
      <c r="N31" s="219">
        <v>2.5391898155212402</v>
      </c>
      <c r="O31" s="219">
        <v>3.1727409362792969</v>
      </c>
      <c r="P31" s="219">
        <v>2.770503044128418</v>
      </c>
      <c r="Q31" s="219">
        <v>2.9182353019714355</v>
      </c>
      <c r="R31" s="219">
        <v>2.9688477516174316</v>
      </c>
      <c r="S31" s="219">
        <v>2.8323738574981689</v>
      </c>
      <c r="T31" s="219">
        <v>2.9287867546081543</v>
      </c>
      <c r="U31" s="219">
        <v>2.9486560821533203</v>
      </c>
      <c r="V31" s="219">
        <v>2.1727595329284668</v>
      </c>
      <c r="W31" s="219">
        <v>1.3684852123260498</v>
      </c>
      <c r="X31" s="219">
        <v>1.2757189273834229</v>
      </c>
      <c r="Y31" s="219">
        <v>1.1640224456787109</v>
      </c>
      <c r="Z31" s="219">
        <v>0.86985558271408081</v>
      </c>
    </row>
    <row r="32" spans="1:26" x14ac:dyDescent="0.25">
      <c r="A32" s="181" t="s">
        <v>1314</v>
      </c>
      <c r="B32" s="219"/>
      <c r="C32" s="219">
        <v>1.7239235639572144</v>
      </c>
      <c r="D32" s="219">
        <v>1.7674362659454346</v>
      </c>
      <c r="E32" s="219">
        <v>1.3177841901779175</v>
      </c>
      <c r="F32" s="219">
        <v>1.1503859758377075</v>
      </c>
      <c r="G32" s="219">
        <v>1.7778960466384888</v>
      </c>
      <c r="H32" s="219">
        <v>0.92985665798187256</v>
      </c>
      <c r="I32" s="219">
        <v>1.2298170328140259</v>
      </c>
      <c r="J32" s="219">
        <v>1.427870512008667</v>
      </c>
      <c r="K32" s="219">
        <v>2.5445675849914551</v>
      </c>
      <c r="L32" s="219">
        <v>1.8756953477859497</v>
      </c>
      <c r="M32" s="219">
        <v>1.6528830528259277</v>
      </c>
      <c r="N32" s="219">
        <v>2.292586088180542</v>
      </c>
      <c r="O32" s="219">
        <v>1.9730634689331055</v>
      </c>
      <c r="P32" s="219">
        <v>1.9870556592941284</v>
      </c>
      <c r="Q32" s="219">
        <v>2.5013682842254639</v>
      </c>
      <c r="R32" s="219">
        <v>2.8322737216949463</v>
      </c>
      <c r="S32" s="219">
        <v>2.6825966835021973</v>
      </c>
      <c r="T32" s="219">
        <v>2.1213223934173584</v>
      </c>
      <c r="U32" s="219">
        <v>2.4250059127807617</v>
      </c>
      <c r="V32" s="219">
        <v>3.0886499881744385</v>
      </c>
      <c r="W32" s="219">
        <v>3.3945555686950684</v>
      </c>
      <c r="X32" s="219">
        <v>3.5734057426452637</v>
      </c>
      <c r="Y32" s="219">
        <v>2.124000072479248</v>
      </c>
      <c r="Z32" s="219">
        <v>3.215400218963623</v>
      </c>
    </row>
    <row r="33" spans="1:26" x14ac:dyDescent="0.25">
      <c r="A33" s="181" t="s">
        <v>94</v>
      </c>
      <c r="B33" s="219"/>
      <c r="C33" s="219">
        <v>3.7757143974304199</v>
      </c>
      <c r="D33" s="219">
        <v>4.910789966583252</v>
      </c>
      <c r="E33" s="219">
        <v>4.4455347061157227</v>
      </c>
      <c r="F33" s="219">
        <v>6.538905143737793</v>
      </c>
      <c r="G33" s="219">
        <v>4.922818660736084</v>
      </c>
      <c r="H33" s="219">
        <v>6.0614557266235352</v>
      </c>
      <c r="I33" s="219">
        <v>7.6422181129455566</v>
      </c>
      <c r="J33" s="219">
        <v>6.3859710693359375</v>
      </c>
      <c r="K33" s="219">
        <v>6.6807460784912109</v>
      </c>
      <c r="L33" s="219">
        <v>6.257349967956543</v>
      </c>
      <c r="M33" s="219">
        <v>5.2669596672058105</v>
      </c>
      <c r="N33" s="219">
        <v>5.445556640625</v>
      </c>
      <c r="O33" s="219">
        <v>5.8254785537719727</v>
      </c>
      <c r="P33" s="219">
        <v>5.7224211692810059</v>
      </c>
      <c r="Q33" s="219">
        <v>6.436368465423584</v>
      </c>
      <c r="R33" s="219">
        <v>6.9730319976806641</v>
      </c>
      <c r="S33" s="219">
        <v>9.3311700820922852</v>
      </c>
      <c r="T33" s="219">
        <v>14.557276725769043</v>
      </c>
      <c r="U33" s="219">
        <v>10.595995903015137</v>
      </c>
      <c r="V33" s="219">
        <v>11.63603401184082</v>
      </c>
      <c r="W33" s="219">
        <v>10.763904571533203</v>
      </c>
      <c r="X33" s="219">
        <v>8.7378435134887695</v>
      </c>
      <c r="Y33" s="219">
        <v>15.186760902404785</v>
      </c>
      <c r="Z33" s="219">
        <v>6.9067997932434082</v>
      </c>
    </row>
    <row r="34" spans="1:26" s="107" customFormat="1" ht="20.25" customHeight="1" x14ac:dyDescent="0.25">
      <c r="A34" s="107" t="s">
        <v>1271</v>
      </c>
      <c r="C34" s="107">
        <v>-10.741314888000488</v>
      </c>
      <c r="D34" s="107">
        <v>-10.860158920288086</v>
      </c>
      <c r="E34" s="107">
        <v>-12.961687088012695</v>
      </c>
      <c r="F34" s="107">
        <v>-8.3586435317993164</v>
      </c>
      <c r="G34" s="107">
        <v>-7.0694336891174316</v>
      </c>
      <c r="H34" s="107">
        <v>-8.7270021438598633</v>
      </c>
      <c r="I34" s="107">
        <v>-8.7648305892944336</v>
      </c>
      <c r="J34" s="107">
        <v>-10.724972724914551</v>
      </c>
      <c r="K34" s="107">
        <v>-9.4357481002807617</v>
      </c>
      <c r="L34" s="107">
        <v>-1.7525207996368408</v>
      </c>
      <c r="M34" s="107">
        <v>-2.1155664920806885</v>
      </c>
      <c r="N34" s="107">
        <v>-3.0697891712188721</v>
      </c>
      <c r="O34" s="107">
        <v>-7.8911705017089844</v>
      </c>
      <c r="P34" s="107">
        <v>-5.2712898254394531</v>
      </c>
      <c r="Q34" s="107">
        <v>-9.0745763778686523</v>
      </c>
      <c r="R34" s="107">
        <v>-13.143975257873535</v>
      </c>
      <c r="S34" s="107">
        <v>-15.742461204528809</v>
      </c>
      <c r="T34" s="107">
        <v>-5.8714962005615234</v>
      </c>
      <c r="U34" s="107">
        <v>-7.4591450691223145</v>
      </c>
      <c r="V34" s="107">
        <v>-1.9774901866912842</v>
      </c>
      <c r="W34" s="107">
        <v>6.0028018951416016</v>
      </c>
      <c r="X34" s="107">
        <v>8.9368572235107422</v>
      </c>
      <c r="Y34" s="107">
        <v>3.3130137920379639</v>
      </c>
      <c r="Z34" s="107">
        <v>-15.683813095092773</v>
      </c>
    </row>
    <row r="35" spans="1:26" ht="20.25" customHeight="1" x14ac:dyDescent="0.25">
      <c r="A35" s="219" t="s">
        <v>1272</v>
      </c>
      <c r="B35" s="219"/>
      <c r="C35" s="219">
        <v>6.9056625366210938</v>
      </c>
      <c r="D35" s="219">
        <v>9.2293853759765625</v>
      </c>
      <c r="E35" s="219">
        <v>8.176753044128418</v>
      </c>
      <c r="F35" s="219">
        <v>6.8369884490966797</v>
      </c>
      <c r="G35" s="219">
        <v>6.9268927574157715</v>
      </c>
      <c r="H35" s="219">
        <v>9.081730842590332</v>
      </c>
      <c r="I35" s="219">
        <v>10.683219909667969</v>
      </c>
      <c r="J35" s="219">
        <v>11.430191993713379</v>
      </c>
      <c r="K35" s="219">
        <v>14.761930465698242</v>
      </c>
      <c r="L35" s="219">
        <v>14.29464054107666</v>
      </c>
      <c r="M35" s="219">
        <v>14.09642505645752</v>
      </c>
      <c r="N35" s="219">
        <v>14.967103004455566</v>
      </c>
      <c r="O35" s="219">
        <v>14.797530174255371</v>
      </c>
      <c r="P35" s="219">
        <v>17.770757675170898</v>
      </c>
      <c r="Q35" s="219">
        <v>15.41063117980957</v>
      </c>
      <c r="R35" s="219">
        <v>18.807855606079102</v>
      </c>
      <c r="S35" s="219">
        <v>17.985361099243164</v>
      </c>
      <c r="T35" s="219">
        <v>22.904340744018555</v>
      </c>
      <c r="U35" s="219">
        <v>22.540716171264648</v>
      </c>
      <c r="V35" s="219">
        <v>23.916763305664063</v>
      </c>
      <c r="W35" s="219">
        <v>20.556661605834961</v>
      </c>
      <c r="X35" s="219">
        <v>20.704000473022461</v>
      </c>
      <c r="Y35" s="219">
        <v>23.964635848999023</v>
      </c>
      <c r="Z35" s="219">
        <v>24.423912048339844</v>
      </c>
    </row>
    <row r="36" spans="1:26" ht="12.75" customHeight="1" x14ac:dyDescent="0.25">
      <c r="A36" s="181" t="s">
        <v>75</v>
      </c>
      <c r="B36" s="219"/>
      <c r="C36" s="219">
        <v>0.57868397235870361</v>
      </c>
      <c r="D36" s="219">
        <v>0.50480252504348755</v>
      </c>
      <c r="E36" s="219">
        <v>0.53129249811172485</v>
      </c>
      <c r="F36" s="219">
        <v>0.36205330491065979</v>
      </c>
      <c r="G36" s="219">
        <v>0.50578522682189941</v>
      </c>
      <c r="H36" s="219">
        <v>0.80371969938278198</v>
      </c>
      <c r="I36" s="219">
        <v>0.95159268379211426</v>
      </c>
      <c r="J36" s="219">
        <v>0.85221761465072632</v>
      </c>
      <c r="K36" s="219">
        <v>1.1153440475463867</v>
      </c>
      <c r="L36" s="219">
        <v>1.3586527109146118</v>
      </c>
      <c r="M36" s="219">
        <v>1.175919771194458</v>
      </c>
      <c r="N36" s="219">
        <v>1.3157615661621094</v>
      </c>
      <c r="O36" s="219">
        <v>1.5420231819152832</v>
      </c>
      <c r="P36" s="219">
        <v>1.6024709939956665</v>
      </c>
      <c r="Q36" s="219">
        <v>1.360099196434021</v>
      </c>
      <c r="R36" s="219">
        <v>1.5229251384735107</v>
      </c>
      <c r="S36" s="219">
        <v>1.5222678184509277</v>
      </c>
      <c r="T36" s="219">
        <v>1.5132957696914673</v>
      </c>
      <c r="U36" s="219">
        <v>1.4432982206344604</v>
      </c>
      <c r="V36" s="219">
        <v>1.4716413021087646</v>
      </c>
      <c r="W36" s="219">
        <v>1.37198805809021</v>
      </c>
      <c r="X36" s="219">
        <v>0.94911736249923706</v>
      </c>
      <c r="Y36" s="219">
        <v>1.1076509952545166</v>
      </c>
      <c r="Z36" s="219">
        <v>1.1618582010269165</v>
      </c>
    </row>
    <row r="37" spans="1:26" ht="12.75" customHeight="1" x14ac:dyDescent="0.25">
      <c r="A37" s="181" t="s">
        <v>1274</v>
      </c>
      <c r="B37" s="219"/>
      <c r="C37" s="219">
        <v>5.7354998588562012</v>
      </c>
      <c r="D37" s="219">
        <v>7.65045166015625</v>
      </c>
      <c r="E37" s="219">
        <v>6.2677726745605469</v>
      </c>
      <c r="F37" s="219">
        <v>5.066469669342041</v>
      </c>
      <c r="G37" s="219">
        <v>4.9778852462768555</v>
      </c>
      <c r="H37" s="219">
        <v>5.9184350967407227</v>
      </c>
      <c r="I37" s="219">
        <v>6.7629437446594238</v>
      </c>
      <c r="J37" s="219">
        <v>8.2020053863525391</v>
      </c>
      <c r="K37" s="219">
        <v>11.045967102050781</v>
      </c>
      <c r="L37" s="219">
        <v>10.382071495056152</v>
      </c>
      <c r="M37" s="219">
        <v>10.815875053405762</v>
      </c>
      <c r="N37" s="219">
        <v>11.977114677429199</v>
      </c>
      <c r="O37" s="219">
        <v>10.55067253112793</v>
      </c>
      <c r="P37" s="219">
        <v>12.332193374633789</v>
      </c>
      <c r="Q37" s="219">
        <v>8.2153730392456055</v>
      </c>
      <c r="R37" s="219">
        <v>8.7681894302368164</v>
      </c>
      <c r="S37" s="219">
        <v>9.1009492874145508</v>
      </c>
      <c r="T37" s="219">
        <v>10.51734447479248</v>
      </c>
      <c r="U37" s="219">
        <v>11.589618682861328</v>
      </c>
      <c r="V37" s="219">
        <v>12.026817321777344</v>
      </c>
      <c r="W37" s="219">
        <v>11.050716400146484</v>
      </c>
      <c r="X37" s="219">
        <v>11.979335784912109</v>
      </c>
      <c r="Y37" s="219">
        <v>12.111831665039063</v>
      </c>
      <c r="Z37" s="219">
        <v>16.04353141784668</v>
      </c>
    </row>
    <row r="38" spans="1:26" ht="12.75" customHeight="1" x14ac:dyDescent="0.25">
      <c r="A38" s="220" t="s">
        <v>1315</v>
      </c>
      <c r="B38" s="219"/>
      <c r="C38" s="219">
        <v>0</v>
      </c>
      <c r="D38" s="219">
        <v>0</v>
      </c>
      <c r="E38" s="219">
        <v>0</v>
      </c>
      <c r="F38" s="219">
        <v>0</v>
      </c>
      <c r="G38" s="219">
        <v>0</v>
      </c>
      <c r="H38" s="219">
        <v>0</v>
      </c>
      <c r="I38" s="219">
        <v>0</v>
      </c>
      <c r="J38" s="219">
        <v>0</v>
      </c>
      <c r="K38" s="219">
        <v>0</v>
      </c>
      <c r="L38" s="219">
        <v>2.0999999716877937E-2</v>
      </c>
      <c r="M38" s="219">
        <v>3.0249999836087227E-2</v>
      </c>
      <c r="N38" s="219">
        <v>3.7000000476837158E-2</v>
      </c>
      <c r="O38" s="219">
        <v>1.7289999723434448</v>
      </c>
      <c r="P38" s="219">
        <v>0.97200000286102295</v>
      </c>
      <c r="Q38" s="219">
        <v>1.1779999732971191</v>
      </c>
      <c r="R38" s="219">
        <v>1.3370000123977661</v>
      </c>
      <c r="S38" s="219">
        <v>1.9709999561309814</v>
      </c>
      <c r="T38" s="219">
        <v>2.5099999904632568</v>
      </c>
      <c r="U38" s="219">
        <v>3.5</v>
      </c>
      <c r="V38" s="219">
        <v>4</v>
      </c>
      <c r="W38" s="219">
        <v>2.7330000400543213</v>
      </c>
      <c r="X38" s="219">
        <v>1.9409999847412109</v>
      </c>
      <c r="Y38" s="219">
        <v>2.4800000190734863</v>
      </c>
      <c r="Z38" s="219">
        <v>6.4050002098083496</v>
      </c>
    </row>
    <row r="39" spans="1:26" ht="12.75" customHeight="1" x14ac:dyDescent="0.25">
      <c r="A39" s="220" t="s">
        <v>1316</v>
      </c>
      <c r="B39" s="219"/>
      <c r="C39" s="219">
        <v>4.2898678779602051</v>
      </c>
      <c r="D39" s="219">
        <v>5.8948702812194824</v>
      </c>
      <c r="E39" s="219">
        <v>4.754793643951416</v>
      </c>
      <c r="F39" s="219">
        <v>3.6274936199188232</v>
      </c>
      <c r="G39" s="219">
        <v>3.5683941841125488</v>
      </c>
      <c r="H39" s="219">
        <v>3.9961211681365967</v>
      </c>
      <c r="I39" s="219">
        <v>4.2336030006408691</v>
      </c>
      <c r="J39" s="219">
        <v>4.6713404655456543</v>
      </c>
      <c r="K39" s="219">
        <v>6.584846019744873</v>
      </c>
      <c r="L39" s="219">
        <v>5.479794979095459</v>
      </c>
      <c r="M39" s="219">
        <v>6.001983642578125</v>
      </c>
      <c r="N39" s="219">
        <v>6.9952397346496582</v>
      </c>
      <c r="O39" s="219">
        <v>4.0396838188171387</v>
      </c>
      <c r="P39" s="219">
        <v>7.8681521415710449</v>
      </c>
      <c r="Q39" s="219">
        <v>3.8160412311553955</v>
      </c>
      <c r="R39" s="219">
        <v>5.053797721862793</v>
      </c>
      <c r="S39" s="219">
        <v>5.1907143592834473</v>
      </c>
      <c r="T39" s="219">
        <v>4.7512845993041992</v>
      </c>
      <c r="U39" s="219">
        <v>5.2674007415771484</v>
      </c>
      <c r="V39" s="219">
        <v>5.0420913696289063</v>
      </c>
      <c r="W39" s="219">
        <v>5.0068092346191406</v>
      </c>
      <c r="X39" s="219">
        <v>5.8882255554199219</v>
      </c>
      <c r="Y39" s="219">
        <v>4.4865436553955078</v>
      </c>
      <c r="Z39" s="219">
        <v>4.9667229652404785</v>
      </c>
    </row>
    <row r="40" spans="1:26" ht="12.75" customHeight="1" x14ac:dyDescent="0.25">
      <c r="A40" s="220" t="s">
        <v>1275</v>
      </c>
      <c r="B40" s="219"/>
      <c r="C40" s="219">
        <v>1.4456319808959961</v>
      </c>
      <c r="D40" s="219">
        <v>1.7555810213088989</v>
      </c>
      <c r="E40" s="219">
        <v>1.5129790306091309</v>
      </c>
      <c r="F40" s="219">
        <v>1.4389760494232178</v>
      </c>
      <c r="G40" s="219">
        <v>1.39711594581604</v>
      </c>
      <c r="H40" s="219">
        <v>1.9223140478134155</v>
      </c>
      <c r="I40" s="219">
        <v>2.525521993637085</v>
      </c>
      <c r="J40" s="219">
        <v>3.5306649208068848</v>
      </c>
      <c r="K40" s="219">
        <v>4.3712759017944336</v>
      </c>
      <c r="L40" s="219">
        <v>4.4355378150939941</v>
      </c>
      <c r="M40" s="219">
        <v>4.4079070091247559</v>
      </c>
      <c r="N40" s="219">
        <v>4.9131221771240234</v>
      </c>
      <c r="O40" s="219">
        <v>4.7769489288330078</v>
      </c>
      <c r="P40" s="219">
        <v>3.4859580993652344</v>
      </c>
      <c r="Q40" s="219">
        <v>3.1363399028778076</v>
      </c>
      <c r="R40" s="219">
        <v>2.3742001056671143</v>
      </c>
      <c r="S40" s="219">
        <v>1.9392349720001221</v>
      </c>
      <c r="T40" s="219">
        <v>3.2560598850250244</v>
      </c>
      <c r="U40" s="219">
        <v>2.8222179412841797</v>
      </c>
      <c r="V40" s="219">
        <v>2.9847259521484375</v>
      </c>
      <c r="W40" s="219">
        <v>3.3109068870544434</v>
      </c>
      <c r="X40" s="219">
        <v>4.1501107215881348</v>
      </c>
      <c r="Y40" s="219">
        <v>5.1452884674072266</v>
      </c>
      <c r="Z40" s="219">
        <v>4.6718082427978516</v>
      </c>
    </row>
    <row r="41" spans="1:26" ht="12.75" customHeight="1" x14ac:dyDescent="0.25">
      <c r="A41" s="220" t="s">
        <v>1317</v>
      </c>
      <c r="B41" s="219"/>
      <c r="C41" s="219">
        <v>0</v>
      </c>
      <c r="D41" s="219">
        <v>0</v>
      </c>
      <c r="E41" s="219">
        <v>0</v>
      </c>
      <c r="F41" s="219">
        <v>0</v>
      </c>
      <c r="G41" s="219">
        <v>1.2374999932944775E-2</v>
      </c>
      <c r="H41" s="219">
        <v>0</v>
      </c>
      <c r="I41" s="219">
        <v>3.818925004452467E-3</v>
      </c>
      <c r="J41" s="219">
        <v>0</v>
      </c>
      <c r="K41" s="219">
        <v>8.9844882488250732E-2</v>
      </c>
      <c r="L41" s="219">
        <v>0.44573879241943359</v>
      </c>
      <c r="M41" s="219">
        <v>0.37573418021202087</v>
      </c>
      <c r="N41" s="219">
        <v>3.1752992421388626E-2</v>
      </c>
      <c r="O41" s="219">
        <v>5.0400355830788612E-3</v>
      </c>
      <c r="P41" s="219">
        <v>6.0830730944871902E-3</v>
      </c>
      <c r="Q41" s="219">
        <v>8.4991872310638428E-2</v>
      </c>
      <c r="R41" s="219">
        <v>3.1920007895678282E-3</v>
      </c>
      <c r="S41" s="219">
        <v>0</v>
      </c>
      <c r="T41" s="219">
        <v>0</v>
      </c>
      <c r="U41" s="219">
        <v>0</v>
      </c>
      <c r="V41" s="219">
        <v>0</v>
      </c>
      <c r="W41" s="219">
        <v>0</v>
      </c>
      <c r="X41" s="219">
        <v>0</v>
      </c>
      <c r="Y41" s="219">
        <v>0</v>
      </c>
      <c r="Z41" s="219">
        <v>0</v>
      </c>
    </row>
    <row r="42" spans="1:26" ht="12.75" customHeight="1" x14ac:dyDescent="0.25">
      <c r="A42" s="181" t="s">
        <v>1273</v>
      </c>
      <c r="B42" s="219"/>
      <c r="C42" s="219">
        <v>0.25873333215713501</v>
      </c>
      <c r="D42" s="219">
        <v>0.73038667440414429</v>
      </c>
      <c r="E42" s="219">
        <v>0.55412000417709351</v>
      </c>
      <c r="F42" s="219">
        <v>0.67439329624176025</v>
      </c>
      <c r="G42" s="219">
        <v>0.70674669742584229</v>
      </c>
      <c r="H42" s="219">
        <v>1.055506706237793</v>
      </c>
      <c r="I42" s="219">
        <v>1.0525866746902466</v>
      </c>
      <c r="J42" s="219">
        <v>1.0227466821670532</v>
      </c>
      <c r="K42" s="219">
        <v>1.0285400152206421</v>
      </c>
      <c r="L42" s="219">
        <v>1.3818399906158447</v>
      </c>
      <c r="M42" s="219">
        <v>1.0524799823760986</v>
      </c>
      <c r="N42" s="219">
        <v>0.77739399671554565</v>
      </c>
      <c r="O42" s="219">
        <v>1.75416100025177</v>
      </c>
      <c r="P42" s="219">
        <v>2.7881040573120117</v>
      </c>
      <c r="Q42" s="219">
        <v>5.0296511650085449</v>
      </c>
      <c r="R42" s="219">
        <v>7.9151639938354492</v>
      </c>
      <c r="S42" s="219">
        <v>6.5809011459350586</v>
      </c>
      <c r="T42" s="219">
        <v>9.7172679901123047</v>
      </c>
      <c r="U42" s="219">
        <v>8.4524755477905273</v>
      </c>
      <c r="V42" s="219">
        <v>9.5172176361083984</v>
      </c>
      <c r="W42" s="219">
        <v>7.8428750038146973</v>
      </c>
      <c r="X42" s="219">
        <v>7.7087540626525879</v>
      </c>
      <c r="Y42" s="219">
        <v>10.609000205993652</v>
      </c>
      <c r="Z42" s="219">
        <v>6.9169998168945313</v>
      </c>
    </row>
    <row r="43" spans="1:26" x14ac:dyDescent="0.25">
      <c r="A43" s="181" t="s">
        <v>65</v>
      </c>
      <c r="B43" s="219"/>
      <c r="C43" s="219">
        <v>0.33274513483047485</v>
      </c>
      <c r="D43" s="219">
        <v>0.34374508261680603</v>
      </c>
      <c r="E43" s="219">
        <v>0.82356756925582886</v>
      </c>
      <c r="F43" s="219">
        <v>0.73407196998596191</v>
      </c>
      <c r="G43" s="219">
        <v>0.73647546768188477</v>
      </c>
      <c r="H43" s="219">
        <v>1.304068922996521</v>
      </c>
      <c r="I43" s="219">
        <v>1.9160963296890259</v>
      </c>
      <c r="J43" s="219">
        <v>1.3532218933105469</v>
      </c>
      <c r="K43" s="219">
        <v>1.5720794200897217</v>
      </c>
      <c r="L43" s="219">
        <v>1.1720757484436035</v>
      </c>
      <c r="M43" s="219">
        <v>1.0521507263183594</v>
      </c>
      <c r="N43" s="219">
        <v>0.89683276414871216</v>
      </c>
      <c r="O43" s="219">
        <v>0.95067334175109863</v>
      </c>
      <c r="P43" s="219">
        <v>1.0479898452758789</v>
      </c>
      <c r="Q43" s="219">
        <v>0.80550801753997803</v>
      </c>
      <c r="R43" s="219">
        <v>0.60157656669616699</v>
      </c>
      <c r="S43" s="219">
        <v>0.78124219179153442</v>
      </c>
      <c r="T43" s="219">
        <v>1.156432032585144</v>
      </c>
      <c r="U43" s="219">
        <v>1.055323600769043</v>
      </c>
      <c r="V43" s="219">
        <v>0.90108770132064819</v>
      </c>
      <c r="W43" s="219">
        <v>0.29108157753944397</v>
      </c>
      <c r="X43" s="219">
        <v>6.6793844103813171E-2</v>
      </c>
      <c r="Y43" s="219">
        <v>0.13615182042121887</v>
      </c>
      <c r="Z43" s="219">
        <v>0.30152192711830139</v>
      </c>
    </row>
    <row r="44" spans="1:26" ht="20.25" customHeight="1" x14ac:dyDescent="0.25">
      <c r="A44" s="219" t="s">
        <v>1277</v>
      </c>
      <c r="B44" s="219"/>
      <c r="C44" s="219">
        <v>17.646978378295898</v>
      </c>
      <c r="D44" s="219">
        <v>20.089544296264648</v>
      </c>
      <c r="E44" s="219">
        <v>21.138439178466797</v>
      </c>
      <c r="F44" s="219">
        <v>15.195631980895996</v>
      </c>
      <c r="G44" s="219">
        <v>13.996326446533203</v>
      </c>
      <c r="H44" s="219">
        <v>17.808732986450195</v>
      </c>
      <c r="I44" s="219">
        <v>19.448051452636719</v>
      </c>
      <c r="J44" s="219">
        <v>22.15516471862793</v>
      </c>
      <c r="K44" s="219">
        <v>24.19767951965332</v>
      </c>
      <c r="L44" s="219">
        <v>16.047161102294922</v>
      </c>
      <c r="M44" s="219">
        <v>16.211992263793945</v>
      </c>
      <c r="N44" s="219">
        <v>18.036891937255859</v>
      </c>
      <c r="O44" s="219">
        <v>22.688701629638672</v>
      </c>
      <c r="P44" s="219">
        <v>23.042047500610352</v>
      </c>
      <c r="Q44" s="219">
        <v>24.485206604003906</v>
      </c>
      <c r="R44" s="219">
        <v>31.95182991027832</v>
      </c>
      <c r="S44" s="219">
        <v>33.727821350097656</v>
      </c>
      <c r="T44" s="219">
        <v>28.775836944580078</v>
      </c>
      <c r="U44" s="219">
        <v>29.999860763549805</v>
      </c>
      <c r="V44" s="219">
        <v>25.894254684448242</v>
      </c>
      <c r="W44" s="219">
        <v>14.553858757019043</v>
      </c>
      <c r="X44" s="219">
        <v>11.767144203186035</v>
      </c>
      <c r="Y44" s="219">
        <v>20.651620864868164</v>
      </c>
      <c r="Z44" s="219">
        <v>40.107723236083984</v>
      </c>
    </row>
    <row r="45" spans="1:26" ht="12.75" customHeight="1" x14ac:dyDescent="0.25">
      <c r="A45" s="181" t="s">
        <v>1278</v>
      </c>
      <c r="B45" s="219"/>
      <c r="C45" s="219">
        <v>16.00970458984375</v>
      </c>
      <c r="D45" s="219">
        <v>18.366065979003906</v>
      </c>
      <c r="E45" s="219">
        <v>18.530637741088867</v>
      </c>
      <c r="F45" s="219">
        <v>13.248125076293945</v>
      </c>
      <c r="G45" s="219">
        <v>12.096795082092285</v>
      </c>
      <c r="H45" s="219">
        <v>15.762369155883789</v>
      </c>
      <c r="I45" s="219">
        <v>17.420070648193359</v>
      </c>
      <c r="J45" s="219">
        <v>20.190546035766602</v>
      </c>
      <c r="K45" s="219">
        <v>21.824869155883789</v>
      </c>
      <c r="L45" s="219">
        <v>13.755705833435059</v>
      </c>
      <c r="M45" s="219">
        <v>13.737400054931641</v>
      </c>
      <c r="N45" s="219">
        <v>15.557937622070313</v>
      </c>
      <c r="O45" s="219">
        <v>20.552291870117188</v>
      </c>
      <c r="P45" s="219">
        <v>20.72053337097168</v>
      </c>
      <c r="Q45" s="219">
        <v>22.460029602050781</v>
      </c>
      <c r="R45" s="219">
        <v>30.087675094604492</v>
      </c>
      <c r="S45" s="219">
        <v>31.797517776489258</v>
      </c>
      <c r="T45" s="219">
        <v>26.720771789550781</v>
      </c>
      <c r="U45" s="219">
        <v>27.493122100830078</v>
      </c>
      <c r="V45" s="219">
        <v>23.252370834350586</v>
      </c>
      <c r="W45" s="219">
        <v>11.451417922973633</v>
      </c>
      <c r="X45" s="219">
        <v>9.7999420166015625</v>
      </c>
      <c r="Y45" s="219">
        <v>16.45848274230957</v>
      </c>
      <c r="Z45" s="219">
        <v>33.377841949462891</v>
      </c>
    </row>
    <row r="46" spans="1:26" s="105" customFormat="1" x14ac:dyDescent="0.25">
      <c r="A46" s="890" t="s">
        <v>1279</v>
      </c>
      <c r="B46" s="898"/>
      <c r="C46" s="898">
        <v>1.6372729539871216</v>
      </c>
      <c r="D46" s="898">
        <v>1.7234790325164795</v>
      </c>
      <c r="E46" s="898">
        <v>2.6078009605407715</v>
      </c>
      <c r="F46" s="898">
        <v>1.9475069046020508</v>
      </c>
      <c r="G46" s="898">
        <v>1.8995316028594971</v>
      </c>
      <c r="H46" s="898">
        <v>2.0463640689849854</v>
      </c>
      <c r="I46" s="898">
        <v>2.0279796123504639</v>
      </c>
      <c r="J46" s="898">
        <v>1.9646179676055908</v>
      </c>
      <c r="K46" s="898">
        <v>2.372809886932373</v>
      </c>
      <c r="L46" s="898">
        <v>2.2914550304412842</v>
      </c>
      <c r="M46" s="898">
        <v>2.4745914936065674</v>
      </c>
      <c r="N46" s="898">
        <v>2.4789547920227051</v>
      </c>
      <c r="O46" s="898">
        <v>2.1364095211029053</v>
      </c>
      <c r="P46" s="898">
        <v>2.3215138912200928</v>
      </c>
      <c r="Q46" s="898">
        <v>2.0251777172088623</v>
      </c>
      <c r="R46" s="898">
        <v>1.8641550540924072</v>
      </c>
      <c r="S46" s="898">
        <v>1.9303040504455566</v>
      </c>
      <c r="T46" s="898">
        <v>2.0550637245178223</v>
      </c>
      <c r="U46" s="898">
        <v>2.5067400932312012</v>
      </c>
      <c r="V46" s="898">
        <v>2.6418831348419189</v>
      </c>
      <c r="W46" s="898">
        <v>3.1024415493011475</v>
      </c>
      <c r="X46" s="898">
        <v>1.9672025442123413</v>
      </c>
      <c r="Y46" s="898">
        <v>4.1931390762329102</v>
      </c>
      <c r="Z46" s="898">
        <v>6.7298827171325684</v>
      </c>
    </row>
    <row r="47" spans="1:26" ht="25.35" customHeight="1" x14ac:dyDescent="0.25">
      <c r="A47" s="484" t="str">
        <f>CONCATENATE(A1," (continued)")</f>
        <v>Table 8e    Palau Balance of Payments (detail), FY2000-FY2023 (continued)</v>
      </c>
      <c r="B47" s="889"/>
      <c r="C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ht="25.35" customHeight="1" x14ac:dyDescent="0.25">
      <c r="A48" s="67" t="s">
        <v>369</v>
      </c>
      <c r="B48" s="889"/>
      <c r="C48" s="24" t="str">
        <f>C2</f>
        <v>FY00</v>
      </c>
      <c r="D48" s="24" t="str">
        <f t="shared" ref="D48:Z48" si="0">D2</f>
        <v>FY01</v>
      </c>
      <c r="E48" s="24" t="str">
        <f t="shared" si="0"/>
        <v>FY02</v>
      </c>
      <c r="F48" s="24" t="str">
        <f t="shared" si="0"/>
        <v>FY03</v>
      </c>
      <c r="G48" s="24" t="str">
        <f t="shared" si="0"/>
        <v>FY04</v>
      </c>
      <c r="H48" s="24" t="str">
        <f t="shared" si="0"/>
        <v>FY05</v>
      </c>
      <c r="I48" s="24" t="str">
        <f t="shared" si="0"/>
        <v>FY06</v>
      </c>
      <c r="J48" s="24" t="str">
        <f t="shared" si="0"/>
        <v>FY07</v>
      </c>
      <c r="K48" s="24" t="str">
        <f t="shared" si="0"/>
        <v>FY08</v>
      </c>
      <c r="L48" s="24" t="str">
        <f t="shared" si="0"/>
        <v>FY09</v>
      </c>
      <c r="M48" s="24" t="str">
        <f t="shared" si="0"/>
        <v>FY10</v>
      </c>
      <c r="N48" s="24" t="str">
        <f t="shared" si="0"/>
        <v>FY11</v>
      </c>
      <c r="O48" s="24" t="str">
        <f t="shared" si="0"/>
        <v>FY12</v>
      </c>
      <c r="P48" s="24" t="str">
        <f t="shared" si="0"/>
        <v>FY13</v>
      </c>
      <c r="Q48" s="24" t="str">
        <f t="shared" si="0"/>
        <v>FY14</v>
      </c>
      <c r="R48" s="24" t="str">
        <f t="shared" si="0"/>
        <v>FY15</v>
      </c>
      <c r="S48" s="24" t="str">
        <f t="shared" si="0"/>
        <v>FY16</v>
      </c>
      <c r="T48" s="24" t="str">
        <f t="shared" si="0"/>
        <v>FY17</v>
      </c>
      <c r="U48" s="24" t="str">
        <f t="shared" si="0"/>
        <v>FY18</v>
      </c>
      <c r="V48" s="24" t="str">
        <f t="shared" si="0"/>
        <v>FY19</v>
      </c>
      <c r="W48" s="24" t="str">
        <f t="shared" si="0"/>
        <v>FY20</v>
      </c>
      <c r="X48" s="24" t="str">
        <f t="shared" si="0"/>
        <v>FY21</v>
      </c>
      <c r="Y48" s="24" t="str">
        <f t="shared" si="0"/>
        <v>FY22</v>
      </c>
      <c r="Z48" s="24" t="str">
        <f t="shared" si="0"/>
        <v>FY23</v>
      </c>
    </row>
    <row r="49" spans="1:26" s="107" customFormat="1" ht="20.25" customHeight="1" x14ac:dyDescent="0.25">
      <c r="A49" s="107" t="s">
        <v>1280</v>
      </c>
      <c r="C49" s="108">
        <v>34.558002471923828</v>
      </c>
      <c r="D49" s="108">
        <v>24.446683883666992</v>
      </c>
      <c r="E49" s="108">
        <v>27.399055480957031</v>
      </c>
      <c r="F49" s="108">
        <v>28.044130325317383</v>
      </c>
      <c r="G49" s="108">
        <v>28.227537155151367</v>
      </c>
      <c r="H49" s="108">
        <v>27.707040786743164</v>
      </c>
      <c r="I49" s="108">
        <v>26.832431793212891</v>
      </c>
      <c r="J49" s="108">
        <v>28.915542602539063</v>
      </c>
      <c r="K49" s="108">
        <v>31.692634582519531</v>
      </c>
      <c r="L49" s="108">
        <v>30.143964767456055</v>
      </c>
      <c r="M49" s="108">
        <v>35.645622253417969</v>
      </c>
      <c r="N49" s="108">
        <v>35.474143981933594</v>
      </c>
      <c r="O49" s="108">
        <v>35.800621032714844</v>
      </c>
      <c r="P49" s="108">
        <v>36.443092346191406</v>
      </c>
      <c r="Q49" s="108">
        <v>38.749134063720703</v>
      </c>
      <c r="R49" s="108">
        <v>33.977794647216797</v>
      </c>
      <c r="S49" s="108">
        <v>32.496067047119141</v>
      </c>
      <c r="T49" s="108">
        <v>29.963359832763672</v>
      </c>
      <c r="U49" s="108">
        <v>46.400955200195313</v>
      </c>
      <c r="V49" s="108">
        <v>25.824256896972656</v>
      </c>
      <c r="W49" s="108">
        <v>30.376420974731445</v>
      </c>
      <c r="X49" s="108">
        <v>44.762855529785156</v>
      </c>
      <c r="Y49" s="108">
        <v>56.107650756835938</v>
      </c>
      <c r="Z49" s="108">
        <v>35.100799560546875</v>
      </c>
    </row>
    <row r="50" spans="1:26" ht="20.25" customHeight="1" x14ac:dyDescent="0.25">
      <c r="A50" s="219" t="s">
        <v>1281</v>
      </c>
      <c r="B50" s="219"/>
      <c r="C50" s="219">
        <v>46.459682464599609</v>
      </c>
      <c r="D50" s="219">
        <v>37.544578552246094</v>
      </c>
      <c r="E50" s="219">
        <v>41.41619873046875</v>
      </c>
      <c r="F50" s="219">
        <v>41.870948791503906</v>
      </c>
      <c r="G50" s="219">
        <v>43.088092803955078</v>
      </c>
      <c r="H50" s="219">
        <v>43.089210510253906</v>
      </c>
      <c r="I50" s="219">
        <v>42.393798828125</v>
      </c>
      <c r="J50" s="219">
        <v>43.989631652832031</v>
      </c>
      <c r="K50" s="219">
        <v>45.422893524169922</v>
      </c>
      <c r="L50" s="219">
        <v>42.315280914306641</v>
      </c>
      <c r="M50" s="219">
        <v>47.555644989013672</v>
      </c>
      <c r="N50" s="219">
        <v>47.976619720458984</v>
      </c>
      <c r="O50" s="219">
        <v>48.999973297119141</v>
      </c>
      <c r="P50" s="219">
        <v>50.217460632324219</v>
      </c>
      <c r="Q50" s="219">
        <v>53.930843353271484</v>
      </c>
      <c r="R50" s="219">
        <v>52.241611480712891</v>
      </c>
      <c r="S50" s="219">
        <v>53.231040954589844</v>
      </c>
      <c r="T50" s="219">
        <v>52.063106536865234</v>
      </c>
      <c r="U50" s="219">
        <v>69.100013732910156</v>
      </c>
      <c r="V50" s="219">
        <v>48.028652191162109</v>
      </c>
      <c r="W50" s="219">
        <v>50.749034881591797</v>
      </c>
      <c r="X50" s="219">
        <v>61.843269348144531</v>
      </c>
      <c r="Y50" s="219">
        <v>72.780982971191406</v>
      </c>
      <c r="Z50" s="219">
        <v>54.644985198974609</v>
      </c>
    </row>
    <row r="51" spans="1:26" ht="12.75" customHeight="1" x14ac:dyDescent="0.25">
      <c r="A51" s="181" t="s">
        <v>1282</v>
      </c>
      <c r="B51" s="219"/>
      <c r="C51" s="219">
        <v>40.345386505126953</v>
      </c>
      <c r="D51" s="219">
        <v>31.741399765014648</v>
      </c>
      <c r="E51" s="219">
        <v>35.317962646484375</v>
      </c>
      <c r="F51" s="219">
        <v>35.874252319335938</v>
      </c>
      <c r="G51" s="219">
        <v>36.461635589599609</v>
      </c>
      <c r="H51" s="219">
        <v>35.850093841552734</v>
      </c>
      <c r="I51" s="219">
        <v>35.218029022216797</v>
      </c>
      <c r="J51" s="219">
        <v>36.658737182617188</v>
      </c>
      <c r="K51" s="219">
        <v>37.590290069580078</v>
      </c>
      <c r="L51" s="219">
        <v>34.943920135498047</v>
      </c>
      <c r="M51" s="219">
        <v>38.465389251708984</v>
      </c>
      <c r="N51" s="219">
        <v>38.254001617431641</v>
      </c>
      <c r="O51" s="219">
        <v>38.321208953857422</v>
      </c>
      <c r="P51" s="219">
        <v>37.593475341796875</v>
      </c>
      <c r="Q51" s="219">
        <v>40.520519256591797</v>
      </c>
      <c r="R51" s="219">
        <v>36.431171417236328</v>
      </c>
      <c r="S51" s="219">
        <v>37.345355987548828</v>
      </c>
      <c r="T51" s="219">
        <v>38.076801300048828</v>
      </c>
      <c r="U51" s="219">
        <v>49.893482208251953</v>
      </c>
      <c r="V51" s="219">
        <v>36.042316436767578</v>
      </c>
      <c r="W51" s="219">
        <v>37.516086578369141</v>
      </c>
      <c r="X51" s="219">
        <v>53.688674926757813</v>
      </c>
      <c r="Y51" s="219">
        <v>61.033332824707031</v>
      </c>
      <c r="Z51" s="219">
        <v>42.210956573486328</v>
      </c>
    </row>
    <row r="52" spans="1:26" x14ac:dyDescent="0.25">
      <c r="A52" s="220" t="s">
        <v>1283</v>
      </c>
      <c r="B52" s="219"/>
      <c r="C52" s="219">
        <v>13.642000198364258</v>
      </c>
      <c r="D52" s="219">
        <v>13.784999847412109</v>
      </c>
      <c r="E52" s="219">
        <v>13.928000450134277</v>
      </c>
      <c r="F52" s="219">
        <v>13.928000450134277</v>
      </c>
      <c r="G52" s="219">
        <v>14.071000099182129</v>
      </c>
      <c r="H52" s="219">
        <v>12.470999717712402</v>
      </c>
      <c r="I52" s="219">
        <v>12.717000007629395</v>
      </c>
      <c r="J52" s="219">
        <v>12.717000007629395</v>
      </c>
      <c r="K52" s="219">
        <v>13.232695579528809</v>
      </c>
      <c r="L52" s="219">
        <v>13.147500038146973</v>
      </c>
      <c r="M52" s="219">
        <v>13.147500038146973</v>
      </c>
      <c r="N52" s="219">
        <v>13.147000312805176</v>
      </c>
      <c r="O52" s="219">
        <v>13.128231048583984</v>
      </c>
      <c r="P52" s="219">
        <v>13.147000312805176</v>
      </c>
      <c r="Q52" s="219">
        <v>13.147000312805176</v>
      </c>
      <c r="R52" s="219">
        <v>13.147000312805176</v>
      </c>
      <c r="S52" s="219">
        <v>13.147000312805176</v>
      </c>
      <c r="T52" s="219">
        <v>13.147000312805176</v>
      </c>
      <c r="U52" s="219">
        <v>24.573999404907227</v>
      </c>
      <c r="V52" s="219">
        <v>9.6999998092651367</v>
      </c>
      <c r="W52" s="219">
        <v>0</v>
      </c>
      <c r="X52" s="219">
        <v>0</v>
      </c>
      <c r="Y52" s="219">
        <v>0</v>
      </c>
      <c r="Z52" s="219">
        <v>0</v>
      </c>
    </row>
    <row r="53" spans="1:26" s="105" customFormat="1" x14ac:dyDescent="0.25">
      <c r="A53" s="220" t="s">
        <v>1284</v>
      </c>
      <c r="B53" s="219"/>
      <c r="C53" s="219">
        <v>6.7087831497192383</v>
      </c>
      <c r="D53" s="219">
        <v>7.0037941932678223</v>
      </c>
      <c r="E53" s="219">
        <v>5.6654891967773438</v>
      </c>
      <c r="F53" s="219">
        <v>6.9478740692138672</v>
      </c>
      <c r="G53" s="219">
        <v>8.4855461120605469</v>
      </c>
      <c r="H53" s="219">
        <v>9.2130918502807617</v>
      </c>
      <c r="I53" s="219">
        <v>9.4072723388671875</v>
      </c>
      <c r="J53" s="219">
        <v>8.89154052734375</v>
      </c>
      <c r="K53" s="219">
        <v>9.3326740264892578</v>
      </c>
      <c r="L53" s="219">
        <v>8.7040891647338867</v>
      </c>
      <c r="M53" s="219">
        <v>10.735448837280273</v>
      </c>
      <c r="N53" s="219">
        <v>10.343138694763184</v>
      </c>
      <c r="O53" s="219">
        <v>10.480127334594727</v>
      </c>
      <c r="P53" s="219">
        <v>9.7167339324951172</v>
      </c>
      <c r="Q53" s="219">
        <v>9.9457292556762695</v>
      </c>
      <c r="R53" s="219">
        <v>10.222122192382813</v>
      </c>
      <c r="S53" s="219">
        <v>10.018420219421387</v>
      </c>
      <c r="T53" s="219">
        <v>9.6902284622192383</v>
      </c>
      <c r="U53" s="219">
        <v>9.5392665863037109</v>
      </c>
      <c r="V53" s="219">
        <v>9.5741357803344727</v>
      </c>
      <c r="W53" s="219">
        <v>20.764247894287109</v>
      </c>
      <c r="X53" s="219">
        <v>31.64198112487793</v>
      </c>
      <c r="Y53" s="219">
        <v>33.463001251220703</v>
      </c>
      <c r="Z53" s="219">
        <v>18.527000427246094</v>
      </c>
    </row>
    <row r="54" spans="1:26" s="105" customFormat="1" x14ac:dyDescent="0.25">
      <c r="A54" s="220" t="s">
        <v>1318</v>
      </c>
      <c r="B54" s="219"/>
      <c r="C54" s="219">
        <v>10.542483329772949</v>
      </c>
      <c r="D54" s="219">
        <v>0.5933079719543457</v>
      </c>
      <c r="E54" s="219">
        <v>3.7762479782104492</v>
      </c>
      <c r="F54" s="219">
        <v>1.090548038482666</v>
      </c>
      <c r="G54" s="219">
        <v>0.82743901014328003</v>
      </c>
      <c r="H54" s="219">
        <v>0.989982008934021</v>
      </c>
      <c r="I54" s="219">
        <v>1.1526850461959839</v>
      </c>
      <c r="J54" s="219">
        <v>4.4695858955383301</v>
      </c>
      <c r="K54" s="219">
        <v>2.9500710964202881</v>
      </c>
      <c r="L54" s="219">
        <v>1.636667013168335</v>
      </c>
      <c r="M54" s="219">
        <v>0.63577401638031006</v>
      </c>
      <c r="N54" s="219">
        <v>1.7678389549255371</v>
      </c>
      <c r="O54" s="219">
        <v>1.950903058052063</v>
      </c>
      <c r="P54" s="219">
        <v>1.8811490535736084</v>
      </c>
      <c r="Q54" s="219">
        <v>5.5067429542541504</v>
      </c>
      <c r="R54" s="219">
        <v>1.2442070245742798</v>
      </c>
      <c r="S54" s="219">
        <v>2.1754839420318604</v>
      </c>
      <c r="T54" s="219">
        <v>3.1401150226593018</v>
      </c>
      <c r="U54" s="219">
        <v>4.179999828338623</v>
      </c>
      <c r="V54" s="219">
        <v>5.1012778282165527</v>
      </c>
      <c r="W54" s="219">
        <v>5.0864300727844238</v>
      </c>
      <c r="X54" s="219">
        <v>9.5890092849731445</v>
      </c>
      <c r="Y54" s="219">
        <v>13.085829734802246</v>
      </c>
      <c r="Z54" s="219">
        <v>11.671896934509277</v>
      </c>
    </row>
    <row r="55" spans="1:26" x14ac:dyDescent="0.25">
      <c r="A55" s="220" t="s">
        <v>1319</v>
      </c>
      <c r="B55" s="219"/>
      <c r="C55" s="219">
        <v>3.8436079025268555</v>
      </c>
      <c r="D55" s="219">
        <v>4.511756420135498</v>
      </c>
      <c r="E55" s="219">
        <v>5.6080961227416992</v>
      </c>
      <c r="F55" s="219">
        <v>7.1518893241882324</v>
      </c>
      <c r="G55" s="219">
        <v>6.7367024421691895</v>
      </c>
      <c r="H55" s="219">
        <v>6.3177666664123535</v>
      </c>
      <c r="I55" s="219">
        <v>6.0207085609436035</v>
      </c>
      <c r="J55" s="219">
        <v>5.6271724700927734</v>
      </c>
      <c r="K55" s="219">
        <v>5.9149394035339355</v>
      </c>
      <c r="L55" s="219">
        <v>6.2444567680358887</v>
      </c>
      <c r="M55" s="219">
        <v>7.8096818923950195</v>
      </c>
      <c r="N55" s="219">
        <v>7.9708456993103027</v>
      </c>
      <c r="O55" s="219">
        <v>7.7947020530700684</v>
      </c>
      <c r="P55" s="219">
        <v>7.8887042999267578</v>
      </c>
      <c r="Q55" s="219">
        <v>6.7869100570678711</v>
      </c>
      <c r="R55" s="219">
        <v>6.6356959342956543</v>
      </c>
      <c r="S55" s="219">
        <v>6.7646560668945313</v>
      </c>
      <c r="T55" s="219">
        <v>6.8726301193237305</v>
      </c>
      <c r="U55" s="219">
        <v>6.509364128112793</v>
      </c>
      <c r="V55" s="219">
        <v>6.645899772644043</v>
      </c>
      <c r="W55" s="219">
        <v>6.9279532432556152</v>
      </c>
      <c r="X55" s="219">
        <v>8.1394176483154297</v>
      </c>
      <c r="Y55" s="219">
        <v>9.6466102600097656</v>
      </c>
      <c r="Z55" s="219">
        <v>9.1873636245727539</v>
      </c>
    </row>
    <row r="56" spans="1:26" s="107" customFormat="1" x14ac:dyDescent="0.25">
      <c r="A56" s="220" t="s">
        <v>1285</v>
      </c>
      <c r="B56" s="219"/>
      <c r="C56" s="219">
        <v>5.6085124015808105</v>
      </c>
      <c r="D56" s="219">
        <v>5.8475408554077148</v>
      </c>
      <c r="E56" s="219">
        <v>6.3401298522949219</v>
      </c>
      <c r="F56" s="219">
        <v>6.7559404373168945</v>
      </c>
      <c r="G56" s="219">
        <v>6.3409500122070313</v>
      </c>
      <c r="H56" s="219">
        <v>6.8582534790039063</v>
      </c>
      <c r="I56" s="219">
        <v>5.9203643798828125</v>
      </c>
      <c r="J56" s="219">
        <v>4.9534358978271484</v>
      </c>
      <c r="K56" s="219">
        <v>6.159909725189209</v>
      </c>
      <c r="L56" s="219">
        <v>5.2112078666687012</v>
      </c>
      <c r="M56" s="219">
        <v>6.1369848251342773</v>
      </c>
      <c r="N56" s="219">
        <v>5.0251789093017578</v>
      </c>
      <c r="O56" s="219">
        <v>4.9672441482543945</v>
      </c>
      <c r="P56" s="219">
        <v>4.9598884582519531</v>
      </c>
      <c r="Q56" s="219">
        <v>5.1341352462768555</v>
      </c>
      <c r="R56" s="219">
        <v>5.1821451187133789</v>
      </c>
      <c r="S56" s="219">
        <v>5.2397937774658203</v>
      </c>
      <c r="T56" s="219">
        <v>5.2268280982971191</v>
      </c>
      <c r="U56" s="219">
        <v>5.0908513069152832</v>
      </c>
      <c r="V56" s="219">
        <v>5.021003246307373</v>
      </c>
      <c r="W56" s="219">
        <v>4.7374553680419922</v>
      </c>
      <c r="X56" s="219">
        <v>4.3182659149169922</v>
      </c>
      <c r="Y56" s="219">
        <v>4.8378911018371582</v>
      </c>
      <c r="Z56" s="219">
        <v>2.8246946334838867</v>
      </c>
    </row>
    <row r="57" spans="1:26" s="107" customFormat="1" x14ac:dyDescent="0.25">
      <c r="A57" s="181" t="s">
        <v>1320</v>
      </c>
      <c r="B57" s="219"/>
      <c r="C57" s="219">
        <v>1.1366649866104126</v>
      </c>
      <c r="D57" s="219">
        <v>1.1170769929885864</v>
      </c>
      <c r="E57" s="219">
        <v>1.155784010887146</v>
      </c>
      <c r="F57" s="219">
        <v>1.3099620342254639</v>
      </c>
      <c r="G57" s="219">
        <v>1.7315880060195923</v>
      </c>
      <c r="H57" s="219">
        <v>1.7492680549621582</v>
      </c>
      <c r="I57" s="219">
        <v>1.7336699962615967</v>
      </c>
      <c r="J57" s="219">
        <v>1.8642690181732178</v>
      </c>
      <c r="K57" s="219">
        <v>1.7754650115966797</v>
      </c>
      <c r="L57" s="219">
        <v>1.5257610082626343</v>
      </c>
      <c r="M57" s="219">
        <v>2.9584560394287109</v>
      </c>
      <c r="N57" s="219">
        <v>3.8291819095611572</v>
      </c>
      <c r="O57" s="219">
        <v>4.3940482139587402</v>
      </c>
      <c r="P57" s="219">
        <v>5.7827877998352051</v>
      </c>
      <c r="Q57" s="219">
        <v>6.3923478126525879</v>
      </c>
      <c r="R57" s="219">
        <v>8.7852296829223633</v>
      </c>
      <c r="S57" s="219">
        <v>7.7960500717163086</v>
      </c>
      <c r="T57" s="219">
        <v>6.6134910583496094</v>
      </c>
      <c r="U57" s="219">
        <v>9.8688163757324219</v>
      </c>
      <c r="V57" s="219">
        <v>3.7155740261077881</v>
      </c>
      <c r="W57" s="219">
        <v>3.2734789848327637</v>
      </c>
      <c r="X57" s="219">
        <v>0.76052397489547729</v>
      </c>
      <c r="Y57" s="219">
        <v>1.1419999599456787</v>
      </c>
      <c r="Z57" s="219">
        <v>4.064000129699707</v>
      </c>
    </row>
    <row r="58" spans="1:26" s="107" customFormat="1" ht="12.75" customHeight="1" x14ac:dyDescent="0.25">
      <c r="A58" s="181" t="s">
        <v>426</v>
      </c>
      <c r="B58" s="219"/>
      <c r="C58" s="219">
        <v>1.6257122755050659</v>
      </c>
      <c r="D58" s="219">
        <v>1.7074642181396484</v>
      </c>
      <c r="E58" s="219">
        <v>1.7994506359100342</v>
      </c>
      <c r="F58" s="219">
        <v>1.8870494365692139</v>
      </c>
      <c r="G58" s="219">
        <v>1.7121483087539673</v>
      </c>
      <c r="H58" s="219">
        <v>1.632143497467041</v>
      </c>
      <c r="I58" s="219">
        <v>1.7463680505752563</v>
      </c>
      <c r="J58" s="219">
        <v>1.8730107545852661</v>
      </c>
      <c r="K58" s="219">
        <v>1.9503116607666016</v>
      </c>
      <c r="L58" s="219">
        <v>1.9854563474655151</v>
      </c>
      <c r="M58" s="219">
        <v>1.8689358234405518</v>
      </c>
      <c r="N58" s="219">
        <v>1.8924044370651245</v>
      </c>
      <c r="O58" s="219">
        <v>2.00180983543396</v>
      </c>
      <c r="P58" s="219">
        <v>2.0578179359436035</v>
      </c>
      <c r="Q58" s="219">
        <v>2.1053409576416016</v>
      </c>
      <c r="R58" s="219">
        <v>2.2592699527740479</v>
      </c>
      <c r="S58" s="219">
        <v>2.5372955799102783</v>
      </c>
      <c r="T58" s="219">
        <v>2.7850010395050049</v>
      </c>
      <c r="U58" s="219">
        <v>3.1218609809875488</v>
      </c>
      <c r="V58" s="219">
        <v>3.2244093418121338</v>
      </c>
      <c r="W58" s="219">
        <v>3.4540615081787109</v>
      </c>
      <c r="X58" s="219">
        <v>3.4281978607177734</v>
      </c>
      <c r="Y58" s="219">
        <v>3.7339458465576172</v>
      </c>
      <c r="Z58" s="219">
        <v>3.9082162380218506</v>
      </c>
    </row>
    <row r="59" spans="1:26" s="107" customFormat="1" ht="12.75" customHeight="1" x14ac:dyDescent="0.25">
      <c r="A59" s="181" t="s">
        <v>1321</v>
      </c>
      <c r="B59" s="219"/>
      <c r="C59" s="219">
        <v>0.44087633490562439</v>
      </c>
      <c r="D59" s="219">
        <v>0.36946812272071838</v>
      </c>
      <c r="E59" s="219">
        <v>0.37500554323196411</v>
      </c>
      <c r="F59" s="219">
        <v>0.2082868367433548</v>
      </c>
      <c r="G59" s="219">
        <v>0.32327413558959961</v>
      </c>
      <c r="H59" s="219">
        <v>0.57876068353652954</v>
      </c>
      <c r="I59" s="219">
        <v>0.69751805067062378</v>
      </c>
      <c r="J59" s="219">
        <v>0.60102009773254395</v>
      </c>
      <c r="K59" s="219">
        <v>0.81138515472412109</v>
      </c>
      <c r="L59" s="219">
        <v>0.95903164148330688</v>
      </c>
      <c r="M59" s="219">
        <v>0.75014466047286987</v>
      </c>
      <c r="N59" s="219">
        <v>0.85846167802810669</v>
      </c>
      <c r="O59" s="219">
        <v>1.0193994045257568</v>
      </c>
      <c r="P59" s="219">
        <v>1.0627130270004272</v>
      </c>
      <c r="Q59" s="219">
        <v>0.87781721353530884</v>
      </c>
      <c r="R59" s="219">
        <v>1.0046074390411377</v>
      </c>
      <c r="S59" s="219">
        <v>0.9650682806968689</v>
      </c>
      <c r="T59" s="219">
        <v>0.93188333511352539</v>
      </c>
      <c r="U59" s="219">
        <v>0.83954137563705444</v>
      </c>
      <c r="V59" s="219">
        <v>0.8339647650718689</v>
      </c>
      <c r="W59" s="219">
        <v>0.64060187339782715</v>
      </c>
      <c r="X59" s="219">
        <v>0.24621082842350006</v>
      </c>
      <c r="Y59" s="219">
        <v>0.30799460411071777</v>
      </c>
      <c r="Z59" s="219">
        <v>0.2743244469165802</v>
      </c>
    </row>
    <row r="60" spans="1:26" ht="12.75" customHeight="1" x14ac:dyDescent="0.25">
      <c r="A60" s="181" t="s">
        <v>1288</v>
      </c>
      <c r="B60" s="219"/>
      <c r="C60" s="219">
        <v>0.70461070537567139</v>
      </c>
      <c r="D60" s="219">
        <v>0.73899656534194946</v>
      </c>
      <c r="E60" s="219">
        <v>0.76212900876998901</v>
      </c>
      <c r="F60" s="219">
        <v>0.79255962371826172</v>
      </c>
      <c r="G60" s="219">
        <v>0.82399135828018188</v>
      </c>
      <c r="H60" s="219">
        <v>0.8647570013999939</v>
      </c>
      <c r="I60" s="219">
        <v>0.86321336030960083</v>
      </c>
      <c r="J60" s="219">
        <v>0.85094529390335083</v>
      </c>
      <c r="K60" s="219">
        <v>0.85585886240005493</v>
      </c>
      <c r="L60" s="219">
        <v>0.82150691747665405</v>
      </c>
      <c r="M60" s="219">
        <v>0.80442440509796143</v>
      </c>
      <c r="N60" s="219">
        <v>0.79520124197006226</v>
      </c>
      <c r="O60" s="219">
        <v>0.78426021337509155</v>
      </c>
      <c r="P60" s="219">
        <v>0.80359476804733276</v>
      </c>
      <c r="Q60" s="219">
        <v>0.82333797216415405</v>
      </c>
      <c r="R60" s="219">
        <v>0.83269929885864258</v>
      </c>
      <c r="S60" s="219">
        <v>0.83968245983123779</v>
      </c>
      <c r="T60" s="219">
        <v>0.85614782571792603</v>
      </c>
      <c r="U60" s="219">
        <v>0.87611061334609985</v>
      </c>
      <c r="V60" s="219">
        <v>0.89155292510986328</v>
      </c>
      <c r="W60" s="219">
        <v>0.90350008010864258</v>
      </c>
      <c r="X60" s="219">
        <v>0.93279153108596802</v>
      </c>
      <c r="Y60" s="219">
        <v>1.0057449340820313</v>
      </c>
      <c r="Z60" s="219">
        <v>1.0557223558425903</v>
      </c>
    </row>
    <row r="61" spans="1:26" ht="12.75" customHeight="1" x14ac:dyDescent="0.25">
      <c r="A61" s="181" t="s">
        <v>1322</v>
      </c>
      <c r="B61" s="219"/>
      <c r="C61" s="219">
        <v>1.5423978567123413</v>
      </c>
      <c r="D61" s="219">
        <v>1.2134796380996704</v>
      </c>
      <c r="E61" s="219">
        <v>1.181267261505127</v>
      </c>
      <c r="F61" s="219">
        <v>1.0721687078475952</v>
      </c>
      <c r="G61" s="219">
        <v>1.3034483194351196</v>
      </c>
      <c r="H61" s="219">
        <v>1.3132113218307495</v>
      </c>
      <c r="I61" s="219">
        <v>1.400653600692749</v>
      </c>
      <c r="J61" s="219">
        <v>1.2448438405990601</v>
      </c>
      <c r="K61" s="219">
        <v>1.3737756013870239</v>
      </c>
      <c r="L61" s="219">
        <v>1.0911636352539063</v>
      </c>
      <c r="M61" s="219">
        <v>1.1932737827301025</v>
      </c>
      <c r="N61" s="219">
        <v>1.4788650274276733</v>
      </c>
      <c r="O61" s="219">
        <v>1.6428102254867554</v>
      </c>
      <c r="P61" s="219">
        <v>1.7217575311660767</v>
      </c>
      <c r="Q61" s="219">
        <v>2.0364558696746826</v>
      </c>
      <c r="R61" s="219">
        <v>1.8212577104568481</v>
      </c>
      <c r="S61" s="219">
        <v>1.7936811447143555</v>
      </c>
      <c r="T61" s="219">
        <v>1.8652878999710083</v>
      </c>
      <c r="U61" s="219">
        <v>1.846083402633667</v>
      </c>
      <c r="V61" s="219">
        <v>1.8447818756103516</v>
      </c>
      <c r="W61" s="219">
        <v>1.8719354867935181</v>
      </c>
      <c r="X61" s="219">
        <v>1.556020975112915</v>
      </c>
      <c r="Y61" s="219">
        <v>1.9361549615859985</v>
      </c>
      <c r="Z61" s="219">
        <v>1.9946305751800537</v>
      </c>
    </row>
    <row r="62" spans="1:26" s="105" customFormat="1" x14ac:dyDescent="0.25">
      <c r="A62" s="181" t="s">
        <v>1323</v>
      </c>
      <c r="B62" s="219"/>
      <c r="C62" s="219">
        <v>0.66403299570083618</v>
      </c>
      <c r="D62" s="219">
        <v>0.6566917896270752</v>
      </c>
      <c r="E62" s="219">
        <v>0.82459867000579834</v>
      </c>
      <c r="F62" s="219">
        <v>0.72667223215103149</v>
      </c>
      <c r="G62" s="219">
        <v>0.73200488090515137</v>
      </c>
      <c r="H62" s="219">
        <v>1.1009771823883057</v>
      </c>
      <c r="I62" s="219">
        <v>0.73434674739837646</v>
      </c>
      <c r="J62" s="219">
        <v>0.89680773019790649</v>
      </c>
      <c r="K62" s="219">
        <v>1.0658054351806641</v>
      </c>
      <c r="L62" s="219">
        <v>0.98843991756439209</v>
      </c>
      <c r="M62" s="219">
        <v>1.5150200128555298</v>
      </c>
      <c r="N62" s="219">
        <v>0.86850118637084961</v>
      </c>
      <c r="O62" s="219">
        <v>0.8364376425743103</v>
      </c>
      <c r="P62" s="219">
        <v>1.1953140497207642</v>
      </c>
      <c r="Q62" s="219">
        <v>1.1750279664993286</v>
      </c>
      <c r="R62" s="219">
        <v>1.1073777675628662</v>
      </c>
      <c r="S62" s="219">
        <v>1.95390784740448</v>
      </c>
      <c r="T62" s="219">
        <v>0.9344933032989502</v>
      </c>
      <c r="U62" s="219">
        <v>2.6541152000427246</v>
      </c>
      <c r="V62" s="219">
        <v>1.4760541915893555</v>
      </c>
      <c r="W62" s="219">
        <v>3.0893690586090088</v>
      </c>
      <c r="X62" s="219">
        <v>1.2308518886566162</v>
      </c>
      <c r="Y62" s="219">
        <v>3.6218130588531494</v>
      </c>
      <c r="Z62" s="219">
        <v>1.1371349096298218</v>
      </c>
    </row>
    <row r="63" spans="1:26" ht="20.25" customHeight="1" x14ac:dyDescent="0.25">
      <c r="A63" s="219" t="s">
        <v>1287</v>
      </c>
      <c r="B63" s="219"/>
      <c r="C63" s="219">
        <v>11.901678085327148</v>
      </c>
      <c r="D63" s="219">
        <v>13.097893714904785</v>
      </c>
      <c r="E63" s="219">
        <v>14.017142295837402</v>
      </c>
      <c r="F63" s="219">
        <v>13.826821327209473</v>
      </c>
      <c r="G63" s="219">
        <v>14.860554695129395</v>
      </c>
      <c r="H63" s="219">
        <v>15.382171630859375</v>
      </c>
      <c r="I63" s="219">
        <v>15.561367034912109</v>
      </c>
      <c r="J63" s="219">
        <v>15.074089050292969</v>
      </c>
      <c r="K63" s="219">
        <v>13.730257034301758</v>
      </c>
      <c r="L63" s="219">
        <v>12.171316146850586</v>
      </c>
      <c r="M63" s="219">
        <v>11.91002368927002</v>
      </c>
      <c r="N63" s="219">
        <v>12.502473831176758</v>
      </c>
      <c r="O63" s="219">
        <v>13.199352264404297</v>
      </c>
      <c r="P63" s="219">
        <v>13.774367332458496</v>
      </c>
      <c r="Q63" s="219">
        <v>15.181709289550781</v>
      </c>
      <c r="R63" s="219">
        <v>18.263816833496094</v>
      </c>
      <c r="S63" s="219">
        <v>20.73497200012207</v>
      </c>
      <c r="T63" s="219">
        <v>22.09974479675293</v>
      </c>
      <c r="U63" s="219">
        <v>22.699054718017578</v>
      </c>
      <c r="V63" s="219">
        <v>22.204397201538086</v>
      </c>
      <c r="W63" s="219">
        <v>20.372613906860352</v>
      </c>
      <c r="X63" s="219">
        <v>17.080413818359375</v>
      </c>
      <c r="Y63" s="219">
        <v>16.673334121704102</v>
      </c>
      <c r="Z63" s="219">
        <v>19.544185638427734</v>
      </c>
    </row>
    <row r="64" spans="1:26" x14ac:dyDescent="0.25">
      <c r="A64" s="181" t="s">
        <v>791</v>
      </c>
      <c r="B64" s="219"/>
      <c r="C64" s="219">
        <v>0.49065399169921875</v>
      </c>
      <c r="D64" s="219">
        <v>0.60508900880813599</v>
      </c>
      <c r="E64" s="219">
        <v>0.67708897590637207</v>
      </c>
      <c r="F64" s="219">
        <v>0.75118499994277954</v>
      </c>
      <c r="G64" s="219">
        <v>0.56076902151107788</v>
      </c>
      <c r="H64" s="219">
        <v>0.70433998107910156</v>
      </c>
      <c r="I64" s="219">
        <v>1.4363720417022705</v>
      </c>
      <c r="J64" s="219">
        <v>1.630715012550354</v>
      </c>
      <c r="K64" s="219">
        <v>1.0823010206222534</v>
      </c>
      <c r="L64" s="219">
        <v>0.43639901280403137</v>
      </c>
      <c r="M64" s="219">
        <v>0.51317101716995239</v>
      </c>
      <c r="N64" s="219">
        <v>0.52788698673248291</v>
      </c>
      <c r="O64" s="219">
        <v>0.54499000310897827</v>
      </c>
      <c r="P64" s="219">
        <v>0.52308601140975952</v>
      </c>
      <c r="Q64" s="219">
        <v>5.080000264570117E-4</v>
      </c>
      <c r="R64" s="219">
        <v>0.68493497371673584</v>
      </c>
      <c r="S64" s="219">
        <v>0.88203400373458862</v>
      </c>
      <c r="T64" s="219">
        <v>0.86692100763320923</v>
      </c>
      <c r="U64" s="219">
        <v>1.1798230409622192</v>
      </c>
      <c r="V64" s="219">
        <v>0.95850402116775513</v>
      </c>
      <c r="W64" s="219">
        <v>0.72124099731445313</v>
      </c>
      <c r="X64" s="219">
        <v>0.92323398590087891</v>
      </c>
      <c r="Y64" s="219">
        <v>6.0000000521540642E-3</v>
      </c>
      <c r="Z64" s="219">
        <v>7.0000002160668373E-3</v>
      </c>
    </row>
    <row r="65" spans="1:26" x14ac:dyDescent="0.25">
      <c r="A65" s="181" t="s">
        <v>1288</v>
      </c>
      <c r="B65" s="219"/>
      <c r="C65" s="219">
        <v>9.868626594543457</v>
      </c>
      <c r="D65" s="219">
        <v>11.279325485229492</v>
      </c>
      <c r="E65" s="219">
        <v>12.158785820007324</v>
      </c>
      <c r="F65" s="219">
        <v>12.003467559814453</v>
      </c>
      <c r="G65" s="219">
        <v>12.996336936950684</v>
      </c>
      <c r="H65" s="219">
        <v>13.364620208740234</v>
      </c>
      <c r="I65" s="219">
        <v>12.72434139251709</v>
      </c>
      <c r="J65" s="219">
        <v>12.198530197143555</v>
      </c>
      <c r="K65" s="219">
        <v>11.27418041229248</v>
      </c>
      <c r="L65" s="219">
        <v>10.643753051757813</v>
      </c>
      <c r="M65" s="219">
        <v>10.203578948974609</v>
      </c>
      <c r="N65" s="219">
        <v>10.495721817016602</v>
      </c>
      <c r="O65" s="219">
        <v>11.011552810668945</v>
      </c>
      <c r="P65" s="219">
        <v>11.529523849487305</v>
      </c>
      <c r="Q65" s="219">
        <v>13.144745826721191</v>
      </c>
      <c r="R65" s="219">
        <v>15.757623672485352</v>
      </c>
      <c r="S65" s="219">
        <v>18.059257507324219</v>
      </c>
      <c r="T65" s="219">
        <v>19.367536544799805</v>
      </c>
      <c r="U65" s="219">
        <v>19.673147201538086</v>
      </c>
      <c r="V65" s="219">
        <v>19.401111602783203</v>
      </c>
      <c r="W65" s="219">
        <v>17.779436111450195</v>
      </c>
      <c r="X65" s="219">
        <v>14.601160049438477</v>
      </c>
      <c r="Y65" s="219">
        <v>14.731178283691406</v>
      </c>
      <c r="Z65" s="219">
        <v>17.54255485534668</v>
      </c>
    </row>
    <row r="66" spans="1:26" x14ac:dyDescent="0.25">
      <c r="A66" s="181" t="s">
        <v>94</v>
      </c>
      <c r="B66" s="219"/>
      <c r="C66" s="219">
        <v>1.5423978567123413</v>
      </c>
      <c r="D66" s="219">
        <v>1.2134796380996704</v>
      </c>
      <c r="E66" s="219">
        <v>1.181267261505127</v>
      </c>
      <c r="F66" s="219">
        <v>1.0721687078475952</v>
      </c>
      <c r="G66" s="219">
        <v>1.3034483194351196</v>
      </c>
      <c r="H66" s="219">
        <v>1.3132113218307495</v>
      </c>
      <c r="I66" s="219">
        <v>1.400653600692749</v>
      </c>
      <c r="J66" s="219">
        <v>1.2448438405990601</v>
      </c>
      <c r="K66" s="219">
        <v>1.3737756013870239</v>
      </c>
      <c r="L66" s="219">
        <v>1.0911636352539063</v>
      </c>
      <c r="M66" s="219">
        <v>1.1932737827301025</v>
      </c>
      <c r="N66" s="219">
        <v>1.4788650274276733</v>
      </c>
      <c r="O66" s="219">
        <v>1.6428102254867554</v>
      </c>
      <c r="P66" s="219">
        <v>1.7217575311660767</v>
      </c>
      <c r="Q66" s="219">
        <v>2.0364558696746826</v>
      </c>
      <c r="R66" s="219">
        <v>1.8212577104568481</v>
      </c>
      <c r="S66" s="219">
        <v>1.7936811447143555</v>
      </c>
      <c r="T66" s="219">
        <v>1.8652878999710083</v>
      </c>
      <c r="U66" s="219">
        <v>1.846083402633667</v>
      </c>
      <c r="V66" s="219">
        <v>1.8447818756103516</v>
      </c>
      <c r="W66" s="219">
        <v>1.8719354867935181</v>
      </c>
      <c r="X66" s="219">
        <v>1.556020975112915</v>
      </c>
      <c r="Y66" s="219">
        <v>1.9361549615859985</v>
      </c>
      <c r="Z66" s="219">
        <v>1.9946305751800537</v>
      </c>
    </row>
    <row r="67" spans="1:26" s="105" customFormat="1" ht="20.25" customHeight="1" x14ac:dyDescent="0.25">
      <c r="A67" s="105" t="s">
        <v>1289</v>
      </c>
      <c r="C67" s="105">
        <v>28.146987915039063</v>
      </c>
      <c r="D67" s="105">
        <v>31.244377136230469</v>
      </c>
      <c r="E67" s="105">
        <v>33.077632904052734</v>
      </c>
      <c r="F67" s="105">
        <v>28.248764038085938</v>
      </c>
      <c r="G67" s="105">
        <v>39.298690795898438</v>
      </c>
      <c r="H67" s="105">
        <v>46.938518524169922</v>
      </c>
      <c r="I67" s="105">
        <v>46.313789367675781</v>
      </c>
      <c r="J67" s="105">
        <v>40.163799285888672</v>
      </c>
      <c r="K67" s="105">
        <v>26.980270385742188</v>
      </c>
      <c r="L67" s="105">
        <v>14.504214286804199</v>
      </c>
      <c r="M67" s="105">
        <v>26.092849731445313</v>
      </c>
      <c r="N67" s="105">
        <v>16.7725830078125</v>
      </c>
      <c r="O67" s="105">
        <v>22.872518539428711</v>
      </c>
      <c r="P67" s="105">
        <v>19.457359313964844</v>
      </c>
      <c r="Q67" s="105">
        <v>32.640560150146484</v>
      </c>
      <c r="R67" s="105">
        <v>17.621007919311523</v>
      </c>
      <c r="S67" s="105">
        <v>24.400802612304688</v>
      </c>
      <c r="T67" s="105">
        <v>20.563739776611328</v>
      </c>
      <c r="U67" s="105">
        <v>82.618843078613281</v>
      </c>
      <c r="V67" s="105">
        <v>34.853675842285156</v>
      </c>
      <c r="W67" s="105">
        <v>26.765127182006836</v>
      </c>
      <c r="X67" s="105">
        <v>21.142257690429688</v>
      </c>
      <c r="Y67" s="105">
        <v>19.976047515869141</v>
      </c>
      <c r="Z67" s="105">
        <v>19.403980255126953</v>
      </c>
    </row>
    <row r="68" spans="1:26" ht="20.25" customHeight="1" x14ac:dyDescent="0.25">
      <c r="A68" s="219" t="s">
        <v>1290</v>
      </c>
      <c r="B68" s="219"/>
      <c r="C68" s="219">
        <v>28.146987915039063</v>
      </c>
      <c r="D68" s="219">
        <v>31.244377136230469</v>
      </c>
      <c r="E68" s="219">
        <v>33.077632904052734</v>
      </c>
      <c r="F68" s="219">
        <v>28.248764038085938</v>
      </c>
      <c r="G68" s="219">
        <v>39.298690795898438</v>
      </c>
      <c r="H68" s="219">
        <v>46.938518524169922</v>
      </c>
      <c r="I68" s="219">
        <v>46.313789367675781</v>
      </c>
      <c r="J68" s="219">
        <v>40.163799285888672</v>
      </c>
      <c r="K68" s="219">
        <v>26.980270385742188</v>
      </c>
      <c r="L68" s="219">
        <v>14.504214286804199</v>
      </c>
      <c r="M68" s="219">
        <v>26.092849731445313</v>
      </c>
      <c r="N68" s="219">
        <v>16.7725830078125</v>
      </c>
      <c r="O68" s="219">
        <v>22.872518539428711</v>
      </c>
      <c r="P68" s="219">
        <v>19.457359313964844</v>
      </c>
      <c r="Q68" s="219">
        <v>32.640560150146484</v>
      </c>
      <c r="R68" s="219">
        <v>17.621007919311523</v>
      </c>
      <c r="S68" s="219">
        <v>24.400802612304688</v>
      </c>
      <c r="T68" s="219">
        <v>20.563739776611328</v>
      </c>
      <c r="U68" s="219">
        <v>82.618843078613281</v>
      </c>
      <c r="V68" s="219">
        <v>34.853675842285156</v>
      </c>
      <c r="W68" s="219">
        <v>26.765127182006836</v>
      </c>
      <c r="X68" s="219">
        <v>21.142257690429688</v>
      </c>
      <c r="Y68" s="219">
        <v>19.976047515869141</v>
      </c>
      <c r="Z68" s="219">
        <v>19.403980255126953</v>
      </c>
    </row>
    <row r="69" spans="1:26" x14ac:dyDescent="0.25">
      <c r="A69" s="181" t="s">
        <v>1291</v>
      </c>
      <c r="B69" s="219"/>
      <c r="C69" s="219">
        <v>0</v>
      </c>
      <c r="D69" s="219">
        <v>0</v>
      </c>
      <c r="E69" s="219">
        <v>0</v>
      </c>
      <c r="F69" s="219">
        <v>0</v>
      </c>
      <c r="G69" s="219">
        <v>0</v>
      </c>
      <c r="H69" s="219">
        <v>0</v>
      </c>
      <c r="I69" s="219">
        <v>0</v>
      </c>
      <c r="J69" s="219">
        <v>0</v>
      </c>
      <c r="K69" s="219">
        <v>0</v>
      </c>
      <c r="L69" s="219">
        <v>0</v>
      </c>
      <c r="M69" s="219">
        <v>0</v>
      </c>
      <c r="N69" s="219">
        <v>0</v>
      </c>
      <c r="O69" s="219">
        <v>0</v>
      </c>
      <c r="P69" s="219">
        <v>0</v>
      </c>
      <c r="Q69" s="219">
        <v>0</v>
      </c>
      <c r="R69" s="219">
        <v>0</v>
      </c>
      <c r="S69" s="219">
        <v>0</v>
      </c>
      <c r="T69" s="219">
        <v>0</v>
      </c>
      <c r="U69" s="219">
        <v>65.25</v>
      </c>
      <c r="V69" s="219">
        <v>0</v>
      </c>
      <c r="W69" s="219">
        <v>0</v>
      </c>
      <c r="X69" s="219">
        <v>0</v>
      </c>
      <c r="Y69" s="219">
        <v>0</v>
      </c>
      <c r="Z69" s="219">
        <v>0</v>
      </c>
    </row>
    <row r="70" spans="1:26" x14ac:dyDescent="0.25">
      <c r="A70" s="181" t="s">
        <v>1292</v>
      </c>
      <c r="B70" s="219"/>
      <c r="C70" s="219">
        <v>5.5697502102702856E-4</v>
      </c>
      <c r="D70" s="219">
        <v>3.0183998751454055E-4</v>
      </c>
      <c r="E70" s="219">
        <v>1.0239599505439401E-3</v>
      </c>
      <c r="F70" s="219">
        <v>1.0858919704332948E-3</v>
      </c>
      <c r="G70" s="219">
        <v>3.7635669708251953</v>
      </c>
      <c r="H70" s="219">
        <v>1.5407079458236694</v>
      </c>
      <c r="I70" s="219">
        <v>8.1077766418457031</v>
      </c>
      <c r="J70" s="219">
        <v>8.2614841461181641</v>
      </c>
      <c r="K70" s="219">
        <v>6.912628173828125</v>
      </c>
      <c r="L70" s="219">
        <v>4.309959888458252</v>
      </c>
      <c r="M70" s="219">
        <v>6.564763069152832</v>
      </c>
      <c r="N70" s="219">
        <v>3.5087599754333496</v>
      </c>
      <c r="O70" s="219">
        <v>4.4027528762817383</v>
      </c>
      <c r="P70" s="219">
        <v>3.5168869495391846</v>
      </c>
      <c r="Q70" s="219">
        <v>4.0118498802185059</v>
      </c>
      <c r="R70" s="219">
        <v>6.7210869789123535</v>
      </c>
      <c r="S70" s="219">
        <v>7.055260181427002</v>
      </c>
      <c r="T70" s="219">
        <v>1.2245179414749146</v>
      </c>
      <c r="U70" s="219">
        <v>0.38649800419807434</v>
      </c>
      <c r="V70" s="219">
        <v>10.862138748168945</v>
      </c>
      <c r="W70" s="219">
        <v>8.6543865203857422</v>
      </c>
      <c r="X70" s="219">
        <v>5.3933982849121094</v>
      </c>
      <c r="Y70" s="219">
        <v>7.7789998054504395</v>
      </c>
      <c r="Z70" s="219">
        <v>5.8599996566772461</v>
      </c>
    </row>
    <row r="71" spans="1:26" x14ac:dyDescent="0.25">
      <c r="A71" s="181" t="s">
        <v>1293</v>
      </c>
      <c r="B71" s="219"/>
      <c r="C71" s="219">
        <v>7.9064302444458008</v>
      </c>
      <c r="D71" s="219">
        <v>14.424075126647949</v>
      </c>
      <c r="E71" s="219">
        <v>20.686609268188477</v>
      </c>
      <c r="F71" s="219">
        <v>22.1865234375</v>
      </c>
      <c r="G71" s="219">
        <v>26.349374771118164</v>
      </c>
      <c r="H71" s="219">
        <v>29.104082107543945</v>
      </c>
      <c r="I71" s="219">
        <v>19.788850784301758</v>
      </c>
      <c r="J71" s="219">
        <v>11.36171817779541</v>
      </c>
      <c r="K71" s="219">
        <v>2.1501142978668213</v>
      </c>
      <c r="L71" s="219">
        <v>0.2712898850440979</v>
      </c>
      <c r="M71" s="219">
        <v>0</v>
      </c>
      <c r="N71" s="219">
        <v>0</v>
      </c>
      <c r="O71" s="219">
        <v>0</v>
      </c>
      <c r="P71" s="219">
        <v>0</v>
      </c>
      <c r="Q71" s="219">
        <v>0</v>
      </c>
      <c r="R71" s="219">
        <v>0</v>
      </c>
      <c r="S71" s="219">
        <v>0</v>
      </c>
      <c r="T71" s="219">
        <v>0</v>
      </c>
      <c r="U71" s="219">
        <v>0</v>
      </c>
      <c r="V71" s="219">
        <v>0</v>
      </c>
      <c r="W71" s="219">
        <v>0</v>
      </c>
      <c r="X71" s="219">
        <v>0</v>
      </c>
      <c r="Y71" s="219">
        <v>0</v>
      </c>
      <c r="Z71" s="219">
        <v>0</v>
      </c>
    </row>
    <row r="72" spans="1:26" x14ac:dyDescent="0.25">
      <c r="A72" s="181" t="s">
        <v>168</v>
      </c>
      <c r="B72" s="219"/>
      <c r="C72" s="219">
        <v>20.239999771118164</v>
      </c>
      <c r="D72" s="219">
        <v>16.819999694824219</v>
      </c>
      <c r="E72" s="219">
        <v>12.390000343322754</v>
      </c>
      <c r="F72" s="219">
        <v>6.0500001907348633</v>
      </c>
      <c r="G72" s="219">
        <v>0.2800000011920929</v>
      </c>
      <c r="H72" s="219">
        <v>4.7300000190734863</v>
      </c>
      <c r="I72" s="219">
        <v>4.3000001907348633</v>
      </c>
      <c r="J72" s="219">
        <v>3.869999885559082</v>
      </c>
      <c r="K72" s="219">
        <v>9.0900001525878906</v>
      </c>
      <c r="L72" s="219">
        <v>3.25</v>
      </c>
      <c r="M72" s="219">
        <v>5.7800002098083496</v>
      </c>
      <c r="N72" s="219">
        <v>1.0800000429153442</v>
      </c>
      <c r="O72" s="219">
        <v>5.2600002288818359</v>
      </c>
      <c r="P72" s="219">
        <v>3.8424999713897705</v>
      </c>
      <c r="Q72" s="219">
        <v>3.9906249046325684</v>
      </c>
      <c r="R72" s="219">
        <v>3.5432813167572021</v>
      </c>
      <c r="S72" s="219">
        <v>4.1591014862060547</v>
      </c>
      <c r="T72" s="219">
        <v>14.183876991271973</v>
      </c>
      <c r="U72" s="219">
        <v>11.683876991271973</v>
      </c>
      <c r="V72" s="219">
        <v>9.1838769912719727</v>
      </c>
      <c r="W72" s="219">
        <v>6.6838769912719727</v>
      </c>
      <c r="X72" s="219">
        <v>4.1838769912719727</v>
      </c>
      <c r="Y72" s="219">
        <v>4.1838769912719727</v>
      </c>
      <c r="Z72" s="219">
        <v>4.1838769912719727</v>
      </c>
    </row>
    <row r="73" spans="1:26" x14ac:dyDescent="0.25">
      <c r="A73" s="181" t="s">
        <v>94</v>
      </c>
      <c r="B73" s="219"/>
      <c r="C73" s="219">
        <v>0</v>
      </c>
      <c r="D73" s="219">
        <v>0</v>
      </c>
      <c r="E73" s="219">
        <v>0</v>
      </c>
      <c r="F73" s="219">
        <v>1.1155823245644569E-2</v>
      </c>
      <c r="G73" s="219">
        <v>8.9057493209838867</v>
      </c>
      <c r="H73" s="219">
        <v>11.563729286193848</v>
      </c>
      <c r="I73" s="219">
        <v>14.117162704467773</v>
      </c>
      <c r="J73" s="219">
        <v>16.670597076416016</v>
      </c>
      <c r="K73" s="219">
        <v>8.8275279998779297</v>
      </c>
      <c r="L73" s="219">
        <v>6.6729640960693359</v>
      </c>
      <c r="M73" s="219">
        <v>13.748085975646973</v>
      </c>
      <c r="N73" s="219">
        <v>12.183822631835938</v>
      </c>
      <c r="O73" s="219">
        <v>13.209766387939453</v>
      </c>
      <c r="P73" s="219">
        <v>12.09797191619873</v>
      </c>
      <c r="Q73" s="219">
        <v>24.638084411621094</v>
      </c>
      <c r="R73" s="219">
        <v>7.3566389083862305</v>
      </c>
      <c r="S73" s="219">
        <v>13.186442375183105</v>
      </c>
      <c r="T73" s="219">
        <v>5.1553440093994141</v>
      </c>
      <c r="U73" s="219">
        <v>5.2984671592712402</v>
      </c>
      <c r="V73" s="219">
        <v>14.807659149169922</v>
      </c>
      <c r="W73" s="219">
        <v>11.426863670349121</v>
      </c>
      <c r="X73" s="219">
        <v>11.564983367919922</v>
      </c>
      <c r="Y73" s="219">
        <v>8.0131702423095703</v>
      </c>
      <c r="Z73" s="219">
        <v>9.3601036071777344</v>
      </c>
    </row>
    <row r="74" spans="1:26" x14ac:dyDescent="0.25">
      <c r="A74" s="219" t="s">
        <v>1294</v>
      </c>
      <c r="B74" s="219"/>
      <c r="C74" s="893">
        <v>0</v>
      </c>
      <c r="D74" s="893">
        <v>0</v>
      </c>
      <c r="E74" s="893">
        <v>0</v>
      </c>
      <c r="F74" s="893">
        <v>0</v>
      </c>
      <c r="G74" s="893">
        <v>0</v>
      </c>
      <c r="H74" s="893">
        <v>0</v>
      </c>
      <c r="I74" s="893">
        <v>0</v>
      </c>
      <c r="J74" s="893">
        <v>0</v>
      </c>
      <c r="K74" s="893">
        <v>0</v>
      </c>
      <c r="L74" s="893">
        <v>0</v>
      </c>
      <c r="M74" s="893">
        <v>0</v>
      </c>
      <c r="N74" s="893">
        <v>0</v>
      </c>
      <c r="O74" s="893">
        <v>0</v>
      </c>
      <c r="P74" s="893">
        <v>0</v>
      </c>
      <c r="Q74" s="893">
        <v>0</v>
      </c>
      <c r="R74" s="893">
        <v>0</v>
      </c>
      <c r="S74" s="893">
        <v>0</v>
      </c>
      <c r="T74" s="893">
        <v>0</v>
      </c>
      <c r="U74" s="893">
        <v>0</v>
      </c>
      <c r="V74" s="893">
        <v>0</v>
      </c>
      <c r="W74" s="893">
        <v>0</v>
      </c>
      <c r="X74" s="893">
        <v>0</v>
      </c>
      <c r="Y74" s="893">
        <v>0</v>
      </c>
      <c r="Z74" s="893">
        <v>0</v>
      </c>
    </row>
    <row r="75" spans="1:26" s="105" customFormat="1" ht="20.25" customHeight="1" x14ac:dyDescent="0.25">
      <c r="A75" s="105" t="s">
        <v>1295</v>
      </c>
      <c r="C75" s="105">
        <v>-45.541252136230469</v>
      </c>
      <c r="D75" s="105">
        <v>-18.836797714233398</v>
      </c>
      <c r="E75" s="105">
        <v>-13.789669036865234</v>
      </c>
      <c r="F75" s="105">
        <v>-12.703770637512207</v>
      </c>
      <c r="G75" s="105">
        <v>-16.755697250366211</v>
      </c>
      <c r="H75" s="105">
        <v>-0.85972750186920166</v>
      </c>
      <c r="I75" s="105">
        <v>-6.6760931015014648</v>
      </c>
      <c r="J75" s="105">
        <v>-0.698464035987854</v>
      </c>
      <c r="K75" s="105">
        <v>-18.139371871948242</v>
      </c>
      <c r="L75" s="105">
        <v>-10.070518493652344</v>
      </c>
      <c r="M75" s="105">
        <v>4.3800745010375977</v>
      </c>
      <c r="N75" s="105">
        <v>-15.510340690612793</v>
      </c>
      <c r="O75" s="105">
        <v>-18.0706787109375</v>
      </c>
      <c r="P75" s="105">
        <v>-20.660148620605469</v>
      </c>
      <c r="Q75" s="105">
        <v>-22.601139068603516</v>
      </c>
      <c r="R75" s="105">
        <v>-19.362838745117188</v>
      </c>
      <c r="S75" s="105">
        <v>-23.304937362670898</v>
      </c>
      <c r="T75" s="105">
        <v>-44.805309295654297</v>
      </c>
      <c r="U75" s="105">
        <v>30.007963180541992</v>
      </c>
      <c r="V75" s="105">
        <v>-49.903495788574219</v>
      </c>
      <c r="W75" s="105">
        <v>-85.631210327148438</v>
      </c>
      <c r="X75" s="105">
        <v>-80.998191833496094</v>
      </c>
      <c r="Y75" s="105">
        <v>-100.57761383056641</v>
      </c>
      <c r="Z75" s="105">
        <v>-114.66696166992188</v>
      </c>
    </row>
    <row r="76" spans="1:26" s="105" customFormat="1" ht="20.25" customHeight="1" x14ac:dyDescent="0.25">
      <c r="A76" s="105" t="s">
        <v>143</v>
      </c>
      <c r="C76" s="105">
        <v>-28.035602569580078</v>
      </c>
      <c r="D76" s="105">
        <v>-4.746361255645752</v>
      </c>
      <c r="E76" s="105">
        <v>-22.340581893920898</v>
      </c>
      <c r="F76" s="105">
        <v>-9.1370697021484375</v>
      </c>
      <c r="G76" s="105">
        <v>-15.986658096313477</v>
      </c>
      <c r="H76" s="105">
        <v>-15.64067268371582</v>
      </c>
      <c r="I76" s="105">
        <v>1.0264689922332764</v>
      </c>
      <c r="J76" s="105">
        <v>-17.372472763061523</v>
      </c>
      <c r="K76" s="105">
        <v>-33.239906311035156</v>
      </c>
      <c r="L76" s="105">
        <v>-21.696260452270508</v>
      </c>
      <c r="M76" s="105">
        <v>-16.146533966064453</v>
      </c>
      <c r="N76" s="105">
        <v>-20.563726425170898</v>
      </c>
      <c r="O76" s="105">
        <v>-14.262081146240234</v>
      </c>
      <c r="P76" s="105">
        <v>-21.745628356933594</v>
      </c>
      <c r="Q76" s="105">
        <v>-22.901382446289063</v>
      </c>
      <c r="R76" s="105">
        <v>2.4982895702123642E-3</v>
      </c>
      <c r="S76" s="105">
        <v>-26.377292633056641</v>
      </c>
      <c r="T76" s="105">
        <v>-48.313442230224609</v>
      </c>
      <c r="U76" s="105">
        <v>9.8133525848388672</v>
      </c>
      <c r="V76" s="105">
        <v>-75.767982482910156</v>
      </c>
      <c r="W76" s="105">
        <v>-49.109241485595703</v>
      </c>
      <c r="X76" s="105">
        <v>-73.857528686523438</v>
      </c>
      <c r="Y76" s="105">
        <v>-71.176185607910156</v>
      </c>
      <c r="Z76" s="105">
        <v>-107.43251037597656</v>
      </c>
    </row>
    <row r="77" spans="1:26" x14ac:dyDescent="0.25">
      <c r="A77" s="107" t="s">
        <v>1296</v>
      </c>
      <c r="B77" s="107"/>
      <c r="C77" s="107">
        <v>-20.289154052734375</v>
      </c>
      <c r="D77" s="107">
        <v>-12.667568206787109</v>
      </c>
      <c r="E77" s="107">
        <v>-8.0813159942626953</v>
      </c>
      <c r="F77" s="107">
        <v>-6.349611759185791</v>
      </c>
      <c r="G77" s="107">
        <v>-2.8909981250762939</v>
      </c>
      <c r="H77" s="107">
        <v>-19.065010070800781</v>
      </c>
      <c r="I77" s="107">
        <v>-18.841989517211914</v>
      </c>
      <c r="J77" s="107">
        <v>-14.024654388427734</v>
      </c>
      <c r="K77" s="107">
        <v>-41.032455444335938</v>
      </c>
      <c r="L77" s="107">
        <v>-28.656105041503906</v>
      </c>
      <c r="M77" s="107">
        <v>-21.960720062255859</v>
      </c>
      <c r="N77" s="107">
        <v>-34.053153991699219</v>
      </c>
      <c r="O77" s="107">
        <v>-32.069862365722656</v>
      </c>
      <c r="P77" s="107">
        <v>-31.811925888061523</v>
      </c>
      <c r="Q77" s="107">
        <v>-38.941230773925781</v>
      </c>
      <c r="R77" s="107">
        <v>-67.522010803222656</v>
      </c>
      <c r="S77" s="107">
        <v>-64.657493591308594</v>
      </c>
      <c r="T77" s="107">
        <v>-47.740097045898438</v>
      </c>
      <c r="U77" s="107">
        <v>-50.752891540527344</v>
      </c>
      <c r="V77" s="107">
        <v>-45.532501220703125</v>
      </c>
      <c r="W77" s="107">
        <v>-44.059291839599609</v>
      </c>
      <c r="X77" s="107">
        <v>-35.370861053466797</v>
      </c>
      <c r="Y77" s="107">
        <v>-37.150810241699219</v>
      </c>
      <c r="Z77" s="107">
        <v>-37.432960510253906</v>
      </c>
    </row>
    <row r="78" spans="1:26" x14ac:dyDescent="0.25">
      <c r="A78" s="181" t="s">
        <v>1324</v>
      </c>
      <c r="B78" s="107"/>
      <c r="C78" s="107">
        <v>0</v>
      </c>
      <c r="D78" s="107">
        <v>0</v>
      </c>
      <c r="E78" s="107">
        <v>0</v>
      </c>
      <c r="F78" s="107">
        <v>0</v>
      </c>
      <c r="G78" s="107">
        <v>0</v>
      </c>
      <c r="H78" s="107">
        <v>0</v>
      </c>
      <c r="I78" s="107">
        <v>0</v>
      </c>
      <c r="J78" s="107">
        <v>0</v>
      </c>
      <c r="K78" s="107">
        <v>0</v>
      </c>
      <c r="L78" s="107">
        <v>0</v>
      </c>
      <c r="M78" s="107">
        <v>0</v>
      </c>
      <c r="N78" s="107">
        <v>0</v>
      </c>
      <c r="O78" s="107">
        <v>0</v>
      </c>
      <c r="P78" s="107">
        <v>0</v>
      </c>
      <c r="Q78" s="107">
        <v>0</v>
      </c>
      <c r="R78" s="107">
        <v>0</v>
      </c>
      <c r="S78" s="107">
        <v>0</v>
      </c>
      <c r="T78" s="107">
        <v>0</v>
      </c>
      <c r="U78" s="107">
        <v>0</v>
      </c>
      <c r="V78" s="107">
        <v>0</v>
      </c>
      <c r="W78" s="107">
        <v>0</v>
      </c>
      <c r="X78" s="107">
        <v>0</v>
      </c>
      <c r="Y78" s="107">
        <v>0</v>
      </c>
      <c r="Z78" s="107">
        <v>0</v>
      </c>
    </row>
    <row r="79" spans="1:26" x14ac:dyDescent="0.25">
      <c r="A79" s="181" t="s">
        <v>1325</v>
      </c>
      <c r="B79" s="107"/>
      <c r="C79" s="107">
        <v>20.289154052734375</v>
      </c>
      <c r="D79" s="107">
        <v>12.667568206787109</v>
      </c>
      <c r="E79" s="107">
        <v>8.0813159942626953</v>
      </c>
      <c r="F79" s="107">
        <v>6.349611759185791</v>
      </c>
      <c r="G79" s="107">
        <v>2.8909981250762939</v>
      </c>
      <c r="H79" s="107">
        <v>19.065010070800781</v>
      </c>
      <c r="I79" s="107">
        <v>18.841989517211914</v>
      </c>
      <c r="J79" s="107">
        <v>14.024654388427734</v>
      </c>
      <c r="K79" s="107">
        <v>41.032455444335938</v>
      </c>
      <c r="L79" s="107">
        <v>28.656105041503906</v>
      </c>
      <c r="M79" s="107">
        <v>21.960720062255859</v>
      </c>
      <c r="N79" s="107">
        <v>34.053153991699219</v>
      </c>
      <c r="O79" s="107">
        <v>32.069862365722656</v>
      </c>
      <c r="P79" s="107">
        <v>31.811925888061523</v>
      </c>
      <c r="Q79" s="107">
        <v>38.941230773925781</v>
      </c>
      <c r="R79" s="107">
        <v>67.522010803222656</v>
      </c>
      <c r="S79" s="107">
        <v>64.657493591308594</v>
      </c>
      <c r="T79" s="107">
        <v>47.740097045898438</v>
      </c>
      <c r="U79" s="107">
        <v>50.752891540527344</v>
      </c>
      <c r="V79" s="107">
        <v>45.532501220703125</v>
      </c>
      <c r="W79" s="107">
        <v>44.059291839599609</v>
      </c>
      <c r="X79" s="107">
        <v>35.370861053466797</v>
      </c>
      <c r="Y79" s="107">
        <v>37.150810241699219</v>
      </c>
      <c r="Z79" s="107">
        <v>37.432960510253906</v>
      </c>
    </row>
    <row r="80" spans="1:26" x14ac:dyDescent="0.25">
      <c r="A80" s="107" t="s">
        <v>1297</v>
      </c>
      <c r="B80" s="107"/>
      <c r="C80" s="107">
        <v>11.71302318572998</v>
      </c>
      <c r="D80" s="107">
        <v>7.046410083770752</v>
      </c>
      <c r="E80" s="107">
        <v>-14.25037956237793</v>
      </c>
      <c r="F80" s="107">
        <v>-4.1676459312438965</v>
      </c>
      <c r="G80" s="107">
        <v>-9.98663330078125</v>
      </c>
      <c r="H80" s="107">
        <v>-2.2591838836669922</v>
      </c>
      <c r="I80" s="107">
        <v>-1.8624253273010254</v>
      </c>
      <c r="J80" s="107">
        <v>-1.7978569269180298</v>
      </c>
      <c r="K80" s="107">
        <v>3.0458693504333496</v>
      </c>
      <c r="L80" s="107">
        <v>0.78975635766983032</v>
      </c>
      <c r="M80" s="107">
        <v>-3.0592019557952881</v>
      </c>
      <c r="N80" s="107">
        <v>0.30585315823554993</v>
      </c>
      <c r="O80" s="107">
        <v>-0.28962928056716919</v>
      </c>
      <c r="P80" s="107">
        <v>4.4029479026794434</v>
      </c>
      <c r="Q80" s="107">
        <v>-11.93605899810791</v>
      </c>
      <c r="R80" s="107">
        <v>5.248600959777832</v>
      </c>
      <c r="S80" s="107">
        <v>0.33078676462173462</v>
      </c>
      <c r="T80" s="107">
        <v>1.4099960327148438</v>
      </c>
      <c r="U80" s="107">
        <v>67.215652465820313</v>
      </c>
      <c r="V80" s="107">
        <v>-13.944912910461426</v>
      </c>
      <c r="W80" s="107">
        <v>-8.216364860534668</v>
      </c>
      <c r="X80" s="107">
        <v>-3.7660813331604004</v>
      </c>
      <c r="Y80" s="107">
        <v>-13.658108711242676</v>
      </c>
      <c r="Z80" s="107">
        <v>-15.18709659576416</v>
      </c>
    </row>
    <row r="81" spans="1:26" x14ac:dyDescent="0.25">
      <c r="A81" s="181" t="s">
        <v>1326</v>
      </c>
      <c r="B81" s="107"/>
      <c r="C81" s="107">
        <v>11.71302318572998</v>
      </c>
      <c r="D81" s="107">
        <v>7.046410083770752</v>
      </c>
      <c r="E81" s="107">
        <v>-14.25037956237793</v>
      </c>
      <c r="F81" s="107">
        <v>-4.1676459312438965</v>
      </c>
      <c r="G81" s="107">
        <v>-9.98663330078125</v>
      </c>
      <c r="H81" s="107">
        <v>-2.2591838836669922</v>
      </c>
      <c r="I81" s="107">
        <v>-1.8624253273010254</v>
      </c>
      <c r="J81" s="107">
        <v>-1.7978569269180298</v>
      </c>
      <c r="K81" s="107">
        <v>3.0458693504333496</v>
      </c>
      <c r="L81" s="107">
        <v>0.78975635766983032</v>
      </c>
      <c r="M81" s="107">
        <v>-3.0592019557952881</v>
      </c>
      <c r="N81" s="107">
        <v>0.30585315823554993</v>
      </c>
      <c r="O81" s="107">
        <v>-0.28962928056716919</v>
      </c>
      <c r="P81" s="107">
        <v>4.4029479026794434</v>
      </c>
      <c r="Q81" s="107">
        <v>-11.93605899810791</v>
      </c>
      <c r="R81" s="107">
        <v>5.248600959777832</v>
      </c>
      <c r="S81" s="107">
        <v>0.33078676462173462</v>
      </c>
      <c r="T81" s="107">
        <v>1.4099960327148438</v>
      </c>
      <c r="U81" s="107">
        <v>67.215652465820313</v>
      </c>
      <c r="V81" s="107">
        <v>-13.944912910461426</v>
      </c>
      <c r="W81" s="107">
        <v>-8.216364860534668</v>
      </c>
      <c r="X81" s="107">
        <v>-3.7660813331604004</v>
      </c>
      <c r="Y81" s="107">
        <v>-13.658108711242676</v>
      </c>
      <c r="Z81" s="107">
        <v>-15.18709659576416</v>
      </c>
    </row>
    <row r="82" spans="1:26" x14ac:dyDescent="0.25">
      <c r="A82" s="220" t="s">
        <v>1298</v>
      </c>
      <c r="B82" s="107"/>
      <c r="C82" s="107">
        <v>3.3743665218353271</v>
      </c>
      <c r="D82" s="107">
        <v>4.1161818504333496</v>
      </c>
      <c r="E82" s="107">
        <v>-1.1999319791793823</v>
      </c>
      <c r="F82" s="107">
        <v>-4.161552906036377</v>
      </c>
      <c r="G82" s="107">
        <v>-2.4682667255401611</v>
      </c>
      <c r="H82" s="107">
        <v>-1.976146936416626</v>
      </c>
      <c r="I82" s="107">
        <v>-1.7881664037704468</v>
      </c>
      <c r="J82" s="107">
        <v>-1.4187549352645874</v>
      </c>
      <c r="K82" s="107">
        <v>0.47898134589195251</v>
      </c>
      <c r="L82" s="107">
        <v>-0.42424064874649048</v>
      </c>
      <c r="M82" s="107">
        <v>1.8929015845060349E-2</v>
      </c>
      <c r="N82" s="107">
        <v>0.89778017997741699</v>
      </c>
      <c r="O82" s="107">
        <v>-2.2199113368988037</v>
      </c>
      <c r="P82" s="107">
        <v>1.710548996925354</v>
      </c>
      <c r="Q82" s="107">
        <v>-2.5680372714996338</v>
      </c>
      <c r="R82" s="107">
        <v>-1.2973899841308594</v>
      </c>
      <c r="S82" s="107">
        <v>-0.8769422173500061</v>
      </c>
      <c r="T82" s="107">
        <v>-1.9206500053405762</v>
      </c>
      <c r="U82" s="107">
        <v>64.17041015625</v>
      </c>
      <c r="V82" s="107">
        <v>-11.559264183044434</v>
      </c>
      <c r="W82" s="107">
        <v>-11.412101745605469</v>
      </c>
      <c r="X82" s="107">
        <v>-10.82530689239502</v>
      </c>
      <c r="Y82" s="107">
        <v>-11.817176818847656</v>
      </c>
      <c r="Z82" s="107">
        <v>-11.448930740356445</v>
      </c>
    </row>
    <row r="83" spans="1:26" x14ac:dyDescent="0.25">
      <c r="A83" s="220" t="s">
        <v>1327</v>
      </c>
      <c r="B83" s="219"/>
      <c r="C83" s="219">
        <v>2.3950870037078857</v>
      </c>
      <c r="D83" s="219">
        <v>-0.63556498289108276</v>
      </c>
      <c r="E83" s="219">
        <v>-22.471809387207031</v>
      </c>
      <c r="F83" s="219">
        <v>-2.9297859668731689</v>
      </c>
      <c r="G83" s="219">
        <v>-3.4567000865936279</v>
      </c>
      <c r="H83" s="219">
        <v>-2.3651390075683594</v>
      </c>
      <c r="I83" s="219">
        <v>0.28215900063514709</v>
      </c>
      <c r="J83" s="219">
        <v>-1.3431849479675293</v>
      </c>
      <c r="K83" s="219">
        <v>-0.37108999490737915</v>
      </c>
      <c r="L83" s="219">
        <v>0.28939598798751831</v>
      </c>
      <c r="M83" s="219">
        <v>-1.9616910219192505</v>
      </c>
      <c r="N83" s="219">
        <v>-1.0610170364379883</v>
      </c>
      <c r="O83" s="219">
        <v>0.53817802667617798</v>
      </c>
      <c r="P83" s="219">
        <v>0.4440859854221344</v>
      </c>
      <c r="Q83" s="219">
        <v>-0.58888697624206543</v>
      </c>
      <c r="R83" s="219">
        <v>-0.11015599966049194</v>
      </c>
      <c r="S83" s="219">
        <v>0.32069799304008484</v>
      </c>
      <c r="T83" s="219">
        <v>0.91904699802398682</v>
      </c>
      <c r="U83" s="219">
        <v>0.51251810789108276</v>
      </c>
      <c r="V83" s="219">
        <v>-1.4505671262741089</v>
      </c>
      <c r="W83" s="219">
        <v>0.58075553178787231</v>
      </c>
      <c r="X83" s="219">
        <v>1.6061733961105347</v>
      </c>
      <c r="Y83" s="219">
        <v>-1.5746434926986694</v>
      </c>
      <c r="Z83" s="219">
        <v>0.8803480863571167</v>
      </c>
    </row>
    <row r="84" spans="1:26" x14ac:dyDescent="0.25">
      <c r="A84" s="221" t="s">
        <v>1328</v>
      </c>
      <c r="B84" s="219"/>
      <c r="C84" s="219">
        <v>2.8762149810791016</v>
      </c>
      <c r="D84" s="219">
        <v>2.9349019527435303</v>
      </c>
      <c r="E84" s="219">
        <v>3.5100491046905518</v>
      </c>
      <c r="F84" s="219">
        <v>2.5350379943847656</v>
      </c>
      <c r="G84" s="219">
        <v>1.9642399549484253</v>
      </c>
      <c r="H84" s="219">
        <v>3.1358890533447266</v>
      </c>
      <c r="I84" s="219">
        <v>3.4150059223175049</v>
      </c>
      <c r="J84" s="219">
        <v>1.4919259548187256</v>
      </c>
      <c r="K84" s="219">
        <v>2.877479076385498</v>
      </c>
      <c r="L84" s="219">
        <v>1.5478310585021973</v>
      </c>
      <c r="M84" s="219">
        <v>-0.51127398014068604</v>
      </c>
      <c r="N84" s="219">
        <v>2.4771699905395508</v>
      </c>
      <c r="O84" s="219">
        <v>2.9775440692901611</v>
      </c>
      <c r="P84" s="219">
        <v>1.7362760305404663</v>
      </c>
      <c r="Q84" s="219">
        <v>-6.1827588081359863</v>
      </c>
      <c r="R84" s="219">
        <v>9.1146516799926758</v>
      </c>
      <c r="S84" s="219">
        <v>2.943748950958252</v>
      </c>
      <c r="T84" s="219">
        <v>3.1993339061737061</v>
      </c>
      <c r="U84" s="219">
        <v>3.8092329502105713</v>
      </c>
      <c r="V84" s="219">
        <v>-1.6006770133972168</v>
      </c>
      <c r="W84" s="219">
        <v>-0.6145319938659668</v>
      </c>
      <c r="X84" s="219">
        <v>-2.6382191181182861</v>
      </c>
      <c r="Y84" s="219">
        <v>-2.8063619136810303</v>
      </c>
      <c r="Z84" s="219">
        <v>-8.6719083786010742</v>
      </c>
    </row>
    <row r="85" spans="1:26" x14ac:dyDescent="0.25">
      <c r="A85" s="221" t="s">
        <v>1329</v>
      </c>
      <c r="B85" s="219"/>
      <c r="C85" s="219">
        <v>3.0673549175262451</v>
      </c>
      <c r="D85" s="219">
        <v>0.63089102506637573</v>
      </c>
      <c r="E85" s="219">
        <v>-0.23768800497055054</v>
      </c>
      <c r="F85" s="219">
        <v>-0.57405799627304077</v>
      </c>
      <c r="G85" s="219">
        <v>-0.91576099395751953</v>
      </c>
      <c r="H85" s="219">
        <v>-1.076104998588562</v>
      </c>
      <c r="I85" s="219">
        <v>-1.7475390434265137</v>
      </c>
      <c r="J85" s="219">
        <v>-0.52784299850463867</v>
      </c>
      <c r="K85" s="219">
        <v>6.0499001294374466E-2</v>
      </c>
      <c r="L85" s="219">
        <v>-0.62322998046875</v>
      </c>
      <c r="M85" s="219">
        <v>-0.60516601800918579</v>
      </c>
      <c r="N85" s="219">
        <v>-2.008080005645752</v>
      </c>
      <c r="O85" s="219">
        <v>-2.085439920425415</v>
      </c>
      <c r="P85" s="219">
        <v>-0.22983799874782562</v>
      </c>
      <c r="Q85" s="219">
        <v>-3.1126580238342285</v>
      </c>
      <c r="R85" s="219">
        <v>-2.4100849628448486</v>
      </c>
      <c r="S85" s="219">
        <v>-2.6242311000823975</v>
      </c>
      <c r="T85" s="219">
        <v>-2.0776689052581787</v>
      </c>
      <c r="U85" s="219">
        <v>-1.4264199733734131</v>
      </c>
      <c r="V85" s="219">
        <v>-1.0523090362548828</v>
      </c>
      <c r="W85" s="219">
        <v>2.4649832248687744</v>
      </c>
      <c r="X85" s="219">
        <v>6.8696374893188477</v>
      </c>
      <c r="Y85" s="219">
        <v>4.0533943176269531</v>
      </c>
      <c r="Z85" s="219">
        <v>4.0533943176269531</v>
      </c>
    </row>
    <row r="86" spans="1:26" x14ac:dyDescent="0.25">
      <c r="A86" s="221" t="s">
        <v>94</v>
      </c>
      <c r="B86" s="219"/>
      <c r="C86" s="219">
        <v>0</v>
      </c>
      <c r="D86" s="219">
        <v>0</v>
      </c>
      <c r="E86" s="219">
        <v>6.1490001678466797</v>
      </c>
      <c r="F86" s="219">
        <v>0.96271300315856934</v>
      </c>
      <c r="G86" s="219">
        <v>-5.1101460456848145</v>
      </c>
      <c r="H86" s="219">
        <v>2.2317999973893166E-2</v>
      </c>
      <c r="I86" s="219">
        <v>-2.0238850116729736</v>
      </c>
      <c r="J86" s="219">
        <v>0</v>
      </c>
      <c r="K86" s="219">
        <v>0</v>
      </c>
      <c r="L86" s="219">
        <v>0</v>
      </c>
      <c r="M86" s="219">
        <v>0</v>
      </c>
      <c r="N86" s="219">
        <v>0</v>
      </c>
      <c r="O86" s="219">
        <v>0.5</v>
      </c>
      <c r="P86" s="219">
        <v>0.74187499284744263</v>
      </c>
      <c r="Q86" s="219">
        <v>0.51628202199935913</v>
      </c>
      <c r="R86" s="219">
        <v>-4.8420000821352005E-2</v>
      </c>
      <c r="S86" s="219">
        <v>0.56751298904418945</v>
      </c>
      <c r="T86" s="219">
        <v>1.2899340391159058</v>
      </c>
      <c r="U86" s="219">
        <v>0.14991100132465363</v>
      </c>
      <c r="V86" s="219">
        <v>1.7179039716720581</v>
      </c>
      <c r="W86" s="219">
        <v>0.7645300030708313</v>
      </c>
      <c r="X86" s="219">
        <v>1.2216340303421021</v>
      </c>
      <c r="Y86" s="219">
        <v>-1.5133210420608521</v>
      </c>
      <c r="Z86" s="219">
        <v>0</v>
      </c>
    </row>
    <row r="87" spans="1:26" x14ac:dyDescent="0.25">
      <c r="A87" s="181" t="s">
        <v>1330</v>
      </c>
      <c r="B87" s="219"/>
      <c r="C87" s="219">
        <v>0</v>
      </c>
      <c r="D87" s="219">
        <v>0</v>
      </c>
      <c r="E87" s="219">
        <v>0</v>
      </c>
      <c r="F87" s="219">
        <v>0</v>
      </c>
      <c r="G87" s="219">
        <v>0</v>
      </c>
      <c r="H87" s="219">
        <v>0</v>
      </c>
      <c r="I87" s="219">
        <v>0</v>
      </c>
      <c r="J87" s="219">
        <v>0</v>
      </c>
      <c r="K87" s="219">
        <v>0</v>
      </c>
      <c r="L87" s="219">
        <v>0</v>
      </c>
      <c r="M87" s="219">
        <v>0</v>
      </c>
      <c r="N87" s="219">
        <v>0</v>
      </c>
      <c r="O87" s="219">
        <v>0</v>
      </c>
      <c r="P87" s="219">
        <v>0</v>
      </c>
      <c r="Q87" s="219">
        <v>0</v>
      </c>
      <c r="R87" s="219">
        <v>0</v>
      </c>
      <c r="S87" s="219">
        <v>0</v>
      </c>
      <c r="T87" s="219">
        <v>0</v>
      </c>
      <c r="U87" s="219">
        <v>0</v>
      </c>
      <c r="V87" s="219">
        <v>0</v>
      </c>
      <c r="W87" s="219">
        <v>0</v>
      </c>
      <c r="X87" s="219">
        <v>0</v>
      </c>
      <c r="Y87" s="219">
        <v>0</v>
      </c>
      <c r="Z87" s="219">
        <v>0</v>
      </c>
    </row>
    <row r="88" spans="1:26" x14ac:dyDescent="0.25">
      <c r="A88" s="107" t="s">
        <v>1299</v>
      </c>
      <c r="B88" s="219"/>
      <c r="C88" s="219">
        <v>-19.459474563598633</v>
      </c>
      <c r="D88" s="219">
        <v>0.87479656934738159</v>
      </c>
      <c r="E88" s="219">
        <v>-8.8862888514995575E-3</v>
      </c>
      <c r="F88" s="219">
        <v>1.3801881074905396</v>
      </c>
      <c r="G88" s="219">
        <v>-3.1090266704559326</v>
      </c>
      <c r="H88" s="219">
        <v>5.6835207939147949</v>
      </c>
      <c r="I88" s="219">
        <v>21.73088264465332</v>
      </c>
      <c r="J88" s="219">
        <v>-1.5499606132507324</v>
      </c>
      <c r="K88" s="219">
        <v>4.7466793060302734</v>
      </c>
      <c r="L88" s="219">
        <v>6.1700892448425293</v>
      </c>
      <c r="M88" s="219">
        <v>8.873387336730957</v>
      </c>
      <c r="N88" s="219">
        <v>13.183571815490723</v>
      </c>
      <c r="O88" s="219">
        <v>18.097410202026367</v>
      </c>
      <c r="P88" s="219">
        <v>5.6633505821228027</v>
      </c>
      <c r="Q88" s="219">
        <v>27.975910186767578</v>
      </c>
      <c r="R88" s="219">
        <v>62.275909423828125</v>
      </c>
      <c r="S88" s="219">
        <v>37.949409484863281</v>
      </c>
      <c r="T88" s="219">
        <v>-1.983340859413147</v>
      </c>
      <c r="U88" s="219">
        <v>-6.6494126319885254</v>
      </c>
      <c r="V88" s="219">
        <v>-16.290571212768555</v>
      </c>
      <c r="W88" s="219">
        <v>3.1664152145385742</v>
      </c>
      <c r="X88" s="219">
        <v>-34.720588684082031</v>
      </c>
      <c r="Y88" s="219">
        <v>-20.367265701293945</v>
      </c>
      <c r="Z88" s="219">
        <v>-54.812454223632813</v>
      </c>
    </row>
    <row r="89" spans="1:26" x14ac:dyDescent="0.25">
      <c r="A89" s="181" t="s">
        <v>1326</v>
      </c>
      <c r="B89" s="219"/>
      <c r="C89" s="219">
        <v>0</v>
      </c>
      <c r="D89" s="219">
        <v>0</v>
      </c>
      <c r="E89" s="219">
        <v>0</v>
      </c>
      <c r="F89" s="219">
        <v>0</v>
      </c>
      <c r="G89" s="219">
        <v>0</v>
      </c>
      <c r="H89" s="219">
        <v>5.5106201171875</v>
      </c>
      <c r="I89" s="219">
        <v>20.108911514282227</v>
      </c>
      <c r="J89" s="219">
        <v>10.047879219055176</v>
      </c>
      <c r="K89" s="219">
        <v>2.9614429473876953</v>
      </c>
      <c r="L89" s="219">
        <v>10.294547080993652</v>
      </c>
      <c r="M89" s="219">
        <v>2.9479999542236328</v>
      </c>
      <c r="N89" s="219">
        <v>9.3559999465942383</v>
      </c>
      <c r="O89" s="219">
        <v>23.388999938964844</v>
      </c>
      <c r="P89" s="219">
        <v>2.0610001087188721</v>
      </c>
      <c r="Q89" s="219">
        <v>33.749000549316406</v>
      </c>
      <c r="R89" s="219">
        <v>56.415000915527344</v>
      </c>
      <c r="S89" s="219">
        <v>48.7760009765625</v>
      </c>
      <c r="T89" s="219">
        <v>4.2220001220703125</v>
      </c>
      <c r="U89" s="219">
        <v>0.90100002288818359</v>
      </c>
      <c r="V89" s="219">
        <v>-15.763999938964844</v>
      </c>
      <c r="W89" s="219">
        <v>51.983001708984375</v>
      </c>
      <c r="X89" s="219">
        <v>-4.1510000228881836</v>
      </c>
      <c r="Y89" s="219">
        <v>-15.163999557495117</v>
      </c>
      <c r="Z89" s="219">
        <v>-14.652999877929688</v>
      </c>
    </row>
    <row r="90" spans="1:26" x14ac:dyDescent="0.25">
      <c r="A90" s="220" t="s">
        <v>1331</v>
      </c>
      <c r="B90" s="219"/>
      <c r="C90" s="219">
        <v>0</v>
      </c>
      <c r="D90" s="219">
        <v>0</v>
      </c>
      <c r="E90" s="219">
        <v>0</v>
      </c>
      <c r="F90" s="219">
        <v>0</v>
      </c>
      <c r="G90" s="219">
        <v>0</v>
      </c>
      <c r="H90" s="219">
        <v>5.5106201171875</v>
      </c>
      <c r="I90" s="219">
        <v>20.108911514282227</v>
      </c>
      <c r="J90" s="219">
        <v>10.047879219055176</v>
      </c>
      <c r="K90" s="219">
        <v>2.9614429473876953</v>
      </c>
      <c r="L90" s="219">
        <v>10.294547080993652</v>
      </c>
      <c r="M90" s="219">
        <v>2.9479999542236328</v>
      </c>
      <c r="N90" s="219">
        <v>9.3559999465942383</v>
      </c>
      <c r="O90" s="219">
        <v>23.388999938964844</v>
      </c>
      <c r="P90" s="219">
        <v>2.0610001087188721</v>
      </c>
      <c r="Q90" s="219">
        <v>33.749000549316406</v>
      </c>
      <c r="R90" s="219">
        <v>56.415000915527344</v>
      </c>
      <c r="S90" s="219">
        <v>48.7760009765625</v>
      </c>
      <c r="T90" s="219">
        <v>4.2220001220703125</v>
      </c>
      <c r="U90" s="219">
        <v>0.90100002288818359</v>
      </c>
      <c r="V90" s="219">
        <v>-15.763999938964844</v>
      </c>
      <c r="W90" s="219">
        <v>51.983001708984375</v>
      </c>
      <c r="X90" s="219">
        <v>-4.1510000228881836</v>
      </c>
      <c r="Y90" s="219">
        <v>-15.163999557495117</v>
      </c>
      <c r="Z90" s="219">
        <v>-14.652999877929688</v>
      </c>
    </row>
    <row r="91" spans="1:26" x14ac:dyDescent="0.25">
      <c r="A91" s="181" t="s">
        <v>1330</v>
      </c>
      <c r="B91" s="219"/>
      <c r="C91" s="219">
        <v>19.459474563598633</v>
      </c>
      <c r="D91" s="219">
        <v>-0.87479656934738159</v>
      </c>
      <c r="E91" s="219">
        <v>8.8862888514995575E-3</v>
      </c>
      <c r="F91" s="219">
        <v>-1.3801881074905396</v>
      </c>
      <c r="G91" s="219">
        <v>3.1090266704559326</v>
      </c>
      <c r="H91" s="219">
        <v>-0.17290034890174866</v>
      </c>
      <c r="I91" s="219">
        <v>-1.6219717264175415</v>
      </c>
      <c r="J91" s="219">
        <v>11.597840309143066</v>
      </c>
      <c r="K91" s="219">
        <v>-1.7852364778518677</v>
      </c>
      <c r="L91" s="219">
        <v>4.1244573593139648</v>
      </c>
      <c r="M91" s="219">
        <v>-5.9253873825073242</v>
      </c>
      <c r="N91" s="219">
        <v>-3.8275721073150635</v>
      </c>
      <c r="O91" s="219">
        <v>5.2915897369384766</v>
      </c>
      <c r="P91" s="219">
        <v>-3.6023504734039307</v>
      </c>
      <c r="Q91" s="219">
        <v>5.7730908393859863</v>
      </c>
      <c r="R91" s="219">
        <v>-5.8609108924865723</v>
      </c>
      <c r="S91" s="219">
        <v>10.826589584350586</v>
      </c>
      <c r="T91" s="219">
        <v>6.2053408622741699</v>
      </c>
      <c r="U91" s="219">
        <v>7.550412654876709</v>
      </c>
      <c r="V91" s="219">
        <v>0.52657109498977661</v>
      </c>
      <c r="W91" s="219">
        <v>48.816585540771484</v>
      </c>
      <c r="X91" s="219">
        <v>30.569589614868164</v>
      </c>
      <c r="Y91" s="219">
        <v>5.2032651901245117</v>
      </c>
      <c r="Z91" s="219">
        <v>40.159454345703125</v>
      </c>
    </row>
    <row r="92" spans="1:26" x14ac:dyDescent="0.25">
      <c r="A92" s="220" t="s">
        <v>1302</v>
      </c>
      <c r="B92" s="219"/>
      <c r="C92" s="219">
        <v>0</v>
      </c>
      <c r="D92" s="219">
        <v>0</v>
      </c>
      <c r="E92" s="219">
        <v>0</v>
      </c>
      <c r="F92" s="219">
        <v>0</v>
      </c>
      <c r="G92" s="219">
        <v>0</v>
      </c>
      <c r="H92" s="219">
        <v>0</v>
      </c>
      <c r="I92" s="219">
        <v>0</v>
      </c>
      <c r="J92" s="219">
        <v>0</v>
      </c>
      <c r="K92" s="219">
        <v>0</v>
      </c>
      <c r="L92" s="219">
        <v>0</v>
      </c>
      <c r="M92" s="219">
        <v>-2.3849999904632568</v>
      </c>
      <c r="N92" s="219">
        <v>-0.3970000147819519</v>
      </c>
      <c r="O92" s="219">
        <v>-1.5880000591278076</v>
      </c>
      <c r="P92" s="219">
        <v>0</v>
      </c>
      <c r="Q92" s="219">
        <v>0</v>
      </c>
      <c r="R92" s="219">
        <v>-4.0000001899898052E-3</v>
      </c>
      <c r="S92" s="219">
        <v>0</v>
      </c>
      <c r="T92" s="219">
        <v>0</v>
      </c>
      <c r="U92" s="219">
        <v>0.36000001430511475</v>
      </c>
      <c r="V92" s="219">
        <v>-0.35899999737739563</v>
      </c>
      <c r="W92" s="219">
        <v>0</v>
      </c>
      <c r="X92" s="219">
        <v>0</v>
      </c>
      <c r="Y92" s="219">
        <v>0</v>
      </c>
      <c r="Z92" s="219">
        <v>-1.0000000474974513E-3</v>
      </c>
    </row>
    <row r="93" spans="1:26" x14ac:dyDescent="0.25">
      <c r="A93" s="220" t="s">
        <v>1332</v>
      </c>
      <c r="B93" s="219"/>
      <c r="C93" s="219">
        <v>20</v>
      </c>
      <c r="D93" s="219">
        <v>0</v>
      </c>
      <c r="E93" s="219">
        <v>0</v>
      </c>
      <c r="F93" s="219">
        <v>-0.57142901420593262</v>
      </c>
      <c r="G93" s="219">
        <v>-1.1428580284118652</v>
      </c>
      <c r="H93" s="219">
        <v>0.35714200139045715</v>
      </c>
      <c r="I93" s="219">
        <v>-1.1428580284118652</v>
      </c>
      <c r="J93" s="219">
        <v>5.3571419715881348</v>
      </c>
      <c r="K93" s="219">
        <v>-1.0285689830780029</v>
      </c>
      <c r="L93" s="219">
        <v>-2.1714270114898682</v>
      </c>
      <c r="M93" s="219">
        <v>-1.5999979972839355</v>
      </c>
      <c r="N93" s="219">
        <v>-1.5999979972839355</v>
      </c>
      <c r="O93" s="219">
        <v>8.2727365493774414</v>
      </c>
      <c r="P93" s="219">
        <v>-1.5999979972839355</v>
      </c>
      <c r="Q93" s="219">
        <v>4.3168692588806152</v>
      </c>
      <c r="R93" s="219">
        <v>-2.2094426155090332</v>
      </c>
      <c r="S93" s="219">
        <v>15.314282417297363</v>
      </c>
      <c r="T93" s="219">
        <v>9.7723474502563477</v>
      </c>
      <c r="U93" s="219">
        <v>9.6165895462036133</v>
      </c>
      <c r="V93" s="219">
        <v>3.3589329719543457</v>
      </c>
      <c r="W93" s="219">
        <v>50.802253723144531</v>
      </c>
      <c r="X93" s="219">
        <v>32.174640655517578</v>
      </c>
      <c r="Y93" s="219">
        <v>6.4095492362976074</v>
      </c>
      <c r="Z93" s="219">
        <v>41.934680938720703</v>
      </c>
    </row>
    <row r="94" spans="1:26" x14ac:dyDescent="0.25">
      <c r="A94" s="220" t="s">
        <v>1333</v>
      </c>
      <c r="B94" s="219"/>
      <c r="C94" s="219">
        <v>-0.54052639007568359</v>
      </c>
      <c r="D94" s="219">
        <v>-0.87479656934738159</v>
      </c>
      <c r="E94" s="219">
        <v>8.8862888514995575E-3</v>
      </c>
      <c r="F94" s="219">
        <v>-0.80875909328460693</v>
      </c>
      <c r="G94" s="219">
        <v>4.251884937286377</v>
      </c>
      <c r="H94" s="219">
        <v>-0.53004235029220581</v>
      </c>
      <c r="I94" s="219">
        <v>-0.47911372780799866</v>
      </c>
      <c r="J94" s="219">
        <v>6.2406978607177734</v>
      </c>
      <c r="K94" s="219">
        <v>-0.75666749477386475</v>
      </c>
      <c r="L94" s="219">
        <v>6.2958846092224121</v>
      </c>
      <c r="M94" s="219">
        <v>-1.9403892755508423</v>
      </c>
      <c r="N94" s="219">
        <v>-1.8305739164352417</v>
      </c>
      <c r="O94" s="219">
        <v>-1.3931463956832886</v>
      </c>
      <c r="P94" s="219">
        <v>-2.002352237701416</v>
      </c>
      <c r="Q94" s="219">
        <v>1.4562215805053711</v>
      </c>
      <c r="R94" s="219">
        <v>-3.6474683284759521</v>
      </c>
      <c r="S94" s="219">
        <v>-4.4876928329467773</v>
      </c>
      <c r="T94" s="219">
        <v>-3.5670068264007568</v>
      </c>
      <c r="U94" s="219">
        <v>-2.4261770248413086</v>
      </c>
      <c r="V94" s="219">
        <v>-2.4733617305755615</v>
      </c>
      <c r="W94" s="219">
        <v>-1.9856691360473633</v>
      </c>
      <c r="X94" s="219">
        <v>-1.6050505638122559</v>
      </c>
      <c r="Y94" s="219">
        <v>-1.2062842845916748</v>
      </c>
      <c r="Z94" s="219">
        <v>-1.7742247581481934</v>
      </c>
    </row>
    <row r="95" spans="1:26" s="105" customFormat="1" ht="20.25" customHeight="1" x14ac:dyDescent="0.25">
      <c r="A95" s="899" t="s">
        <v>1304</v>
      </c>
      <c r="B95" s="899"/>
      <c r="C95" s="899">
        <v>17.505649566650391</v>
      </c>
      <c r="D95" s="899">
        <v>14.090436935424805</v>
      </c>
      <c r="E95" s="899">
        <v>-8.5509128570556641</v>
      </c>
      <c r="F95" s="899">
        <v>3.5667011737823486</v>
      </c>
      <c r="G95" s="899">
        <v>0.76903927326202393</v>
      </c>
      <c r="H95" s="899">
        <v>-14.78094482421875</v>
      </c>
      <c r="I95" s="899">
        <v>7.7025623321533203</v>
      </c>
      <c r="J95" s="899">
        <v>-16.674007415771484</v>
      </c>
      <c r="K95" s="899">
        <v>-15.100534439086914</v>
      </c>
      <c r="L95" s="899">
        <v>-11.625741004943848</v>
      </c>
      <c r="M95" s="899">
        <v>-20.526609420776367</v>
      </c>
      <c r="N95" s="899">
        <v>-5.0533857345581055</v>
      </c>
      <c r="O95" s="899">
        <v>3.8085987567901611</v>
      </c>
      <c r="P95" s="899">
        <v>-1.0854792594909668</v>
      </c>
      <c r="Q95" s="899">
        <v>-0.30024418234825134</v>
      </c>
      <c r="R95" s="899">
        <v>19.365337371826172</v>
      </c>
      <c r="S95" s="899">
        <v>-3.0723555088043213</v>
      </c>
      <c r="T95" s="899">
        <v>-3.5081334114074707</v>
      </c>
      <c r="U95" s="899">
        <v>-20.194612503051758</v>
      </c>
      <c r="V95" s="899">
        <v>-25.864486694335938</v>
      </c>
      <c r="W95" s="899">
        <v>36.521965026855469</v>
      </c>
      <c r="X95" s="899">
        <v>7.1406593322753906</v>
      </c>
      <c r="Y95" s="899">
        <v>29.401426315307617</v>
      </c>
      <c r="Z95" s="899">
        <v>7.2344474792480469</v>
      </c>
    </row>
    <row r="96" spans="1:26" x14ac:dyDescent="0.25">
      <c r="A96" s="109"/>
      <c r="B96" s="219"/>
      <c r="C96" s="219"/>
      <c r="D96" s="219"/>
      <c r="E96" s="219"/>
      <c r="F96" s="219"/>
      <c r="G96" s="219"/>
      <c r="H96" s="219"/>
      <c r="I96" s="219"/>
      <c r="J96" s="219"/>
      <c r="K96" s="219"/>
      <c r="L96" s="219"/>
      <c r="M96" s="219"/>
      <c r="N96" s="219"/>
      <c r="O96" s="219"/>
      <c r="P96" s="219"/>
      <c r="Q96" s="219"/>
      <c r="R96" s="219"/>
      <c r="S96" s="219"/>
      <c r="T96" s="219"/>
      <c r="U96" s="219"/>
      <c r="V96" s="219"/>
      <c r="W96" s="219"/>
      <c r="X96" s="219"/>
      <c r="Y96" s="219"/>
      <c r="Z96" s="219"/>
    </row>
    <row r="97" spans="1:26" x14ac:dyDescent="0.25">
      <c r="A97" s="892"/>
      <c r="B97" s="219"/>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row>
    <row r="98" spans="1:26" x14ac:dyDescent="0.25">
      <c r="A98" s="219"/>
      <c r="B98" s="219"/>
      <c r="C98" s="897"/>
      <c r="D98" s="897"/>
      <c r="E98" s="897"/>
      <c r="F98" s="897"/>
      <c r="G98" s="897"/>
      <c r="H98" s="897"/>
      <c r="I98" s="897"/>
      <c r="J98" s="897"/>
      <c r="K98" s="897"/>
      <c r="L98" s="897"/>
      <c r="M98" s="897"/>
      <c r="N98" s="897"/>
      <c r="O98" s="897"/>
      <c r="P98" s="897"/>
      <c r="Q98" s="897"/>
      <c r="R98" s="897"/>
      <c r="S98" s="897"/>
      <c r="T98" s="897"/>
      <c r="U98" s="897"/>
      <c r="V98" s="897"/>
      <c r="W98" s="897"/>
      <c r="X98" s="897"/>
      <c r="Y98" s="897"/>
      <c r="Z98" s="897"/>
    </row>
    <row r="99" spans="1:26" x14ac:dyDescent="0.25">
      <c r="A99" s="111"/>
      <c r="B99" s="219"/>
      <c r="C99" s="897"/>
      <c r="D99" s="897"/>
      <c r="E99" s="897"/>
      <c r="F99" s="897"/>
      <c r="G99" s="897"/>
      <c r="H99" s="897"/>
      <c r="I99" s="897"/>
      <c r="J99" s="897"/>
      <c r="K99" s="897"/>
      <c r="L99" s="897"/>
      <c r="M99" s="897"/>
      <c r="N99" s="897"/>
      <c r="O99" s="897"/>
      <c r="P99" s="897"/>
      <c r="Q99" s="897"/>
      <c r="R99" s="897"/>
      <c r="S99" s="897"/>
      <c r="T99" s="897"/>
      <c r="U99" s="897"/>
      <c r="V99" s="897"/>
      <c r="W99" s="897"/>
      <c r="X99" s="897"/>
      <c r="Y99" s="897"/>
      <c r="Z99" s="897"/>
    </row>
    <row r="100" spans="1:26" x14ac:dyDescent="0.25">
      <c r="A100" s="219"/>
      <c r="B100" s="219"/>
      <c r="C100" s="897"/>
      <c r="D100" s="897"/>
      <c r="E100" s="897"/>
      <c r="F100" s="897"/>
      <c r="G100" s="897"/>
      <c r="H100" s="897"/>
      <c r="I100" s="897"/>
      <c r="J100" s="897"/>
      <c r="K100" s="897"/>
      <c r="L100" s="897"/>
      <c r="M100" s="897"/>
      <c r="N100" s="897"/>
      <c r="O100" s="897"/>
      <c r="P100" s="897"/>
      <c r="Q100" s="897"/>
      <c r="R100" s="897"/>
      <c r="S100" s="897"/>
      <c r="T100" s="897"/>
      <c r="U100" s="897"/>
      <c r="V100" s="897"/>
      <c r="W100" s="897"/>
      <c r="X100" s="897"/>
      <c r="Y100" s="897"/>
      <c r="Z100" s="897"/>
    </row>
    <row r="101" spans="1:26" x14ac:dyDescent="0.25">
      <c r="A101" s="219"/>
      <c r="B101" s="219"/>
      <c r="C101" s="897"/>
      <c r="D101" s="897"/>
      <c r="E101" s="897"/>
      <c r="F101" s="897"/>
      <c r="G101" s="897"/>
      <c r="H101" s="897"/>
      <c r="I101" s="897"/>
      <c r="J101" s="897"/>
      <c r="K101" s="897"/>
      <c r="L101" s="897"/>
      <c r="M101" s="897"/>
      <c r="N101" s="897"/>
      <c r="O101" s="897"/>
      <c r="P101" s="897"/>
      <c r="Q101" s="897"/>
      <c r="R101" s="219"/>
      <c r="S101" s="219"/>
      <c r="T101" s="219"/>
      <c r="U101" s="219"/>
      <c r="V101" s="219"/>
      <c r="W101" s="219"/>
      <c r="X101" s="219"/>
      <c r="Y101" s="219"/>
      <c r="Z101" s="219"/>
    </row>
    <row r="102" spans="1:26" x14ac:dyDescent="0.25">
      <c r="A102" s="219"/>
      <c r="B102" s="219"/>
      <c r="C102" s="897"/>
      <c r="D102" s="897"/>
      <c r="E102" s="897"/>
      <c r="F102" s="897"/>
      <c r="G102" s="897"/>
      <c r="H102" s="897"/>
      <c r="I102" s="897"/>
      <c r="J102" s="897"/>
      <c r="K102" s="897"/>
      <c r="L102" s="897"/>
      <c r="M102" s="897"/>
      <c r="N102" s="897"/>
      <c r="O102" s="897"/>
      <c r="P102" s="897"/>
      <c r="Q102" s="897"/>
      <c r="R102" s="219"/>
      <c r="S102" s="219"/>
      <c r="T102" s="219"/>
      <c r="U102" s="219"/>
      <c r="V102" s="219"/>
      <c r="W102" s="219"/>
      <c r="X102" s="219"/>
      <c r="Y102" s="219"/>
      <c r="Z102" s="219"/>
    </row>
    <row r="103" spans="1:26" x14ac:dyDescent="0.25">
      <c r="A103" s="219"/>
      <c r="B103" s="219"/>
      <c r="C103" s="897"/>
      <c r="D103" s="897"/>
      <c r="E103" s="897"/>
      <c r="F103" s="897"/>
      <c r="G103" s="897"/>
      <c r="H103" s="897"/>
      <c r="I103" s="897"/>
      <c r="J103" s="897"/>
      <c r="K103" s="897"/>
      <c r="L103" s="897"/>
      <c r="M103" s="897"/>
      <c r="N103" s="897"/>
      <c r="O103" s="897"/>
      <c r="P103" s="897"/>
      <c r="Q103" s="897"/>
      <c r="R103" s="219"/>
      <c r="S103" s="219"/>
      <c r="T103" s="219"/>
      <c r="U103" s="219"/>
      <c r="V103" s="219"/>
      <c r="W103" s="219"/>
      <c r="X103" s="219"/>
      <c r="Y103" s="219"/>
      <c r="Z103" s="219"/>
    </row>
    <row r="104" spans="1:26" x14ac:dyDescent="0.25">
      <c r="A104" s="219"/>
      <c r="B104" s="219"/>
      <c r="C104" s="897"/>
      <c r="D104" s="897"/>
      <c r="E104" s="897"/>
      <c r="F104" s="897"/>
      <c r="G104" s="897"/>
      <c r="H104" s="897"/>
      <c r="I104" s="897"/>
      <c r="J104" s="897"/>
      <c r="K104" s="897"/>
      <c r="L104" s="897"/>
      <c r="M104" s="897"/>
      <c r="N104" s="897"/>
      <c r="O104" s="897"/>
      <c r="P104" s="897"/>
      <c r="Q104" s="897"/>
      <c r="R104" s="219"/>
      <c r="S104" s="219"/>
      <c r="T104" s="219"/>
      <c r="U104" s="219"/>
      <c r="V104" s="219"/>
      <c r="W104" s="219"/>
      <c r="X104" s="219"/>
      <c r="Y104" s="219"/>
      <c r="Z104" s="219"/>
    </row>
    <row r="105" spans="1:26" x14ac:dyDescent="0.25">
      <c r="A105" s="219"/>
      <c r="B105" s="219"/>
      <c r="C105" s="897"/>
      <c r="D105" s="897"/>
      <c r="E105" s="897"/>
      <c r="F105" s="897"/>
      <c r="G105" s="897"/>
      <c r="H105" s="897"/>
      <c r="I105" s="897"/>
      <c r="J105" s="897"/>
      <c r="K105" s="897"/>
      <c r="L105" s="897"/>
      <c r="M105" s="897"/>
      <c r="N105" s="897"/>
      <c r="O105" s="897"/>
      <c r="P105" s="897"/>
      <c r="Q105" s="897"/>
      <c r="R105" s="219"/>
      <c r="S105" s="219"/>
      <c r="T105" s="219"/>
      <c r="U105" s="219"/>
      <c r="V105" s="219"/>
      <c r="W105" s="219"/>
      <c r="X105" s="219"/>
      <c r="Y105" s="219"/>
      <c r="Z105" s="219"/>
    </row>
    <row r="106" spans="1:26" x14ac:dyDescent="0.25">
      <c r="A106" s="219"/>
      <c r="B106" s="219"/>
      <c r="C106" s="897"/>
      <c r="D106" s="897"/>
      <c r="E106" s="897"/>
      <c r="F106" s="897"/>
      <c r="G106" s="897"/>
      <c r="H106" s="897"/>
      <c r="I106" s="897"/>
      <c r="J106" s="897"/>
      <c r="K106" s="897"/>
      <c r="L106" s="897"/>
      <c r="M106" s="897"/>
      <c r="N106" s="897"/>
      <c r="O106" s="897"/>
      <c r="P106" s="897"/>
      <c r="Q106" s="897"/>
      <c r="R106" s="219"/>
      <c r="S106" s="219"/>
      <c r="T106" s="219"/>
      <c r="U106" s="219"/>
      <c r="V106" s="219"/>
      <c r="W106" s="219"/>
      <c r="X106" s="219"/>
      <c r="Y106" s="219"/>
      <c r="Z106" s="219"/>
    </row>
    <row r="107" spans="1:26" x14ac:dyDescent="0.25">
      <c r="A107" s="219"/>
      <c r="B107" s="219"/>
      <c r="C107" s="897"/>
      <c r="D107" s="897"/>
      <c r="E107" s="897"/>
      <c r="F107" s="897"/>
      <c r="G107" s="897"/>
      <c r="H107" s="897"/>
      <c r="I107" s="897"/>
      <c r="J107" s="897"/>
      <c r="K107" s="897"/>
      <c r="L107" s="897"/>
      <c r="M107" s="897"/>
      <c r="N107" s="897"/>
      <c r="O107" s="897"/>
      <c r="P107" s="897"/>
      <c r="Q107" s="897"/>
      <c r="R107" s="219"/>
      <c r="S107" s="219"/>
      <c r="T107" s="219"/>
      <c r="U107" s="219"/>
      <c r="V107" s="219"/>
      <c r="W107" s="219"/>
      <c r="X107" s="219"/>
      <c r="Y107" s="219"/>
      <c r="Z107" s="219"/>
    </row>
    <row r="108" spans="1:26" x14ac:dyDescent="0.25">
      <c r="A108" s="219"/>
      <c r="B108" s="219"/>
      <c r="C108" s="897"/>
      <c r="D108" s="897"/>
      <c r="E108" s="897"/>
      <c r="F108" s="897"/>
      <c r="G108" s="897"/>
      <c r="H108" s="897"/>
      <c r="I108" s="897"/>
      <c r="J108" s="897"/>
      <c r="K108" s="897"/>
      <c r="L108" s="897"/>
      <c r="M108" s="897"/>
      <c r="N108" s="897"/>
      <c r="O108" s="897"/>
      <c r="P108" s="897"/>
      <c r="Q108" s="897"/>
      <c r="R108" s="219"/>
      <c r="S108" s="219"/>
      <c r="T108" s="219"/>
      <c r="U108" s="219"/>
      <c r="V108" s="219"/>
      <c r="W108" s="219"/>
      <c r="X108" s="219"/>
      <c r="Y108" s="219"/>
      <c r="Z108" s="219"/>
    </row>
    <row r="109" spans="1:26" x14ac:dyDescent="0.25">
      <c r="A109" s="219"/>
      <c r="B109" s="219"/>
      <c r="C109" s="897"/>
      <c r="D109" s="897"/>
      <c r="E109" s="897"/>
      <c r="F109" s="897"/>
      <c r="G109" s="897"/>
      <c r="H109" s="897"/>
      <c r="I109" s="897"/>
      <c r="J109" s="897"/>
      <c r="K109" s="897"/>
      <c r="L109" s="897"/>
      <c r="M109" s="897"/>
      <c r="N109" s="897"/>
      <c r="O109" s="897"/>
      <c r="P109" s="897"/>
      <c r="Q109" s="897"/>
      <c r="R109" s="219"/>
      <c r="S109" s="219"/>
      <c r="T109" s="219"/>
      <c r="U109" s="219"/>
      <c r="V109" s="219"/>
      <c r="W109" s="219"/>
      <c r="X109" s="219"/>
      <c r="Y109" s="219"/>
      <c r="Z109" s="219"/>
    </row>
    <row r="110" spans="1:26" x14ac:dyDescent="0.25">
      <c r="A110" s="219"/>
      <c r="B110" s="219"/>
      <c r="C110" s="897"/>
      <c r="D110" s="897"/>
      <c r="E110" s="897"/>
      <c r="F110" s="897"/>
      <c r="G110" s="897"/>
      <c r="H110" s="897"/>
      <c r="I110" s="897"/>
      <c r="J110" s="897"/>
      <c r="K110" s="897"/>
      <c r="L110" s="897"/>
      <c r="M110" s="897"/>
      <c r="N110" s="897"/>
      <c r="O110" s="897"/>
      <c r="P110" s="897"/>
      <c r="Q110" s="897"/>
      <c r="R110" s="219"/>
      <c r="S110" s="219"/>
      <c r="T110" s="219"/>
      <c r="U110" s="219"/>
      <c r="V110" s="219"/>
      <c r="W110" s="219"/>
      <c r="X110" s="219"/>
      <c r="Y110" s="219"/>
      <c r="Z110" s="219"/>
    </row>
    <row r="111" spans="1:26" x14ac:dyDescent="0.25">
      <c r="A111" s="219"/>
      <c r="B111" s="219"/>
      <c r="C111" s="897"/>
      <c r="D111" s="897"/>
      <c r="E111" s="897"/>
      <c r="F111" s="897"/>
      <c r="G111" s="897"/>
      <c r="H111" s="897"/>
      <c r="I111" s="897"/>
      <c r="J111" s="897"/>
      <c r="K111" s="897"/>
      <c r="L111" s="897"/>
      <c r="M111" s="897"/>
      <c r="N111" s="897"/>
      <c r="O111" s="897"/>
      <c r="P111" s="897"/>
      <c r="Q111" s="897"/>
      <c r="R111" s="219"/>
      <c r="S111" s="219"/>
      <c r="T111" s="219"/>
      <c r="U111" s="219"/>
      <c r="V111" s="219"/>
      <c r="W111" s="219"/>
      <c r="X111" s="219"/>
      <c r="Y111" s="219"/>
      <c r="Z111" s="219"/>
    </row>
    <row r="112" spans="1:26" x14ac:dyDescent="0.25">
      <c r="A112" s="219"/>
      <c r="B112" s="219"/>
      <c r="C112" s="897"/>
      <c r="D112" s="897"/>
      <c r="E112" s="897"/>
      <c r="F112" s="897"/>
      <c r="G112" s="897"/>
      <c r="H112" s="897"/>
      <c r="I112" s="897"/>
      <c r="J112" s="897"/>
      <c r="K112" s="897"/>
      <c r="L112" s="897"/>
      <c r="M112" s="897"/>
      <c r="N112" s="897"/>
      <c r="O112" s="897"/>
      <c r="P112" s="897"/>
      <c r="Q112" s="897"/>
      <c r="R112" s="219"/>
      <c r="S112" s="219"/>
      <c r="T112" s="219"/>
      <c r="U112" s="219"/>
      <c r="V112" s="219"/>
      <c r="W112" s="219"/>
      <c r="X112" s="219"/>
      <c r="Y112" s="219"/>
      <c r="Z112" s="219"/>
    </row>
    <row r="113" spans="3:17" x14ac:dyDescent="0.25">
      <c r="C113" s="897"/>
      <c r="D113" s="897"/>
      <c r="E113" s="897"/>
      <c r="F113" s="897"/>
      <c r="G113" s="897"/>
      <c r="H113" s="897"/>
      <c r="I113" s="897"/>
      <c r="J113" s="897"/>
      <c r="K113" s="897"/>
      <c r="L113" s="897"/>
      <c r="M113" s="897"/>
      <c r="N113" s="897"/>
      <c r="O113" s="897"/>
      <c r="P113" s="897"/>
      <c r="Q113" s="897"/>
    </row>
  </sheetData>
  <pageMargins left="0.7" right="0.7" top="0.75" bottom="0.75" header="0.3" footer="0.3"/>
  <pageSetup paperSize="9" scale="59" orientation="landscape" r:id="rId1"/>
  <rowBreaks count="1" manualBreakCount="1">
    <brk id="46" max="2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tabColor theme="5" tint="0.59999389629810485"/>
  </sheetPr>
  <dimension ref="A1:Z62"/>
  <sheetViews>
    <sheetView view="pageBreakPreview" zoomScale="90" zoomScaleNormal="80" zoomScaleSheetLayoutView="90" workbookViewId="0">
      <pane xSplit="2" ySplit="2" topLeftCell="C3" activePane="bottomRight" state="frozen"/>
      <selection pane="topRight" activeCell="D107" sqref="D107"/>
      <selection pane="bottomLeft" activeCell="D107" sqref="D107"/>
      <selection pane="bottomRight" activeCell="A2" sqref="A2"/>
    </sheetView>
  </sheetViews>
  <sheetFormatPr defaultColWidth="8" defaultRowHeight="13.2" x14ac:dyDescent="0.25"/>
  <cols>
    <col min="1" max="1" width="31.44140625" style="104" customWidth="1"/>
    <col min="2" max="2" width="0.44140625" style="104" hidden="1" customWidth="1"/>
    <col min="3" max="3" width="10.21875" style="104" bestFit="1" customWidth="1"/>
    <col min="4" max="12" width="7.44140625" style="104" customWidth="1"/>
    <col min="13" max="16384" width="8" style="104"/>
  </cols>
  <sheetData>
    <row r="1" spans="1:26" ht="25.35" customHeight="1" x14ac:dyDescent="0.25">
      <c r="A1" s="103" t="str">
        <f>Index!A100</f>
        <v>Table 8f     Palau International investment position, FY2000-FY2023</v>
      </c>
      <c r="B1" s="219"/>
      <c r="C1" s="219"/>
      <c r="D1" s="219"/>
      <c r="E1" s="219"/>
      <c r="F1" s="219"/>
      <c r="G1" s="219"/>
      <c r="H1" s="219"/>
      <c r="I1" s="219"/>
      <c r="J1" s="219"/>
      <c r="K1" s="219"/>
      <c r="L1" s="219"/>
      <c r="M1" s="219"/>
      <c r="N1" s="219"/>
      <c r="O1" s="219"/>
      <c r="P1" s="219"/>
      <c r="Q1" s="219"/>
      <c r="R1" s="219"/>
      <c r="S1" s="219"/>
      <c r="T1" s="219"/>
      <c r="U1" s="219"/>
      <c r="V1" s="219"/>
      <c r="W1" s="219"/>
      <c r="X1" s="219"/>
      <c r="Y1" s="219"/>
      <c r="Z1" s="219"/>
    </row>
    <row r="2" spans="1:26" ht="25.35" customHeight="1" x14ac:dyDescent="0.25">
      <c r="A2" s="67" t="s">
        <v>369</v>
      </c>
      <c r="B2" s="889"/>
      <c r="C2" s="24" t="str">
        <f>NAgni!C2</f>
        <v>FY00</v>
      </c>
      <c r="D2" s="24" t="str">
        <f>NAgni!D2</f>
        <v>FY01</v>
      </c>
      <c r="E2" s="24" t="str">
        <f>NAgni!E2</f>
        <v>FY02</v>
      </c>
      <c r="F2" s="24" t="str">
        <f>NAgni!F2</f>
        <v>FY03</v>
      </c>
      <c r="G2" s="24" t="str">
        <f>NAgni!G2</f>
        <v>FY04</v>
      </c>
      <c r="H2" s="24" t="str">
        <f>NAgni!H2</f>
        <v>FY05</v>
      </c>
      <c r="I2" s="24" t="str">
        <f>NAgni!I2</f>
        <v>FY06</v>
      </c>
      <c r="J2" s="24" t="str">
        <f>NAgni!J2</f>
        <v>FY07</v>
      </c>
      <c r="K2" s="24" t="str">
        <f>NAgni!K2</f>
        <v>FY08</v>
      </c>
      <c r="L2" s="24" t="str">
        <f>NAgni!L2</f>
        <v>FY09</v>
      </c>
      <c r="M2" s="24" t="str">
        <f>NAgni!M2</f>
        <v>FY10</v>
      </c>
      <c r="N2" s="24" t="str">
        <f>NAgni!N2</f>
        <v>FY11</v>
      </c>
      <c r="O2" s="24" t="str">
        <f>NAgni!O2</f>
        <v>FY12</v>
      </c>
      <c r="P2" s="24" t="str">
        <f>NAgni!P2</f>
        <v>FY13</v>
      </c>
      <c r="Q2" s="24" t="str">
        <f>NAgni!Q2</f>
        <v>FY14</v>
      </c>
      <c r="R2" s="24" t="str">
        <f>NAgni!R2</f>
        <v>FY15</v>
      </c>
      <c r="S2" s="24" t="str">
        <f>NAgni!S2</f>
        <v>FY16</v>
      </c>
      <c r="T2" s="277" t="str">
        <f>NAgni!T2</f>
        <v>FY17</v>
      </c>
      <c r="U2" s="277" t="str">
        <f>NAgni!U2</f>
        <v>FY18</v>
      </c>
      <c r="V2" s="277" t="str">
        <f>NAgni!V2</f>
        <v>FY19</v>
      </c>
      <c r="W2" s="277" t="str">
        <f>NAgni!W2</f>
        <v>FY20</v>
      </c>
      <c r="X2" s="277" t="str">
        <f>NAgni!X2</f>
        <v>FY21</v>
      </c>
      <c r="Y2" s="277" t="str">
        <f>NAgni!Y2</f>
        <v>FY22</v>
      </c>
      <c r="Z2" s="277" t="str">
        <f>NAgni!Z2</f>
        <v>FY23</v>
      </c>
    </row>
    <row r="3" spans="1:26" s="105" customFormat="1" ht="20.25" customHeight="1" x14ac:dyDescent="0.25">
      <c r="A3" s="109" t="s">
        <v>1334</v>
      </c>
      <c r="C3" s="222">
        <v>54.104488372802734</v>
      </c>
      <c r="D3" s="222">
        <v>-5.1878142356872559</v>
      </c>
      <c r="E3" s="222">
        <v>-43.818946838378906</v>
      </c>
      <c r="F3" s="222">
        <v>-26.918245315551758</v>
      </c>
      <c r="G3" s="222">
        <v>-9.6104879379272461</v>
      </c>
      <c r="H3" s="222">
        <v>1.7577884197235107</v>
      </c>
      <c r="I3" s="222">
        <v>12.526914596557617</v>
      </c>
      <c r="J3" s="222">
        <v>28.530525207519531</v>
      </c>
      <c r="K3" s="222">
        <v>-53.727790832519531</v>
      </c>
      <c r="L3" s="222">
        <v>-75.545135498046875</v>
      </c>
      <c r="M3" s="222">
        <v>-85.185134887695313</v>
      </c>
      <c r="N3" s="222">
        <v>-118.79658508300781</v>
      </c>
      <c r="O3" s="222">
        <v>-94.265998840332031</v>
      </c>
      <c r="P3" s="222">
        <v>-92.753349304199219</v>
      </c>
      <c r="Q3" s="222">
        <v>-91.960289001464844</v>
      </c>
      <c r="R3" s="222">
        <v>-103.72074127197266</v>
      </c>
      <c r="S3" s="222">
        <v>-97.53277587890625</v>
      </c>
      <c r="T3" s="222">
        <v>-108.25410461425781</v>
      </c>
      <c r="U3" s="222">
        <v>-62.704303741455078</v>
      </c>
      <c r="V3" s="222">
        <v>-135.46084594726563</v>
      </c>
      <c r="W3" s="222">
        <v>-172.74284362792969</v>
      </c>
      <c r="X3" s="222">
        <v>-180.429931640625</v>
      </c>
      <c r="Y3" s="222">
        <v>-353.45602416992188</v>
      </c>
      <c r="Z3" s="222">
        <v>-421.32290649414063</v>
      </c>
    </row>
    <row r="4" spans="1:26" s="107" customFormat="1" ht="20.25" customHeight="1" x14ac:dyDescent="0.25">
      <c r="A4" s="105" t="s">
        <v>1335</v>
      </c>
      <c r="C4" s="222">
        <v>283.8944091796875</v>
      </c>
      <c r="D4" s="222">
        <v>237.39488220214844</v>
      </c>
      <c r="E4" s="222">
        <v>207.85395812988281</v>
      </c>
      <c r="F4" s="222">
        <v>230.72450256347656</v>
      </c>
      <c r="G4" s="222">
        <v>255.0318603515625</v>
      </c>
      <c r="H4" s="222">
        <v>286.2921142578125</v>
      </c>
      <c r="I4" s="222">
        <v>315.28109741210938</v>
      </c>
      <c r="J4" s="222">
        <v>357.90750122070313</v>
      </c>
      <c r="K4" s="222">
        <v>315.89639282226563</v>
      </c>
      <c r="L4" s="222">
        <v>327.859619140625</v>
      </c>
      <c r="M4" s="222">
        <v>337.63995361328125</v>
      </c>
      <c r="N4" s="222">
        <v>335.65109252929688</v>
      </c>
      <c r="O4" s="222">
        <v>399.131103515625</v>
      </c>
      <c r="P4" s="222">
        <v>428.85333251953125</v>
      </c>
      <c r="Q4" s="222">
        <v>471.36068725585938</v>
      </c>
      <c r="R4" s="222">
        <v>514.26666259765625</v>
      </c>
      <c r="S4" s="222">
        <v>584.34075927734375</v>
      </c>
      <c r="T4" s="222">
        <v>624.72857666015625</v>
      </c>
      <c r="U4" s="222">
        <v>711.06134033203125</v>
      </c>
      <c r="V4" s="222">
        <v>684.73480224609375</v>
      </c>
      <c r="W4" s="222">
        <v>741.32769775390625</v>
      </c>
      <c r="X4" s="222">
        <v>800.5811767578125</v>
      </c>
      <c r="Y4" s="222">
        <v>670.9091796875</v>
      </c>
      <c r="Z4" s="222">
        <v>681.6357421875</v>
      </c>
    </row>
    <row r="5" spans="1:26" s="107" customFormat="1" ht="20.25" customHeight="1" x14ac:dyDescent="0.25">
      <c r="A5" s="105" t="s">
        <v>1336</v>
      </c>
      <c r="C5" s="222">
        <v>229.7899169921875</v>
      </c>
      <c r="D5" s="222">
        <v>242.58270263671875</v>
      </c>
      <c r="E5" s="222">
        <v>251.67289733886719</v>
      </c>
      <c r="F5" s="222">
        <v>257.64276123046875</v>
      </c>
      <c r="G5" s="222">
        <v>264.642333984375</v>
      </c>
      <c r="H5" s="222">
        <v>284.5343017578125</v>
      </c>
      <c r="I5" s="222">
        <v>302.75418090820313</v>
      </c>
      <c r="J5" s="222">
        <v>329.37698364257813</v>
      </c>
      <c r="K5" s="222">
        <v>369.62417602539063</v>
      </c>
      <c r="L5" s="222">
        <v>403.40475463867188</v>
      </c>
      <c r="M5" s="222">
        <v>422.8250732421875</v>
      </c>
      <c r="N5" s="222">
        <v>454.44766235351563</v>
      </c>
      <c r="O5" s="222">
        <v>493.39712524414063</v>
      </c>
      <c r="P5" s="222">
        <v>521.606689453125</v>
      </c>
      <c r="Q5" s="222">
        <v>563.32098388671875</v>
      </c>
      <c r="R5" s="222">
        <v>617.98736572265625</v>
      </c>
      <c r="S5" s="222">
        <v>681.87353515625</v>
      </c>
      <c r="T5" s="222">
        <v>732.98272705078125</v>
      </c>
      <c r="U5" s="222">
        <v>773.765625</v>
      </c>
      <c r="V5" s="222">
        <v>820.1956787109375</v>
      </c>
      <c r="W5" s="222">
        <v>914.070556640625</v>
      </c>
      <c r="X5" s="222">
        <v>981.01116943359375</v>
      </c>
      <c r="Y5" s="222">
        <v>1024.365234375</v>
      </c>
      <c r="Z5" s="222">
        <v>1102.9586181640625</v>
      </c>
    </row>
    <row r="6" spans="1:26" s="107" customFormat="1" x14ac:dyDescent="0.25">
      <c r="A6" s="105"/>
      <c r="C6" s="222"/>
      <c r="D6" s="222"/>
      <c r="E6" s="222"/>
      <c r="F6" s="222"/>
      <c r="G6" s="222"/>
      <c r="H6" s="222"/>
      <c r="I6" s="222"/>
      <c r="J6" s="222"/>
      <c r="K6" s="222"/>
      <c r="L6" s="222"/>
      <c r="M6" s="222"/>
      <c r="N6" s="222"/>
      <c r="O6" s="222"/>
      <c r="P6" s="222"/>
      <c r="Q6" s="222"/>
      <c r="R6" s="222"/>
      <c r="S6" s="222"/>
      <c r="T6" s="222"/>
      <c r="U6" s="222"/>
      <c r="V6" s="222"/>
      <c r="W6" s="222"/>
      <c r="X6" s="222"/>
      <c r="Y6" s="222"/>
      <c r="Z6" s="222"/>
    </row>
    <row r="7" spans="1:26" s="107" customFormat="1" ht="20.25" customHeight="1" x14ac:dyDescent="0.25">
      <c r="A7" s="105" t="s">
        <v>146</v>
      </c>
      <c r="C7" s="222">
        <v>-173.54667663574219</v>
      </c>
      <c r="D7" s="222">
        <v>-186.21424865722656</v>
      </c>
      <c r="E7" s="222">
        <v>-194.29556274414063</v>
      </c>
      <c r="F7" s="222">
        <v>-200.64517211914063</v>
      </c>
      <c r="G7" s="222">
        <v>-203.53617858886719</v>
      </c>
      <c r="H7" s="222">
        <v>-222.60118103027344</v>
      </c>
      <c r="I7" s="222">
        <v>-241.44317626953125</v>
      </c>
      <c r="J7" s="222">
        <v>-255.46783447265625</v>
      </c>
      <c r="K7" s="222">
        <v>-296.50027465820313</v>
      </c>
      <c r="L7" s="222">
        <v>-325.1563720703125</v>
      </c>
      <c r="M7" s="222">
        <v>-347.11709594726563</v>
      </c>
      <c r="N7" s="222">
        <v>-381.17025756835938</v>
      </c>
      <c r="O7" s="222">
        <v>-412.2401123046875</v>
      </c>
      <c r="P7" s="222">
        <v>-443.05206298828125</v>
      </c>
      <c r="Q7" s="222">
        <v>-477.9932861328125</v>
      </c>
      <c r="R7" s="222">
        <v>-537.5166015625</v>
      </c>
      <c r="S7" s="222">
        <v>-589.57611083984375</v>
      </c>
      <c r="T7" s="222">
        <v>-633.47894287109375</v>
      </c>
      <c r="U7" s="222">
        <v>-666.07244873046875</v>
      </c>
      <c r="V7" s="222">
        <v>-711.60498046875</v>
      </c>
      <c r="W7" s="222">
        <v>-755.66424560546875</v>
      </c>
      <c r="X7" s="222">
        <v>-791.03509521484375</v>
      </c>
      <c r="Y7" s="222">
        <v>-828.1859130859375</v>
      </c>
      <c r="Z7" s="222">
        <v>-865.618896484375</v>
      </c>
    </row>
    <row r="8" spans="1:26" x14ac:dyDescent="0.25">
      <c r="A8" s="181" t="s">
        <v>1337</v>
      </c>
      <c r="B8" s="219"/>
      <c r="C8" s="900"/>
      <c r="D8" s="900"/>
      <c r="E8" s="900"/>
      <c r="F8" s="900"/>
      <c r="G8" s="900"/>
      <c r="H8" s="900"/>
      <c r="I8" s="900"/>
      <c r="J8" s="900"/>
      <c r="K8" s="900"/>
      <c r="L8" s="900"/>
      <c r="M8" s="900"/>
      <c r="N8" s="900"/>
      <c r="O8" s="900"/>
      <c r="P8" s="900"/>
      <c r="Q8" s="900"/>
      <c r="R8" s="900"/>
      <c r="S8" s="900"/>
      <c r="T8" s="900"/>
      <c r="U8" s="900"/>
      <c r="V8" s="900"/>
      <c r="W8" s="900"/>
      <c r="X8" s="900"/>
      <c r="Y8" s="900"/>
      <c r="Z8" s="900"/>
    </row>
    <row r="9" spans="1:26" x14ac:dyDescent="0.25">
      <c r="A9" s="181" t="s">
        <v>1338</v>
      </c>
      <c r="B9" s="219"/>
      <c r="C9" s="900">
        <v>173.54667663574219</v>
      </c>
      <c r="D9" s="900">
        <v>186.21424865722656</v>
      </c>
      <c r="E9" s="900">
        <v>194.29556274414063</v>
      </c>
      <c r="F9" s="900">
        <v>200.64517211914063</v>
      </c>
      <c r="G9" s="900">
        <v>203.53617858886719</v>
      </c>
      <c r="H9" s="900">
        <v>222.60118103027344</v>
      </c>
      <c r="I9" s="900">
        <v>241.44317626953125</v>
      </c>
      <c r="J9" s="900">
        <v>255.46783447265625</v>
      </c>
      <c r="K9" s="900">
        <v>296.50027465820313</v>
      </c>
      <c r="L9" s="900">
        <v>325.1563720703125</v>
      </c>
      <c r="M9" s="900">
        <v>347.11709594726563</v>
      </c>
      <c r="N9" s="900">
        <v>381.17025756835938</v>
      </c>
      <c r="O9" s="900">
        <v>412.2401123046875</v>
      </c>
      <c r="P9" s="900">
        <v>443.05206298828125</v>
      </c>
      <c r="Q9" s="900">
        <v>477.9932861328125</v>
      </c>
      <c r="R9" s="900">
        <v>537.5166015625</v>
      </c>
      <c r="S9" s="900">
        <v>589.57611083984375</v>
      </c>
      <c r="T9" s="900">
        <v>633.47894287109375</v>
      </c>
      <c r="U9" s="900">
        <v>666.07244873046875</v>
      </c>
      <c r="V9" s="900">
        <v>711.60498046875</v>
      </c>
      <c r="W9" s="900">
        <v>755.66424560546875</v>
      </c>
      <c r="X9" s="900">
        <v>791.03509521484375</v>
      </c>
      <c r="Y9" s="900">
        <v>828.1859130859375</v>
      </c>
      <c r="Z9" s="900">
        <v>865.618896484375</v>
      </c>
    </row>
    <row r="10" spans="1:26" x14ac:dyDescent="0.25">
      <c r="A10" s="220" t="s">
        <v>1339</v>
      </c>
      <c r="B10" s="219"/>
      <c r="C10" s="900">
        <v>173.54667663574219</v>
      </c>
      <c r="D10" s="900">
        <v>186.21424865722656</v>
      </c>
      <c r="E10" s="900">
        <v>194.29556274414063</v>
      </c>
      <c r="F10" s="900">
        <v>200.64517211914063</v>
      </c>
      <c r="G10" s="900">
        <v>203.53617858886719</v>
      </c>
      <c r="H10" s="900">
        <v>222.60118103027344</v>
      </c>
      <c r="I10" s="900">
        <v>241.44317626953125</v>
      </c>
      <c r="J10" s="900">
        <v>255.46783447265625</v>
      </c>
      <c r="K10" s="900">
        <v>296.50027465820313</v>
      </c>
      <c r="L10" s="900">
        <v>325.1563720703125</v>
      </c>
      <c r="M10" s="900">
        <v>347.11709594726563</v>
      </c>
      <c r="N10" s="900">
        <v>381.17025756835938</v>
      </c>
      <c r="O10" s="900">
        <v>412.2401123046875</v>
      </c>
      <c r="P10" s="900">
        <v>443.05206298828125</v>
      </c>
      <c r="Q10" s="900">
        <v>477.9932861328125</v>
      </c>
      <c r="R10" s="900">
        <v>537.5166015625</v>
      </c>
      <c r="S10" s="900">
        <v>589.57611083984375</v>
      </c>
      <c r="T10" s="900">
        <v>633.47894287109375</v>
      </c>
      <c r="U10" s="900">
        <v>666.07244873046875</v>
      </c>
      <c r="V10" s="900">
        <v>711.60498046875</v>
      </c>
      <c r="W10" s="900">
        <v>755.66424560546875</v>
      </c>
      <c r="X10" s="900">
        <v>791.03509521484375</v>
      </c>
      <c r="Y10" s="900">
        <v>828.1859130859375</v>
      </c>
      <c r="Z10" s="900">
        <v>865.618896484375</v>
      </c>
    </row>
    <row r="11" spans="1:26" x14ac:dyDescent="0.25">
      <c r="A11" s="478" t="s">
        <v>1315</v>
      </c>
      <c r="B11" s="219"/>
      <c r="C11" s="900">
        <v>5.0840439796447754</v>
      </c>
      <c r="D11" s="900">
        <v>6.2890424728393555</v>
      </c>
      <c r="E11" s="900">
        <v>6.9438657760620117</v>
      </c>
      <c r="F11" s="900">
        <v>7.5623440742492676</v>
      </c>
      <c r="G11" s="900">
        <v>7.9800262451171875</v>
      </c>
      <c r="H11" s="900">
        <v>9.1060981750488281</v>
      </c>
      <c r="I11" s="900">
        <v>10.780192375183105</v>
      </c>
      <c r="J11" s="900">
        <v>12.579644203186035</v>
      </c>
      <c r="K11" s="900">
        <v>15.561803817749023</v>
      </c>
      <c r="L11" s="900">
        <v>17.997949600219727</v>
      </c>
      <c r="M11" s="900">
        <v>19.747110366821289</v>
      </c>
      <c r="N11" s="900">
        <v>21.871381759643555</v>
      </c>
      <c r="O11" s="900">
        <v>24.042688369750977</v>
      </c>
      <c r="P11" s="900">
        <v>25.662246704101563</v>
      </c>
      <c r="Q11" s="900">
        <v>27.677051544189453</v>
      </c>
      <c r="R11" s="900">
        <v>30.985240936279297</v>
      </c>
      <c r="S11" s="900">
        <v>34.731422424316406</v>
      </c>
      <c r="T11" s="900">
        <v>37.939231872558594</v>
      </c>
      <c r="U11" s="900">
        <v>41.035881042480469</v>
      </c>
      <c r="V11" s="900">
        <v>45.203685760498047</v>
      </c>
      <c r="W11" s="900">
        <v>49.131633758544922</v>
      </c>
      <c r="X11" s="900">
        <v>52.425636291503906</v>
      </c>
      <c r="Y11" s="900">
        <v>55.504306793212891</v>
      </c>
      <c r="Z11" s="900">
        <v>60.127857208251953</v>
      </c>
    </row>
    <row r="12" spans="1:26" s="107" customFormat="1" x14ac:dyDescent="0.25">
      <c r="A12" s="478" t="s">
        <v>159</v>
      </c>
      <c r="C12" s="900">
        <v>149.32723999023438</v>
      </c>
      <c r="D12" s="900">
        <v>156.80145263671875</v>
      </c>
      <c r="E12" s="900">
        <v>161.75569152832031</v>
      </c>
      <c r="F12" s="900">
        <v>166.96337890625</v>
      </c>
      <c r="G12" s="900">
        <v>168.51750183105469</v>
      </c>
      <c r="H12" s="900">
        <v>180.91706848144531</v>
      </c>
      <c r="I12" s="900">
        <v>190.14964294433594</v>
      </c>
      <c r="J12" s="900">
        <v>197.00326538085938</v>
      </c>
      <c r="K12" s="900">
        <v>224.68525695800781</v>
      </c>
      <c r="L12" s="900">
        <v>244.99629211425781</v>
      </c>
      <c r="M12" s="900">
        <v>260.654296875</v>
      </c>
      <c r="N12" s="900">
        <v>283.98382568359375</v>
      </c>
      <c r="O12" s="900">
        <v>303.49755859375</v>
      </c>
      <c r="P12" s="900">
        <v>323.5516357421875</v>
      </c>
      <c r="Q12" s="900">
        <v>346.58294677734375</v>
      </c>
      <c r="R12" s="900">
        <v>386.7833251953125</v>
      </c>
      <c r="S12" s="900">
        <v>421.38467407226563</v>
      </c>
      <c r="T12" s="900">
        <v>447.71435546875</v>
      </c>
      <c r="U12" s="900">
        <v>465.40911865234375</v>
      </c>
      <c r="V12" s="900">
        <v>491.04949951171875</v>
      </c>
      <c r="W12" s="900">
        <v>517.37701416015625</v>
      </c>
      <c r="X12" s="900">
        <v>533.3507080078125</v>
      </c>
      <c r="Y12" s="900">
        <v>548.48504638671875</v>
      </c>
      <c r="Z12" s="900">
        <v>559.83355712890625</v>
      </c>
    </row>
    <row r="13" spans="1:26" x14ac:dyDescent="0.25">
      <c r="A13" s="478" t="s">
        <v>1340</v>
      </c>
      <c r="B13" s="107"/>
      <c r="C13" s="900">
        <v>10.168087959289551</v>
      </c>
      <c r="D13" s="900">
        <v>13.069408416748047</v>
      </c>
      <c r="E13" s="900">
        <v>14.582619667053223</v>
      </c>
      <c r="F13" s="900">
        <v>15.837048530578613</v>
      </c>
      <c r="G13" s="900">
        <v>16.659051895141602</v>
      </c>
      <c r="H13" s="900">
        <v>19.828441619873047</v>
      </c>
      <c r="I13" s="900">
        <v>23.871416091918945</v>
      </c>
      <c r="J13" s="900">
        <v>26.386920928955078</v>
      </c>
      <c r="K13" s="900">
        <v>33.669837951660156</v>
      </c>
      <c r="L13" s="900">
        <v>37.345161437988281</v>
      </c>
      <c r="M13" s="900">
        <v>39.990653991699219</v>
      </c>
      <c r="N13" s="900">
        <v>45.643852233886719</v>
      </c>
      <c r="O13" s="900">
        <v>52.146194458007813</v>
      </c>
      <c r="P13" s="900">
        <v>59.096645355224609</v>
      </c>
      <c r="Q13" s="900">
        <v>65.799858093261719</v>
      </c>
      <c r="R13" s="900">
        <v>77.37762451171875</v>
      </c>
      <c r="S13" s="900">
        <v>87.7625732421875</v>
      </c>
      <c r="T13" s="900">
        <v>98.32318115234375</v>
      </c>
      <c r="U13" s="900">
        <v>108.04316711425781</v>
      </c>
      <c r="V13" s="900">
        <v>120.44366455078125</v>
      </c>
      <c r="W13" s="900">
        <v>130.91871643066406</v>
      </c>
      <c r="X13" s="900">
        <v>144.35513305664063</v>
      </c>
      <c r="Y13" s="900">
        <v>160.82080078125</v>
      </c>
      <c r="Z13" s="900">
        <v>180.58485412597656</v>
      </c>
    </row>
    <row r="14" spans="1:26" x14ac:dyDescent="0.25">
      <c r="A14" s="478" t="s">
        <v>1341</v>
      </c>
      <c r="B14" s="219"/>
      <c r="C14" s="900">
        <v>8.9673061370849609</v>
      </c>
      <c r="D14" s="900">
        <v>10.054347991943359</v>
      </c>
      <c r="E14" s="900">
        <v>11.013381004333496</v>
      </c>
      <c r="F14" s="900">
        <v>10.282404899597168</v>
      </c>
      <c r="G14" s="900">
        <v>10.379597663879395</v>
      </c>
      <c r="H14" s="900">
        <v>12.749578475952148</v>
      </c>
      <c r="I14" s="900">
        <v>16.641921997070313</v>
      </c>
      <c r="J14" s="900">
        <v>19.498001098632813</v>
      </c>
      <c r="K14" s="900">
        <v>22.583385467529297</v>
      </c>
      <c r="L14" s="900">
        <v>24.816982269287109</v>
      </c>
      <c r="M14" s="900">
        <v>26.725059509277344</v>
      </c>
      <c r="N14" s="900">
        <v>29.671207427978516</v>
      </c>
      <c r="O14" s="900">
        <v>32.553684234619141</v>
      </c>
      <c r="P14" s="900">
        <v>34.741535186767578</v>
      </c>
      <c r="Q14" s="900">
        <v>37.933437347412109</v>
      </c>
      <c r="R14" s="900">
        <v>42.370388031005859</v>
      </c>
      <c r="S14" s="900">
        <v>45.697456359863281</v>
      </c>
      <c r="T14" s="900">
        <v>49.502178192138672</v>
      </c>
      <c r="U14" s="900">
        <v>51.584304809570313</v>
      </c>
      <c r="V14" s="900">
        <v>54.908119201660156</v>
      </c>
      <c r="W14" s="900">
        <v>58.236904144287109</v>
      </c>
      <c r="X14" s="900">
        <v>60.903663635253906</v>
      </c>
      <c r="Y14" s="900">
        <v>63.375766754150391</v>
      </c>
      <c r="Z14" s="900">
        <v>65.072624206542969</v>
      </c>
    </row>
    <row r="15" spans="1:26" x14ac:dyDescent="0.25">
      <c r="A15" s="220" t="s">
        <v>1342</v>
      </c>
      <c r="B15" s="219"/>
      <c r="C15" s="900"/>
      <c r="D15" s="900"/>
      <c r="E15" s="900"/>
      <c r="F15" s="900"/>
      <c r="G15" s="900"/>
      <c r="H15" s="900"/>
      <c r="I15" s="900"/>
      <c r="J15" s="900"/>
      <c r="K15" s="900"/>
      <c r="L15" s="900"/>
      <c r="M15" s="900"/>
      <c r="N15" s="900"/>
      <c r="O15" s="900">
        <v>1</v>
      </c>
      <c r="P15" s="900">
        <v>2</v>
      </c>
      <c r="Q15" s="900">
        <v>6</v>
      </c>
      <c r="R15" s="900">
        <v>13.998720169067383</v>
      </c>
      <c r="S15" s="900">
        <v>26.596664428710938</v>
      </c>
      <c r="T15" s="900">
        <v>30.433931350708008</v>
      </c>
      <c r="U15" s="900">
        <v>48.593299865722656</v>
      </c>
      <c r="V15" s="900">
        <v>48.593299865722656</v>
      </c>
      <c r="W15" s="900">
        <v>48.593299865722656</v>
      </c>
      <c r="X15" s="900">
        <v>48.593299865722656</v>
      </c>
      <c r="Y15" s="900">
        <v>48.593299865722656</v>
      </c>
      <c r="Z15" s="900">
        <v>48.593299865722656</v>
      </c>
    </row>
    <row r="16" spans="1:26" s="107" customFormat="1" ht="20.25" customHeight="1" x14ac:dyDescent="0.25">
      <c r="A16" s="105" t="s">
        <v>147</v>
      </c>
      <c r="C16" s="222">
        <v>283.8944091796875</v>
      </c>
      <c r="D16" s="222">
        <v>236.39488220214844</v>
      </c>
      <c r="E16" s="222">
        <v>205.85395812988281</v>
      </c>
      <c r="F16" s="222">
        <v>227.72450256347656</v>
      </c>
      <c r="G16" s="222">
        <v>228.07525634765625</v>
      </c>
      <c r="H16" s="222">
        <v>252.82489013671875</v>
      </c>
      <c r="I16" s="222">
        <v>260.70498657226563</v>
      </c>
      <c r="J16" s="222">
        <v>292.28347778320313</v>
      </c>
      <c r="K16" s="222">
        <v>246.31094360351563</v>
      </c>
      <c r="L16" s="222">
        <v>246.43560791015625</v>
      </c>
      <c r="M16" s="222">
        <v>252.2679443359375</v>
      </c>
      <c r="N16" s="222">
        <v>239.92308044433594</v>
      </c>
      <c r="O16" s="222">
        <v>279.01409912109375</v>
      </c>
      <c r="P16" s="222">
        <v>305.67535400390625</v>
      </c>
      <c r="Q16" s="222">
        <v>313.43368530273438</v>
      </c>
      <c r="R16" s="222">
        <v>298.92465209960938</v>
      </c>
      <c r="S16" s="222">
        <v>319.22274780273438</v>
      </c>
      <c r="T16" s="222">
        <v>354.38861083984375</v>
      </c>
      <c r="U16" s="222">
        <v>438.82034301757813</v>
      </c>
      <c r="V16" s="222">
        <v>428.2578125</v>
      </c>
      <c r="W16" s="222">
        <v>431.86770629882813</v>
      </c>
      <c r="X16" s="222">
        <v>494.272216796875</v>
      </c>
      <c r="Y16" s="222">
        <v>378.76422119140625</v>
      </c>
      <c r="Z16" s="222">
        <v>403.14373779296875</v>
      </c>
    </row>
    <row r="17" spans="1:26" s="110" customFormat="1" x14ac:dyDescent="0.25">
      <c r="A17" s="181" t="s">
        <v>191</v>
      </c>
      <c r="B17" s="898"/>
      <c r="C17" s="900">
        <v>283.8944091796875</v>
      </c>
      <c r="D17" s="900">
        <v>237.39488220214844</v>
      </c>
      <c r="E17" s="900">
        <v>207.85395812988281</v>
      </c>
      <c r="F17" s="900">
        <v>230.72450256347656</v>
      </c>
      <c r="G17" s="900">
        <v>232.07525634765625</v>
      </c>
      <c r="H17" s="900">
        <v>257.82489013671875</v>
      </c>
      <c r="I17" s="900">
        <v>266.70498657226563</v>
      </c>
      <c r="J17" s="900">
        <v>299.28347778320313</v>
      </c>
      <c r="K17" s="900">
        <v>254.31094360351563</v>
      </c>
      <c r="L17" s="900">
        <v>255.43560791015625</v>
      </c>
      <c r="M17" s="900">
        <v>262.2679443359375</v>
      </c>
      <c r="N17" s="900">
        <v>250.92308044433594</v>
      </c>
      <c r="O17" s="900">
        <v>291.01409912109375</v>
      </c>
      <c r="P17" s="900">
        <v>318.67535400390625</v>
      </c>
      <c r="Q17" s="900">
        <v>327.43368530273438</v>
      </c>
      <c r="R17" s="900">
        <v>313.92465209960938</v>
      </c>
      <c r="S17" s="900">
        <v>335.22274780273438</v>
      </c>
      <c r="T17" s="900">
        <v>371.38861083984375</v>
      </c>
      <c r="U17" s="900">
        <v>456.82034301757813</v>
      </c>
      <c r="V17" s="900">
        <v>446.2578125</v>
      </c>
      <c r="W17" s="900">
        <v>450.86770629882813</v>
      </c>
      <c r="X17" s="900">
        <v>514.272216796875</v>
      </c>
      <c r="Y17" s="900">
        <v>399.76422119140625</v>
      </c>
      <c r="Z17" s="900">
        <v>425.14373779296875</v>
      </c>
    </row>
    <row r="18" spans="1:26" x14ac:dyDescent="0.25">
      <c r="A18" s="220" t="s">
        <v>791</v>
      </c>
      <c r="B18" s="219"/>
      <c r="C18" s="900">
        <v>283.8944091796875</v>
      </c>
      <c r="D18" s="900">
        <v>237.39488220214844</v>
      </c>
      <c r="E18" s="900">
        <v>201.7049560546875</v>
      </c>
      <c r="F18" s="900">
        <v>223.61279296875</v>
      </c>
      <c r="G18" s="900">
        <v>230.07369995117188</v>
      </c>
      <c r="H18" s="900">
        <v>255.80099487304688</v>
      </c>
      <c r="I18" s="900">
        <v>266.70498657226563</v>
      </c>
      <c r="J18" s="900">
        <v>299.28347778320313</v>
      </c>
      <c r="K18" s="900">
        <v>254.31094360351563</v>
      </c>
      <c r="L18" s="900">
        <v>255.43560791015625</v>
      </c>
      <c r="M18" s="900">
        <v>262.2679443359375</v>
      </c>
      <c r="N18" s="900">
        <v>250.92308044433594</v>
      </c>
      <c r="O18" s="900">
        <v>288.02410888671875</v>
      </c>
      <c r="P18" s="900">
        <v>314.94345092773438</v>
      </c>
      <c r="Q18" s="900">
        <v>323.185546875</v>
      </c>
      <c r="R18" s="900">
        <v>309.72491455078125</v>
      </c>
      <c r="S18" s="900">
        <v>330.45550537109375</v>
      </c>
      <c r="T18" s="900">
        <v>365.3314208984375</v>
      </c>
      <c r="U18" s="900">
        <v>450.61325073242188</v>
      </c>
      <c r="V18" s="900">
        <v>438.33282470703125</v>
      </c>
      <c r="W18" s="900">
        <v>442.17816162109375</v>
      </c>
      <c r="X18" s="900">
        <v>504.36105346679688</v>
      </c>
      <c r="Y18" s="900">
        <v>391.36636352539063</v>
      </c>
      <c r="Z18" s="900">
        <v>416.74588012695313</v>
      </c>
    </row>
    <row r="19" spans="1:26" x14ac:dyDescent="0.25">
      <c r="A19" s="478" t="s">
        <v>1298</v>
      </c>
      <c r="B19" s="219"/>
      <c r="C19" s="900">
        <v>161.83255004882813</v>
      </c>
      <c r="D19" s="900">
        <v>135.03871154785156</v>
      </c>
      <c r="E19" s="900">
        <v>124.49618530273438</v>
      </c>
      <c r="F19" s="900">
        <v>136.29545593261719</v>
      </c>
      <c r="G19" s="900">
        <v>141.61260986328125</v>
      </c>
      <c r="H19" s="900">
        <v>152.50895690917969</v>
      </c>
      <c r="I19" s="900">
        <v>156.96626281738281</v>
      </c>
      <c r="J19" s="900">
        <v>176.38995361328125</v>
      </c>
      <c r="K19" s="900">
        <v>147.05885314941406</v>
      </c>
      <c r="L19" s="900">
        <v>143.97578430175781</v>
      </c>
      <c r="M19" s="900">
        <v>151.08430480957031</v>
      </c>
      <c r="N19" s="900">
        <v>146.48545837402344</v>
      </c>
      <c r="O19" s="900">
        <v>171.79653930664063</v>
      </c>
      <c r="P19" s="900">
        <v>189.64802551269531</v>
      </c>
      <c r="Q19" s="900">
        <v>199.1641845703125</v>
      </c>
      <c r="R19" s="900">
        <v>183.88272094726563</v>
      </c>
      <c r="S19" s="900">
        <v>196.76123046875</v>
      </c>
      <c r="T19" s="900">
        <v>219.47795104980469</v>
      </c>
      <c r="U19" s="900">
        <v>297.45263671875</v>
      </c>
      <c r="V19" s="900">
        <v>286.37130737304688</v>
      </c>
      <c r="W19" s="900">
        <v>280.03494262695313</v>
      </c>
      <c r="X19" s="900">
        <v>323.38546752929688</v>
      </c>
      <c r="Y19" s="900">
        <v>246.552001953125</v>
      </c>
      <c r="Z19" s="900">
        <v>275.07754516601563</v>
      </c>
    </row>
    <row r="20" spans="1:26" s="107" customFormat="1" x14ac:dyDescent="0.25">
      <c r="A20" s="478" t="s">
        <v>1343</v>
      </c>
      <c r="C20" s="900">
        <v>2.3950870037078857</v>
      </c>
      <c r="D20" s="900">
        <v>1.7395000457763672</v>
      </c>
      <c r="E20" s="900">
        <v>1.7395000457763672</v>
      </c>
      <c r="F20" s="900">
        <v>2.1856169700622559</v>
      </c>
      <c r="G20" s="900">
        <v>2.1947870254516602</v>
      </c>
      <c r="H20" s="900">
        <v>2.2334809303283691</v>
      </c>
      <c r="I20" s="900">
        <v>2.5593609809875488</v>
      </c>
      <c r="J20" s="900">
        <v>2.7872738838195801</v>
      </c>
      <c r="K20" s="900">
        <v>3.2928719520568848</v>
      </c>
      <c r="L20" s="900">
        <v>3.6183381080627441</v>
      </c>
      <c r="M20" s="900">
        <v>1.8098850250244141</v>
      </c>
      <c r="N20" s="900">
        <v>1.1931469440460205</v>
      </c>
      <c r="O20" s="900">
        <v>4.1468620300292969</v>
      </c>
      <c r="P20" s="900">
        <v>4.5921401977539063</v>
      </c>
      <c r="Q20" s="900">
        <v>3.9293959140777588</v>
      </c>
      <c r="R20" s="900">
        <v>3.8668429851531982</v>
      </c>
      <c r="S20" s="900">
        <v>3.799501895904541</v>
      </c>
      <c r="T20" s="900">
        <v>4.2791972160339355</v>
      </c>
      <c r="U20" s="900">
        <v>4.5364217758178711</v>
      </c>
      <c r="V20" s="900">
        <v>4.89202880859375</v>
      </c>
      <c r="W20" s="900">
        <v>5.3181686401367188</v>
      </c>
      <c r="X20" s="900">
        <v>6.4381842613220215</v>
      </c>
      <c r="Y20" s="900">
        <v>5.4273734092712402</v>
      </c>
      <c r="Z20" s="900">
        <v>6.0178894996643066</v>
      </c>
    </row>
    <row r="21" spans="1:26" x14ac:dyDescent="0.25">
      <c r="A21" s="478" t="s">
        <v>1344</v>
      </c>
      <c r="B21" s="219"/>
      <c r="C21" s="900">
        <v>37.528079986572266</v>
      </c>
      <c r="D21" s="900">
        <v>32.416370391845703</v>
      </c>
      <c r="E21" s="900">
        <v>32.426662445068359</v>
      </c>
      <c r="F21" s="900">
        <v>39.505359649658203</v>
      </c>
      <c r="G21" s="900">
        <v>43.072841644287109</v>
      </c>
      <c r="H21" s="900">
        <v>53.2115478515625</v>
      </c>
      <c r="I21" s="900">
        <v>58.866966247558594</v>
      </c>
      <c r="J21" s="900">
        <v>67.479705810546875</v>
      </c>
      <c r="K21" s="900">
        <v>60.058467864990234</v>
      </c>
      <c r="L21" s="900">
        <v>63.975898742675781</v>
      </c>
      <c r="M21" s="900">
        <v>65.8936767578125</v>
      </c>
      <c r="N21" s="900">
        <v>66.139503479003906</v>
      </c>
      <c r="O21" s="900">
        <v>76.9796142578125</v>
      </c>
      <c r="P21" s="900">
        <v>84.105758666992188</v>
      </c>
      <c r="Q21" s="900">
        <v>84.435211181640625</v>
      </c>
      <c r="R21" s="900">
        <v>90.783935546875</v>
      </c>
      <c r="S21" s="900">
        <v>99.039337158203125</v>
      </c>
      <c r="T21" s="900">
        <v>110.41147613525391</v>
      </c>
      <c r="U21" s="900">
        <v>117.91827392578125</v>
      </c>
      <c r="V21" s="900">
        <v>118.83562469482422</v>
      </c>
      <c r="W21" s="900">
        <v>124.41618347167969</v>
      </c>
      <c r="X21" s="900">
        <v>138.82611083984375</v>
      </c>
      <c r="Y21" s="900">
        <v>104.23955535888672</v>
      </c>
      <c r="Z21" s="900">
        <v>100.21318054199219</v>
      </c>
    </row>
    <row r="22" spans="1:26" x14ac:dyDescent="0.25">
      <c r="A22" s="478" t="s">
        <v>1329</v>
      </c>
      <c r="B22" s="219"/>
      <c r="C22" s="900">
        <v>40.397579193115234</v>
      </c>
      <c r="D22" s="900">
        <v>33.375514984130859</v>
      </c>
      <c r="E22" s="900">
        <v>31.040592193603516</v>
      </c>
      <c r="F22" s="900">
        <v>35.567398071289063</v>
      </c>
      <c r="G22" s="900">
        <v>36.144477844238281</v>
      </c>
      <c r="H22" s="900">
        <v>40.802463531494141</v>
      </c>
      <c r="I22" s="900">
        <v>40.884387969970703</v>
      </c>
      <c r="J22" s="900">
        <v>45.688915252685547</v>
      </c>
      <c r="K22" s="900">
        <v>37.995708465576172</v>
      </c>
      <c r="L22" s="900">
        <v>38.0833740234375</v>
      </c>
      <c r="M22" s="900">
        <v>37.692588806152344</v>
      </c>
      <c r="N22" s="900">
        <v>31.688360214233398</v>
      </c>
      <c r="O22" s="900">
        <v>32.100017547607422</v>
      </c>
      <c r="P22" s="900">
        <v>33.597663879394531</v>
      </c>
      <c r="Q22" s="900">
        <v>32.583000183105469</v>
      </c>
      <c r="R22" s="900">
        <v>28.16526985168457</v>
      </c>
      <c r="S22" s="900">
        <v>27.441249847412109</v>
      </c>
      <c r="T22" s="900">
        <v>27.309259414672852</v>
      </c>
      <c r="U22" s="900">
        <v>26.597091674804688</v>
      </c>
      <c r="V22" s="900">
        <v>25.931203842163086</v>
      </c>
      <c r="W22" s="900">
        <v>29.951606750488281</v>
      </c>
      <c r="X22" s="900">
        <v>32.767848968505859</v>
      </c>
      <c r="Y22" s="900">
        <v>32.767848968505859</v>
      </c>
      <c r="Z22" s="900">
        <v>32.767848968505859</v>
      </c>
    </row>
    <row r="23" spans="1:26" x14ac:dyDescent="0.25">
      <c r="A23" s="478" t="s">
        <v>1345</v>
      </c>
      <c r="B23" s="219"/>
      <c r="C23" s="900">
        <v>41.741123199462891</v>
      </c>
      <c r="D23" s="900">
        <v>34.824779510498047</v>
      </c>
      <c r="E23" s="900">
        <v>12.002015113830566</v>
      </c>
      <c r="F23" s="900">
        <v>10.05897045135498</v>
      </c>
      <c r="G23" s="900">
        <v>7.0489859580993652</v>
      </c>
      <c r="H23" s="900">
        <v>7.0445470809936523</v>
      </c>
      <c r="I23" s="900">
        <v>7.4279971122741699</v>
      </c>
      <c r="J23" s="900">
        <v>6.9376320838928223</v>
      </c>
      <c r="K23" s="900">
        <v>5.9050350189208984</v>
      </c>
      <c r="L23" s="900">
        <v>5.7822198867797852</v>
      </c>
      <c r="M23" s="900">
        <v>5.7874898910522461</v>
      </c>
      <c r="N23" s="900">
        <v>5.4166169166564941</v>
      </c>
      <c r="O23" s="900">
        <v>3.0010800361633301</v>
      </c>
      <c r="P23" s="900">
        <v>2.9998879432678223</v>
      </c>
      <c r="Q23" s="900">
        <v>3.0737450122833252</v>
      </c>
      <c r="R23" s="900">
        <v>3.026141881942749</v>
      </c>
      <c r="S23" s="900">
        <v>3.4141809940338135</v>
      </c>
      <c r="T23" s="900">
        <v>3.8535330295562744</v>
      </c>
      <c r="U23" s="900">
        <v>4.1088261604309082</v>
      </c>
      <c r="V23" s="900">
        <v>2.3026518821716309</v>
      </c>
      <c r="W23" s="900">
        <v>2.4572677612304688</v>
      </c>
      <c r="X23" s="900">
        <v>2.9434258937835693</v>
      </c>
      <c r="Y23" s="900">
        <v>2.3795931339263916</v>
      </c>
      <c r="Z23" s="900">
        <v>2.6694250106811523</v>
      </c>
    </row>
    <row r="24" spans="1:26" x14ac:dyDescent="0.25">
      <c r="A24" s="220" t="s">
        <v>1346</v>
      </c>
      <c r="B24" s="219"/>
      <c r="C24" s="900">
        <v>0</v>
      </c>
      <c r="D24" s="900">
        <v>0</v>
      </c>
      <c r="E24" s="900">
        <v>6.1490001678466797</v>
      </c>
      <c r="F24" s="900">
        <v>7.1117129325866699</v>
      </c>
      <c r="G24" s="900">
        <v>2.0015668869018555</v>
      </c>
      <c r="H24" s="900">
        <v>2.0238850116729736</v>
      </c>
      <c r="I24" s="900">
        <v>0</v>
      </c>
      <c r="J24" s="900">
        <v>0</v>
      </c>
      <c r="K24" s="900">
        <v>0</v>
      </c>
      <c r="L24" s="900">
        <v>0</v>
      </c>
      <c r="M24" s="900">
        <v>0</v>
      </c>
      <c r="N24" s="900">
        <v>0</v>
      </c>
      <c r="O24" s="900">
        <v>2.9900000095367432</v>
      </c>
      <c r="P24" s="900">
        <v>3.731874942779541</v>
      </c>
      <c r="Q24" s="900">
        <v>4.2481570243835449</v>
      </c>
      <c r="R24" s="900">
        <v>4.1997370719909668</v>
      </c>
      <c r="S24" s="900">
        <v>4.7672500610351563</v>
      </c>
      <c r="T24" s="900">
        <v>6.0571842193603516</v>
      </c>
      <c r="U24" s="900">
        <v>6.2070951461791992</v>
      </c>
      <c r="V24" s="900">
        <v>7.9249992370605469</v>
      </c>
      <c r="W24" s="900">
        <v>8.6895294189453125</v>
      </c>
      <c r="X24" s="900">
        <v>9.911163330078125</v>
      </c>
      <c r="Y24" s="900">
        <v>8.3978424072265625</v>
      </c>
      <c r="Z24" s="900">
        <v>8.3978424072265625</v>
      </c>
    </row>
    <row r="25" spans="1:26" x14ac:dyDescent="0.25">
      <c r="A25" s="478" t="s">
        <v>1347</v>
      </c>
      <c r="B25" s="219"/>
      <c r="C25" s="900">
        <v>0</v>
      </c>
      <c r="D25" s="900">
        <v>0</v>
      </c>
      <c r="E25" s="900">
        <v>6.1490001678466797</v>
      </c>
      <c r="F25" s="900">
        <v>7.1117129325866699</v>
      </c>
      <c r="G25" s="900">
        <v>2.0015668869018555</v>
      </c>
      <c r="H25" s="900">
        <v>2.0238850116729736</v>
      </c>
      <c r="I25" s="900">
        <v>0</v>
      </c>
      <c r="J25" s="900">
        <v>0</v>
      </c>
      <c r="K25" s="900">
        <v>0</v>
      </c>
      <c r="L25" s="900">
        <v>0</v>
      </c>
      <c r="M25" s="900">
        <v>0</v>
      </c>
      <c r="N25" s="900">
        <v>0</v>
      </c>
      <c r="O25" s="900">
        <v>0</v>
      </c>
      <c r="P25" s="900">
        <v>0</v>
      </c>
      <c r="Q25" s="900">
        <v>0</v>
      </c>
      <c r="R25" s="900">
        <v>0</v>
      </c>
      <c r="S25" s="900">
        <v>0</v>
      </c>
      <c r="T25" s="900">
        <v>0</v>
      </c>
      <c r="U25" s="900">
        <v>0</v>
      </c>
      <c r="V25" s="900">
        <v>0</v>
      </c>
      <c r="W25" s="900">
        <v>0</v>
      </c>
      <c r="X25" s="900">
        <v>0</v>
      </c>
      <c r="Y25" s="900">
        <v>0</v>
      </c>
      <c r="Z25" s="900">
        <v>0</v>
      </c>
    </row>
    <row r="26" spans="1:26" x14ac:dyDescent="0.25">
      <c r="A26" s="478" t="s">
        <v>1348</v>
      </c>
      <c r="B26" s="219"/>
      <c r="C26" s="900">
        <v>0</v>
      </c>
      <c r="D26" s="900">
        <v>0</v>
      </c>
      <c r="E26" s="900">
        <v>0</v>
      </c>
      <c r="F26" s="900">
        <v>0</v>
      </c>
      <c r="G26" s="900">
        <v>0</v>
      </c>
      <c r="H26" s="900">
        <v>0</v>
      </c>
      <c r="I26" s="900">
        <v>0</v>
      </c>
      <c r="J26" s="900">
        <v>0</v>
      </c>
      <c r="K26" s="900">
        <v>0</v>
      </c>
      <c r="L26" s="900">
        <v>0</v>
      </c>
      <c r="M26" s="900">
        <v>0</v>
      </c>
      <c r="N26" s="900">
        <v>0</v>
      </c>
      <c r="O26" s="900">
        <v>2.4900000095367432</v>
      </c>
      <c r="P26" s="900">
        <v>3.1393411159515381</v>
      </c>
      <c r="Q26" s="900">
        <v>3.6359999179840088</v>
      </c>
      <c r="R26" s="900">
        <v>3.5969998836517334</v>
      </c>
      <c r="S26" s="900">
        <v>4.1549367904663086</v>
      </c>
      <c r="T26" s="900">
        <v>4.9290370941162109</v>
      </c>
      <c r="U26" s="900">
        <v>5.1736559867858887</v>
      </c>
      <c r="V26" s="900">
        <v>5.7022490501403809</v>
      </c>
      <c r="W26" s="900">
        <v>5.9774050712585449</v>
      </c>
      <c r="X26" s="900">
        <v>7.5573058128356934</v>
      </c>
      <c r="Y26" s="900">
        <v>6.0439848899841309</v>
      </c>
      <c r="Z26" s="900">
        <v>6.0439848899841309</v>
      </c>
    </row>
    <row r="27" spans="1:26" x14ac:dyDescent="0.25">
      <c r="A27" s="478" t="s">
        <v>1349</v>
      </c>
      <c r="B27" s="219"/>
      <c r="C27" s="900">
        <v>0</v>
      </c>
      <c r="D27" s="900">
        <v>0</v>
      </c>
      <c r="E27" s="900">
        <v>0</v>
      </c>
      <c r="F27" s="900">
        <v>0</v>
      </c>
      <c r="G27" s="900">
        <v>0</v>
      </c>
      <c r="H27" s="900">
        <v>0</v>
      </c>
      <c r="I27" s="900">
        <v>0</v>
      </c>
      <c r="J27" s="900">
        <v>0</v>
      </c>
      <c r="K27" s="900">
        <v>0</v>
      </c>
      <c r="L27" s="900">
        <v>0</v>
      </c>
      <c r="M27" s="900">
        <v>0</v>
      </c>
      <c r="N27" s="900">
        <v>0</v>
      </c>
      <c r="O27" s="900">
        <v>0.5</v>
      </c>
      <c r="P27" s="900">
        <v>0.59253400564193726</v>
      </c>
      <c r="Q27" s="900">
        <v>0.61215698719024658</v>
      </c>
      <c r="R27" s="900">
        <v>0.60273700952529907</v>
      </c>
      <c r="S27" s="900">
        <v>0.61231297254562378</v>
      </c>
      <c r="T27" s="900">
        <v>1.1281470060348511</v>
      </c>
      <c r="U27" s="900">
        <v>1.033439040184021</v>
      </c>
      <c r="V27" s="900">
        <v>2.2227499485015869</v>
      </c>
      <c r="W27" s="900">
        <v>2.7121241092681885</v>
      </c>
      <c r="X27" s="900">
        <v>2.3538570404052734</v>
      </c>
      <c r="Y27" s="900">
        <v>2.3538570404052734</v>
      </c>
      <c r="Z27" s="900">
        <v>2.3538570404052734</v>
      </c>
    </row>
    <row r="28" spans="1:26" x14ac:dyDescent="0.25">
      <c r="A28" s="181" t="s">
        <v>196</v>
      </c>
      <c r="B28" s="219"/>
      <c r="C28" s="900">
        <v>0</v>
      </c>
      <c r="D28" s="900">
        <v>1</v>
      </c>
      <c r="E28" s="900">
        <v>2</v>
      </c>
      <c r="F28" s="900">
        <v>3</v>
      </c>
      <c r="G28" s="900">
        <v>4</v>
      </c>
      <c r="H28" s="900">
        <v>5</v>
      </c>
      <c r="I28" s="900">
        <v>6</v>
      </c>
      <c r="J28" s="900">
        <v>7</v>
      </c>
      <c r="K28" s="900">
        <v>8</v>
      </c>
      <c r="L28" s="900">
        <v>9</v>
      </c>
      <c r="M28" s="900">
        <v>10</v>
      </c>
      <c r="N28" s="900">
        <v>11</v>
      </c>
      <c r="O28" s="900">
        <v>12</v>
      </c>
      <c r="P28" s="900">
        <v>13</v>
      </c>
      <c r="Q28" s="900">
        <v>14</v>
      </c>
      <c r="R28" s="900">
        <v>15</v>
      </c>
      <c r="S28" s="900">
        <v>16</v>
      </c>
      <c r="T28" s="900">
        <v>17</v>
      </c>
      <c r="U28" s="900">
        <v>18</v>
      </c>
      <c r="V28" s="900">
        <v>18</v>
      </c>
      <c r="W28" s="900">
        <v>19</v>
      </c>
      <c r="X28" s="900">
        <v>20</v>
      </c>
      <c r="Y28" s="900">
        <v>21</v>
      </c>
      <c r="Z28" s="900">
        <v>22</v>
      </c>
    </row>
    <row r="29" spans="1:26" s="107" customFormat="1" ht="20.25" customHeight="1" x14ac:dyDescent="0.25">
      <c r="A29" s="105" t="s">
        <v>148</v>
      </c>
      <c r="C29" s="222">
        <v>-56.243244171142578</v>
      </c>
      <c r="D29" s="222">
        <v>-55.368450164794922</v>
      </c>
      <c r="E29" s="222">
        <v>-55.377334594726563</v>
      </c>
      <c r="F29" s="222">
        <v>-53.997577667236328</v>
      </c>
      <c r="G29" s="222">
        <v>-34.149574279785156</v>
      </c>
      <c r="H29" s="222">
        <v>-28.465911865234375</v>
      </c>
      <c r="I29" s="222">
        <v>-6.7348871231079102</v>
      </c>
      <c r="J29" s="222">
        <v>-8.2851314544677734</v>
      </c>
      <c r="K29" s="222">
        <v>-3.5384523868560791</v>
      </c>
      <c r="L29" s="222">
        <v>3.1756384372711182</v>
      </c>
      <c r="M29" s="222">
        <v>9.6640262603759766</v>
      </c>
      <c r="N29" s="222">
        <v>22.450597763061523</v>
      </c>
      <c r="O29" s="222">
        <v>38.960006713867188</v>
      </c>
      <c r="P29" s="222">
        <v>44.623359680175781</v>
      </c>
      <c r="Q29" s="222">
        <v>72.599288940429688</v>
      </c>
      <c r="R29" s="222">
        <v>134.87118530273438</v>
      </c>
      <c r="S29" s="222">
        <v>172.82058715820313</v>
      </c>
      <c r="T29" s="222">
        <v>170.83624267578125</v>
      </c>
      <c r="U29" s="222">
        <v>164.54783630371094</v>
      </c>
      <c r="V29" s="222">
        <v>147.88630676269531</v>
      </c>
      <c r="W29" s="222">
        <v>151.0537109375</v>
      </c>
      <c r="X29" s="222">
        <v>116.33297729492188</v>
      </c>
      <c r="Y29" s="222">
        <v>95.965713500976563</v>
      </c>
      <c r="Z29" s="222">
        <v>41.152267456054688</v>
      </c>
    </row>
    <row r="30" spans="1:26" x14ac:dyDescent="0.25">
      <c r="A30" s="181" t="s">
        <v>1350</v>
      </c>
      <c r="B30" s="219"/>
      <c r="C30" s="900"/>
      <c r="D30" s="900"/>
      <c r="E30" s="900"/>
      <c r="F30" s="900"/>
      <c r="G30" s="900">
        <v>22.956598281860352</v>
      </c>
      <c r="H30" s="900">
        <v>28.467218399047852</v>
      </c>
      <c r="I30" s="900">
        <v>48.576129913330078</v>
      </c>
      <c r="J30" s="900">
        <v>58.624008178710938</v>
      </c>
      <c r="K30" s="900">
        <v>61.585453033447266</v>
      </c>
      <c r="L30" s="900">
        <v>72.424003601074219</v>
      </c>
      <c r="M30" s="900">
        <v>75.372001647949219</v>
      </c>
      <c r="N30" s="900">
        <v>84.727996826171875</v>
      </c>
      <c r="O30" s="900">
        <v>108.11699676513672</v>
      </c>
      <c r="P30" s="900">
        <v>110.17800140380859</v>
      </c>
      <c r="Q30" s="900">
        <v>143.927001953125</v>
      </c>
      <c r="R30" s="900">
        <v>200.34199523925781</v>
      </c>
      <c r="S30" s="900">
        <v>249.11799621582031</v>
      </c>
      <c r="T30" s="900">
        <v>253.33999633789063</v>
      </c>
      <c r="U30" s="900">
        <v>254.24099731445313</v>
      </c>
      <c r="V30" s="900">
        <v>238.47700500488281</v>
      </c>
      <c r="W30" s="900">
        <v>290.45999145507813</v>
      </c>
      <c r="X30" s="900">
        <v>286.30899047851563</v>
      </c>
      <c r="Y30" s="900">
        <v>271.14498901367188</v>
      </c>
      <c r="Z30" s="900">
        <v>256.49200439453125</v>
      </c>
    </row>
    <row r="31" spans="1:26" x14ac:dyDescent="0.25">
      <c r="A31" s="220" t="s">
        <v>1351</v>
      </c>
      <c r="B31" s="219"/>
      <c r="C31" s="900"/>
      <c r="D31" s="900"/>
      <c r="E31" s="900"/>
      <c r="F31" s="900"/>
      <c r="G31" s="900">
        <v>22.956598281860352</v>
      </c>
      <c r="H31" s="900">
        <v>28.467218399047852</v>
      </c>
      <c r="I31" s="900">
        <v>48.576129913330078</v>
      </c>
      <c r="J31" s="900">
        <v>58.624008178710938</v>
      </c>
      <c r="K31" s="900">
        <v>61.585453033447266</v>
      </c>
      <c r="L31" s="900">
        <v>71.879997253417969</v>
      </c>
      <c r="M31" s="900">
        <v>74.968002319335938</v>
      </c>
      <c r="N31" s="900">
        <v>84.532997131347656</v>
      </c>
      <c r="O31" s="900">
        <v>107.85600280761719</v>
      </c>
      <c r="P31" s="900">
        <v>109.99800109863281</v>
      </c>
      <c r="Q31" s="900">
        <v>143.927001953125</v>
      </c>
      <c r="R31" s="900">
        <v>200.34199523925781</v>
      </c>
      <c r="S31" s="900">
        <v>249.00199890136719</v>
      </c>
      <c r="T31" s="900">
        <v>253.22599792480469</v>
      </c>
      <c r="U31" s="900">
        <v>254.22200012207031</v>
      </c>
      <c r="V31" s="900">
        <v>238.47700500488281</v>
      </c>
      <c r="W31" s="900">
        <v>290.45999145507813</v>
      </c>
      <c r="X31" s="900">
        <v>286.30899047851563</v>
      </c>
      <c r="Y31" s="900">
        <v>271.14498901367188</v>
      </c>
      <c r="Z31" s="900">
        <v>256.49200439453125</v>
      </c>
    </row>
    <row r="32" spans="1:26" x14ac:dyDescent="0.25">
      <c r="A32" s="220" t="s">
        <v>1352</v>
      </c>
      <c r="B32" s="219"/>
      <c r="C32" s="900"/>
      <c r="D32" s="900"/>
      <c r="E32" s="900"/>
      <c r="F32" s="900"/>
      <c r="G32" s="900"/>
      <c r="H32" s="900"/>
      <c r="I32" s="900"/>
      <c r="J32" s="900"/>
      <c r="K32" s="900"/>
      <c r="L32" s="900">
        <v>0.54400002956390381</v>
      </c>
      <c r="M32" s="900">
        <v>0.40400001406669617</v>
      </c>
      <c r="N32" s="900">
        <v>0.19499999284744263</v>
      </c>
      <c r="O32" s="900">
        <v>0.26100000739097595</v>
      </c>
      <c r="P32" s="900">
        <v>0.18000000715255737</v>
      </c>
      <c r="Q32" s="900">
        <v>0</v>
      </c>
      <c r="R32" s="900">
        <v>0</v>
      </c>
      <c r="S32" s="900">
        <v>0.11599999666213989</v>
      </c>
      <c r="T32" s="900">
        <v>0.11400000005960464</v>
      </c>
      <c r="U32" s="900">
        <v>1.8999999389052391E-2</v>
      </c>
      <c r="V32" s="900">
        <v>0</v>
      </c>
      <c r="W32" s="900">
        <v>0</v>
      </c>
      <c r="X32" s="900">
        <v>0</v>
      </c>
      <c r="Y32" s="900">
        <v>0</v>
      </c>
      <c r="Z32" s="900">
        <v>0</v>
      </c>
    </row>
    <row r="33" spans="1:26" x14ac:dyDescent="0.25">
      <c r="A33" s="479" t="s">
        <v>1353</v>
      </c>
      <c r="B33" s="219"/>
      <c r="C33" s="900">
        <v>56.243244171142578</v>
      </c>
      <c r="D33" s="900">
        <v>55.368450164794922</v>
      </c>
      <c r="E33" s="900">
        <v>55.377334594726563</v>
      </c>
      <c r="F33" s="900">
        <v>53.997577667236328</v>
      </c>
      <c r="G33" s="900">
        <v>57.106174468994141</v>
      </c>
      <c r="H33" s="900">
        <v>56.933132171630859</v>
      </c>
      <c r="I33" s="900">
        <v>55.311016082763672</v>
      </c>
      <c r="J33" s="900">
        <v>66.909141540527344</v>
      </c>
      <c r="K33" s="900">
        <v>65.123908996582031</v>
      </c>
      <c r="L33" s="900">
        <v>69.248359680175781</v>
      </c>
      <c r="M33" s="900">
        <v>65.707977294921875</v>
      </c>
      <c r="N33" s="900">
        <v>62.277400970458984</v>
      </c>
      <c r="O33" s="900">
        <v>69.156990051269531</v>
      </c>
      <c r="P33" s="900">
        <v>65.554641723632813</v>
      </c>
      <c r="Q33" s="900">
        <v>71.327713012695313</v>
      </c>
      <c r="R33" s="900">
        <v>65.470817565917969</v>
      </c>
      <c r="S33" s="900">
        <v>76.297409057617188</v>
      </c>
      <c r="T33" s="900">
        <v>82.503753662109375</v>
      </c>
      <c r="U33" s="900">
        <v>89.693168640136719</v>
      </c>
      <c r="V33" s="900">
        <v>90.5906982421875</v>
      </c>
      <c r="W33" s="900">
        <v>139.40628051757813</v>
      </c>
      <c r="X33" s="900">
        <v>169.97601318359375</v>
      </c>
      <c r="Y33" s="900">
        <v>175.17929077148438</v>
      </c>
      <c r="Z33" s="900">
        <v>215.33973693847656</v>
      </c>
    </row>
    <row r="34" spans="1:26" x14ac:dyDescent="0.25">
      <c r="A34" s="480" t="s">
        <v>1354</v>
      </c>
      <c r="B34" s="219"/>
      <c r="C34" s="900"/>
      <c r="D34" s="900"/>
      <c r="E34" s="900"/>
      <c r="F34" s="900"/>
      <c r="G34" s="900"/>
      <c r="H34" s="900"/>
      <c r="I34" s="900"/>
      <c r="J34" s="900"/>
      <c r="K34" s="900"/>
      <c r="L34" s="900">
        <v>4.374000072479248</v>
      </c>
      <c r="M34" s="900">
        <v>1.9889999628067017</v>
      </c>
      <c r="N34" s="900">
        <v>1.5920000076293945</v>
      </c>
      <c r="O34" s="900">
        <v>4.0000001899898052E-3</v>
      </c>
      <c r="P34" s="900">
        <v>4.0000001899898052E-3</v>
      </c>
      <c r="Q34" s="900">
        <v>4.0000001899898052E-3</v>
      </c>
      <c r="R34" s="900">
        <v>0</v>
      </c>
      <c r="S34" s="900">
        <v>0</v>
      </c>
      <c r="T34" s="900">
        <v>0</v>
      </c>
      <c r="U34" s="900">
        <v>0.36000001430511475</v>
      </c>
      <c r="V34" s="900">
        <v>1.0000000474974513E-3</v>
      </c>
      <c r="W34" s="900">
        <v>1.0000000474974513E-3</v>
      </c>
      <c r="X34" s="900">
        <v>1.0000000474974513E-3</v>
      </c>
      <c r="Y34" s="900">
        <v>1.0000000474974513E-3</v>
      </c>
      <c r="Z34" s="900">
        <v>0</v>
      </c>
    </row>
    <row r="35" spans="1:26" s="107" customFormat="1" x14ac:dyDescent="0.25">
      <c r="A35" s="480" t="s">
        <v>791</v>
      </c>
      <c r="C35" s="900">
        <v>20</v>
      </c>
      <c r="D35" s="900">
        <v>20</v>
      </c>
      <c r="E35" s="900">
        <v>20</v>
      </c>
      <c r="F35" s="900">
        <v>19.429000854492188</v>
      </c>
      <c r="G35" s="900">
        <v>18.285713195800781</v>
      </c>
      <c r="H35" s="900">
        <v>18.64271354675293</v>
      </c>
      <c r="I35" s="900">
        <v>17.499711990356445</v>
      </c>
      <c r="J35" s="900">
        <v>22.857139587402344</v>
      </c>
      <c r="K35" s="900">
        <v>21.828569412231445</v>
      </c>
      <c r="L35" s="900">
        <v>19.657140731811523</v>
      </c>
      <c r="M35" s="900">
        <v>18.05714225769043</v>
      </c>
      <c r="N35" s="900">
        <v>16.457143783569336</v>
      </c>
      <c r="O35" s="900">
        <v>24.729881286621094</v>
      </c>
      <c r="P35" s="900">
        <v>23.1298828125</v>
      </c>
      <c r="Q35" s="900">
        <v>27.446731567382813</v>
      </c>
      <c r="R35" s="900">
        <v>25.237310409545898</v>
      </c>
      <c r="S35" s="900">
        <v>40.551593780517578</v>
      </c>
      <c r="T35" s="900">
        <v>50.324939727783203</v>
      </c>
      <c r="U35" s="900">
        <v>59.940532684326172</v>
      </c>
      <c r="V35" s="900">
        <v>63.311424255371094</v>
      </c>
      <c r="W35" s="900">
        <v>114.11267852783203</v>
      </c>
      <c r="X35" s="900">
        <v>146.28733825683594</v>
      </c>
      <c r="Y35" s="900">
        <v>152.69688415527344</v>
      </c>
      <c r="Z35" s="900">
        <v>194.63156127929688</v>
      </c>
    </row>
    <row r="36" spans="1:26" x14ac:dyDescent="0.25">
      <c r="A36" s="481" t="s">
        <v>1355</v>
      </c>
      <c r="B36" s="219"/>
      <c r="C36" s="900">
        <v>36.114871978759766</v>
      </c>
      <c r="D36" s="900">
        <v>35.182178497314453</v>
      </c>
      <c r="E36" s="900">
        <v>35.133808135986328</v>
      </c>
      <c r="F36" s="900">
        <v>34.425144195556641</v>
      </c>
      <c r="G36" s="900">
        <v>38.678497314453125</v>
      </c>
      <c r="H36" s="900">
        <v>37.923686981201172</v>
      </c>
      <c r="I36" s="900">
        <v>37.117996215820313</v>
      </c>
      <c r="J36" s="900">
        <v>43.126121520996094</v>
      </c>
      <c r="K36" s="900">
        <v>41.952041625976563</v>
      </c>
      <c r="L36" s="900">
        <v>47.702827453613281</v>
      </c>
      <c r="M36" s="900">
        <v>45.44091796875</v>
      </c>
      <c r="N36" s="900">
        <v>43.243949890136719</v>
      </c>
      <c r="O36" s="900">
        <v>41.372207641601563</v>
      </c>
      <c r="P36" s="900">
        <v>38.910984039306641</v>
      </c>
      <c r="Q36" s="900">
        <v>40.13970947265625</v>
      </c>
      <c r="R36" s="900">
        <v>36.193477630615234</v>
      </c>
      <c r="S36" s="900">
        <v>31.459358215332031</v>
      </c>
      <c r="T36" s="900">
        <v>27.71278190612793</v>
      </c>
      <c r="U36" s="900">
        <v>25.204952239990234</v>
      </c>
      <c r="V36" s="900">
        <v>22.65254020690918</v>
      </c>
      <c r="W36" s="900">
        <v>20.771730422973633</v>
      </c>
      <c r="X36" s="900">
        <v>19.627975463867188</v>
      </c>
      <c r="Y36" s="900">
        <v>18.792263031005859</v>
      </c>
      <c r="Z36" s="900">
        <v>17.344987869262695</v>
      </c>
    </row>
    <row r="37" spans="1:26" x14ac:dyDescent="0.25">
      <c r="A37" s="901" t="s">
        <v>388</v>
      </c>
      <c r="B37" s="219"/>
      <c r="C37" s="902">
        <v>0.12837262451648712</v>
      </c>
      <c r="D37" s="902">
        <v>0.18626904487609863</v>
      </c>
      <c r="E37" s="902">
        <v>0.24352632462978363</v>
      </c>
      <c r="F37" s="902">
        <v>0.14343224465847015</v>
      </c>
      <c r="G37" s="902">
        <v>0.14196498692035675</v>
      </c>
      <c r="H37" s="902">
        <v>0.36673063039779663</v>
      </c>
      <c r="I37" s="902">
        <v>0.69330692291259766</v>
      </c>
      <c r="J37" s="902">
        <v>0.92588162422180176</v>
      </c>
      <c r="K37" s="902">
        <v>1.3432930707931519</v>
      </c>
      <c r="L37" s="902">
        <v>1.888393759727478</v>
      </c>
      <c r="M37" s="902">
        <v>2.2099144458770752</v>
      </c>
      <c r="N37" s="902">
        <v>2.5763084888458252</v>
      </c>
      <c r="O37" s="902">
        <v>3.0549061298370361</v>
      </c>
      <c r="P37" s="902">
        <v>3.51377272605896</v>
      </c>
      <c r="Q37" s="902">
        <v>3.7412683963775635</v>
      </c>
      <c r="R37" s="902">
        <v>4.040031909942627</v>
      </c>
      <c r="S37" s="902">
        <v>4.2864603996276855</v>
      </c>
      <c r="T37" s="902">
        <v>4.4660305976867676</v>
      </c>
      <c r="U37" s="902">
        <v>4.5476822853088379</v>
      </c>
      <c r="V37" s="902">
        <v>4.626732349395752</v>
      </c>
      <c r="W37" s="902">
        <v>4.5218715667724609</v>
      </c>
      <c r="X37" s="902">
        <v>4.0606999397277832</v>
      </c>
      <c r="Y37" s="902">
        <v>3.690131664276123</v>
      </c>
      <c r="Z37" s="902">
        <v>3.3631815910339355</v>
      </c>
    </row>
    <row r="38" spans="1:26" x14ac:dyDescent="0.25">
      <c r="A38" s="219"/>
      <c r="B38" s="219"/>
      <c r="C38" s="219"/>
      <c r="D38" s="219"/>
      <c r="E38" s="219"/>
      <c r="F38" s="219"/>
      <c r="G38" s="219"/>
      <c r="H38" s="219"/>
      <c r="I38" s="219"/>
      <c r="J38" s="219"/>
      <c r="K38" s="219"/>
      <c r="L38" s="219"/>
      <c r="M38" s="516"/>
      <c r="N38" s="516"/>
      <c r="O38" s="516"/>
      <c r="P38" s="516"/>
      <c r="Q38" s="516"/>
      <c r="R38" s="516"/>
      <c r="S38" s="516"/>
      <c r="T38" s="219"/>
      <c r="U38" s="219"/>
      <c r="V38" s="219"/>
      <c r="W38" s="219"/>
      <c r="X38" s="219"/>
      <c r="Y38" s="219"/>
      <c r="Z38" s="219"/>
    </row>
    <row r="39" spans="1:26" x14ac:dyDescent="0.25">
      <c r="A39" s="219"/>
      <c r="B39" s="219"/>
      <c r="C39" s="219"/>
      <c r="D39" s="219"/>
      <c r="E39" s="219"/>
      <c r="F39" s="219"/>
      <c r="G39" s="219"/>
      <c r="H39" s="219"/>
      <c r="I39" s="219"/>
      <c r="J39" s="219"/>
      <c r="K39" s="219"/>
      <c r="L39" s="219"/>
      <c r="M39" s="516"/>
      <c r="N39" s="516"/>
      <c r="O39" s="516"/>
      <c r="P39" s="516"/>
      <c r="Q39" s="516"/>
      <c r="R39" s="516"/>
      <c r="S39" s="516"/>
      <c r="T39" s="219"/>
      <c r="U39" s="219"/>
      <c r="V39" s="219"/>
      <c r="W39" s="219"/>
      <c r="X39" s="219"/>
      <c r="Y39" s="219"/>
      <c r="Z39" s="219"/>
    </row>
    <row r="40" spans="1:26" x14ac:dyDescent="0.25">
      <c r="A40" s="219"/>
      <c r="B40" s="219"/>
      <c r="C40" s="219"/>
      <c r="D40" s="219"/>
      <c r="E40" s="219"/>
      <c r="F40" s="219"/>
      <c r="G40" s="219"/>
      <c r="H40" s="219"/>
      <c r="I40" s="219"/>
      <c r="J40" s="219"/>
      <c r="K40" s="219"/>
      <c r="L40" s="219"/>
      <c r="M40" s="516"/>
      <c r="N40" s="516"/>
      <c r="O40" s="516"/>
      <c r="P40" s="516"/>
      <c r="Q40" s="516"/>
      <c r="R40" s="516"/>
      <c r="S40" s="516"/>
      <c r="T40" s="219"/>
      <c r="U40" s="219"/>
      <c r="V40" s="219"/>
      <c r="W40" s="219"/>
      <c r="X40" s="219"/>
      <c r="Y40" s="219"/>
      <c r="Z40" s="219"/>
    </row>
    <row r="41" spans="1:26" x14ac:dyDescent="0.25">
      <c r="A41" s="219"/>
      <c r="B41" s="219"/>
      <c r="C41" s="219"/>
      <c r="D41" s="219"/>
      <c r="E41" s="219"/>
      <c r="F41" s="219"/>
      <c r="G41" s="219"/>
      <c r="H41" s="219"/>
      <c r="I41" s="219"/>
      <c r="J41" s="219"/>
      <c r="K41" s="219"/>
      <c r="L41" s="219"/>
      <c r="M41" s="516"/>
      <c r="N41" s="516"/>
      <c r="O41" s="516"/>
      <c r="P41" s="516"/>
      <c r="Q41" s="516"/>
      <c r="R41" s="516"/>
      <c r="S41" s="516"/>
      <c r="T41" s="219"/>
      <c r="U41" s="219"/>
      <c r="V41" s="219"/>
      <c r="W41" s="219"/>
      <c r="X41" s="219"/>
      <c r="Y41" s="219"/>
      <c r="Z41" s="219"/>
    </row>
    <row r="42" spans="1:26" x14ac:dyDescent="0.25">
      <c r="A42" s="219"/>
      <c r="B42" s="219"/>
      <c r="C42" s="219"/>
      <c r="D42" s="219"/>
      <c r="E42" s="219"/>
      <c r="F42" s="219"/>
      <c r="G42" s="219"/>
      <c r="H42" s="219"/>
      <c r="I42" s="219"/>
      <c r="J42" s="219"/>
      <c r="K42" s="219"/>
      <c r="L42" s="219"/>
      <c r="M42" s="516"/>
      <c r="N42" s="516"/>
      <c r="O42" s="516"/>
      <c r="P42" s="516"/>
      <c r="Q42" s="516"/>
      <c r="R42" s="516"/>
      <c r="S42" s="516"/>
      <c r="T42" s="219"/>
      <c r="U42" s="219"/>
      <c r="V42" s="219"/>
      <c r="W42" s="219"/>
      <c r="X42" s="219"/>
      <c r="Y42" s="219"/>
      <c r="Z42" s="219"/>
    </row>
    <row r="43" spans="1:26" x14ac:dyDescent="0.25">
      <c r="A43" s="219"/>
      <c r="B43" s="219"/>
      <c r="C43" s="219"/>
      <c r="D43" s="219"/>
      <c r="E43" s="219"/>
      <c r="F43" s="219"/>
      <c r="G43" s="219"/>
      <c r="H43" s="219"/>
      <c r="I43" s="219"/>
      <c r="J43" s="219"/>
      <c r="K43" s="219"/>
      <c r="L43" s="219"/>
      <c r="M43" s="516"/>
      <c r="N43" s="516"/>
      <c r="O43" s="516"/>
      <c r="P43" s="516"/>
      <c r="Q43" s="516"/>
      <c r="R43" s="516"/>
      <c r="S43" s="516"/>
      <c r="T43" s="219"/>
      <c r="U43" s="219"/>
      <c r="V43" s="219"/>
      <c r="W43" s="219"/>
      <c r="X43" s="219"/>
      <c r="Y43" s="219"/>
      <c r="Z43" s="219"/>
    </row>
    <row r="44" spans="1:26" x14ac:dyDescent="0.25">
      <c r="A44" s="219"/>
      <c r="B44" s="219"/>
      <c r="C44" s="219"/>
      <c r="D44" s="219"/>
      <c r="E44" s="219"/>
      <c r="F44" s="219"/>
      <c r="G44" s="219"/>
      <c r="H44" s="219"/>
      <c r="I44" s="219"/>
      <c r="J44" s="219"/>
      <c r="K44" s="219"/>
      <c r="L44" s="219"/>
      <c r="M44" s="516"/>
      <c r="N44" s="516"/>
      <c r="O44" s="516"/>
      <c r="P44" s="516"/>
      <c r="Q44" s="516"/>
      <c r="R44" s="516"/>
      <c r="S44" s="516"/>
      <c r="T44" s="219"/>
      <c r="U44" s="219"/>
      <c r="V44" s="219"/>
      <c r="W44" s="219"/>
      <c r="X44" s="219"/>
      <c r="Y44" s="219"/>
      <c r="Z44" s="219"/>
    </row>
    <row r="45" spans="1:26" x14ac:dyDescent="0.25">
      <c r="A45" s="219"/>
      <c r="B45" s="219"/>
      <c r="C45" s="219"/>
      <c r="D45" s="219"/>
      <c r="E45" s="219"/>
      <c r="F45" s="219"/>
      <c r="G45" s="219"/>
      <c r="H45" s="219"/>
      <c r="I45" s="219"/>
      <c r="J45" s="219"/>
      <c r="K45" s="219"/>
      <c r="L45" s="219"/>
      <c r="M45" s="516"/>
      <c r="N45" s="516"/>
      <c r="O45" s="516"/>
      <c r="P45" s="516"/>
      <c r="Q45" s="516"/>
      <c r="R45" s="516"/>
      <c r="S45" s="516"/>
      <c r="T45" s="219"/>
      <c r="U45" s="219"/>
      <c r="V45" s="219"/>
      <c r="W45" s="219"/>
      <c r="X45" s="219"/>
      <c r="Y45" s="219"/>
      <c r="Z45" s="219"/>
    </row>
    <row r="46" spans="1:26" x14ac:dyDescent="0.25">
      <c r="A46" s="219"/>
      <c r="B46" s="219"/>
      <c r="C46" s="219"/>
      <c r="D46" s="219"/>
      <c r="E46" s="219"/>
      <c r="F46" s="219"/>
      <c r="G46" s="219"/>
      <c r="H46" s="219"/>
      <c r="I46" s="219"/>
      <c r="J46" s="219"/>
      <c r="K46" s="219"/>
      <c r="L46" s="219"/>
      <c r="M46" s="516"/>
      <c r="N46" s="516"/>
      <c r="O46" s="516"/>
      <c r="P46" s="516"/>
      <c r="Q46" s="516"/>
      <c r="R46" s="516"/>
      <c r="S46" s="516"/>
      <c r="T46" s="219"/>
      <c r="U46" s="219"/>
      <c r="V46" s="219"/>
      <c r="W46" s="219"/>
      <c r="X46" s="219"/>
      <c r="Y46" s="219"/>
      <c r="Z46" s="219"/>
    </row>
    <row r="47" spans="1:26" s="105" customFormat="1" x14ac:dyDescent="0.25">
      <c r="C47" s="106"/>
      <c r="D47" s="106"/>
      <c r="E47" s="106"/>
      <c r="F47" s="106"/>
      <c r="G47" s="106"/>
      <c r="H47" s="106"/>
      <c r="I47" s="106"/>
      <c r="J47" s="106"/>
      <c r="K47" s="106"/>
      <c r="M47" s="106"/>
      <c r="N47" s="106"/>
      <c r="O47" s="106"/>
      <c r="P47" s="106"/>
      <c r="Q47" s="106"/>
      <c r="R47" s="106"/>
      <c r="S47" s="106"/>
    </row>
    <row r="48" spans="1:26" x14ac:dyDescent="0.25">
      <c r="A48" s="219"/>
      <c r="B48" s="219"/>
      <c r="C48" s="219"/>
      <c r="D48" s="219"/>
      <c r="E48" s="219"/>
      <c r="F48" s="219"/>
      <c r="G48" s="219"/>
      <c r="H48" s="219"/>
      <c r="I48" s="219"/>
      <c r="J48" s="219"/>
      <c r="K48" s="219"/>
      <c r="L48" s="219"/>
      <c r="M48" s="516"/>
      <c r="N48" s="516"/>
      <c r="O48" s="516"/>
      <c r="P48" s="516"/>
      <c r="Q48" s="516"/>
      <c r="R48" s="516"/>
      <c r="S48" s="516"/>
      <c r="T48" s="219"/>
      <c r="U48" s="219"/>
      <c r="V48" s="219"/>
      <c r="W48" s="219"/>
      <c r="X48" s="219"/>
      <c r="Y48" s="219"/>
      <c r="Z48" s="219"/>
    </row>
    <row r="49" spans="1:19" x14ac:dyDescent="0.25">
      <c r="A49" s="219"/>
      <c r="B49" s="219"/>
      <c r="C49" s="219"/>
      <c r="D49" s="219"/>
      <c r="E49" s="219"/>
      <c r="F49" s="219"/>
      <c r="G49" s="219"/>
      <c r="H49" s="219"/>
      <c r="I49" s="219"/>
      <c r="J49" s="219"/>
      <c r="K49" s="219"/>
      <c r="L49" s="219"/>
      <c r="M49" s="516"/>
      <c r="N49" s="516"/>
      <c r="O49" s="516"/>
      <c r="P49" s="516"/>
      <c r="Q49" s="516"/>
      <c r="R49" s="516"/>
      <c r="S49" s="516"/>
    </row>
    <row r="50" spans="1:19" x14ac:dyDescent="0.25">
      <c r="A50" s="219"/>
      <c r="B50" s="219"/>
      <c r="C50" s="219"/>
      <c r="D50" s="219"/>
      <c r="E50" s="219"/>
      <c r="F50" s="219"/>
      <c r="G50" s="219"/>
      <c r="H50" s="219"/>
      <c r="I50" s="219"/>
      <c r="J50" s="219"/>
      <c r="K50" s="219"/>
      <c r="L50" s="219"/>
      <c r="M50" s="516"/>
      <c r="N50" s="516"/>
      <c r="O50" s="516"/>
      <c r="P50" s="516"/>
      <c r="Q50" s="516"/>
      <c r="R50" s="516"/>
      <c r="S50" s="516"/>
    </row>
    <row r="51" spans="1:19" x14ac:dyDescent="0.25">
      <c r="A51" s="219"/>
      <c r="B51" s="219"/>
      <c r="C51" s="219"/>
      <c r="D51" s="219"/>
      <c r="E51" s="219"/>
      <c r="F51" s="219"/>
      <c r="G51" s="219"/>
      <c r="H51" s="219"/>
      <c r="I51" s="219"/>
      <c r="J51" s="219"/>
      <c r="K51" s="219"/>
      <c r="L51" s="107"/>
      <c r="M51" s="108"/>
      <c r="N51" s="108"/>
      <c r="O51" s="108"/>
      <c r="P51" s="108"/>
      <c r="Q51" s="108"/>
      <c r="R51" s="108"/>
      <c r="S51" s="108"/>
    </row>
    <row r="52" spans="1:19" s="105" customFormat="1" x14ac:dyDescent="0.25">
      <c r="C52" s="106"/>
      <c r="D52" s="106"/>
      <c r="E52" s="106"/>
      <c r="F52" s="106"/>
      <c r="G52" s="106"/>
      <c r="H52" s="106"/>
      <c r="I52" s="106"/>
      <c r="J52" s="106"/>
      <c r="K52" s="106"/>
      <c r="M52" s="106"/>
      <c r="N52" s="106"/>
      <c r="O52" s="106"/>
      <c r="P52" s="106"/>
      <c r="Q52" s="106"/>
      <c r="R52" s="106"/>
      <c r="S52" s="106"/>
    </row>
    <row r="53" spans="1:19" s="105" customFormat="1" x14ac:dyDescent="0.25">
      <c r="C53" s="106"/>
      <c r="D53" s="106"/>
      <c r="E53" s="106"/>
      <c r="F53" s="106"/>
      <c r="G53" s="106"/>
      <c r="H53" s="106"/>
      <c r="I53" s="106"/>
      <c r="J53" s="106"/>
      <c r="K53" s="106"/>
      <c r="M53" s="106"/>
      <c r="N53" s="106"/>
      <c r="O53" s="106"/>
      <c r="P53" s="106"/>
      <c r="Q53" s="106"/>
      <c r="R53" s="106"/>
      <c r="S53" s="106"/>
    </row>
    <row r="60" spans="1:19" x14ac:dyDescent="0.25">
      <c r="A60" s="903"/>
      <c r="B60" s="219"/>
      <c r="C60" s="219"/>
      <c r="D60" s="219"/>
      <c r="E60" s="219"/>
      <c r="F60" s="219"/>
      <c r="G60" s="219"/>
      <c r="H60" s="219"/>
      <c r="I60" s="219"/>
      <c r="J60" s="219"/>
      <c r="K60" s="219"/>
      <c r="L60" s="219"/>
      <c r="M60" s="219"/>
      <c r="N60" s="219"/>
      <c r="O60" s="219"/>
      <c r="P60" s="219"/>
      <c r="Q60" s="219"/>
      <c r="R60" s="219"/>
      <c r="S60" s="219"/>
    </row>
    <row r="62" spans="1:19" x14ac:dyDescent="0.25">
      <c r="A62" s="903"/>
      <c r="B62" s="219"/>
      <c r="C62" s="219"/>
      <c r="D62" s="219"/>
      <c r="E62" s="219"/>
      <c r="F62" s="219"/>
      <c r="G62" s="219"/>
      <c r="H62" s="219"/>
      <c r="I62" s="219"/>
      <c r="J62" s="219"/>
      <c r="K62" s="219"/>
      <c r="L62" s="219"/>
      <c r="M62" s="219"/>
      <c r="N62" s="219"/>
      <c r="O62" s="219"/>
      <c r="P62" s="219"/>
      <c r="Q62" s="219"/>
      <c r="R62" s="219"/>
      <c r="S62" s="219"/>
    </row>
  </sheetData>
  <pageMargins left="0.7" right="0.7" top="0.75" bottom="0.75" header="0.3" footer="0.3"/>
  <pageSetup paperSize="9" scale="6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CB46C-C6D9-4636-8A61-1CBE9F4D8AE0}">
  <sheetPr codeName="Sheet23">
    <tabColor theme="5" tint="0.59999389629810485"/>
  </sheetPr>
  <dimension ref="A1:Z86"/>
  <sheetViews>
    <sheetView view="pageBreakPreview" zoomScale="80" zoomScaleNormal="80" zoomScaleSheetLayoutView="80" workbookViewId="0">
      <pane xSplit="2" ySplit="2" topLeftCell="C3" activePane="bottomRight" state="frozen"/>
      <selection pane="topRight" activeCell="C1" sqref="C1"/>
      <selection pane="bottomLeft" activeCell="A3" sqref="A3"/>
      <selection pane="bottomRight" activeCell="B2" sqref="B2"/>
    </sheetView>
  </sheetViews>
  <sheetFormatPr defaultColWidth="10.44140625" defaultRowHeight="15" x14ac:dyDescent="0.25"/>
  <cols>
    <col min="1" max="1" width="2.44140625" style="365" customWidth="1"/>
    <col min="2" max="2" width="52.44140625" style="628" customWidth="1"/>
    <col min="3" max="6" width="9.44140625" style="627" bestFit="1" customWidth="1"/>
    <col min="7" max="21" width="9.44140625" style="365" bestFit="1" customWidth="1"/>
    <col min="22" max="22" width="11.44140625" style="365" customWidth="1"/>
    <col min="23" max="26" width="9.44140625" style="365" customWidth="1"/>
    <col min="27" max="16384" width="10.44140625" style="365"/>
  </cols>
  <sheetData>
    <row r="1" spans="1:26" s="625" customFormat="1" ht="24.75" customHeight="1" x14ac:dyDescent="0.25">
      <c r="A1" s="904" t="str">
        <f>Index!A101</f>
        <v>Table 8g    External debt and debt service, National government and Public Sector Enterprises, FY2000-FY2023</v>
      </c>
      <c r="B1" s="904"/>
      <c r="C1" s="630"/>
      <c r="D1" s="630"/>
      <c r="E1" s="630"/>
      <c r="F1" s="630"/>
      <c r="G1" s="630"/>
      <c r="H1" s="630"/>
      <c r="I1" s="630"/>
      <c r="J1" s="630"/>
      <c r="K1" s="630"/>
      <c r="L1" s="630"/>
      <c r="M1" s="631"/>
      <c r="N1" s="631"/>
      <c r="O1" s="631"/>
      <c r="P1" s="631"/>
      <c r="Q1" s="631"/>
      <c r="R1" s="631"/>
      <c r="S1" s="631"/>
      <c r="T1" s="631"/>
      <c r="U1" s="631"/>
      <c r="V1" s="631"/>
      <c r="W1" s="631"/>
      <c r="X1" s="631"/>
      <c r="Y1" s="631"/>
      <c r="Z1" s="631"/>
    </row>
    <row r="2" spans="1:26" s="626" customFormat="1" ht="25.5" customHeight="1" x14ac:dyDescent="0.25">
      <c r="B2" s="905" t="s">
        <v>369</v>
      </c>
      <c r="C2" s="632" t="s">
        <v>233</v>
      </c>
      <c r="D2" s="632" t="s">
        <v>234</v>
      </c>
      <c r="E2" s="632" t="s">
        <v>235</v>
      </c>
      <c r="F2" s="632" t="s">
        <v>236</v>
      </c>
      <c r="G2" s="632" t="s">
        <v>237</v>
      </c>
      <c r="H2" s="632" t="s">
        <v>238</v>
      </c>
      <c r="I2" s="632" t="s">
        <v>239</v>
      </c>
      <c r="J2" s="632" t="s">
        <v>240</v>
      </c>
      <c r="K2" s="632" t="s">
        <v>241</v>
      </c>
      <c r="L2" s="632" t="s">
        <v>242</v>
      </c>
      <c r="M2" s="632" t="s">
        <v>243</v>
      </c>
      <c r="N2" s="632" t="s">
        <v>244</v>
      </c>
      <c r="O2" s="632" t="s">
        <v>245</v>
      </c>
      <c r="P2" s="632" t="s">
        <v>246</v>
      </c>
      <c r="Q2" s="632" t="s">
        <v>247</v>
      </c>
      <c r="R2" s="632" t="s">
        <v>248</v>
      </c>
      <c r="S2" s="632" t="s">
        <v>249</v>
      </c>
      <c r="T2" s="632" t="s">
        <v>250</v>
      </c>
      <c r="U2" s="632" t="s">
        <v>251</v>
      </c>
      <c r="V2" s="632" t="s">
        <v>252</v>
      </c>
      <c r="W2" s="632" t="s">
        <v>253</v>
      </c>
      <c r="X2" s="632" t="s">
        <v>254</v>
      </c>
      <c r="Y2" s="632" t="s">
        <v>255</v>
      </c>
      <c r="Z2" s="632" t="s">
        <v>256</v>
      </c>
    </row>
    <row r="3" spans="1:26" ht="20.25" customHeight="1" x14ac:dyDescent="0.3">
      <c r="B3" s="640" t="s">
        <v>1368</v>
      </c>
      <c r="C3" s="631"/>
      <c r="D3" s="631"/>
      <c r="E3" s="631"/>
      <c r="F3" s="631"/>
      <c r="G3" s="631"/>
      <c r="H3" s="631"/>
      <c r="I3" s="631"/>
      <c r="J3" s="631"/>
      <c r="K3" s="631"/>
      <c r="L3" s="631"/>
      <c r="M3" s="631"/>
      <c r="N3" s="631"/>
      <c r="O3" s="631"/>
      <c r="P3" s="631"/>
      <c r="Q3" s="631"/>
      <c r="R3" s="631"/>
      <c r="S3" s="631"/>
      <c r="T3" s="631"/>
      <c r="U3" s="631"/>
      <c r="V3" s="631"/>
      <c r="W3" s="631"/>
      <c r="X3" s="631"/>
      <c r="Y3" s="631"/>
      <c r="Z3" s="631"/>
    </row>
    <row r="4" spans="1:26" ht="13.2" x14ac:dyDescent="0.25">
      <c r="B4" s="631" t="s">
        <v>1369</v>
      </c>
      <c r="C4" s="629">
        <v>20</v>
      </c>
      <c r="D4" s="629">
        <v>0</v>
      </c>
      <c r="E4" s="629">
        <v>0</v>
      </c>
      <c r="F4" s="629">
        <v>0</v>
      </c>
      <c r="G4" s="629">
        <v>5</v>
      </c>
      <c r="H4" s="629">
        <v>1.5</v>
      </c>
      <c r="I4" s="629">
        <v>0</v>
      </c>
      <c r="J4" s="629">
        <v>13.5</v>
      </c>
      <c r="K4" s="629">
        <v>0</v>
      </c>
      <c r="L4" s="629">
        <v>6.9706888198852539</v>
      </c>
      <c r="M4" s="629">
        <v>0</v>
      </c>
      <c r="N4" s="629">
        <v>0</v>
      </c>
      <c r="O4" s="629">
        <v>10.637031555175781</v>
      </c>
      <c r="P4" s="629">
        <v>0</v>
      </c>
      <c r="Q4" s="629">
        <v>10.560000419616699</v>
      </c>
      <c r="R4" s="629">
        <v>0</v>
      </c>
      <c r="S4" s="629">
        <v>17.586193084716797</v>
      </c>
      <c r="T4" s="629">
        <v>12.113128662109375</v>
      </c>
      <c r="U4" s="629">
        <v>12.033302307128906</v>
      </c>
      <c r="V4" s="629">
        <v>6.3964519500732422</v>
      </c>
      <c r="W4" s="629">
        <v>54.058433532714844</v>
      </c>
      <c r="X4" s="629">
        <v>36.874187469482422</v>
      </c>
      <c r="Y4" s="629">
        <v>11.574195861816406</v>
      </c>
      <c r="Z4" s="629">
        <v>49.362789154052734</v>
      </c>
    </row>
    <row r="5" spans="1:26" ht="13.2" x14ac:dyDescent="0.25">
      <c r="B5" s="631" t="s">
        <v>155</v>
      </c>
      <c r="C5" s="629">
        <v>2.3061718940734863</v>
      </c>
      <c r="D5" s="629">
        <v>2.6561720371246338</v>
      </c>
      <c r="E5" s="629">
        <v>2.6561720371246338</v>
      </c>
      <c r="F5" s="629">
        <v>3.2276010513305664</v>
      </c>
      <c r="G5" s="629">
        <v>3.7890374660491943</v>
      </c>
      <c r="H5" s="629">
        <v>4.1190299987792969</v>
      </c>
      <c r="I5" s="629">
        <v>4.1515274047851563</v>
      </c>
      <c r="J5" s="629">
        <v>4.1315250396728516</v>
      </c>
      <c r="K5" s="629">
        <v>4.4597430229187012</v>
      </c>
      <c r="L5" s="629">
        <v>5.5566010475158691</v>
      </c>
      <c r="M5" s="629">
        <v>6.200767993927002</v>
      </c>
      <c r="N5" s="629">
        <v>6.1301889419555664</v>
      </c>
      <c r="O5" s="629">
        <v>6.2167177200317383</v>
      </c>
      <c r="P5" s="629">
        <v>6.2169990539550781</v>
      </c>
      <c r="Q5" s="629">
        <v>6.4075403213500977</v>
      </c>
      <c r="R5" s="629">
        <v>7.8341131210327148</v>
      </c>
      <c r="S5" s="629">
        <v>8.7406187057495117</v>
      </c>
      <c r="T5" s="629">
        <v>7.9367055892944336</v>
      </c>
      <c r="U5" s="629">
        <v>7.2005190849304199</v>
      </c>
      <c r="V5" s="629">
        <v>8.0060977935791016</v>
      </c>
      <c r="W5" s="629">
        <v>8.8012256622314453</v>
      </c>
      <c r="X5" s="629">
        <v>7.2378931045532227</v>
      </c>
      <c r="Y5" s="629">
        <v>9.777653694152832</v>
      </c>
      <c r="Z5" s="629">
        <v>15.308893203735352</v>
      </c>
    </row>
    <row r="6" spans="1:26" ht="13.2" x14ac:dyDescent="0.25">
      <c r="B6" s="631" t="s">
        <v>1370</v>
      </c>
      <c r="C6" s="629">
        <v>0.66889899969100952</v>
      </c>
      <c r="D6" s="629">
        <v>0.9326930046081543</v>
      </c>
      <c r="E6" s="629">
        <v>4.8370998352766037E-2</v>
      </c>
      <c r="F6" s="629">
        <v>1.2800940275192261</v>
      </c>
      <c r="G6" s="629">
        <v>1.8895059823989868</v>
      </c>
      <c r="H6" s="629">
        <v>1.8976659774780273</v>
      </c>
      <c r="I6" s="629">
        <v>1.9485479593276978</v>
      </c>
      <c r="J6" s="629">
        <v>2.134735107421875</v>
      </c>
      <c r="K6" s="629">
        <v>2.2026479244232178</v>
      </c>
      <c r="L6" s="629">
        <v>3.3913319110870361</v>
      </c>
      <c r="M6" s="629">
        <v>3.861907958984375</v>
      </c>
      <c r="N6" s="629">
        <v>3.7969660758972168</v>
      </c>
      <c r="O6" s="629">
        <v>4.2360401153564453</v>
      </c>
      <c r="P6" s="629">
        <v>4.0612168312072754</v>
      </c>
      <c r="Q6" s="629">
        <v>5.0144052505493164</v>
      </c>
      <c r="R6" s="629">
        <v>6.1556744575500488</v>
      </c>
      <c r="S6" s="629">
        <v>7.0060315132141113</v>
      </c>
      <c r="T6" s="629">
        <v>6.0873584747314453</v>
      </c>
      <c r="U6" s="629">
        <v>4.9245409965515137</v>
      </c>
      <c r="V6" s="629">
        <v>5.5899310111999512</v>
      </c>
      <c r="W6" s="629">
        <v>5.9345006942749023</v>
      </c>
      <c r="X6" s="629">
        <v>5.5501775741577148</v>
      </c>
      <c r="Y6" s="629">
        <v>6.0077915191650391</v>
      </c>
      <c r="Z6" s="629">
        <v>8.8753852844238281</v>
      </c>
    </row>
    <row r="7" spans="1:26" ht="13.2" x14ac:dyDescent="0.25">
      <c r="B7" s="631" t="s">
        <v>1371</v>
      </c>
      <c r="C7" s="629">
        <v>1.6372729539871216</v>
      </c>
      <c r="D7" s="629">
        <v>1.7234790325164795</v>
      </c>
      <c r="E7" s="629">
        <v>2.6078009605407715</v>
      </c>
      <c r="F7" s="629">
        <v>1.9475070238113403</v>
      </c>
      <c r="G7" s="629">
        <v>1.8995314836502075</v>
      </c>
      <c r="H7" s="629">
        <v>2.0463640689849854</v>
      </c>
      <c r="I7" s="629">
        <v>2.0279793739318848</v>
      </c>
      <c r="J7" s="629">
        <v>1.9646179676055908</v>
      </c>
      <c r="K7" s="629">
        <v>2.372809886932373</v>
      </c>
      <c r="L7" s="629">
        <v>2.2914550304412842</v>
      </c>
      <c r="M7" s="629">
        <v>2.4745914936065674</v>
      </c>
      <c r="N7" s="629">
        <v>2.4789547920227051</v>
      </c>
      <c r="O7" s="629">
        <v>2.1364095211029053</v>
      </c>
      <c r="P7" s="629">
        <v>2.3215138912200928</v>
      </c>
      <c r="Q7" s="629">
        <v>2.0251779556274414</v>
      </c>
      <c r="R7" s="629">
        <v>1.8641550540924072</v>
      </c>
      <c r="S7" s="629">
        <v>1.9303039312362671</v>
      </c>
      <c r="T7" s="629">
        <v>2.0550637245178223</v>
      </c>
      <c r="U7" s="629">
        <v>2.5067400932312012</v>
      </c>
      <c r="V7" s="629">
        <v>2.6418831348419189</v>
      </c>
      <c r="W7" s="629">
        <v>3.1024415493011475</v>
      </c>
      <c r="X7" s="629">
        <v>1.9564324617385864</v>
      </c>
      <c r="Y7" s="629">
        <v>4.1755790710449219</v>
      </c>
      <c r="Z7" s="629">
        <v>6.6992249488830566</v>
      </c>
    </row>
    <row r="8" spans="1:26" ht="13.2" x14ac:dyDescent="0.25">
      <c r="B8" s="906" t="s">
        <v>1372</v>
      </c>
      <c r="C8" s="907">
        <v>56.114871978759766</v>
      </c>
      <c r="D8" s="907">
        <v>55.182178497314453</v>
      </c>
      <c r="E8" s="907">
        <v>55.133808135986328</v>
      </c>
      <c r="F8" s="907">
        <v>53.854145050048828</v>
      </c>
      <c r="G8" s="907">
        <v>56.964210510253906</v>
      </c>
      <c r="H8" s="907">
        <v>56.566402435302734</v>
      </c>
      <c r="I8" s="907">
        <v>54.617710113525391</v>
      </c>
      <c r="J8" s="907">
        <v>65.983261108398438</v>
      </c>
      <c r="K8" s="907">
        <v>63.780612945556641</v>
      </c>
      <c r="L8" s="907">
        <v>67.359970092773438</v>
      </c>
      <c r="M8" s="907">
        <v>63.498058319091797</v>
      </c>
      <c r="N8" s="907">
        <v>59.701091766357422</v>
      </c>
      <c r="O8" s="907">
        <v>66.102081298828125</v>
      </c>
      <c r="P8" s="907">
        <v>62.040866851806641</v>
      </c>
      <c r="Q8" s="907">
        <v>67.586441040039063</v>
      </c>
      <c r="R8" s="907">
        <v>61.430789947509766</v>
      </c>
      <c r="S8" s="907">
        <v>72.010955810546875</v>
      </c>
      <c r="T8" s="907">
        <v>78.0377197265625</v>
      </c>
      <c r="U8" s="907">
        <v>85.145484924316406</v>
      </c>
      <c r="V8" s="907">
        <v>85.963966369628906</v>
      </c>
      <c r="W8" s="907">
        <v>133.683837890625</v>
      </c>
      <c r="X8" s="907">
        <v>165.02574157714844</v>
      </c>
      <c r="Y8" s="907">
        <v>170.59214782714844</v>
      </c>
      <c r="Z8" s="907">
        <v>211.07955932617188</v>
      </c>
    </row>
    <row r="9" spans="1:26" s="382" customFormat="1" ht="15" customHeight="1" x14ac:dyDescent="0.25">
      <c r="B9" s="631" t="s">
        <v>1373</v>
      </c>
      <c r="C9" s="634">
        <f>C8/C12</f>
        <v>0.37521983638673412</v>
      </c>
      <c r="D9" s="634">
        <f>D8/D12</f>
        <v>0.34608618173772543</v>
      </c>
      <c r="E9" s="634">
        <f t="shared" ref="E9:Y9" si="0">E8/E12</f>
        <v>0.33895358185337876</v>
      </c>
      <c r="F9" s="634">
        <f t="shared" si="0"/>
        <v>0.34841952377661728</v>
      </c>
      <c r="G9" s="634">
        <f t="shared" si="0"/>
        <v>0.3424076428716149</v>
      </c>
      <c r="H9" s="634">
        <f t="shared" si="0"/>
        <v>0.30468037921989888</v>
      </c>
      <c r="I9" s="634">
        <f t="shared" si="0"/>
        <v>0.28628584945349028</v>
      </c>
      <c r="J9" s="634">
        <f t="shared" si="0"/>
        <v>0.33662672738738697</v>
      </c>
      <c r="K9" s="634">
        <f t="shared" si="0"/>
        <v>0.32042994254467105</v>
      </c>
      <c r="L9" s="634">
        <f t="shared" si="0"/>
        <v>0.36598627285039481</v>
      </c>
      <c r="M9" s="634">
        <f t="shared" si="0"/>
        <v>0.34454994324302168</v>
      </c>
      <c r="N9" s="634">
        <f t="shared" si="0"/>
        <v>0.30590226675540083</v>
      </c>
      <c r="O9" s="634">
        <f t="shared" si="0"/>
        <v>0.30755364961653642</v>
      </c>
      <c r="P9" s="634">
        <f t="shared" si="0"/>
        <v>0.27420293933695916</v>
      </c>
      <c r="Q9" s="634">
        <f t="shared" si="0"/>
        <v>0.27536490468198888</v>
      </c>
      <c r="R9" s="634">
        <f t="shared" si="0"/>
        <v>0.21689801700174577</v>
      </c>
      <c r="S9" s="634">
        <f t="shared" si="0"/>
        <v>0.23740536352980829</v>
      </c>
      <c r="T9" s="634">
        <f t="shared" si="0"/>
        <v>0.26911101931926112</v>
      </c>
      <c r="U9" s="634">
        <f t="shared" si="0"/>
        <v>0.2954091808442143</v>
      </c>
      <c r="V9" s="634">
        <f t="shared" si="0"/>
        <v>0.30488618561289343</v>
      </c>
      <c r="W9" s="634">
        <f t="shared" si="0"/>
        <v>0.51615059093562898</v>
      </c>
      <c r="X9" s="634">
        <f t="shared" si="0"/>
        <v>0.69944771119014593</v>
      </c>
      <c r="Y9" s="634">
        <f t="shared" si="0"/>
        <v>0.68848214805862162</v>
      </c>
      <c r="Z9" s="634">
        <f t="shared" ref="Z9" si="1">Z8/Z12</f>
        <v>0.7677291908594267</v>
      </c>
    </row>
    <row r="10" spans="1:26" s="382" customFormat="1" ht="12.75" customHeight="1" x14ac:dyDescent="0.25">
      <c r="B10" s="631" t="s">
        <v>1374</v>
      </c>
      <c r="C10" s="635">
        <f t="shared" ref="C10:Y10" si="2">C5/C13</f>
        <v>6.9682099382746873E-2</v>
      </c>
      <c r="D10" s="635">
        <f t="shared" si="2"/>
        <v>8.6455583028297742E-2</v>
      </c>
      <c r="E10" s="635">
        <f t="shared" si="2"/>
        <v>9.1807060215244374E-2</v>
      </c>
      <c r="F10" s="635">
        <f t="shared" si="2"/>
        <v>0.10609132546282091</v>
      </c>
      <c r="G10" s="635">
        <f t="shared" si="2"/>
        <v>0.11957004583114336</v>
      </c>
      <c r="H10" s="635">
        <f t="shared" si="2"/>
        <v>0.11253559291995301</v>
      </c>
      <c r="I10" s="635">
        <f t="shared" si="2"/>
        <v>0.11331365976006598</v>
      </c>
      <c r="J10" s="635">
        <f t="shared" si="2"/>
        <v>0.11448919912056529</v>
      </c>
      <c r="K10" s="635">
        <f t="shared" si="2"/>
        <v>0.11558431477589826</v>
      </c>
      <c r="L10" s="635">
        <f t="shared" si="2"/>
        <v>0.16105620971024748</v>
      </c>
      <c r="M10" s="635">
        <f t="shared" si="2"/>
        <v>0.1718752246915857</v>
      </c>
      <c r="N10" s="635">
        <f t="shared" si="2"/>
        <v>0.14848454654297469</v>
      </c>
      <c r="O10" s="635">
        <f t="shared" si="2"/>
        <v>0.13265593961551883</v>
      </c>
      <c r="P10" s="635">
        <f t="shared" si="2"/>
        <v>0.12411541061026152</v>
      </c>
      <c r="Q10" s="635">
        <f t="shared" si="2"/>
        <v>0.10771126265680395</v>
      </c>
      <c r="R10" s="635">
        <f t="shared" si="2"/>
        <v>0.11007192460260964</v>
      </c>
      <c r="S10" s="635">
        <f t="shared" si="2"/>
        <v>0.11584679833464405</v>
      </c>
      <c r="T10" s="635">
        <f t="shared" si="2"/>
        <v>0.10221559511681413</v>
      </c>
      <c r="U10" s="635">
        <f t="shared" si="2"/>
        <v>9.3096745781542409E-2</v>
      </c>
      <c r="V10" s="635">
        <f t="shared" si="2"/>
        <v>0.11582708993963803</v>
      </c>
      <c r="W10" s="635">
        <f t="shared" si="2"/>
        <v>0.14390935112773345</v>
      </c>
      <c r="X10" s="635">
        <f t="shared" si="2"/>
        <v>0.12736236422730196</v>
      </c>
      <c r="Y10" s="635">
        <f t="shared" si="2"/>
        <v>0.17157691715532708</v>
      </c>
      <c r="Z10" s="635">
        <f t="shared" ref="Z10" si="3">Z5/Z13</f>
        <v>0.20679868471065999</v>
      </c>
    </row>
    <row r="11" spans="1:26" s="382" customFormat="1" ht="20.25" customHeight="1" x14ac:dyDescent="0.25">
      <c r="B11" s="633" t="s">
        <v>1375</v>
      </c>
      <c r="C11" s="636"/>
      <c r="D11" s="636"/>
      <c r="E11" s="636"/>
      <c r="F11" s="636"/>
      <c r="G11" s="636"/>
      <c r="H11" s="636"/>
      <c r="I11" s="636"/>
      <c r="J11" s="636"/>
      <c r="K11" s="636"/>
      <c r="L11" s="636"/>
      <c r="M11" s="636"/>
      <c r="N11" s="636"/>
      <c r="O11" s="636"/>
      <c r="P11" s="636"/>
      <c r="Q11" s="636"/>
      <c r="R11" s="636"/>
      <c r="S11" s="636"/>
      <c r="T11" s="636"/>
      <c r="U11" s="636"/>
      <c r="V11" s="636"/>
      <c r="W11" s="636"/>
      <c r="X11" s="636"/>
      <c r="Y11" s="636"/>
      <c r="Z11" s="636"/>
    </row>
    <row r="12" spans="1:26" s="382" customFormat="1" ht="12.75" customHeight="1" x14ac:dyDescent="0.25">
      <c r="B12" s="631" t="s">
        <v>1376</v>
      </c>
      <c r="C12" s="629">
        <f>NAgni!C4</f>
        <v>149.55198669433594</v>
      </c>
      <c r="D12" s="629">
        <f>NAgni!D4</f>
        <v>159.44635009765625</v>
      </c>
      <c r="E12" s="629">
        <f>NAgni!E4</f>
        <v>162.65887451171875</v>
      </c>
      <c r="F12" s="629">
        <f>NAgni!F4</f>
        <v>154.56695556640625</v>
      </c>
      <c r="G12" s="629">
        <f>NAgni!G4</f>
        <v>166.36372375488281</v>
      </c>
      <c r="H12" s="629">
        <f>NAgni!H4</f>
        <v>185.65817260742188</v>
      </c>
      <c r="I12" s="629">
        <f>NAgni!I4</f>
        <v>190.78033447265625</v>
      </c>
      <c r="J12" s="629">
        <f>NAgni!J4</f>
        <v>196.01313781738281</v>
      </c>
      <c r="K12" s="629">
        <f>NAgni!K4</f>
        <v>199.04698181152344</v>
      </c>
      <c r="L12" s="629">
        <f>NAgni!L4</f>
        <v>184.050537109375</v>
      </c>
      <c r="M12" s="629">
        <f>NAgni!M4</f>
        <v>184.29275512695313</v>
      </c>
      <c r="N12" s="629">
        <f>NAgni!N4</f>
        <v>195.1639404296875</v>
      </c>
      <c r="O12" s="629">
        <f>NAgni!O4</f>
        <v>214.92861938476563</v>
      </c>
      <c r="P12" s="629">
        <f>NAgni!P4</f>
        <v>226.25894165039063</v>
      </c>
      <c r="Q12" s="629">
        <f>NAgni!Q4</f>
        <v>245.44319152832031</v>
      </c>
      <c r="R12" s="629">
        <f>NAgni!R4</f>
        <v>283.22430419921875</v>
      </c>
      <c r="S12" s="629">
        <f>NAgni!S4</f>
        <v>303.32489013671875</v>
      </c>
      <c r="T12" s="629">
        <f>NAgni!T4</f>
        <v>289.98336791992188</v>
      </c>
      <c r="U12" s="629">
        <f>NAgni!U4</f>
        <v>288.22897338867188</v>
      </c>
      <c r="V12" s="629">
        <f>NAgni!V4</f>
        <v>281.95428466796875</v>
      </c>
      <c r="W12" s="629">
        <f>NAgni!W4</f>
        <v>259.00161743164063</v>
      </c>
      <c r="X12" s="629">
        <f>NAgni!X4</f>
        <v>235.93721008300781</v>
      </c>
      <c r="Y12" s="629">
        <f>NAgni!Y4</f>
        <v>247.78005981445313</v>
      </c>
      <c r="Z12" s="629">
        <f>NAgni!Z4</f>
        <v>274.94012451171875</v>
      </c>
    </row>
    <row r="13" spans="1:26" ht="20.25" customHeight="1" x14ac:dyDescent="0.25">
      <c r="B13" s="906" t="s">
        <v>1377</v>
      </c>
      <c r="C13" s="908">
        <f>GFSsum!B4+GFSsum!B7</f>
        <v>33.095614433288574</v>
      </c>
      <c r="D13" s="908">
        <f>GFSsum!C4+GFSsum!C7</f>
        <v>30.722967147827148</v>
      </c>
      <c r="E13" s="908">
        <f>GFSsum!D4+GFSsum!D7</f>
        <v>28.932110786437988</v>
      </c>
      <c r="F13" s="908">
        <f>GFSsum!E4+GFSsum!E7</f>
        <v>30.422855377197266</v>
      </c>
      <c r="G13" s="908">
        <f>GFSsum!F4+GFSsum!F7</f>
        <v>31.688851833343506</v>
      </c>
      <c r="H13" s="908">
        <f>GFSsum!G4+GFSsum!G7</f>
        <v>36.602019786834717</v>
      </c>
      <c r="I13" s="908">
        <f>GFSsum!H4+GFSsum!H7</f>
        <v>36.637484073638916</v>
      </c>
      <c r="J13" s="908">
        <f>GFSsum!I4+GFSsum!I7</f>
        <v>36.086592197418213</v>
      </c>
      <c r="K13" s="908">
        <f>GFSsum!J4+GFSsum!J7</f>
        <v>38.584327220916748</v>
      </c>
      <c r="L13" s="908">
        <f>GFSsum!K4+GFSsum!K7</f>
        <v>34.501004695892334</v>
      </c>
      <c r="M13" s="908">
        <f>GFSsum!L4+GFSsum!L7</f>
        <v>36.0771484375</v>
      </c>
      <c r="N13" s="908">
        <f>GFSsum!M4+GFSsum!M7</f>
        <v>41.285029888153076</v>
      </c>
      <c r="O13" s="908">
        <f>GFSsum!N4+GFSsum!N7</f>
        <v>46.863470554351807</v>
      </c>
      <c r="P13" s="908">
        <f>GFSsum!O4+GFSsum!O7</f>
        <v>50.090468406677246</v>
      </c>
      <c r="Q13" s="908">
        <f>GFSsum!P4+GFSsum!P7</f>
        <v>59.488118171691895</v>
      </c>
      <c r="R13" s="908">
        <f>GFSsum!Q4+GFSsum!Q7</f>
        <v>71.172673225402832</v>
      </c>
      <c r="S13" s="908">
        <f>GFSsum!R4+GFSsum!R7</f>
        <v>75.449808120727539</v>
      </c>
      <c r="T13" s="908">
        <f>GFSsum!S4+GFSsum!S7</f>
        <v>77.646718978881836</v>
      </c>
      <c r="U13" s="908">
        <f>GFSsum!T4+GFSsum!T7</f>
        <v>77.344476699829102</v>
      </c>
      <c r="V13" s="908">
        <f>GFSsum!U4+GFSsum!U7</f>
        <v>69.121116638183594</v>
      </c>
      <c r="W13" s="908">
        <f>GFSsum!V4+GFSsum!V7</f>
        <v>61.158122062683105</v>
      </c>
      <c r="X13" s="908">
        <f>GFSsum!W4+GFSsum!W7</f>
        <v>56.829135894775391</v>
      </c>
      <c r="Y13" s="908">
        <f>GFSsum!X4+GFSsum!X7</f>
        <v>56.98699951171875</v>
      </c>
      <c r="Z13" s="908">
        <f>GFSsum!Y4+GFSsum!Y7</f>
        <v>74.028000831604004</v>
      </c>
    </row>
    <row r="14" spans="1:26" s="382" customFormat="1" ht="20.25" customHeight="1" x14ac:dyDescent="0.3">
      <c r="B14" s="640" t="s">
        <v>152</v>
      </c>
      <c r="C14" s="637"/>
      <c r="D14" s="637"/>
      <c r="E14" s="637"/>
      <c r="F14" s="637"/>
      <c r="G14" s="637"/>
      <c r="H14" s="637"/>
      <c r="I14" s="637"/>
      <c r="J14" s="637"/>
      <c r="K14" s="637"/>
      <c r="L14" s="637"/>
      <c r="M14" s="637"/>
      <c r="N14" s="637"/>
      <c r="O14" s="637"/>
      <c r="P14" s="637"/>
      <c r="Q14" s="637"/>
      <c r="R14" s="637"/>
      <c r="S14" s="637"/>
      <c r="T14" s="637"/>
      <c r="U14" s="637"/>
      <c r="V14" s="637"/>
      <c r="W14" s="637"/>
      <c r="X14" s="637"/>
      <c r="Y14" s="637"/>
      <c r="Z14" s="637"/>
    </row>
    <row r="15" spans="1:26" ht="13.2" x14ac:dyDescent="0.25">
      <c r="B15" s="631" t="s">
        <v>1369</v>
      </c>
      <c r="C15" s="629">
        <v>20</v>
      </c>
      <c r="D15" s="629">
        <v>0</v>
      </c>
      <c r="E15" s="629">
        <v>0</v>
      </c>
      <c r="F15" s="629">
        <v>0</v>
      </c>
      <c r="G15" s="629">
        <v>0</v>
      </c>
      <c r="H15" s="629">
        <v>1.5</v>
      </c>
      <c r="I15" s="629">
        <v>0</v>
      </c>
      <c r="J15" s="629">
        <v>6.5</v>
      </c>
      <c r="K15" s="629">
        <v>0</v>
      </c>
      <c r="L15" s="629">
        <v>0</v>
      </c>
      <c r="M15" s="629">
        <v>0</v>
      </c>
      <c r="N15" s="629">
        <v>0</v>
      </c>
      <c r="O15" s="629">
        <v>9.8727340698242188</v>
      </c>
      <c r="P15" s="629">
        <v>0</v>
      </c>
      <c r="Q15" s="629">
        <v>6.2000002861022949</v>
      </c>
      <c r="R15" s="629">
        <v>0</v>
      </c>
      <c r="S15" s="629">
        <v>17.586193084716797</v>
      </c>
      <c r="T15" s="629">
        <v>12.113128662109375</v>
      </c>
      <c r="U15" s="629">
        <v>12.033302307128906</v>
      </c>
      <c r="V15" s="629">
        <v>6.3964519500732422</v>
      </c>
      <c r="W15" s="629">
        <v>54.058433532714844</v>
      </c>
      <c r="X15" s="629">
        <v>36.874187469482422</v>
      </c>
      <c r="Y15" s="629">
        <v>11.574195861816406</v>
      </c>
      <c r="Z15" s="629">
        <v>49.362789154052734</v>
      </c>
    </row>
    <row r="16" spans="1:26" ht="12.75" customHeight="1" x14ac:dyDescent="0.25">
      <c r="B16" s="631" t="s">
        <v>155</v>
      </c>
      <c r="C16" s="629">
        <v>0</v>
      </c>
      <c r="D16" s="629">
        <v>0.34999999403953552</v>
      </c>
      <c r="E16" s="629">
        <v>0.34999999403953552</v>
      </c>
      <c r="F16" s="629">
        <v>0.92142897844314575</v>
      </c>
      <c r="G16" s="629">
        <v>1.4828654527664185</v>
      </c>
      <c r="H16" s="629">
        <v>1.4628579616546631</v>
      </c>
      <c r="I16" s="629">
        <v>1.495355486869812</v>
      </c>
      <c r="J16" s="629">
        <v>1.4753530025482178</v>
      </c>
      <c r="K16" s="629">
        <v>1.5685689449310303</v>
      </c>
      <c r="L16" s="629">
        <v>2.6854269504547119</v>
      </c>
      <c r="M16" s="629">
        <v>2.067997932434082</v>
      </c>
      <c r="N16" s="629">
        <v>2.0319981575012207</v>
      </c>
      <c r="O16" s="629">
        <v>1.9959981441497803</v>
      </c>
      <c r="P16" s="629">
        <v>2.0484855175018311</v>
      </c>
      <c r="Q16" s="629">
        <v>2.2802591323852539</v>
      </c>
      <c r="R16" s="629">
        <v>2.5986807346343994</v>
      </c>
      <c r="S16" s="629">
        <v>2.6230392456054688</v>
      </c>
      <c r="T16" s="629">
        <v>2.9163062572479248</v>
      </c>
      <c r="U16" s="629">
        <v>3.3653781414031982</v>
      </c>
      <c r="V16" s="629">
        <v>4.614804744720459</v>
      </c>
      <c r="W16" s="629">
        <v>5.4447512626647949</v>
      </c>
      <c r="X16" s="629">
        <v>5.7246136665344238</v>
      </c>
      <c r="Y16" s="629">
        <v>8.7435293197631836</v>
      </c>
      <c r="Z16" s="629">
        <v>13.551711082458496</v>
      </c>
    </row>
    <row r="17" spans="2:26" ht="12.75" customHeight="1" x14ac:dyDescent="0.25">
      <c r="B17" s="631" t="s">
        <v>1370</v>
      </c>
      <c r="C17" s="629">
        <v>0</v>
      </c>
      <c r="D17" s="629">
        <v>0</v>
      </c>
      <c r="E17" s="629">
        <v>0</v>
      </c>
      <c r="F17" s="629">
        <v>0.57142901420593262</v>
      </c>
      <c r="G17" s="629">
        <v>1.1428580284118652</v>
      </c>
      <c r="H17" s="629">
        <v>1.1428580284118652</v>
      </c>
      <c r="I17" s="629">
        <v>1.1428580284118652</v>
      </c>
      <c r="J17" s="629">
        <v>1.1428580284118652</v>
      </c>
      <c r="K17" s="629">
        <v>1.0285689830780029</v>
      </c>
      <c r="L17" s="629">
        <v>2.1714270114898682</v>
      </c>
      <c r="M17" s="629">
        <v>1.5999979972839355</v>
      </c>
      <c r="N17" s="629">
        <v>1.5999979972839355</v>
      </c>
      <c r="O17" s="629">
        <v>1.5999979972839355</v>
      </c>
      <c r="P17" s="629">
        <v>1.5999979972839355</v>
      </c>
      <c r="Q17" s="629">
        <v>1.8831313848495483</v>
      </c>
      <c r="R17" s="629">
        <v>2.2094426155090332</v>
      </c>
      <c r="S17" s="629">
        <v>2.2719106674194336</v>
      </c>
      <c r="T17" s="629">
        <v>2.3407816886901855</v>
      </c>
      <c r="U17" s="629">
        <v>2.4167120456695557</v>
      </c>
      <c r="V17" s="629">
        <v>3.0375189781188965</v>
      </c>
      <c r="W17" s="629">
        <v>4.0536928176879883</v>
      </c>
      <c r="X17" s="629">
        <v>4.4062986373901367</v>
      </c>
      <c r="Y17" s="629">
        <v>5.1720752716064453</v>
      </c>
      <c r="Z17" s="629">
        <v>7.4281105995178223</v>
      </c>
    </row>
    <row r="18" spans="2:26" ht="12.75" customHeight="1" x14ac:dyDescent="0.25">
      <c r="B18" s="631" t="s">
        <v>1371</v>
      </c>
      <c r="C18" s="629">
        <v>0</v>
      </c>
      <c r="D18" s="629">
        <v>0.34999999403953552</v>
      </c>
      <c r="E18" s="629">
        <v>0.34999999403953552</v>
      </c>
      <c r="F18" s="629">
        <v>0.34999999403953552</v>
      </c>
      <c r="G18" s="629">
        <v>0.34000751376152039</v>
      </c>
      <c r="H18" s="629">
        <v>0.31999996304512024</v>
      </c>
      <c r="I18" s="629">
        <v>0.35249748826026917</v>
      </c>
      <c r="J18" s="629">
        <v>0.33249497413635254</v>
      </c>
      <c r="K18" s="629">
        <v>0.53999996185302734</v>
      </c>
      <c r="L18" s="629">
        <v>0.51399999856948853</v>
      </c>
      <c r="M18" s="629">
        <v>0.46800002455711365</v>
      </c>
      <c r="N18" s="629">
        <v>0.43200013041496277</v>
      </c>
      <c r="O18" s="629">
        <v>0.3960002064704895</v>
      </c>
      <c r="P18" s="629">
        <v>0.44848763942718506</v>
      </c>
      <c r="Q18" s="629">
        <v>0.39712771773338318</v>
      </c>
      <c r="R18" s="629">
        <v>0.38923820853233337</v>
      </c>
      <c r="S18" s="629">
        <v>0.35112878680229187</v>
      </c>
      <c r="T18" s="629">
        <v>0.57552456855773926</v>
      </c>
      <c r="U18" s="629">
        <v>0.94866609573364258</v>
      </c>
      <c r="V18" s="629">
        <v>1.5772856473922729</v>
      </c>
      <c r="W18" s="629">
        <v>1.3910585641860962</v>
      </c>
      <c r="X18" s="629">
        <v>1.3183152675628662</v>
      </c>
      <c r="Y18" s="629">
        <v>3.5714542865753174</v>
      </c>
      <c r="Z18" s="629">
        <v>6.1236000061035156</v>
      </c>
    </row>
    <row r="19" spans="2:26" ht="12.75" customHeight="1" x14ac:dyDescent="0.25">
      <c r="B19" s="906" t="s">
        <v>1372</v>
      </c>
      <c r="C19" s="907">
        <v>20</v>
      </c>
      <c r="D19" s="907">
        <v>20</v>
      </c>
      <c r="E19" s="907">
        <v>20</v>
      </c>
      <c r="F19" s="907">
        <v>19.429000854492188</v>
      </c>
      <c r="G19" s="907">
        <v>18.285713195800781</v>
      </c>
      <c r="H19" s="907">
        <v>18.64271354675293</v>
      </c>
      <c r="I19" s="907">
        <v>17.499713897705078</v>
      </c>
      <c r="J19" s="907">
        <v>22.857139587402344</v>
      </c>
      <c r="K19" s="907">
        <v>21.828569412231445</v>
      </c>
      <c r="L19" s="907">
        <v>19.657140731811523</v>
      </c>
      <c r="M19" s="907">
        <v>18.05714225769043</v>
      </c>
      <c r="N19" s="907">
        <v>16.457145690917969</v>
      </c>
      <c r="O19" s="907">
        <v>24.729881286621094</v>
      </c>
      <c r="P19" s="907">
        <v>23.1298828125</v>
      </c>
      <c r="Q19" s="907">
        <v>27.446731567382813</v>
      </c>
      <c r="R19" s="907">
        <v>25.237310409545898</v>
      </c>
      <c r="S19" s="907">
        <v>40.551593780517578</v>
      </c>
      <c r="T19" s="907">
        <v>50.324939727783203</v>
      </c>
      <c r="U19" s="907">
        <v>59.940532684326172</v>
      </c>
      <c r="V19" s="907">
        <v>63.311424255371094</v>
      </c>
      <c r="W19" s="907">
        <v>112.912109375</v>
      </c>
      <c r="X19" s="907">
        <v>145.39776611328125</v>
      </c>
      <c r="Y19" s="907">
        <v>151.79988098144531</v>
      </c>
      <c r="Z19" s="907">
        <v>193.73455810546875</v>
      </c>
    </row>
    <row r="20" spans="2:26" s="382" customFormat="1" ht="20.25" customHeight="1" x14ac:dyDescent="0.3">
      <c r="B20" s="640" t="s">
        <v>1378</v>
      </c>
      <c r="C20" s="637"/>
      <c r="D20" s="637"/>
      <c r="E20" s="637"/>
      <c r="F20" s="637"/>
      <c r="G20" s="637"/>
      <c r="H20" s="637"/>
      <c r="I20" s="637"/>
      <c r="J20" s="637"/>
      <c r="K20" s="637"/>
      <c r="L20" s="637"/>
      <c r="M20" s="637"/>
      <c r="N20" s="637"/>
      <c r="O20" s="637"/>
      <c r="P20" s="637"/>
      <c r="Q20" s="637"/>
      <c r="R20" s="637"/>
      <c r="S20" s="637"/>
      <c r="T20" s="637"/>
      <c r="U20" s="637"/>
      <c r="V20" s="637"/>
      <c r="W20" s="637"/>
      <c r="X20" s="637"/>
      <c r="Y20" s="637"/>
      <c r="Z20" s="637"/>
    </row>
    <row r="21" spans="2:26" ht="13.2" x14ac:dyDescent="0.25">
      <c r="B21" s="631" t="s">
        <v>1369</v>
      </c>
      <c r="C21" s="629">
        <v>0</v>
      </c>
      <c r="D21" s="629">
        <v>0</v>
      </c>
      <c r="E21" s="629">
        <v>0</v>
      </c>
      <c r="F21" s="629">
        <v>0</v>
      </c>
      <c r="G21" s="629">
        <v>5</v>
      </c>
      <c r="H21" s="629">
        <v>0</v>
      </c>
      <c r="I21" s="629">
        <v>0</v>
      </c>
      <c r="J21" s="629">
        <v>7</v>
      </c>
      <c r="K21" s="629">
        <v>0</v>
      </c>
      <c r="L21" s="629">
        <v>6.9706888198852539</v>
      </c>
      <c r="M21" s="629">
        <v>0</v>
      </c>
      <c r="N21" s="629">
        <v>0</v>
      </c>
      <c r="O21" s="629">
        <v>0.76429802179336548</v>
      </c>
      <c r="P21" s="629">
        <v>0</v>
      </c>
      <c r="Q21" s="629">
        <v>4.3600001335144043</v>
      </c>
      <c r="R21" s="629">
        <v>0</v>
      </c>
      <c r="S21" s="629">
        <v>0</v>
      </c>
      <c r="T21" s="629">
        <v>0</v>
      </c>
      <c r="U21" s="629">
        <v>0</v>
      </c>
      <c r="V21" s="629">
        <v>0</v>
      </c>
      <c r="W21" s="629">
        <v>0</v>
      </c>
      <c r="X21" s="629">
        <v>0</v>
      </c>
      <c r="Y21" s="629">
        <v>0</v>
      </c>
      <c r="Z21" s="629">
        <v>0</v>
      </c>
    </row>
    <row r="22" spans="2:26" ht="12.75" customHeight="1" x14ac:dyDescent="0.25">
      <c r="B22" s="631" t="s">
        <v>155</v>
      </c>
      <c r="C22" s="629">
        <v>2.3061718940734863</v>
      </c>
      <c r="D22" s="629">
        <v>2.3061718940734863</v>
      </c>
      <c r="E22" s="629">
        <v>2.3061718940734863</v>
      </c>
      <c r="F22" s="629">
        <v>2.3061718940734863</v>
      </c>
      <c r="G22" s="629">
        <v>2.3061718940734863</v>
      </c>
      <c r="H22" s="629">
        <v>2.6561720371246338</v>
      </c>
      <c r="I22" s="629">
        <v>2.6561720371246338</v>
      </c>
      <c r="J22" s="629">
        <v>2.6561720371246338</v>
      </c>
      <c r="K22" s="629">
        <v>2.8911740779876709</v>
      </c>
      <c r="L22" s="629">
        <v>2.8711738586425781</v>
      </c>
      <c r="M22" s="629">
        <v>4.1327695846557617</v>
      </c>
      <c r="N22" s="629">
        <v>4.0981912612915039</v>
      </c>
      <c r="O22" s="629">
        <v>4.2207193374633789</v>
      </c>
      <c r="P22" s="629">
        <v>4.168513298034668</v>
      </c>
      <c r="Q22" s="629">
        <v>4.1272811889648438</v>
      </c>
      <c r="R22" s="629">
        <v>5.2354321479797363</v>
      </c>
      <c r="S22" s="629">
        <v>6.117579460144043</v>
      </c>
      <c r="T22" s="629">
        <v>5.0203995704650879</v>
      </c>
      <c r="U22" s="629">
        <v>3.8351411819458008</v>
      </c>
      <c r="V22" s="629">
        <v>3.3912928104400635</v>
      </c>
      <c r="W22" s="629">
        <v>3.3564741611480713</v>
      </c>
      <c r="X22" s="629">
        <v>1.5132794380187988</v>
      </c>
      <c r="Y22" s="629">
        <v>1.0341240167617798</v>
      </c>
      <c r="Z22" s="629">
        <v>1.7571827173233032</v>
      </c>
    </row>
    <row r="23" spans="2:26" ht="12.75" customHeight="1" x14ac:dyDescent="0.25">
      <c r="B23" s="631" t="s">
        <v>1370</v>
      </c>
      <c r="C23" s="629">
        <v>0.66889899969100952</v>
      </c>
      <c r="D23" s="629">
        <v>0.9326930046081543</v>
      </c>
      <c r="E23" s="629">
        <v>4.8370998352766037E-2</v>
      </c>
      <c r="F23" s="629">
        <v>0.70866501331329346</v>
      </c>
      <c r="G23" s="629">
        <v>0.74664801359176636</v>
      </c>
      <c r="H23" s="629">
        <v>0.75480800867080688</v>
      </c>
      <c r="I23" s="629">
        <v>0.80568999052047729</v>
      </c>
      <c r="J23" s="629">
        <v>0.99187701940536499</v>
      </c>
      <c r="K23" s="629">
        <v>1.1740789413452148</v>
      </c>
      <c r="L23" s="629">
        <v>1.2199050188064575</v>
      </c>
      <c r="M23" s="629">
        <v>2.2619099617004395</v>
      </c>
      <c r="N23" s="629">
        <v>2.1969680786132813</v>
      </c>
      <c r="O23" s="629">
        <v>2.6360421180725098</v>
      </c>
      <c r="P23" s="629">
        <v>2.4612190723419189</v>
      </c>
      <c r="Q23" s="629">
        <v>3.1312739849090576</v>
      </c>
      <c r="R23" s="629">
        <v>3.9462320804595947</v>
      </c>
      <c r="S23" s="629">
        <v>4.7341208457946777</v>
      </c>
      <c r="T23" s="629">
        <v>3.7465770244598389</v>
      </c>
      <c r="U23" s="629">
        <v>2.507828950881958</v>
      </c>
      <c r="V23" s="629">
        <v>2.5524120330810547</v>
      </c>
      <c r="W23" s="629">
        <v>1.8808079957962036</v>
      </c>
      <c r="X23" s="629">
        <v>1.1438790559768677</v>
      </c>
      <c r="Y23" s="629">
        <v>0.83571600914001465</v>
      </c>
      <c r="Z23" s="629">
        <v>1.4472746849060059</v>
      </c>
    </row>
    <row r="24" spans="2:26" ht="12.75" customHeight="1" x14ac:dyDescent="0.25">
      <c r="B24" s="631" t="s">
        <v>1371</v>
      </c>
      <c r="C24" s="629">
        <v>1.6372729539871216</v>
      </c>
      <c r="D24" s="629">
        <v>1.3734790086746216</v>
      </c>
      <c r="E24" s="629">
        <v>2.2578010559082031</v>
      </c>
      <c r="F24" s="629">
        <v>1.5975069999694824</v>
      </c>
      <c r="G24" s="629">
        <v>1.5595240592956543</v>
      </c>
      <c r="H24" s="629">
        <v>1.7263640165328979</v>
      </c>
      <c r="I24" s="629">
        <v>1.6754820346832275</v>
      </c>
      <c r="J24" s="629">
        <v>1.6321229934692383</v>
      </c>
      <c r="K24" s="629">
        <v>1.8328100442886353</v>
      </c>
      <c r="L24" s="629">
        <v>1.7774549722671509</v>
      </c>
      <c r="M24" s="629">
        <v>2.0065913200378418</v>
      </c>
      <c r="N24" s="629">
        <v>2.0469546318054199</v>
      </c>
      <c r="O24" s="629">
        <v>1.740409255027771</v>
      </c>
      <c r="P24" s="629">
        <v>1.8730262517929077</v>
      </c>
      <c r="Q24" s="629">
        <v>1.6280500888824463</v>
      </c>
      <c r="R24" s="629">
        <v>1.4749168157577515</v>
      </c>
      <c r="S24" s="629">
        <v>1.5791752338409424</v>
      </c>
      <c r="T24" s="629">
        <v>1.479539155960083</v>
      </c>
      <c r="U24" s="629">
        <v>1.558073878288269</v>
      </c>
      <c r="V24" s="629">
        <v>1.064597487449646</v>
      </c>
      <c r="W24" s="629">
        <v>1.7113829851150513</v>
      </c>
      <c r="X24" s="629">
        <v>0.63811719417572021</v>
      </c>
      <c r="Y24" s="629">
        <v>0.60412484407424927</v>
      </c>
      <c r="Z24" s="629">
        <v>0.57562494277954102</v>
      </c>
    </row>
    <row r="25" spans="2:26" ht="20.25" customHeight="1" x14ac:dyDescent="0.25">
      <c r="B25" s="906" t="s">
        <v>1372</v>
      </c>
      <c r="C25" s="908">
        <v>36.114871978759766</v>
      </c>
      <c r="D25" s="908">
        <v>35.182178497314453</v>
      </c>
      <c r="E25" s="908">
        <v>35.133808135986328</v>
      </c>
      <c r="F25" s="908">
        <v>34.425144195556641</v>
      </c>
      <c r="G25" s="908">
        <v>38.678497314453125</v>
      </c>
      <c r="H25" s="908">
        <v>37.923686981201172</v>
      </c>
      <c r="I25" s="908">
        <v>37.117996215820313</v>
      </c>
      <c r="J25" s="908">
        <v>43.126121520996094</v>
      </c>
      <c r="K25" s="908">
        <v>41.952041625976563</v>
      </c>
      <c r="L25" s="908">
        <v>47.702827453613281</v>
      </c>
      <c r="M25" s="908">
        <v>45.440914154052734</v>
      </c>
      <c r="N25" s="908">
        <v>43.243949890136719</v>
      </c>
      <c r="O25" s="908">
        <v>41.372203826904297</v>
      </c>
      <c r="P25" s="908">
        <v>38.910984039306641</v>
      </c>
      <c r="Q25" s="908">
        <v>40.13970947265625</v>
      </c>
      <c r="R25" s="908">
        <v>36.193477630615234</v>
      </c>
      <c r="S25" s="908">
        <v>31.459358215332031</v>
      </c>
      <c r="T25" s="908">
        <v>27.71278190612793</v>
      </c>
      <c r="U25" s="908">
        <v>25.204952239990234</v>
      </c>
      <c r="V25" s="908">
        <v>22.65254020690918</v>
      </c>
      <c r="W25" s="908">
        <v>20.771732330322266</v>
      </c>
      <c r="X25" s="908">
        <v>19.627975463867188</v>
      </c>
      <c r="Y25" s="908">
        <v>18.792264938354492</v>
      </c>
      <c r="Z25" s="908">
        <v>17.344989776611328</v>
      </c>
    </row>
    <row r="26" spans="2:26" ht="13.2" x14ac:dyDescent="0.25">
      <c r="B26" s="631" t="s">
        <v>1379</v>
      </c>
      <c r="C26" s="639"/>
      <c r="D26" s="639"/>
      <c r="E26" s="639"/>
      <c r="F26" s="639"/>
      <c r="G26" s="639"/>
      <c r="H26" s="639"/>
      <c r="I26" s="639"/>
      <c r="J26" s="639"/>
      <c r="K26" s="639"/>
      <c r="L26" s="639"/>
      <c r="M26" s="639"/>
      <c r="N26" s="639"/>
      <c r="O26" s="639"/>
      <c r="P26" s="639"/>
      <c r="Q26" s="639"/>
      <c r="R26" s="639"/>
      <c r="S26" s="639"/>
      <c r="T26" s="639"/>
      <c r="U26" s="639"/>
      <c r="V26" s="639"/>
      <c r="W26" s="639"/>
      <c r="X26" s="639"/>
      <c r="Y26" s="639"/>
      <c r="Z26" s="639"/>
    </row>
    <row r="27" spans="2:26" ht="13.2" x14ac:dyDescent="0.25">
      <c r="B27" s="909"/>
      <c r="C27" s="910"/>
      <c r="D27" s="910"/>
      <c r="E27" s="910"/>
      <c r="F27" s="910"/>
      <c r="G27" s="910"/>
      <c r="H27" s="910"/>
      <c r="I27" s="910"/>
      <c r="J27" s="910"/>
      <c r="K27" s="910"/>
      <c r="L27" s="910"/>
      <c r="M27" s="910"/>
      <c r="N27" s="910"/>
      <c r="O27" s="910"/>
      <c r="P27" s="910"/>
      <c r="Q27" s="910"/>
      <c r="R27" s="910"/>
      <c r="S27" s="910"/>
      <c r="T27" s="910"/>
      <c r="U27" s="910"/>
      <c r="V27" s="910"/>
      <c r="W27" s="910"/>
      <c r="X27" s="910"/>
      <c r="Y27" s="910"/>
      <c r="Z27" s="910"/>
    </row>
    <row r="28" spans="2:26" s="382" customFormat="1" ht="20.25" customHeight="1" x14ac:dyDescent="0.3">
      <c r="B28" s="640" t="s">
        <v>1380</v>
      </c>
      <c r="C28" s="637"/>
      <c r="D28" s="637"/>
      <c r="E28" s="637"/>
      <c r="F28" s="637"/>
      <c r="G28" s="637"/>
      <c r="H28" s="637"/>
      <c r="I28" s="637"/>
      <c r="J28" s="637"/>
      <c r="K28" s="637"/>
      <c r="L28" s="637"/>
      <c r="M28" s="637"/>
      <c r="N28" s="637"/>
      <c r="O28" s="637"/>
      <c r="P28" s="637"/>
      <c r="Q28" s="637"/>
      <c r="R28" s="637"/>
      <c r="S28" s="637"/>
      <c r="T28" s="637"/>
      <c r="U28" s="637"/>
      <c r="V28" s="637"/>
      <c r="W28" s="637"/>
      <c r="X28" s="637"/>
      <c r="Y28" s="637"/>
      <c r="Z28" s="637"/>
    </row>
    <row r="29" spans="2:26" ht="13.2" x14ac:dyDescent="0.25">
      <c r="B29" s="631" t="s">
        <v>1369</v>
      </c>
      <c r="C29" s="629">
        <v>0</v>
      </c>
      <c r="D29" s="629">
        <v>0</v>
      </c>
      <c r="E29" s="629">
        <v>0</v>
      </c>
      <c r="F29" s="629">
        <v>0</v>
      </c>
      <c r="G29" s="629">
        <v>0</v>
      </c>
      <c r="H29" s="629">
        <v>0</v>
      </c>
      <c r="I29" s="629">
        <v>0</v>
      </c>
      <c r="J29" s="629">
        <v>0</v>
      </c>
      <c r="K29" s="629">
        <v>0</v>
      </c>
      <c r="L29" s="629">
        <v>0</v>
      </c>
      <c r="M29" s="629">
        <v>0</v>
      </c>
      <c r="N29" s="629">
        <v>0</v>
      </c>
      <c r="O29" s="629">
        <v>0</v>
      </c>
      <c r="P29" s="629">
        <v>0</v>
      </c>
      <c r="Q29" s="629">
        <v>0</v>
      </c>
      <c r="R29" s="629">
        <v>0</v>
      </c>
      <c r="S29" s="629">
        <v>17.586193084716797</v>
      </c>
      <c r="T29" s="629">
        <v>12.113128662109375</v>
      </c>
      <c r="U29" s="629">
        <v>12.033302307128906</v>
      </c>
      <c r="V29" s="629">
        <v>6.3964519500732422</v>
      </c>
      <c r="W29" s="629">
        <v>4.05743408203125</v>
      </c>
      <c r="X29" s="629">
        <v>11.874186515808105</v>
      </c>
      <c r="Y29" s="629">
        <v>11.574195861816406</v>
      </c>
      <c r="Z29" s="629">
        <v>19.362791061401367</v>
      </c>
    </row>
    <row r="30" spans="2:26" ht="13.2" x14ac:dyDescent="0.25">
      <c r="B30" s="631" t="s">
        <v>155</v>
      </c>
      <c r="C30" s="629">
        <v>0</v>
      </c>
      <c r="D30" s="629">
        <v>0</v>
      </c>
      <c r="E30" s="629">
        <v>0</v>
      </c>
      <c r="F30" s="629">
        <v>0</v>
      </c>
      <c r="G30" s="629">
        <v>0</v>
      </c>
      <c r="H30" s="629">
        <v>0</v>
      </c>
      <c r="I30" s="629">
        <v>0</v>
      </c>
      <c r="J30" s="629">
        <v>0</v>
      </c>
      <c r="K30" s="629">
        <v>0</v>
      </c>
      <c r="L30" s="629">
        <v>0</v>
      </c>
      <c r="M30" s="629">
        <v>0</v>
      </c>
      <c r="N30" s="629">
        <v>0</v>
      </c>
      <c r="O30" s="629">
        <v>0</v>
      </c>
      <c r="P30" s="629">
        <v>0</v>
      </c>
      <c r="Q30" s="629">
        <v>0</v>
      </c>
      <c r="R30" s="629">
        <v>0</v>
      </c>
      <c r="S30" s="629">
        <v>9.9999997473787516E-6</v>
      </c>
      <c r="T30" s="629">
        <v>0.22437335550785065</v>
      </c>
      <c r="U30" s="629">
        <v>0.59597116708755493</v>
      </c>
      <c r="V30" s="629">
        <v>1.6126221418380737</v>
      </c>
      <c r="W30" s="629">
        <v>2.2155845165252686</v>
      </c>
      <c r="X30" s="629">
        <v>3.0138211250305176</v>
      </c>
      <c r="Y30" s="629">
        <v>4.8466615676879883</v>
      </c>
      <c r="Z30" s="629">
        <v>6.3618087768554688</v>
      </c>
    </row>
    <row r="31" spans="2:26" ht="13.2" x14ac:dyDescent="0.25">
      <c r="B31" s="631" t="s">
        <v>1370</v>
      </c>
      <c r="C31" s="629">
        <v>0</v>
      </c>
      <c r="D31" s="629">
        <v>0</v>
      </c>
      <c r="E31" s="629">
        <v>0</v>
      </c>
      <c r="F31" s="629">
        <v>0</v>
      </c>
      <c r="G31" s="629">
        <v>0</v>
      </c>
      <c r="H31" s="629">
        <v>0</v>
      </c>
      <c r="I31" s="629">
        <v>0</v>
      </c>
      <c r="J31" s="629">
        <v>0</v>
      </c>
      <c r="K31" s="629">
        <v>0</v>
      </c>
      <c r="L31" s="629">
        <v>0</v>
      </c>
      <c r="M31" s="629">
        <v>0</v>
      </c>
      <c r="N31" s="629">
        <v>0</v>
      </c>
      <c r="O31" s="629">
        <v>0</v>
      </c>
      <c r="P31" s="629">
        <v>0</v>
      </c>
      <c r="Q31" s="629">
        <v>0</v>
      </c>
      <c r="R31" s="629">
        <v>0</v>
      </c>
      <c r="S31" s="629">
        <v>0</v>
      </c>
      <c r="T31" s="629">
        <v>0</v>
      </c>
      <c r="U31" s="629">
        <v>0</v>
      </c>
      <c r="V31" s="629">
        <v>0.42857098579406738</v>
      </c>
      <c r="W31" s="629">
        <v>1.2439279556274414</v>
      </c>
      <c r="X31" s="629">
        <v>2.6376378536224365</v>
      </c>
      <c r="Y31" s="629">
        <v>3.2912309169769287</v>
      </c>
      <c r="Z31" s="629">
        <v>3.2912309169769287</v>
      </c>
    </row>
    <row r="32" spans="2:26" ht="13.2" x14ac:dyDescent="0.25">
      <c r="B32" s="631" t="s">
        <v>1371</v>
      </c>
      <c r="C32" s="629">
        <v>0</v>
      </c>
      <c r="D32" s="629">
        <v>0</v>
      </c>
      <c r="E32" s="629">
        <v>0</v>
      </c>
      <c r="F32" s="629">
        <v>0</v>
      </c>
      <c r="G32" s="629">
        <v>0</v>
      </c>
      <c r="H32" s="629">
        <v>0</v>
      </c>
      <c r="I32" s="629">
        <v>0</v>
      </c>
      <c r="J32" s="629">
        <v>0</v>
      </c>
      <c r="K32" s="629">
        <v>0</v>
      </c>
      <c r="L32" s="629">
        <v>0</v>
      </c>
      <c r="M32" s="629">
        <v>0</v>
      </c>
      <c r="N32" s="629">
        <v>0</v>
      </c>
      <c r="O32" s="629">
        <v>0</v>
      </c>
      <c r="P32" s="629">
        <v>0</v>
      </c>
      <c r="Q32" s="629">
        <v>0</v>
      </c>
      <c r="R32" s="629">
        <v>0</v>
      </c>
      <c r="S32" s="629">
        <v>9.9999997473787516E-6</v>
      </c>
      <c r="T32" s="629">
        <v>0.22437335550785065</v>
      </c>
      <c r="U32" s="629">
        <v>0.59597116708755493</v>
      </c>
      <c r="V32" s="629">
        <v>1.1840510368347168</v>
      </c>
      <c r="W32" s="629">
        <v>0.9716564416885376</v>
      </c>
      <c r="X32" s="629">
        <v>0.37618324160575867</v>
      </c>
      <c r="Y32" s="629">
        <v>1.5554307699203491</v>
      </c>
      <c r="Z32" s="629">
        <v>3.07057785987854</v>
      </c>
    </row>
    <row r="33" spans="2:26" ht="20.25" customHeight="1" x14ac:dyDescent="0.25">
      <c r="B33" s="906" t="s">
        <v>1372</v>
      </c>
      <c r="C33" s="911">
        <v>0</v>
      </c>
      <c r="D33" s="911">
        <v>0</v>
      </c>
      <c r="E33" s="911">
        <v>0</v>
      </c>
      <c r="F33" s="911">
        <v>0</v>
      </c>
      <c r="G33" s="911">
        <v>0</v>
      </c>
      <c r="H33" s="911">
        <v>0</v>
      </c>
      <c r="I33" s="911">
        <v>0</v>
      </c>
      <c r="J33" s="911">
        <v>0</v>
      </c>
      <c r="K33" s="911">
        <v>0</v>
      </c>
      <c r="L33" s="911">
        <v>0</v>
      </c>
      <c r="M33" s="911">
        <v>0</v>
      </c>
      <c r="N33" s="911">
        <v>0</v>
      </c>
      <c r="O33" s="911">
        <v>0</v>
      </c>
      <c r="P33" s="911">
        <v>0</v>
      </c>
      <c r="Q33" s="911">
        <v>0</v>
      </c>
      <c r="R33" s="911">
        <v>0</v>
      </c>
      <c r="S33" s="911">
        <v>17.586193084716797</v>
      </c>
      <c r="T33" s="911">
        <v>29.699321746826172</v>
      </c>
      <c r="U33" s="911">
        <v>41.732624053955078</v>
      </c>
      <c r="V33" s="911">
        <v>47.700504302978516</v>
      </c>
      <c r="W33" s="911">
        <v>50.514011383056641</v>
      </c>
      <c r="X33" s="911">
        <v>59.750560760498047</v>
      </c>
      <c r="Y33" s="911">
        <v>68.033523559570313</v>
      </c>
      <c r="Z33" s="911">
        <v>84.105087280273438</v>
      </c>
    </row>
    <row r="34" spans="2:26" x14ac:dyDescent="0.25">
      <c r="B34" s="641"/>
      <c r="C34" s="639"/>
      <c r="D34" s="639"/>
      <c r="E34" s="639"/>
      <c r="F34" s="639"/>
      <c r="G34" s="639"/>
      <c r="H34" s="639"/>
      <c r="I34" s="639"/>
      <c r="J34" s="639"/>
      <c r="K34" s="639"/>
      <c r="L34" s="639"/>
      <c r="M34" s="639"/>
      <c r="N34" s="639"/>
      <c r="O34" s="639"/>
      <c r="P34" s="639"/>
      <c r="Q34" s="639"/>
      <c r="R34" s="639"/>
      <c r="S34" s="639"/>
      <c r="T34" s="639"/>
      <c r="U34" s="639"/>
      <c r="V34" s="639"/>
      <c r="W34" s="639"/>
      <c r="X34" s="639"/>
      <c r="Y34" s="639"/>
      <c r="Z34" s="639"/>
    </row>
    <row r="35" spans="2:26" s="382" customFormat="1" ht="20.25" customHeight="1" x14ac:dyDescent="0.3">
      <c r="B35" s="640" t="s">
        <v>1381</v>
      </c>
      <c r="C35" s="637"/>
      <c r="D35" s="637"/>
      <c r="E35" s="637"/>
      <c r="F35" s="637"/>
      <c r="G35" s="637"/>
      <c r="H35" s="637"/>
      <c r="I35" s="637"/>
      <c r="J35" s="637"/>
      <c r="K35" s="637"/>
      <c r="L35" s="637"/>
      <c r="M35" s="637"/>
      <c r="N35" s="637"/>
      <c r="O35" s="637"/>
      <c r="P35" s="637"/>
      <c r="Q35" s="637"/>
      <c r="R35" s="637"/>
      <c r="S35" s="637"/>
      <c r="T35" s="637"/>
      <c r="U35" s="637"/>
      <c r="V35" s="637"/>
      <c r="W35" s="637"/>
      <c r="X35" s="637"/>
      <c r="Y35" s="637"/>
      <c r="Z35" s="637"/>
    </row>
    <row r="36" spans="2:26" ht="13.2" x14ac:dyDescent="0.25">
      <c r="B36" s="631" t="s">
        <v>1369</v>
      </c>
      <c r="C36" s="629">
        <v>20</v>
      </c>
      <c r="D36" s="629">
        <v>0</v>
      </c>
      <c r="E36" s="629">
        <v>0</v>
      </c>
      <c r="F36" s="629">
        <v>0</v>
      </c>
      <c r="G36" s="629">
        <v>0</v>
      </c>
      <c r="H36" s="629">
        <v>1.5</v>
      </c>
      <c r="I36" s="629">
        <v>0</v>
      </c>
      <c r="J36" s="629">
        <v>6.5</v>
      </c>
      <c r="K36" s="629">
        <v>0</v>
      </c>
      <c r="L36" s="629">
        <v>0</v>
      </c>
      <c r="M36" s="629">
        <v>0</v>
      </c>
      <c r="N36" s="629">
        <v>0</v>
      </c>
      <c r="O36" s="629">
        <v>9.8727340698242188</v>
      </c>
      <c r="P36" s="629">
        <v>0</v>
      </c>
      <c r="Q36" s="629">
        <v>6.2000002861022949</v>
      </c>
      <c r="R36" s="629">
        <v>0</v>
      </c>
      <c r="S36" s="629">
        <v>0</v>
      </c>
      <c r="T36" s="629">
        <v>0</v>
      </c>
      <c r="U36" s="629">
        <v>0</v>
      </c>
      <c r="V36" s="629">
        <v>0</v>
      </c>
      <c r="W36" s="629">
        <v>50.000999450683594</v>
      </c>
      <c r="X36" s="629">
        <v>25</v>
      </c>
      <c r="Y36" s="629">
        <v>0</v>
      </c>
      <c r="Z36" s="629">
        <v>30</v>
      </c>
    </row>
    <row r="37" spans="2:26" ht="13.2" x14ac:dyDescent="0.25">
      <c r="B37" s="631" t="s">
        <v>155</v>
      </c>
      <c r="C37" s="638">
        <v>0</v>
      </c>
      <c r="D37" s="638">
        <v>0.34999999403953552</v>
      </c>
      <c r="E37" s="638">
        <v>0.34999999403953552</v>
      </c>
      <c r="F37" s="638">
        <v>0.92142897844314575</v>
      </c>
      <c r="G37" s="638">
        <v>1.4828654527664185</v>
      </c>
      <c r="H37" s="638">
        <v>1.4628579616546631</v>
      </c>
      <c r="I37" s="638">
        <v>1.495355486869812</v>
      </c>
      <c r="J37" s="638">
        <v>1.4753530025482178</v>
      </c>
      <c r="K37" s="638">
        <v>1.5685689449310303</v>
      </c>
      <c r="L37" s="638">
        <v>2.6854269504547119</v>
      </c>
      <c r="M37" s="638">
        <v>2.067997932434082</v>
      </c>
      <c r="N37" s="638">
        <v>2.0319981575012207</v>
      </c>
      <c r="O37" s="638">
        <v>1.9959981441497803</v>
      </c>
      <c r="P37" s="638">
        <v>2.0484855175018311</v>
      </c>
      <c r="Q37" s="638">
        <v>2.2802591323852539</v>
      </c>
      <c r="R37" s="638">
        <v>2.5986807346343994</v>
      </c>
      <c r="S37" s="638">
        <v>2.6230292320251465</v>
      </c>
      <c r="T37" s="638">
        <v>2.6919326782226563</v>
      </c>
      <c r="U37" s="638">
        <v>2.769406795501709</v>
      </c>
      <c r="V37" s="638">
        <v>3.0021824836730957</v>
      </c>
      <c r="W37" s="638">
        <v>3.2291669845581055</v>
      </c>
      <c r="X37" s="638">
        <v>2.7107927799224854</v>
      </c>
      <c r="Y37" s="638">
        <v>3.8968679904937744</v>
      </c>
      <c r="Z37" s="638">
        <v>7.1899018287658691</v>
      </c>
    </row>
    <row r="38" spans="2:26" ht="13.2" x14ac:dyDescent="0.25">
      <c r="B38" s="631" t="s">
        <v>1370</v>
      </c>
      <c r="C38" s="638">
        <v>0</v>
      </c>
      <c r="D38" s="638">
        <v>0</v>
      </c>
      <c r="E38" s="638">
        <v>0</v>
      </c>
      <c r="F38" s="638">
        <v>0.57142901420593262</v>
      </c>
      <c r="G38" s="638">
        <v>1.1428580284118652</v>
      </c>
      <c r="H38" s="638">
        <v>1.1428580284118652</v>
      </c>
      <c r="I38" s="638">
        <v>1.1428580284118652</v>
      </c>
      <c r="J38" s="638">
        <v>1.1428580284118652</v>
      </c>
      <c r="K38" s="638">
        <v>1.0285689830780029</v>
      </c>
      <c r="L38" s="638">
        <v>2.1714270114898682</v>
      </c>
      <c r="M38" s="638">
        <v>1.5999979972839355</v>
      </c>
      <c r="N38" s="638">
        <v>1.5999979972839355</v>
      </c>
      <c r="O38" s="638">
        <v>1.5999979972839355</v>
      </c>
      <c r="P38" s="638">
        <v>1.5999979972839355</v>
      </c>
      <c r="Q38" s="638">
        <v>1.8831313848495483</v>
      </c>
      <c r="R38" s="638">
        <v>2.2094426155090332</v>
      </c>
      <c r="S38" s="638">
        <v>2.2719106674194336</v>
      </c>
      <c r="T38" s="638">
        <v>2.3407816886901855</v>
      </c>
      <c r="U38" s="638">
        <v>2.4167120456695557</v>
      </c>
      <c r="V38" s="638">
        <v>2.6089479923248291</v>
      </c>
      <c r="W38" s="638">
        <v>2.8097648620605469</v>
      </c>
      <c r="X38" s="638">
        <v>1.7686606645584106</v>
      </c>
      <c r="Y38" s="638">
        <v>1.8808443546295166</v>
      </c>
      <c r="Z38" s="638">
        <v>4.1368799209594727</v>
      </c>
    </row>
    <row r="39" spans="2:26" ht="13.2" x14ac:dyDescent="0.25">
      <c r="B39" s="631" t="s">
        <v>1371</v>
      </c>
      <c r="C39" s="638">
        <v>0</v>
      </c>
      <c r="D39" s="638">
        <v>0.34999999403953552</v>
      </c>
      <c r="E39" s="638">
        <v>0.34999999403953552</v>
      </c>
      <c r="F39" s="638">
        <v>0.34999999403953552</v>
      </c>
      <c r="G39" s="638">
        <v>0.34000751376152039</v>
      </c>
      <c r="H39" s="638">
        <v>0.31999996304512024</v>
      </c>
      <c r="I39" s="638">
        <v>0.35249748826026917</v>
      </c>
      <c r="J39" s="638">
        <v>0.33249497413635254</v>
      </c>
      <c r="K39" s="638">
        <v>0.53999996185302734</v>
      </c>
      <c r="L39" s="638">
        <v>0.51399999856948853</v>
      </c>
      <c r="M39" s="638">
        <v>0.46800002455711365</v>
      </c>
      <c r="N39" s="638">
        <v>0.43200013041496277</v>
      </c>
      <c r="O39" s="638">
        <v>0.3960002064704895</v>
      </c>
      <c r="P39" s="638">
        <v>0.44848763942718506</v>
      </c>
      <c r="Q39" s="638">
        <v>0.39712771773338318</v>
      </c>
      <c r="R39" s="638">
        <v>0.38923820853233337</v>
      </c>
      <c r="S39" s="638">
        <v>0.3511187732219696</v>
      </c>
      <c r="T39" s="638">
        <v>0.35115116834640503</v>
      </c>
      <c r="U39" s="638">
        <v>0.35269495844841003</v>
      </c>
      <c r="V39" s="638">
        <v>0.39323452115058899</v>
      </c>
      <c r="W39" s="638">
        <v>0.41940212249755859</v>
      </c>
      <c r="X39" s="638">
        <v>0.94213205575942993</v>
      </c>
      <c r="Y39" s="638">
        <v>2.0160236358642578</v>
      </c>
      <c r="Z39" s="638">
        <v>3.0530223846435547</v>
      </c>
    </row>
    <row r="40" spans="2:26" ht="20.25" customHeight="1" x14ac:dyDescent="0.25">
      <c r="B40" s="906" t="s">
        <v>1372</v>
      </c>
      <c r="C40" s="911">
        <v>20</v>
      </c>
      <c r="D40" s="911">
        <v>20</v>
      </c>
      <c r="E40" s="911">
        <v>20</v>
      </c>
      <c r="F40" s="911">
        <v>19.429000854492188</v>
      </c>
      <c r="G40" s="911">
        <v>18.285713195800781</v>
      </c>
      <c r="H40" s="911">
        <v>18.64271354675293</v>
      </c>
      <c r="I40" s="911">
        <v>17.499713897705078</v>
      </c>
      <c r="J40" s="911">
        <v>22.857139587402344</v>
      </c>
      <c r="K40" s="911">
        <v>21.828569412231445</v>
      </c>
      <c r="L40" s="911">
        <v>19.657140731811523</v>
      </c>
      <c r="M40" s="911">
        <v>18.05714225769043</v>
      </c>
      <c r="N40" s="911">
        <v>16.457145690917969</v>
      </c>
      <c r="O40" s="911">
        <v>24.729881286621094</v>
      </c>
      <c r="P40" s="911">
        <v>23.1298828125</v>
      </c>
      <c r="Q40" s="911">
        <v>27.446731567382813</v>
      </c>
      <c r="R40" s="911">
        <v>25.237310409545898</v>
      </c>
      <c r="S40" s="911">
        <v>22.965400695800781</v>
      </c>
      <c r="T40" s="911">
        <v>20.625619888305664</v>
      </c>
      <c r="U40" s="911">
        <v>18.207906723022461</v>
      </c>
      <c r="V40" s="911">
        <v>15.610920906066895</v>
      </c>
      <c r="W40" s="911">
        <v>62.398101806640625</v>
      </c>
      <c r="X40" s="911">
        <v>85.647201538085938</v>
      </c>
      <c r="Y40" s="911">
        <v>83.766357421875</v>
      </c>
      <c r="Z40" s="911">
        <v>109.62947845458984</v>
      </c>
    </row>
    <row r="41" spans="2:26" ht="15" customHeight="1" x14ac:dyDescent="0.25">
      <c r="B41" s="631" t="s">
        <v>1373</v>
      </c>
      <c r="C41" s="642">
        <f>C40/C$12</f>
        <v>0.1337327603736706</v>
      </c>
      <c r="D41" s="642">
        <f t="shared" ref="D41:Y41" si="4">D40/D$12</f>
        <v>0.12543404090310367</v>
      </c>
      <c r="E41" s="642">
        <f t="shared" si="4"/>
        <v>0.12295670961721245</v>
      </c>
      <c r="F41" s="642">
        <f t="shared" si="4"/>
        <v>0.12569957649288727</v>
      </c>
      <c r="G41" s="642">
        <f t="shared" si="4"/>
        <v>0.10991406529672663</v>
      </c>
      <c r="H41" s="642">
        <f t="shared" si="4"/>
        <v>0.10041418206874922</v>
      </c>
      <c r="I41" s="642">
        <f t="shared" si="4"/>
        <v>9.1727032275505521E-2</v>
      </c>
      <c r="J41" s="642">
        <f t="shared" si="4"/>
        <v>0.1166102427720808</v>
      </c>
      <c r="K41" s="642">
        <f t="shared" si="4"/>
        <v>0.10966541272603071</v>
      </c>
      <c r="L41" s="642">
        <f t="shared" si="4"/>
        <v>0.10680295227897081</v>
      </c>
      <c r="M41" s="642">
        <f t="shared" si="4"/>
        <v>9.7980749407384285E-2</v>
      </c>
      <c r="N41" s="642">
        <f t="shared" si="4"/>
        <v>8.4324725431781544E-2</v>
      </c>
      <c r="O41" s="642">
        <f t="shared" si="4"/>
        <v>0.115060904208153</v>
      </c>
      <c r="P41" s="642">
        <f t="shared" si="4"/>
        <v>0.10222748609970822</v>
      </c>
      <c r="Q41" s="642">
        <f t="shared" si="4"/>
        <v>0.11182519016509727</v>
      </c>
      <c r="R41" s="642">
        <f t="shared" si="4"/>
        <v>8.9107149476105985E-2</v>
      </c>
      <c r="S41" s="642">
        <f t="shared" si="4"/>
        <v>7.5712219611946449E-2</v>
      </c>
      <c r="T41" s="642">
        <f t="shared" si="4"/>
        <v>7.1126906471413121E-2</v>
      </c>
      <c r="U41" s="642">
        <f t="shared" si="4"/>
        <v>6.3171673926303754E-2</v>
      </c>
      <c r="V41" s="642">
        <f t="shared" si="4"/>
        <v>5.5366851134929264E-2</v>
      </c>
      <c r="W41" s="642">
        <f t="shared" si="4"/>
        <v>0.24091780748477223</v>
      </c>
      <c r="X41" s="642">
        <f t="shared" si="4"/>
        <v>0.3630084525791985</v>
      </c>
      <c r="Y41" s="642">
        <f t="shared" si="4"/>
        <v>0.33806738720057761</v>
      </c>
      <c r="Z41" s="642"/>
    </row>
    <row r="42" spans="2:26" s="382" customFormat="1" ht="12.75" customHeight="1" x14ac:dyDescent="0.25">
      <c r="B42" s="631" t="s">
        <v>1382</v>
      </c>
      <c r="C42" s="635">
        <f>C37/C$13</f>
        <v>0</v>
      </c>
      <c r="D42" s="635">
        <f t="shared" ref="D42:Y42" si="5">D37/D$13</f>
        <v>1.1392128642896685E-2</v>
      </c>
      <c r="E42" s="635">
        <f t="shared" si="5"/>
        <v>1.2097285145320233E-2</v>
      </c>
      <c r="F42" s="635">
        <f t="shared" si="5"/>
        <v>3.0287393047720997E-2</v>
      </c>
      <c r="G42" s="635">
        <f t="shared" si="5"/>
        <v>4.6794546566882055E-2</v>
      </c>
      <c r="H42" s="635">
        <f t="shared" si="5"/>
        <v>3.996659119289462E-2</v>
      </c>
      <c r="I42" s="635">
        <f t="shared" si="5"/>
        <v>4.0814906500245662E-2</v>
      </c>
      <c r="J42" s="635">
        <f t="shared" si="5"/>
        <v>4.0883688725081961E-2</v>
      </c>
      <c r="K42" s="635">
        <f t="shared" si="5"/>
        <v>4.0653007526867062E-2</v>
      </c>
      <c r="L42" s="635">
        <f t="shared" si="5"/>
        <v>7.7836195615904394E-2</v>
      </c>
      <c r="M42" s="635">
        <f t="shared" si="5"/>
        <v>5.7321546241845545E-2</v>
      </c>
      <c r="N42" s="635">
        <f t="shared" si="5"/>
        <v>4.9218764356140421E-2</v>
      </c>
      <c r="O42" s="635">
        <f t="shared" si="5"/>
        <v>4.2591769677724586E-2</v>
      </c>
      <c r="P42" s="635">
        <f t="shared" si="5"/>
        <v>4.0895714946613683E-2</v>
      </c>
      <c r="Q42" s="635">
        <f t="shared" si="5"/>
        <v>3.8331337458079845E-2</v>
      </c>
      <c r="R42" s="635">
        <f t="shared" si="5"/>
        <v>3.6512338470193681E-2</v>
      </c>
      <c r="S42" s="635">
        <f t="shared" si="5"/>
        <v>3.4765220712397661E-2</v>
      </c>
      <c r="T42" s="635">
        <f t="shared" si="5"/>
        <v>3.4668981685559715E-2</v>
      </c>
      <c r="U42" s="635">
        <f t="shared" si="5"/>
        <v>3.5806135275175094E-2</v>
      </c>
      <c r="V42" s="635">
        <f t="shared" si="5"/>
        <v>4.3433651388881681E-2</v>
      </c>
      <c r="W42" s="635">
        <f t="shared" si="5"/>
        <v>5.2800296602443397E-2</v>
      </c>
      <c r="X42" s="635">
        <f t="shared" si="5"/>
        <v>4.7700756614384894E-2</v>
      </c>
      <c r="Y42" s="635">
        <f t="shared" si="5"/>
        <v>6.8381701508822668E-2</v>
      </c>
      <c r="Z42" s="635"/>
    </row>
    <row r="43" spans="2:26" x14ac:dyDescent="0.25">
      <c r="B43" s="641"/>
      <c r="C43" s="639"/>
      <c r="D43" s="639"/>
      <c r="E43" s="639"/>
      <c r="F43" s="639"/>
      <c r="G43" s="639"/>
      <c r="H43" s="639"/>
      <c r="I43" s="639"/>
      <c r="J43" s="639"/>
      <c r="K43" s="639"/>
      <c r="L43" s="639"/>
      <c r="M43" s="639"/>
      <c r="N43" s="639"/>
      <c r="O43" s="639"/>
      <c r="P43" s="639"/>
      <c r="Q43" s="639"/>
      <c r="R43" s="639"/>
      <c r="S43" s="639"/>
      <c r="T43" s="639"/>
      <c r="U43" s="639"/>
      <c r="V43" s="639"/>
      <c r="W43" s="639"/>
      <c r="X43" s="639"/>
      <c r="Y43" s="639"/>
      <c r="Z43" s="639"/>
    </row>
    <row r="44" spans="2:26" s="382" customFormat="1" ht="15.6" x14ac:dyDescent="0.3">
      <c r="B44" s="640" t="s">
        <v>1383</v>
      </c>
      <c r="C44" s="637"/>
      <c r="D44" s="637"/>
      <c r="E44" s="637"/>
      <c r="F44" s="637"/>
      <c r="G44" s="637"/>
      <c r="H44" s="637"/>
      <c r="I44" s="637"/>
      <c r="J44" s="637"/>
      <c r="K44" s="637"/>
      <c r="L44" s="637"/>
      <c r="M44" s="637"/>
      <c r="N44" s="637"/>
      <c r="O44" s="637"/>
      <c r="P44" s="637"/>
      <c r="Q44" s="637"/>
      <c r="R44" s="637"/>
      <c r="S44" s="637"/>
      <c r="T44" s="637"/>
      <c r="U44" s="637"/>
      <c r="V44" s="637"/>
      <c r="W44" s="637"/>
      <c r="X44" s="637"/>
      <c r="Y44" s="637"/>
      <c r="Z44" s="637"/>
    </row>
    <row r="45" spans="2:26" ht="13.2" x14ac:dyDescent="0.25">
      <c r="B45" s="631" t="s">
        <v>1369</v>
      </c>
      <c r="C45" s="629">
        <v>0</v>
      </c>
      <c r="D45" s="629">
        <v>0</v>
      </c>
      <c r="E45" s="629">
        <v>0</v>
      </c>
      <c r="F45" s="629">
        <v>0</v>
      </c>
      <c r="G45" s="629">
        <v>5</v>
      </c>
      <c r="H45" s="629">
        <v>0</v>
      </c>
      <c r="I45" s="629">
        <v>0</v>
      </c>
      <c r="J45" s="629">
        <v>7</v>
      </c>
      <c r="K45" s="629">
        <v>0</v>
      </c>
      <c r="L45" s="629">
        <v>6.9706888198852539</v>
      </c>
      <c r="M45" s="629">
        <v>0</v>
      </c>
      <c r="N45" s="629">
        <v>0</v>
      </c>
      <c r="O45" s="629">
        <v>0.76429802179336548</v>
      </c>
      <c r="P45" s="629">
        <v>0</v>
      </c>
      <c r="Q45" s="629">
        <v>4.3600001335144043</v>
      </c>
      <c r="R45" s="629">
        <v>0</v>
      </c>
      <c r="S45" s="629">
        <v>17.586193084716797</v>
      </c>
      <c r="T45" s="629">
        <v>12.113128662109375</v>
      </c>
      <c r="U45" s="629">
        <v>12.033302307128906</v>
      </c>
      <c r="V45" s="629">
        <v>6.3964519500732422</v>
      </c>
      <c r="W45" s="629">
        <v>4.05743408203125</v>
      </c>
      <c r="X45" s="629">
        <v>11.874186515808105</v>
      </c>
      <c r="Y45" s="629">
        <v>11.574195861816406</v>
      </c>
      <c r="Z45" s="629">
        <v>19.362791061401367</v>
      </c>
    </row>
    <row r="46" spans="2:26" ht="13.2" x14ac:dyDescent="0.25">
      <c r="B46" s="631" t="s">
        <v>155</v>
      </c>
      <c r="C46" s="638">
        <v>2.3061718940734863</v>
      </c>
      <c r="D46" s="638">
        <v>2.3061718940734863</v>
      </c>
      <c r="E46" s="638">
        <v>2.3061718940734863</v>
      </c>
      <c r="F46" s="638">
        <v>2.3061718940734863</v>
      </c>
      <c r="G46" s="638">
        <v>2.3061718940734863</v>
      </c>
      <c r="H46" s="638">
        <v>2.6561720371246338</v>
      </c>
      <c r="I46" s="638">
        <v>2.6561720371246338</v>
      </c>
      <c r="J46" s="638">
        <v>2.6561720371246338</v>
      </c>
      <c r="K46" s="638">
        <v>2.8911740779876709</v>
      </c>
      <c r="L46" s="638">
        <v>2.8711738586425781</v>
      </c>
      <c r="M46" s="638">
        <v>4.1327695846557617</v>
      </c>
      <c r="N46" s="638">
        <v>4.0981912612915039</v>
      </c>
      <c r="O46" s="638">
        <v>4.2207193374633789</v>
      </c>
      <c r="P46" s="638">
        <v>4.168513298034668</v>
      </c>
      <c r="Q46" s="638">
        <v>4.1272811889648438</v>
      </c>
      <c r="R46" s="638">
        <v>5.2354321479797363</v>
      </c>
      <c r="S46" s="638">
        <v>6.1175894737243652</v>
      </c>
      <c r="T46" s="638">
        <v>5.2447729110717773</v>
      </c>
      <c r="U46" s="638">
        <v>4.4311122894287109</v>
      </c>
      <c r="V46" s="638">
        <v>5.0039148330688477</v>
      </c>
      <c r="W46" s="638">
        <v>5.5720586776733398</v>
      </c>
      <c r="X46" s="638">
        <v>4.5271005630493164</v>
      </c>
      <c r="Y46" s="638">
        <v>5.8807859420776367</v>
      </c>
      <c r="Z46" s="638">
        <v>8.1189918518066406</v>
      </c>
    </row>
    <row r="47" spans="2:26" ht="13.2" x14ac:dyDescent="0.25">
      <c r="B47" s="631" t="s">
        <v>1370</v>
      </c>
      <c r="C47" s="638">
        <v>0.66889899969100952</v>
      </c>
      <c r="D47" s="638">
        <v>0.9326930046081543</v>
      </c>
      <c r="E47" s="638">
        <v>4.8370998352766037E-2</v>
      </c>
      <c r="F47" s="638">
        <v>0.70866501331329346</v>
      </c>
      <c r="G47" s="638">
        <v>0.74664801359176636</v>
      </c>
      <c r="H47" s="638">
        <v>0.75480800867080688</v>
      </c>
      <c r="I47" s="638">
        <v>0.80568999052047729</v>
      </c>
      <c r="J47" s="638">
        <v>0.99187701940536499</v>
      </c>
      <c r="K47" s="638">
        <v>1.1740789413452148</v>
      </c>
      <c r="L47" s="638">
        <v>1.2199050188064575</v>
      </c>
      <c r="M47" s="638">
        <v>2.2619099617004395</v>
      </c>
      <c r="N47" s="638">
        <v>2.1969680786132813</v>
      </c>
      <c r="O47" s="638">
        <v>2.6360421180725098</v>
      </c>
      <c r="P47" s="638">
        <v>2.4612190723419189</v>
      </c>
      <c r="Q47" s="638">
        <v>3.1312739849090576</v>
      </c>
      <c r="R47" s="638">
        <v>3.9462320804595947</v>
      </c>
      <c r="S47" s="638">
        <v>4.7341208457946777</v>
      </c>
      <c r="T47" s="638">
        <v>3.7465770244598389</v>
      </c>
      <c r="U47" s="638">
        <v>2.507828950881958</v>
      </c>
      <c r="V47" s="638">
        <v>2.9809830188751221</v>
      </c>
      <c r="W47" s="638">
        <v>3.1247360706329346</v>
      </c>
      <c r="X47" s="638">
        <v>3.7815167903900146</v>
      </c>
      <c r="Y47" s="638">
        <v>4.1269469261169434</v>
      </c>
      <c r="Z47" s="638">
        <v>4.7385058403015137</v>
      </c>
    </row>
    <row r="48" spans="2:26" ht="13.2" x14ac:dyDescent="0.25">
      <c r="B48" s="631" t="s">
        <v>1371</v>
      </c>
      <c r="C48" s="638">
        <v>1.6372729539871216</v>
      </c>
      <c r="D48" s="638">
        <v>1.3734790086746216</v>
      </c>
      <c r="E48" s="638">
        <v>2.2578010559082031</v>
      </c>
      <c r="F48" s="638">
        <v>1.5975069999694824</v>
      </c>
      <c r="G48" s="638">
        <v>1.5595240592956543</v>
      </c>
      <c r="H48" s="638">
        <v>1.7263640165328979</v>
      </c>
      <c r="I48" s="638">
        <v>1.6754820346832275</v>
      </c>
      <c r="J48" s="638">
        <v>1.6321229934692383</v>
      </c>
      <c r="K48" s="638">
        <v>1.8328100442886353</v>
      </c>
      <c r="L48" s="638">
        <v>1.7774549722671509</v>
      </c>
      <c r="M48" s="638">
        <v>2.0065913200378418</v>
      </c>
      <c r="N48" s="638">
        <v>2.0469546318054199</v>
      </c>
      <c r="O48" s="638">
        <v>1.740409255027771</v>
      </c>
      <c r="P48" s="638">
        <v>1.8730262517929077</v>
      </c>
      <c r="Q48" s="638">
        <v>1.6280500888824463</v>
      </c>
      <c r="R48" s="638">
        <v>1.4749168157577515</v>
      </c>
      <c r="S48" s="638">
        <v>1.5791852474212646</v>
      </c>
      <c r="T48" s="638">
        <v>1.703912615776062</v>
      </c>
      <c r="U48" s="638">
        <v>2.1540451049804688</v>
      </c>
      <c r="V48" s="638">
        <v>2.2486486434936523</v>
      </c>
      <c r="W48" s="638">
        <v>2.6830394268035889</v>
      </c>
      <c r="X48" s="638">
        <v>1.0143004655838013</v>
      </c>
      <c r="Y48" s="638">
        <v>2.1595556735992432</v>
      </c>
      <c r="Z48" s="638">
        <v>3.6462028026580811</v>
      </c>
    </row>
    <row r="49" spans="2:26" ht="20.25" customHeight="1" x14ac:dyDescent="0.25">
      <c r="B49" s="906" t="s">
        <v>1372</v>
      </c>
      <c r="C49" s="911">
        <v>36.114871978759766</v>
      </c>
      <c r="D49" s="911">
        <v>35.182178497314453</v>
      </c>
      <c r="E49" s="911">
        <v>35.133808135986328</v>
      </c>
      <c r="F49" s="911">
        <v>34.425144195556641</v>
      </c>
      <c r="G49" s="911">
        <v>38.678497314453125</v>
      </c>
      <c r="H49" s="911">
        <v>37.923686981201172</v>
      </c>
      <c r="I49" s="911">
        <v>37.117996215820313</v>
      </c>
      <c r="J49" s="911">
        <v>43.126121520996094</v>
      </c>
      <c r="K49" s="911">
        <v>41.952041625976563</v>
      </c>
      <c r="L49" s="911">
        <v>47.702827453613281</v>
      </c>
      <c r="M49" s="911">
        <v>45.440914154052734</v>
      </c>
      <c r="N49" s="911">
        <v>43.243949890136719</v>
      </c>
      <c r="O49" s="911">
        <v>41.372203826904297</v>
      </c>
      <c r="P49" s="911">
        <v>38.910984039306641</v>
      </c>
      <c r="Q49" s="911">
        <v>40.13970947265625</v>
      </c>
      <c r="R49" s="911">
        <v>36.193477630615234</v>
      </c>
      <c r="S49" s="911">
        <v>49.045551300048828</v>
      </c>
      <c r="T49" s="911">
        <v>57.412101745605469</v>
      </c>
      <c r="U49" s="911">
        <v>66.937576293945313</v>
      </c>
      <c r="V49" s="911">
        <v>70.353042602539063</v>
      </c>
      <c r="W49" s="911">
        <v>71.285743713378906</v>
      </c>
      <c r="X49" s="911">
        <v>79.378532409667969</v>
      </c>
      <c r="Y49" s="911">
        <v>86.825790405273438</v>
      </c>
      <c r="Z49" s="911">
        <v>101.4500732421875</v>
      </c>
    </row>
    <row r="50" spans="2:26" ht="15" customHeight="1" x14ac:dyDescent="0.25">
      <c r="B50" s="631" t="s">
        <v>1384</v>
      </c>
      <c r="C50" s="642">
        <v>0.24148708581924438</v>
      </c>
      <c r="D50" s="642">
        <v>0.22065216302871704</v>
      </c>
      <c r="E50" s="642">
        <v>0.2159968763589859</v>
      </c>
      <c r="F50" s="642">
        <v>0.2227199524641037</v>
      </c>
      <c r="G50" s="642">
        <v>0.23249357938766479</v>
      </c>
      <c r="H50" s="642">
        <v>0.20426619052886963</v>
      </c>
      <c r="I50" s="642">
        <v>0.19455882906913757</v>
      </c>
      <c r="J50" s="642">
        <v>0.2200164794921875</v>
      </c>
      <c r="K50" s="642">
        <v>0.21076451241970062</v>
      </c>
      <c r="L50" s="642">
        <v>0.25918331742286682</v>
      </c>
      <c r="M50" s="642">
        <v>0.2465692013502121</v>
      </c>
      <c r="N50" s="642">
        <v>0.22157755494117737</v>
      </c>
      <c r="O50" s="642">
        <v>0.19249275326728821</v>
      </c>
      <c r="P50" s="642">
        <v>0.17197546362876892</v>
      </c>
      <c r="Q50" s="642">
        <v>0.16353972256183624</v>
      </c>
      <c r="R50" s="642">
        <v>0.12779086828231812</v>
      </c>
      <c r="S50" s="642">
        <v>0.16169314086437225</v>
      </c>
      <c r="T50" s="642">
        <v>0.19798411428928375</v>
      </c>
      <c r="U50" s="642">
        <v>0.23223750293254852</v>
      </c>
      <c r="V50" s="642">
        <v>0.24951933324337006</v>
      </c>
      <c r="W50" s="642">
        <v>0.27523282170295715</v>
      </c>
      <c r="X50" s="642">
        <v>0.33643925189971924</v>
      </c>
      <c r="Y50" s="642">
        <v>0.35041475296020508</v>
      </c>
      <c r="Z50" s="642">
        <v>0.36898970603942871</v>
      </c>
    </row>
    <row r="51" spans="2:26" s="382" customFormat="1" ht="12.75" customHeight="1" x14ac:dyDescent="0.25">
      <c r="B51" s="631" t="s">
        <v>1385</v>
      </c>
      <c r="C51" s="635">
        <v>0.13033376634120941</v>
      </c>
      <c r="D51" s="635">
        <v>0.12275148928165436</v>
      </c>
      <c r="E51" s="635">
        <v>0.11990304291248322</v>
      </c>
      <c r="F51" s="635">
        <v>0.11759329587221146</v>
      </c>
      <c r="G51" s="635">
        <v>0.11189123243093491</v>
      </c>
      <c r="H51" s="635">
        <v>0.10795304179191589</v>
      </c>
      <c r="I51" s="635">
        <v>0.1000446155667305</v>
      </c>
      <c r="J51" s="635">
        <v>9.2252500355243683E-2</v>
      </c>
      <c r="K51" s="635">
        <v>8.5589043796062469E-2</v>
      </c>
      <c r="L51" s="635">
        <v>9.741637110710144E-2</v>
      </c>
      <c r="M51" s="635">
        <v>0.1258353590965271</v>
      </c>
      <c r="N51" s="635">
        <v>0.11284672468900681</v>
      </c>
      <c r="O51" s="635">
        <v>0.11563760042190552</v>
      </c>
      <c r="P51" s="635">
        <v>0.11052567511796951</v>
      </c>
      <c r="Q51" s="635">
        <v>0.1050538644194603</v>
      </c>
      <c r="R51" s="635">
        <v>0.1378626674413681</v>
      </c>
      <c r="S51" s="635">
        <v>0.15328814089298248</v>
      </c>
      <c r="T51" s="635">
        <v>0.1275327056646347</v>
      </c>
      <c r="U51" s="635">
        <v>9.359375387430191E-2</v>
      </c>
      <c r="V51" s="635">
        <v>0.11161505430936813</v>
      </c>
      <c r="W51" s="635">
        <v>0.1316763311624527</v>
      </c>
      <c r="X51" s="635">
        <v>0.12744453549385071</v>
      </c>
      <c r="Y51" s="635">
        <v>0.12446588277816772</v>
      </c>
      <c r="Z51" s="635"/>
    </row>
    <row r="52" spans="2:26" x14ac:dyDescent="0.25">
      <c r="B52" s="641"/>
      <c r="C52" s="639"/>
      <c r="D52" s="639"/>
      <c r="E52" s="639"/>
      <c r="F52" s="639"/>
      <c r="G52" s="639"/>
      <c r="H52" s="639"/>
      <c r="I52" s="639"/>
      <c r="J52" s="639"/>
      <c r="K52" s="639"/>
      <c r="L52" s="639"/>
      <c r="M52" s="639"/>
      <c r="N52" s="639"/>
      <c r="O52" s="639"/>
      <c r="P52" s="639"/>
      <c r="Q52" s="639"/>
      <c r="R52" s="639"/>
      <c r="S52" s="639"/>
      <c r="T52" s="639"/>
      <c r="U52" s="639"/>
      <c r="V52" s="639"/>
      <c r="W52" s="639"/>
      <c r="X52" s="639"/>
      <c r="Y52" s="639"/>
      <c r="Z52" s="639"/>
    </row>
    <row r="53" spans="2:26" s="382" customFormat="1" ht="20.25" customHeight="1" x14ac:dyDescent="0.3">
      <c r="B53" s="640" t="s">
        <v>1386</v>
      </c>
      <c r="C53" s="637"/>
      <c r="D53" s="637"/>
      <c r="E53" s="637"/>
      <c r="F53" s="637"/>
      <c r="G53" s="637"/>
      <c r="H53" s="637"/>
      <c r="I53" s="637"/>
      <c r="J53" s="637"/>
      <c r="K53" s="637"/>
      <c r="L53" s="637"/>
      <c r="M53" s="637"/>
      <c r="N53" s="637"/>
      <c r="O53" s="637"/>
      <c r="P53" s="637"/>
      <c r="Q53" s="637"/>
      <c r="R53" s="637"/>
      <c r="S53" s="637"/>
      <c r="T53" s="637"/>
      <c r="U53" s="637"/>
      <c r="V53" s="637"/>
      <c r="W53" s="637"/>
      <c r="X53" s="637"/>
      <c r="Y53" s="637"/>
      <c r="Z53" s="637"/>
    </row>
    <row r="54" spans="2:26" ht="13.2" x14ac:dyDescent="0.25">
      <c r="B54" s="631" t="s">
        <v>1369</v>
      </c>
      <c r="C54" s="629">
        <v>0</v>
      </c>
      <c r="D54" s="629">
        <v>0</v>
      </c>
      <c r="E54" s="629">
        <v>0</v>
      </c>
      <c r="F54" s="629">
        <v>0</v>
      </c>
      <c r="G54" s="629">
        <v>0</v>
      </c>
      <c r="H54" s="629">
        <v>0</v>
      </c>
      <c r="I54" s="629">
        <v>0</v>
      </c>
      <c r="J54" s="629">
        <v>0</v>
      </c>
      <c r="K54" s="629">
        <v>0</v>
      </c>
      <c r="L54" s="629">
        <v>0</v>
      </c>
      <c r="M54" s="629">
        <v>0</v>
      </c>
      <c r="N54" s="629">
        <v>0</v>
      </c>
      <c r="O54" s="629">
        <v>0</v>
      </c>
      <c r="P54" s="629">
        <v>0</v>
      </c>
      <c r="Q54" s="629">
        <v>0</v>
      </c>
      <c r="R54" s="629">
        <v>0</v>
      </c>
      <c r="S54" s="629">
        <v>14.792657852172852</v>
      </c>
      <c r="T54" s="629">
        <v>9.1896343231201172</v>
      </c>
      <c r="U54" s="629">
        <v>10.240513801574707</v>
      </c>
      <c r="V54" s="629">
        <v>5.7978448867797852</v>
      </c>
      <c r="W54" s="629">
        <v>33.546779632568359</v>
      </c>
      <c r="X54" s="629">
        <v>11.468505859375</v>
      </c>
      <c r="Y54" s="629">
        <v>5.4109306335449219</v>
      </c>
      <c r="Z54" s="629">
        <v>48.19952392578125</v>
      </c>
    </row>
    <row r="55" spans="2:26" ht="13.2" x14ac:dyDescent="0.25">
      <c r="B55" s="631" t="s">
        <v>155</v>
      </c>
      <c r="C55" s="629">
        <v>0</v>
      </c>
      <c r="D55" s="629">
        <v>0</v>
      </c>
      <c r="E55" s="629">
        <v>0</v>
      </c>
      <c r="F55" s="629">
        <v>0</v>
      </c>
      <c r="G55" s="629">
        <v>0</v>
      </c>
      <c r="H55" s="629">
        <v>0</v>
      </c>
      <c r="I55" s="629">
        <v>0</v>
      </c>
      <c r="J55" s="629">
        <v>0</v>
      </c>
      <c r="K55" s="629">
        <v>0</v>
      </c>
      <c r="L55" s="629">
        <v>0</v>
      </c>
      <c r="M55" s="629">
        <v>0</v>
      </c>
      <c r="N55" s="629">
        <v>0</v>
      </c>
      <c r="O55" s="629">
        <v>0</v>
      </c>
      <c r="P55" s="629">
        <v>0</v>
      </c>
      <c r="Q55" s="629">
        <v>0</v>
      </c>
      <c r="R55" s="629">
        <v>0</v>
      </c>
      <c r="S55" s="629">
        <v>9.9999997473787516E-6</v>
      </c>
      <c r="T55" s="629">
        <v>0.17681701481342316</v>
      </c>
      <c r="U55" s="629">
        <v>0.49181526899337769</v>
      </c>
      <c r="V55" s="629">
        <v>1.4751883745193481</v>
      </c>
      <c r="W55" s="629">
        <v>2.0696465969085693</v>
      </c>
      <c r="X55" s="629">
        <v>2.8138597011566162</v>
      </c>
      <c r="Y55" s="629">
        <v>5.1210098266601563</v>
      </c>
      <c r="Z55" s="629">
        <v>9.5991125106811523</v>
      </c>
    </row>
    <row r="56" spans="2:26" ht="13.2" x14ac:dyDescent="0.25">
      <c r="B56" s="631" t="s">
        <v>1370</v>
      </c>
      <c r="C56" s="629">
        <v>0</v>
      </c>
      <c r="D56" s="629">
        <v>0</v>
      </c>
      <c r="E56" s="629">
        <v>0</v>
      </c>
      <c r="F56" s="629">
        <v>0</v>
      </c>
      <c r="G56" s="629">
        <v>0</v>
      </c>
      <c r="H56" s="629">
        <v>0</v>
      </c>
      <c r="I56" s="629">
        <v>0</v>
      </c>
      <c r="J56" s="629">
        <v>0</v>
      </c>
      <c r="K56" s="629">
        <v>0</v>
      </c>
      <c r="L56" s="629">
        <v>0</v>
      </c>
      <c r="M56" s="629">
        <v>0</v>
      </c>
      <c r="N56" s="629">
        <v>0</v>
      </c>
      <c r="O56" s="629">
        <v>0</v>
      </c>
      <c r="P56" s="629">
        <v>0</v>
      </c>
      <c r="Q56" s="629">
        <v>0</v>
      </c>
      <c r="R56" s="629">
        <v>0</v>
      </c>
      <c r="S56" s="629">
        <v>0</v>
      </c>
      <c r="T56" s="629">
        <v>0</v>
      </c>
      <c r="U56" s="629">
        <v>0</v>
      </c>
      <c r="V56" s="629">
        <v>0.42857098579406738</v>
      </c>
      <c r="W56" s="629">
        <v>1.2439279556274414</v>
      </c>
      <c r="X56" s="629">
        <v>2.3281779289245605</v>
      </c>
      <c r="Y56" s="629">
        <v>2.7399280071258545</v>
      </c>
      <c r="Z56" s="629">
        <v>4.8722810745239258</v>
      </c>
    </row>
    <row r="57" spans="2:26" ht="13.2" x14ac:dyDescent="0.25">
      <c r="B57" s="631" t="s">
        <v>1371</v>
      </c>
      <c r="C57" s="629">
        <v>0</v>
      </c>
      <c r="D57" s="629">
        <v>0</v>
      </c>
      <c r="E57" s="629">
        <v>0</v>
      </c>
      <c r="F57" s="629">
        <v>0</v>
      </c>
      <c r="G57" s="629">
        <v>0</v>
      </c>
      <c r="H57" s="629">
        <v>0</v>
      </c>
      <c r="I57" s="629">
        <v>0</v>
      </c>
      <c r="J57" s="629">
        <v>0</v>
      </c>
      <c r="K57" s="629">
        <v>0</v>
      </c>
      <c r="L57" s="629">
        <v>0</v>
      </c>
      <c r="M57" s="629">
        <v>0</v>
      </c>
      <c r="N57" s="629">
        <v>0</v>
      </c>
      <c r="O57" s="629">
        <v>0</v>
      </c>
      <c r="P57" s="629">
        <v>0</v>
      </c>
      <c r="Q57" s="629">
        <v>0</v>
      </c>
      <c r="R57" s="629">
        <v>0</v>
      </c>
      <c r="S57" s="629">
        <v>9.9999997473787516E-6</v>
      </c>
      <c r="T57" s="629">
        <v>0.17681701481342316</v>
      </c>
      <c r="U57" s="629">
        <v>0.49181526899337769</v>
      </c>
      <c r="V57" s="629">
        <v>1.0466173887252808</v>
      </c>
      <c r="W57" s="629">
        <v>0.82571870088577271</v>
      </c>
      <c r="X57" s="629">
        <v>0.48568162322044373</v>
      </c>
      <c r="Y57" s="629">
        <v>2.3810815811157227</v>
      </c>
      <c r="Z57" s="629">
        <v>4.7268314361572266</v>
      </c>
    </row>
    <row r="58" spans="2:26" ht="20.25" customHeight="1" x14ac:dyDescent="0.25">
      <c r="B58" s="906" t="s">
        <v>1372</v>
      </c>
      <c r="C58" s="908">
        <v>0</v>
      </c>
      <c r="D58" s="908">
        <v>0</v>
      </c>
      <c r="E58" s="908">
        <v>0</v>
      </c>
      <c r="F58" s="908">
        <v>0</v>
      </c>
      <c r="G58" s="908">
        <v>0</v>
      </c>
      <c r="H58" s="908">
        <v>0</v>
      </c>
      <c r="I58" s="908">
        <v>0</v>
      </c>
      <c r="J58" s="908">
        <v>0</v>
      </c>
      <c r="K58" s="908">
        <v>0</v>
      </c>
      <c r="L58" s="908">
        <v>0</v>
      </c>
      <c r="M58" s="908">
        <v>0</v>
      </c>
      <c r="N58" s="908">
        <v>0</v>
      </c>
      <c r="O58" s="908">
        <v>0</v>
      </c>
      <c r="P58" s="908">
        <v>0</v>
      </c>
      <c r="Q58" s="908">
        <v>0</v>
      </c>
      <c r="R58" s="908">
        <v>0</v>
      </c>
      <c r="S58" s="908">
        <v>14.792657852172852</v>
      </c>
      <c r="T58" s="908">
        <v>23.982292175292969</v>
      </c>
      <c r="U58" s="908">
        <v>34.222805023193359</v>
      </c>
      <c r="V58" s="908">
        <v>39.592079162597656</v>
      </c>
      <c r="W58" s="908">
        <v>71.894927978515625</v>
      </c>
      <c r="X58" s="908">
        <v>81.035255432128906</v>
      </c>
      <c r="Y58" s="908">
        <v>83.706260681152344</v>
      </c>
      <c r="Z58" s="908">
        <v>127.03350830078125</v>
      </c>
    </row>
    <row r="59" spans="2:26" ht="13.2" x14ac:dyDescent="0.25">
      <c r="B59" s="643" t="s">
        <v>1387</v>
      </c>
      <c r="C59" s="642">
        <f t="shared" ref="C59" si="6">C58/C8</f>
        <v>0</v>
      </c>
      <c r="D59" s="642">
        <f t="shared" ref="D59:Y59" si="7">D58/D8</f>
        <v>0</v>
      </c>
      <c r="E59" s="642">
        <f t="shared" si="7"/>
        <v>0</v>
      </c>
      <c r="F59" s="642">
        <f t="shared" si="7"/>
        <v>0</v>
      </c>
      <c r="G59" s="642">
        <f t="shared" si="7"/>
        <v>0</v>
      </c>
      <c r="H59" s="642">
        <f t="shared" si="7"/>
        <v>0</v>
      </c>
      <c r="I59" s="642">
        <f t="shared" si="7"/>
        <v>0</v>
      </c>
      <c r="J59" s="642">
        <f t="shared" si="7"/>
        <v>0</v>
      </c>
      <c r="K59" s="642">
        <f t="shared" si="7"/>
        <v>0</v>
      </c>
      <c r="L59" s="642">
        <f t="shared" si="7"/>
        <v>0</v>
      </c>
      <c r="M59" s="642">
        <f t="shared" si="7"/>
        <v>0</v>
      </c>
      <c r="N59" s="642">
        <f t="shared" si="7"/>
        <v>0</v>
      </c>
      <c r="O59" s="642">
        <f t="shared" si="7"/>
        <v>0</v>
      </c>
      <c r="P59" s="642">
        <f t="shared" si="7"/>
        <v>0</v>
      </c>
      <c r="Q59" s="642">
        <f t="shared" si="7"/>
        <v>0</v>
      </c>
      <c r="R59" s="642">
        <f t="shared" si="7"/>
        <v>0</v>
      </c>
      <c r="S59" s="642">
        <f t="shared" si="7"/>
        <v>0.20542232339049565</v>
      </c>
      <c r="T59" s="642">
        <f t="shared" si="7"/>
        <v>0.30731667018622366</v>
      </c>
      <c r="U59" s="642">
        <f t="shared" si="7"/>
        <v>0.40193329163153063</v>
      </c>
      <c r="V59" s="642">
        <f t="shared" si="7"/>
        <v>0.46056598868832033</v>
      </c>
      <c r="W59" s="642">
        <f t="shared" si="7"/>
        <v>0.53779820442720461</v>
      </c>
      <c r="X59" s="642">
        <f t="shared" si="7"/>
        <v>0.4910461523013091</v>
      </c>
      <c r="Y59" s="642">
        <f t="shared" si="7"/>
        <v>0.49068061893427389</v>
      </c>
      <c r="Z59" s="642">
        <f t="shared" ref="Z59" si="8">Z58/Z8</f>
        <v>0.60182761754055969</v>
      </c>
    </row>
    <row r="60" spans="2:26" x14ac:dyDescent="0.25">
      <c r="B60" s="912"/>
      <c r="C60" s="910"/>
      <c r="D60" s="910"/>
      <c r="E60" s="910"/>
      <c r="F60" s="910"/>
      <c r="G60" s="910"/>
      <c r="H60" s="910"/>
      <c r="I60" s="910"/>
      <c r="J60" s="910"/>
      <c r="K60" s="910"/>
      <c r="L60" s="910"/>
      <c r="M60" s="910"/>
      <c r="N60" s="910"/>
      <c r="O60" s="910"/>
      <c r="P60" s="910"/>
      <c r="Q60" s="910"/>
      <c r="R60" s="910"/>
      <c r="S60" s="910"/>
      <c r="T60" s="910"/>
      <c r="U60" s="910"/>
      <c r="V60" s="910"/>
      <c r="W60" s="910"/>
      <c r="X60" s="910"/>
      <c r="Y60" s="910"/>
      <c r="Z60" s="910"/>
    </row>
    <row r="61" spans="2:26" s="382" customFormat="1" ht="15.6" x14ac:dyDescent="0.3">
      <c r="B61" s="640" t="s">
        <v>1388</v>
      </c>
      <c r="C61" s="637"/>
      <c r="D61" s="637"/>
      <c r="E61" s="637"/>
      <c r="F61" s="637"/>
      <c r="G61" s="637"/>
      <c r="H61" s="637"/>
      <c r="I61" s="637"/>
      <c r="J61" s="637"/>
      <c r="K61" s="637"/>
      <c r="L61" s="637"/>
      <c r="M61" s="637"/>
      <c r="N61" s="637"/>
      <c r="O61" s="637"/>
      <c r="P61" s="637"/>
      <c r="Q61" s="637"/>
      <c r="R61" s="637"/>
      <c r="S61" s="637"/>
      <c r="T61" s="637"/>
      <c r="U61" s="637"/>
      <c r="V61" s="637"/>
      <c r="W61" s="637"/>
      <c r="X61" s="637"/>
      <c r="Y61" s="637"/>
      <c r="Z61" s="637"/>
    </row>
    <row r="62" spans="2:26" ht="13.2" x14ac:dyDescent="0.25">
      <c r="B62" s="631" t="s">
        <v>1389</v>
      </c>
      <c r="C62" s="629">
        <v>20</v>
      </c>
      <c r="D62" s="629">
        <v>20</v>
      </c>
      <c r="E62" s="629">
        <v>20</v>
      </c>
      <c r="F62" s="629">
        <v>19.429000854492188</v>
      </c>
      <c r="G62" s="629">
        <v>23.285713195800781</v>
      </c>
      <c r="H62" s="629">
        <v>23.64271354675293</v>
      </c>
      <c r="I62" s="629">
        <v>22.499713897705078</v>
      </c>
      <c r="J62" s="629">
        <v>34.714309692382813</v>
      </c>
      <c r="K62" s="629">
        <v>33.4000244140625</v>
      </c>
      <c r="L62" s="629">
        <v>30.942409515380859</v>
      </c>
      <c r="M62" s="629">
        <v>28.656696319580078</v>
      </c>
      <c r="N62" s="629">
        <v>26.370981216430664</v>
      </c>
      <c r="O62" s="629">
        <v>24.085268020629883</v>
      </c>
      <c r="P62" s="629">
        <v>21.799554824829102</v>
      </c>
      <c r="Q62" s="629">
        <v>19.514261245727539</v>
      </c>
      <c r="R62" s="629">
        <v>17.228569030761719</v>
      </c>
      <c r="S62" s="629">
        <v>24.942855834960938</v>
      </c>
      <c r="T62" s="629">
        <v>22.658140182495117</v>
      </c>
      <c r="U62" s="629">
        <v>20.371427536010742</v>
      </c>
      <c r="V62" s="629">
        <v>17.657142639160156</v>
      </c>
      <c r="W62" s="629">
        <v>29.799997329711914</v>
      </c>
      <c r="X62" s="629">
        <v>31.085729598999023</v>
      </c>
      <c r="Y62" s="629">
        <v>31.371444702148438</v>
      </c>
      <c r="Z62" s="629">
        <v>28.774808883666992</v>
      </c>
    </row>
    <row r="63" spans="2:26" ht="13.2" x14ac:dyDescent="0.25">
      <c r="B63" s="631" t="s">
        <v>1390</v>
      </c>
      <c r="C63" s="629">
        <v>0</v>
      </c>
      <c r="D63" s="629">
        <v>0</v>
      </c>
      <c r="E63" s="629">
        <v>0</v>
      </c>
      <c r="F63" s="629">
        <v>0</v>
      </c>
      <c r="G63" s="629">
        <v>0</v>
      </c>
      <c r="H63" s="629">
        <v>0</v>
      </c>
      <c r="I63" s="629">
        <v>0</v>
      </c>
      <c r="J63" s="629">
        <v>0</v>
      </c>
      <c r="K63" s="629">
        <v>0</v>
      </c>
      <c r="L63" s="629">
        <v>0</v>
      </c>
      <c r="M63" s="629">
        <v>0</v>
      </c>
      <c r="N63" s="629">
        <v>0</v>
      </c>
      <c r="O63" s="629">
        <v>9.8727340698242188</v>
      </c>
      <c r="P63" s="629">
        <v>9.8727340698242188</v>
      </c>
      <c r="Q63" s="629">
        <v>15.78960132598877</v>
      </c>
      <c r="R63" s="629">
        <v>15.180155754089355</v>
      </c>
      <c r="S63" s="629">
        <v>22.094436645507813</v>
      </c>
      <c r="T63" s="629">
        <v>33.466781616210938</v>
      </c>
      <c r="U63" s="629">
        <v>44.683368682861328</v>
      </c>
      <c r="V63" s="629">
        <v>50.082832336425781</v>
      </c>
      <c r="W63" s="629">
        <v>86.854949951171875</v>
      </c>
      <c r="X63" s="629">
        <v>117.36914825439453</v>
      </c>
      <c r="Y63" s="629">
        <v>122.79984283447266</v>
      </c>
      <c r="Z63" s="629">
        <v>150.89244079589844</v>
      </c>
    </row>
    <row r="64" spans="2:26" ht="13.2" x14ac:dyDescent="0.25">
      <c r="B64" s="631" t="s">
        <v>1391</v>
      </c>
      <c r="C64" s="629">
        <v>0</v>
      </c>
      <c r="D64" s="629">
        <v>0</v>
      </c>
      <c r="E64" s="629">
        <v>0</v>
      </c>
      <c r="F64" s="629">
        <v>0</v>
      </c>
      <c r="G64" s="629">
        <v>0</v>
      </c>
      <c r="H64" s="629">
        <v>0</v>
      </c>
      <c r="I64" s="629">
        <v>0</v>
      </c>
      <c r="J64" s="629">
        <v>0</v>
      </c>
      <c r="K64" s="629">
        <v>0</v>
      </c>
      <c r="L64" s="629">
        <v>0</v>
      </c>
      <c r="M64" s="629">
        <v>0</v>
      </c>
      <c r="N64" s="629">
        <v>0</v>
      </c>
      <c r="O64" s="629">
        <v>0</v>
      </c>
      <c r="P64" s="629">
        <v>0</v>
      </c>
      <c r="Q64" s="629">
        <v>0</v>
      </c>
      <c r="R64" s="629">
        <v>0</v>
      </c>
      <c r="S64" s="629">
        <v>0</v>
      </c>
      <c r="T64" s="629">
        <v>0</v>
      </c>
      <c r="U64" s="629">
        <v>0</v>
      </c>
      <c r="V64" s="629">
        <v>0</v>
      </c>
      <c r="W64" s="629">
        <v>0</v>
      </c>
      <c r="X64" s="629">
        <v>0</v>
      </c>
      <c r="Y64" s="629">
        <v>0</v>
      </c>
      <c r="Z64" s="629">
        <v>7.7529997825622559</v>
      </c>
    </row>
    <row r="65" spans="2:26" ht="13.2" x14ac:dyDescent="0.25">
      <c r="B65" s="631" t="s">
        <v>1392</v>
      </c>
      <c r="C65" s="629">
        <v>0</v>
      </c>
      <c r="D65" s="629">
        <v>0</v>
      </c>
      <c r="E65" s="629">
        <v>0</v>
      </c>
      <c r="F65" s="629">
        <v>0</v>
      </c>
      <c r="G65" s="629">
        <v>0</v>
      </c>
      <c r="H65" s="629">
        <v>0</v>
      </c>
      <c r="I65" s="629">
        <v>0</v>
      </c>
      <c r="J65" s="629">
        <v>0</v>
      </c>
      <c r="K65" s="629">
        <v>0</v>
      </c>
      <c r="L65" s="629">
        <v>0</v>
      </c>
      <c r="M65" s="629">
        <v>0</v>
      </c>
      <c r="N65" s="629">
        <v>0</v>
      </c>
      <c r="O65" s="629">
        <v>0</v>
      </c>
      <c r="P65" s="629">
        <v>0</v>
      </c>
      <c r="Q65" s="629">
        <v>0</v>
      </c>
      <c r="R65" s="629">
        <v>0</v>
      </c>
      <c r="S65" s="629">
        <v>0</v>
      </c>
      <c r="T65" s="629">
        <v>0</v>
      </c>
      <c r="U65" s="629">
        <v>0</v>
      </c>
      <c r="V65" s="629">
        <v>0</v>
      </c>
      <c r="W65" s="629">
        <v>0</v>
      </c>
      <c r="X65" s="629">
        <v>0</v>
      </c>
      <c r="Y65" s="629">
        <v>0</v>
      </c>
      <c r="Z65" s="629">
        <v>8</v>
      </c>
    </row>
    <row r="66" spans="2:26" ht="13.2" x14ac:dyDescent="0.25">
      <c r="B66" s="631" t="s">
        <v>1393</v>
      </c>
      <c r="C66" s="629">
        <v>0</v>
      </c>
      <c r="D66" s="629">
        <v>0</v>
      </c>
      <c r="E66" s="629">
        <v>0</v>
      </c>
      <c r="F66" s="629">
        <v>0</v>
      </c>
      <c r="G66" s="629">
        <v>0</v>
      </c>
      <c r="H66" s="629">
        <v>0</v>
      </c>
      <c r="I66" s="629">
        <v>0</v>
      </c>
      <c r="J66" s="629">
        <v>0</v>
      </c>
      <c r="K66" s="629">
        <v>0</v>
      </c>
      <c r="L66" s="629">
        <v>4.407750129699707</v>
      </c>
      <c r="M66" s="629">
        <v>4.1174769401550293</v>
      </c>
      <c r="N66" s="629">
        <v>3.8151090145111084</v>
      </c>
      <c r="O66" s="629">
        <v>3.3395769596099854</v>
      </c>
      <c r="P66" s="629">
        <v>3.0252599716186523</v>
      </c>
      <c r="Q66" s="629">
        <v>2.7045960426330566</v>
      </c>
      <c r="R66" s="629">
        <v>2.3637359142303467</v>
      </c>
      <c r="S66" s="629">
        <v>2.0087530612945557</v>
      </c>
      <c r="T66" s="629">
        <v>1.6390459537506104</v>
      </c>
      <c r="U66" s="629">
        <v>1.2539869546890259</v>
      </c>
      <c r="V66" s="629">
        <v>0.8529210090637207</v>
      </c>
      <c r="W66" s="629">
        <v>0.4351629912853241</v>
      </c>
      <c r="X66" s="629">
        <v>0</v>
      </c>
      <c r="Y66" s="629">
        <v>0</v>
      </c>
      <c r="Z66" s="629">
        <v>0</v>
      </c>
    </row>
    <row r="67" spans="2:26" x14ac:dyDescent="0.25">
      <c r="B67" s="641" t="s">
        <v>1394</v>
      </c>
      <c r="C67" s="629">
        <v>0</v>
      </c>
      <c r="D67" s="629">
        <v>0</v>
      </c>
      <c r="E67" s="629">
        <v>0</v>
      </c>
      <c r="F67" s="629">
        <v>0</v>
      </c>
      <c r="G67" s="629">
        <v>0</v>
      </c>
      <c r="H67" s="629">
        <v>0</v>
      </c>
      <c r="I67" s="629">
        <v>0</v>
      </c>
      <c r="J67" s="629">
        <v>0</v>
      </c>
      <c r="K67" s="629">
        <v>0</v>
      </c>
      <c r="L67" s="629">
        <v>2.562938928604126</v>
      </c>
      <c r="M67" s="629">
        <v>2.2730259895324707</v>
      </c>
      <c r="N67" s="629">
        <v>1.8924230337142944</v>
      </c>
      <c r="O67" s="629">
        <v>2.4131801128387451</v>
      </c>
      <c r="P67" s="629">
        <v>1.9049710035324097</v>
      </c>
      <c r="Q67" s="629">
        <v>5.3201999664306641</v>
      </c>
      <c r="R67" s="629">
        <v>3.8166289329528809</v>
      </c>
      <c r="S67" s="629">
        <v>1.3873269557952881</v>
      </c>
      <c r="T67" s="629">
        <v>4.5281998813152313E-2</v>
      </c>
      <c r="U67" s="629">
        <v>0</v>
      </c>
      <c r="V67" s="629">
        <v>0</v>
      </c>
      <c r="W67" s="629">
        <v>0</v>
      </c>
      <c r="X67" s="629">
        <v>0</v>
      </c>
      <c r="Y67" s="629">
        <v>0</v>
      </c>
      <c r="Z67" s="629">
        <v>0</v>
      </c>
    </row>
    <row r="68" spans="2:26" ht="13.2" x14ac:dyDescent="0.25">
      <c r="B68" s="631" t="s">
        <v>1395</v>
      </c>
      <c r="C68" s="629"/>
      <c r="D68" s="629"/>
      <c r="E68" s="629"/>
      <c r="F68" s="629"/>
      <c r="G68" s="629"/>
      <c r="H68" s="629"/>
      <c r="I68" s="629"/>
      <c r="J68" s="629"/>
      <c r="K68" s="629"/>
      <c r="L68" s="629"/>
      <c r="M68" s="629"/>
      <c r="N68" s="629"/>
      <c r="O68" s="629"/>
      <c r="P68" s="629"/>
      <c r="Q68" s="629"/>
      <c r="R68" s="629"/>
      <c r="S68" s="629"/>
      <c r="T68" s="629"/>
      <c r="U68" s="629"/>
      <c r="V68" s="629"/>
      <c r="W68" s="629"/>
      <c r="X68" s="629"/>
      <c r="Y68" s="629"/>
      <c r="Z68" s="629"/>
    </row>
    <row r="69" spans="2:26" ht="20.25" customHeight="1" x14ac:dyDescent="0.25">
      <c r="B69" s="913" t="s">
        <v>202</v>
      </c>
      <c r="C69" s="908">
        <f t="shared" ref="C69" si="9">SUM(C62:C68)</f>
        <v>20</v>
      </c>
      <c r="D69" s="908">
        <f t="shared" ref="D69:Y69" si="10">SUM(D62:D68)</f>
        <v>20</v>
      </c>
      <c r="E69" s="908">
        <f t="shared" si="10"/>
        <v>20</v>
      </c>
      <c r="F69" s="908">
        <f t="shared" si="10"/>
        <v>19.429000854492188</v>
      </c>
      <c r="G69" s="908">
        <f t="shared" si="10"/>
        <v>23.285713195800781</v>
      </c>
      <c r="H69" s="908">
        <f t="shared" si="10"/>
        <v>23.64271354675293</v>
      </c>
      <c r="I69" s="908">
        <f t="shared" si="10"/>
        <v>22.499713897705078</v>
      </c>
      <c r="J69" s="908">
        <f t="shared" si="10"/>
        <v>34.714309692382813</v>
      </c>
      <c r="K69" s="908">
        <f t="shared" si="10"/>
        <v>33.4000244140625</v>
      </c>
      <c r="L69" s="908">
        <f t="shared" si="10"/>
        <v>37.913098573684692</v>
      </c>
      <c r="M69" s="908">
        <f t="shared" si="10"/>
        <v>35.047199249267578</v>
      </c>
      <c r="N69" s="908">
        <f t="shared" si="10"/>
        <v>32.078513264656067</v>
      </c>
      <c r="O69" s="908">
        <f t="shared" si="10"/>
        <v>39.710759162902832</v>
      </c>
      <c r="P69" s="908">
        <f t="shared" si="10"/>
        <v>36.602519869804382</v>
      </c>
      <c r="Q69" s="908">
        <f t="shared" si="10"/>
        <v>43.328658580780029</v>
      </c>
      <c r="R69" s="908">
        <f t="shared" si="10"/>
        <v>38.589089632034302</v>
      </c>
      <c r="S69" s="908">
        <f t="shared" si="10"/>
        <v>50.433372497558594</v>
      </c>
      <c r="T69" s="908">
        <f t="shared" si="10"/>
        <v>57.809249751269817</v>
      </c>
      <c r="U69" s="908">
        <f t="shared" si="10"/>
        <v>66.308783173561096</v>
      </c>
      <c r="V69" s="908">
        <f t="shared" si="10"/>
        <v>68.592895984649658</v>
      </c>
      <c r="W69" s="908">
        <f t="shared" si="10"/>
        <v>117.09011027216911</v>
      </c>
      <c r="X69" s="908">
        <f t="shared" si="10"/>
        <v>148.45487785339355</v>
      </c>
      <c r="Y69" s="908">
        <f t="shared" si="10"/>
        <v>154.17128753662109</v>
      </c>
      <c r="Z69" s="908">
        <f t="shared" ref="Z69" si="11">SUM(Z62:Z68)</f>
        <v>195.42024946212769</v>
      </c>
    </row>
    <row r="70" spans="2:26" ht="13.2" x14ac:dyDescent="0.25">
      <c r="B70" s="631"/>
      <c r="C70" s="639"/>
      <c r="D70" s="639"/>
      <c r="E70" s="639"/>
      <c r="F70" s="639"/>
      <c r="G70" s="639"/>
      <c r="H70" s="639"/>
      <c r="I70" s="639"/>
      <c r="J70" s="639"/>
      <c r="K70" s="639"/>
      <c r="L70" s="639"/>
      <c r="M70" s="639"/>
      <c r="N70" s="639"/>
      <c r="O70" s="639"/>
      <c r="P70" s="639"/>
      <c r="Q70" s="639"/>
      <c r="R70" s="639"/>
      <c r="S70" s="639"/>
      <c r="T70" s="639"/>
      <c r="U70" s="639"/>
      <c r="V70" s="639"/>
      <c r="W70" s="639"/>
      <c r="X70" s="639"/>
      <c r="Y70" s="639"/>
      <c r="Z70" s="639"/>
    </row>
    <row r="71" spans="2:26" s="382" customFormat="1" ht="15.6" x14ac:dyDescent="0.3">
      <c r="B71" s="640" t="s">
        <v>1396</v>
      </c>
      <c r="C71" s="637"/>
      <c r="D71" s="637"/>
      <c r="E71" s="637"/>
      <c r="F71" s="637"/>
      <c r="G71" s="637"/>
      <c r="H71" s="637"/>
      <c r="I71" s="637"/>
      <c r="J71" s="637"/>
      <c r="K71" s="637"/>
      <c r="L71" s="637"/>
      <c r="M71" s="637"/>
      <c r="N71" s="637"/>
      <c r="O71" s="637"/>
      <c r="P71" s="637"/>
      <c r="Q71" s="637"/>
      <c r="R71" s="637"/>
      <c r="S71" s="637"/>
      <c r="T71" s="637"/>
      <c r="U71" s="637"/>
      <c r="V71" s="637"/>
      <c r="W71" s="637"/>
      <c r="X71" s="637"/>
      <c r="Y71" s="637"/>
      <c r="Z71" s="637"/>
    </row>
    <row r="72" spans="2:26" ht="13.2" x14ac:dyDescent="0.25">
      <c r="B72" s="631" t="s">
        <v>1397</v>
      </c>
      <c r="C72" s="629">
        <v>20</v>
      </c>
      <c r="D72" s="629">
        <v>20</v>
      </c>
      <c r="E72" s="629">
        <v>20</v>
      </c>
      <c r="F72" s="629">
        <v>19.429000854492188</v>
      </c>
      <c r="G72" s="629">
        <v>18.285713195800781</v>
      </c>
      <c r="H72" s="629">
        <v>18.64271354675293</v>
      </c>
      <c r="I72" s="629">
        <v>17.499713897705078</v>
      </c>
      <c r="J72" s="629">
        <v>22.857139587402344</v>
      </c>
      <c r="K72" s="629">
        <v>21.828569412231445</v>
      </c>
      <c r="L72" s="629">
        <v>19.657140731811523</v>
      </c>
      <c r="M72" s="629">
        <v>18.05714225769043</v>
      </c>
      <c r="N72" s="629">
        <v>16.457145690917969</v>
      </c>
      <c r="O72" s="629">
        <v>24.729881286621094</v>
      </c>
      <c r="P72" s="629">
        <v>23.1298828125</v>
      </c>
      <c r="Q72" s="629">
        <v>27.446731567382813</v>
      </c>
      <c r="R72" s="629">
        <v>25.237310409545898</v>
      </c>
      <c r="S72" s="629">
        <v>40.551593780517578</v>
      </c>
      <c r="T72" s="629">
        <v>50.324939727783203</v>
      </c>
      <c r="U72" s="629">
        <v>59.940532684326172</v>
      </c>
      <c r="V72" s="629">
        <v>63.311424255371094</v>
      </c>
      <c r="W72" s="629">
        <v>112.912109375</v>
      </c>
      <c r="X72" s="629">
        <v>145.39776611328125</v>
      </c>
      <c r="Y72" s="629">
        <v>151.79988098144531</v>
      </c>
      <c r="Z72" s="629">
        <v>193.73455810546875</v>
      </c>
    </row>
    <row r="73" spans="2:26" ht="13.2" x14ac:dyDescent="0.25">
      <c r="B73" s="644" t="s">
        <v>1398</v>
      </c>
      <c r="C73" s="629">
        <v>0</v>
      </c>
      <c r="D73" s="629">
        <v>0</v>
      </c>
      <c r="E73" s="629">
        <v>0</v>
      </c>
      <c r="F73" s="629">
        <v>0</v>
      </c>
      <c r="G73" s="629">
        <v>5</v>
      </c>
      <c r="H73" s="629">
        <v>5</v>
      </c>
      <c r="I73" s="629">
        <v>5</v>
      </c>
      <c r="J73" s="629">
        <v>4.8571720123291016</v>
      </c>
      <c r="K73" s="629">
        <v>4.5714559555053711</v>
      </c>
      <c r="L73" s="629">
        <v>8.693018913269043</v>
      </c>
      <c r="M73" s="629">
        <v>8.117030143737793</v>
      </c>
      <c r="N73" s="629">
        <v>7.5289459228515625</v>
      </c>
      <c r="O73" s="629">
        <v>6.767697811126709</v>
      </c>
      <c r="P73" s="629">
        <v>6.1676650047302246</v>
      </c>
      <c r="Q73" s="629">
        <v>5.5617260932922363</v>
      </c>
      <c r="R73" s="629">
        <v>4.935150146484375</v>
      </c>
      <c r="S73" s="629">
        <v>4.2944512367248535</v>
      </c>
      <c r="T73" s="629">
        <v>3.6390280723571777</v>
      </c>
      <c r="U73" s="629">
        <v>2.9682528972625732</v>
      </c>
      <c r="V73" s="629">
        <v>2.2814710140228271</v>
      </c>
      <c r="W73" s="629">
        <v>1.5779969692230225</v>
      </c>
      <c r="X73" s="629">
        <v>0.85711801052093506</v>
      </c>
      <c r="Y73" s="629">
        <v>0.57140201330184937</v>
      </c>
      <c r="Z73" s="629">
        <v>0.28568598628044128</v>
      </c>
    </row>
    <row r="74" spans="2:26" ht="13.2" x14ac:dyDescent="0.25">
      <c r="B74" s="644" t="s">
        <v>1347</v>
      </c>
      <c r="C74" s="629">
        <v>0</v>
      </c>
      <c r="D74" s="629">
        <v>0</v>
      </c>
      <c r="E74" s="629">
        <v>0</v>
      </c>
      <c r="F74" s="629">
        <v>0</v>
      </c>
      <c r="G74" s="629">
        <v>0</v>
      </c>
      <c r="H74" s="629">
        <v>0</v>
      </c>
      <c r="I74" s="629">
        <v>0</v>
      </c>
      <c r="J74" s="629">
        <v>7</v>
      </c>
      <c r="K74" s="629">
        <v>7</v>
      </c>
      <c r="L74" s="629">
        <v>7</v>
      </c>
      <c r="M74" s="629">
        <v>6.5999999046325684</v>
      </c>
      <c r="N74" s="629">
        <v>6.1999998092651367</v>
      </c>
      <c r="O74" s="629">
        <v>5.8000001907348633</v>
      </c>
      <c r="P74" s="629">
        <v>5.4000000953674316</v>
      </c>
      <c r="Q74" s="629">
        <v>5</v>
      </c>
      <c r="R74" s="629">
        <v>4.5999999046325684</v>
      </c>
      <c r="S74" s="629">
        <v>4.1999998092651367</v>
      </c>
      <c r="T74" s="629">
        <v>3.7999999523162842</v>
      </c>
      <c r="U74" s="629">
        <v>3.4000000953674316</v>
      </c>
      <c r="V74" s="629">
        <v>3</v>
      </c>
      <c r="W74" s="629">
        <v>2.5999999046325684</v>
      </c>
      <c r="X74" s="629">
        <v>2.2000000476837158</v>
      </c>
      <c r="Y74" s="629">
        <v>1.7999999523162842</v>
      </c>
      <c r="Z74" s="629">
        <v>1.3999999761581421</v>
      </c>
    </row>
    <row r="75" spans="2:26" ht="13.2" x14ac:dyDescent="0.25">
      <c r="B75" s="644" t="s">
        <v>1349</v>
      </c>
      <c r="C75" s="629">
        <v>36.114871978759766</v>
      </c>
      <c r="D75" s="629">
        <v>35.182178497314453</v>
      </c>
      <c r="E75" s="629">
        <v>35.133808135986328</v>
      </c>
      <c r="F75" s="629">
        <v>34.425144195556641</v>
      </c>
      <c r="G75" s="629">
        <v>33.678497314453125</v>
      </c>
      <c r="H75" s="629">
        <v>32.923686981201172</v>
      </c>
      <c r="I75" s="629">
        <v>32.117996215820313</v>
      </c>
      <c r="J75" s="629">
        <v>31.268949508666992</v>
      </c>
      <c r="K75" s="629">
        <v>30.380586624145508</v>
      </c>
      <c r="L75" s="629">
        <v>32.009807586669922</v>
      </c>
      <c r="M75" s="629">
        <v>30.723886489868164</v>
      </c>
      <c r="N75" s="629">
        <v>29.51500129699707</v>
      </c>
      <c r="O75" s="629">
        <v>28.804506301879883</v>
      </c>
      <c r="P75" s="629">
        <v>27.343320846557617</v>
      </c>
      <c r="Q75" s="629">
        <v>29.577985763549805</v>
      </c>
      <c r="R75" s="629">
        <v>26.658329010009766</v>
      </c>
      <c r="S75" s="629">
        <v>22.964906692504883</v>
      </c>
      <c r="T75" s="629">
        <v>20.273752212524414</v>
      </c>
      <c r="U75" s="629">
        <v>18.836698532104492</v>
      </c>
      <c r="V75" s="629">
        <v>17.371068954467773</v>
      </c>
      <c r="W75" s="629">
        <v>16.593734741210938</v>
      </c>
      <c r="X75" s="629">
        <v>16.570858001708984</v>
      </c>
      <c r="Y75" s="629">
        <v>16.420862197875977</v>
      </c>
      <c r="Z75" s="629">
        <v>15.659303665161133</v>
      </c>
    </row>
    <row r="76" spans="2:26" ht="20.25" customHeight="1" x14ac:dyDescent="0.25">
      <c r="B76" s="913" t="s">
        <v>202</v>
      </c>
      <c r="C76" s="908">
        <f t="shared" ref="C76" si="12">SUM(C72:C75)</f>
        <v>56.114871978759766</v>
      </c>
      <c r="D76" s="908">
        <f t="shared" ref="D76:Y76" si="13">SUM(D72:D75)</f>
        <v>55.182178497314453</v>
      </c>
      <c r="E76" s="908">
        <f t="shared" si="13"/>
        <v>55.133808135986328</v>
      </c>
      <c r="F76" s="908">
        <f t="shared" si="13"/>
        <v>53.854145050048828</v>
      </c>
      <c r="G76" s="908">
        <f t="shared" si="13"/>
        <v>56.964210510253906</v>
      </c>
      <c r="H76" s="908">
        <f t="shared" si="13"/>
        <v>56.566400527954102</v>
      </c>
      <c r="I76" s="908">
        <f t="shared" si="13"/>
        <v>54.617710113525391</v>
      </c>
      <c r="J76" s="908">
        <f t="shared" si="13"/>
        <v>65.983261108398438</v>
      </c>
      <c r="K76" s="908">
        <f t="shared" si="13"/>
        <v>63.780611991882324</v>
      </c>
      <c r="L76" s="908">
        <f t="shared" si="13"/>
        <v>67.359967231750488</v>
      </c>
      <c r="M76" s="908">
        <f t="shared" si="13"/>
        <v>63.498058795928955</v>
      </c>
      <c r="N76" s="908">
        <f t="shared" si="13"/>
        <v>59.701092720031738</v>
      </c>
      <c r="O76" s="908">
        <f t="shared" si="13"/>
        <v>66.102085590362549</v>
      </c>
      <c r="P76" s="908">
        <f t="shared" si="13"/>
        <v>62.040868759155273</v>
      </c>
      <c r="Q76" s="908">
        <f t="shared" si="13"/>
        <v>67.586443424224854</v>
      </c>
      <c r="R76" s="908">
        <f t="shared" si="13"/>
        <v>61.430789470672607</v>
      </c>
      <c r="S76" s="908">
        <f t="shared" si="13"/>
        <v>72.010951519012451</v>
      </c>
      <c r="T76" s="908">
        <f t="shared" si="13"/>
        <v>78.037719964981079</v>
      </c>
      <c r="U76" s="908">
        <f t="shared" si="13"/>
        <v>85.145484209060669</v>
      </c>
      <c r="V76" s="908">
        <f t="shared" si="13"/>
        <v>85.963964223861694</v>
      </c>
      <c r="W76" s="908">
        <f t="shared" si="13"/>
        <v>133.68384099006653</v>
      </c>
      <c r="X76" s="908">
        <f t="shared" si="13"/>
        <v>165.02574217319489</v>
      </c>
      <c r="Y76" s="908">
        <f t="shared" si="13"/>
        <v>170.59214514493942</v>
      </c>
      <c r="Z76" s="908">
        <f t="shared" ref="Z76" si="14">SUM(Z72:Z75)</f>
        <v>211.07954773306847</v>
      </c>
    </row>
    <row r="77" spans="2:26" ht="13.2" x14ac:dyDescent="0.25">
      <c r="B77" s="631"/>
      <c r="C77" s="639"/>
      <c r="D77" s="639"/>
      <c r="E77" s="639"/>
      <c r="F77" s="639"/>
      <c r="G77" s="639"/>
      <c r="H77" s="639"/>
      <c r="I77" s="639"/>
      <c r="J77" s="639"/>
      <c r="K77" s="639"/>
      <c r="L77" s="639"/>
      <c r="M77" s="639"/>
      <c r="N77" s="639"/>
      <c r="O77" s="639"/>
      <c r="P77" s="639"/>
      <c r="Q77" s="639"/>
      <c r="R77" s="639"/>
      <c r="S77" s="639"/>
      <c r="T77" s="639"/>
      <c r="U77" s="639"/>
      <c r="V77" s="639"/>
      <c r="W77" s="639"/>
      <c r="X77" s="639"/>
      <c r="Y77" s="639"/>
      <c r="Z77" s="639"/>
    </row>
    <row r="78" spans="2:26" s="382" customFormat="1" ht="15.6" x14ac:dyDescent="0.3">
      <c r="B78" s="640" t="s">
        <v>1399</v>
      </c>
      <c r="C78" s="637"/>
      <c r="D78" s="637"/>
      <c r="E78" s="637"/>
      <c r="F78" s="637"/>
      <c r="G78" s="637"/>
      <c r="H78" s="637"/>
      <c r="I78" s="637"/>
      <c r="J78" s="637"/>
      <c r="K78" s="637"/>
      <c r="L78" s="637"/>
      <c r="M78" s="637"/>
      <c r="N78" s="637"/>
      <c r="O78" s="637"/>
      <c r="P78" s="637"/>
      <c r="Q78" s="637"/>
      <c r="R78" s="637"/>
      <c r="S78" s="637"/>
      <c r="T78" s="637"/>
      <c r="U78" s="637"/>
      <c r="V78" s="637"/>
      <c r="W78" s="637"/>
      <c r="X78" s="637"/>
      <c r="Y78" s="637"/>
      <c r="Z78" s="637"/>
    </row>
    <row r="79" spans="2:26" ht="13.2" x14ac:dyDescent="0.25">
      <c r="B79" s="631" t="s">
        <v>1397</v>
      </c>
      <c r="C79" s="629">
        <v>20</v>
      </c>
      <c r="D79" s="629">
        <v>20</v>
      </c>
      <c r="E79" s="629">
        <v>20</v>
      </c>
      <c r="F79" s="629">
        <v>19.429000854492188</v>
      </c>
      <c r="G79" s="629">
        <v>18.285713195800781</v>
      </c>
      <c r="H79" s="629">
        <v>18.64271354675293</v>
      </c>
      <c r="I79" s="629">
        <v>17.499713897705078</v>
      </c>
      <c r="J79" s="629">
        <v>22.857139587402344</v>
      </c>
      <c r="K79" s="629">
        <v>21.828569412231445</v>
      </c>
      <c r="L79" s="629">
        <v>19.657140731811523</v>
      </c>
      <c r="M79" s="629">
        <v>18.05714225769043</v>
      </c>
      <c r="N79" s="629">
        <v>16.457145690917969</v>
      </c>
      <c r="O79" s="629">
        <v>24.729881286621094</v>
      </c>
      <c r="P79" s="629">
        <v>23.1298828125</v>
      </c>
      <c r="Q79" s="629">
        <v>27.446731567382813</v>
      </c>
      <c r="R79" s="629">
        <v>25.237310409545898</v>
      </c>
      <c r="S79" s="629">
        <v>22.965400695800781</v>
      </c>
      <c r="T79" s="629">
        <v>20.625619888305664</v>
      </c>
      <c r="U79" s="629">
        <v>18.207906723022461</v>
      </c>
      <c r="V79" s="629">
        <v>15.610920906066895</v>
      </c>
      <c r="W79" s="629">
        <v>62.398101806640625</v>
      </c>
      <c r="X79" s="629">
        <v>85.647201538085938</v>
      </c>
      <c r="Y79" s="629">
        <v>83.766357421875</v>
      </c>
      <c r="Z79" s="629">
        <v>109.62947845458984</v>
      </c>
    </row>
    <row r="80" spans="2:26" ht="13.2" x14ac:dyDescent="0.25">
      <c r="B80" s="644" t="s">
        <v>1398</v>
      </c>
      <c r="C80" s="629">
        <v>0</v>
      </c>
      <c r="D80" s="629">
        <v>0</v>
      </c>
      <c r="E80" s="629">
        <v>0</v>
      </c>
      <c r="F80" s="629">
        <v>0</v>
      </c>
      <c r="G80" s="629">
        <v>5</v>
      </c>
      <c r="H80" s="629">
        <v>5</v>
      </c>
      <c r="I80" s="629">
        <v>5</v>
      </c>
      <c r="J80" s="629">
        <v>4.8571720123291016</v>
      </c>
      <c r="K80" s="629">
        <v>4.5714559555053711</v>
      </c>
      <c r="L80" s="629">
        <v>8.693018913269043</v>
      </c>
      <c r="M80" s="629">
        <v>8.117030143737793</v>
      </c>
      <c r="N80" s="629">
        <v>7.5289459228515625</v>
      </c>
      <c r="O80" s="629">
        <v>6.767697811126709</v>
      </c>
      <c r="P80" s="629">
        <v>6.1676650047302246</v>
      </c>
      <c r="Q80" s="629">
        <v>5.5617260932922363</v>
      </c>
      <c r="R80" s="629">
        <v>4.935150146484375</v>
      </c>
      <c r="S80" s="629">
        <v>14.294450759887695</v>
      </c>
      <c r="T80" s="629">
        <v>13.63902759552002</v>
      </c>
      <c r="U80" s="629">
        <v>12.968253135681152</v>
      </c>
      <c r="V80" s="629">
        <v>11.852899551391602</v>
      </c>
      <c r="W80" s="629">
        <v>10.577998161315918</v>
      </c>
      <c r="X80" s="629">
        <v>12.285691261291504</v>
      </c>
      <c r="Y80" s="629">
        <v>13.428546905517578</v>
      </c>
      <c r="Z80" s="629">
        <v>12.571402549743652</v>
      </c>
    </row>
    <row r="81" spans="2:26" ht="13.2" x14ac:dyDescent="0.25">
      <c r="B81" s="644" t="s">
        <v>1347</v>
      </c>
      <c r="C81" s="629">
        <v>0</v>
      </c>
      <c r="D81" s="629">
        <v>0</v>
      </c>
      <c r="E81" s="629">
        <v>0</v>
      </c>
      <c r="F81" s="629">
        <v>0</v>
      </c>
      <c r="G81" s="629">
        <v>0</v>
      </c>
      <c r="H81" s="629">
        <v>0</v>
      </c>
      <c r="I81" s="629">
        <v>0</v>
      </c>
      <c r="J81" s="629">
        <v>7</v>
      </c>
      <c r="K81" s="629">
        <v>7</v>
      </c>
      <c r="L81" s="629">
        <v>7</v>
      </c>
      <c r="M81" s="629">
        <v>6.5999999046325684</v>
      </c>
      <c r="N81" s="629">
        <v>6.1999998092651367</v>
      </c>
      <c r="O81" s="629">
        <v>5.8000001907348633</v>
      </c>
      <c r="P81" s="629">
        <v>5.4000000953674316</v>
      </c>
      <c r="Q81" s="629">
        <v>5</v>
      </c>
      <c r="R81" s="629">
        <v>4.5999999046325684</v>
      </c>
      <c r="S81" s="629">
        <v>6.0313558578491211</v>
      </c>
      <c r="T81" s="629">
        <v>9.8094558715820313</v>
      </c>
      <c r="U81" s="629">
        <v>16.887752532958984</v>
      </c>
      <c r="V81" s="629">
        <v>21.879030227661133</v>
      </c>
      <c r="W81" s="629">
        <v>23.869861602783203</v>
      </c>
      <c r="X81" s="629">
        <v>29.701168060302734</v>
      </c>
      <c r="Y81" s="629">
        <v>34.803348541259766</v>
      </c>
      <c r="Z81" s="629">
        <v>33.941127777099609</v>
      </c>
    </row>
    <row r="82" spans="2:26" ht="13.2" x14ac:dyDescent="0.25">
      <c r="B82" s="631" t="s">
        <v>1400</v>
      </c>
      <c r="C82" s="629">
        <v>0</v>
      </c>
      <c r="D82" s="629">
        <v>0</v>
      </c>
      <c r="E82" s="629">
        <v>0</v>
      </c>
      <c r="F82" s="629">
        <v>0</v>
      </c>
      <c r="G82" s="629">
        <v>0</v>
      </c>
      <c r="H82" s="629">
        <v>0</v>
      </c>
      <c r="I82" s="629">
        <v>0</v>
      </c>
      <c r="J82" s="629">
        <v>0</v>
      </c>
      <c r="K82" s="629">
        <v>0</v>
      </c>
      <c r="L82" s="629">
        <v>0</v>
      </c>
      <c r="M82" s="629">
        <v>0</v>
      </c>
      <c r="N82" s="629">
        <v>0</v>
      </c>
      <c r="O82" s="629">
        <v>0</v>
      </c>
      <c r="P82" s="629">
        <v>0</v>
      </c>
      <c r="Q82" s="629">
        <v>0</v>
      </c>
      <c r="R82" s="629">
        <v>0</v>
      </c>
      <c r="S82" s="629">
        <v>5.7548370361328125</v>
      </c>
      <c r="T82" s="629">
        <v>13.689866065979004</v>
      </c>
      <c r="U82" s="629">
        <v>18.244871139526367</v>
      </c>
      <c r="V82" s="629">
        <v>19.250045776367188</v>
      </c>
      <c r="W82" s="629">
        <v>20.244148254394531</v>
      </c>
      <c r="X82" s="629">
        <v>20.820819854736328</v>
      </c>
      <c r="Y82" s="629">
        <v>22.173028945922852</v>
      </c>
      <c r="Z82" s="629">
        <v>39.278240203857422</v>
      </c>
    </row>
    <row r="83" spans="2:26" ht="13.2" x14ac:dyDescent="0.25">
      <c r="B83" s="644" t="s">
        <v>1349</v>
      </c>
      <c r="C83" s="629">
        <v>36.114871978759766</v>
      </c>
      <c r="D83" s="629">
        <v>35.182178497314453</v>
      </c>
      <c r="E83" s="629">
        <v>35.133808135986328</v>
      </c>
      <c r="F83" s="629">
        <v>34.425144195556641</v>
      </c>
      <c r="G83" s="629">
        <v>33.678497314453125</v>
      </c>
      <c r="H83" s="629">
        <v>32.923686981201172</v>
      </c>
      <c r="I83" s="629">
        <v>32.117996215820313</v>
      </c>
      <c r="J83" s="629">
        <v>31.268949508666992</v>
      </c>
      <c r="K83" s="629">
        <v>30.380586624145508</v>
      </c>
      <c r="L83" s="629">
        <v>32.009807586669922</v>
      </c>
      <c r="M83" s="629">
        <v>30.723886489868164</v>
      </c>
      <c r="N83" s="629">
        <v>29.51500129699707</v>
      </c>
      <c r="O83" s="629">
        <v>28.804506301879883</v>
      </c>
      <c r="P83" s="629">
        <v>27.343320846557617</v>
      </c>
      <c r="Q83" s="629">
        <v>29.577985763549805</v>
      </c>
      <c r="R83" s="629">
        <v>26.658329010009766</v>
      </c>
      <c r="S83" s="629">
        <v>22.964906692504883</v>
      </c>
      <c r="T83" s="629">
        <v>20.273752212524414</v>
      </c>
      <c r="U83" s="629">
        <v>18.836698532104492</v>
      </c>
      <c r="V83" s="629">
        <v>17.371068954467773</v>
      </c>
      <c r="W83" s="629">
        <v>16.593734741210938</v>
      </c>
      <c r="X83" s="629">
        <v>16.570858001708984</v>
      </c>
      <c r="Y83" s="629">
        <v>16.420862197875977</v>
      </c>
      <c r="Z83" s="629">
        <v>15.659303665161133</v>
      </c>
    </row>
    <row r="84" spans="2:26" ht="20.25" customHeight="1" x14ac:dyDescent="0.25">
      <c r="B84" s="913" t="s">
        <v>202</v>
      </c>
      <c r="C84" s="908">
        <f>SUM(C79:C83)</f>
        <v>56.114871978759766</v>
      </c>
      <c r="D84" s="908">
        <f t="shared" ref="D84:Y84" si="15">SUM(D79:D83)</f>
        <v>55.182178497314453</v>
      </c>
      <c r="E84" s="908">
        <f t="shared" si="15"/>
        <v>55.133808135986328</v>
      </c>
      <c r="F84" s="908">
        <f t="shared" si="15"/>
        <v>53.854145050048828</v>
      </c>
      <c r="G84" s="908">
        <f t="shared" si="15"/>
        <v>56.964210510253906</v>
      </c>
      <c r="H84" s="908">
        <f t="shared" si="15"/>
        <v>56.566400527954102</v>
      </c>
      <c r="I84" s="908">
        <f t="shared" si="15"/>
        <v>54.617710113525391</v>
      </c>
      <c r="J84" s="908">
        <f t="shared" si="15"/>
        <v>65.983261108398438</v>
      </c>
      <c r="K84" s="908">
        <f t="shared" si="15"/>
        <v>63.780611991882324</v>
      </c>
      <c r="L84" s="908">
        <f t="shared" si="15"/>
        <v>67.359967231750488</v>
      </c>
      <c r="M84" s="908">
        <f t="shared" si="15"/>
        <v>63.498058795928955</v>
      </c>
      <c r="N84" s="908">
        <f t="shared" si="15"/>
        <v>59.701092720031738</v>
      </c>
      <c r="O84" s="908">
        <f t="shared" si="15"/>
        <v>66.102085590362549</v>
      </c>
      <c r="P84" s="908">
        <f t="shared" si="15"/>
        <v>62.040868759155273</v>
      </c>
      <c r="Q84" s="908">
        <f t="shared" si="15"/>
        <v>67.586443424224854</v>
      </c>
      <c r="R84" s="908">
        <f t="shared" si="15"/>
        <v>61.430789470672607</v>
      </c>
      <c r="S84" s="908">
        <f t="shared" si="15"/>
        <v>72.010951042175293</v>
      </c>
      <c r="T84" s="908">
        <f t="shared" si="15"/>
        <v>78.037721633911133</v>
      </c>
      <c r="U84" s="908">
        <f t="shared" si="15"/>
        <v>85.145482063293457</v>
      </c>
      <c r="V84" s="908">
        <f t="shared" si="15"/>
        <v>85.96396541595459</v>
      </c>
      <c r="W84" s="908">
        <f t="shared" si="15"/>
        <v>133.68384456634521</v>
      </c>
      <c r="X84" s="908">
        <f t="shared" si="15"/>
        <v>165.02573871612549</v>
      </c>
      <c r="Y84" s="908">
        <f t="shared" si="15"/>
        <v>170.59214401245117</v>
      </c>
      <c r="Z84" s="908">
        <f t="shared" ref="Z84" si="16">SUM(Z79:Z83)</f>
        <v>211.07955265045166</v>
      </c>
    </row>
    <row r="85" spans="2:26" x14ac:dyDescent="0.25">
      <c r="B85" s="641"/>
      <c r="C85" s="639"/>
      <c r="D85" s="639"/>
      <c r="E85" s="639"/>
      <c r="F85" s="639"/>
      <c r="G85" s="639"/>
      <c r="H85" s="639"/>
      <c r="I85" s="639"/>
      <c r="J85" s="639"/>
      <c r="K85" s="639"/>
      <c r="L85" s="639"/>
      <c r="M85" s="639"/>
      <c r="N85" s="639"/>
      <c r="O85" s="639"/>
      <c r="P85" s="639"/>
      <c r="Q85" s="639"/>
      <c r="R85" s="639"/>
      <c r="S85" s="639"/>
      <c r="T85" s="639"/>
      <c r="U85" s="639"/>
      <c r="V85" s="639"/>
      <c r="W85" s="639"/>
      <c r="X85" s="639"/>
      <c r="Y85" s="639"/>
      <c r="Z85" s="639"/>
    </row>
    <row r="86" spans="2:26" x14ac:dyDescent="0.25">
      <c r="B86" s="641"/>
      <c r="C86" s="639"/>
      <c r="D86" s="639"/>
      <c r="E86" s="639"/>
      <c r="F86" s="639"/>
      <c r="G86" s="631"/>
      <c r="H86" s="631"/>
      <c r="I86" s="631"/>
      <c r="J86" s="631"/>
      <c r="K86" s="631"/>
      <c r="L86" s="631"/>
      <c r="M86" s="631"/>
      <c r="N86" s="631"/>
      <c r="O86" s="631"/>
      <c r="P86" s="631"/>
      <c r="Q86" s="631"/>
      <c r="R86" s="631"/>
      <c r="S86" s="631"/>
      <c r="T86" s="631"/>
      <c r="U86" s="631"/>
      <c r="V86" s="631"/>
      <c r="W86" s="631"/>
      <c r="X86" s="631"/>
      <c r="Y86" s="631"/>
      <c r="Z86" s="631"/>
    </row>
  </sheetData>
  <phoneticPr fontId="16" type="noConversion"/>
  <pageMargins left="0.7" right="0.7" top="0.75" bottom="0.75" header="0.3" footer="0.3"/>
  <pageSetup paperSize="9" scale="31"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theme="5" tint="0.59999389629810485"/>
    <pageSetUpPr fitToPage="1"/>
  </sheetPr>
  <dimension ref="A1:X35"/>
  <sheetViews>
    <sheetView view="pageBreakPreview" zoomScale="90" zoomScaleNormal="90" zoomScaleSheetLayoutView="90" workbookViewId="0">
      <selection activeCell="A2" sqref="A2"/>
    </sheetView>
  </sheetViews>
  <sheetFormatPr defaultColWidth="9.21875" defaultRowHeight="13.2" x14ac:dyDescent="0.25"/>
  <cols>
    <col min="1" max="1" width="41.44140625" style="122" customWidth="1"/>
    <col min="2" max="2" width="43.44140625" style="122" bestFit="1" customWidth="1"/>
    <col min="3" max="3" width="69.44140625" style="122" bestFit="1" customWidth="1"/>
    <col min="4" max="4" width="10.21875" style="122" customWidth="1"/>
    <col min="5" max="5" width="16.77734375" style="122" bestFit="1" customWidth="1"/>
    <col min="6" max="8" width="12.44140625" style="122" customWidth="1"/>
    <col min="9" max="9" width="19.77734375" style="122" bestFit="1" customWidth="1"/>
    <col min="10" max="10" width="43.44140625" style="122" bestFit="1" customWidth="1"/>
    <col min="11" max="11" width="34.21875" style="122" bestFit="1" customWidth="1"/>
    <col min="12" max="12" width="9.21875" style="122"/>
    <col min="13" max="13" width="12.21875" style="122" bestFit="1" customWidth="1"/>
    <col min="14" max="16384" width="9.21875" style="122"/>
  </cols>
  <sheetData>
    <row r="1" spans="1:7" s="123" customFormat="1" ht="25.35" customHeight="1" x14ac:dyDescent="0.25">
      <c r="A1" s="126" t="str">
        <f>Index!A102</f>
        <v>Table 8h    Palau external debt by loan by borrower, lender, original value, and outstanding principle by loan</v>
      </c>
      <c r="B1" s="126"/>
    </row>
    <row r="2" spans="1:7" ht="69.75" customHeight="1" x14ac:dyDescent="0.25">
      <c r="A2" s="127" t="s">
        <v>1401</v>
      </c>
      <c r="B2" s="646" t="s">
        <v>1402</v>
      </c>
      <c r="C2" s="127" t="s">
        <v>1403</v>
      </c>
      <c r="D2" s="128" t="s">
        <v>1404</v>
      </c>
      <c r="E2" s="128" t="s">
        <v>1405</v>
      </c>
      <c r="F2" s="128" t="s">
        <v>1406</v>
      </c>
      <c r="G2" s="160" t="s">
        <v>1407</v>
      </c>
    </row>
    <row r="3" spans="1:7" ht="18.75" customHeight="1" x14ac:dyDescent="0.25">
      <c r="A3" s="129" t="s">
        <v>1397</v>
      </c>
      <c r="B3" s="129" t="s">
        <v>1389</v>
      </c>
      <c r="C3" s="129" t="s">
        <v>1408</v>
      </c>
      <c r="D3" s="129">
        <v>2000</v>
      </c>
      <c r="E3" s="914">
        <v>3.5000000000000003E-2</v>
      </c>
      <c r="F3" s="130">
        <v>20000</v>
      </c>
      <c r="G3" s="130">
        <v>0</v>
      </c>
    </row>
    <row r="4" spans="1:7" x14ac:dyDescent="0.25">
      <c r="A4" s="129" t="s">
        <v>1397</v>
      </c>
      <c r="B4" s="129" t="s">
        <v>1389</v>
      </c>
      <c r="C4" s="129" t="s">
        <v>1409</v>
      </c>
      <c r="D4" s="129">
        <v>2005</v>
      </c>
      <c r="E4" s="914">
        <v>3.5000000000000003E-2</v>
      </c>
      <c r="F4" s="130">
        <v>8000</v>
      </c>
      <c r="G4" s="130">
        <v>1600.0400000000004</v>
      </c>
    </row>
    <row r="5" spans="1:7" x14ac:dyDescent="0.25">
      <c r="A5" s="129" t="s">
        <v>1397</v>
      </c>
      <c r="B5" s="129" t="s">
        <v>1389</v>
      </c>
      <c r="C5" s="129" t="s">
        <v>1410</v>
      </c>
      <c r="D5" s="129">
        <v>2016</v>
      </c>
      <c r="E5" s="914">
        <v>0.01</v>
      </c>
      <c r="F5" s="130">
        <v>10000</v>
      </c>
      <c r="G5" s="130">
        <v>8428.5730000000003</v>
      </c>
    </row>
    <row r="6" spans="1:7" x14ac:dyDescent="0.25">
      <c r="A6" s="129" t="s">
        <v>1397</v>
      </c>
      <c r="B6" s="129" t="s">
        <v>1389</v>
      </c>
      <c r="C6" s="129" t="s">
        <v>1411</v>
      </c>
      <c r="D6" s="129">
        <v>2020</v>
      </c>
      <c r="E6" s="914">
        <v>0.01</v>
      </c>
      <c r="F6" s="130">
        <v>15000</v>
      </c>
      <c r="G6" s="130">
        <v>15000</v>
      </c>
    </row>
    <row r="7" spans="1:7" x14ac:dyDescent="0.25">
      <c r="A7" s="129" t="s">
        <v>1397</v>
      </c>
      <c r="B7" s="129" t="s">
        <v>1389</v>
      </c>
      <c r="C7" s="129" t="s">
        <v>1412</v>
      </c>
      <c r="D7" s="129">
        <v>2021</v>
      </c>
      <c r="E7" s="914">
        <v>0.01</v>
      </c>
      <c r="F7" s="130">
        <v>5000</v>
      </c>
      <c r="G7" s="130">
        <v>2992.5709999999999</v>
      </c>
    </row>
    <row r="8" spans="1:7" x14ac:dyDescent="0.25">
      <c r="A8" s="129" t="s">
        <v>1397</v>
      </c>
      <c r="B8" s="129" t="s">
        <v>1389</v>
      </c>
      <c r="C8" s="129" t="s">
        <v>1413</v>
      </c>
      <c r="D8" s="129">
        <v>2022</v>
      </c>
      <c r="E8" s="914">
        <v>0.01</v>
      </c>
      <c r="F8" s="130">
        <v>20000</v>
      </c>
      <c r="G8" s="130">
        <v>0</v>
      </c>
    </row>
    <row r="9" spans="1:7" x14ac:dyDescent="0.25">
      <c r="A9" s="129" t="s">
        <v>1397</v>
      </c>
      <c r="B9" s="129" t="s">
        <v>1390</v>
      </c>
      <c r="C9" s="129" t="s">
        <v>1414</v>
      </c>
      <c r="D9" s="129">
        <v>2012</v>
      </c>
      <c r="E9" s="914">
        <v>3.0000000000000001E-3</v>
      </c>
      <c r="F9" s="130">
        <v>12600</v>
      </c>
      <c r="G9" s="130">
        <v>6490.3893188013635</v>
      </c>
    </row>
    <row r="10" spans="1:7" x14ac:dyDescent="0.25">
      <c r="A10" s="129" t="s">
        <v>1397</v>
      </c>
      <c r="B10" s="129" t="s">
        <v>1390</v>
      </c>
      <c r="C10" s="129" t="s">
        <v>1414</v>
      </c>
      <c r="D10" s="129">
        <v>2012</v>
      </c>
      <c r="E10" s="914">
        <v>0.01</v>
      </c>
      <c r="F10" s="130">
        <v>3472.7339999999999</v>
      </c>
      <c r="G10" s="130">
        <v>2942.0812500000002</v>
      </c>
    </row>
    <row r="11" spans="1:7" x14ac:dyDescent="0.25">
      <c r="A11" s="129" t="s">
        <v>1397</v>
      </c>
      <c r="B11" s="129" t="s">
        <v>1390</v>
      </c>
      <c r="C11" s="129" t="s">
        <v>1415</v>
      </c>
      <c r="D11" s="129">
        <v>2016</v>
      </c>
      <c r="E11" s="914" t="s">
        <v>1416</v>
      </c>
      <c r="F11" s="130">
        <v>26900</v>
      </c>
      <c r="G11" s="130">
        <v>21989.286200000002</v>
      </c>
    </row>
    <row r="12" spans="1:7" x14ac:dyDescent="0.25">
      <c r="A12" s="129" t="s">
        <v>1397</v>
      </c>
      <c r="B12" s="129" t="s">
        <v>1390</v>
      </c>
      <c r="C12" s="129" t="s">
        <v>1417</v>
      </c>
      <c r="D12" s="129">
        <v>2016</v>
      </c>
      <c r="E12" s="914" t="s">
        <v>1418</v>
      </c>
      <c r="F12" s="130">
        <v>1959.0580143497757</v>
      </c>
      <c r="G12" s="130">
        <v>1918.2443057174887</v>
      </c>
    </row>
    <row r="13" spans="1:7" x14ac:dyDescent="0.25">
      <c r="A13" s="129" t="s">
        <v>1397</v>
      </c>
      <c r="B13" s="129" t="s">
        <v>1390</v>
      </c>
      <c r="C13" s="129" t="s">
        <v>1419</v>
      </c>
      <c r="D13" s="129">
        <v>2016</v>
      </c>
      <c r="E13" s="914" t="s">
        <v>1420</v>
      </c>
      <c r="F13" s="130">
        <v>16470</v>
      </c>
      <c r="G13" s="130">
        <v>13094.007600000001</v>
      </c>
    </row>
    <row r="14" spans="1:7" x14ac:dyDescent="0.25">
      <c r="A14" s="129" t="s">
        <v>1397</v>
      </c>
      <c r="B14" s="129" t="s">
        <v>1390</v>
      </c>
      <c r="C14" s="129" t="s">
        <v>1421</v>
      </c>
      <c r="D14" s="129">
        <v>2016</v>
      </c>
      <c r="E14" s="914">
        <v>0.02</v>
      </c>
      <c r="F14" s="130">
        <v>9393.5118780269058</v>
      </c>
      <c r="G14" s="130">
        <v>6832.1437786547085</v>
      </c>
    </row>
    <row r="15" spans="1:7" x14ac:dyDescent="0.25">
      <c r="A15" s="129" t="s">
        <v>1397</v>
      </c>
      <c r="B15" s="129" t="s">
        <v>1390</v>
      </c>
      <c r="C15" s="129" t="s">
        <v>1422</v>
      </c>
      <c r="D15" s="129">
        <v>2020</v>
      </c>
      <c r="E15" s="914" t="s">
        <v>1420</v>
      </c>
      <c r="F15" s="130">
        <v>15000</v>
      </c>
      <c r="G15" s="130">
        <v>15000</v>
      </c>
    </row>
    <row r="16" spans="1:7" x14ac:dyDescent="0.25">
      <c r="A16" s="129" t="s">
        <v>1397</v>
      </c>
      <c r="B16" s="129" t="s">
        <v>1390</v>
      </c>
      <c r="C16" s="129" t="s">
        <v>1423</v>
      </c>
      <c r="D16" s="129">
        <v>2020</v>
      </c>
      <c r="E16" s="914">
        <v>0.02</v>
      </c>
      <c r="F16" s="130">
        <v>20000</v>
      </c>
      <c r="G16" s="130">
        <v>20000</v>
      </c>
    </row>
    <row r="17" spans="1:24" x14ac:dyDescent="0.25">
      <c r="A17" s="129" t="s">
        <v>1397</v>
      </c>
      <c r="B17" s="129" t="s">
        <v>1390</v>
      </c>
      <c r="C17" s="129" t="s">
        <v>1424</v>
      </c>
      <c r="D17" s="129">
        <v>2021</v>
      </c>
      <c r="E17" s="914" t="s">
        <v>1420</v>
      </c>
      <c r="F17" s="130">
        <v>5000</v>
      </c>
      <c r="G17" s="130">
        <v>5000</v>
      </c>
      <c r="U17" s="123"/>
      <c r="V17" s="123"/>
      <c r="W17" s="123"/>
      <c r="X17" s="123"/>
    </row>
    <row r="18" spans="1:24" x14ac:dyDescent="0.25">
      <c r="A18" s="129" t="s">
        <v>1397</v>
      </c>
      <c r="B18" s="129" t="s">
        <v>1390</v>
      </c>
      <c r="C18" s="129" t="s">
        <v>1424</v>
      </c>
      <c r="D18" s="129">
        <v>2021</v>
      </c>
      <c r="E18" s="914">
        <v>0.02</v>
      </c>
      <c r="F18" s="130">
        <v>20000</v>
      </c>
      <c r="G18" s="130">
        <v>20000</v>
      </c>
      <c r="U18" s="123"/>
      <c r="V18" s="123"/>
      <c r="W18" s="123"/>
      <c r="X18" s="123"/>
    </row>
    <row r="19" spans="1:24" x14ac:dyDescent="0.25">
      <c r="A19" s="129" t="s">
        <v>1397</v>
      </c>
      <c r="B19" s="129" t="s">
        <v>1390</v>
      </c>
      <c r="C19" s="129" t="s">
        <v>1425</v>
      </c>
      <c r="D19" s="129">
        <v>2021</v>
      </c>
      <c r="E19" s="914">
        <v>0.02</v>
      </c>
      <c r="F19" s="130">
        <v>5000</v>
      </c>
      <c r="G19" s="130">
        <v>5000</v>
      </c>
    </row>
    <row r="20" spans="1:24" x14ac:dyDescent="0.25">
      <c r="A20" s="129" t="s">
        <v>1397</v>
      </c>
      <c r="B20" s="129" t="s">
        <v>1390</v>
      </c>
      <c r="C20" s="129" t="s">
        <v>1426</v>
      </c>
      <c r="D20" s="129">
        <v>2022</v>
      </c>
      <c r="E20" s="914">
        <v>0.02</v>
      </c>
      <c r="F20" s="130">
        <v>5000</v>
      </c>
      <c r="G20" s="130">
        <v>0</v>
      </c>
    </row>
    <row r="21" spans="1:24" x14ac:dyDescent="0.25">
      <c r="A21" s="129" t="s">
        <v>1397</v>
      </c>
      <c r="B21" s="129" t="s">
        <v>1390</v>
      </c>
      <c r="C21" s="129" t="s">
        <v>1427</v>
      </c>
      <c r="D21" s="129">
        <v>2023</v>
      </c>
      <c r="E21" s="914" t="s">
        <v>1428</v>
      </c>
      <c r="F21" s="130">
        <v>30000</v>
      </c>
      <c r="G21" s="130">
        <v>0</v>
      </c>
    </row>
    <row r="22" spans="1:24" x14ac:dyDescent="0.25">
      <c r="A22" s="129" t="s">
        <v>1397</v>
      </c>
      <c r="B22" s="129" t="s">
        <v>1390</v>
      </c>
      <c r="C22" s="129" t="s">
        <v>1429</v>
      </c>
      <c r="D22" s="129">
        <v>2024</v>
      </c>
      <c r="E22" s="914" t="s">
        <v>1428</v>
      </c>
      <c r="F22" s="130">
        <v>25000</v>
      </c>
      <c r="G22" s="130">
        <v>0</v>
      </c>
    </row>
    <row r="23" spans="1:24" x14ac:dyDescent="0.25">
      <c r="A23" s="129" t="s">
        <v>1397</v>
      </c>
      <c r="B23" s="129" t="s">
        <v>1430</v>
      </c>
      <c r="C23" s="129" t="s">
        <v>1431</v>
      </c>
      <c r="D23" s="129">
        <v>2023</v>
      </c>
      <c r="E23" s="914" t="s">
        <v>1420</v>
      </c>
      <c r="F23" s="130">
        <v>7753</v>
      </c>
      <c r="G23" s="130">
        <v>0</v>
      </c>
    </row>
    <row r="24" spans="1:24" x14ac:dyDescent="0.25">
      <c r="A24" s="129" t="s">
        <v>1397</v>
      </c>
      <c r="B24" s="129" t="s">
        <v>1392</v>
      </c>
      <c r="C24" s="129" t="s">
        <v>1431</v>
      </c>
      <c r="D24" s="129">
        <v>2023</v>
      </c>
      <c r="E24" s="914" t="s">
        <v>1420</v>
      </c>
      <c r="F24" s="130">
        <v>7753</v>
      </c>
      <c r="G24" s="130">
        <v>0</v>
      </c>
    </row>
    <row r="25" spans="1:24" ht="18.75" customHeight="1" x14ac:dyDescent="0.25">
      <c r="A25" s="129" t="s">
        <v>1398</v>
      </c>
      <c r="B25" s="129" t="s">
        <v>1389</v>
      </c>
      <c r="C25" s="129" t="s">
        <v>1432</v>
      </c>
      <c r="D25" s="129">
        <v>2004</v>
      </c>
      <c r="E25" s="914">
        <v>3.5000000000000003E-2</v>
      </c>
      <c r="F25" s="130">
        <v>5000</v>
      </c>
      <c r="G25" s="130">
        <v>857.11800000000005</v>
      </c>
    </row>
    <row r="26" spans="1:24" x14ac:dyDescent="0.25">
      <c r="A26" s="129" t="s">
        <v>1398</v>
      </c>
      <c r="B26" s="129" t="s">
        <v>1393</v>
      </c>
      <c r="C26" s="129" t="s">
        <v>1432</v>
      </c>
      <c r="D26" s="129">
        <v>2009</v>
      </c>
      <c r="E26" s="914">
        <v>4.2770000000000002E-2</v>
      </c>
      <c r="F26" s="130">
        <v>4407.75</v>
      </c>
      <c r="G26" s="130">
        <v>0</v>
      </c>
    </row>
    <row r="27" spans="1:24" ht="18.75" customHeight="1" x14ac:dyDescent="0.25">
      <c r="A27" s="129" t="s">
        <v>1347</v>
      </c>
      <c r="B27" s="129" t="s">
        <v>1389</v>
      </c>
      <c r="C27" s="129" t="s">
        <v>1433</v>
      </c>
      <c r="D27" s="129">
        <v>2007</v>
      </c>
      <c r="E27" s="914">
        <v>3.5000000000000003E-2</v>
      </c>
      <c r="F27" s="130">
        <v>7000</v>
      </c>
      <c r="G27" s="130">
        <v>2200</v>
      </c>
    </row>
    <row r="28" spans="1:24" ht="18.75" customHeight="1" x14ac:dyDescent="0.25">
      <c r="A28" s="129" t="s">
        <v>1349</v>
      </c>
      <c r="B28" s="129" t="s">
        <v>1434</v>
      </c>
      <c r="C28" s="129" t="s">
        <v>1435</v>
      </c>
      <c r="D28" s="129">
        <v>2009</v>
      </c>
      <c r="E28" s="914">
        <v>4.9000000000000002E-2</v>
      </c>
      <c r="F28" s="130">
        <v>2562.9389999999999</v>
      </c>
      <c r="G28" s="130">
        <v>0</v>
      </c>
    </row>
    <row r="29" spans="1:24" x14ac:dyDescent="0.25">
      <c r="A29" s="129" t="s">
        <v>1349</v>
      </c>
      <c r="B29" s="129" t="s">
        <v>1436</v>
      </c>
      <c r="C29" s="129" t="s">
        <v>1437</v>
      </c>
      <c r="D29" s="129">
        <v>2009</v>
      </c>
      <c r="E29" s="914">
        <v>4.5900000000000003E-2</v>
      </c>
      <c r="F29" s="130">
        <v>39143</v>
      </c>
      <c r="G29" s="130">
        <v>15049.215436500001</v>
      </c>
    </row>
    <row r="30" spans="1:24" ht="19.5" customHeight="1" x14ac:dyDescent="0.25">
      <c r="A30" s="613" t="s">
        <v>1349</v>
      </c>
      <c r="B30" s="613" t="s">
        <v>1438</v>
      </c>
      <c r="C30" s="613" t="s">
        <v>1438</v>
      </c>
      <c r="D30" s="613">
        <v>2012</v>
      </c>
      <c r="E30" s="915" t="s">
        <v>1439</v>
      </c>
      <c r="F30" s="647">
        <v>764.298</v>
      </c>
      <c r="G30" s="647">
        <v>0</v>
      </c>
    </row>
    <row r="31" spans="1:24" ht="19.5" customHeight="1" thickBot="1" x14ac:dyDescent="0.3">
      <c r="A31" s="131" t="s">
        <v>202</v>
      </c>
      <c r="B31" s="131"/>
      <c r="C31" s="131"/>
      <c r="D31" s="209"/>
      <c r="E31" s="209"/>
      <c r="F31" s="210"/>
      <c r="G31" s="210">
        <f>SUM(G3:G30)</f>
        <v>164393.66988967353</v>
      </c>
    </row>
    <row r="32" spans="1:24" x14ac:dyDescent="0.25">
      <c r="A32" s="612"/>
      <c r="B32" s="612"/>
      <c r="C32" s="612"/>
      <c r="D32" s="613"/>
      <c r="E32" s="613"/>
      <c r="F32" s="614" t="s">
        <v>1440</v>
      </c>
      <c r="G32" s="615">
        <f>G31/NAgni!Y6/1000</f>
        <v>0.67386599879644282</v>
      </c>
    </row>
    <row r="33" spans="1:1" x14ac:dyDescent="0.25">
      <c r="A33" s="122" t="s">
        <v>1441</v>
      </c>
    </row>
    <row r="34" spans="1:1" x14ac:dyDescent="0.25">
      <c r="A34" s="617" t="s">
        <v>1442</v>
      </c>
    </row>
    <row r="35" spans="1:1" x14ac:dyDescent="0.25">
      <c r="A35" s="278" t="s">
        <v>1443</v>
      </c>
    </row>
  </sheetData>
  <pageMargins left="0.74803149606299202" right="0.74803149606299202" top="0.98425196850393704" bottom="0.98425196850393704" header="0.511811023622047" footer="0.511811023622047"/>
  <pageSetup scale="6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47880-4754-4C63-B142-4A19084AA76F}">
  <sheetPr codeName="Sheet1">
    <tabColor rgb="FF00B0F0"/>
    <pageSetUpPr fitToPage="1"/>
  </sheetPr>
  <dimension ref="A1:AO58"/>
  <sheetViews>
    <sheetView view="pageBreakPreview" zoomScale="80" zoomScaleNormal="80" zoomScaleSheetLayoutView="80" workbookViewId="0">
      <pane xSplit="1" ySplit="2" topLeftCell="B3" activePane="bottomRight" state="frozen"/>
      <selection pane="topRight" activeCell="A53" sqref="A53:XFD53"/>
      <selection pane="bottomLeft" activeCell="A53" sqref="A53:XFD53"/>
      <selection pane="bottomRight" activeCell="Z1" sqref="Z1:AK1048576"/>
    </sheetView>
  </sheetViews>
  <sheetFormatPr defaultColWidth="9.21875" defaultRowHeight="13.8" x14ac:dyDescent="0.3"/>
  <cols>
    <col min="1" max="1" width="29.21875" style="529" bestFit="1" customWidth="1"/>
    <col min="2" max="2" width="12" style="529" bestFit="1" customWidth="1"/>
    <col min="3" max="15" width="9.21875" style="529"/>
    <col min="16" max="25" width="9.21875" style="529" customWidth="1"/>
    <col min="26" max="16384" width="9.21875" style="529"/>
  </cols>
  <sheetData>
    <row r="1" spans="1:41" ht="25.5" customHeight="1" x14ac:dyDescent="0.3">
      <c r="A1" s="94" t="str">
        <f>Index!A104</f>
        <v>Table 9a    National government finances (GFS 2014 format, summary), FY2000-FY2023</v>
      </c>
    </row>
    <row r="2" spans="1:41" s="583" customFormat="1" ht="25.5" customHeight="1" x14ac:dyDescent="0.25">
      <c r="A2" s="523"/>
      <c r="B2" s="524" t="s">
        <v>233</v>
      </c>
      <c r="C2" s="524" t="s">
        <v>234</v>
      </c>
      <c r="D2" s="524" t="s">
        <v>235</v>
      </c>
      <c r="E2" s="524" t="s">
        <v>236</v>
      </c>
      <c r="F2" s="524" t="s">
        <v>237</v>
      </c>
      <c r="G2" s="524" t="s">
        <v>238</v>
      </c>
      <c r="H2" s="524" t="s">
        <v>239</v>
      </c>
      <c r="I2" s="524" t="s">
        <v>240</v>
      </c>
      <c r="J2" s="524" t="s">
        <v>241</v>
      </c>
      <c r="K2" s="524" t="s">
        <v>242</v>
      </c>
      <c r="L2" s="524" t="s">
        <v>243</v>
      </c>
      <c r="M2" s="524" t="s">
        <v>244</v>
      </c>
      <c r="N2" s="524" t="s">
        <v>245</v>
      </c>
      <c r="O2" s="524" t="s">
        <v>246</v>
      </c>
      <c r="P2" s="524" t="s">
        <v>247</v>
      </c>
      <c r="Q2" s="524" t="s">
        <v>248</v>
      </c>
      <c r="R2" s="524" t="s">
        <v>249</v>
      </c>
      <c r="S2" s="524" t="s">
        <v>250</v>
      </c>
      <c r="T2" s="524" t="s">
        <v>251</v>
      </c>
      <c r="U2" s="524" t="s">
        <v>252</v>
      </c>
      <c r="V2" s="524" t="s">
        <v>1444</v>
      </c>
      <c r="W2" s="524" t="s">
        <v>1445</v>
      </c>
      <c r="X2" s="524" t="s">
        <v>1446</v>
      </c>
      <c r="Y2" s="524" t="s">
        <v>1447</v>
      </c>
      <c r="Z2" s="581"/>
      <c r="AA2" s="581"/>
      <c r="AB2" s="581"/>
      <c r="AC2" s="581"/>
      <c r="AD2" s="581"/>
      <c r="AE2" s="581"/>
      <c r="AF2" s="581"/>
      <c r="AG2" s="581"/>
      <c r="AH2" s="581"/>
      <c r="AI2" s="581"/>
      <c r="AJ2" s="581"/>
      <c r="AK2" s="581"/>
      <c r="AL2" s="581"/>
      <c r="AM2" s="581"/>
      <c r="AN2" s="581"/>
      <c r="AO2" s="582"/>
    </row>
    <row r="3" spans="1:41" ht="20.25" customHeight="1" x14ac:dyDescent="0.3">
      <c r="A3" s="527" t="s">
        <v>100</v>
      </c>
      <c r="B3" s="528">
        <f t="shared" ref="B3:V3" si="0">SUM(B4:B7)</f>
        <v>64.545855522155762</v>
      </c>
      <c r="C3" s="528">
        <f t="shared" si="0"/>
        <v>52.406909942626953</v>
      </c>
      <c r="D3" s="528">
        <f t="shared" si="0"/>
        <v>58.325808525085449</v>
      </c>
      <c r="E3" s="528">
        <f t="shared" si="0"/>
        <v>69.630992889404297</v>
      </c>
      <c r="F3" s="528">
        <f t="shared" si="0"/>
        <v>72.742154598236084</v>
      </c>
      <c r="G3" s="528">
        <f t="shared" si="0"/>
        <v>77.380530834197998</v>
      </c>
      <c r="H3" s="528">
        <f t="shared" si="0"/>
        <v>87.139379978179932</v>
      </c>
      <c r="I3" s="528">
        <f t="shared" si="0"/>
        <v>92.096800327301025</v>
      </c>
      <c r="J3" s="528">
        <f t="shared" si="0"/>
        <v>84.83992338180542</v>
      </c>
      <c r="K3" s="528">
        <f t="shared" si="0"/>
        <v>76.296056270599365</v>
      </c>
      <c r="L3" s="528">
        <f t="shared" si="0"/>
        <v>85.708721160888672</v>
      </c>
      <c r="M3" s="528">
        <f t="shared" si="0"/>
        <v>87.235591411590576</v>
      </c>
      <c r="N3" s="528">
        <f t="shared" si="0"/>
        <v>95.035250186920166</v>
      </c>
      <c r="O3" s="528">
        <f t="shared" si="0"/>
        <v>92.017569541931152</v>
      </c>
      <c r="P3" s="528">
        <f t="shared" si="0"/>
        <v>106.60631656646729</v>
      </c>
      <c r="Q3" s="528">
        <f t="shared" si="0"/>
        <v>114.86372852325439</v>
      </c>
      <c r="R3" s="528">
        <f t="shared" si="0"/>
        <v>124.70112800598145</v>
      </c>
      <c r="S3" s="528">
        <f t="shared" si="0"/>
        <v>114.96192359924316</v>
      </c>
      <c r="T3" s="528">
        <f t="shared" si="0"/>
        <v>126.73304557800293</v>
      </c>
      <c r="U3" s="528">
        <f t="shared" si="0"/>
        <v>119.42132949829102</v>
      </c>
      <c r="V3" s="528">
        <f t="shared" si="0"/>
        <v>117.04505062103271</v>
      </c>
      <c r="W3" s="528">
        <f t="shared" ref="W3:X3" si="1">SUM(W4:W7)</f>
        <v>129.97350692749023</v>
      </c>
      <c r="X3" s="528">
        <f t="shared" si="1"/>
        <v>140.4530029296875</v>
      </c>
      <c r="Y3" s="528">
        <f t="shared" ref="Y3" si="2">SUM(Y4:Y7)</f>
        <v>139.6019983291626</v>
      </c>
      <c r="Z3" s="528"/>
      <c r="AA3" s="528"/>
      <c r="AB3" s="528"/>
      <c r="AC3" s="528"/>
      <c r="AD3" s="528"/>
      <c r="AE3" s="528"/>
      <c r="AF3" s="528"/>
      <c r="AG3" s="528"/>
      <c r="AH3" s="528"/>
      <c r="AI3" s="528"/>
      <c r="AJ3" s="528"/>
      <c r="AK3" s="528"/>
      <c r="AL3" s="528"/>
      <c r="AM3" s="528"/>
      <c r="AN3" s="528"/>
      <c r="AO3" s="528"/>
    </row>
    <row r="4" spans="1:41" x14ac:dyDescent="0.3">
      <c r="A4" s="530" t="s">
        <v>1448</v>
      </c>
      <c r="B4" s="528">
        <f>GFSdet!E4</f>
        <v>23.792585372924805</v>
      </c>
      <c r="C4" s="528">
        <f>GFSdet!F4</f>
        <v>24.836740493774414</v>
      </c>
      <c r="D4" s="528">
        <f>GFSdet!G4</f>
        <v>23.583259582519531</v>
      </c>
      <c r="E4" s="528">
        <f>GFSdet!H4</f>
        <v>24.346830368041992</v>
      </c>
      <c r="F4" s="528">
        <f>GFSdet!I4</f>
        <v>27.951417922973633</v>
      </c>
      <c r="G4" s="528">
        <f>GFSdet!J4</f>
        <v>31.90900993347168</v>
      </c>
      <c r="H4" s="528">
        <f>GFSdet!K4</f>
        <v>31.336498260498047</v>
      </c>
      <c r="I4" s="528">
        <f>GFSdet!L4</f>
        <v>30.827644348144531</v>
      </c>
      <c r="J4" s="528">
        <f>GFSdet!M4</f>
        <v>32.904468536376953</v>
      </c>
      <c r="K4" s="528">
        <f>GFSdet!N4</f>
        <v>29.29925537109375</v>
      </c>
      <c r="L4" s="528">
        <f>GFSdet!O4</f>
        <v>31.233390808105469</v>
      </c>
      <c r="M4" s="528">
        <f>GFSdet!P4</f>
        <v>34.705303192138672</v>
      </c>
      <c r="N4" s="528">
        <f>GFSdet!Q4</f>
        <v>38.986495971679688</v>
      </c>
      <c r="O4" s="528">
        <f>GFSdet!R4</f>
        <v>41.441249847412109</v>
      </c>
      <c r="P4" s="528">
        <f>GFSdet!S4</f>
        <v>47.019981384277344</v>
      </c>
      <c r="Q4" s="528">
        <f>GFSdet!T4</f>
        <v>56.553775787353516</v>
      </c>
      <c r="R4" s="528">
        <f>GFSdet!U4</f>
        <v>59.113941192626953</v>
      </c>
      <c r="S4" s="528">
        <f>GFSdet!V4</f>
        <v>56.918537139892578</v>
      </c>
      <c r="T4" s="528">
        <f>GFSdet!W4</f>
        <v>60.462627410888672</v>
      </c>
      <c r="U4" s="528">
        <f>GFSdet!X4</f>
        <v>51.784511566162109</v>
      </c>
      <c r="V4" s="528">
        <f>GFSdet!Y4</f>
        <v>47.274307250976563</v>
      </c>
      <c r="W4" s="528">
        <f>GFSdet!Z4</f>
        <v>40.073612213134766</v>
      </c>
      <c r="X4" s="528">
        <f>GFSdet!AA4</f>
        <v>43.055999755859375</v>
      </c>
      <c r="Y4" s="528">
        <f>GFSdet!AB4</f>
        <v>61.4010009765625</v>
      </c>
      <c r="AB4" s="528"/>
      <c r="AC4" s="528"/>
      <c r="AD4" s="528"/>
      <c r="AE4" s="528"/>
      <c r="AF4" s="528"/>
      <c r="AG4" s="528"/>
      <c r="AH4" s="528"/>
      <c r="AI4" s="528"/>
      <c r="AJ4" s="528"/>
      <c r="AK4" s="528"/>
      <c r="AL4" s="528"/>
      <c r="AM4" s="528"/>
      <c r="AN4" s="528"/>
      <c r="AO4" s="528"/>
    </row>
    <row r="5" spans="1:41" x14ac:dyDescent="0.3">
      <c r="A5" s="530" t="s">
        <v>1449</v>
      </c>
      <c r="B5" s="528">
        <f>GFSdet!E60</f>
        <v>0</v>
      </c>
      <c r="C5" s="528">
        <f>GFSdet!F60</f>
        <v>0</v>
      </c>
      <c r="D5" s="528">
        <f>GFSdet!G60</f>
        <v>0</v>
      </c>
      <c r="E5" s="528">
        <f>GFSdet!H60</f>
        <v>0</v>
      </c>
      <c r="F5" s="528">
        <f>GFSdet!I60</f>
        <v>0</v>
      </c>
      <c r="G5" s="528">
        <f>GFSdet!J60</f>
        <v>0</v>
      </c>
      <c r="H5" s="528">
        <f>GFSdet!K60</f>
        <v>0</v>
      </c>
      <c r="I5" s="528">
        <f>GFSdet!L60</f>
        <v>0</v>
      </c>
      <c r="J5" s="528">
        <f>GFSdet!M60</f>
        <v>0</v>
      </c>
      <c r="K5" s="528">
        <f>GFSdet!N60</f>
        <v>0</v>
      </c>
      <c r="L5" s="528">
        <f>GFSdet!O60</f>
        <v>0</v>
      </c>
      <c r="M5" s="528">
        <f>GFSdet!P60</f>
        <v>0</v>
      </c>
      <c r="N5" s="528">
        <f>GFSdet!Q60</f>
        <v>0</v>
      </c>
      <c r="O5" s="528">
        <f>GFSdet!R60</f>
        <v>0</v>
      </c>
      <c r="P5" s="528">
        <f>GFSdet!S60</f>
        <v>0</v>
      </c>
      <c r="Q5" s="528">
        <f>GFSdet!T60</f>
        <v>0</v>
      </c>
      <c r="R5" s="528">
        <f>GFSdet!U60</f>
        <v>0</v>
      </c>
      <c r="S5" s="528">
        <f>GFSdet!V60</f>
        <v>0</v>
      </c>
      <c r="T5" s="528">
        <f>GFSdet!W60</f>
        <v>0</v>
      </c>
      <c r="U5" s="528">
        <f>GFSdet!X60</f>
        <v>0</v>
      </c>
      <c r="V5" s="528">
        <f>GFSdet!Y60</f>
        <v>0</v>
      </c>
      <c r="W5" s="528">
        <f>GFSdet!Z60</f>
        <v>0</v>
      </c>
      <c r="X5" s="528">
        <f>GFSdet!AA60</f>
        <v>0</v>
      </c>
      <c r="Y5" s="528">
        <f>GFSdet!AB60</f>
        <v>0</v>
      </c>
      <c r="AB5" s="528"/>
      <c r="AC5" s="528"/>
      <c r="AD5" s="528"/>
      <c r="AE5" s="528"/>
      <c r="AF5" s="528"/>
      <c r="AG5" s="528"/>
      <c r="AH5" s="528"/>
      <c r="AI5" s="528"/>
      <c r="AJ5" s="528"/>
      <c r="AK5" s="528"/>
      <c r="AL5" s="528"/>
      <c r="AM5" s="528"/>
      <c r="AN5" s="528"/>
      <c r="AO5" s="528"/>
    </row>
    <row r="6" spans="1:41" x14ac:dyDescent="0.3">
      <c r="A6" s="530" t="s">
        <v>1450</v>
      </c>
      <c r="B6" s="528">
        <f>GFSdet!E70</f>
        <v>31.450241088867188</v>
      </c>
      <c r="C6" s="528">
        <f>GFSdet!F70</f>
        <v>21.683942794799805</v>
      </c>
      <c r="D6" s="528">
        <f>GFSdet!G70</f>
        <v>29.393697738647461</v>
      </c>
      <c r="E6" s="528">
        <f>GFSdet!H70</f>
        <v>39.208137512207031</v>
      </c>
      <c r="F6" s="528">
        <f>GFSdet!I70</f>
        <v>41.053302764892578</v>
      </c>
      <c r="G6" s="528">
        <f>GFSdet!J70</f>
        <v>40.778511047363281</v>
      </c>
      <c r="H6" s="528">
        <f>GFSdet!K70</f>
        <v>50.501895904541016</v>
      </c>
      <c r="I6" s="528">
        <f>GFSdet!L70</f>
        <v>56.010208129882813</v>
      </c>
      <c r="J6" s="528">
        <f>GFSdet!M70</f>
        <v>46.255596160888672</v>
      </c>
      <c r="K6" s="528">
        <f>GFSdet!N70</f>
        <v>41.795051574707031</v>
      </c>
      <c r="L6" s="528">
        <f>GFSdet!O70</f>
        <v>49.631572723388672</v>
      </c>
      <c r="M6" s="528">
        <f>GFSdet!P70</f>
        <v>45.9505615234375</v>
      </c>
      <c r="N6" s="528">
        <f>GFSdet!Q70</f>
        <v>48.171779632568359</v>
      </c>
      <c r="O6" s="528">
        <f>GFSdet!R70</f>
        <v>41.927101135253906</v>
      </c>
      <c r="P6" s="528">
        <f>GFSdet!S70</f>
        <v>47.118198394775391</v>
      </c>
      <c r="Q6" s="528">
        <f>GFSdet!T70</f>
        <v>43.691055297851563</v>
      </c>
      <c r="R6" s="528">
        <f>GFSdet!U70</f>
        <v>49.251319885253906</v>
      </c>
      <c r="S6" s="528">
        <f>GFSdet!V70</f>
        <v>37.315204620361328</v>
      </c>
      <c r="T6" s="528">
        <f>GFSdet!W70</f>
        <v>49.388568878173828</v>
      </c>
      <c r="U6" s="528">
        <f>GFSdet!X70</f>
        <v>50.300212860107422</v>
      </c>
      <c r="V6" s="528">
        <f>GFSdet!Y70</f>
        <v>55.886928558349609</v>
      </c>
      <c r="W6" s="528">
        <f>GFSdet!Z70</f>
        <v>73.144371032714844</v>
      </c>
      <c r="X6" s="528">
        <f>GFSdet!AA70</f>
        <v>83.46600341796875</v>
      </c>
      <c r="Y6" s="528">
        <f>GFSdet!AB70</f>
        <v>65.573997497558594</v>
      </c>
      <c r="AB6" s="528"/>
      <c r="AC6" s="528"/>
      <c r="AD6" s="528"/>
      <c r="AE6" s="528"/>
      <c r="AF6" s="528"/>
      <c r="AG6" s="528"/>
      <c r="AH6" s="528"/>
      <c r="AI6" s="528"/>
      <c r="AJ6" s="528"/>
      <c r="AK6" s="528"/>
      <c r="AL6" s="528"/>
      <c r="AM6" s="528"/>
      <c r="AN6" s="528"/>
      <c r="AO6" s="528"/>
    </row>
    <row r="7" spans="1:41" x14ac:dyDescent="0.3">
      <c r="A7" s="530" t="s">
        <v>1451</v>
      </c>
      <c r="B7" s="528">
        <f>GFSdet!E97</f>
        <v>9.3030290603637695</v>
      </c>
      <c r="C7" s="528">
        <f>GFSdet!F97</f>
        <v>5.8862266540527344</v>
      </c>
      <c r="D7" s="528">
        <f>GFSdet!G97</f>
        <v>5.348851203918457</v>
      </c>
      <c r="E7" s="528">
        <f>GFSdet!H97</f>
        <v>6.0760250091552734</v>
      </c>
      <c r="F7" s="528">
        <f>GFSdet!I97</f>
        <v>3.737433910369873</v>
      </c>
      <c r="G7" s="528">
        <f>GFSdet!J97</f>
        <v>4.6930098533630371</v>
      </c>
      <c r="H7" s="528">
        <f>GFSdet!K97</f>
        <v>5.3009858131408691</v>
      </c>
      <c r="I7" s="528">
        <f>GFSdet!L97</f>
        <v>5.2589478492736816</v>
      </c>
      <c r="J7" s="528">
        <f>GFSdet!M97</f>
        <v>5.6798586845397949</v>
      </c>
      <c r="K7" s="528">
        <f>GFSdet!N97</f>
        <v>5.201749324798584</v>
      </c>
      <c r="L7" s="528">
        <f>GFSdet!O97</f>
        <v>4.8437576293945313</v>
      </c>
      <c r="M7" s="528">
        <f>GFSdet!P97</f>
        <v>6.5797266960144043</v>
      </c>
      <c r="N7" s="528">
        <f>GFSdet!Q97</f>
        <v>7.8769745826721191</v>
      </c>
      <c r="O7" s="528">
        <f>GFSdet!R97</f>
        <v>8.6492185592651367</v>
      </c>
      <c r="P7" s="528">
        <f>GFSdet!S97</f>
        <v>12.468136787414551</v>
      </c>
      <c r="Q7" s="528">
        <f>GFSdet!T97</f>
        <v>14.618897438049316</v>
      </c>
      <c r="R7" s="528">
        <f>GFSdet!U97</f>
        <v>16.335866928100586</v>
      </c>
      <c r="S7" s="528">
        <f>GFSdet!V97</f>
        <v>20.728181838989258</v>
      </c>
      <c r="T7" s="528">
        <f>GFSdet!W97</f>
        <v>16.88184928894043</v>
      </c>
      <c r="U7" s="528">
        <f>GFSdet!X97</f>
        <v>17.336605072021484</v>
      </c>
      <c r="V7" s="528">
        <f>GFSdet!Y97</f>
        <v>13.883814811706543</v>
      </c>
      <c r="W7" s="528">
        <f>GFSdet!Z97</f>
        <v>16.755523681640625</v>
      </c>
      <c r="X7" s="528">
        <f>GFSdet!AA97</f>
        <v>13.930999755859375</v>
      </c>
      <c r="Y7" s="528">
        <f>GFSdet!AB97</f>
        <v>12.626999855041504</v>
      </c>
      <c r="AB7" s="528"/>
      <c r="AC7" s="528"/>
      <c r="AD7" s="528"/>
      <c r="AE7" s="528"/>
      <c r="AF7" s="528"/>
      <c r="AG7" s="528"/>
      <c r="AH7" s="528"/>
      <c r="AI7" s="528"/>
      <c r="AJ7" s="528"/>
      <c r="AK7" s="528"/>
      <c r="AL7" s="528"/>
      <c r="AM7" s="528"/>
      <c r="AN7" s="528"/>
      <c r="AO7" s="528"/>
    </row>
    <row r="8" spans="1:41" x14ac:dyDescent="0.3">
      <c r="A8" s="531"/>
      <c r="B8" s="528"/>
      <c r="AB8" s="528"/>
      <c r="AC8" s="528"/>
      <c r="AD8" s="528"/>
      <c r="AE8" s="528"/>
      <c r="AF8" s="528"/>
      <c r="AG8" s="528"/>
      <c r="AH8" s="528"/>
      <c r="AI8" s="528"/>
      <c r="AJ8" s="528"/>
      <c r="AK8" s="528"/>
      <c r="AL8" s="528"/>
      <c r="AM8" s="528"/>
      <c r="AN8" s="528"/>
      <c r="AO8" s="528"/>
    </row>
    <row r="9" spans="1:41" x14ac:dyDescent="0.3">
      <c r="A9" s="527" t="s">
        <v>104</v>
      </c>
      <c r="B9" s="528">
        <f t="shared" ref="B9:V9" si="3">SUM(B10:B17)</f>
        <v>-71.156538859009743</v>
      </c>
      <c r="C9" s="528">
        <f t="shared" si="3"/>
        <v>-64.414465010166168</v>
      </c>
      <c r="D9" s="528">
        <f t="shared" si="3"/>
        <v>-58.979438960552216</v>
      </c>
      <c r="E9" s="528">
        <f t="shared" si="3"/>
        <v>-60.417384505271912</v>
      </c>
      <c r="F9" s="528">
        <f t="shared" si="3"/>
        <v>-62.73783016204834</v>
      </c>
      <c r="G9" s="528">
        <f t="shared" si="3"/>
        <v>-61.373442411422729</v>
      </c>
      <c r="H9" s="528">
        <f t="shared" si="3"/>
        <v>-66.637782990932465</v>
      </c>
      <c r="I9" s="528">
        <f t="shared" si="3"/>
        <v>-71.766705930233002</v>
      </c>
      <c r="J9" s="528">
        <f t="shared" si="3"/>
        <v>-73.291365087032318</v>
      </c>
      <c r="K9" s="528">
        <f t="shared" si="3"/>
        <v>-67.163263559341431</v>
      </c>
      <c r="L9" s="528">
        <f t="shared" si="3"/>
        <v>-67.960905611515045</v>
      </c>
      <c r="M9" s="528">
        <f t="shared" si="3"/>
        <v>-70.190316200256348</v>
      </c>
      <c r="N9" s="528">
        <f t="shared" si="3"/>
        <v>-75.484139204025269</v>
      </c>
      <c r="O9" s="528">
        <f t="shared" si="3"/>
        <v>-81.052314281463623</v>
      </c>
      <c r="P9" s="528">
        <f t="shared" si="3"/>
        <v>-86.791069447994232</v>
      </c>
      <c r="Q9" s="528">
        <f t="shared" si="3"/>
        <v>-86.953140616416931</v>
      </c>
      <c r="R9" s="528">
        <f t="shared" si="3"/>
        <v>-97.222760558128357</v>
      </c>
      <c r="S9" s="528">
        <f t="shared" si="3"/>
        <v>-92.750136703252792</v>
      </c>
      <c r="T9" s="528">
        <f t="shared" si="3"/>
        <v>-102.29367998242378</v>
      </c>
      <c r="U9" s="528">
        <f t="shared" si="3"/>
        <v>-103.57906365394592</v>
      </c>
      <c r="V9" s="528">
        <f t="shared" si="3"/>
        <v>-134.26729440689087</v>
      </c>
      <c r="W9" s="528">
        <f t="shared" ref="W9:X9" si="4">SUM(W10:W17)</f>
        <v>-134.44776356220245</v>
      </c>
      <c r="X9" s="528">
        <f t="shared" si="4"/>
        <v>-128.45799720287323</v>
      </c>
      <c r="Y9" s="528">
        <f t="shared" ref="Y9" si="5">SUM(Y10:Y17)</f>
        <v>-123.5649990439415</v>
      </c>
      <c r="AB9" s="528"/>
      <c r="AC9" s="528"/>
      <c r="AD9" s="528"/>
      <c r="AE9" s="528"/>
      <c r="AF9" s="528"/>
      <c r="AG9" s="528"/>
      <c r="AH9" s="528"/>
      <c r="AI9" s="528"/>
      <c r="AJ9" s="528"/>
      <c r="AK9" s="528"/>
      <c r="AL9" s="528"/>
      <c r="AM9" s="528"/>
      <c r="AN9" s="528"/>
      <c r="AO9" s="528"/>
    </row>
    <row r="10" spans="1:41" x14ac:dyDescent="0.3">
      <c r="A10" s="530" t="s">
        <v>1452</v>
      </c>
      <c r="B10" s="528">
        <f>GFSdet!E145</f>
        <v>-29.652217864990234</v>
      </c>
      <c r="C10" s="528">
        <f>GFSdet!F145</f>
        <v>-30.128410339355469</v>
      </c>
      <c r="D10" s="528">
        <f>GFSdet!G145</f>
        <v>-30.844417572021484</v>
      </c>
      <c r="E10" s="528">
        <f>GFSdet!H145</f>
        <v>-32.006458282470703</v>
      </c>
      <c r="F10" s="528">
        <f>GFSdet!I145</f>
        <v>-31.481176376342773</v>
      </c>
      <c r="G10" s="528">
        <f>GFSdet!J145</f>
        <v>-31.625574111938477</v>
      </c>
      <c r="H10" s="528">
        <f>GFSdet!K145</f>
        <v>-32.655269622802734</v>
      </c>
      <c r="I10" s="528">
        <f>GFSdet!L145</f>
        <v>-33.786006927490234</v>
      </c>
      <c r="J10" s="528">
        <f>GFSdet!M145</f>
        <v>-34.819297790527344</v>
      </c>
      <c r="K10" s="528">
        <f>GFSdet!N145</f>
        <v>-34.217464447021484</v>
      </c>
      <c r="L10" s="528">
        <f>GFSdet!O145</f>
        <v>-33.386486053466797</v>
      </c>
      <c r="M10" s="528">
        <f>GFSdet!P145</f>
        <v>-34.338253021240234</v>
      </c>
      <c r="N10" s="528">
        <f>GFSdet!Q145</f>
        <v>-34.772171020507813</v>
      </c>
      <c r="O10" s="528">
        <f>GFSdet!R145</f>
        <v>-35.919692993164063</v>
      </c>
      <c r="P10" s="528">
        <f>GFSdet!S145</f>
        <v>-36.148105621337891</v>
      </c>
      <c r="Q10" s="528">
        <f>GFSdet!T145</f>
        <v>-37.582847595214844</v>
      </c>
      <c r="R10" s="528">
        <f>GFSdet!U145</f>
        <v>-40.967243194580078</v>
      </c>
      <c r="S10" s="528">
        <f>GFSdet!V145</f>
        <v>-42.857566833496094</v>
      </c>
      <c r="T10" s="528">
        <f>GFSdet!W145</f>
        <v>-44.574729919433594</v>
      </c>
      <c r="U10" s="528">
        <f>GFSdet!X145</f>
        <v>-45.540962219238281</v>
      </c>
      <c r="V10" s="528">
        <f>GFSdet!Y145</f>
        <v>-48.404029846191406</v>
      </c>
      <c r="W10" s="528">
        <f>GFSdet!Z145</f>
        <v>-48.717685699462891</v>
      </c>
      <c r="X10" s="528">
        <f>GFSdet!AA145</f>
        <v>-47.272998809814453</v>
      </c>
      <c r="Y10" s="528">
        <f>GFSdet!AB145</f>
        <v>-50.469001770019531</v>
      </c>
      <c r="AB10" s="528"/>
      <c r="AC10" s="528"/>
      <c r="AD10" s="528"/>
      <c r="AE10" s="528"/>
      <c r="AF10" s="528"/>
      <c r="AG10" s="528"/>
      <c r="AH10" s="528"/>
      <c r="AI10" s="528"/>
      <c r="AJ10" s="528"/>
      <c r="AK10" s="528"/>
      <c r="AL10" s="528"/>
      <c r="AM10" s="528"/>
      <c r="AN10" s="528"/>
      <c r="AO10" s="528"/>
    </row>
    <row r="11" spans="1:41" x14ac:dyDescent="0.3">
      <c r="A11" s="530" t="s">
        <v>1453</v>
      </c>
      <c r="B11" s="528">
        <f>GFSdet!E152</f>
        <v>-15.49851131439209</v>
      </c>
      <c r="C11" s="528">
        <f>GFSdet!F152</f>
        <v>-15.461820602416992</v>
      </c>
      <c r="D11" s="528">
        <f>GFSdet!G152</f>
        <v>-14.124922752380371</v>
      </c>
      <c r="E11" s="528">
        <f>GFSdet!H152</f>
        <v>-15.984689712524414</v>
      </c>
      <c r="F11" s="528">
        <f>GFSdet!I152</f>
        <v>-16.133378982543945</v>
      </c>
      <c r="G11" s="528">
        <f>GFSdet!J152</f>
        <v>-14.617353439331055</v>
      </c>
      <c r="H11" s="528">
        <f>GFSdet!K152</f>
        <v>-18.934820175170898</v>
      </c>
      <c r="I11" s="528">
        <f>GFSdet!L152</f>
        <v>-18.254705429077148</v>
      </c>
      <c r="J11" s="528">
        <f>GFSdet!M152</f>
        <v>-20.393379211425781</v>
      </c>
      <c r="K11" s="528">
        <f>GFSdet!N152</f>
        <v>-19.041826248168945</v>
      </c>
      <c r="L11" s="528">
        <f>GFSdet!O152</f>
        <v>-19.043954849243164</v>
      </c>
      <c r="M11" s="528">
        <f>GFSdet!P152</f>
        <v>-20.158468246459961</v>
      </c>
      <c r="N11" s="528">
        <f>GFSdet!Q152</f>
        <v>-21.938774108886719</v>
      </c>
      <c r="O11" s="528">
        <f>GFSdet!R152</f>
        <v>-22.573873519897461</v>
      </c>
      <c r="P11" s="528">
        <f>GFSdet!S152</f>
        <v>-24.636985778808594</v>
      </c>
      <c r="Q11" s="528">
        <f>GFSdet!T152</f>
        <v>-24.44639778137207</v>
      </c>
      <c r="R11" s="528">
        <f>GFSdet!U152</f>
        <v>-25.865066528320313</v>
      </c>
      <c r="S11" s="528">
        <f>GFSdet!V152</f>
        <v>-25.096368789672852</v>
      </c>
      <c r="T11" s="528">
        <f>GFSdet!W152</f>
        <v>-26.582307815551758</v>
      </c>
      <c r="U11" s="528">
        <f>GFSdet!X152</f>
        <v>-27.132867813110352</v>
      </c>
      <c r="V11" s="528">
        <f>GFSdet!Y152</f>
        <v>-26.834028244018555</v>
      </c>
      <c r="W11" s="528">
        <f>GFSdet!Z152</f>
        <v>-28.089820861816406</v>
      </c>
      <c r="X11" s="528">
        <f>GFSdet!AA152</f>
        <v>-28.333999633789063</v>
      </c>
      <c r="Y11" s="528">
        <f>GFSdet!AB152</f>
        <v>-34.655998229980469</v>
      </c>
      <c r="AB11" s="528"/>
      <c r="AC11" s="528"/>
      <c r="AD11" s="528"/>
      <c r="AE11" s="528"/>
      <c r="AF11" s="528"/>
      <c r="AG11" s="528"/>
      <c r="AH11" s="528"/>
      <c r="AI11" s="528"/>
      <c r="AJ11" s="528"/>
      <c r="AK11" s="528"/>
      <c r="AL11" s="528"/>
      <c r="AM11" s="528"/>
      <c r="AN11" s="528"/>
      <c r="AO11" s="528"/>
    </row>
    <row r="12" spans="1:41" x14ac:dyDescent="0.3">
      <c r="A12" s="530" t="s">
        <v>1454</v>
      </c>
      <c r="B12" s="528"/>
      <c r="C12" s="528"/>
      <c r="D12" s="528"/>
      <c r="E12" s="528"/>
      <c r="F12" s="528"/>
      <c r="G12" s="528"/>
      <c r="H12" s="528"/>
      <c r="I12" s="528"/>
      <c r="J12" s="528"/>
      <c r="K12" s="528"/>
      <c r="L12" s="528"/>
      <c r="M12" s="528"/>
      <c r="N12" s="528"/>
      <c r="O12" s="528"/>
      <c r="P12" s="528"/>
      <c r="Q12" s="528"/>
      <c r="R12" s="528"/>
      <c r="S12" s="528"/>
      <c r="T12" s="528"/>
      <c r="U12" s="528"/>
      <c r="V12" s="528"/>
      <c r="W12" s="528"/>
      <c r="X12" s="528"/>
      <c r="Y12" s="528"/>
      <c r="AB12" s="528"/>
      <c r="AC12" s="528"/>
      <c r="AD12" s="528"/>
      <c r="AE12" s="528"/>
      <c r="AF12" s="528"/>
      <c r="AG12" s="528"/>
      <c r="AH12" s="528"/>
      <c r="AI12" s="528"/>
      <c r="AJ12" s="528"/>
      <c r="AK12" s="528"/>
      <c r="AL12" s="528"/>
      <c r="AM12" s="528"/>
      <c r="AN12" s="528"/>
      <c r="AO12" s="528"/>
    </row>
    <row r="13" spans="1:41" x14ac:dyDescent="0.3">
      <c r="A13" s="530" t="s">
        <v>1455</v>
      </c>
      <c r="B13" s="528">
        <f>GFSdet!E180</f>
        <v>-0.17111100256443024</v>
      </c>
      <c r="C13" s="528">
        <f>GFSdet!F180</f>
        <v>-0.69999998807907104</v>
      </c>
      <c r="D13" s="528">
        <f>GFSdet!G180</f>
        <v>-0.71166700124740601</v>
      </c>
      <c r="E13" s="528">
        <f>GFSdet!H180</f>
        <v>-0.71193897724151611</v>
      </c>
      <c r="F13" s="528">
        <f>GFSdet!I180</f>
        <v>-0.68710899353027344</v>
      </c>
      <c r="G13" s="528">
        <f>GFSdet!J180</f>
        <v>-0.6653749942779541</v>
      </c>
      <c r="H13" s="528">
        <f>GFSdet!K180</f>
        <v>-0.65659397840499878</v>
      </c>
      <c r="I13" s="528">
        <f>GFSdet!L180</f>
        <v>-0.63442701101303101</v>
      </c>
      <c r="J13" s="528">
        <f>GFSdet!M180</f>
        <v>-0.81026500463485718</v>
      </c>
      <c r="K13" s="528">
        <f>GFSdet!N180</f>
        <v>-0.57196998596191406</v>
      </c>
      <c r="L13" s="528">
        <f>GFSdet!O180</f>
        <v>-0.68345600366592407</v>
      </c>
      <c r="M13" s="528">
        <f>GFSdet!P180</f>
        <v>-0.63748598098754883</v>
      </c>
      <c r="N13" s="528">
        <f>GFSdet!Q180</f>
        <v>-0.57914900779724121</v>
      </c>
      <c r="O13" s="528">
        <f>GFSdet!R180</f>
        <v>-0.58869600296020508</v>
      </c>
      <c r="P13" s="528">
        <f>GFSdet!S180</f>
        <v>-0.5419430136680603</v>
      </c>
      <c r="Q13" s="528">
        <f>GFSdet!T180</f>
        <v>-0.7482990026473999</v>
      </c>
      <c r="R13" s="528">
        <f>GFSdet!U180</f>
        <v>-0.44860398769378662</v>
      </c>
      <c r="S13" s="528">
        <f>GFSdet!V180</f>
        <v>-0.45656999945640564</v>
      </c>
      <c r="T13" s="528">
        <f>GFSdet!W180</f>
        <v>-0.43817499279975891</v>
      </c>
      <c r="U13" s="528">
        <f>GFSdet!X180</f>
        <v>-0.57224297523498535</v>
      </c>
      <c r="V13" s="528">
        <f>GFSdet!Y180</f>
        <v>-0.57375597953796387</v>
      </c>
      <c r="W13" s="528">
        <f>GFSdet!Z180</f>
        <v>-0.82977402210235596</v>
      </c>
      <c r="X13" s="528">
        <f>GFSdet!AA180</f>
        <v>-1.1929999589920044</v>
      </c>
      <c r="Y13" s="528">
        <f>GFSdet!AB180</f>
        <v>-4.0679998397827148</v>
      </c>
      <c r="AB13" s="528"/>
      <c r="AC13" s="528"/>
      <c r="AD13" s="528"/>
      <c r="AE13" s="528"/>
      <c r="AF13" s="528"/>
      <c r="AG13" s="528"/>
      <c r="AH13" s="528"/>
      <c r="AI13" s="528"/>
      <c r="AJ13" s="528"/>
      <c r="AK13" s="528"/>
      <c r="AL13" s="528"/>
      <c r="AM13" s="528"/>
      <c r="AN13" s="528"/>
      <c r="AO13" s="528"/>
    </row>
    <row r="14" spans="1:41" x14ac:dyDescent="0.3">
      <c r="A14" s="530" t="s">
        <v>1456</v>
      </c>
      <c r="B14" s="528">
        <f>GFSdet!E184</f>
        <v>-1.364954948425293</v>
      </c>
      <c r="C14" s="528">
        <f>GFSdet!F184</f>
        <v>-0.64999997615814209</v>
      </c>
      <c r="D14" s="528">
        <f>GFSdet!G184</f>
        <v>0</v>
      </c>
      <c r="E14" s="528">
        <f>GFSdet!H184</f>
        <v>0</v>
      </c>
      <c r="F14" s="528">
        <f>GFSdet!I184</f>
        <v>0</v>
      </c>
      <c r="G14" s="528">
        <f>GFSdet!J184</f>
        <v>0</v>
      </c>
      <c r="H14" s="528">
        <f>GFSdet!K184</f>
        <v>0</v>
      </c>
      <c r="I14" s="528">
        <f>GFSdet!L184</f>
        <v>0</v>
      </c>
      <c r="J14" s="528">
        <f>GFSdet!M184</f>
        <v>0</v>
      </c>
      <c r="K14" s="528">
        <f>GFSdet!N184</f>
        <v>0</v>
      </c>
      <c r="L14" s="528">
        <f>GFSdet!O184</f>
        <v>0</v>
      </c>
      <c r="M14" s="528">
        <f>GFSdet!P184</f>
        <v>0</v>
      </c>
      <c r="N14" s="528">
        <f>GFSdet!Q184</f>
        <v>0</v>
      </c>
      <c r="O14" s="528">
        <f>GFSdet!R184</f>
        <v>0</v>
      </c>
      <c r="P14" s="528">
        <f>GFSdet!S184</f>
        <v>0</v>
      </c>
      <c r="Q14" s="528">
        <f>GFSdet!T184</f>
        <v>0</v>
      </c>
      <c r="R14" s="528">
        <f>GFSdet!U184</f>
        <v>0</v>
      </c>
      <c r="S14" s="528">
        <f>GFSdet!V184</f>
        <v>0</v>
      </c>
      <c r="T14" s="528">
        <f>GFSdet!W184</f>
        <v>0</v>
      </c>
      <c r="U14" s="528">
        <f>GFSdet!X184</f>
        <v>-0.5</v>
      </c>
      <c r="V14" s="528">
        <f>GFSdet!Y184</f>
        <v>-2.2999999523162842</v>
      </c>
      <c r="W14" s="528">
        <f>GFSdet!Z184</f>
        <v>0</v>
      </c>
      <c r="X14" s="528">
        <f>GFSdet!AA184</f>
        <v>-1.7999999523162842</v>
      </c>
      <c r="Y14" s="528">
        <f>GFSdet!AB184</f>
        <v>0</v>
      </c>
      <c r="AB14" s="528"/>
      <c r="AC14" s="528"/>
      <c r="AD14" s="528"/>
      <c r="AE14" s="528"/>
      <c r="AF14" s="528"/>
      <c r="AG14" s="528"/>
      <c r="AH14" s="528"/>
      <c r="AI14" s="528"/>
      <c r="AJ14" s="528"/>
      <c r="AK14" s="528"/>
      <c r="AL14" s="528"/>
      <c r="AM14" s="528"/>
      <c r="AN14" s="528"/>
      <c r="AO14" s="528"/>
    </row>
    <row r="15" spans="1:41" x14ac:dyDescent="0.3">
      <c r="A15" s="530" t="s">
        <v>1457</v>
      </c>
      <c r="B15" s="528">
        <f>GFSdet!E195</f>
        <v>-9.6283912658691406</v>
      </c>
      <c r="C15" s="528">
        <f>GFSdet!F195</f>
        <v>-10.58277416229248</v>
      </c>
      <c r="D15" s="528">
        <f>GFSdet!G195</f>
        <v>-9.6504735946655273</v>
      </c>
      <c r="E15" s="528">
        <f>GFSdet!H195</f>
        <v>-12.479093551635742</v>
      </c>
      <c r="F15" s="528">
        <f>GFSdet!I195</f>
        <v>-9.7112197875976563</v>
      </c>
      <c r="G15" s="528">
        <f>GFSdet!J195</f>
        <v>-9.7772989273071289</v>
      </c>
      <c r="H15" s="528">
        <f>GFSdet!K195</f>
        <v>-10.798496246337891</v>
      </c>
      <c r="I15" s="528">
        <f>GFSdet!L195</f>
        <v>-11.191912651062012</v>
      </c>
      <c r="J15" s="528">
        <f>GFSdet!M195</f>
        <v>-10.406516075134277</v>
      </c>
      <c r="K15" s="528">
        <f>GFSdet!N195</f>
        <v>-9.6869869232177734</v>
      </c>
      <c r="L15" s="528">
        <f>GFSdet!O195</f>
        <v>-9.6671018600463867</v>
      </c>
      <c r="M15" s="528">
        <f>GFSdet!P195</f>
        <v>-9.4060487747192383</v>
      </c>
      <c r="N15" s="528">
        <f>GFSdet!Q195</f>
        <v>-9.6957130432128906</v>
      </c>
      <c r="O15" s="528">
        <f>GFSdet!R195</f>
        <v>-11.257566452026367</v>
      </c>
      <c r="P15" s="528">
        <f>GFSdet!S195</f>
        <v>-11.725377082824707</v>
      </c>
      <c r="Q15" s="528">
        <f>GFSdet!T195</f>
        <v>-14.953693389892578</v>
      </c>
      <c r="R15" s="528">
        <f>GFSdet!U195</f>
        <v>-17.50822639465332</v>
      </c>
      <c r="S15" s="528">
        <f>GFSdet!V195</f>
        <v>-14.454029083251953</v>
      </c>
      <c r="T15" s="528">
        <f>GFSdet!W195</f>
        <v>-18.456394195556641</v>
      </c>
      <c r="U15" s="528">
        <f>GFSdet!X195</f>
        <v>-18.538312911987305</v>
      </c>
      <c r="V15" s="528">
        <f>GFSdet!Y195</f>
        <v>-25.512117385864258</v>
      </c>
      <c r="W15" s="528">
        <f>GFSdet!Z195</f>
        <v>-20.890602111816406</v>
      </c>
      <c r="X15" s="528">
        <f>GFSdet!AA195</f>
        <v>-17.093999862670898</v>
      </c>
      <c r="Y15" s="528">
        <f>GFSdet!AB195</f>
        <v>-20.733999252319336</v>
      </c>
      <c r="AB15" s="528"/>
      <c r="AC15" s="528"/>
      <c r="AD15" s="528"/>
      <c r="AE15" s="528"/>
      <c r="AF15" s="528"/>
      <c r="AG15" s="528"/>
      <c r="AH15" s="528"/>
      <c r="AI15" s="528"/>
      <c r="AJ15" s="528"/>
      <c r="AK15" s="528"/>
      <c r="AL15" s="528"/>
      <c r="AM15" s="528"/>
      <c r="AN15" s="528"/>
      <c r="AO15" s="528"/>
    </row>
    <row r="16" spans="1:41" x14ac:dyDescent="0.3">
      <c r="A16" s="530" t="s">
        <v>1458</v>
      </c>
      <c r="B16" s="528">
        <f>GFSdet!E230</f>
        <v>0</v>
      </c>
      <c r="C16" s="528">
        <f>GFSdet!F230</f>
        <v>0</v>
      </c>
      <c r="D16" s="528">
        <f>GFSdet!G230</f>
        <v>0</v>
      </c>
      <c r="E16" s="528">
        <f>GFSdet!H230</f>
        <v>0</v>
      </c>
      <c r="F16" s="528">
        <f>GFSdet!I230</f>
        <v>0</v>
      </c>
      <c r="G16" s="528">
        <f>GFSdet!J230</f>
        <v>0</v>
      </c>
      <c r="H16" s="528">
        <f>GFSdet!K230</f>
        <v>0</v>
      </c>
      <c r="I16" s="528">
        <f>GFSdet!L230</f>
        <v>0</v>
      </c>
      <c r="J16" s="528">
        <f>GFSdet!M230</f>
        <v>0</v>
      </c>
      <c r="K16" s="528">
        <f>GFSdet!N230</f>
        <v>0</v>
      </c>
      <c r="L16" s="528">
        <f>GFSdet!O230</f>
        <v>0</v>
      </c>
      <c r="M16" s="528">
        <f>GFSdet!P230</f>
        <v>0</v>
      </c>
      <c r="N16" s="528">
        <f>GFSdet!Q230</f>
        <v>0</v>
      </c>
      <c r="O16" s="528">
        <f>GFSdet!R230</f>
        <v>0</v>
      </c>
      <c r="P16" s="528">
        <f>GFSdet!S230</f>
        <v>0</v>
      </c>
      <c r="Q16" s="528">
        <f>GFSdet!T230</f>
        <v>0</v>
      </c>
      <c r="R16" s="528">
        <f>GFSdet!U230</f>
        <v>0</v>
      </c>
      <c r="S16" s="528">
        <f>GFSdet!V230</f>
        <v>0</v>
      </c>
      <c r="T16" s="528">
        <f>GFSdet!W230</f>
        <v>0</v>
      </c>
      <c r="U16" s="528">
        <f>GFSdet!X230</f>
        <v>0</v>
      </c>
      <c r="V16" s="528">
        <f>GFSdet!Y230</f>
        <v>-14.520628929138184</v>
      </c>
      <c r="W16" s="528">
        <f>GFSdet!Z230</f>
        <v>-25.920461654663086</v>
      </c>
      <c r="X16" s="528">
        <f>GFSdet!AA230</f>
        <v>-22.400999069213867</v>
      </c>
      <c r="Y16" s="528">
        <f>GFSdet!AB230</f>
        <v>-0.56499999761581421</v>
      </c>
      <c r="AB16" s="528"/>
      <c r="AC16" s="528"/>
      <c r="AD16" s="528"/>
      <c r="AE16" s="528"/>
      <c r="AF16" s="528"/>
      <c r="AG16" s="528"/>
      <c r="AH16" s="528"/>
      <c r="AI16" s="528"/>
      <c r="AJ16" s="528"/>
      <c r="AK16" s="528"/>
      <c r="AL16" s="528"/>
      <c r="AM16" s="528"/>
      <c r="AN16" s="528"/>
      <c r="AO16" s="528"/>
    </row>
    <row r="17" spans="1:41" x14ac:dyDescent="0.3">
      <c r="A17" s="530" t="s">
        <v>1459</v>
      </c>
      <c r="B17" s="528">
        <f>GFSdet!E240</f>
        <v>-14.841352462768555</v>
      </c>
      <c r="C17" s="528">
        <f>GFSdet!F240</f>
        <v>-6.8914599418640137</v>
      </c>
      <c r="D17" s="528">
        <f>GFSdet!G240</f>
        <v>-3.6479580402374268</v>
      </c>
      <c r="E17" s="528">
        <f>GFSdet!H240</f>
        <v>0.76479601860046387</v>
      </c>
      <c r="F17" s="528">
        <f>GFSdet!I240</f>
        <v>-4.7249460220336914</v>
      </c>
      <c r="G17" s="528">
        <f>GFSdet!J240</f>
        <v>-4.6878409385681152</v>
      </c>
      <c r="H17" s="528">
        <f>GFSdet!K240</f>
        <v>-3.5926029682159424</v>
      </c>
      <c r="I17" s="528">
        <f>GFSdet!L240</f>
        <v>-7.8996539115905762</v>
      </c>
      <c r="J17" s="528">
        <f>GFSdet!M240</f>
        <v>-6.8619070053100586</v>
      </c>
      <c r="K17" s="528">
        <f>GFSdet!N240</f>
        <v>-3.6450159549713135</v>
      </c>
      <c r="L17" s="528">
        <f>GFSdet!O240</f>
        <v>-5.1799068450927734</v>
      </c>
      <c r="M17" s="528">
        <f>GFSdet!P240</f>
        <v>-5.6500601768493652</v>
      </c>
      <c r="N17" s="528">
        <f>GFSdet!Q240</f>
        <v>-8.4983320236206055</v>
      </c>
      <c r="O17" s="528">
        <f>GFSdet!R240</f>
        <v>-10.712485313415527</v>
      </c>
      <c r="P17" s="528">
        <f>GFSdet!S240</f>
        <v>-13.73865795135498</v>
      </c>
      <c r="Q17" s="528">
        <f>GFSdet!T240</f>
        <v>-9.2219028472900391</v>
      </c>
      <c r="R17" s="528">
        <f>GFSdet!U240</f>
        <v>-12.433620452880859</v>
      </c>
      <c r="S17" s="528">
        <f>GFSdet!V240</f>
        <v>-9.8856019973754883</v>
      </c>
      <c r="T17" s="528">
        <f>GFSdet!W240</f>
        <v>-12.242073059082031</v>
      </c>
      <c r="U17" s="528">
        <f>GFSdet!X240</f>
        <v>-11.294677734375</v>
      </c>
      <c r="V17" s="528">
        <f>GFSdet!Y240</f>
        <v>-16.122734069824219</v>
      </c>
      <c r="W17" s="528">
        <f>GFSdet!Z240</f>
        <v>-9.9994192123413086</v>
      </c>
      <c r="X17" s="528">
        <f>GFSdet!AA240</f>
        <v>-10.36299991607666</v>
      </c>
      <c r="Y17" s="528">
        <f>GFSdet!AB240</f>
        <v>-13.072999954223633</v>
      </c>
      <c r="Z17" s="528"/>
      <c r="AA17" s="528"/>
      <c r="AB17" s="528"/>
      <c r="AC17" s="528"/>
      <c r="AD17" s="528"/>
      <c r="AE17" s="528"/>
      <c r="AF17" s="528"/>
      <c r="AG17" s="528"/>
      <c r="AH17" s="528"/>
      <c r="AI17" s="528"/>
      <c r="AJ17" s="528"/>
      <c r="AK17" s="528"/>
      <c r="AL17" s="528"/>
      <c r="AM17" s="528"/>
      <c r="AN17" s="528"/>
      <c r="AO17" s="528"/>
    </row>
    <row r="18" spans="1:41" x14ac:dyDescent="0.3">
      <c r="A18" s="532"/>
      <c r="B18" s="528"/>
      <c r="Z18" s="528"/>
      <c r="AA18" s="528"/>
      <c r="AB18" s="528"/>
      <c r="AC18" s="528"/>
      <c r="AD18" s="528"/>
      <c r="AE18" s="528"/>
      <c r="AF18" s="528"/>
      <c r="AG18" s="528"/>
      <c r="AH18" s="528"/>
      <c r="AI18" s="528"/>
      <c r="AJ18" s="528"/>
      <c r="AK18" s="528"/>
      <c r="AL18" s="528"/>
      <c r="AM18" s="528"/>
      <c r="AN18" s="528"/>
      <c r="AO18" s="528"/>
    </row>
    <row r="19" spans="1:41" x14ac:dyDescent="0.3">
      <c r="A19" s="533" t="s">
        <v>107</v>
      </c>
      <c r="B19" s="528">
        <f t="shared" ref="B19:U19" si="6">SUM(B20:B22)</f>
        <v>6.6106820106506348</v>
      </c>
      <c r="C19" s="528">
        <f t="shared" si="6"/>
        <v>12.007557392120361</v>
      </c>
      <c r="D19" s="528">
        <f t="shared" si="6"/>
        <v>0.65336099080741405</v>
      </c>
      <c r="E19" s="528">
        <f t="shared" si="6"/>
        <v>-8.5446728467941284</v>
      </c>
      <c r="F19" s="528">
        <f t="shared" si="6"/>
        <v>-10.004321813583374</v>
      </c>
      <c r="G19" s="528">
        <f t="shared" si="6"/>
        <v>-15.99408745765686</v>
      </c>
      <c r="H19" s="528">
        <f t="shared" si="6"/>
        <v>-20.501595020294189</v>
      </c>
      <c r="I19" s="528">
        <f t="shared" si="6"/>
        <v>-20.502999544143677</v>
      </c>
      <c r="J19" s="528">
        <f t="shared" si="6"/>
        <v>-11.548560857772827</v>
      </c>
      <c r="K19" s="528">
        <f t="shared" si="6"/>
        <v>-9.1327939033508301</v>
      </c>
      <c r="L19" s="528">
        <f t="shared" si="6"/>
        <v>-17.747813701629639</v>
      </c>
      <c r="M19" s="528">
        <f t="shared" si="6"/>
        <v>-17.045270442962646</v>
      </c>
      <c r="N19" s="528">
        <f t="shared" si="6"/>
        <v>-19.550108909606934</v>
      </c>
      <c r="O19" s="528">
        <f t="shared" si="6"/>
        <v>-10.96625804901123</v>
      </c>
      <c r="P19" s="528">
        <f t="shared" si="6"/>
        <v>-19.815249979496002</v>
      </c>
      <c r="Q19" s="528">
        <f t="shared" si="6"/>
        <v>-27.909587860107422</v>
      </c>
      <c r="R19" s="528">
        <f t="shared" si="6"/>
        <v>-27.47636604309082</v>
      </c>
      <c r="S19" s="528">
        <f t="shared" si="6"/>
        <v>-22.21078634262085</v>
      </c>
      <c r="T19" s="528">
        <f t="shared" si="6"/>
        <v>-24.440367221832275</v>
      </c>
      <c r="U19" s="528">
        <f t="shared" si="6"/>
        <v>-15.842265129089355</v>
      </c>
      <c r="V19" s="528">
        <f t="shared" ref="V19:X19" si="7">SUM(V20:V22)</f>
        <v>17.222244262695313</v>
      </c>
      <c r="W19" s="528">
        <f t="shared" si="7"/>
        <v>4.4733961820602417</v>
      </c>
      <c r="X19" s="528">
        <f t="shared" si="7"/>
        <v>-12.619871139526367</v>
      </c>
      <c r="Y19" s="528">
        <f t="shared" ref="Y19" si="8">SUM(Y20:Y22)</f>
        <v>-16.036999940872192</v>
      </c>
      <c r="Z19" s="528"/>
      <c r="AA19" s="528"/>
      <c r="AB19" s="528"/>
      <c r="AC19" s="528"/>
      <c r="AD19" s="528"/>
      <c r="AE19" s="528"/>
      <c r="AF19" s="528"/>
      <c r="AG19" s="528"/>
      <c r="AH19" s="528"/>
      <c r="AI19" s="528"/>
      <c r="AJ19" s="528"/>
      <c r="AK19" s="528"/>
      <c r="AL19" s="528"/>
      <c r="AM19" s="528"/>
      <c r="AN19" s="528"/>
      <c r="AO19" s="528"/>
    </row>
    <row r="20" spans="1:41" x14ac:dyDescent="0.3">
      <c r="A20" s="534" t="s">
        <v>1460</v>
      </c>
      <c r="B20" s="528">
        <f>GFSdet!E269</f>
        <v>-13.841276168823242</v>
      </c>
      <c r="C20" s="528">
        <f>GFSdet!F269</f>
        <v>-14.706521034240723</v>
      </c>
      <c r="D20" s="528">
        <f>GFSdet!G269</f>
        <v>-20.092342376708984</v>
      </c>
      <c r="E20" s="528">
        <f>GFSdet!H269</f>
        <v>-14.10247802734375</v>
      </c>
      <c r="F20" s="528">
        <f>GFSdet!I269</f>
        <v>-18.079599380493164</v>
      </c>
      <c r="G20" s="528">
        <f>GFSdet!J269</f>
        <v>-13.573952674865723</v>
      </c>
      <c r="H20" s="528">
        <f>GFSdet!K269</f>
        <v>-20.233194351196289</v>
      </c>
      <c r="I20" s="528">
        <f>GFSdet!L269</f>
        <v>-24.404012680053711</v>
      </c>
      <c r="J20" s="528">
        <f>GFSdet!M269</f>
        <v>-14.943779945373535</v>
      </c>
      <c r="K20" s="528">
        <f>GFSdet!N269</f>
        <v>-10.740663528442383</v>
      </c>
      <c r="L20" s="528">
        <f>GFSdet!O269</f>
        <v>-20.095430374145508</v>
      </c>
      <c r="M20" s="528">
        <f>GFSdet!P269</f>
        <v>-14.53447151184082</v>
      </c>
      <c r="N20" s="528">
        <f>GFSdet!Q269</f>
        <v>-17.438604354858398</v>
      </c>
      <c r="O20" s="528">
        <f>GFSdet!R269</f>
        <v>-9.7332372665405273</v>
      </c>
      <c r="P20" s="528">
        <f>GFSdet!S269</f>
        <v>-10.996606826782227</v>
      </c>
      <c r="Q20" s="528">
        <f>GFSdet!T269</f>
        <v>-13.479606628417969</v>
      </c>
      <c r="R20" s="528">
        <f>GFSdet!U269</f>
        <v>-16.815061569213867</v>
      </c>
      <c r="S20" s="528">
        <f>GFSdet!V269</f>
        <v>-8.4212617874145508</v>
      </c>
      <c r="T20" s="528">
        <f>GFSdet!W269</f>
        <v>-6.6131510734558105</v>
      </c>
      <c r="U20" s="528">
        <f>GFSdet!X269</f>
        <v>-16.856752395629883</v>
      </c>
      <c r="V20" s="528">
        <f>GFSdet!Y269</f>
        <v>-16.50306510925293</v>
      </c>
      <c r="W20" s="528">
        <f>GFSdet!Z269</f>
        <v>-18.978755950927734</v>
      </c>
      <c r="X20" s="528">
        <f>GFSdet!AA269</f>
        <v>-21.867000579833984</v>
      </c>
      <c r="Y20" s="528">
        <f>GFSdet!AB269</f>
        <v>-13.473999977111816</v>
      </c>
      <c r="Z20" s="528"/>
      <c r="AA20" s="528"/>
      <c r="AB20" s="528"/>
      <c r="AC20" s="528"/>
      <c r="AD20" s="528"/>
      <c r="AE20" s="528"/>
      <c r="AF20" s="528"/>
      <c r="AG20" s="528"/>
      <c r="AH20" s="528"/>
      <c r="AI20" s="528"/>
      <c r="AJ20" s="528"/>
      <c r="AK20" s="528"/>
      <c r="AL20" s="528"/>
      <c r="AM20" s="528"/>
      <c r="AN20" s="528"/>
      <c r="AO20" s="528"/>
    </row>
    <row r="21" spans="1:41" x14ac:dyDescent="0.3">
      <c r="A21" s="534" t="s">
        <v>1461</v>
      </c>
      <c r="B21" s="528">
        <f>GFSdet!E296</f>
        <v>-3.5810065269470215</v>
      </c>
      <c r="C21" s="528">
        <f>GFSdet!F296</f>
        <v>28.258329391479492</v>
      </c>
      <c r="D21" s="528">
        <f>GFSdet!G296</f>
        <v>20.762735366821289</v>
      </c>
      <c r="E21" s="528">
        <f>GFSdet!H296</f>
        <v>3.8586862087249756</v>
      </c>
      <c r="F21" s="528">
        <f>GFSdet!I296</f>
        <v>3.2858555316925049</v>
      </c>
      <c r="G21" s="528">
        <f>GFSdet!J296</f>
        <v>3.0257952213287354</v>
      </c>
      <c r="H21" s="528">
        <f>GFSdet!K296</f>
        <v>-2.6912596225738525</v>
      </c>
      <c r="I21" s="528">
        <f>GFSdet!L296</f>
        <v>-3.4000790119171143</v>
      </c>
      <c r="J21" s="528">
        <f>GFSdet!M296</f>
        <v>4.8706440925598145</v>
      </c>
      <c r="K21" s="528">
        <f>GFSdet!N296</f>
        <v>2.9755926132202148</v>
      </c>
      <c r="L21" s="528">
        <f>GFSdet!O296</f>
        <v>-6.5224785804748535</v>
      </c>
      <c r="M21" s="528">
        <f>GFSdet!P296</f>
        <v>3.7958469390869141</v>
      </c>
      <c r="N21" s="528">
        <f>GFSdet!Q296</f>
        <v>-13.607491493225098</v>
      </c>
      <c r="O21" s="528">
        <f>GFSdet!R296</f>
        <v>6.5550270080566406</v>
      </c>
      <c r="P21" s="528">
        <f>GFSdet!S296</f>
        <v>-9.7128591537475586</v>
      </c>
      <c r="Q21" s="528">
        <f>GFSdet!T296</f>
        <v>-9.4053401947021484</v>
      </c>
      <c r="R21" s="528">
        <f>GFSdet!U296</f>
        <v>-27.848194122314453</v>
      </c>
      <c r="S21" s="528">
        <f>GFSdet!V296</f>
        <v>-18.435268402099609</v>
      </c>
      <c r="T21" s="528">
        <f>GFSdet!W296</f>
        <v>-29.269563674926758</v>
      </c>
      <c r="U21" s="528">
        <f>GFSdet!X296</f>
        <v>-3.3457989692687988</v>
      </c>
      <c r="V21" s="528">
        <f>GFSdet!Y296</f>
        <v>-28.823087692260742</v>
      </c>
      <c r="W21" s="528">
        <f>GFSdet!Z296</f>
        <v>1.0220869779586792</v>
      </c>
      <c r="X21" s="528">
        <f>GFSdet!AA296</f>
        <v>-8.8498706817626953</v>
      </c>
      <c r="Y21" s="528">
        <f>GFSdet!AB296</f>
        <v>-1.4409999847412109</v>
      </c>
      <c r="Z21" s="528"/>
      <c r="AA21" s="528"/>
      <c r="AB21" s="528"/>
      <c r="AC21" s="528"/>
      <c r="AD21" s="528"/>
      <c r="AE21" s="528"/>
      <c r="AF21" s="528"/>
      <c r="AG21" s="528"/>
      <c r="AH21" s="528"/>
      <c r="AI21" s="528"/>
      <c r="AJ21" s="528"/>
      <c r="AK21" s="528"/>
      <c r="AL21" s="528"/>
      <c r="AM21" s="528"/>
      <c r="AN21" s="528"/>
      <c r="AO21" s="528"/>
    </row>
    <row r="22" spans="1:41" s="546" customFormat="1" ht="20.25" customHeight="1" x14ac:dyDescent="0.25">
      <c r="A22" s="916" t="s">
        <v>1462</v>
      </c>
      <c r="B22" s="917">
        <f>GFSdet!E341</f>
        <v>24.032964706420898</v>
      </c>
      <c r="C22" s="917">
        <f>GFSdet!F341</f>
        <v>-1.5442509651184082</v>
      </c>
      <c r="D22" s="917">
        <f>GFSdet!G341</f>
        <v>-1.7031999304890633E-2</v>
      </c>
      <c r="E22" s="917">
        <f>GFSdet!H341</f>
        <v>1.699118971824646</v>
      </c>
      <c r="F22" s="917">
        <f>GFSdet!I341</f>
        <v>4.7894220352172852</v>
      </c>
      <c r="G22" s="917">
        <f>GFSdet!J341</f>
        <v>-5.445930004119873</v>
      </c>
      <c r="H22" s="917">
        <f>GFSdet!K341</f>
        <v>2.4228589534759521</v>
      </c>
      <c r="I22" s="917">
        <f>GFSdet!L341</f>
        <v>7.3010921478271484</v>
      </c>
      <c r="J22" s="917">
        <f>GFSdet!M341</f>
        <v>-1.4754250049591064</v>
      </c>
      <c r="K22" s="917">
        <f>GFSdet!N341</f>
        <v>-1.3677229881286621</v>
      </c>
      <c r="L22" s="917">
        <f>GFSdet!O341</f>
        <v>8.8700952529907227</v>
      </c>
      <c r="M22" s="917">
        <f>GFSdet!P341</f>
        <v>-6.3066458702087402</v>
      </c>
      <c r="N22" s="917">
        <f>GFSdet!Q341</f>
        <v>11.495986938476563</v>
      </c>
      <c r="O22" s="917">
        <f>GFSdet!R341</f>
        <v>-7.7880477905273438</v>
      </c>
      <c r="P22" s="917">
        <f>GFSdet!S341</f>
        <v>0.89421600103378296</v>
      </c>
      <c r="Q22" s="917">
        <f>GFSdet!T341</f>
        <v>-5.0246410369873047</v>
      </c>
      <c r="R22" s="917">
        <f>GFSdet!U341</f>
        <v>17.1868896484375</v>
      </c>
      <c r="S22" s="917">
        <f>GFSdet!V341</f>
        <v>4.6457438468933105</v>
      </c>
      <c r="T22" s="917">
        <f>GFSdet!W341</f>
        <v>11.442347526550293</v>
      </c>
      <c r="U22" s="917">
        <f>GFSdet!X341</f>
        <v>4.3602862358093262</v>
      </c>
      <c r="V22" s="917">
        <f>GFSdet!Y341</f>
        <v>62.548397064208984</v>
      </c>
      <c r="W22" s="917">
        <f>GFSdet!Z341</f>
        <v>22.430065155029297</v>
      </c>
      <c r="X22" s="917">
        <f>GFSdet!AA341</f>
        <v>18.097000122070313</v>
      </c>
      <c r="Y22" s="917">
        <f>GFSdet!AB341</f>
        <v>-1.121999979019165</v>
      </c>
      <c r="Z22" s="545"/>
      <c r="AA22" s="545"/>
      <c r="AB22" s="545"/>
      <c r="AC22" s="545"/>
      <c r="AD22" s="545"/>
      <c r="AE22" s="545"/>
      <c r="AF22" s="545"/>
      <c r="AG22" s="545"/>
      <c r="AH22" s="545"/>
      <c r="AI22" s="545"/>
      <c r="AJ22" s="545"/>
      <c r="AK22" s="545"/>
      <c r="AL22" s="545"/>
      <c r="AM22" s="545"/>
      <c r="AN22" s="545"/>
      <c r="AO22" s="545"/>
    </row>
    <row r="23" spans="1:41" ht="20.25" customHeight="1" x14ac:dyDescent="0.3">
      <c r="A23" s="535" t="s">
        <v>1463</v>
      </c>
      <c r="B23" s="528"/>
      <c r="C23" s="528"/>
      <c r="D23" s="528"/>
      <c r="E23" s="528">
        <f>GFSdet!H382</f>
        <v>1.2962331771850586</v>
      </c>
      <c r="F23" s="528">
        <f>GFSdet!I382</f>
        <v>0.33273458480834961</v>
      </c>
      <c r="G23" s="528">
        <f>GFSdet!J382</f>
        <v>2.2501082420349121</v>
      </c>
      <c r="H23" s="528">
        <f>GFSdet!K382</f>
        <v>0.26128137111663818</v>
      </c>
      <c r="I23" s="528">
        <f>GFSdet!L382</f>
        <v>0.88815391063690186</v>
      </c>
      <c r="J23" s="528">
        <f>GFSdet!M382</f>
        <v>-0.41277408599853516</v>
      </c>
      <c r="K23" s="528">
        <f>GFSdet!N382</f>
        <v>-0.43184939026832581</v>
      </c>
      <c r="L23" s="528">
        <f>GFSdet!O382</f>
        <v>0.43954920768737793</v>
      </c>
      <c r="M23" s="528">
        <f>GFSdet!P382</f>
        <v>0.3658081591129303</v>
      </c>
      <c r="N23" s="528">
        <f>GFSdet!Q382</f>
        <v>0.25581753253936768</v>
      </c>
      <c r="O23" s="528">
        <f>GFSdet!R382</f>
        <v>0</v>
      </c>
      <c r="P23" s="528">
        <f>GFSdet!S382</f>
        <v>0</v>
      </c>
      <c r="Q23" s="528">
        <f>GFSdet!T382</f>
        <v>0</v>
      </c>
      <c r="R23" s="528">
        <f>GFSdet!U382</f>
        <v>0</v>
      </c>
      <c r="S23" s="528">
        <f>GFSdet!V382</f>
        <v>0</v>
      </c>
      <c r="T23" s="528">
        <f>GFSdet!W382</f>
        <v>0</v>
      </c>
      <c r="U23" s="528">
        <f>GFSdet!X382</f>
        <v>0</v>
      </c>
      <c r="V23" s="528">
        <f>GFSdet!Y382</f>
        <v>0</v>
      </c>
      <c r="W23" s="528">
        <f>GFSdet!Z382</f>
        <v>0</v>
      </c>
      <c r="X23" s="528">
        <f>GFSdet!AA382</f>
        <v>0</v>
      </c>
      <c r="Y23" s="528">
        <f>GFSdet!AB382</f>
        <v>0</v>
      </c>
      <c r="Z23" s="528"/>
      <c r="AA23" s="528"/>
      <c r="AB23" s="528"/>
      <c r="AC23" s="528"/>
      <c r="AD23" s="528"/>
      <c r="AE23" s="528"/>
      <c r="AF23" s="528"/>
      <c r="AG23" s="528"/>
      <c r="AH23" s="528"/>
      <c r="AI23" s="528"/>
      <c r="AJ23" s="528"/>
      <c r="AK23" s="528"/>
      <c r="AL23" s="528"/>
      <c r="AM23" s="528"/>
      <c r="AN23" s="528"/>
      <c r="AO23" s="528"/>
    </row>
    <row r="24" spans="1:41" x14ac:dyDescent="0.3">
      <c r="A24" s="533" t="s">
        <v>1464</v>
      </c>
      <c r="B24" s="528"/>
      <c r="C24" s="528"/>
      <c r="D24" s="528"/>
      <c r="E24" s="528">
        <f>GFSdet!H496</f>
        <v>-1.5682159662246704</v>
      </c>
      <c r="F24" s="528">
        <f>GFSdet!I496</f>
        <v>0</v>
      </c>
      <c r="G24" s="528">
        <f>GFSdet!J496</f>
        <v>0</v>
      </c>
      <c r="H24" s="528">
        <f>GFSdet!K496</f>
        <v>0</v>
      </c>
      <c r="I24" s="528">
        <f>GFSdet!L496</f>
        <v>0</v>
      </c>
      <c r="J24" s="528">
        <f>GFSdet!M496</f>
        <v>0</v>
      </c>
      <c r="K24" s="528">
        <f>GFSdet!N496</f>
        <v>0</v>
      </c>
      <c r="L24" s="528">
        <f>GFSdet!O496</f>
        <v>0</v>
      </c>
      <c r="M24" s="528">
        <f>GFSdet!P496</f>
        <v>-1.1644630432128906</v>
      </c>
      <c r="N24" s="528">
        <f>GFSdet!Q496</f>
        <v>-3.5219640731811523</v>
      </c>
      <c r="O24" s="528">
        <f>GFSdet!R496</f>
        <v>0</v>
      </c>
      <c r="P24" s="528">
        <f>GFSdet!S496</f>
        <v>0</v>
      </c>
      <c r="Q24" s="528">
        <f>GFSdet!T496</f>
        <v>0</v>
      </c>
      <c r="R24" s="528">
        <f>GFSdet!U496</f>
        <v>0</v>
      </c>
      <c r="S24" s="528">
        <f>GFSdet!V496</f>
        <v>0</v>
      </c>
      <c r="T24" s="528">
        <f>GFSdet!W496</f>
        <v>0</v>
      </c>
      <c r="U24" s="528">
        <f>GFSdet!X496</f>
        <v>0</v>
      </c>
      <c r="V24" s="528">
        <f>GFSdet!Y496</f>
        <v>0</v>
      </c>
      <c r="W24" s="528">
        <f>GFSdet!Z496</f>
        <v>0</v>
      </c>
      <c r="X24" s="528">
        <f>GFSdet!AA496</f>
        <v>0</v>
      </c>
      <c r="Y24" s="528">
        <f>GFSdet!AB496</f>
        <v>0</v>
      </c>
      <c r="Z24" s="528"/>
      <c r="AA24" s="528"/>
      <c r="AB24" s="528"/>
      <c r="AC24" s="528"/>
      <c r="AD24" s="528"/>
      <c r="AE24" s="528"/>
      <c r="AF24" s="528"/>
      <c r="AG24" s="528"/>
      <c r="AH24" s="528"/>
      <c r="AI24" s="528"/>
      <c r="AJ24" s="528"/>
      <c r="AK24" s="528"/>
      <c r="AL24" s="528"/>
      <c r="AM24" s="528"/>
      <c r="AN24" s="528"/>
      <c r="AO24" s="528"/>
    </row>
    <row r="25" spans="1:41" x14ac:dyDescent="0.3">
      <c r="A25" s="533" t="s">
        <v>1465</v>
      </c>
      <c r="B25" s="528"/>
      <c r="C25" s="528"/>
      <c r="D25" s="528"/>
      <c r="E25" s="528">
        <f t="shared" ref="E25:U25" si="9">SUM(E26:E28)</f>
        <v>176.66388320922852</v>
      </c>
      <c r="F25" s="528">
        <f t="shared" si="9"/>
        <v>194.5992546081543</v>
      </c>
      <c r="G25" s="528">
        <f t="shared" si="9"/>
        <v>195.69752311706543</v>
      </c>
      <c r="H25" s="528">
        <f t="shared" si="9"/>
        <v>209.3131275177002</v>
      </c>
      <c r="I25" s="528">
        <f t="shared" si="9"/>
        <v>289.06315994262695</v>
      </c>
      <c r="J25" s="528">
        <f t="shared" si="9"/>
        <v>268.4730052947998</v>
      </c>
      <c r="K25" s="528">
        <f t="shared" si="9"/>
        <v>249.27973175048828</v>
      </c>
      <c r="L25" s="528">
        <f t="shared" si="9"/>
        <v>228.81000709533691</v>
      </c>
      <c r="M25" s="528">
        <f t="shared" si="9"/>
        <v>217.51007461547852</v>
      </c>
      <c r="N25" s="528">
        <f t="shared" si="9"/>
        <v>186.80933570861816</v>
      </c>
      <c r="O25" s="528">
        <f t="shared" si="9"/>
        <v>157.1400089263916</v>
      </c>
      <c r="P25" s="528">
        <f t="shared" si="9"/>
        <v>151.7989501953125</v>
      </c>
      <c r="Q25" s="528">
        <f t="shared" si="9"/>
        <v>7.7420005798339844</v>
      </c>
      <c r="R25" s="528">
        <f t="shared" si="9"/>
        <v>-5.6613616943359375</v>
      </c>
      <c r="S25" s="528">
        <f t="shared" si="9"/>
        <v>-30.980690002441406</v>
      </c>
      <c r="T25" s="528">
        <f t="shared" si="9"/>
        <v>-23.169822692871094</v>
      </c>
      <c r="U25" s="528">
        <f t="shared" si="9"/>
        <v>366.55025863647461</v>
      </c>
      <c r="V25" s="528">
        <f t="shared" ref="V25" si="10">SUM(V26:V28)</f>
        <v>303.97357177734375</v>
      </c>
      <c r="W25" s="528">
        <f t="shared" ref="W25:Y25" si="11">SUM(W26:W28)</f>
        <v>298.77481269836426</v>
      </c>
      <c r="X25" s="528">
        <f t="shared" si="11"/>
        <v>0</v>
      </c>
      <c r="Y25" s="528">
        <f t="shared" si="11"/>
        <v>0</v>
      </c>
      <c r="Z25" s="528"/>
      <c r="AA25" s="528"/>
      <c r="AB25" s="528"/>
      <c r="AC25" s="528"/>
      <c r="AD25" s="528"/>
      <c r="AE25" s="528"/>
      <c r="AF25" s="528"/>
      <c r="AG25" s="528"/>
      <c r="AH25" s="528"/>
      <c r="AI25" s="528"/>
      <c r="AJ25" s="528"/>
      <c r="AK25" s="528"/>
      <c r="AL25" s="528"/>
      <c r="AM25" s="528"/>
      <c r="AN25" s="528"/>
      <c r="AO25" s="528"/>
    </row>
    <row r="26" spans="1:41" x14ac:dyDescent="0.3">
      <c r="A26" s="530" t="s">
        <v>1466</v>
      </c>
      <c r="B26" s="528"/>
      <c r="C26" s="528"/>
      <c r="D26" s="528"/>
      <c r="E26" s="528">
        <f>GFSdet!H613</f>
        <v>188.76441955566406</v>
      </c>
      <c r="F26" s="528">
        <f>GFSdet!I613</f>
        <v>214.35301208496094</v>
      </c>
      <c r="G26" s="528">
        <f>GFSdet!J613</f>
        <v>211.51127624511719</v>
      </c>
      <c r="H26" s="528">
        <f>GFSdet!K613</f>
        <v>224.76876831054688</v>
      </c>
      <c r="I26" s="528">
        <f>GFSdet!L613</f>
        <v>307.592529296875</v>
      </c>
      <c r="J26" s="528">
        <f>GFSdet!M613</f>
        <v>290.53952026367188</v>
      </c>
      <c r="K26" s="528">
        <f>GFSdet!N613</f>
        <v>273.46621704101563</v>
      </c>
      <c r="L26" s="528">
        <f>GFSdet!O613</f>
        <v>255.41441345214844</v>
      </c>
      <c r="M26" s="528">
        <f>GFSdet!P613</f>
        <v>242.88441467285156</v>
      </c>
      <c r="N26" s="528">
        <f>GFSdet!Q613</f>
        <v>213.53340148925781</v>
      </c>
      <c r="O26" s="528">
        <f>GFSdet!R613</f>
        <v>182.2806396484375</v>
      </c>
      <c r="P26" s="528">
        <f>GFSdet!S613</f>
        <v>167.81272888183594</v>
      </c>
      <c r="Q26" s="528">
        <f>GFSdet!T613</f>
        <v>153.87713623046875</v>
      </c>
      <c r="R26" s="528">
        <f>GFSdet!U613</f>
        <v>141.18577575683594</v>
      </c>
      <c r="S26" s="528">
        <f>GFSdet!V613</f>
        <v>122.25838470458984</v>
      </c>
      <c r="T26" s="528">
        <f>GFSdet!W613</f>
        <v>125.16092681884766</v>
      </c>
      <c r="U26" s="528">
        <f>GFSdet!X612</f>
        <v>-28.346683502197266</v>
      </c>
      <c r="V26" s="528">
        <f>GFSdet!Y612</f>
        <v>127.37478637695313</v>
      </c>
      <c r="W26" s="528">
        <f>GFSdet!Z612</f>
        <v>131.83097839355469</v>
      </c>
      <c r="X26" s="528">
        <f>GFSdet!AA612</f>
        <v>0</v>
      </c>
      <c r="Y26" s="528">
        <f>GFSdet!AB612</f>
        <v>0</v>
      </c>
      <c r="Z26" s="528"/>
      <c r="AA26" s="528"/>
      <c r="AB26" s="528"/>
      <c r="AC26" s="528"/>
      <c r="AD26" s="528"/>
      <c r="AE26" s="528"/>
      <c r="AF26" s="528"/>
      <c r="AG26" s="528"/>
      <c r="AH26" s="528"/>
      <c r="AI26" s="528"/>
      <c r="AJ26" s="528"/>
      <c r="AK26" s="528"/>
      <c r="AL26" s="528"/>
      <c r="AM26" s="528"/>
      <c r="AN26" s="528"/>
      <c r="AO26" s="528"/>
    </row>
    <row r="27" spans="1:41" x14ac:dyDescent="0.3">
      <c r="A27" s="530" t="s">
        <v>1467</v>
      </c>
      <c r="B27" s="528"/>
      <c r="C27" s="528"/>
      <c r="D27" s="528"/>
      <c r="E27" s="528">
        <f>GFSdet!H640</f>
        <v>25.072452545166016</v>
      </c>
      <c r="F27" s="528">
        <f>GFSdet!I640</f>
        <v>22.119331359863281</v>
      </c>
      <c r="G27" s="528">
        <f>GFSdet!J640</f>
        <v>21.343645095825195</v>
      </c>
      <c r="H27" s="528">
        <f>GFSdet!K640</f>
        <v>24.296186447143555</v>
      </c>
      <c r="I27" s="528">
        <f>GFSdet!L640</f>
        <v>28.584419250488281</v>
      </c>
      <c r="J27" s="528">
        <f>GFSdet!M640</f>
        <v>23.301000595092773</v>
      </c>
      <c r="K27" s="528">
        <f>GFSdet!N640</f>
        <v>19.893558502197266</v>
      </c>
      <c r="L27" s="528">
        <f>GFSdet!O640</f>
        <v>26.415109634399414</v>
      </c>
      <c r="M27" s="528">
        <f>GFSdet!P640</f>
        <v>21.360355377197266</v>
      </c>
      <c r="N27" s="528">
        <f>GFSdet!Q640</f>
        <v>31.701700210571289</v>
      </c>
      <c r="O27" s="528">
        <f>GFSdet!R640</f>
        <v>25.146673202514648</v>
      </c>
      <c r="P27" s="528">
        <f>GFSdet!S640</f>
        <v>34.859531402587891</v>
      </c>
      <c r="Q27" s="528">
        <f>GFSdet!T640</f>
        <v>44.264873504638672</v>
      </c>
      <c r="R27" s="528">
        <f>GFSdet!U640</f>
        <v>72.113067626953125</v>
      </c>
      <c r="S27" s="528">
        <f>GFSdet!V640</f>
        <v>90.54833984375</v>
      </c>
      <c r="T27" s="528">
        <f>GFSdet!W640</f>
        <v>119.81790161132813</v>
      </c>
      <c r="U27" s="528">
        <f>GFSdet!X640</f>
        <v>123.1636962890625</v>
      </c>
      <c r="V27" s="528">
        <f>GFSdet!Y640</f>
        <v>151.98678588867188</v>
      </c>
      <c r="W27" s="528">
        <f>GFSdet!Z640</f>
        <v>149.38740539550781</v>
      </c>
      <c r="X27" s="528">
        <f>GFSdet!AA640</f>
        <v>0</v>
      </c>
      <c r="Y27" s="528">
        <f>GFSdet!AB640</f>
        <v>0</v>
      </c>
      <c r="Z27" s="528"/>
      <c r="AA27" s="528"/>
      <c r="AB27" s="528"/>
      <c r="AC27" s="528"/>
      <c r="AD27" s="528"/>
      <c r="AE27" s="528"/>
      <c r="AF27" s="528"/>
      <c r="AG27" s="528"/>
      <c r="AH27" s="528"/>
      <c r="AI27" s="528"/>
      <c r="AJ27" s="528"/>
      <c r="AK27" s="528"/>
      <c r="AL27" s="528"/>
      <c r="AM27" s="528"/>
      <c r="AN27" s="528"/>
      <c r="AO27" s="528"/>
    </row>
    <row r="28" spans="1:41" s="546" customFormat="1" ht="20.25" customHeight="1" x14ac:dyDescent="0.25">
      <c r="A28" s="916" t="s">
        <v>1468</v>
      </c>
      <c r="B28" s="917"/>
      <c r="C28" s="917"/>
      <c r="D28" s="917"/>
      <c r="E28" s="917">
        <f>-GFSdet!H685</f>
        <v>-37.172988891601563</v>
      </c>
      <c r="F28" s="917">
        <f>-GFSdet!I685</f>
        <v>-41.873088836669922</v>
      </c>
      <c r="G28" s="917">
        <f>-GFSdet!J685</f>
        <v>-37.157398223876953</v>
      </c>
      <c r="H28" s="917">
        <f>-GFSdet!K685</f>
        <v>-39.751827239990234</v>
      </c>
      <c r="I28" s="917">
        <f>-GFSdet!L685</f>
        <v>-47.113788604736328</v>
      </c>
      <c r="J28" s="917">
        <f>-GFSdet!M685</f>
        <v>-45.367515563964844</v>
      </c>
      <c r="K28" s="917">
        <f>-GFSdet!N685</f>
        <v>-44.080043792724609</v>
      </c>
      <c r="L28" s="917">
        <f>-GFSdet!O685</f>
        <v>-53.019515991210938</v>
      </c>
      <c r="M28" s="917">
        <f>-GFSdet!P685</f>
        <v>-46.734695434570313</v>
      </c>
      <c r="N28" s="917">
        <f>-GFSdet!Q685</f>
        <v>-58.425765991210938</v>
      </c>
      <c r="O28" s="917">
        <f>-GFSdet!R685</f>
        <v>-50.287303924560547</v>
      </c>
      <c r="P28" s="917">
        <f>-GFSdet!S685</f>
        <v>-50.873310089111328</v>
      </c>
      <c r="Q28" s="917">
        <f>-GFSdet!T685</f>
        <v>-190.40000915527344</v>
      </c>
      <c r="R28" s="917">
        <f>-GFSdet!U685</f>
        <v>-218.960205078125</v>
      </c>
      <c r="S28" s="917">
        <f>-GFSdet!V685</f>
        <v>-243.78741455078125</v>
      </c>
      <c r="T28" s="917">
        <f>-GFSdet!W685</f>
        <v>-268.14865112304688</v>
      </c>
      <c r="U28" s="917">
        <f>GFSdet!X685</f>
        <v>271.73324584960938</v>
      </c>
      <c r="V28" s="917">
        <f>GFSdet!Y685</f>
        <v>24.61199951171875</v>
      </c>
      <c r="W28" s="917">
        <f>GFSdet!Z685</f>
        <v>17.556428909301758</v>
      </c>
      <c r="X28" s="917">
        <f>GFSdet!AA685</f>
        <v>0</v>
      </c>
      <c r="Y28" s="917">
        <f>GFSdet!AB685</f>
        <v>0</v>
      </c>
      <c r="Z28" s="545"/>
      <c r="AA28" s="545"/>
      <c r="AB28" s="545"/>
      <c r="AC28" s="545"/>
      <c r="AD28" s="545"/>
      <c r="AE28" s="545"/>
      <c r="AF28" s="545"/>
      <c r="AG28" s="545"/>
      <c r="AH28" s="545"/>
      <c r="AI28" s="545"/>
      <c r="AJ28" s="545"/>
      <c r="AK28" s="545"/>
      <c r="AL28" s="545"/>
      <c r="AM28" s="545"/>
      <c r="AN28" s="545"/>
      <c r="AO28" s="545"/>
    </row>
    <row r="29" spans="1:41" x14ac:dyDescent="0.3">
      <c r="Z29" s="528"/>
      <c r="AA29" s="528"/>
      <c r="AB29" s="528"/>
      <c r="AC29" s="528"/>
      <c r="AD29" s="528"/>
      <c r="AE29" s="528"/>
      <c r="AF29" s="528"/>
      <c r="AG29" s="528"/>
      <c r="AH29" s="528"/>
      <c r="AI29" s="528"/>
      <c r="AJ29" s="528"/>
      <c r="AK29" s="528"/>
      <c r="AL29" s="528"/>
      <c r="AM29" s="528"/>
      <c r="AN29" s="528"/>
      <c r="AO29" s="528"/>
    </row>
    <row r="30" spans="1:41" x14ac:dyDescent="0.3">
      <c r="A30" s="527" t="s">
        <v>1469</v>
      </c>
      <c r="Z30" s="528"/>
      <c r="AA30" s="528"/>
      <c r="AB30" s="528"/>
      <c r="AC30" s="528"/>
      <c r="AD30" s="528"/>
      <c r="AE30" s="528"/>
      <c r="AF30" s="528"/>
      <c r="AG30" s="528"/>
      <c r="AH30" s="528"/>
      <c r="AI30" s="528"/>
      <c r="AJ30" s="528"/>
      <c r="AK30" s="528"/>
      <c r="AL30" s="528"/>
      <c r="AM30" s="528"/>
      <c r="AN30" s="528"/>
      <c r="AO30" s="528"/>
    </row>
    <row r="31" spans="1:41" x14ac:dyDescent="0.3">
      <c r="A31" s="536" t="s">
        <v>1470</v>
      </c>
      <c r="B31" s="528">
        <f>GFSdet!E728</f>
        <v>-6.610682487487793</v>
      </c>
      <c r="C31" s="528">
        <f>GFSdet!F728</f>
        <v>-12.00755786895752</v>
      </c>
      <c r="D31" s="528">
        <f>GFSdet!G728</f>
        <v>-0.65363025665283203</v>
      </c>
      <c r="E31" s="528">
        <f>GFSdet!H728</f>
        <v>9.2136096954345703</v>
      </c>
      <c r="F31" s="528">
        <f>GFSdet!I728</f>
        <v>10.004321098327637</v>
      </c>
      <c r="G31" s="528">
        <f>GFSdet!J728</f>
        <v>16.007087707519531</v>
      </c>
      <c r="H31" s="528">
        <f>GFSdet!K728</f>
        <v>20.501596450805664</v>
      </c>
      <c r="I31" s="528">
        <f>GFSdet!L728</f>
        <v>20.330095291137695</v>
      </c>
      <c r="J31" s="528">
        <f>GFSdet!M728</f>
        <v>11.548561096191406</v>
      </c>
      <c r="K31" s="528">
        <f>GFSdet!N728</f>
        <v>9.1327943801879883</v>
      </c>
      <c r="L31" s="528">
        <f>GFSdet!O728</f>
        <v>17.747814178466797</v>
      </c>
      <c r="M31" s="528">
        <f>GFSdet!P728</f>
        <v>17.045272827148438</v>
      </c>
      <c r="N31" s="528">
        <f>GFSdet!Q728</f>
        <v>19.551111221313477</v>
      </c>
      <c r="O31" s="528">
        <f>GFSdet!R728</f>
        <v>10.965255737304688</v>
      </c>
      <c r="P31" s="528">
        <f>GFSdet!S728</f>
        <v>19.815250396728516</v>
      </c>
      <c r="Q31" s="528">
        <f>GFSdet!T728</f>
        <v>27.910587310791016</v>
      </c>
      <c r="R31" s="528">
        <f>GFSdet!U728</f>
        <v>27.478366851806641</v>
      </c>
      <c r="S31" s="528">
        <f>GFSdet!V728</f>
        <v>22.211786270141602</v>
      </c>
      <c r="T31" s="528">
        <f>GFSdet!W728</f>
        <v>24.439365386962891</v>
      </c>
      <c r="U31" s="528">
        <f>GFSdet!X728</f>
        <v>15.842265129089355</v>
      </c>
      <c r="V31" s="528">
        <f>GFSdet!Y728</f>
        <v>-17.22224235534668</v>
      </c>
      <c r="W31" s="528">
        <f>GFSdet!Z728</f>
        <v>-4.474250316619873</v>
      </c>
      <c r="X31" s="528">
        <f>GFSdet!AA728</f>
        <v>11.994999885559082</v>
      </c>
      <c r="Y31" s="528">
        <f>GFSdet!AB728</f>
        <v>16.03700065612793</v>
      </c>
      <c r="Z31" s="528"/>
      <c r="AA31" s="528"/>
      <c r="AB31" s="528"/>
      <c r="AC31" s="528"/>
      <c r="AD31" s="528"/>
      <c r="AE31" s="528"/>
      <c r="AF31" s="528"/>
      <c r="AG31" s="528"/>
      <c r="AH31" s="528"/>
      <c r="AI31" s="528"/>
      <c r="AJ31" s="528"/>
      <c r="AK31" s="528"/>
      <c r="AL31" s="528"/>
      <c r="AM31" s="528"/>
      <c r="AN31" s="528"/>
      <c r="AO31" s="528"/>
    </row>
    <row r="32" spans="1:41" x14ac:dyDescent="0.3">
      <c r="A32" s="536" t="s">
        <v>1471</v>
      </c>
      <c r="B32" s="528">
        <f>GFSdet!E729</f>
        <v>-8.7167263031005859</v>
      </c>
      <c r="C32" s="528">
        <f>GFSdet!F729</f>
        <v>-12.112277984619141</v>
      </c>
      <c r="D32" s="528">
        <f>GFSdet!G729</f>
        <v>-5.8176979422569275E-2</v>
      </c>
      <c r="E32" s="528">
        <f>GFSdet!H729</f>
        <v>9.8770599365234375</v>
      </c>
      <c r="F32" s="528">
        <f>GFSdet!I729</f>
        <v>10.661582946777344</v>
      </c>
      <c r="G32" s="528">
        <f>GFSdet!J729</f>
        <v>16.637550354003906</v>
      </c>
      <c r="H32" s="528">
        <f>GFSdet!K729</f>
        <v>21.109405517578125</v>
      </c>
      <c r="I32" s="528">
        <f>GFSdet!L729</f>
        <v>20.898954391479492</v>
      </c>
      <c r="J32" s="528">
        <f>GFSdet!M729</f>
        <v>12.242698669433594</v>
      </c>
      <c r="K32" s="528">
        <f>GFSdet!N729</f>
        <v>9.5886373519897461</v>
      </c>
      <c r="L32" s="528">
        <f>GFSdet!O729</f>
        <v>18.366464614868164</v>
      </c>
      <c r="M32" s="528">
        <f>GFSdet!P729</f>
        <v>17.642726898193359</v>
      </c>
      <c r="N32" s="528">
        <f>GFSdet!Q729</f>
        <v>20.130258560180664</v>
      </c>
      <c r="O32" s="528">
        <f>GFSdet!R729</f>
        <v>11.553952217102051</v>
      </c>
      <c r="P32" s="528">
        <f>GFSdet!S729</f>
        <v>20.357194900512695</v>
      </c>
      <c r="Q32" s="528">
        <f>GFSdet!T729</f>
        <v>28.65888786315918</v>
      </c>
      <c r="R32" s="528">
        <f>GFSdet!U729</f>
        <v>27.926971435546875</v>
      </c>
      <c r="S32" s="528">
        <f>GFSdet!V729</f>
        <v>22.668357849121094</v>
      </c>
      <c r="T32" s="528">
        <f>GFSdet!W729</f>
        <v>24.877540588378906</v>
      </c>
      <c r="U32" s="528">
        <f>GFSdet!X729</f>
        <v>16.414508819580078</v>
      </c>
      <c r="V32" s="528">
        <f>GFSdet!Y729</f>
        <v>-16.64848518371582</v>
      </c>
      <c r="W32" s="528">
        <f>GFSdet!Z729</f>
        <v>-3.6444761753082275</v>
      </c>
      <c r="X32" s="528">
        <f>GFSdet!AA729</f>
        <v>13.116999626159668</v>
      </c>
      <c r="Y32" s="528">
        <f>GFSdet!AB729</f>
        <v>19.563999176025391</v>
      </c>
      <c r="Z32" s="528"/>
      <c r="AA32" s="528"/>
      <c r="AB32" s="528"/>
      <c r="AC32" s="528"/>
      <c r="AD32" s="528"/>
      <c r="AE32" s="528"/>
      <c r="AF32" s="528"/>
      <c r="AG32" s="528"/>
      <c r="AH32" s="528"/>
      <c r="AI32" s="528"/>
      <c r="AJ32" s="528"/>
      <c r="AK32" s="528"/>
      <c r="AL32" s="528"/>
      <c r="AM32" s="528"/>
      <c r="AN32" s="528"/>
      <c r="AO32" s="528"/>
    </row>
    <row r="33" spans="1:41" x14ac:dyDescent="0.3">
      <c r="A33" s="536" t="s">
        <v>111</v>
      </c>
      <c r="B33" s="528">
        <f>GFSdet!E731</f>
        <v>-20.451957702636719</v>
      </c>
      <c r="C33" s="528">
        <f>GFSdet!F731</f>
        <v>-26.714078903198242</v>
      </c>
      <c r="D33" s="528">
        <f>GFSdet!G731</f>
        <v>-20.745973587036133</v>
      </c>
      <c r="E33" s="528">
        <f>GFSdet!H731</f>
        <v>-4.8888683319091797</v>
      </c>
      <c r="F33" s="528">
        <f>GFSdet!I731</f>
        <v>-8.0752773284912109</v>
      </c>
      <c r="G33" s="528">
        <f>GFSdet!J731</f>
        <v>2.4331347942352295</v>
      </c>
      <c r="H33" s="528">
        <f>GFSdet!K731</f>
        <v>0.26840066909790039</v>
      </c>
      <c r="I33" s="528">
        <f>GFSdet!L731</f>
        <v>-4.0739178657531738</v>
      </c>
      <c r="J33" s="528">
        <f>GFSdet!M731</f>
        <v>-3.3952188491821289</v>
      </c>
      <c r="K33" s="528">
        <f>GFSdet!N731</f>
        <v>-1.6078695058822632</v>
      </c>
      <c r="L33" s="528">
        <f>GFSdet!O731</f>
        <v>-2.3476161956787109</v>
      </c>
      <c r="M33" s="528">
        <f>GFSdet!P731</f>
        <v>2.5108015537261963</v>
      </c>
      <c r="N33" s="528">
        <f>GFSdet!Q731</f>
        <v>2.1125054359436035</v>
      </c>
      <c r="O33" s="528">
        <f>GFSdet!R731</f>
        <v>1.2320190668106079</v>
      </c>
      <c r="P33" s="528">
        <f>GFSdet!S731</f>
        <v>8.8186435699462891</v>
      </c>
      <c r="Q33" s="528">
        <f>GFSdet!T731</f>
        <v>14.430980682373047</v>
      </c>
      <c r="R33" s="528">
        <f>GFSdet!U731</f>
        <v>10.663305282592773</v>
      </c>
      <c r="S33" s="528">
        <f>GFSdet!V731</f>
        <v>13.790525436401367</v>
      </c>
      <c r="T33" s="528">
        <f>GFSdet!W731</f>
        <v>17.826215744018555</v>
      </c>
      <c r="U33" s="528">
        <f>GFSdet!X731</f>
        <v>-1.0144870281219482</v>
      </c>
      <c r="V33" s="528">
        <f>GFSdet!Y731</f>
        <v>-33.725307464599609</v>
      </c>
      <c r="W33" s="528">
        <f>GFSdet!Z731</f>
        <v>-23.453004837036133</v>
      </c>
      <c r="X33" s="528">
        <f>GFSdet!AA731</f>
        <v>-9.8719997406005859</v>
      </c>
      <c r="Y33" s="528">
        <f>GFSdet!AB731</f>
        <v>2.562999963760376</v>
      </c>
      <c r="Z33" s="528"/>
      <c r="AA33" s="528"/>
      <c r="AB33" s="528"/>
      <c r="AC33" s="528"/>
      <c r="AD33" s="528"/>
      <c r="AE33" s="528"/>
      <c r="AF33" s="528"/>
      <c r="AG33" s="528"/>
      <c r="AH33" s="528"/>
      <c r="AI33" s="528"/>
      <c r="AJ33" s="528"/>
      <c r="AK33" s="528"/>
      <c r="AL33" s="528"/>
      <c r="AM33" s="528"/>
      <c r="AN33" s="528"/>
      <c r="AO33" s="528"/>
    </row>
    <row r="34" spans="1:41" s="546" customFormat="1" ht="20.25" customHeight="1" x14ac:dyDescent="0.25">
      <c r="A34" s="537" t="s">
        <v>1472</v>
      </c>
      <c r="B34" s="917">
        <f>GFSdet!E732</f>
        <v>-22.558002471923828</v>
      </c>
      <c r="C34" s="917">
        <f>GFSdet!F732</f>
        <v>-26.818798065185547</v>
      </c>
      <c r="D34" s="917">
        <f>GFSdet!G732</f>
        <v>-20.150520324707031</v>
      </c>
      <c r="E34" s="917">
        <f>GFSdet!H732</f>
        <v>-4.2254180908203125</v>
      </c>
      <c r="F34" s="917">
        <f>GFSdet!I732</f>
        <v>-7.4180159568786621</v>
      </c>
      <c r="G34" s="917">
        <f>GFSdet!J732</f>
        <v>3.0635974407196045</v>
      </c>
      <c r="H34" s="917">
        <f>GFSdet!K732</f>
        <v>0.87621140480041504</v>
      </c>
      <c r="I34" s="917">
        <f>GFSdet!L732</f>
        <v>-3.5050590038299561</v>
      </c>
      <c r="J34" s="917">
        <f>GFSdet!M732</f>
        <v>-2.7010810375213623</v>
      </c>
      <c r="K34" s="917">
        <f>GFSdet!N732</f>
        <v>-1.1520266532897949</v>
      </c>
      <c r="L34" s="917">
        <f>GFSdet!O732</f>
        <v>-1.7289658784866333</v>
      </c>
      <c r="M34" s="917">
        <f>GFSdet!P732</f>
        <v>3.1082553863525391</v>
      </c>
      <c r="N34" s="917">
        <f>GFSdet!Q732</f>
        <v>2.6916544437408447</v>
      </c>
      <c r="O34" s="917">
        <f>GFSdet!R732</f>
        <v>1.820715069770813</v>
      </c>
      <c r="P34" s="917">
        <f>GFSdet!S732</f>
        <v>9.3605871200561523</v>
      </c>
      <c r="Q34" s="917">
        <f>GFSdet!T732</f>
        <v>15.179280281066895</v>
      </c>
      <c r="R34" s="917">
        <f>GFSdet!U732</f>
        <v>11.111908912658691</v>
      </c>
      <c r="S34" s="917">
        <f>GFSdet!V732</f>
        <v>14.247095108032227</v>
      </c>
      <c r="T34" s="917">
        <f>GFSdet!W732</f>
        <v>18.26439094543457</v>
      </c>
      <c r="U34" s="917">
        <f>GFSdet!X732</f>
        <v>-0.44224399328231812</v>
      </c>
      <c r="V34" s="917">
        <f>GFSdet!Y732</f>
        <v>-33.15155029296875</v>
      </c>
      <c r="W34" s="917">
        <f>GFSdet!Z732</f>
        <v>-22.623231887817383</v>
      </c>
      <c r="X34" s="917">
        <f>GFSdet!AA732</f>
        <v>-8.75</v>
      </c>
      <c r="Y34" s="917">
        <f>GFSdet!AB732</f>
        <v>6.0900001525878906</v>
      </c>
      <c r="Z34" s="545"/>
      <c r="AA34" s="545"/>
      <c r="AB34" s="545"/>
      <c r="AC34" s="545"/>
      <c r="AD34" s="545"/>
      <c r="AE34" s="545"/>
      <c r="AF34" s="545"/>
      <c r="AG34" s="545"/>
      <c r="AH34" s="545"/>
      <c r="AI34" s="545"/>
      <c r="AJ34" s="545"/>
      <c r="AK34" s="545"/>
      <c r="AL34" s="545"/>
      <c r="AM34" s="545"/>
      <c r="AN34" s="545"/>
      <c r="AO34" s="545"/>
    </row>
    <row r="35" spans="1:41" ht="20.25" customHeight="1" x14ac:dyDescent="0.3">
      <c r="A35" s="538" t="s">
        <v>112</v>
      </c>
      <c r="B35" s="528"/>
      <c r="C35" s="528"/>
      <c r="D35" s="528"/>
      <c r="E35" s="528"/>
      <c r="F35" s="528"/>
      <c r="G35" s="528"/>
      <c r="H35" s="528"/>
      <c r="I35" s="528"/>
      <c r="J35" s="528"/>
      <c r="K35" s="528"/>
      <c r="L35" s="528"/>
      <c r="M35" s="528"/>
      <c r="N35" s="528"/>
      <c r="O35" s="528"/>
      <c r="P35" s="528"/>
      <c r="Q35" s="528"/>
      <c r="R35" s="528"/>
      <c r="S35" s="528"/>
      <c r="T35" s="528"/>
      <c r="U35" s="528"/>
      <c r="V35" s="528"/>
      <c r="W35" s="528"/>
      <c r="X35" s="528"/>
      <c r="Y35" s="528"/>
      <c r="Z35" s="528"/>
      <c r="AA35" s="528"/>
      <c r="AB35" s="528"/>
      <c r="AC35" s="528"/>
      <c r="AD35" s="528"/>
      <c r="AE35" s="528"/>
      <c r="AF35" s="528"/>
      <c r="AG35" s="528"/>
      <c r="AH35" s="528"/>
      <c r="AI35" s="528"/>
      <c r="AJ35" s="528"/>
      <c r="AK35" s="528"/>
      <c r="AL35" s="528"/>
      <c r="AM35" s="528"/>
      <c r="AN35" s="528"/>
      <c r="AO35" s="528"/>
    </row>
    <row r="36" spans="1:41" x14ac:dyDescent="0.3">
      <c r="A36" s="539" t="s">
        <v>100</v>
      </c>
      <c r="B36" s="540">
        <f t="shared" ref="B36:V36" si="12">B3/B50</f>
        <v>0.43159477148290093</v>
      </c>
      <c r="C36" s="540">
        <f t="shared" si="12"/>
        <v>0.32868052426743694</v>
      </c>
      <c r="D36" s="540">
        <f t="shared" si="12"/>
        <v>0.35857747510040328</v>
      </c>
      <c r="E36" s="540">
        <f t="shared" si="12"/>
        <v>0.45049080920461615</v>
      </c>
      <c r="F36" s="540">
        <f t="shared" si="12"/>
        <v>0.4372476941271945</v>
      </c>
      <c r="G36" s="540">
        <f t="shared" si="12"/>
        <v>0.40521489111710096</v>
      </c>
      <c r="H36" s="540">
        <f t="shared" si="12"/>
        <v>0.4500615308573499</v>
      </c>
      <c r="I36" s="540">
        <f t="shared" si="12"/>
        <v>0.45867240102549067</v>
      </c>
      <c r="J36" s="540">
        <f t="shared" si="12"/>
        <v>0.42194618118796101</v>
      </c>
      <c r="K36" s="540">
        <f t="shared" si="12"/>
        <v>0.40186424033243862</v>
      </c>
      <c r="L36" s="540">
        <f t="shared" si="12"/>
        <v>0.45579449867980421</v>
      </c>
      <c r="M36" s="540">
        <f t="shared" si="12"/>
        <v>0.43893779451535025</v>
      </c>
      <c r="N36" s="540">
        <f t="shared" si="12"/>
        <v>0.44075940834057525</v>
      </c>
      <c r="O36" s="540">
        <f t="shared" si="12"/>
        <v>0.41058896588485777</v>
      </c>
      <c r="P36" s="540">
        <f t="shared" si="12"/>
        <v>0.43406897613598144</v>
      </c>
      <c r="Q36" s="540">
        <f t="shared" si="12"/>
        <v>0.40014184707144712</v>
      </c>
      <c r="R36" s="540">
        <f t="shared" si="12"/>
        <v>0.40855496061233354</v>
      </c>
      <c r="S36" s="540">
        <f t="shared" si="12"/>
        <v>0.39350670128943832</v>
      </c>
      <c r="T36" s="540">
        <f t="shared" si="12"/>
        <v>0.44004977356362474</v>
      </c>
      <c r="U36" s="540">
        <f t="shared" si="12"/>
        <v>0.42334176458045364</v>
      </c>
      <c r="V36" s="540">
        <f t="shared" si="12"/>
        <v>0.44724225495404707</v>
      </c>
      <c r="W36" s="540">
        <f t="shared" ref="W36:X36" si="13">W3/W50</f>
        <v>0.56166353665867863</v>
      </c>
      <c r="X36" s="540">
        <f t="shared" si="13"/>
        <v>0.57573082446965207</v>
      </c>
      <c r="Y36" s="540">
        <f>Y3/Y50</f>
        <v>0.5115032913539711</v>
      </c>
      <c r="Z36" s="528"/>
      <c r="AA36" s="528"/>
      <c r="AB36" s="528"/>
      <c r="AC36" s="528"/>
      <c r="AD36" s="528"/>
      <c r="AE36" s="528"/>
      <c r="AF36" s="528"/>
      <c r="AG36" s="528"/>
      <c r="AH36" s="528"/>
      <c r="AI36" s="528"/>
      <c r="AJ36" s="528"/>
      <c r="AK36" s="528"/>
      <c r="AL36" s="528"/>
      <c r="AM36" s="528"/>
      <c r="AN36" s="528"/>
      <c r="AO36" s="528"/>
    </row>
    <row r="37" spans="1:41" x14ac:dyDescent="0.3">
      <c r="A37" s="541" t="s">
        <v>189</v>
      </c>
      <c r="B37" s="540">
        <f t="shared" ref="B37:V37" si="14">B4/B50</f>
        <v>0.15909240591737264</v>
      </c>
      <c r="C37" s="540">
        <f t="shared" si="14"/>
        <v>0.15576863614979353</v>
      </c>
      <c r="D37" s="540">
        <f t="shared" si="14"/>
        <v>0.14498600001575984</v>
      </c>
      <c r="E37" s="540">
        <f t="shared" si="14"/>
        <v>0.15751639979466323</v>
      </c>
      <c r="F37" s="540">
        <f t="shared" si="14"/>
        <v>0.16801389925700827</v>
      </c>
      <c r="G37" s="540">
        <f t="shared" si="14"/>
        <v>0.1670963722586904</v>
      </c>
      <c r="H37" s="540">
        <f t="shared" si="14"/>
        <v>0.16184820665880306</v>
      </c>
      <c r="I37" s="540">
        <f t="shared" si="14"/>
        <v>0.15353182304783908</v>
      </c>
      <c r="J37" s="540">
        <f t="shared" si="14"/>
        <v>0.1636483661172328</v>
      </c>
      <c r="K37" s="540">
        <f t="shared" si="14"/>
        <v>0.15432413649600313</v>
      </c>
      <c r="L37" s="540">
        <f t="shared" si="14"/>
        <v>0.16609753958092111</v>
      </c>
      <c r="M37" s="540">
        <f t="shared" si="14"/>
        <v>0.17462447373423659</v>
      </c>
      <c r="N37" s="540">
        <f t="shared" si="14"/>
        <v>0.18081359141952122</v>
      </c>
      <c r="O37" s="540">
        <f t="shared" si="14"/>
        <v>0.1849138159650186</v>
      </c>
      <c r="P37" s="540">
        <f t="shared" si="14"/>
        <v>0.19145127450943236</v>
      </c>
      <c r="Q37" s="540">
        <f t="shared" si="14"/>
        <v>0.19701199493828658</v>
      </c>
      <c r="R37" s="540">
        <f t="shared" si="14"/>
        <v>0.19367341981409389</v>
      </c>
      <c r="S37" s="540">
        <f t="shared" si="14"/>
        <v>0.19482820999253844</v>
      </c>
      <c r="T37" s="540">
        <f t="shared" si="14"/>
        <v>0.20994181414860177</v>
      </c>
      <c r="U37" s="540">
        <f t="shared" si="14"/>
        <v>0.18357312380004698</v>
      </c>
      <c r="V37" s="540">
        <f t="shared" si="14"/>
        <v>0.18064042575173919</v>
      </c>
      <c r="W37" s="540">
        <f t="shared" ref="W37:X37" si="15">W4/W50</f>
        <v>0.17317288187718452</v>
      </c>
      <c r="X37" s="540">
        <f t="shared" si="15"/>
        <v>0.17649082412439104</v>
      </c>
      <c r="Y37" s="540">
        <f t="shared" ref="Y37" si="16">Y4/Y50</f>
        <v>0.22497395787907778</v>
      </c>
      <c r="Z37" s="528"/>
      <c r="AA37" s="528"/>
      <c r="AB37" s="528"/>
      <c r="AC37" s="528"/>
      <c r="AD37" s="528"/>
      <c r="AE37" s="528"/>
      <c r="AF37" s="528"/>
      <c r="AG37" s="528"/>
      <c r="AH37" s="528"/>
      <c r="AI37" s="528"/>
      <c r="AJ37" s="528"/>
      <c r="AK37" s="528"/>
      <c r="AL37" s="528"/>
      <c r="AM37" s="528"/>
      <c r="AN37" s="528"/>
      <c r="AO37" s="528"/>
    </row>
    <row r="38" spans="1:41" x14ac:dyDescent="0.3">
      <c r="A38" s="541" t="s">
        <v>113</v>
      </c>
      <c r="B38" s="540">
        <f t="shared" ref="B38:V38" si="17">(B4+B7)/B50</f>
        <v>0.22129839372131874</v>
      </c>
      <c r="C38" s="540">
        <f t="shared" si="17"/>
        <v>0.19268529589426303</v>
      </c>
      <c r="D38" s="540">
        <f t="shared" si="17"/>
        <v>0.17786985722905377</v>
      </c>
      <c r="E38" s="540">
        <f t="shared" si="17"/>
        <v>0.19682638676367514</v>
      </c>
      <c r="F38" s="540">
        <f t="shared" si="17"/>
        <v>0.19047933719031959</v>
      </c>
      <c r="G38" s="540">
        <f t="shared" si="17"/>
        <v>0.19167203045385939</v>
      </c>
      <c r="H38" s="540">
        <f t="shared" si="17"/>
        <v>0.1892269852398841</v>
      </c>
      <c r="I38" s="540">
        <f t="shared" si="17"/>
        <v>0.17972311556095313</v>
      </c>
      <c r="J38" s="540">
        <f t="shared" si="17"/>
        <v>0.19189679664496251</v>
      </c>
      <c r="K38" s="540">
        <f t="shared" si="17"/>
        <v>0.18172263050722626</v>
      </c>
      <c r="L38" s="540">
        <f t="shared" si="17"/>
        <v>0.19185638944489294</v>
      </c>
      <c r="M38" s="540">
        <f t="shared" si="17"/>
        <v>0.20773126739183778</v>
      </c>
      <c r="N38" s="540">
        <f t="shared" si="17"/>
        <v>0.21734583234847862</v>
      </c>
      <c r="O38" s="540">
        <f t="shared" si="17"/>
        <v>0.22350724678088604</v>
      </c>
      <c r="P38" s="540">
        <f t="shared" si="17"/>
        <v>0.24221779139084143</v>
      </c>
      <c r="Q38" s="540">
        <f t="shared" si="17"/>
        <v>0.24793871217282967</v>
      </c>
      <c r="R38" s="540">
        <f t="shared" si="17"/>
        <v>0.24719418242546598</v>
      </c>
      <c r="S38" s="540">
        <f t="shared" si="17"/>
        <v>0.26577934062621206</v>
      </c>
      <c r="T38" s="540">
        <f t="shared" si="17"/>
        <v>0.26855994269630634</v>
      </c>
      <c r="U38" s="540">
        <f t="shared" si="17"/>
        <v>0.24503039457284512</v>
      </c>
      <c r="V38" s="540">
        <f t="shared" si="17"/>
        <v>0.2336920380224439</v>
      </c>
      <c r="W38" s="540">
        <f t="shared" ref="W38:X38" si="18">(W4+W7)/W50</f>
        <v>0.24557968932640351</v>
      </c>
      <c r="X38" s="540">
        <f t="shared" si="18"/>
        <v>0.23359537730466448</v>
      </c>
      <c r="Y38" s="540">
        <f t="shared" ref="Y38" si="19">(Y4+Y7)/Y50</f>
        <v>0.27123942730703671</v>
      </c>
      <c r="Z38" s="528"/>
      <c r="AA38" s="528"/>
      <c r="AB38" s="528"/>
      <c r="AC38" s="528"/>
      <c r="AD38" s="528"/>
      <c r="AE38" s="528"/>
      <c r="AF38" s="528"/>
      <c r="AG38" s="528"/>
      <c r="AH38" s="528"/>
      <c r="AI38" s="528"/>
      <c r="AJ38" s="528"/>
      <c r="AK38" s="528"/>
      <c r="AL38" s="528"/>
      <c r="AM38" s="528"/>
      <c r="AN38" s="528"/>
      <c r="AO38" s="528"/>
    </row>
    <row r="39" spans="1:41" x14ac:dyDescent="0.3">
      <c r="A39" s="541" t="s">
        <v>102</v>
      </c>
      <c r="B39" s="540">
        <f t="shared" ref="B39:V39" si="20">B6/B50</f>
        <v>0.21029637776158222</v>
      </c>
      <c r="C39" s="540">
        <f t="shared" si="20"/>
        <v>0.13599522837317393</v>
      </c>
      <c r="D39" s="540">
        <f t="shared" si="20"/>
        <v>0.18070761787134948</v>
      </c>
      <c r="E39" s="540">
        <f t="shared" si="20"/>
        <v>0.25366442244094101</v>
      </c>
      <c r="F39" s="540">
        <f t="shared" si="20"/>
        <v>0.24676835693687491</v>
      </c>
      <c r="G39" s="540">
        <f t="shared" si="20"/>
        <v>0.21354286066324157</v>
      </c>
      <c r="H39" s="540">
        <f t="shared" si="20"/>
        <v>0.26083454561746577</v>
      </c>
      <c r="I39" s="540">
        <f t="shared" si="20"/>
        <v>0.27894928546453751</v>
      </c>
      <c r="J39" s="540">
        <f t="shared" si="20"/>
        <v>0.2300493845429985</v>
      </c>
      <c r="K39" s="540">
        <f t="shared" si="20"/>
        <v>0.22014160982521239</v>
      </c>
      <c r="L39" s="540">
        <f t="shared" si="20"/>
        <v>0.26393810923491129</v>
      </c>
      <c r="M39" s="540">
        <f t="shared" si="20"/>
        <v>0.2312065271235125</v>
      </c>
      <c r="N39" s="540">
        <f t="shared" si="20"/>
        <v>0.22341357599209663</v>
      </c>
      <c r="O39" s="540">
        <f t="shared" si="20"/>
        <v>0.18708171910397173</v>
      </c>
      <c r="P39" s="540">
        <f t="shared" si="20"/>
        <v>0.19185118474514004</v>
      </c>
      <c r="Q39" s="540">
        <f t="shared" si="20"/>
        <v>0.15220313489861742</v>
      </c>
      <c r="R39" s="540">
        <f t="shared" si="20"/>
        <v>0.16136077818686756</v>
      </c>
      <c r="S39" s="540">
        <f t="shared" si="20"/>
        <v>0.12772736066322626</v>
      </c>
      <c r="T39" s="540">
        <f t="shared" si="20"/>
        <v>0.17148983086731839</v>
      </c>
      <c r="U39" s="540">
        <f t="shared" si="20"/>
        <v>0.17831137000760852</v>
      </c>
      <c r="V39" s="540">
        <f t="shared" si="20"/>
        <v>0.21355021693160317</v>
      </c>
      <c r="W39" s="540">
        <f t="shared" ref="W39:X39" si="21">W6/W50</f>
        <v>0.31608384733227513</v>
      </c>
      <c r="X39" s="540">
        <f t="shared" si="21"/>
        <v>0.34213544716498762</v>
      </c>
      <c r="Y39" s="540">
        <f t="shared" ref="Y39" si="22">Y6/Y50</f>
        <v>0.24026386404693442</v>
      </c>
      <c r="Z39" s="528"/>
      <c r="AA39" s="528"/>
      <c r="AB39" s="528"/>
      <c r="AC39" s="528"/>
      <c r="AD39" s="528"/>
      <c r="AE39" s="528"/>
      <c r="AF39" s="528"/>
      <c r="AG39" s="528"/>
      <c r="AH39" s="528"/>
      <c r="AI39" s="528"/>
      <c r="AJ39" s="528"/>
      <c r="AK39" s="528"/>
      <c r="AL39" s="528"/>
      <c r="AM39" s="528"/>
      <c r="AN39" s="528"/>
      <c r="AO39" s="528"/>
    </row>
    <row r="40" spans="1:41" x14ac:dyDescent="0.3">
      <c r="A40" s="539" t="s">
        <v>104</v>
      </c>
      <c r="B40" s="540">
        <f t="shared" ref="B40:V40" si="23">B9/B50</f>
        <v>-0.47579801801258648</v>
      </c>
      <c r="C40" s="540">
        <f t="shared" si="23"/>
        <v>-0.40398833194183614</v>
      </c>
      <c r="D40" s="540">
        <f t="shared" si="23"/>
        <v>-0.36259588748293625</v>
      </c>
      <c r="E40" s="540">
        <f t="shared" si="23"/>
        <v>-0.39088163627131112</v>
      </c>
      <c r="F40" s="540">
        <f t="shared" si="23"/>
        <v>-0.37711244222018664</v>
      </c>
      <c r="G40" s="540">
        <f t="shared" si="23"/>
        <v>-0.32139134374140771</v>
      </c>
      <c r="H40" s="540">
        <f t="shared" si="23"/>
        <v>-0.34417392725710044</v>
      </c>
      <c r="I40" s="540">
        <f t="shared" si="23"/>
        <v>-0.35742183447987075</v>
      </c>
      <c r="J40" s="540">
        <f t="shared" si="23"/>
        <v>-0.36451013131346188</v>
      </c>
      <c r="K40" s="540">
        <f t="shared" si="23"/>
        <v>-0.35376027553501316</v>
      </c>
      <c r="L40" s="540">
        <f t="shared" si="23"/>
        <v>-0.36141254336158873</v>
      </c>
      <c r="M40" s="540">
        <f t="shared" si="23"/>
        <v>-0.35317216391545109</v>
      </c>
      <c r="N40" s="540">
        <f t="shared" si="23"/>
        <v>-0.35008425262443138</v>
      </c>
      <c r="O40" s="540">
        <f t="shared" si="23"/>
        <v>-0.36166121392975681</v>
      </c>
      <c r="P40" s="540">
        <f t="shared" si="23"/>
        <v>-0.35338722757153918</v>
      </c>
      <c r="Q40" s="540">
        <f t="shared" si="23"/>
        <v>-0.30291190040790211</v>
      </c>
      <c r="R40" s="540">
        <f t="shared" si="23"/>
        <v>-0.31852832244262624</v>
      </c>
      <c r="S40" s="540">
        <f t="shared" si="23"/>
        <v>-0.31747729331211144</v>
      </c>
      <c r="T40" s="540">
        <f t="shared" si="23"/>
        <v>-0.35519000200740553</v>
      </c>
      <c r="U40" s="540">
        <f t="shared" si="23"/>
        <v>-0.36718184067344606</v>
      </c>
      <c r="V40" s="540">
        <f t="shared" si="23"/>
        <v>-0.51305037845253354</v>
      </c>
      <c r="W40" s="540">
        <f t="shared" ref="W40:X40" si="24">W9/W50</f>
        <v>-0.58099845240249237</v>
      </c>
      <c r="X40" s="540">
        <f t="shared" si="24"/>
        <v>-0.52656210331333653</v>
      </c>
      <c r="Y40" s="540">
        <f t="shared" ref="Y40" si="25">Y9/Y50</f>
        <v>-0.4527435456769045</v>
      </c>
      <c r="Z40" s="528"/>
      <c r="AA40" s="528"/>
      <c r="AB40" s="528"/>
      <c r="AC40" s="528"/>
      <c r="AD40" s="528"/>
      <c r="AE40" s="528"/>
      <c r="AF40" s="528"/>
      <c r="AG40" s="528"/>
      <c r="AH40" s="528"/>
      <c r="AI40" s="528"/>
      <c r="AJ40" s="528"/>
      <c r="AK40" s="528"/>
      <c r="AL40" s="528"/>
      <c r="AM40" s="528"/>
      <c r="AN40" s="528"/>
      <c r="AO40" s="528"/>
    </row>
    <row r="41" spans="1:41" x14ac:dyDescent="0.3">
      <c r="A41" s="536" t="s">
        <v>419</v>
      </c>
      <c r="B41" s="540">
        <f t="shared" ref="B41:V41" si="26">B10/B50</f>
        <v>-0.19827364731433064</v>
      </c>
      <c r="C41" s="540">
        <f t="shared" si="26"/>
        <v>-0.18895641274261024</v>
      </c>
      <c r="D41" s="540">
        <f t="shared" si="26"/>
        <v>-0.18962640473575451</v>
      </c>
      <c r="E41" s="540">
        <f t="shared" si="26"/>
        <v>-0.20707180370593403</v>
      </c>
      <c r="F41" s="540">
        <f t="shared" si="26"/>
        <v>-0.18923101542693616</v>
      </c>
      <c r="G41" s="540">
        <f t="shared" si="26"/>
        <v>-0.16561211757184474</v>
      </c>
      <c r="H41" s="540">
        <f t="shared" si="26"/>
        <v>-0.16865945845240435</v>
      </c>
      <c r="I41" s="540">
        <f t="shared" si="26"/>
        <v>-0.1682654431361606</v>
      </c>
      <c r="J41" s="540">
        <f t="shared" si="26"/>
        <v>-0.17317165255137662</v>
      </c>
      <c r="K41" s="540">
        <f t="shared" si="26"/>
        <v>-0.18022917603151878</v>
      </c>
      <c r="L41" s="540">
        <f t="shared" si="26"/>
        <v>-0.17754758754193495</v>
      </c>
      <c r="M41" s="540">
        <f t="shared" si="26"/>
        <v>-0.17277761066053435</v>
      </c>
      <c r="N41" s="540">
        <f t="shared" si="26"/>
        <v>-0.16126817676148636</v>
      </c>
      <c r="O41" s="540">
        <f t="shared" si="26"/>
        <v>-0.16027623501014376</v>
      </c>
      <c r="P41" s="540">
        <f t="shared" si="26"/>
        <v>-0.14718425419498024</v>
      </c>
      <c r="Q41" s="540">
        <f t="shared" si="26"/>
        <v>-0.13092444628340089</v>
      </c>
      <c r="R41" s="540">
        <f t="shared" si="26"/>
        <v>-0.13421987994330511</v>
      </c>
      <c r="S41" s="540">
        <f t="shared" si="26"/>
        <v>-0.14669848261004317</v>
      </c>
      <c r="T41" s="540">
        <f t="shared" si="26"/>
        <v>-0.1547749422279415</v>
      </c>
      <c r="U41" s="540">
        <f t="shared" si="26"/>
        <v>-0.16144009941590881</v>
      </c>
      <c r="V41" s="540">
        <f t="shared" si="26"/>
        <v>-0.1849572223892352</v>
      </c>
      <c r="W41" s="540">
        <f t="shared" ref="W41:X41" si="27">W10/W50</f>
        <v>-0.21052711659962772</v>
      </c>
      <c r="X41" s="540">
        <f t="shared" si="27"/>
        <v>-0.19377672254933762</v>
      </c>
      <c r="Y41" s="540">
        <f t="shared" ref="Y41" si="28">Y10/Y50</f>
        <v>-0.1849189898832678</v>
      </c>
      <c r="Z41" s="528"/>
      <c r="AA41" s="528"/>
      <c r="AB41" s="528"/>
      <c r="AC41" s="528"/>
      <c r="AD41" s="528"/>
      <c r="AE41" s="528"/>
      <c r="AF41" s="528"/>
      <c r="AG41" s="528"/>
      <c r="AH41" s="528"/>
      <c r="AI41" s="528"/>
      <c r="AJ41" s="528"/>
      <c r="AK41" s="528"/>
      <c r="AL41" s="528"/>
      <c r="AM41" s="528"/>
      <c r="AN41" s="528"/>
      <c r="AO41" s="528"/>
    </row>
    <row r="42" spans="1:41" x14ac:dyDescent="0.3">
      <c r="A42" s="536" t="s">
        <v>105</v>
      </c>
      <c r="B42" s="540">
        <f t="shared" ref="B42:V42" si="29">B11/B50</f>
        <v>-0.10363293498781098</v>
      </c>
      <c r="C42" s="540">
        <f t="shared" si="29"/>
        <v>-9.697193189400119E-2</v>
      </c>
      <c r="D42" s="540">
        <f t="shared" si="29"/>
        <v>-8.683770126149952E-2</v>
      </c>
      <c r="E42" s="540">
        <f t="shared" si="29"/>
        <v>-0.10341595753082519</v>
      </c>
      <c r="F42" s="540">
        <f t="shared" si="29"/>
        <v>-9.697654403501188E-2</v>
      </c>
      <c r="G42" s="540">
        <f t="shared" si="29"/>
        <v>-7.6545989262211095E-2</v>
      </c>
      <c r="H42" s="540">
        <f t="shared" si="29"/>
        <v>-9.7795441701328964E-2</v>
      </c>
      <c r="I42" s="540">
        <f t="shared" si="29"/>
        <v>-9.0914445880980493E-2</v>
      </c>
      <c r="J42" s="540">
        <f t="shared" si="29"/>
        <v>-0.10142522690708193</v>
      </c>
      <c r="K42" s="540">
        <f t="shared" si="29"/>
        <v>-0.10029652139060148</v>
      </c>
      <c r="L42" s="540">
        <f t="shared" si="29"/>
        <v>-0.10127475635878003</v>
      </c>
      <c r="M42" s="540">
        <f t="shared" si="29"/>
        <v>-0.101430086616381</v>
      </c>
      <c r="N42" s="540">
        <f t="shared" si="29"/>
        <v>-0.10174878349803407</v>
      </c>
      <c r="O42" s="540">
        <f t="shared" si="29"/>
        <v>-0.10072623555142593</v>
      </c>
      <c r="P42" s="540">
        <f t="shared" si="29"/>
        <v>-0.10031442353996496</v>
      </c>
      <c r="Q42" s="540">
        <f t="shared" si="29"/>
        <v>-8.5162016663085732E-2</v>
      </c>
      <c r="R42" s="540">
        <f t="shared" si="29"/>
        <v>-8.4741023643398139E-2</v>
      </c>
      <c r="S42" s="540">
        <f t="shared" si="29"/>
        <v>-8.5903131989976483E-2</v>
      </c>
      <c r="T42" s="540">
        <f t="shared" si="29"/>
        <v>-9.2300618845559138E-2</v>
      </c>
      <c r="U42" s="540">
        <f t="shared" si="29"/>
        <v>-9.6184460400725216E-2</v>
      </c>
      <c r="V42" s="540">
        <f t="shared" si="29"/>
        <v>-0.10253582904768158</v>
      </c>
      <c r="W42" s="540">
        <f t="shared" ref="W42:X42" si="30">W11/W50</f>
        <v>-0.12138649254234742</v>
      </c>
      <c r="X42" s="540">
        <f t="shared" si="30"/>
        <v>-0.11614388179262045</v>
      </c>
      <c r="Y42" s="540">
        <f t="shared" ref="Y42" si="31">Y11/Y50</f>
        <v>-0.12697996713482104</v>
      </c>
      <c r="Z42" s="528"/>
      <c r="AA42" s="528"/>
      <c r="AB42" s="528"/>
      <c r="AC42" s="528"/>
      <c r="AD42" s="528"/>
      <c r="AE42" s="528"/>
      <c r="AF42" s="528"/>
      <c r="AG42" s="528"/>
      <c r="AH42" s="528"/>
      <c r="AI42" s="528"/>
      <c r="AJ42" s="528"/>
      <c r="AK42" s="528"/>
      <c r="AL42" s="528"/>
      <c r="AM42" s="528"/>
      <c r="AN42" s="528"/>
      <c r="AO42" s="528"/>
    </row>
    <row r="43" spans="1:41" x14ac:dyDescent="0.3">
      <c r="A43" s="542" t="s">
        <v>1470</v>
      </c>
      <c r="B43" s="540">
        <f t="shared" ref="B43:V43" si="32">B31/B50</f>
        <v>-4.4203240850281281E-2</v>
      </c>
      <c r="C43" s="540">
        <f t="shared" si="32"/>
        <v>-7.5307825244060086E-2</v>
      </c>
      <c r="D43" s="540">
        <f t="shared" si="32"/>
        <v>-4.0184112832143152E-3</v>
      </c>
      <c r="E43" s="540">
        <f t="shared" si="32"/>
        <v>5.9609181417021234E-2</v>
      </c>
      <c r="F43" s="540">
        <f t="shared" si="32"/>
        <v>6.0135231843378399E-2</v>
      </c>
      <c r="G43" s="540">
        <f t="shared" si="32"/>
        <v>8.3823543630148045E-2</v>
      </c>
      <c r="H43" s="540">
        <f t="shared" si="32"/>
        <v>0.1058876008296098</v>
      </c>
      <c r="I43" s="540">
        <f t="shared" si="32"/>
        <v>0.1012505709983814</v>
      </c>
      <c r="J43" s="540">
        <f t="shared" si="32"/>
        <v>5.7436063807182101E-2</v>
      </c>
      <c r="K43" s="540">
        <f t="shared" si="32"/>
        <v>4.8103973587962472E-2</v>
      </c>
      <c r="L43" s="540">
        <f t="shared" si="32"/>
        <v>9.4381948027804655E-2</v>
      </c>
      <c r="M43" s="540">
        <f t="shared" si="32"/>
        <v>8.5765618603542718E-2</v>
      </c>
      <c r="N43" s="540">
        <f t="shared" si="32"/>
        <v>9.0675156821893921E-2</v>
      </c>
      <c r="O43" s="540">
        <f t="shared" si="32"/>
        <v>4.8927754082782403E-2</v>
      </c>
      <c r="P43" s="540">
        <f t="shared" si="32"/>
        <v>8.068176191251622E-2</v>
      </c>
      <c r="Q43" s="540">
        <f t="shared" si="32"/>
        <v>9.7229944587144304E-2</v>
      </c>
      <c r="R43" s="540">
        <f t="shared" si="32"/>
        <v>9.0026636216896327E-2</v>
      </c>
      <c r="S43" s="540">
        <f t="shared" si="32"/>
        <v>7.6029405835089908E-2</v>
      </c>
      <c r="T43" s="540">
        <f t="shared" si="32"/>
        <v>8.4859770831849826E-2</v>
      </c>
      <c r="U43" s="540">
        <f t="shared" si="32"/>
        <v>5.6159921371466998E-2</v>
      </c>
      <c r="V43" s="540">
        <f t="shared" si="32"/>
        <v>-6.580811803234185E-2</v>
      </c>
      <c r="W43" s="540">
        <f t="shared" ref="W43:X43" si="33">W31/W50</f>
        <v>-1.9334888441002816E-2</v>
      </c>
      <c r="X43" s="540">
        <f t="shared" si="33"/>
        <v>4.9168697212429752E-2</v>
      </c>
      <c r="Y43" s="540">
        <f t="shared" ref="Y43" si="34">Y31/Y50</f>
        <v>5.875975070008467E-2</v>
      </c>
      <c r="Z43" s="528"/>
      <c r="AA43" s="528"/>
      <c r="AB43" s="528"/>
      <c r="AC43" s="528"/>
      <c r="AD43" s="528"/>
      <c r="AE43" s="528"/>
      <c r="AF43" s="528"/>
      <c r="AG43" s="528"/>
      <c r="AH43" s="528"/>
      <c r="AI43" s="528"/>
      <c r="AJ43" s="528"/>
      <c r="AK43" s="528"/>
      <c r="AL43" s="528"/>
      <c r="AM43" s="528"/>
      <c r="AN43" s="528"/>
      <c r="AO43" s="528"/>
    </row>
    <row r="44" spans="1:41" x14ac:dyDescent="0.3">
      <c r="A44" s="543" t="s">
        <v>114</v>
      </c>
      <c r="B44" s="540">
        <f t="shared" ref="B44:V44" si="35">B20/B50</f>
        <v>-9.2551603457551798E-2</v>
      </c>
      <c r="C44" s="540">
        <f t="shared" si="35"/>
        <v>-9.2234918047565256E-2</v>
      </c>
      <c r="D44" s="540">
        <f t="shared" si="35"/>
        <v>-0.12352441535713093</v>
      </c>
      <c r="E44" s="540">
        <f t="shared" si="35"/>
        <v>-9.1238634905278532E-2</v>
      </c>
      <c r="F44" s="540">
        <f t="shared" si="35"/>
        <v>-0.10867513044569324</v>
      </c>
      <c r="G44" s="540">
        <f t="shared" si="35"/>
        <v>-7.1082062837743307E-2</v>
      </c>
      <c r="H44" s="540">
        <f t="shared" si="35"/>
        <v>-0.10450134515662049</v>
      </c>
      <c r="I44" s="540">
        <f t="shared" si="35"/>
        <v>-0.12154002148648575</v>
      </c>
      <c r="J44" s="540">
        <f t="shared" si="35"/>
        <v>-7.4321977544546641E-2</v>
      </c>
      <c r="K44" s="540">
        <f t="shared" si="35"/>
        <v>-5.6572892499387378E-2</v>
      </c>
      <c r="L44" s="540">
        <f t="shared" si="35"/>
        <v>-0.10686644823395465</v>
      </c>
      <c r="M44" s="540">
        <f t="shared" si="35"/>
        <v>-7.3132178811662812E-2</v>
      </c>
      <c r="N44" s="540">
        <f t="shared" si="35"/>
        <v>-8.087766299994055E-2</v>
      </c>
      <c r="O44" s="540">
        <f t="shared" si="35"/>
        <v>-4.3430399692960246E-2</v>
      </c>
      <c r="P44" s="540">
        <f t="shared" si="35"/>
        <v>-4.4774887830358906E-2</v>
      </c>
      <c r="Q44" s="540">
        <f t="shared" si="35"/>
        <v>-4.6957858354734767E-2</v>
      </c>
      <c r="R44" s="540">
        <f t="shared" si="35"/>
        <v>-5.5090735159786304E-2</v>
      </c>
      <c r="S44" s="540">
        <f t="shared" si="35"/>
        <v>-2.8825395773754391E-2</v>
      </c>
      <c r="T44" s="540">
        <f t="shared" si="35"/>
        <v>-2.2962563703443267E-2</v>
      </c>
      <c r="U44" s="540">
        <f t="shared" si="35"/>
        <v>-5.9756220553246024E-2</v>
      </c>
      <c r="V44" s="540">
        <f t="shared" si="35"/>
        <v>-6.3060061181172342E-2</v>
      </c>
      <c r="W44" s="540">
        <f t="shared" ref="W44:X44" si="36">W20/W50</f>
        <v>-8.2014215364111437E-2</v>
      </c>
      <c r="X44" s="540">
        <f t="shared" si="36"/>
        <v>-8.9635009646669081E-2</v>
      </c>
      <c r="Y44" s="540">
        <f t="shared" ref="Y44" si="37">Y20/Y50</f>
        <v>-4.9368887397626175E-2</v>
      </c>
      <c r="Z44" s="528"/>
      <c r="AA44" s="528"/>
      <c r="AB44" s="528"/>
      <c r="AC44" s="528"/>
      <c r="AD44" s="528"/>
      <c r="AE44" s="528"/>
      <c r="AF44" s="528"/>
      <c r="AG44" s="528"/>
      <c r="AH44" s="528"/>
      <c r="AI44" s="528"/>
      <c r="AJ44" s="528"/>
      <c r="AK44" s="528"/>
      <c r="AL44" s="528"/>
      <c r="AM44" s="528"/>
      <c r="AN44" s="528"/>
      <c r="AO44" s="528"/>
    </row>
    <row r="45" spans="1:41" s="546" customFormat="1" ht="20.25" customHeight="1" x14ac:dyDescent="0.25">
      <c r="A45" s="918" t="s">
        <v>1473</v>
      </c>
      <c r="B45" s="919">
        <f t="shared" ref="B45:V45" si="38">B33/B50</f>
        <v>-0.13675483793095813</v>
      </c>
      <c r="C45" s="919">
        <f t="shared" si="38"/>
        <v>-0.16754274329162533</v>
      </c>
      <c r="D45" s="919">
        <f t="shared" si="38"/>
        <v>-0.12754283250337806</v>
      </c>
      <c r="E45" s="919">
        <f t="shared" si="38"/>
        <v>-3.1629453488257304E-2</v>
      </c>
      <c r="F45" s="919">
        <f t="shared" si="38"/>
        <v>-4.8539892869849277E-2</v>
      </c>
      <c r="G45" s="919">
        <f t="shared" si="38"/>
        <v>1.274147954388968E-2</v>
      </c>
      <c r="H45" s="919">
        <f t="shared" si="38"/>
        <v>1.3862482846169674E-3</v>
      </c>
      <c r="I45" s="919">
        <f t="shared" si="38"/>
        <v>-2.0289452862910461E-2</v>
      </c>
      <c r="J45" s="919">
        <f t="shared" si="38"/>
        <v>-1.688591373736454E-2</v>
      </c>
      <c r="K45" s="919">
        <f t="shared" si="38"/>
        <v>-8.4689207951114086E-3</v>
      </c>
      <c r="L45" s="919">
        <f t="shared" si="38"/>
        <v>-1.2484500206149997E-2</v>
      </c>
      <c r="M45" s="919">
        <f t="shared" si="38"/>
        <v>1.2633440991515562E-2</v>
      </c>
      <c r="N45" s="919">
        <f t="shared" si="38"/>
        <v>9.7974871874531161E-3</v>
      </c>
      <c r="O45" s="919">
        <f t="shared" si="38"/>
        <v>5.4973570494239636E-3</v>
      </c>
      <c r="P45" s="919">
        <f t="shared" si="38"/>
        <v>3.5906874082157314E-2</v>
      </c>
      <c r="Q45" s="919">
        <f t="shared" si="38"/>
        <v>5.027208623240953E-2</v>
      </c>
      <c r="R45" s="919">
        <f t="shared" si="38"/>
        <v>3.4935901057110016E-2</v>
      </c>
      <c r="S45" s="919">
        <f t="shared" si="38"/>
        <v>4.7204013325696646E-2</v>
      </c>
      <c r="T45" s="919">
        <f t="shared" si="38"/>
        <v>6.1897212095510822E-2</v>
      </c>
      <c r="U45" s="919">
        <f t="shared" si="38"/>
        <v>-3.596298336598839E-3</v>
      </c>
      <c r="V45" s="919">
        <f t="shared" si="38"/>
        <v>-0.12886817921351421</v>
      </c>
      <c r="W45" s="919">
        <f t="shared" ref="W45:X45" si="39">W33/W50</f>
        <v>-0.10134909762334574</v>
      </c>
      <c r="X45" s="919">
        <f t="shared" si="39"/>
        <v>-4.0466308525033488E-2</v>
      </c>
      <c r="Y45" s="919">
        <f t="shared" ref="Y45" si="40">Y33/Y50</f>
        <v>9.3908606817534289E-3</v>
      </c>
      <c r="Z45" s="545"/>
      <c r="AA45" s="545"/>
      <c r="AB45" s="545"/>
      <c r="AC45" s="545"/>
      <c r="AD45" s="545"/>
      <c r="AE45" s="545"/>
      <c r="AF45" s="545"/>
      <c r="AG45" s="545"/>
      <c r="AH45" s="545"/>
      <c r="AI45" s="545"/>
      <c r="AJ45" s="545"/>
      <c r="AK45" s="545"/>
      <c r="AL45" s="545"/>
      <c r="AM45" s="545"/>
      <c r="AN45" s="545"/>
      <c r="AO45" s="545"/>
    </row>
    <row r="46" spans="1:41" s="546" customFormat="1" ht="20.25" customHeight="1" x14ac:dyDescent="0.3">
      <c r="A46" s="544" t="s">
        <v>1375</v>
      </c>
      <c r="B46" s="545"/>
      <c r="C46" s="545"/>
      <c r="D46" s="545"/>
      <c r="E46" s="545"/>
      <c r="F46" s="545"/>
      <c r="G46" s="545"/>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row>
    <row r="47" spans="1:41" x14ac:dyDescent="0.3">
      <c r="A47" s="527" t="s">
        <v>1474</v>
      </c>
      <c r="B47" s="528">
        <f>GFSdet!E738</f>
        <v>72.514961242675781</v>
      </c>
      <c r="C47" s="528">
        <f>GFSdet!F738</f>
        <v>81.729400634765625</v>
      </c>
      <c r="D47" s="528">
        <f>GFSdet!G738</f>
        <v>18.54893684387207</v>
      </c>
      <c r="E47" s="528">
        <f>GFSdet!H738</f>
        <v>12.08315372467041</v>
      </c>
      <c r="F47" s="528">
        <f>GFSdet!I738</f>
        <v>3.6768209934234619</v>
      </c>
      <c r="G47" s="528">
        <f>GFSdet!J738</f>
        <v>8.1842174530029297</v>
      </c>
      <c r="H47" s="528">
        <f>GFSdet!K738</f>
        <v>7.5755658149719238</v>
      </c>
      <c r="I47" s="528">
        <f>GFSdet!L738</f>
        <v>9.9198493957519531</v>
      </c>
      <c r="J47" s="528">
        <f>GFSdet!M738</f>
        <v>4.5118579864501953</v>
      </c>
      <c r="K47" s="528">
        <f>GFSdet!N738</f>
        <v>0.87213897705078125</v>
      </c>
      <c r="L47" s="528">
        <f>GFSdet!O738</f>
        <v>-3.0764040946960449</v>
      </c>
      <c r="M47" s="528">
        <f>GFSdet!P738</f>
        <v>-3.4245090484619141</v>
      </c>
      <c r="N47" s="528">
        <f>GFSdet!Q738</f>
        <v>3.693587064743042</v>
      </c>
      <c r="O47" s="528">
        <f>GFSdet!R738</f>
        <v>3.3266079425811768</v>
      </c>
      <c r="P47" s="528">
        <f>GFSdet!S738</f>
        <v>16.462120056152344</v>
      </c>
      <c r="Q47" s="528">
        <f>GFSdet!T738</f>
        <v>28.636192321777344</v>
      </c>
      <c r="R47" s="528">
        <f>GFSdet!U738</f>
        <v>54.611778259277344</v>
      </c>
      <c r="S47" s="528">
        <f>GFSdet!V738</f>
        <v>78.173652648925781</v>
      </c>
      <c r="T47" s="528">
        <f>GFSdet!W738</f>
        <v>105.61782073974609</v>
      </c>
      <c r="U47" s="528">
        <f>GFSdet!X738</f>
        <v>108.07042694091797</v>
      </c>
      <c r="V47" s="528">
        <f>GFSdet!Y738</f>
        <v>127.37478637695313</v>
      </c>
      <c r="W47" s="528"/>
      <c r="X47" s="528"/>
      <c r="Y47" s="528"/>
      <c r="Z47" s="528"/>
      <c r="AA47" s="528"/>
      <c r="AB47" s="528"/>
      <c r="AC47" s="528"/>
      <c r="AD47" s="528"/>
      <c r="AE47" s="528"/>
      <c r="AF47" s="528"/>
      <c r="AG47" s="528"/>
      <c r="AH47" s="528"/>
      <c r="AI47" s="528"/>
      <c r="AJ47" s="528"/>
      <c r="AK47" s="528"/>
      <c r="AL47" s="528"/>
      <c r="AM47" s="528"/>
      <c r="AN47" s="528"/>
      <c r="AO47" s="528"/>
    </row>
    <row r="48" spans="1:41" x14ac:dyDescent="0.3">
      <c r="A48" s="536" t="s">
        <v>1475</v>
      </c>
      <c r="B48" s="528">
        <f>GFSdet!E739</f>
        <v>21.946319580078125</v>
      </c>
      <c r="C48" s="528">
        <f>GFSdet!F739</f>
        <v>39.881198883056641</v>
      </c>
      <c r="D48" s="528">
        <f>GFSdet!G739</f>
        <v>-5.7900948524475098</v>
      </c>
      <c r="E48" s="528">
        <f>GFSdet!H739</f>
        <v>-15.476149559020996</v>
      </c>
      <c r="F48" s="528">
        <f>GFSdet!I739</f>
        <v>-18.055391311645508</v>
      </c>
      <c r="G48" s="528">
        <f>GFSdet!J739</f>
        <v>-7.638117790222168</v>
      </c>
      <c r="H48" s="528">
        <f>GFSdet!K739</f>
        <v>-11.280961990356445</v>
      </c>
      <c r="I48" s="528">
        <f>GFSdet!L739</f>
        <v>-0.56717002391815186</v>
      </c>
      <c r="J48" s="528">
        <f>GFSdet!M739</f>
        <v>-12.230093955993652</v>
      </c>
      <c r="K48" s="528">
        <f>GFSdet!N739</f>
        <v>-25.495502471923828</v>
      </c>
      <c r="L48" s="528">
        <f>GFSdet!O739</f>
        <v>-20.337471008300781</v>
      </c>
      <c r="M48" s="528">
        <f>GFSdet!P739</f>
        <v>-12.378116607666016</v>
      </c>
      <c r="N48" s="528">
        <f>GFSdet!Q739</f>
        <v>-8.0465679168701172</v>
      </c>
      <c r="O48" s="528">
        <f>GFSdet!R739</f>
        <v>-4.980104923248291</v>
      </c>
      <c r="P48" s="528">
        <f>GFSdet!S739</f>
        <v>8.682673454284668</v>
      </c>
      <c r="Q48" s="528">
        <f>GFSdet!T739</f>
        <v>21.155429840087891</v>
      </c>
      <c r="R48" s="528">
        <f>GFSdet!U739</f>
        <v>27.549007415771484</v>
      </c>
      <c r="S48" s="528">
        <f>GFSdet!V739</f>
        <v>35.81915283203125</v>
      </c>
      <c r="T48" s="528">
        <f>GFSdet!W739</f>
        <v>40.9183349609375</v>
      </c>
      <c r="U48" s="528">
        <f>GFSdet!X739</f>
        <v>39.126205444335938</v>
      </c>
      <c r="V48" s="528">
        <f>GFSdet!Y739</f>
        <v>48.874240875244141</v>
      </c>
      <c r="W48" s="528"/>
      <c r="X48" s="528"/>
      <c r="Y48" s="528"/>
      <c r="Z48" s="528"/>
      <c r="AA48" s="528"/>
      <c r="AB48" s="528"/>
      <c r="AC48" s="528"/>
      <c r="AD48" s="528"/>
      <c r="AE48" s="528"/>
      <c r="AF48" s="528"/>
      <c r="AG48" s="528"/>
      <c r="AH48" s="528"/>
      <c r="AI48" s="528"/>
      <c r="AJ48" s="528"/>
      <c r="AK48" s="528"/>
      <c r="AL48" s="528"/>
      <c r="AM48" s="528"/>
      <c r="AN48" s="528"/>
      <c r="AO48" s="528"/>
    </row>
    <row r="49" spans="1:41" x14ac:dyDescent="0.3">
      <c r="A49" s="536" t="s">
        <v>1476</v>
      </c>
      <c r="B49" s="528">
        <f>GFSdet!E740</f>
        <v>-2.6371109485626221</v>
      </c>
      <c r="C49" s="528">
        <f>GFSdet!F740</f>
        <v>0.34310001134872437</v>
      </c>
      <c r="D49" s="528">
        <f>GFSdet!G740</f>
        <v>-1.5172929763793945</v>
      </c>
      <c r="E49" s="528">
        <f>GFSdet!H740</f>
        <v>-6.8243589401245117</v>
      </c>
      <c r="F49" s="528">
        <f>GFSdet!I740</f>
        <v>-6.2959427833557129</v>
      </c>
      <c r="G49" s="528">
        <f>GFSdet!J740</f>
        <v>-2.7732288837432861</v>
      </c>
      <c r="H49" s="528">
        <f>GFSdet!K740</f>
        <v>-2.1551880836486816</v>
      </c>
      <c r="I49" s="528">
        <f>GFSdet!L740</f>
        <v>-6.8272390365600586</v>
      </c>
      <c r="J49" s="528">
        <f>GFSdet!M740</f>
        <v>-9.1160030364990234</v>
      </c>
      <c r="K49" s="528">
        <f>GFSdet!N740</f>
        <v>-12.868435859680176</v>
      </c>
      <c r="L49" s="528">
        <f>GFSdet!O740</f>
        <v>-15.045947074890137</v>
      </c>
      <c r="M49" s="528">
        <f>GFSdet!P740</f>
        <v>-10.725021362304688</v>
      </c>
      <c r="N49" s="528">
        <f>GFSdet!Q740</f>
        <v>-10.424797058105469</v>
      </c>
      <c r="O49" s="528">
        <f>GFSdet!R740</f>
        <v>-9.4233722686767578</v>
      </c>
      <c r="P49" s="528">
        <f>GFSdet!S740</f>
        <v>3.8499839305877686</v>
      </c>
      <c r="Q49" s="528">
        <f>GFSdet!T740</f>
        <v>16.780593872070313</v>
      </c>
      <c r="R49" s="528">
        <f>GFSdet!U740</f>
        <v>27.700662612915039</v>
      </c>
      <c r="S49" s="528">
        <f>GFSdet!V740</f>
        <v>35.756694793701172</v>
      </c>
      <c r="T49" s="528">
        <f>GFSdet!W740</f>
        <v>40.959194183349609</v>
      </c>
      <c r="U49" s="528">
        <f>GFSdet!X740</f>
        <v>39.126487731933594</v>
      </c>
      <c r="V49" s="528">
        <f>GFSdet!Y740</f>
        <v>49.1845703125</v>
      </c>
      <c r="W49" s="528"/>
      <c r="X49" s="528"/>
      <c r="Y49" s="528"/>
      <c r="Z49" s="528"/>
      <c r="AA49" s="528"/>
      <c r="AB49" s="528"/>
      <c r="AC49" s="528"/>
      <c r="AD49" s="528"/>
      <c r="AE49" s="528"/>
      <c r="AF49" s="528"/>
      <c r="AG49" s="528"/>
      <c r="AH49" s="528"/>
      <c r="AI49" s="528"/>
      <c r="AJ49" s="528"/>
      <c r="AK49" s="528"/>
      <c r="AL49" s="528"/>
      <c r="AM49" s="528"/>
      <c r="AN49" s="528"/>
      <c r="AO49" s="528"/>
    </row>
    <row r="50" spans="1:41" s="546" customFormat="1" ht="20.25" customHeight="1" x14ac:dyDescent="0.25">
      <c r="A50" s="918" t="s">
        <v>1477</v>
      </c>
      <c r="B50" s="920">
        <f>NAgni!C6</f>
        <v>149.55198669433594</v>
      </c>
      <c r="C50" s="920">
        <f>NAgni!D6</f>
        <v>159.44635009765625</v>
      </c>
      <c r="D50" s="920">
        <f>NAgni!E6</f>
        <v>162.65887451171875</v>
      </c>
      <c r="E50" s="920">
        <f>NAgni!F6</f>
        <v>154.56695556640625</v>
      </c>
      <c r="F50" s="920">
        <f>NAgni!G6</f>
        <v>166.36372375488281</v>
      </c>
      <c r="G50" s="920">
        <f>NAgni!H6</f>
        <v>190.96171569824219</v>
      </c>
      <c r="H50" s="920">
        <f>NAgni!I6</f>
        <v>193.61659240722656</v>
      </c>
      <c r="I50" s="920">
        <f>NAgni!J6</f>
        <v>200.78993225097656</v>
      </c>
      <c r="J50" s="920">
        <f>NAgni!K6</f>
        <v>201.068115234375</v>
      </c>
      <c r="K50" s="920">
        <f>NAgni!L6</f>
        <v>189.85530090332031</v>
      </c>
      <c r="L50" s="920">
        <f>NAgni!M6</f>
        <v>188.04246520996094</v>
      </c>
      <c r="M50" s="920">
        <f>NAgni!N6</f>
        <v>198.74249267578125</v>
      </c>
      <c r="N50" s="920">
        <f>NAgni!O6</f>
        <v>215.6170654296875</v>
      </c>
      <c r="O50" s="920">
        <f>NAgni!P6</f>
        <v>224.11116027832031</v>
      </c>
      <c r="P50" s="920">
        <f>NAgni!Q6</f>
        <v>245.59764099121094</v>
      </c>
      <c r="Q50" s="920">
        <f>NAgni!R6</f>
        <v>287.05752563476563</v>
      </c>
      <c r="R50" s="920">
        <f>NAgni!S6</f>
        <v>305.224853515625</v>
      </c>
      <c r="S50" s="920">
        <f>NAgni!T6</f>
        <v>292.14730834960938</v>
      </c>
      <c r="T50" s="920">
        <f>NAgni!U6</f>
        <v>287.9970703125</v>
      </c>
      <c r="U50" s="920">
        <f>NAgni!V6</f>
        <v>282.09201049804688</v>
      </c>
      <c r="V50" s="920">
        <f>NAgni!W6</f>
        <v>261.70391845703125</v>
      </c>
      <c r="W50" s="920">
        <f>NAgni!X6</f>
        <v>231.40812683105469</v>
      </c>
      <c r="X50" s="920">
        <f>NAgni!Y6</f>
        <v>243.95602416992188</v>
      </c>
      <c r="Y50" s="920">
        <f>NAgni!Z6</f>
        <v>272.9249267578125</v>
      </c>
      <c r="Z50" s="545"/>
      <c r="AA50" s="545"/>
      <c r="AB50" s="545"/>
      <c r="AC50" s="545"/>
      <c r="AD50" s="545"/>
      <c r="AE50" s="545"/>
      <c r="AF50" s="545"/>
      <c r="AG50" s="545"/>
      <c r="AH50" s="545"/>
      <c r="AI50" s="545"/>
      <c r="AJ50" s="545"/>
      <c r="AK50" s="545"/>
      <c r="AL50" s="545"/>
      <c r="AM50" s="545"/>
      <c r="AN50" s="545"/>
      <c r="AO50" s="545"/>
    </row>
    <row r="51" spans="1:41" x14ac:dyDescent="0.3">
      <c r="A51" s="536"/>
      <c r="B51" s="528"/>
      <c r="C51" s="528"/>
      <c r="D51" s="528"/>
      <c r="E51" s="528"/>
      <c r="F51" s="528"/>
      <c r="G51" s="528"/>
      <c r="H51" s="528"/>
      <c r="I51" s="528"/>
      <c r="J51" s="528"/>
      <c r="K51" s="528"/>
      <c r="L51" s="528"/>
      <c r="M51" s="528"/>
      <c r="Z51" s="528"/>
      <c r="AA51" s="528"/>
      <c r="AB51" s="528"/>
      <c r="AC51" s="528"/>
      <c r="AD51" s="528"/>
      <c r="AE51" s="528"/>
      <c r="AF51" s="528"/>
      <c r="AG51" s="528"/>
      <c r="AH51" s="528"/>
      <c r="AI51" s="528"/>
      <c r="AJ51" s="528"/>
      <c r="AK51" s="528"/>
      <c r="AL51" s="528"/>
      <c r="AM51" s="528"/>
      <c r="AN51" s="528"/>
      <c r="AO51" s="528"/>
    </row>
    <row r="52" spans="1:41" x14ac:dyDescent="0.3">
      <c r="A52" s="547" t="s">
        <v>1478</v>
      </c>
      <c r="B52" s="528"/>
      <c r="C52" s="528"/>
      <c r="D52" s="528"/>
      <c r="E52" s="528"/>
      <c r="F52" s="528"/>
      <c r="G52" s="528"/>
      <c r="H52" s="528"/>
      <c r="I52" s="528"/>
      <c r="J52" s="528"/>
      <c r="K52" s="528"/>
      <c r="L52" s="528"/>
      <c r="M52" s="528"/>
      <c r="N52" s="528"/>
      <c r="O52" s="528"/>
    </row>
    <row r="55" spans="1:41" x14ac:dyDescent="0.3">
      <c r="B55" s="528"/>
      <c r="C55" s="528"/>
      <c r="D55" s="528"/>
      <c r="E55" s="528"/>
      <c r="F55" s="528"/>
      <c r="G55" s="528"/>
      <c r="H55" s="528"/>
      <c r="I55" s="528"/>
      <c r="J55" s="528"/>
      <c r="K55" s="528"/>
      <c r="L55" s="528"/>
      <c r="M55" s="528"/>
      <c r="N55" s="528"/>
      <c r="O55" s="528"/>
      <c r="P55" s="528"/>
      <c r="Q55" s="528"/>
      <c r="R55" s="528"/>
      <c r="S55" s="528"/>
      <c r="T55" s="528"/>
      <c r="U55" s="528"/>
      <c r="V55" s="528"/>
      <c r="W55" s="528"/>
      <c r="X55" s="528"/>
      <c r="Y55" s="528"/>
      <c r="Z55" s="584"/>
    </row>
    <row r="57" spans="1:41" x14ac:dyDescent="0.3">
      <c r="Z57" s="528"/>
    </row>
    <row r="58" spans="1:41" x14ac:dyDescent="0.3">
      <c r="B58" s="548"/>
      <c r="C58" s="548"/>
      <c r="D58" s="548"/>
      <c r="E58" s="548"/>
      <c r="F58" s="548"/>
      <c r="G58" s="548"/>
      <c r="H58" s="548"/>
      <c r="I58" s="548"/>
      <c r="J58" s="548"/>
      <c r="K58" s="548"/>
      <c r="L58" s="548"/>
      <c r="M58" s="548"/>
      <c r="N58" s="548"/>
      <c r="O58" s="548"/>
      <c r="P58" s="548"/>
      <c r="Q58" s="548"/>
      <c r="R58" s="548"/>
      <c r="S58" s="548"/>
      <c r="T58" s="548"/>
      <c r="U58" s="548"/>
      <c r="V58" s="548"/>
      <c r="W58" s="548"/>
      <c r="X58" s="548"/>
      <c r="Y58" s="548"/>
    </row>
  </sheetData>
  <pageMargins left="0.7" right="0.7" top="0.75" bottom="0.75" header="0.3" footer="0.3"/>
  <pageSetup scale="49" orientation="landscape" r:id="rId1"/>
  <headerFooter>
    <oddHeader>&amp;C&amp;14Republic of Palau:  Summary Government Finance Statistics</oddHeader>
    <oddFooter>&amp;L&amp;D</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8445A-B000-410A-941A-554D2AB43749}">
  <sheetPr codeName="Sheet18">
    <tabColor rgb="FF00B0F0"/>
  </sheetPr>
  <dimension ref="A1:CJ776"/>
  <sheetViews>
    <sheetView view="pageBreakPreview" zoomScale="80" zoomScaleNormal="90" zoomScaleSheetLayoutView="80" workbookViewId="0">
      <pane xSplit="3" ySplit="2" topLeftCell="E237" activePane="bottomRight" state="frozen"/>
      <selection pane="topRight" activeCell="A53" sqref="A53:XFD53"/>
      <selection pane="bottomLeft" activeCell="A53" sqref="A53:XFD53"/>
      <selection pane="bottomRight" activeCell="C2" sqref="C2"/>
    </sheetView>
  </sheetViews>
  <sheetFormatPr defaultColWidth="9.21875" defaultRowHeight="13.8" outlineLevelCol="1" x14ac:dyDescent="0.3"/>
  <cols>
    <col min="1" max="1" width="11.21875" style="563" hidden="1" customWidth="1" outlineLevel="1"/>
    <col min="2" max="2" width="3.44140625" style="563" hidden="1" customWidth="1" outlineLevel="1"/>
    <col min="3" max="3" width="44" style="529" customWidth="1" collapsed="1"/>
    <col min="4" max="4" width="8" style="529" hidden="1" customWidth="1" outlineLevel="1"/>
    <col min="5" max="5" width="8.21875" style="529" bestFit="1" customWidth="1" collapsed="1"/>
    <col min="6" max="7" width="8" style="529" bestFit="1" customWidth="1"/>
    <col min="8" max="19" width="8.21875" style="529" bestFit="1" customWidth="1"/>
    <col min="20" max="28" width="8.44140625" style="529" bestFit="1" customWidth="1"/>
    <col min="29" max="31" width="9.21875" style="529" customWidth="1"/>
    <col min="32" max="35" width="9.21875" style="554" customWidth="1"/>
    <col min="36" max="36" width="9.21875" style="529"/>
    <col min="37" max="38" width="9.21875" style="528"/>
    <col min="39" max="16384" width="9.21875" style="529"/>
  </cols>
  <sheetData>
    <row r="1" spans="1:38" ht="24.75" customHeight="1" x14ac:dyDescent="0.3">
      <c r="C1" s="94" t="s">
        <v>5328</v>
      </c>
    </row>
    <row r="2" spans="1:38" s="526" customFormat="1" ht="25.5" customHeight="1" x14ac:dyDescent="0.3">
      <c r="A2" s="549" t="s">
        <v>1479</v>
      </c>
      <c r="B2" s="549"/>
      <c r="C2" s="550" t="s">
        <v>369</v>
      </c>
      <c r="D2" s="551" t="s">
        <v>232</v>
      </c>
      <c r="E2" s="551" t="s">
        <v>233</v>
      </c>
      <c r="F2" s="551" t="s">
        <v>234</v>
      </c>
      <c r="G2" s="551" t="s">
        <v>235</v>
      </c>
      <c r="H2" s="551" t="s">
        <v>236</v>
      </c>
      <c r="I2" s="551" t="s">
        <v>237</v>
      </c>
      <c r="J2" s="551" t="s">
        <v>238</v>
      </c>
      <c r="K2" s="551" t="s">
        <v>239</v>
      </c>
      <c r="L2" s="551" t="s">
        <v>240</v>
      </c>
      <c r="M2" s="551" t="s">
        <v>241</v>
      </c>
      <c r="N2" s="551" t="s">
        <v>242</v>
      </c>
      <c r="O2" s="551" t="s">
        <v>243</v>
      </c>
      <c r="P2" s="551" t="s">
        <v>244</v>
      </c>
      <c r="Q2" s="551" t="s">
        <v>245</v>
      </c>
      <c r="R2" s="551" t="s">
        <v>246</v>
      </c>
      <c r="S2" s="551" t="s">
        <v>247</v>
      </c>
      <c r="T2" s="551" t="s">
        <v>248</v>
      </c>
      <c r="U2" s="551" t="s">
        <v>249</v>
      </c>
      <c r="V2" s="551" t="s">
        <v>250</v>
      </c>
      <c r="W2" s="551" t="s">
        <v>251</v>
      </c>
      <c r="X2" s="551" t="s">
        <v>252</v>
      </c>
      <c r="Y2" s="551" t="s">
        <v>253</v>
      </c>
      <c r="Z2" s="551" t="s">
        <v>254</v>
      </c>
      <c r="AA2" s="551" t="s">
        <v>255</v>
      </c>
      <c r="AB2" s="551" t="s">
        <v>256</v>
      </c>
      <c r="AC2" s="525"/>
      <c r="AD2" s="525"/>
      <c r="AE2" s="525"/>
      <c r="AF2" s="525"/>
      <c r="AG2" s="525"/>
      <c r="AH2" s="525"/>
      <c r="AI2" s="525"/>
      <c r="AK2" s="528"/>
      <c r="AL2" s="528"/>
    </row>
    <row r="3" spans="1:38" ht="20.25" customHeight="1" x14ac:dyDescent="0.3">
      <c r="A3" s="563">
        <v>1</v>
      </c>
      <c r="B3" s="552" t="str">
        <f t="shared" ref="B3:B34" si="0">IF(SUM(E3:AI3)=0,"","X")</f>
        <v>X</v>
      </c>
      <c r="C3" s="529" t="s">
        <v>1480</v>
      </c>
      <c r="E3" s="553">
        <v>64.545852661132813</v>
      </c>
      <c r="F3" s="553">
        <v>52.406909942626953</v>
      </c>
      <c r="G3" s="553">
        <v>58.325809478759766</v>
      </c>
      <c r="H3" s="553">
        <v>69.630996704101563</v>
      </c>
      <c r="I3" s="553">
        <v>72.742149353027344</v>
      </c>
      <c r="J3" s="553">
        <v>77.380531311035156</v>
      </c>
      <c r="K3" s="553">
        <v>87.139381408691406</v>
      </c>
      <c r="L3" s="553">
        <v>92.0968017578125</v>
      </c>
      <c r="M3" s="553">
        <v>84.839927673339844</v>
      </c>
      <c r="N3" s="553">
        <v>76.296058654785156</v>
      </c>
      <c r="O3" s="553">
        <v>85.708717346191406</v>
      </c>
      <c r="P3" s="553">
        <v>87.235588073730469</v>
      </c>
      <c r="Q3" s="553">
        <v>95.035247802734375</v>
      </c>
      <c r="R3" s="553">
        <v>92.017570495605469</v>
      </c>
      <c r="S3" s="553">
        <v>106.60631561279297</v>
      </c>
      <c r="T3" s="553">
        <v>114.86373138427734</v>
      </c>
      <c r="U3" s="553">
        <v>124.70112609863281</v>
      </c>
      <c r="V3" s="553">
        <v>114.96192169189453</v>
      </c>
      <c r="W3" s="553">
        <v>126.73304748535156</v>
      </c>
      <c r="X3" s="553">
        <v>119.42132568359375</v>
      </c>
      <c r="Y3" s="553">
        <v>117.04505157470703</v>
      </c>
      <c r="Z3" s="553">
        <v>129.9735107421875</v>
      </c>
      <c r="AA3" s="553">
        <v>140.4530029296875</v>
      </c>
      <c r="AB3" s="553">
        <v>139.60200500488281</v>
      </c>
      <c r="AD3" s="553"/>
    </row>
    <row r="4" spans="1:38" x14ac:dyDescent="0.3">
      <c r="A4" s="563">
        <v>1.1000000000000001</v>
      </c>
      <c r="B4" s="552" t="str">
        <f t="shared" si="0"/>
        <v>X</v>
      </c>
      <c r="C4" s="541" t="s">
        <v>1481</v>
      </c>
      <c r="D4" s="541"/>
      <c r="E4" s="553">
        <v>23.792585372924805</v>
      </c>
      <c r="F4" s="553">
        <v>24.836740493774414</v>
      </c>
      <c r="G4" s="553">
        <v>23.583259582519531</v>
      </c>
      <c r="H4" s="553">
        <v>24.346830368041992</v>
      </c>
      <c r="I4" s="553">
        <v>27.951417922973633</v>
      </c>
      <c r="J4" s="553">
        <v>31.90900993347168</v>
      </c>
      <c r="K4" s="553">
        <v>31.336498260498047</v>
      </c>
      <c r="L4" s="553">
        <v>30.827644348144531</v>
      </c>
      <c r="M4" s="553">
        <v>32.904468536376953</v>
      </c>
      <c r="N4" s="553">
        <v>29.29925537109375</v>
      </c>
      <c r="O4" s="553">
        <v>31.233390808105469</v>
      </c>
      <c r="P4" s="553">
        <v>34.705303192138672</v>
      </c>
      <c r="Q4" s="553">
        <v>38.986495971679688</v>
      </c>
      <c r="R4" s="553">
        <v>41.441249847412109</v>
      </c>
      <c r="S4" s="553">
        <v>47.019981384277344</v>
      </c>
      <c r="T4" s="553">
        <v>56.553775787353516</v>
      </c>
      <c r="U4" s="553">
        <v>59.113941192626953</v>
      </c>
      <c r="V4" s="553">
        <v>56.918537139892578</v>
      </c>
      <c r="W4" s="553">
        <v>60.462627410888672</v>
      </c>
      <c r="X4" s="553">
        <v>51.784511566162109</v>
      </c>
      <c r="Y4" s="553">
        <v>47.274307250976563</v>
      </c>
      <c r="Z4" s="553">
        <v>40.073612213134766</v>
      </c>
      <c r="AA4" s="553">
        <v>43.055999755859375</v>
      </c>
      <c r="AB4" s="553">
        <v>61.4010009765625</v>
      </c>
      <c r="AD4" s="553"/>
    </row>
    <row r="5" spans="1:38" x14ac:dyDescent="0.3">
      <c r="A5" s="563" t="s">
        <v>1482</v>
      </c>
      <c r="B5" s="552" t="str">
        <f t="shared" si="0"/>
        <v>X</v>
      </c>
      <c r="C5" s="555" t="s">
        <v>1483</v>
      </c>
      <c r="D5" s="555"/>
      <c r="E5" s="553">
        <v>5.4798808097839355</v>
      </c>
      <c r="F5" s="553">
        <v>5.9586491584777832</v>
      </c>
      <c r="G5" s="553">
        <v>5.9010119438171387</v>
      </c>
      <c r="H5" s="553">
        <v>6.3255228996276855</v>
      </c>
      <c r="I5" s="553">
        <v>6.5075678825378418</v>
      </c>
      <c r="J5" s="553">
        <v>6.8989062309265137</v>
      </c>
      <c r="K5" s="553">
        <v>6.9780192375183105</v>
      </c>
      <c r="L5" s="553">
        <v>6.911829948425293</v>
      </c>
      <c r="M5" s="553">
        <v>6.9653630256652832</v>
      </c>
      <c r="N5" s="553">
        <v>6.6439619064331055</v>
      </c>
      <c r="O5" s="553">
        <v>6.6749730110168457</v>
      </c>
      <c r="P5" s="553">
        <v>7.1297469139099121</v>
      </c>
      <c r="Q5" s="553">
        <v>7.1437168121337891</v>
      </c>
      <c r="R5" s="553">
        <v>7.3568120002746582</v>
      </c>
      <c r="S5" s="553">
        <v>8.1507387161254883</v>
      </c>
      <c r="T5" s="553">
        <v>9.1428747177124023</v>
      </c>
      <c r="U5" s="553">
        <v>10.024467468261719</v>
      </c>
      <c r="V5" s="553">
        <v>10.933713912963867</v>
      </c>
      <c r="W5" s="553">
        <v>10.970115661621094</v>
      </c>
      <c r="X5" s="553">
        <v>10.90015697479248</v>
      </c>
      <c r="Y5" s="553">
        <v>10.440800666809082</v>
      </c>
      <c r="Z5" s="553">
        <v>10.189755439758301</v>
      </c>
      <c r="AA5" s="553">
        <v>9.4049997329711914</v>
      </c>
      <c r="AB5" s="553">
        <v>13.069999694824219</v>
      </c>
      <c r="AD5" s="553"/>
    </row>
    <row r="6" spans="1:38" x14ac:dyDescent="0.3">
      <c r="A6" s="591" t="s">
        <v>1484</v>
      </c>
      <c r="B6" s="552" t="str">
        <f t="shared" si="0"/>
        <v>X</v>
      </c>
      <c r="C6" s="556" t="s">
        <v>1485</v>
      </c>
      <c r="D6" s="556"/>
      <c r="E6" s="553">
        <v>5.4798808097839355</v>
      </c>
      <c r="F6" s="553">
        <v>5.9586491584777832</v>
      </c>
      <c r="G6" s="553">
        <v>5.9010119438171387</v>
      </c>
      <c r="H6" s="553">
        <v>6.3255228996276855</v>
      </c>
      <c r="I6" s="553">
        <v>6.5075678825378418</v>
      </c>
      <c r="J6" s="553">
        <v>6.8989062309265137</v>
      </c>
      <c r="K6" s="553">
        <v>6.9780192375183105</v>
      </c>
      <c r="L6" s="553">
        <v>6.911829948425293</v>
      </c>
      <c r="M6" s="553">
        <v>6.9653630256652832</v>
      </c>
      <c r="N6" s="553">
        <v>6.6439619064331055</v>
      </c>
      <c r="O6" s="553">
        <v>6.6749730110168457</v>
      </c>
      <c r="P6" s="553">
        <v>7.1297469139099121</v>
      </c>
      <c r="Q6" s="553">
        <v>7.1437168121337891</v>
      </c>
      <c r="R6" s="553">
        <v>7.3568120002746582</v>
      </c>
      <c r="S6" s="553">
        <v>8.1507387161254883</v>
      </c>
      <c r="T6" s="553">
        <v>9.1428747177124023</v>
      </c>
      <c r="U6" s="553">
        <v>10.024467468261719</v>
      </c>
      <c r="V6" s="553">
        <v>10.933713912963867</v>
      </c>
      <c r="W6" s="553">
        <v>10.970115661621094</v>
      </c>
      <c r="X6" s="553">
        <v>10.90015697479248</v>
      </c>
      <c r="Y6" s="553">
        <v>10.440800666809082</v>
      </c>
      <c r="Z6" s="553">
        <v>10.189755439758301</v>
      </c>
      <c r="AA6" s="553">
        <v>9.4049997329711914</v>
      </c>
      <c r="AB6" s="553">
        <v>8.8459997177124023</v>
      </c>
      <c r="AD6" s="553"/>
      <c r="AF6" s="557"/>
      <c r="AG6" s="557"/>
      <c r="AH6" s="557"/>
      <c r="AI6" s="557"/>
    </row>
    <row r="7" spans="1:38" x14ac:dyDescent="0.3">
      <c r="A7" s="591" t="s">
        <v>1486</v>
      </c>
      <c r="B7" s="552" t="str">
        <f t="shared" si="0"/>
        <v>X</v>
      </c>
      <c r="C7" s="556" t="s">
        <v>1487</v>
      </c>
      <c r="D7" s="556"/>
      <c r="E7" s="553">
        <v>0</v>
      </c>
      <c r="F7" s="553">
        <v>0</v>
      </c>
      <c r="G7" s="553">
        <v>0</v>
      </c>
      <c r="H7" s="553">
        <v>0</v>
      </c>
      <c r="I7" s="553">
        <v>0</v>
      </c>
      <c r="J7" s="553">
        <v>0</v>
      </c>
      <c r="K7" s="553">
        <v>0</v>
      </c>
      <c r="L7" s="553">
        <v>0</v>
      </c>
      <c r="M7" s="553">
        <v>0</v>
      </c>
      <c r="N7" s="553">
        <v>0</v>
      </c>
      <c r="O7" s="553">
        <v>0</v>
      </c>
      <c r="P7" s="553">
        <v>0</v>
      </c>
      <c r="Q7" s="553">
        <v>0</v>
      </c>
      <c r="R7" s="553">
        <v>0</v>
      </c>
      <c r="S7" s="553">
        <v>0</v>
      </c>
      <c r="T7" s="553">
        <v>0</v>
      </c>
      <c r="U7" s="553">
        <v>0</v>
      </c>
      <c r="V7" s="553">
        <v>0</v>
      </c>
      <c r="W7" s="553">
        <v>0</v>
      </c>
      <c r="X7" s="553">
        <v>0</v>
      </c>
      <c r="Y7" s="553">
        <v>0</v>
      </c>
      <c r="Z7" s="553">
        <v>0</v>
      </c>
      <c r="AA7" s="553">
        <v>0</v>
      </c>
      <c r="AB7" s="553">
        <v>4.1589999198913574</v>
      </c>
      <c r="AD7" s="553"/>
      <c r="AF7" s="557"/>
      <c r="AG7" s="557"/>
      <c r="AH7" s="557"/>
      <c r="AI7" s="557"/>
    </row>
    <row r="8" spans="1:38" x14ac:dyDescent="0.3">
      <c r="A8" s="591" t="s">
        <v>1488</v>
      </c>
      <c r="B8" s="552" t="str">
        <f t="shared" si="0"/>
        <v>X</v>
      </c>
      <c r="C8" s="556" t="s">
        <v>1489</v>
      </c>
      <c r="D8" s="556"/>
      <c r="E8" s="553">
        <v>0</v>
      </c>
      <c r="F8" s="553">
        <v>0</v>
      </c>
      <c r="G8" s="553">
        <v>0</v>
      </c>
      <c r="H8" s="553">
        <v>0</v>
      </c>
      <c r="I8" s="553">
        <v>0</v>
      </c>
      <c r="J8" s="553">
        <v>0</v>
      </c>
      <c r="K8" s="553">
        <v>0</v>
      </c>
      <c r="L8" s="553">
        <v>0</v>
      </c>
      <c r="M8" s="553">
        <v>0</v>
      </c>
      <c r="N8" s="553">
        <v>0</v>
      </c>
      <c r="O8" s="553">
        <v>0</v>
      </c>
      <c r="P8" s="553">
        <v>0</v>
      </c>
      <c r="Q8" s="553">
        <v>0</v>
      </c>
      <c r="R8" s="553">
        <v>0</v>
      </c>
      <c r="S8" s="553">
        <v>0</v>
      </c>
      <c r="T8" s="553">
        <v>0</v>
      </c>
      <c r="U8" s="553">
        <v>0</v>
      </c>
      <c r="V8" s="553">
        <v>0</v>
      </c>
      <c r="W8" s="553">
        <v>0</v>
      </c>
      <c r="X8" s="553">
        <v>0</v>
      </c>
      <c r="Y8" s="553">
        <v>0</v>
      </c>
      <c r="Z8" s="553">
        <v>0</v>
      </c>
      <c r="AA8" s="553"/>
      <c r="AB8" s="553">
        <v>6.4999997615814209E-2</v>
      </c>
      <c r="AD8" s="553"/>
      <c r="AF8" s="557"/>
      <c r="AG8" s="557"/>
      <c r="AH8" s="557"/>
      <c r="AI8" s="557"/>
    </row>
    <row r="9" spans="1:38" x14ac:dyDescent="0.3">
      <c r="A9" s="591" t="s">
        <v>1490</v>
      </c>
      <c r="B9" s="552" t="str">
        <f t="shared" si="0"/>
        <v>X</v>
      </c>
      <c r="C9" s="555" t="s">
        <v>1491</v>
      </c>
      <c r="D9" s="555"/>
      <c r="E9" s="553">
        <v>0.84906500577926636</v>
      </c>
      <c r="F9" s="553">
        <v>0.82891297340393066</v>
      </c>
      <c r="G9" s="553">
        <v>1.0815260410308838</v>
      </c>
      <c r="H9" s="553">
        <v>1.3015910387039185</v>
      </c>
      <c r="I9" s="553">
        <v>1.4057140350341797</v>
      </c>
      <c r="J9" s="553">
        <v>1.1063439846038818</v>
      </c>
      <c r="K9" s="553">
        <v>1.0820950269699097</v>
      </c>
      <c r="L9" s="553">
        <v>0.97459101676940918</v>
      </c>
      <c r="M9" s="553">
        <v>1.1597199440002441</v>
      </c>
      <c r="N9" s="553">
        <v>0.93202102184295654</v>
      </c>
      <c r="O9" s="553">
        <v>1.1860330104827881</v>
      </c>
      <c r="P9" s="553">
        <v>0.91648298501968384</v>
      </c>
      <c r="Q9" s="553">
        <v>1.0031499862670898</v>
      </c>
      <c r="R9" s="553">
        <v>0.96697402000427246</v>
      </c>
      <c r="S9" s="553">
        <v>1.1468590497970581</v>
      </c>
      <c r="T9" s="553">
        <v>1.3870669603347778</v>
      </c>
      <c r="U9" s="553">
        <v>1.7023919820785522</v>
      </c>
      <c r="V9" s="553">
        <v>1.4857079982757568</v>
      </c>
      <c r="W9" s="553">
        <v>1.3856849670410156</v>
      </c>
      <c r="X9" s="553">
        <v>1.4425480365753174</v>
      </c>
      <c r="Y9" s="553">
        <v>1.390315055847168</v>
      </c>
      <c r="Z9" s="553">
        <v>0.81429702043533325</v>
      </c>
      <c r="AA9" s="553">
        <v>1.0279999971389771</v>
      </c>
      <c r="AB9" s="553">
        <v>1.5039999485015869</v>
      </c>
      <c r="AC9" s="532"/>
      <c r="AD9" s="553"/>
      <c r="AF9" s="557"/>
      <c r="AG9" s="557"/>
      <c r="AH9" s="557"/>
      <c r="AI9" s="557"/>
    </row>
    <row r="10" spans="1:38" x14ac:dyDescent="0.3">
      <c r="A10" s="591" t="s">
        <v>1492</v>
      </c>
      <c r="B10" s="552" t="str">
        <f t="shared" si="0"/>
        <v>X</v>
      </c>
      <c r="C10" s="555" t="s">
        <v>1493</v>
      </c>
      <c r="D10" s="555"/>
      <c r="E10" s="553">
        <v>0</v>
      </c>
      <c r="F10" s="553">
        <v>0</v>
      </c>
      <c r="G10" s="553">
        <v>0</v>
      </c>
      <c r="H10" s="553">
        <v>0</v>
      </c>
      <c r="I10" s="553">
        <v>0</v>
      </c>
      <c r="J10" s="553">
        <v>0</v>
      </c>
      <c r="K10" s="553">
        <v>0</v>
      </c>
      <c r="L10" s="553">
        <v>0</v>
      </c>
      <c r="M10" s="553">
        <v>0</v>
      </c>
      <c r="N10" s="553">
        <v>0</v>
      </c>
      <c r="O10" s="553">
        <v>0</v>
      </c>
      <c r="P10" s="553">
        <v>0</v>
      </c>
      <c r="Q10" s="553">
        <v>0</v>
      </c>
      <c r="R10" s="553">
        <v>0</v>
      </c>
      <c r="S10" s="553">
        <v>0</v>
      </c>
      <c r="T10" s="553">
        <v>0</v>
      </c>
      <c r="U10" s="553">
        <v>0</v>
      </c>
      <c r="V10" s="553">
        <v>0</v>
      </c>
      <c r="W10" s="553">
        <v>0</v>
      </c>
      <c r="X10" s="553">
        <v>0</v>
      </c>
      <c r="Y10" s="553">
        <v>0</v>
      </c>
      <c r="Z10" s="553">
        <v>0</v>
      </c>
      <c r="AA10" s="553"/>
      <c r="AB10" s="553">
        <v>2.0999999716877937E-2</v>
      </c>
      <c r="AD10" s="553"/>
      <c r="AF10" s="557"/>
      <c r="AG10" s="557"/>
      <c r="AH10" s="557"/>
      <c r="AI10" s="557"/>
    </row>
    <row r="11" spans="1:38" x14ac:dyDescent="0.3">
      <c r="A11" s="591" t="s">
        <v>1494</v>
      </c>
      <c r="B11" s="552" t="str">
        <f t="shared" si="0"/>
        <v>X</v>
      </c>
      <c r="C11" s="556" t="s">
        <v>1495</v>
      </c>
      <c r="D11" s="556"/>
      <c r="E11" s="553">
        <v>0</v>
      </c>
      <c r="F11" s="553">
        <v>0</v>
      </c>
      <c r="G11" s="553">
        <v>0</v>
      </c>
      <c r="H11" s="553">
        <v>0</v>
      </c>
      <c r="I11" s="553">
        <v>0</v>
      </c>
      <c r="J11" s="553">
        <v>0</v>
      </c>
      <c r="K11" s="553">
        <v>0</v>
      </c>
      <c r="L11" s="553">
        <v>0</v>
      </c>
      <c r="M11" s="553">
        <v>0</v>
      </c>
      <c r="N11" s="553">
        <v>0</v>
      </c>
      <c r="O11" s="553">
        <v>0</v>
      </c>
      <c r="P11" s="553">
        <v>0</v>
      </c>
      <c r="Q11" s="553">
        <v>0</v>
      </c>
      <c r="R11" s="553">
        <v>0</v>
      </c>
      <c r="S11" s="553">
        <v>0</v>
      </c>
      <c r="T11" s="553">
        <v>0</v>
      </c>
      <c r="U11" s="553">
        <v>0</v>
      </c>
      <c r="V11" s="553">
        <v>0</v>
      </c>
      <c r="W11" s="553">
        <v>0</v>
      </c>
      <c r="X11" s="553">
        <v>0</v>
      </c>
      <c r="Y11" s="553">
        <v>0</v>
      </c>
      <c r="Z11" s="553">
        <v>0</v>
      </c>
      <c r="AA11" s="553"/>
      <c r="AB11" s="553">
        <v>2.0999999716877937E-2</v>
      </c>
      <c r="AD11" s="553"/>
      <c r="AF11" s="557"/>
      <c r="AG11" s="557"/>
      <c r="AH11" s="557"/>
      <c r="AI11" s="557"/>
    </row>
    <row r="12" spans="1:38" x14ac:dyDescent="0.3">
      <c r="A12" s="591" t="s">
        <v>1496</v>
      </c>
      <c r="B12" s="552" t="str">
        <f t="shared" si="0"/>
        <v/>
      </c>
      <c r="C12" s="556" t="s">
        <v>1497</v>
      </c>
      <c r="D12" s="556"/>
      <c r="E12" s="553">
        <v>0</v>
      </c>
      <c r="F12" s="553">
        <v>0</v>
      </c>
      <c r="G12" s="553">
        <v>0</v>
      </c>
      <c r="H12" s="553">
        <v>0</v>
      </c>
      <c r="I12" s="553">
        <v>0</v>
      </c>
      <c r="J12" s="553">
        <v>0</v>
      </c>
      <c r="K12" s="553">
        <v>0</v>
      </c>
      <c r="L12" s="553">
        <v>0</v>
      </c>
      <c r="M12" s="553">
        <v>0</v>
      </c>
      <c r="N12" s="553">
        <v>0</v>
      </c>
      <c r="O12" s="553">
        <v>0</v>
      </c>
      <c r="P12" s="553">
        <v>0</v>
      </c>
      <c r="Q12" s="553">
        <v>0</v>
      </c>
      <c r="R12" s="553">
        <v>0</v>
      </c>
      <c r="S12" s="553">
        <v>0</v>
      </c>
      <c r="T12" s="553">
        <v>0</v>
      </c>
      <c r="U12" s="553">
        <v>0</v>
      </c>
      <c r="V12" s="553">
        <v>0</v>
      </c>
      <c r="W12" s="553">
        <v>0</v>
      </c>
      <c r="X12" s="553">
        <v>0</v>
      </c>
      <c r="Y12" s="553">
        <v>0</v>
      </c>
      <c r="Z12" s="553">
        <v>0</v>
      </c>
      <c r="AA12" s="553"/>
      <c r="AB12" s="553"/>
      <c r="AD12" s="553"/>
      <c r="AF12" s="557"/>
      <c r="AG12" s="557"/>
      <c r="AH12" s="557"/>
      <c r="AI12" s="557"/>
    </row>
    <row r="13" spans="1:38" x14ac:dyDescent="0.3">
      <c r="A13" s="591" t="s">
        <v>1498</v>
      </c>
      <c r="B13" s="552" t="str">
        <f t="shared" si="0"/>
        <v/>
      </c>
      <c r="C13" s="556" t="s">
        <v>1499</v>
      </c>
      <c r="D13" s="556"/>
      <c r="E13" s="553">
        <v>0</v>
      </c>
      <c r="F13" s="553">
        <v>0</v>
      </c>
      <c r="G13" s="553">
        <v>0</v>
      </c>
      <c r="H13" s="553">
        <v>0</v>
      </c>
      <c r="I13" s="553">
        <v>0</v>
      </c>
      <c r="J13" s="553">
        <v>0</v>
      </c>
      <c r="K13" s="553">
        <v>0</v>
      </c>
      <c r="L13" s="553">
        <v>0</v>
      </c>
      <c r="M13" s="553">
        <v>0</v>
      </c>
      <c r="N13" s="553">
        <v>0</v>
      </c>
      <c r="O13" s="553">
        <v>0</v>
      </c>
      <c r="P13" s="553">
        <v>0</v>
      </c>
      <c r="Q13" s="553">
        <v>0</v>
      </c>
      <c r="R13" s="553">
        <v>0</v>
      </c>
      <c r="S13" s="553">
        <v>0</v>
      </c>
      <c r="T13" s="553">
        <v>0</v>
      </c>
      <c r="U13" s="553">
        <v>0</v>
      </c>
      <c r="V13" s="553">
        <v>0</v>
      </c>
      <c r="W13" s="553">
        <v>0</v>
      </c>
      <c r="X13" s="553">
        <v>0</v>
      </c>
      <c r="Y13" s="553">
        <v>0</v>
      </c>
      <c r="Z13" s="553">
        <v>0</v>
      </c>
      <c r="AA13" s="553"/>
      <c r="AB13" s="553"/>
      <c r="AD13" s="553"/>
      <c r="AF13" s="557"/>
      <c r="AG13" s="557"/>
      <c r="AH13" s="557"/>
      <c r="AI13" s="557"/>
    </row>
    <row r="14" spans="1:38" x14ac:dyDescent="0.3">
      <c r="A14" s="591" t="s">
        <v>1500</v>
      </c>
      <c r="B14" s="552" t="str">
        <f t="shared" si="0"/>
        <v/>
      </c>
      <c r="C14" s="556" t="s">
        <v>1501</v>
      </c>
      <c r="D14" s="556"/>
      <c r="E14" s="553">
        <v>0</v>
      </c>
      <c r="F14" s="553">
        <v>0</v>
      </c>
      <c r="G14" s="553">
        <v>0</v>
      </c>
      <c r="H14" s="553">
        <v>0</v>
      </c>
      <c r="I14" s="553">
        <v>0</v>
      </c>
      <c r="J14" s="553">
        <v>0</v>
      </c>
      <c r="K14" s="553">
        <v>0</v>
      </c>
      <c r="L14" s="553">
        <v>0</v>
      </c>
      <c r="M14" s="553">
        <v>0</v>
      </c>
      <c r="N14" s="553">
        <v>0</v>
      </c>
      <c r="O14" s="553">
        <v>0</v>
      </c>
      <c r="P14" s="553">
        <v>0</v>
      </c>
      <c r="Q14" s="553">
        <v>0</v>
      </c>
      <c r="R14" s="553">
        <v>0</v>
      </c>
      <c r="S14" s="553">
        <v>0</v>
      </c>
      <c r="T14" s="553">
        <v>0</v>
      </c>
      <c r="U14" s="553">
        <v>0</v>
      </c>
      <c r="V14" s="553">
        <v>0</v>
      </c>
      <c r="W14" s="553">
        <v>0</v>
      </c>
      <c r="X14" s="553">
        <v>0</v>
      </c>
      <c r="Y14" s="553">
        <v>0</v>
      </c>
      <c r="Z14" s="553">
        <v>0</v>
      </c>
      <c r="AA14" s="553"/>
      <c r="AB14" s="553"/>
      <c r="AD14" s="553"/>
      <c r="AF14" s="557"/>
      <c r="AG14" s="557"/>
      <c r="AH14" s="557"/>
      <c r="AI14" s="557"/>
    </row>
    <row r="15" spans="1:38" x14ac:dyDescent="0.3">
      <c r="A15" s="591" t="s">
        <v>1502</v>
      </c>
      <c r="B15" s="552" t="str">
        <f t="shared" si="0"/>
        <v/>
      </c>
      <c r="C15" s="556" t="s">
        <v>1503</v>
      </c>
      <c r="D15" s="556"/>
      <c r="E15" s="553">
        <v>0</v>
      </c>
      <c r="F15" s="553">
        <v>0</v>
      </c>
      <c r="G15" s="553">
        <v>0</v>
      </c>
      <c r="H15" s="553">
        <v>0</v>
      </c>
      <c r="I15" s="553">
        <v>0</v>
      </c>
      <c r="J15" s="553">
        <v>0</v>
      </c>
      <c r="K15" s="553">
        <v>0</v>
      </c>
      <c r="L15" s="553">
        <v>0</v>
      </c>
      <c r="M15" s="553">
        <v>0</v>
      </c>
      <c r="N15" s="553">
        <v>0</v>
      </c>
      <c r="O15" s="553">
        <v>0</v>
      </c>
      <c r="P15" s="553">
        <v>0</v>
      </c>
      <c r="Q15" s="553">
        <v>0</v>
      </c>
      <c r="R15" s="553">
        <v>0</v>
      </c>
      <c r="S15" s="553">
        <v>0</v>
      </c>
      <c r="T15" s="553">
        <v>0</v>
      </c>
      <c r="U15" s="553">
        <v>0</v>
      </c>
      <c r="V15" s="553">
        <v>0</v>
      </c>
      <c r="W15" s="553">
        <v>0</v>
      </c>
      <c r="X15" s="553">
        <v>0</v>
      </c>
      <c r="Y15" s="553">
        <v>0</v>
      </c>
      <c r="Z15" s="553">
        <v>0</v>
      </c>
      <c r="AA15" s="553"/>
      <c r="AB15" s="553"/>
      <c r="AD15" s="553"/>
      <c r="AF15" s="557"/>
      <c r="AG15" s="557"/>
      <c r="AH15" s="557"/>
      <c r="AI15" s="557"/>
    </row>
    <row r="16" spans="1:38" x14ac:dyDescent="0.3">
      <c r="A16" s="591" t="s">
        <v>1504</v>
      </c>
      <c r="B16" s="552" t="str">
        <f t="shared" si="0"/>
        <v/>
      </c>
      <c r="C16" s="556" t="s">
        <v>1505</v>
      </c>
      <c r="D16" s="556"/>
      <c r="E16" s="553">
        <v>0</v>
      </c>
      <c r="F16" s="553">
        <v>0</v>
      </c>
      <c r="G16" s="553">
        <v>0</v>
      </c>
      <c r="H16" s="553">
        <v>0</v>
      </c>
      <c r="I16" s="553">
        <v>0</v>
      </c>
      <c r="J16" s="553">
        <v>0</v>
      </c>
      <c r="K16" s="553">
        <v>0</v>
      </c>
      <c r="L16" s="553">
        <v>0</v>
      </c>
      <c r="M16" s="553">
        <v>0</v>
      </c>
      <c r="N16" s="553">
        <v>0</v>
      </c>
      <c r="O16" s="553">
        <v>0</v>
      </c>
      <c r="P16" s="553">
        <v>0</v>
      </c>
      <c r="Q16" s="553">
        <v>0</v>
      </c>
      <c r="R16" s="553">
        <v>0</v>
      </c>
      <c r="S16" s="553">
        <v>0</v>
      </c>
      <c r="T16" s="553">
        <v>0</v>
      </c>
      <c r="U16" s="553">
        <v>0</v>
      </c>
      <c r="V16" s="553">
        <v>0</v>
      </c>
      <c r="W16" s="553">
        <v>0</v>
      </c>
      <c r="X16" s="553">
        <v>0</v>
      </c>
      <c r="Y16" s="553">
        <v>0</v>
      </c>
      <c r="Z16" s="553">
        <v>0</v>
      </c>
      <c r="AA16" s="553"/>
      <c r="AB16" s="553"/>
      <c r="AD16" s="553"/>
      <c r="AF16" s="557"/>
      <c r="AG16" s="557"/>
      <c r="AH16" s="557"/>
      <c r="AI16" s="557"/>
    </row>
    <row r="17" spans="1:35" x14ac:dyDescent="0.3">
      <c r="A17" s="563" t="s">
        <v>1506</v>
      </c>
      <c r="B17" s="552" t="str">
        <f t="shared" si="0"/>
        <v>X</v>
      </c>
      <c r="C17" s="555" t="s">
        <v>1507</v>
      </c>
      <c r="D17" s="555"/>
      <c r="E17" s="553">
        <v>8.8591012954711914</v>
      </c>
      <c r="F17" s="553">
        <v>9.9044818878173828</v>
      </c>
      <c r="G17" s="553">
        <v>9.3118572235107422</v>
      </c>
      <c r="H17" s="553">
        <v>9.0658416748046875</v>
      </c>
      <c r="I17" s="553">
        <v>9.7267313003540039</v>
      </c>
      <c r="J17" s="553">
        <v>11.661293983459473</v>
      </c>
      <c r="K17" s="553">
        <v>12.245414733886719</v>
      </c>
      <c r="L17" s="553">
        <v>12.366283416748047</v>
      </c>
      <c r="M17" s="553">
        <v>13.602149963378906</v>
      </c>
      <c r="N17" s="553">
        <v>12.364681243896484</v>
      </c>
      <c r="O17" s="553">
        <v>12.33332633972168</v>
      </c>
      <c r="P17" s="553">
        <v>15.111930847167969</v>
      </c>
      <c r="Q17" s="553">
        <v>16.396385192871094</v>
      </c>
      <c r="R17" s="553">
        <v>17.393085479736328</v>
      </c>
      <c r="S17" s="553">
        <v>19.361789703369141</v>
      </c>
      <c r="T17" s="553">
        <v>22.166082382202148</v>
      </c>
      <c r="U17" s="553">
        <v>22.933069229125977</v>
      </c>
      <c r="V17" s="553">
        <v>21.073223114013672</v>
      </c>
      <c r="W17" s="553">
        <v>21.447076797485352</v>
      </c>
      <c r="X17" s="553">
        <v>21.515094757080078</v>
      </c>
      <c r="Y17" s="553">
        <v>15.380098342895508</v>
      </c>
      <c r="Z17" s="553">
        <v>15.377554893493652</v>
      </c>
      <c r="AA17" s="553">
        <v>16.538000106811523</v>
      </c>
      <c r="AB17" s="553">
        <v>28.444999694824219</v>
      </c>
      <c r="AD17" s="553"/>
    </row>
    <row r="18" spans="1:35" x14ac:dyDescent="0.3">
      <c r="A18" s="591" t="s">
        <v>1508</v>
      </c>
      <c r="B18" s="552" t="str">
        <f t="shared" si="0"/>
        <v>X</v>
      </c>
      <c r="C18" s="556" t="s">
        <v>1509</v>
      </c>
      <c r="D18" s="556"/>
      <c r="E18" s="553">
        <v>6.1843700408935547</v>
      </c>
      <c r="F18" s="553">
        <v>6.8556098937988281</v>
      </c>
      <c r="G18" s="553">
        <v>7.3801379203796387</v>
      </c>
      <c r="H18" s="553">
        <v>7.1204748153686523</v>
      </c>
      <c r="I18" s="553">
        <v>7.5358028411865234</v>
      </c>
      <c r="J18" s="553">
        <v>9.0145044326782227</v>
      </c>
      <c r="K18" s="553">
        <v>9.5407247543334961</v>
      </c>
      <c r="L18" s="553">
        <v>9.572148323059082</v>
      </c>
      <c r="M18" s="553">
        <v>10.406664848327637</v>
      </c>
      <c r="N18" s="553">
        <v>9.3121242523193359</v>
      </c>
      <c r="O18" s="553">
        <v>9.1876688003540039</v>
      </c>
      <c r="P18" s="553">
        <v>10.731061935424805</v>
      </c>
      <c r="Q18" s="553">
        <v>12.066498756408691</v>
      </c>
      <c r="R18" s="553">
        <v>12.196018218994141</v>
      </c>
      <c r="S18" s="553">
        <v>13.019842147827148</v>
      </c>
      <c r="T18" s="553">
        <v>14.524587631225586</v>
      </c>
      <c r="U18" s="553">
        <v>14.909894943237305</v>
      </c>
      <c r="V18" s="553">
        <v>13.955595016479492</v>
      </c>
      <c r="W18" s="553">
        <v>14.494422912597656</v>
      </c>
      <c r="X18" s="553">
        <v>14.110933303833008</v>
      </c>
      <c r="Y18" s="553">
        <v>11.847390174865723</v>
      </c>
      <c r="Z18" s="553">
        <v>11.195549964904785</v>
      </c>
      <c r="AA18" s="553">
        <v>12.48799991607666</v>
      </c>
      <c r="AB18" s="553">
        <v>22.402999877929688</v>
      </c>
      <c r="AD18" s="553"/>
      <c r="AF18" s="557"/>
      <c r="AG18" s="557"/>
      <c r="AH18" s="557"/>
      <c r="AI18" s="557"/>
    </row>
    <row r="19" spans="1:35" ht="12.75" customHeight="1" x14ac:dyDescent="0.3">
      <c r="A19" s="591" t="s">
        <v>1510</v>
      </c>
      <c r="B19" s="552" t="str">
        <f t="shared" si="0"/>
        <v>X</v>
      </c>
      <c r="C19" s="558" t="s">
        <v>1511</v>
      </c>
      <c r="D19" s="558"/>
      <c r="E19" s="553">
        <v>0</v>
      </c>
      <c r="F19" s="553">
        <v>0</v>
      </c>
      <c r="G19" s="553">
        <v>0</v>
      </c>
      <c r="H19" s="553">
        <v>0</v>
      </c>
      <c r="I19" s="553">
        <v>0</v>
      </c>
      <c r="J19" s="553">
        <v>0</v>
      </c>
      <c r="K19" s="553">
        <v>0</v>
      </c>
      <c r="L19" s="553">
        <v>0</v>
      </c>
      <c r="M19" s="553">
        <v>0</v>
      </c>
      <c r="N19" s="553">
        <v>0</v>
      </c>
      <c r="O19" s="553">
        <v>0</v>
      </c>
      <c r="P19" s="553">
        <v>0</v>
      </c>
      <c r="Q19" s="553">
        <v>0</v>
      </c>
      <c r="R19" s="553">
        <v>0</v>
      </c>
      <c r="S19" s="553">
        <v>0</v>
      </c>
      <c r="T19" s="553">
        <v>0</v>
      </c>
      <c r="U19" s="553">
        <v>0</v>
      </c>
      <c r="V19" s="553">
        <v>0</v>
      </c>
      <c r="W19" s="553">
        <v>0</v>
      </c>
      <c r="X19" s="553">
        <v>0</v>
      </c>
      <c r="Y19" s="553">
        <v>0</v>
      </c>
      <c r="Z19" s="553">
        <v>0</v>
      </c>
      <c r="AA19" s="553"/>
      <c r="AB19" s="553">
        <v>18.197999954223633</v>
      </c>
      <c r="AD19" s="553"/>
      <c r="AF19" s="557"/>
      <c r="AG19" s="557"/>
      <c r="AH19" s="557"/>
      <c r="AI19" s="557"/>
    </row>
    <row r="20" spans="1:35" ht="12.75" customHeight="1" x14ac:dyDescent="0.3">
      <c r="A20" s="591" t="s">
        <v>1512</v>
      </c>
      <c r="B20" s="552" t="str">
        <f t="shared" si="0"/>
        <v/>
      </c>
      <c r="C20" s="558" t="s">
        <v>1513</v>
      </c>
      <c r="D20" s="558"/>
      <c r="E20" s="553">
        <v>0</v>
      </c>
      <c r="F20" s="553">
        <v>0</v>
      </c>
      <c r="G20" s="553">
        <v>0</v>
      </c>
      <c r="H20" s="553">
        <v>0</v>
      </c>
      <c r="I20" s="553">
        <v>0</v>
      </c>
      <c r="J20" s="553">
        <v>0</v>
      </c>
      <c r="K20" s="553">
        <v>0</v>
      </c>
      <c r="L20" s="553">
        <v>0</v>
      </c>
      <c r="M20" s="553">
        <v>0</v>
      </c>
      <c r="N20" s="553">
        <v>0</v>
      </c>
      <c r="O20" s="553">
        <v>0</v>
      </c>
      <c r="P20" s="553">
        <v>0</v>
      </c>
      <c r="Q20" s="553">
        <v>0</v>
      </c>
      <c r="R20" s="553">
        <v>0</v>
      </c>
      <c r="S20" s="553">
        <v>0</v>
      </c>
      <c r="T20" s="553">
        <v>0</v>
      </c>
      <c r="U20" s="553">
        <v>0</v>
      </c>
      <c r="V20" s="553">
        <v>0</v>
      </c>
      <c r="W20" s="553">
        <v>0</v>
      </c>
      <c r="X20" s="553">
        <v>0</v>
      </c>
      <c r="Y20" s="553">
        <v>0</v>
      </c>
      <c r="Z20" s="553">
        <v>0</v>
      </c>
      <c r="AA20" s="553"/>
      <c r="AB20" s="553"/>
      <c r="AD20" s="553"/>
      <c r="AF20" s="557"/>
      <c r="AG20" s="557"/>
      <c r="AH20" s="557"/>
      <c r="AI20" s="557"/>
    </row>
    <row r="21" spans="1:35" x14ac:dyDescent="0.3">
      <c r="A21" s="591" t="s">
        <v>1514</v>
      </c>
      <c r="B21" s="552" t="str">
        <f t="shared" si="0"/>
        <v>X</v>
      </c>
      <c r="C21" s="558" t="s">
        <v>1515</v>
      </c>
      <c r="D21" s="558"/>
      <c r="E21" s="553">
        <v>6.1843700408935547</v>
      </c>
      <c r="F21" s="553">
        <v>6.8556098937988281</v>
      </c>
      <c r="G21" s="553">
        <v>7.3801379203796387</v>
      </c>
      <c r="H21" s="553">
        <v>7.1204748153686523</v>
      </c>
      <c r="I21" s="553">
        <v>7.5358028411865234</v>
      </c>
      <c r="J21" s="553">
        <v>9.0145044326782227</v>
      </c>
      <c r="K21" s="553">
        <v>9.5407247543334961</v>
      </c>
      <c r="L21" s="553">
        <v>9.572148323059082</v>
      </c>
      <c r="M21" s="553">
        <v>10.406664848327637</v>
      </c>
      <c r="N21" s="553">
        <v>9.3121242523193359</v>
      </c>
      <c r="O21" s="553">
        <v>9.1876688003540039</v>
      </c>
      <c r="P21" s="553">
        <v>10.731061935424805</v>
      </c>
      <c r="Q21" s="553">
        <v>12.066498756408691</v>
      </c>
      <c r="R21" s="553">
        <v>12.196018218994141</v>
      </c>
      <c r="S21" s="553">
        <v>13.019842147827148</v>
      </c>
      <c r="T21" s="553">
        <v>14.524587631225586</v>
      </c>
      <c r="U21" s="553">
        <v>14.909894943237305</v>
      </c>
      <c r="V21" s="553">
        <v>13.955595016479492</v>
      </c>
      <c r="W21" s="553">
        <v>14.494422912597656</v>
      </c>
      <c r="X21" s="553">
        <v>14.110933303833008</v>
      </c>
      <c r="Y21" s="553">
        <v>11.847390174865723</v>
      </c>
      <c r="Z21" s="553">
        <v>11.195549964904785</v>
      </c>
      <c r="AA21" s="553">
        <v>12.48799991607666</v>
      </c>
      <c r="AB21" s="553">
        <v>4.2049999237060547</v>
      </c>
      <c r="AD21" s="553"/>
      <c r="AF21" s="557"/>
      <c r="AG21" s="557"/>
      <c r="AH21" s="557"/>
      <c r="AI21" s="557"/>
    </row>
    <row r="22" spans="1:35" x14ac:dyDescent="0.3">
      <c r="A22" s="563" t="s">
        <v>1516</v>
      </c>
      <c r="B22" s="552" t="str">
        <f t="shared" si="0"/>
        <v/>
      </c>
      <c r="C22" s="558" t="s">
        <v>1517</v>
      </c>
      <c r="D22" s="558"/>
      <c r="E22" s="553">
        <v>0</v>
      </c>
      <c r="F22" s="553">
        <v>0</v>
      </c>
      <c r="G22" s="553">
        <v>0</v>
      </c>
      <c r="H22" s="553">
        <v>0</v>
      </c>
      <c r="I22" s="553">
        <v>0</v>
      </c>
      <c r="J22" s="553">
        <v>0</v>
      </c>
      <c r="K22" s="553">
        <v>0</v>
      </c>
      <c r="L22" s="553">
        <v>0</v>
      </c>
      <c r="M22" s="553">
        <v>0</v>
      </c>
      <c r="N22" s="553">
        <v>0</v>
      </c>
      <c r="O22" s="553">
        <v>0</v>
      </c>
      <c r="P22" s="553">
        <v>0</v>
      </c>
      <c r="Q22" s="553">
        <v>0</v>
      </c>
      <c r="R22" s="553">
        <v>0</v>
      </c>
      <c r="S22" s="553">
        <v>0</v>
      </c>
      <c r="T22" s="553">
        <v>0</v>
      </c>
      <c r="U22" s="553">
        <v>0</v>
      </c>
      <c r="V22" s="553">
        <v>0</v>
      </c>
      <c r="W22" s="553">
        <v>0</v>
      </c>
      <c r="X22" s="553">
        <v>0</v>
      </c>
      <c r="Y22" s="553">
        <v>0</v>
      </c>
      <c r="Z22" s="553">
        <v>0</v>
      </c>
      <c r="AA22" s="553"/>
      <c r="AB22" s="553"/>
      <c r="AD22" s="553"/>
    </row>
    <row r="23" spans="1:35" x14ac:dyDescent="0.3">
      <c r="A23" s="591" t="s">
        <v>1518</v>
      </c>
      <c r="B23" s="552" t="str">
        <f t="shared" si="0"/>
        <v/>
      </c>
      <c r="C23" s="556" t="s">
        <v>1519</v>
      </c>
      <c r="D23" s="556"/>
      <c r="E23" s="553">
        <v>0</v>
      </c>
      <c r="F23" s="553">
        <v>0</v>
      </c>
      <c r="G23" s="553">
        <v>0</v>
      </c>
      <c r="H23" s="553">
        <v>0</v>
      </c>
      <c r="I23" s="553">
        <v>0</v>
      </c>
      <c r="J23" s="553">
        <v>0</v>
      </c>
      <c r="K23" s="553">
        <v>0</v>
      </c>
      <c r="L23" s="553">
        <v>0</v>
      </c>
      <c r="M23" s="553">
        <v>0</v>
      </c>
      <c r="N23" s="553">
        <v>0</v>
      </c>
      <c r="O23" s="553">
        <v>0</v>
      </c>
      <c r="P23" s="553">
        <v>0</v>
      </c>
      <c r="Q23" s="553">
        <v>0</v>
      </c>
      <c r="R23" s="553">
        <v>0</v>
      </c>
      <c r="S23" s="553">
        <v>0</v>
      </c>
      <c r="T23" s="553">
        <v>0</v>
      </c>
      <c r="U23" s="553">
        <v>0</v>
      </c>
      <c r="V23" s="553">
        <v>0</v>
      </c>
      <c r="W23" s="553">
        <v>0</v>
      </c>
      <c r="X23" s="553">
        <v>0</v>
      </c>
      <c r="Y23" s="553">
        <v>0</v>
      </c>
      <c r="Z23" s="553">
        <v>0</v>
      </c>
      <c r="AA23" s="553"/>
      <c r="AB23" s="553"/>
      <c r="AD23" s="553"/>
      <c r="AF23" s="557"/>
      <c r="AG23" s="557"/>
      <c r="AH23" s="557"/>
      <c r="AI23" s="557"/>
    </row>
    <row r="24" spans="1:35" x14ac:dyDescent="0.3">
      <c r="A24" s="591" t="s">
        <v>1520</v>
      </c>
      <c r="B24" s="552" t="str">
        <f t="shared" si="0"/>
        <v/>
      </c>
      <c r="C24" s="556" t="s">
        <v>1521</v>
      </c>
      <c r="D24" s="556"/>
      <c r="E24" s="553">
        <v>0</v>
      </c>
      <c r="F24" s="553">
        <v>0</v>
      </c>
      <c r="G24" s="553">
        <v>0</v>
      </c>
      <c r="H24" s="553">
        <v>0</v>
      </c>
      <c r="I24" s="553">
        <v>0</v>
      </c>
      <c r="J24" s="553">
        <v>0</v>
      </c>
      <c r="K24" s="553">
        <v>0</v>
      </c>
      <c r="L24" s="553">
        <v>0</v>
      </c>
      <c r="M24" s="553">
        <v>0</v>
      </c>
      <c r="N24" s="553">
        <v>0</v>
      </c>
      <c r="O24" s="553">
        <v>0</v>
      </c>
      <c r="P24" s="553">
        <v>0</v>
      </c>
      <c r="Q24" s="553">
        <v>0</v>
      </c>
      <c r="R24" s="553">
        <v>0</v>
      </c>
      <c r="S24" s="553">
        <v>0</v>
      </c>
      <c r="T24" s="553">
        <v>0</v>
      </c>
      <c r="U24" s="553">
        <v>0</v>
      </c>
      <c r="V24" s="553">
        <v>0</v>
      </c>
      <c r="W24" s="553">
        <v>0</v>
      </c>
      <c r="X24" s="553">
        <v>0</v>
      </c>
      <c r="Y24" s="553">
        <v>0</v>
      </c>
      <c r="Z24" s="553">
        <v>0</v>
      </c>
      <c r="AA24" s="553"/>
      <c r="AB24" s="553"/>
      <c r="AD24" s="553"/>
      <c r="AF24" s="557"/>
      <c r="AG24" s="557"/>
      <c r="AH24" s="557"/>
      <c r="AI24" s="557"/>
    </row>
    <row r="25" spans="1:35" x14ac:dyDescent="0.3">
      <c r="A25" s="591" t="s">
        <v>1522</v>
      </c>
      <c r="B25" s="552" t="str">
        <f t="shared" si="0"/>
        <v>X</v>
      </c>
      <c r="C25" s="556" t="s">
        <v>1523</v>
      </c>
      <c r="D25" s="556"/>
      <c r="E25" s="553">
        <v>1.9256050586700439</v>
      </c>
      <c r="F25" s="553">
        <v>1.6887940168380737</v>
      </c>
      <c r="G25" s="553">
        <v>1.014570951461792</v>
      </c>
      <c r="H25" s="553">
        <v>1.0757639408111572</v>
      </c>
      <c r="I25" s="553">
        <v>1.2713099718093872</v>
      </c>
      <c r="J25" s="553">
        <v>1.5543639659881592</v>
      </c>
      <c r="K25" s="553">
        <v>1.3493119478225708</v>
      </c>
      <c r="L25" s="553">
        <v>1.8137270212173462</v>
      </c>
      <c r="M25" s="553">
        <v>2.2637450695037842</v>
      </c>
      <c r="N25" s="553">
        <v>2.2029209136962891</v>
      </c>
      <c r="O25" s="553">
        <v>2.3025069236755371</v>
      </c>
      <c r="P25" s="553">
        <v>2.9114770889282227</v>
      </c>
      <c r="Q25" s="553">
        <v>3.4414269924163818</v>
      </c>
      <c r="R25" s="553">
        <v>4.2651958465576172</v>
      </c>
      <c r="S25" s="553">
        <v>4.971768856048584</v>
      </c>
      <c r="T25" s="553">
        <v>5.882929801940918</v>
      </c>
      <c r="U25" s="553">
        <v>5.7707891464233398</v>
      </c>
      <c r="V25" s="553">
        <v>4.959691047668457</v>
      </c>
      <c r="W25" s="553">
        <v>4.5453839302062988</v>
      </c>
      <c r="X25" s="553">
        <v>3.5950748920440674</v>
      </c>
      <c r="Y25" s="553">
        <v>0.10489299893379211</v>
      </c>
      <c r="Z25" s="553">
        <v>0.53688102960586548</v>
      </c>
      <c r="AA25" s="553">
        <v>1.2879999876022339</v>
      </c>
      <c r="AB25" s="553">
        <v>1.8799999952316284</v>
      </c>
      <c r="AD25" s="553"/>
      <c r="AF25" s="557"/>
      <c r="AG25" s="557"/>
      <c r="AH25" s="557"/>
      <c r="AI25" s="557"/>
    </row>
    <row r="26" spans="1:35" x14ac:dyDescent="0.3">
      <c r="A26" s="591" t="s">
        <v>1524</v>
      </c>
      <c r="B26" s="552" t="str">
        <f t="shared" si="0"/>
        <v>X</v>
      </c>
      <c r="C26" s="558" t="s">
        <v>1525</v>
      </c>
      <c r="D26" s="558"/>
      <c r="E26" s="553">
        <v>1.0814729928970337</v>
      </c>
      <c r="F26" s="553">
        <v>1.0710330009460449</v>
      </c>
      <c r="G26" s="553">
        <v>0.95016998052597046</v>
      </c>
      <c r="H26" s="553">
        <v>1.0259100198745728</v>
      </c>
      <c r="I26" s="553">
        <v>1.2227489948272705</v>
      </c>
      <c r="J26" s="553">
        <v>1.4869110584259033</v>
      </c>
      <c r="K26" s="553">
        <v>1.2553960084915161</v>
      </c>
      <c r="L26" s="553">
        <v>1.7362060546875</v>
      </c>
      <c r="M26" s="553">
        <v>2.1348350048065186</v>
      </c>
      <c r="N26" s="553">
        <v>2.0867040157318115</v>
      </c>
      <c r="O26" s="553">
        <v>2.2050309181213379</v>
      </c>
      <c r="P26" s="553">
        <v>2.7765109539031982</v>
      </c>
      <c r="Q26" s="553">
        <v>3.3078351020812988</v>
      </c>
      <c r="R26" s="553">
        <v>4.1218228340148926</v>
      </c>
      <c r="S26" s="553">
        <v>4.7938132286071777</v>
      </c>
      <c r="T26" s="553">
        <v>5.6765179634094238</v>
      </c>
      <c r="U26" s="553">
        <v>5.6187858581542969</v>
      </c>
      <c r="V26" s="553">
        <v>4.8087668418884277</v>
      </c>
      <c r="W26" s="553">
        <v>4.405299186706543</v>
      </c>
      <c r="X26" s="553">
        <v>3.4589080810546875</v>
      </c>
      <c r="Y26" s="553">
        <v>0</v>
      </c>
      <c r="Z26" s="553">
        <v>0.52561599016189575</v>
      </c>
      <c r="AA26" s="553">
        <v>1.2239999771118164</v>
      </c>
      <c r="AB26" s="553">
        <v>1.7890000343322754</v>
      </c>
      <c r="AD26" s="553"/>
      <c r="AF26" s="557"/>
      <c r="AG26" s="557"/>
      <c r="AH26" s="557"/>
      <c r="AI26" s="557"/>
    </row>
    <row r="27" spans="1:35" x14ac:dyDescent="0.3">
      <c r="A27" s="591" t="s">
        <v>1526</v>
      </c>
      <c r="B27" s="552" t="str">
        <f t="shared" si="0"/>
        <v>X</v>
      </c>
      <c r="C27" s="558" t="s">
        <v>1527</v>
      </c>
      <c r="D27" s="558"/>
      <c r="E27" s="553">
        <v>0.84413200616836548</v>
      </c>
      <c r="F27" s="553">
        <v>0.61776101589202881</v>
      </c>
      <c r="G27" s="553">
        <v>6.4401000738143921E-2</v>
      </c>
      <c r="H27" s="553">
        <v>4.985399916768074E-2</v>
      </c>
      <c r="I27" s="553">
        <v>4.856099933385849E-2</v>
      </c>
      <c r="J27" s="553">
        <v>6.7452996969223022E-2</v>
      </c>
      <c r="K27" s="553">
        <v>9.3915998935699463E-2</v>
      </c>
      <c r="L27" s="553">
        <v>7.7520996332168579E-2</v>
      </c>
      <c r="M27" s="553">
        <v>0.12891000509262085</v>
      </c>
      <c r="N27" s="553">
        <v>0.1162170022726059</v>
      </c>
      <c r="O27" s="553">
        <v>9.7475998103618622E-2</v>
      </c>
      <c r="P27" s="553">
        <v>0.13496600091457367</v>
      </c>
      <c r="Q27" s="553">
        <v>0.13359199464321136</v>
      </c>
      <c r="R27" s="553">
        <v>0.14337299764156342</v>
      </c>
      <c r="S27" s="553">
        <v>0.1779559999704361</v>
      </c>
      <c r="T27" s="553">
        <v>0.20641200244426727</v>
      </c>
      <c r="U27" s="553">
        <v>0.15200300514698029</v>
      </c>
      <c r="V27" s="553">
        <v>0.15092399716377258</v>
      </c>
      <c r="W27" s="553">
        <v>0.14008499681949615</v>
      </c>
      <c r="X27" s="553">
        <v>0.1361670047044754</v>
      </c>
      <c r="Y27" s="553">
        <v>0.10489299893379211</v>
      </c>
      <c r="Z27" s="553">
        <v>1.1265000328421593E-2</v>
      </c>
      <c r="AA27" s="553">
        <v>6.4000003039836884E-2</v>
      </c>
      <c r="AB27" s="553">
        <v>9.0999998152256012E-2</v>
      </c>
      <c r="AD27" s="553"/>
      <c r="AF27" s="557"/>
      <c r="AG27" s="557"/>
      <c r="AH27" s="557"/>
      <c r="AI27" s="557"/>
    </row>
    <row r="28" spans="1:35" x14ac:dyDescent="0.3">
      <c r="A28" s="591" t="s">
        <v>1528</v>
      </c>
      <c r="B28" s="552" t="str">
        <f t="shared" si="0"/>
        <v>X</v>
      </c>
      <c r="C28" s="556" t="s">
        <v>1529</v>
      </c>
      <c r="D28" s="556"/>
      <c r="E28" s="553">
        <v>0.74912601709365845</v>
      </c>
      <c r="F28" s="553">
        <v>1.360077977180481</v>
      </c>
      <c r="G28" s="553">
        <v>0.91714799404144287</v>
      </c>
      <c r="H28" s="553">
        <v>0.86960297822952271</v>
      </c>
      <c r="I28" s="553">
        <v>0.91961801052093506</v>
      </c>
      <c r="J28" s="553">
        <v>1.0924259424209595</v>
      </c>
      <c r="K28" s="553">
        <v>1.3553780317306519</v>
      </c>
      <c r="L28" s="553">
        <v>0.98040801286697388</v>
      </c>
      <c r="M28" s="553">
        <v>0.93173998594284058</v>
      </c>
      <c r="N28" s="553">
        <v>0.8496360182762146</v>
      </c>
      <c r="O28" s="553">
        <v>0.84315001964569092</v>
      </c>
      <c r="P28" s="553">
        <v>1.469391942024231</v>
      </c>
      <c r="Q28" s="553">
        <v>0.88845902681350708</v>
      </c>
      <c r="R28" s="553">
        <v>0.93187099695205688</v>
      </c>
      <c r="S28" s="553">
        <v>1.3701790571212769</v>
      </c>
      <c r="T28" s="553">
        <v>1.7585649490356445</v>
      </c>
      <c r="U28" s="553">
        <v>2.2523860931396484</v>
      </c>
      <c r="V28" s="553">
        <v>2.1579370498657227</v>
      </c>
      <c r="W28" s="553">
        <v>2.4072690010070801</v>
      </c>
      <c r="X28" s="553">
        <v>3.8090870380401611</v>
      </c>
      <c r="Y28" s="553">
        <v>3.4278149604797363</v>
      </c>
      <c r="Z28" s="553">
        <v>3.6451239585876465</v>
      </c>
      <c r="AA28" s="553">
        <v>2.7620000839233398</v>
      </c>
      <c r="AB28" s="553">
        <v>4.1620001792907715</v>
      </c>
      <c r="AD28" s="553"/>
      <c r="AF28" s="557"/>
      <c r="AG28" s="557"/>
      <c r="AH28" s="557"/>
      <c r="AI28" s="557"/>
    </row>
    <row r="29" spans="1:35" x14ac:dyDescent="0.3">
      <c r="A29" s="591" t="s">
        <v>1530</v>
      </c>
      <c r="B29" s="552" t="str">
        <f t="shared" si="0"/>
        <v>X</v>
      </c>
      <c r="C29" s="558" t="s">
        <v>1531</v>
      </c>
      <c r="D29" s="558"/>
      <c r="E29" s="553">
        <v>0.5820239782333374</v>
      </c>
      <c r="F29" s="553">
        <v>1.1809600591659546</v>
      </c>
      <c r="G29" s="553">
        <v>0.47170400619506836</v>
      </c>
      <c r="H29" s="553">
        <v>0.45542201399803162</v>
      </c>
      <c r="I29" s="553">
        <v>0.47533801198005676</v>
      </c>
      <c r="J29" s="553">
        <v>0.51072502136230469</v>
      </c>
      <c r="K29" s="553">
        <v>0.48266398906707764</v>
      </c>
      <c r="L29" s="553">
        <v>0.45329999923706055</v>
      </c>
      <c r="M29" s="553">
        <v>0.45931598544120789</v>
      </c>
      <c r="N29" s="553">
        <v>0.42893201112747192</v>
      </c>
      <c r="O29" s="553">
        <v>0.42991998791694641</v>
      </c>
      <c r="P29" s="553">
        <v>0.4192039966583252</v>
      </c>
      <c r="Q29" s="553">
        <v>0.4566589891910553</v>
      </c>
      <c r="R29" s="553">
        <v>0.5089070200920105</v>
      </c>
      <c r="S29" s="553">
        <v>0.72550702095031738</v>
      </c>
      <c r="T29" s="553">
        <v>0.7506679892539978</v>
      </c>
      <c r="U29" s="553">
        <v>0.82644897699356079</v>
      </c>
      <c r="V29" s="553">
        <v>0.84403800964355469</v>
      </c>
      <c r="W29" s="553">
        <v>0.8251500129699707</v>
      </c>
      <c r="X29" s="553">
        <v>1.9043020009994507</v>
      </c>
      <c r="Y29" s="553">
        <v>1.6335409879684448</v>
      </c>
      <c r="Z29" s="553">
        <v>1.9168210029602051</v>
      </c>
      <c r="AA29" s="553">
        <v>0.79900002479553223</v>
      </c>
      <c r="AB29" s="553">
        <v>0.80800002813339233</v>
      </c>
      <c r="AD29" s="553"/>
      <c r="AF29" s="557"/>
      <c r="AG29" s="557"/>
      <c r="AH29" s="557"/>
      <c r="AI29" s="557"/>
    </row>
    <row r="30" spans="1:35" x14ac:dyDescent="0.3">
      <c r="A30" s="591" t="s">
        <v>1532</v>
      </c>
      <c r="B30" s="552" t="str">
        <f t="shared" si="0"/>
        <v>X</v>
      </c>
      <c r="C30" s="558" t="s">
        <v>1533</v>
      </c>
      <c r="D30" s="558"/>
      <c r="E30" s="553">
        <v>0.16710199415683746</v>
      </c>
      <c r="F30" s="553">
        <v>0.17911800742149353</v>
      </c>
      <c r="G30" s="553">
        <v>0.44544398784637451</v>
      </c>
      <c r="H30" s="553">
        <v>0.41418099403381348</v>
      </c>
      <c r="I30" s="553">
        <v>0.4442799985408783</v>
      </c>
      <c r="J30" s="553">
        <v>0.58170098066329956</v>
      </c>
      <c r="K30" s="553">
        <v>0.87271398305892944</v>
      </c>
      <c r="L30" s="553">
        <v>0.52710801362991333</v>
      </c>
      <c r="M30" s="553">
        <v>0.47242400050163269</v>
      </c>
      <c r="N30" s="553">
        <v>0.42070400714874268</v>
      </c>
      <c r="O30" s="553">
        <v>0.41323000192642212</v>
      </c>
      <c r="P30" s="553">
        <v>1.0501879453659058</v>
      </c>
      <c r="Q30" s="553">
        <v>0.43180000782012939</v>
      </c>
      <c r="R30" s="553">
        <v>0.42296400666236877</v>
      </c>
      <c r="S30" s="553">
        <v>0.6446719765663147</v>
      </c>
      <c r="T30" s="553">
        <v>1.0078970193862915</v>
      </c>
      <c r="U30" s="553">
        <v>1.4259370565414429</v>
      </c>
      <c r="V30" s="553">
        <v>1.313899040222168</v>
      </c>
      <c r="W30" s="553">
        <v>1.5821189880371094</v>
      </c>
      <c r="X30" s="553">
        <v>1.9047850370407104</v>
      </c>
      <c r="Y30" s="553">
        <v>1.7942739725112915</v>
      </c>
      <c r="Z30" s="553">
        <v>1.7283029556274414</v>
      </c>
      <c r="AA30" s="553">
        <v>1.9630000591278076</v>
      </c>
      <c r="AB30" s="553">
        <v>3.3540000915527344</v>
      </c>
      <c r="AD30" s="553"/>
      <c r="AF30" s="557"/>
      <c r="AG30" s="557"/>
      <c r="AH30" s="557"/>
      <c r="AI30" s="557"/>
    </row>
    <row r="31" spans="1:35" x14ac:dyDescent="0.3">
      <c r="A31" s="591" t="s">
        <v>1534</v>
      </c>
      <c r="B31" s="552" t="str">
        <f t="shared" si="0"/>
        <v>X</v>
      </c>
      <c r="C31" s="559" t="s">
        <v>1535</v>
      </c>
      <c r="D31" s="559"/>
      <c r="E31" s="553">
        <v>0.16710199415683746</v>
      </c>
      <c r="F31" s="553">
        <v>0.17911800742149353</v>
      </c>
      <c r="G31" s="553">
        <v>0.44544398784637451</v>
      </c>
      <c r="H31" s="553">
        <v>0.41418099403381348</v>
      </c>
      <c r="I31" s="553">
        <v>0.4442799985408783</v>
      </c>
      <c r="J31" s="553">
        <v>0.58170098066329956</v>
      </c>
      <c r="K31" s="553">
        <v>0.87271398305892944</v>
      </c>
      <c r="L31" s="553">
        <v>0.52710801362991333</v>
      </c>
      <c r="M31" s="553">
        <v>0.47242400050163269</v>
      </c>
      <c r="N31" s="553">
        <v>0.42070400714874268</v>
      </c>
      <c r="O31" s="553">
        <v>0.41323000192642212</v>
      </c>
      <c r="P31" s="553">
        <v>1.0501879453659058</v>
      </c>
      <c r="Q31" s="553">
        <v>0.43180000782012939</v>
      </c>
      <c r="R31" s="553">
        <v>0.42296400666236877</v>
      </c>
      <c r="S31" s="553">
        <v>0.6446719765663147</v>
      </c>
      <c r="T31" s="553">
        <v>0.68350899219512939</v>
      </c>
      <c r="U31" s="553">
        <v>0.7986069917678833</v>
      </c>
      <c r="V31" s="553">
        <v>0.68102097511291504</v>
      </c>
      <c r="W31" s="553">
        <v>0.70971399545669556</v>
      </c>
      <c r="X31" s="553">
        <v>0.7065269947052002</v>
      </c>
      <c r="Y31" s="553">
        <v>1.0152629613876343</v>
      </c>
      <c r="Z31" s="553">
        <v>0.6939849853515625</v>
      </c>
      <c r="AA31" s="553">
        <v>0.83899998664855957</v>
      </c>
      <c r="AB31" s="553">
        <v>0.90100002288818359</v>
      </c>
      <c r="AC31" s="532"/>
      <c r="AD31" s="553"/>
      <c r="AF31" s="557"/>
      <c r="AG31" s="557"/>
      <c r="AH31" s="557"/>
      <c r="AI31" s="557"/>
    </row>
    <row r="32" spans="1:35" x14ac:dyDescent="0.3">
      <c r="A32" s="591" t="s">
        <v>1536</v>
      </c>
      <c r="B32" s="552" t="str">
        <f t="shared" si="0"/>
        <v/>
      </c>
      <c r="C32" s="559" t="s">
        <v>1537</v>
      </c>
      <c r="D32" s="559"/>
      <c r="E32" s="553">
        <v>0</v>
      </c>
      <c r="F32" s="553">
        <v>0</v>
      </c>
      <c r="G32" s="553">
        <v>0</v>
      </c>
      <c r="H32" s="553">
        <v>0</v>
      </c>
      <c r="I32" s="553">
        <v>0</v>
      </c>
      <c r="J32" s="553">
        <v>0</v>
      </c>
      <c r="K32" s="553">
        <v>0</v>
      </c>
      <c r="L32" s="553">
        <v>0</v>
      </c>
      <c r="M32" s="553">
        <v>0</v>
      </c>
      <c r="N32" s="553">
        <v>0</v>
      </c>
      <c r="O32" s="553">
        <v>0</v>
      </c>
      <c r="P32" s="553">
        <v>0</v>
      </c>
      <c r="Q32" s="553">
        <v>0</v>
      </c>
      <c r="R32" s="553">
        <v>0</v>
      </c>
      <c r="S32" s="553">
        <v>0</v>
      </c>
      <c r="T32" s="553">
        <v>0</v>
      </c>
      <c r="U32" s="553">
        <v>0</v>
      </c>
      <c r="V32" s="553">
        <v>0</v>
      </c>
      <c r="W32" s="553">
        <v>0</v>
      </c>
      <c r="X32" s="553">
        <v>0</v>
      </c>
      <c r="Y32" s="553">
        <v>0</v>
      </c>
      <c r="Z32" s="553">
        <v>0</v>
      </c>
      <c r="AA32" s="553">
        <v>0</v>
      </c>
      <c r="AB32" s="553">
        <v>0</v>
      </c>
      <c r="AC32" s="532"/>
      <c r="AD32" s="553"/>
      <c r="AF32" s="557"/>
      <c r="AG32" s="557"/>
      <c r="AH32" s="557"/>
      <c r="AI32" s="557"/>
    </row>
    <row r="33" spans="1:35" x14ac:dyDescent="0.3">
      <c r="A33" s="591" t="s">
        <v>1538</v>
      </c>
      <c r="B33" s="552" t="str">
        <f t="shared" si="0"/>
        <v>X</v>
      </c>
      <c r="C33" s="559" t="s">
        <v>1539</v>
      </c>
      <c r="D33" s="559"/>
      <c r="E33" s="553">
        <v>0</v>
      </c>
      <c r="F33" s="553">
        <v>0</v>
      </c>
      <c r="G33" s="553">
        <v>0</v>
      </c>
      <c r="H33" s="553">
        <v>0</v>
      </c>
      <c r="I33" s="553">
        <v>0</v>
      </c>
      <c r="J33" s="553">
        <v>0</v>
      </c>
      <c r="K33" s="553">
        <v>0</v>
      </c>
      <c r="L33" s="553">
        <v>0</v>
      </c>
      <c r="M33" s="553">
        <v>0</v>
      </c>
      <c r="N33" s="553">
        <v>0</v>
      </c>
      <c r="O33" s="553">
        <v>0</v>
      </c>
      <c r="P33" s="553">
        <v>0</v>
      </c>
      <c r="Q33" s="553">
        <v>0</v>
      </c>
      <c r="R33" s="553">
        <v>0</v>
      </c>
      <c r="S33" s="553">
        <v>0</v>
      </c>
      <c r="T33" s="553">
        <v>0.32438799738883972</v>
      </c>
      <c r="U33" s="553">
        <v>0.62733000516891479</v>
      </c>
      <c r="V33" s="553">
        <v>0.63287800550460815</v>
      </c>
      <c r="W33" s="553">
        <v>0.87240499258041382</v>
      </c>
      <c r="X33" s="553">
        <v>1.1982580423355103</v>
      </c>
      <c r="Y33" s="553">
        <v>0.77901101112365723</v>
      </c>
      <c r="Z33" s="553">
        <v>1.0343179702758789</v>
      </c>
      <c r="AA33" s="553">
        <v>1.1239999532699585</v>
      </c>
      <c r="AB33" s="553">
        <v>2.4530000686645508</v>
      </c>
      <c r="AD33" s="553"/>
      <c r="AF33" s="557"/>
      <c r="AG33" s="557"/>
      <c r="AH33" s="557"/>
      <c r="AI33" s="557"/>
    </row>
    <row r="34" spans="1:35" x14ac:dyDescent="0.3">
      <c r="A34" s="591" t="s">
        <v>1540</v>
      </c>
      <c r="B34" s="552" t="str">
        <f t="shared" si="0"/>
        <v/>
      </c>
      <c r="C34" s="556" t="s">
        <v>1541</v>
      </c>
      <c r="D34" s="556"/>
      <c r="E34" s="553">
        <v>0</v>
      </c>
      <c r="F34" s="553">
        <v>0</v>
      </c>
      <c r="G34" s="553">
        <v>0</v>
      </c>
      <c r="H34" s="553">
        <v>0</v>
      </c>
      <c r="I34" s="553">
        <v>0</v>
      </c>
      <c r="J34" s="553">
        <v>0</v>
      </c>
      <c r="K34" s="553">
        <v>0</v>
      </c>
      <c r="L34" s="553">
        <v>0</v>
      </c>
      <c r="M34" s="553">
        <v>0</v>
      </c>
      <c r="N34" s="553">
        <v>0</v>
      </c>
      <c r="O34" s="553">
        <v>0</v>
      </c>
      <c r="P34" s="553">
        <v>0</v>
      </c>
      <c r="Q34" s="553">
        <v>0</v>
      </c>
      <c r="R34" s="553">
        <v>0</v>
      </c>
      <c r="S34" s="553">
        <v>0</v>
      </c>
      <c r="T34" s="553">
        <v>0</v>
      </c>
      <c r="U34" s="553">
        <v>0</v>
      </c>
      <c r="V34" s="553">
        <v>0</v>
      </c>
      <c r="W34" s="553">
        <v>0</v>
      </c>
      <c r="X34" s="553">
        <v>0</v>
      </c>
      <c r="Y34" s="553">
        <v>0</v>
      </c>
      <c r="Z34" s="553">
        <v>0</v>
      </c>
      <c r="AA34" s="553"/>
      <c r="AB34" s="553"/>
      <c r="AD34" s="553"/>
      <c r="AF34" s="557"/>
      <c r="AG34" s="557"/>
      <c r="AH34" s="557"/>
      <c r="AI34" s="557"/>
    </row>
    <row r="35" spans="1:35" x14ac:dyDescent="0.3">
      <c r="A35" s="563" t="s">
        <v>1542</v>
      </c>
      <c r="B35" s="552" t="str">
        <f t="shared" ref="B35:B66" si="1">IF(SUM(E35:AI35)=0,"","X")</f>
        <v>X</v>
      </c>
      <c r="C35" s="555" t="s">
        <v>1543</v>
      </c>
      <c r="D35" s="555"/>
      <c r="E35" s="553">
        <v>7.2021341323852539</v>
      </c>
      <c r="F35" s="553">
        <v>6.7517843246459961</v>
      </c>
      <c r="G35" s="553">
        <v>5.8678240776062012</v>
      </c>
      <c r="H35" s="553">
        <v>6.0729389190673828</v>
      </c>
      <c r="I35" s="553">
        <v>8.2693519592285156</v>
      </c>
      <c r="J35" s="553">
        <v>10.136866569519043</v>
      </c>
      <c r="K35" s="553">
        <v>8.9574365615844727</v>
      </c>
      <c r="L35" s="553">
        <v>8.3729429244995117</v>
      </c>
      <c r="M35" s="553">
        <v>9.0437612533569336</v>
      </c>
      <c r="N35" s="553">
        <v>7.5115389823913574</v>
      </c>
      <c r="O35" s="553">
        <v>7.7561469078063965</v>
      </c>
      <c r="P35" s="553">
        <v>7.3689899444580078</v>
      </c>
      <c r="Q35" s="553">
        <v>9.4551973342895508</v>
      </c>
      <c r="R35" s="553">
        <v>9.6405906677246094</v>
      </c>
      <c r="S35" s="553">
        <v>11.55524730682373</v>
      </c>
      <c r="T35" s="553">
        <v>14.426521301269531</v>
      </c>
      <c r="U35" s="553">
        <v>15.864960670471191</v>
      </c>
      <c r="V35" s="553">
        <v>15.994400024414063</v>
      </c>
      <c r="W35" s="553">
        <v>15.681936264038086</v>
      </c>
      <c r="X35" s="553">
        <v>13.473136901855469</v>
      </c>
      <c r="Y35" s="553">
        <v>16.737615585327148</v>
      </c>
      <c r="Z35" s="553">
        <v>12.873482704162598</v>
      </c>
      <c r="AA35" s="553">
        <v>14.894000053405762</v>
      </c>
      <c r="AB35" s="553">
        <v>14.229999542236328</v>
      </c>
      <c r="AD35" s="553"/>
    </row>
    <row r="36" spans="1:35" x14ac:dyDescent="0.3">
      <c r="A36" s="591" t="s">
        <v>1544</v>
      </c>
      <c r="B36" s="552" t="str">
        <f t="shared" si="1"/>
        <v>X</v>
      </c>
      <c r="C36" s="556" t="s">
        <v>1545</v>
      </c>
      <c r="D36" s="556"/>
      <c r="E36" s="553">
        <v>7.1055397987365723</v>
      </c>
      <c r="F36" s="553">
        <v>6.6685371398925781</v>
      </c>
      <c r="G36" s="553">
        <v>5.4545502662658691</v>
      </c>
      <c r="H36" s="553">
        <v>5.6934971809387207</v>
      </c>
      <c r="I36" s="553">
        <v>7.885441780090332</v>
      </c>
      <c r="J36" s="553">
        <v>9.254979133605957</v>
      </c>
      <c r="K36" s="553">
        <v>7.4864068031311035</v>
      </c>
      <c r="L36" s="553">
        <v>7.3705019950866699</v>
      </c>
      <c r="M36" s="553">
        <v>7.9150938987731934</v>
      </c>
      <c r="N36" s="553">
        <v>6.7374649047851563</v>
      </c>
      <c r="O36" s="553">
        <v>7.054318904876709</v>
      </c>
      <c r="P36" s="553">
        <v>6.7875962257385254</v>
      </c>
      <c r="Q36" s="553">
        <v>8.8316717147827148</v>
      </c>
      <c r="R36" s="553">
        <v>8.8947439193725586</v>
      </c>
      <c r="S36" s="553">
        <v>11.041242599487305</v>
      </c>
      <c r="T36" s="553">
        <v>14.133486747741699</v>
      </c>
      <c r="U36" s="553">
        <v>15.416426658630371</v>
      </c>
      <c r="V36" s="553">
        <v>15.175247192382813</v>
      </c>
      <c r="W36" s="553">
        <v>14.916519165039063</v>
      </c>
      <c r="X36" s="553">
        <v>12.888592720031738</v>
      </c>
      <c r="Y36" s="553">
        <v>13.920802116394043</v>
      </c>
      <c r="Z36" s="553">
        <v>12.437968254089355</v>
      </c>
      <c r="AA36" s="553">
        <v>14.550000190734863</v>
      </c>
      <c r="AB36" s="553">
        <v>13.689999580383301</v>
      </c>
      <c r="AD36" s="553"/>
      <c r="AF36" s="557"/>
      <c r="AG36" s="557"/>
      <c r="AH36" s="557"/>
      <c r="AI36" s="557"/>
    </row>
    <row r="37" spans="1:35" x14ac:dyDescent="0.3">
      <c r="A37" s="563" t="s">
        <v>1546</v>
      </c>
      <c r="B37" s="552" t="str">
        <f t="shared" si="1"/>
        <v>X</v>
      </c>
      <c r="C37" s="558" t="s">
        <v>1547</v>
      </c>
      <c r="D37" s="558"/>
      <c r="E37" s="553">
        <v>2.6078181266784668</v>
      </c>
      <c r="F37" s="553">
        <v>2.5279169082641602</v>
      </c>
      <c r="G37" s="553">
        <v>1.7061077356338501</v>
      </c>
      <c r="H37" s="553">
        <v>1.4986139535903931</v>
      </c>
      <c r="I37" s="553">
        <v>1.463532567024231</v>
      </c>
      <c r="J37" s="553">
        <v>1.8431318998336792</v>
      </c>
      <c r="K37" s="553">
        <v>1.5343598127365112</v>
      </c>
      <c r="L37" s="553">
        <v>1.4577934741973877</v>
      </c>
      <c r="M37" s="553">
        <v>1.3880971670150757</v>
      </c>
      <c r="N37" s="553">
        <v>1.2100660800933838</v>
      </c>
      <c r="O37" s="553">
        <v>1.163243293762207</v>
      </c>
      <c r="P37" s="553">
        <v>0.83387172222137451</v>
      </c>
      <c r="Q37" s="553">
        <v>1.1279580593109131</v>
      </c>
      <c r="R37" s="553">
        <v>1.2239648103713989</v>
      </c>
      <c r="S37" s="553">
        <v>1.7608792781829834</v>
      </c>
      <c r="T37" s="553">
        <v>1.861064076423645</v>
      </c>
      <c r="U37" s="553">
        <v>1.6380454301834106</v>
      </c>
      <c r="V37" s="553">
        <v>1.5840257406234741</v>
      </c>
      <c r="W37" s="553">
        <v>1.5679494142532349</v>
      </c>
      <c r="X37" s="553">
        <v>1.3894283771514893</v>
      </c>
      <c r="Y37" s="553">
        <v>1.4101090431213379</v>
      </c>
      <c r="Z37" s="553">
        <v>1.1624109745025635</v>
      </c>
      <c r="AA37" s="553">
        <v>1.7009999752044678</v>
      </c>
      <c r="AB37" s="553">
        <v>0.49900001287460327</v>
      </c>
      <c r="AD37" s="553"/>
    </row>
    <row r="38" spans="1:35" x14ac:dyDescent="0.3">
      <c r="A38" s="563" t="s">
        <v>1548</v>
      </c>
      <c r="B38" s="552" t="str">
        <f t="shared" si="1"/>
        <v>X</v>
      </c>
      <c r="C38" s="558" t="s">
        <v>1549</v>
      </c>
      <c r="D38" s="558"/>
      <c r="E38" s="553">
        <v>0.67285299301147461</v>
      </c>
      <c r="F38" s="553">
        <v>0.52644097805023193</v>
      </c>
      <c r="G38" s="553">
        <v>0.82844299077987671</v>
      </c>
      <c r="H38" s="553">
        <v>0.4242590069770813</v>
      </c>
      <c r="I38" s="553">
        <v>0.99831199645996094</v>
      </c>
      <c r="J38" s="553">
        <v>0.90025597810745239</v>
      </c>
      <c r="K38" s="553">
        <v>0.84242302179336548</v>
      </c>
      <c r="L38" s="553">
        <v>0.77237397432327271</v>
      </c>
      <c r="M38" s="553">
        <v>0.91181600093841553</v>
      </c>
      <c r="N38" s="553">
        <v>0.57496500015258789</v>
      </c>
      <c r="O38" s="553">
        <v>0.72617799043655396</v>
      </c>
      <c r="P38" s="553">
        <v>0.70427101850509644</v>
      </c>
      <c r="Q38" s="553">
        <v>0.69697409868240356</v>
      </c>
      <c r="R38" s="553">
        <v>0.74497854709625244</v>
      </c>
      <c r="S38" s="553">
        <v>0.40297237038612366</v>
      </c>
      <c r="T38" s="553">
        <v>0.73002517223358154</v>
      </c>
      <c r="U38" s="553">
        <v>0.8670240044593811</v>
      </c>
      <c r="V38" s="553">
        <v>0.73101192712783813</v>
      </c>
      <c r="W38" s="553">
        <v>0.88697141408920288</v>
      </c>
      <c r="X38" s="553">
        <v>0.69795835018157959</v>
      </c>
      <c r="Y38" s="553">
        <v>0.60249274969100952</v>
      </c>
      <c r="Z38" s="553">
        <v>0.38775438070297241</v>
      </c>
      <c r="AA38" s="553">
        <v>0.40900000929832458</v>
      </c>
      <c r="AB38" s="553">
        <v>0.39500001072883606</v>
      </c>
      <c r="AD38" s="553"/>
    </row>
    <row r="39" spans="1:35" x14ac:dyDescent="0.3">
      <c r="A39" s="563" t="s">
        <v>1550</v>
      </c>
      <c r="B39" s="552" t="str">
        <f t="shared" si="1"/>
        <v>X</v>
      </c>
      <c r="C39" s="558" t="s">
        <v>1551</v>
      </c>
      <c r="D39" s="558"/>
      <c r="E39" s="553">
        <v>1.5883826017379761</v>
      </c>
      <c r="F39" s="553">
        <v>1.4861423969268799</v>
      </c>
      <c r="G39" s="553">
        <v>1.2784780263900757</v>
      </c>
      <c r="H39" s="553">
        <v>1.8138656616210938</v>
      </c>
      <c r="I39" s="553">
        <v>2.7691051959991455</v>
      </c>
      <c r="J39" s="553">
        <v>3.3047037124633789</v>
      </c>
      <c r="K39" s="553">
        <v>2.5728213787078857</v>
      </c>
      <c r="L39" s="553">
        <v>2.6081280708312988</v>
      </c>
      <c r="M39" s="553">
        <v>2.2383162975311279</v>
      </c>
      <c r="N39" s="553">
        <v>2.2582051753997803</v>
      </c>
      <c r="O39" s="553">
        <v>2.2042446136474609</v>
      </c>
      <c r="P39" s="553">
        <v>2.3964838981628418</v>
      </c>
      <c r="Q39" s="553">
        <v>2.9898889064788818</v>
      </c>
      <c r="R39" s="553">
        <v>2.8589177131652832</v>
      </c>
      <c r="S39" s="553">
        <v>3.1257855892181396</v>
      </c>
      <c r="T39" s="553">
        <v>2.9651021957397461</v>
      </c>
      <c r="U39" s="553">
        <v>3.3490927219390869</v>
      </c>
      <c r="V39" s="553">
        <v>3.2910535335540771</v>
      </c>
      <c r="W39" s="553">
        <v>3.2998936176300049</v>
      </c>
      <c r="X39" s="553">
        <v>2.8520820140838623</v>
      </c>
      <c r="Y39" s="553">
        <v>2.9986662864685059</v>
      </c>
      <c r="Z39" s="553">
        <v>2.5532135963439941</v>
      </c>
      <c r="AA39" s="553">
        <v>3.1659998893737793</v>
      </c>
      <c r="AB39" s="553">
        <v>2.6059999465942383</v>
      </c>
      <c r="AD39" s="553"/>
    </row>
    <row r="40" spans="1:35" x14ac:dyDescent="0.3">
      <c r="A40" s="563" t="s">
        <v>1552</v>
      </c>
      <c r="B40" s="552" t="str">
        <f t="shared" si="1"/>
        <v>X</v>
      </c>
      <c r="C40" s="558" t="s">
        <v>1553</v>
      </c>
      <c r="D40" s="558"/>
      <c r="E40" s="553">
        <v>0.1726502925157547</v>
      </c>
      <c r="F40" s="553">
        <v>0.16153723001480103</v>
      </c>
      <c r="G40" s="553">
        <v>0.13896501064300537</v>
      </c>
      <c r="H40" s="553">
        <v>0.19715932011604309</v>
      </c>
      <c r="I40" s="553">
        <v>0.30098971724510193</v>
      </c>
      <c r="J40" s="553">
        <v>0.35920694470405579</v>
      </c>
      <c r="K40" s="553">
        <v>0.27965450286865234</v>
      </c>
      <c r="L40" s="553">
        <v>0.28349217772483826</v>
      </c>
      <c r="M40" s="553">
        <v>0.24329525232315063</v>
      </c>
      <c r="N40" s="553">
        <v>0.24545709788799286</v>
      </c>
      <c r="O40" s="553">
        <v>0.2395918071269989</v>
      </c>
      <c r="P40" s="553">
        <v>0.26048740744590759</v>
      </c>
      <c r="Q40" s="553">
        <v>0.32498791813850403</v>
      </c>
      <c r="R40" s="553">
        <v>0.35198986530303955</v>
      </c>
      <c r="S40" s="553">
        <v>0.33797681331634521</v>
      </c>
      <c r="T40" s="553">
        <v>0.41301423311233521</v>
      </c>
      <c r="U40" s="553">
        <v>0.44001218676567078</v>
      </c>
      <c r="V40" s="553">
        <v>0.39000633358955383</v>
      </c>
      <c r="W40" s="553">
        <v>0.36898809671401978</v>
      </c>
      <c r="X40" s="553">
        <v>0.31143957376480103</v>
      </c>
      <c r="Y40" s="553">
        <v>0.3467782735824585</v>
      </c>
      <c r="Z40" s="553">
        <v>0.28804612159729004</v>
      </c>
      <c r="AA40" s="553">
        <v>0.35400000214576721</v>
      </c>
      <c r="AB40" s="553">
        <v>0.49500000476837158</v>
      </c>
      <c r="AD40" s="553"/>
    </row>
    <row r="41" spans="1:35" x14ac:dyDescent="0.3">
      <c r="A41" s="563" t="s">
        <v>1554</v>
      </c>
      <c r="B41" s="552" t="str">
        <f t="shared" si="1"/>
        <v>X</v>
      </c>
      <c r="C41" s="558" t="s">
        <v>1555</v>
      </c>
      <c r="D41" s="558"/>
      <c r="E41" s="553">
        <v>0</v>
      </c>
      <c r="F41" s="553">
        <v>0</v>
      </c>
      <c r="G41" s="553">
        <v>0</v>
      </c>
      <c r="H41" s="553">
        <v>0</v>
      </c>
      <c r="I41" s="553">
        <v>0</v>
      </c>
      <c r="J41" s="553">
        <v>0</v>
      </c>
      <c r="K41" s="553">
        <v>0</v>
      </c>
      <c r="L41" s="553">
        <v>0</v>
      </c>
      <c r="M41" s="553">
        <v>0</v>
      </c>
      <c r="N41" s="553">
        <v>0</v>
      </c>
      <c r="O41" s="553">
        <v>0</v>
      </c>
      <c r="P41" s="553">
        <v>0</v>
      </c>
      <c r="Q41" s="553">
        <v>0.36298650503158569</v>
      </c>
      <c r="R41" s="553">
        <v>0.41398808360099792</v>
      </c>
      <c r="S41" s="553">
        <v>0.45496881008148193</v>
      </c>
      <c r="T41" s="553">
        <v>0.49301698803901672</v>
      </c>
      <c r="U41" s="553">
        <v>0.5020139217376709</v>
      </c>
      <c r="V41" s="553">
        <v>0.46300753951072693</v>
      </c>
      <c r="W41" s="553">
        <v>0.4599851667881012</v>
      </c>
      <c r="X41" s="553">
        <v>0.41803348064422607</v>
      </c>
      <c r="Y41" s="553">
        <v>0.39277008175849915</v>
      </c>
      <c r="Z41" s="553">
        <v>0.35196167230606079</v>
      </c>
      <c r="AA41" s="553">
        <v>0.46200001239776611</v>
      </c>
      <c r="AB41" s="553">
        <v>2.7400000095367432</v>
      </c>
      <c r="AD41" s="553"/>
    </row>
    <row r="42" spans="1:35" x14ac:dyDescent="0.3">
      <c r="A42" s="563" t="s">
        <v>1556</v>
      </c>
      <c r="B42" s="552" t="str">
        <f t="shared" si="1"/>
        <v>X</v>
      </c>
      <c r="C42" s="558" t="s">
        <v>1557</v>
      </c>
      <c r="D42" s="558"/>
      <c r="E42" s="553">
        <v>0.36780714988708496</v>
      </c>
      <c r="F42" s="553">
        <v>0.35653790831565857</v>
      </c>
      <c r="G42" s="553">
        <v>0.24062974750995636</v>
      </c>
      <c r="H42" s="553">
        <v>0.21136480569839478</v>
      </c>
      <c r="I42" s="553">
        <v>0.20641691982746124</v>
      </c>
      <c r="J42" s="553">
        <v>0.25995567440986633</v>
      </c>
      <c r="K42" s="553">
        <v>0.21640640497207642</v>
      </c>
      <c r="L42" s="553">
        <v>0.20560747385025024</v>
      </c>
      <c r="M42" s="553">
        <v>0.19729599356651306</v>
      </c>
      <c r="N42" s="553">
        <v>0.16692619025707245</v>
      </c>
      <c r="O42" s="553">
        <v>0.16148597002029419</v>
      </c>
      <c r="P42" s="553">
        <v>0.12750214338302612</v>
      </c>
      <c r="Q42" s="553">
        <v>0.12599532306194305</v>
      </c>
      <c r="R42" s="553">
        <v>0.1369960606098175</v>
      </c>
      <c r="S42" s="553">
        <v>0.12599135935306549</v>
      </c>
      <c r="T42" s="553">
        <v>0.23300802707672119</v>
      </c>
      <c r="U42" s="553">
        <v>0.13800382614135742</v>
      </c>
      <c r="V42" s="553">
        <v>0.1640026718378067</v>
      </c>
      <c r="W42" s="553">
        <v>0.14999516308307648</v>
      </c>
      <c r="X42" s="553">
        <v>0.1214243546128273</v>
      </c>
      <c r="Y42" s="553">
        <v>0.10670100897550583</v>
      </c>
      <c r="Z42" s="553">
        <v>0.10652593523263931</v>
      </c>
      <c r="AA42" s="553">
        <v>0.12300000339746475</v>
      </c>
      <c r="AB42" s="553">
        <v>5.0999999046325684E-2</v>
      </c>
      <c r="AD42" s="553"/>
    </row>
    <row r="43" spans="1:35" x14ac:dyDescent="0.3">
      <c r="A43" s="563" t="s">
        <v>1558</v>
      </c>
      <c r="B43" s="552" t="str">
        <f t="shared" si="1"/>
        <v>X</v>
      </c>
      <c r="C43" s="558" t="s">
        <v>1559</v>
      </c>
      <c r="D43" s="558"/>
      <c r="E43" s="553">
        <v>1.0110970735549927</v>
      </c>
      <c r="F43" s="553">
        <v>0.94601535797119141</v>
      </c>
      <c r="G43" s="553">
        <v>0.81382495164871216</v>
      </c>
      <c r="H43" s="553">
        <v>1.1546300649642944</v>
      </c>
      <c r="I43" s="553">
        <v>1.7626950740814209</v>
      </c>
      <c r="J43" s="553">
        <v>2.1036343574523926</v>
      </c>
      <c r="K43" s="553">
        <v>1.6377490758895874</v>
      </c>
      <c r="L43" s="553">
        <v>1.6602238416671753</v>
      </c>
      <c r="M43" s="553">
        <v>2.5581014156341553</v>
      </c>
      <c r="N43" s="553">
        <v>1.9975247383117676</v>
      </c>
      <c r="O43" s="553">
        <v>2.2771346569061279</v>
      </c>
      <c r="P43" s="553">
        <v>2.1574037075042725</v>
      </c>
      <c r="Q43" s="553">
        <v>2.6739006042480469</v>
      </c>
      <c r="R43" s="553">
        <v>2.7019221782684326</v>
      </c>
      <c r="S43" s="553">
        <v>4.2857060432434082</v>
      </c>
      <c r="T43" s="553">
        <v>6.6762299537658691</v>
      </c>
      <c r="U43" s="553">
        <v>7.6972131729125977</v>
      </c>
      <c r="V43" s="553">
        <v>7.7381258010864258</v>
      </c>
      <c r="W43" s="553">
        <v>7.4827585220336914</v>
      </c>
      <c r="X43" s="553">
        <v>6.5198392868041992</v>
      </c>
      <c r="Y43" s="553">
        <v>7.4801082611083984</v>
      </c>
      <c r="Z43" s="553">
        <v>7.1108188629150391</v>
      </c>
      <c r="AA43" s="553">
        <v>7.7280001640319824</v>
      </c>
      <c r="AB43" s="553">
        <v>6.5910000801086426</v>
      </c>
      <c r="AD43" s="553"/>
    </row>
    <row r="44" spans="1:35" x14ac:dyDescent="0.3">
      <c r="A44" s="563" t="s">
        <v>1560</v>
      </c>
      <c r="B44" s="552" t="str">
        <f t="shared" si="1"/>
        <v>X</v>
      </c>
      <c r="C44" s="558" t="s">
        <v>1561</v>
      </c>
      <c r="D44" s="558"/>
      <c r="E44" s="553">
        <v>0.68493187427520752</v>
      </c>
      <c r="F44" s="553">
        <v>0.66394621133804321</v>
      </c>
      <c r="G44" s="553">
        <v>0.44810160994529724</v>
      </c>
      <c r="H44" s="553">
        <v>0.39360430836677551</v>
      </c>
      <c r="I44" s="553">
        <v>0.38439035415649414</v>
      </c>
      <c r="J44" s="553">
        <v>0.4840904176235199</v>
      </c>
      <c r="K44" s="553">
        <v>0.40299281477928162</v>
      </c>
      <c r="L44" s="553">
        <v>0.38288301229476929</v>
      </c>
      <c r="M44" s="553">
        <v>0.3781718909740448</v>
      </c>
      <c r="N44" s="553">
        <v>0.28432083129882813</v>
      </c>
      <c r="O44" s="553">
        <v>0.28244072198867798</v>
      </c>
      <c r="P44" s="553">
        <v>0.30757611989974976</v>
      </c>
      <c r="Q44" s="553">
        <v>0.52898037433624268</v>
      </c>
      <c r="R44" s="553">
        <v>0.46198669075965881</v>
      </c>
      <c r="S44" s="553">
        <v>0.54696249961853027</v>
      </c>
      <c r="T44" s="553">
        <v>0.76202625036239624</v>
      </c>
      <c r="U44" s="553">
        <v>0.78502172231674194</v>
      </c>
      <c r="V44" s="553">
        <v>0.81401324272155762</v>
      </c>
      <c r="W44" s="553">
        <v>0.69997745752334595</v>
      </c>
      <c r="X44" s="553">
        <v>0.5783877968788147</v>
      </c>
      <c r="Y44" s="553">
        <v>0.58317619562149048</v>
      </c>
      <c r="Z44" s="553">
        <v>0.47723618149757385</v>
      </c>
      <c r="AA44" s="553">
        <v>0.60699999332427979</v>
      </c>
      <c r="AB44" s="553">
        <v>0.31299999356269836</v>
      </c>
      <c r="AD44" s="553"/>
    </row>
    <row r="45" spans="1:35" x14ac:dyDescent="0.3">
      <c r="A45" s="591" t="s">
        <v>1562</v>
      </c>
      <c r="B45" s="552" t="str">
        <f t="shared" si="1"/>
        <v/>
      </c>
      <c r="C45" s="556" t="s">
        <v>1563</v>
      </c>
      <c r="D45" s="556"/>
      <c r="E45" s="553">
        <v>0</v>
      </c>
      <c r="F45" s="553">
        <v>0</v>
      </c>
      <c r="G45" s="553">
        <v>0</v>
      </c>
      <c r="H45" s="553">
        <v>0</v>
      </c>
      <c r="I45" s="553">
        <v>0</v>
      </c>
      <c r="J45" s="553">
        <v>0</v>
      </c>
      <c r="K45" s="553">
        <v>0</v>
      </c>
      <c r="L45" s="553">
        <v>0</v>
      </c>
      <c r="M45" s="553">
        <v>0</v>
      </c>
      <c r="N45" s="553">
        <v>0</v>
      </c>
      <c r="O45" s="553">
        <v>0</v>
      </c>
      <c r="P45" s="553">
        <v>0</v>
      </c>
      <c r="Q45" s="553">
        <v>0</v>
      </c>
      <c r="R45" s="553">
        <v>0</v>
      </c>
      <c r="S45" s="553">
        <v>0</v>
      </c>
      <c r="T45" s="553">
        <v>0</v>
      </c>
      <c r="U45" s="553">
        <v>0</v>
      </c>
      <c r="V45" s="553">
        <v>0</v>
      </c>
      <c r="W45" s="553">
        <v>0</v>
      </c>
      <c r="X45" s="553">
        <v>0</v>
      </c>
      <c r="Y45" s="553">
        <v>0</v>
      </c>
      <c r="Z45" s="553">
        <v>0</v>
      </c>
      <c r="AA45" s="553"/>
      <c r="AB45" s="553"/>
      <c r="AD45" s="553"/>
      <c r="AF45" s="557"/>
      <c r="AG45" s="557"/>
      <c r="AH45" s="557"/>
      <c r="AI45" s="557"/>
    </row>
    <row r="46" spans="1:35" x14ac:dyDescent="0.3">
      <c r="A46" s="591" t="s">
        <v>1564</v>
      </c>
      <c r="B46" s="552" t="str">
        <f t="shared" si="1"/>
        <v/>
      </c>
      <c r="C46" s="556" t="s">
        <v>1565</v>
      </c>
      <c r="D46" s="556"/>
      <c r="E46" s="553">
        <v>0</v>
      </c>
      <c r="F46" s="553">
        <v>0</v>
      </c>
      <c r="G46" s="553">
        <v>0</v>
      </c>
      <c r="H46" s="553">
        <v>0</v>
      </c>
      <c r="I46" s="553">
        <v>0</v>
      </c>
      <c r="J46" s="553">
        <v>0</v>
      </c>
      <c r="K46" s="553">
        <v>0</v>
      </c>
      <c r="L46" s="553">
        <v>0</v>
      </c>
      <c r="M46" s="553">
        <v>0</v>
      </c>
      <c r="N46" s="553">
        <v>0</v>
      </c>
      <c r="O46" s="553">
        <v>0</v>
      </c>
      <c r="P46" s="553">
        <v>0</v>
      </c>
      <c r="Q46" s="553">
        <v>0</v>
      </c>
      <c r="R46" s="553">
        <v>0</v>
      </c>
      <c r="S46" s="553">
        <v>0</v>
      </c>
      <c r="T46" s="553">
        <v>0</v>
      </c>
      <c r="U46" s="553">
        <v>0</v>
      </c>
      <c r="V46" s="553">
        <v>0</v>
      </c>
      <c r="W46" s="553">
        <v>0</v>
      </c>
      <c r="X46" s="553">
        <v>0</v>
      </c>
      <c r="Y46" s="553">
        <v>0</v>
      </c>
      <c r="Z46" s="553">
        <v>0</v>
      </c>
      <c r="AA46" s="553"/>
      <c r="AB46" s="553"/>
      <c r="AD46" s="553"/>
      <c r="AF46" s="557"/>
      <c r="AG46" s="557"/>
      <c r="AH46" s="557"/>
      <c r="AI46" s="557"/>
    </row>
    <row r="47" spans="1:35" x14ac:dyDescent="0.3">
      <c r="A47" s="591" t="s">
        <v>1566</v>
      </c>
      <c r="B47" s="552" t="str">
        <f t="shared" si="1"/>
        <v/>
      </c>
      <c r="C47" s="556" t="s">
        <v>1567</v>
      </c>
      <c r="D47" s="556"/>
      <c r="E47" s="553">
        <v>0</v>
      </c>
      <c r="F47" s="553">
        <v>0</v>
      </c>
      <c r="G47" s="553">
        <v>0</v>
      </c>
      <c r="H47" s="553">
        <v>0</v>
      </c>
      <c r="I47" s="553">
        <v>0</v>
      </c>
      <c r="J47" s="553">
        <v>0</v>
      </c>
      <c r="K47" s="553">
        <v>0</v>
      </c>
      <c r="L47" s="553">
        <v>0</v>
      </c>
      <c r="M47" s="553">
        <v>0</v>
      </c>
      <c r="N47" s="553">
        <v>0</v>
      </c>
      <c r="O47" s="553">
        <v>0</v>
      </c>
      <c r="P47" s="553">
        <v>0</v>
      </c>
      <c r="Q47" s="553">
        <v>0</v>
      </c>
      <c r="R47" s="553">
        <v>0</v>
      </c>
      <c r="S47" s="553">
        <v>0</v>
      </c>
      <c r="T47" s="553">
        <v>0</v>
      </c>
      <c r="U47" s="553">
        <v>0</v>
      </c>
      <c r="V47" s="553">
        <v>0</v>
      </c>
      <c r="W47" s="553">
        <v>0</v>
      </c>
      <c r="X47" s="553">
        <v>0</v>
      </c>
      <c r="Y47" s="553">
        <v>0</v>
      </c>
      <c r="Z47" s="553">
        <v>0</v>
      </c>
      <c r="AA47" s="553"/>
      <c r="AB47" s="553"/>
      <c r="AD47" s="553"/>
      <c r="AF47" s="557"/>
      <c r="AG47" s="557"/>
      <c r="AH47" s="557"/>
      <c r="AI47" s="557"/>
    </row>
    <row r="48" spans="1:35" x14ac:dyDescent="0.3">
      <c r="A48" s="591" t="s">
        <v>1568</v>
      </c>
      <c r="B48" s="552" t="str">
        <f t="shared" si="1"/>
        <v/>
      </c>
      <c r="C48" s="556" t="s">
        <v>1569</v>
      </c>
      <c r="D48" s="556"/>
      <c r="E48" s="553">
        <v>0</v>
      </c>
      <c r="F48" s="553">
        <v>0</v>
      </c>
      <c r="G48" s="553">
        <v>0</v>
      </c>
      <c r="H48" s="553">
        <v>0</v>
      </c>
      <c r="I48" s="553">
        <v>0</v>
      </c>
      <c r="J48" s="553">
        <v>0</v>
      </c>
      <c r="K48" s="553">
        <v>0</v>
      </c>
      <c r="L48" s="553">
        <v>0</v>
      </c>
      <c r="M48" s="553">
        <v>0</v>
      </c>
      <c r="N48" s="553">
        <v>0</v>
      </c>
      <c r="O48" s="553">
        <v>0</v>
      </c>
      <c r="P48" s="553">
        <v>0</v>
      </c>
      <c r="Q48" s="553">
        <v>0</v>
      </c>
      <c r="R48" s="553">
        <v>0</v>
      </c>
      <c r="S48" s="553">
        <v>0</v>
      </c>
      <c r="T48" s="553">
        <v>0</v>
      </c>
      <c r="U48" s="553">
        <v>0</v>
      </c>
      <c r="V48" s="553">
        <v>0</v>
      </c>
      <c r="W48" s="553">
        <v>0</v>
      </c>
      <c r="X48" s="553">
        <v>0</v>
      </c>
      <c r="Y48" s="553">
        <v>0</v>
      </c>
      <c r="Z48" s="553">
        <v>0</v>
      </c>
      <c r="AA48" s="553"/>
      <c r="AB48" s="553"/>
      <c r="AD48" s="553"/>
      <c r="AF48" s="557"/>
      <c r="AG48" s="557"/>
      <c r="AH48" s="557"/>
      <c r="AI48" s="557"/>
    </row>
    <row r="49" spans="1:40" x14ac:dyDescent="0.3">
      <c r="A49" s="591" t="s">
        <v>1570</v>
      </c>
      <c r="B49" s="552" t="str">
        <f t="shared" si="1"/>
        <v>X</v>
      </c>
      <c r="C49" s="556" t="s">
        <v>1571</v>
      </c>
      <c r="D49" s="556"/>
      <c r="E49" s="553">
        <v>9.6593998372554779E-2</v>
      </c>
      <c r="F49" s="553">
        <v>8.3246998488903046E-2</v>
      </c>
      <c r="G49" s="553">
        <v>0.41327399015426636</v>
      </c>
      <c r="H49" s="553">
        <v>0.3794420063495636</v>
      </c>
      <c r="I49" s="553">
        <v>0.38391000032424927</v>
      </c>
      <c r="J49" s="553">
        <v>0.88188797235488892</v>
      </c>
      <c r="K49" s="553">
        <v>1.4710299968719482</v>
      </c>
      <c r="L49" s="553">
        <v>1.0024410486221313</v>
      </c>
      <c r="M49" s="553">
        <v>1.1286669969558716</v>
      </c>
      <c r="N49" s="553">
        <v>0.7740740180015564</v>
      </c>
      <c r="O49" s="553">
        <v>0.7018280029296875</v>
      </c>
      <c r="P49" s="553">
        <v>0.5813940167427063</v>
      </c>
      <c r="Q49" s="553">
        <v>0.62352502346038818</v>
      </c>
      <c r="R49" s="553">
        <v>0.74584698677062988</v>
      </c>
      <c r="S49" s="553">
        <v>0.51400399208068848</v>
      </c>
      <c r="T49" s="553">
        <v>0.29303398728370667</v>
      </c>
      <c r="U49" s="553">
        <v>0.44853401184082031</v>
      </c>
      <c r="V49" s="553">
        <v>0.81915301084518433</v>
      </c>
      <c r="W49" s="553">
        <v>0.76541697978973389</v>
      </c>
      <c r="X49" s="553">
        <v>0.58454400300979614</v>
      </c>
      <c r="Y49" s="553">
        <v>2.8168139457702637</v>
      </c>
      <c r="Z49" s="553">
        <v>0.43551498651504517</v>
      </c>
      <c r="AA49" s="553">
        <v>0.34400001168251038</v>
      </c>
      <c r="AB49" s="553">
        <v>0.54000002145767212</v>
      </c>
      <c r="AD49" s="553"/>
      <c r="AF49" s="557"/>
      <c r="AG49" s="557"/>
      <c r="AH49" s="557"/>
      <c r="AI49" s="557"/>
      <c r="AM49" s="528"/>
      <c r="AN49" s="528"/>
    </row>
    <row r="50" spans="1:40" x14ac:dyDescent="0.3">
      <c r="A50" s="591" t="s">
        <v>1572</v>
      </c>
      <c r="B50" s="552" t="str">
        <f t="shared" si="1"/>
        <v>X</v>
      </c>
      <c r="C50" s="558" t="s">
        <v>1573</v>
      </c>
      <c r="D50" s="558"/>
      <c r="E50" s="553">
        <v>0</v>
      </c>
      <c r="F50" s="553">
        <v>0</v>
      </c>
      <c r="G50" s="553">
        <v>0</v>
      </c>
      <c r="H50" s="553">
        <v>0</v>
      </c>
      <c r="I50" s="553">
        <v>0</v>
      </c>
      <c r="J50" s="553">
        <v>0</v>
      </c>
      <c r="K50" s="553">
        <v>0</v>
      </c>
      <c r="L50" s="553">
        <v>0</v>
      </c>
      <c r="M50" s="553">
        <v>0</v>
      </c>
      <c r="N50" s="553">
        <v>0</v>
      </c>
      <c r="O50" s="553">
        <v>0</v>
      </c>
      <c r="P50" s="553">
        <v>0</v>
      </c>
      <c r="Q50" s="553">
        <v>0</v>
      </c>
      <c r="R50" s="553">
        <v>0</v>
      </c>
      <c r="S50" s="553">
        <v>0</v>
      </c>
      <c r="T50" s="553">
        <v>0</v>
      </c>
      <c r="U50" s="553">
        <v>0</v>
      </c>
      <c r="V50" s="553">
        <v>0</v>
      </c>
      <c r="W50" s="553">
        <v>0</v>
      </c>
      <c r="X50" s="553">
        <v>0</v>
      </c>
      <c r="Y50" s="553">
        <v>2.659351110458374</v>
      </c>
      <c r="Z50" s="553">
        <v>0.43551498651504517</v>
      </c>
      <c r="AA50" s="553">
        <v>0.34400001168251038</v>
      </c>
      <c r="AB50" s="553">
        <v>0.28799998760223389</v>
      </c>
      <c r="AD50" s="553"/>
      <c r="AF50" s="557"/>
      <c r="AG50" s="557"/>
      <c r="AH50" s="557"/>
      <c r="AI50" s="557"/>
    </row>
    <row r="51" spans="1:40" x14ac:dyDescent="0.3">
      <c r="A51" s="591" t="s">
        <v>1574</v>
      </c>
      <c r="B51" s="552" t="str">
        <f t="shared" si="1"/>
        <v>X</v>
      </c>
      <c r="C51" s="558" t="s">
        <v>1575</v>
      </c>
      <c r="D51" s="558"/>
      <c r="E51" s="553">
        <v>9.6593998372554779E-2</v>
      </c>
      <c r="F51" s="553">
        <v>8.3246998488903046E-2</v>
      </c>
      <c r="G51" s="553">
        <v>0.41327399015426636</v>
      </c>
      <c r="H51" s="553">
        <v>0.3794420063495636</v>
      </c>
      <c r="I51" s="553">
        <v>0.38391000032424927</v>
      </c>
      <c r="J51" s="553">
        <v>0.88188797235488892</v>
      </c>
      <c r="K51" s="553">
        <v>1.4710299968719482</v>
      </c>
      <c r="L51" s="553">
        <v>1.0024410486221313</v>
      </c>
      <c r="M51" s="553">
        <v>1.1286669969558716</v>
      </c>
      <c r="N51" s="553">
        <v>0.7740740180015564</v>
      </c>
      <c r="O51" s="553">
        <v>0.7018280029296875</v>
      </c>
      <c r="P51" s="553">
        <v>0.5813940167427063</v>
      </c>
      <c r="Q51" s="553">
        <v>0.62352502346038818</v>
      </c>
      <c r="R51" s="553">
        <v>0.74584698677062988</v>
      </c>
      <c r="S51" s="553">
        <v>0.51400399208068848</v>
      </c>
      <c r="T51" s="553">
        <v>0.29303398728370667</v>
      </c>
      <c r="U51" s="553">
        <v>0.44853401184082031</v>
      </c>
      <c r="V51" s="553">
        <v>0.81915301084518433</v>
      </c>
      <c r="W51" s="553">
        <v>0.76541697978973389</v>
      </c>
      <c r="X51" s="553">
        <v>0.58454400300979614</v>
      </c>
      <c r="Y51" s="553">
        <v>0.15746299922466278</v>
      </c>
      <c r="Z51" s="553">
        <v>0</v>
      </c>
      <c r="AA51" s="553">
        <v>0</v>
      </c>
      <c r="AB51" s="553">
        <v>0.25200000405311584</v>
      </c>
      <c r="AD51" s="553"/>
      <c r="AF51" s="557"/>
      <c r="AG51" s="557"/>
      <c r="AH51" s="557"/>
      <c r="AI51" s="557"/>
    </row>
    <row r="52" spans="1:40" x14ac:dyDescent="0.3">
      <c r="A52" s="563" t="s">
        <v>1576</v>
      </c>
      <c r="B52" s="552" t="str">
        <f t="shared" si="1"/>
        <v>X</v>
      </c>
      <c r="C52" s="555" t="s">
        <v>1577</v>
      </c>
      <c r="D52" s="555"/>
      <c r="E52" s="553">
        <v>1.4024049043655396</v>
      </c>
      <c r="F52" s="553">
        <v>1.3929115533828735</v>
      </c>
      <c r="G52" s="553">
        <v>1.4210412502288818</v>
      </c>
      <c r="H52" s="553">
        <v>1.5809361934661865</v>
      </c>
      <c r="I52" s="553">
        <v>2.0420529842376709</v>
      </c>
      <c r="J52" s="553">
        <v>2.1055984497070313</v>
      </c>
      <c r="K52" s="553">
        <v>2.0735313892364502</v>
      </c>
      <c r="L52" s="553">
        <v>2.2019972801208496</v>
      </c>
      <c r="M52" s="553">
        <v>2.1334762573242188</v>
      </c>
      <c r="N52" s="553">
        <v>1.8470529317855835</v>
      </c>
      <c r="O52" s="553">
        <v>3.2829110622406006</v>
      </c>
      <c r="P52" s="553">
        <v>4.1781506538391113</v>
      </c>
      <c r="Q52" s="553">
        <v>4.9880480766296387</v>
      </c>
      <c r="R52" s="553">
        <v>6.0837879180908203</v>
      </c>
      <c r="S52" s="553">
        <v>6.8053479194641113</v>
      </c>
      <c r="T52" s="553">
        <v>9.4312295913696289</v>
      </c>
      <c r="U52" s="553">
        <v>8.58905029296875</v>
      </c>
      <c r="V52" s="553">
        <v>7.4314908981323242</v>
      </c>
      <c r="W52" s="553">
        <v>10.977815628051758</v>
      </c>
      <c r="X52" s="553">
        <v>4.4535741806030273</v>
      </c>
      <c r="Y52" s="553">
        <v>3.3254790306091309</v>
      </c>
      <c r="Z52" s="553">
        <v>0.81852400302886963</v>
      </c>
      <c r="AA52" s="553">
        <v>1.1909999847412109</v>
      </c>
      <c r="AB52" s="553">
        <v>4.1310000419616699</v>
      </c>
      <c r="AD52" s="553"/>
      <c r="AM52" s="528"/>
      <c r="AN52" s="528"/>
    </row>
    <row r="53" spans="1:40" x14ac:dyDescent="0.3">
      <c r="A53" s="591" t="s">
        <v>1578</v>
      </c>
      <c r="B53" s="552" t="str">
        <f t="shared" si="1"/>
        <v>X</v>
      </c>
      <c r="C53" s="556" t="s">
        <v>1579</v>
      </c>
      <c r="D53" s="556"/>
      <c r="E53" s="553">
        <v>0.26573994755744934</v>
      </c>
      <c r="F53" s="553">
        <v>0.27583456039428711</v>
      </c>
      <c r="G53" s="553">
        <v>0.26525726914405823</v>
      </c>
      <c r="H53" s="553">
        <v>0.27097415924072266</v>
      </c>
      <c r="I53" s="553">
        <v>0.31046488881111145</v>
      </c>
      <c r="J53" s="553">
        <v>0.35633033514022827</v>
      </c>
      <c r="K53" s="553">
        <v>0.33986139297485352</v>
      </c>
      <c r="L53" s="553">
        <v>0.33772820234298706</v>
      </c>
      <c r="M53" s="553">
        <v>0.35801133513450623</v>
      </c>
      <c r="N53" s="553">
        <v>0.32129195332527161</v>
      </c>
      <c r="O53" s="553">
        <v>0.32445496320724487</v>
      </c>
      <c r="P53" s="553">
        <v>0.34896847605705261</v>
      </c>
      <c r="Q53" s="553">
        <v>0.5820000171661377</v>
      </c>
      <c r="R53" s="553">
        <v>0.29300001263618469</v>
      </c>
      <c r="S53" s="553">
        <v>0.40099999308586121</v>
      </c>
      <c r="T53" s="553">
        <v>0.63999998569488525</v>
      </c>
      <c r="U53" s="553">
        <v>0.78299999237060547</v>
      </c>
      <c r="V53" s="553">
        <v>0.80900001525878906</v>
      </c>
      <c r="W53" s="553">
        <v>1.1019999980926514</v>
      </c>
      <c r="X53" s="553">
        <v>0.73100000619888306</v>
      </c>
      <c r="Y53" s="553">
        <v>3.9000000804662704E-2</v>
      </c>
      <c r="Z53" s="553">
        <v>2.6000000536441803E-2</v>
      </c>
      <c r="AA53" s="553">
        <v>2.7000000700354576E-2</v>
      </c>
      <c r="AB53" s="553">
        <v>2.8999999165534973E-2</v>
      </c>
      <c r="AD53" s="553"/>
      <c r="AF53" s="557"/>
      <c r="AG53" s="557"/>
      <c r="AH53" s="557"/>
      <c r="AI53" s="557"/>
    </row>
    <row r="54" spans="1:40" x14ac:dyDescent="0.3">
      <c r="A54" s="563" t="s">
        <v>1580</v>
      </c>
      <c r="B54" s="552" t="str">
        <f t="shared" si="1"/>
        <v>X</v>
      </c>
      <c r="C54" s="558" t="s">
        <v>1581</v>
      </c>
      <c r="D54" s="558"/>
      <c r="E54" s="553">
        <v>0.26573994755744934</v>
      </c>
      <c r="F54" s="553">
        <v>0.27583456039428711</v>
      </c>
      <c r="G54" s="553">
        <v>0.26525726914405823</v>
      </c>
      <c r="H54" s="553">
        <v>0.27097415924072266</v>
      </c>
      <c r="I54" s="553">
        <v>0.31046488881111145</v>
      </c>
      <c r="J54" s="553">
        <v>0.35633033514022827</v>
      </c>
      <c r="K54" s="553">
        <v>0.33986139297485352</v>
      </c>
      <c r="L54" s="553">
        <v>0.33772820234298706</v>
      </c>
      <c r="M54" s="553">
        <v>0.35801133513450623</v>
      </c>
      <c r="N54" s="553">
        <v>0.32129195332527161</v>
      </c>
      <c r="O54" s="553">
        <v>0.32445496320724487</v>
      </c>
      <c r="P54" s="553">
        <v>0.34896847605705261</v>
      </c>
      <c r="Q54" s="553">
        <v>0.5820000171661377</v>
      </c>
      <c r="R54" s="553">
        <v>0.29300001263618469</v>
      </c>
      <c r="S54" s="553">
        <v>0.32699999213218689</v>
      </c>
      <c r="T54" s="553">
        <v>0.58899998664855957</v>
      </c>
      <c r="U54" s="553">
        <v>0.72699999809265137</v>
      </c>
      <c r="V54" s="553">
        <v>0.75900000333786011</v>
      </c>
      <c r="W54" s="553">
        <v>1.0529999732971191</v>
      </c>
      <c r="X54" s="553">
        <v>0.50499999523162842</v>
      </c>
      <c r="Y54" s="553">
        <v>0</v>
      </c>
      <c r="Z54" s="553">
        <v>0</v>
      </c>
      <c r="AA54" s="553">
        <v>0</v>
      </c>
      <c r="AB54" s="553">
        <v>0</v>
      </c>
      <c r="AD54" s="553"/>
    </row>
    <row r="55" spans="1:40" x14ac:dyDescent="0.3">
      <c r="A55" s="563" t="s">
        <v>1582</v>
      </c>
      <c r="B55" s="552" t="str">
        <f t="shared" si="1"/>
        <v>X</v>
      </c>
      <c r="C55" s="558" t="s">
        <v>1583</v>
      </c>
      <c r="D55" s="558"/>
      <c r="E55" s="553">
        <v>0</v>
      </c>
      <c r="F55" s="553">
        <v>0</v>
      </c>
      <c r="G55" s="553">
        <v>0</v>
      </c>
      <c r="H55" s="553">
        <v>0</v>
      </c>
      <c r="I55" s="553">
        <v>0</v>
      </c>
      <c r="J55" s="553">
        <v>0</v>
      </c>
      <c r="K55" s="553">
        <v>0</v>
      </c>
      <c r="L55" s="553">
        <v>0</v>
      </c>
      <c r="M55" s="553">
        <v>0</v>
      </c>
      <c r="N55" s="553">
        <v>0</v>
      </c>
      <c r="O55" s="553">
        <v>0</v>
      </c>
      <c r="P55" s="553">
        <v>0</v>
      </c>
      <c r="Q55" s="553">
        <v>0</v>
      </c>
      <c r="R55" s="553">
        <v>0</v>
      </c>
      <c r="S55" s="553">
        <v>7.4000000953674316E-2</v>
      </c>
      <c r="T55" s="553">
        <v>5.0999999046325684E-2</v>
      </c>
      <c r="U55" s="553">
        <v>5.6000001728534698E-2</v>
      </c>
      <c r="V55" s="553">
        <v>5.000000074505806E-2</v>
      </c>
      <c r="W55" s="553">
        <v>4.8999998718500137E-2</v>
      </c>
      <c r="X55" s="553">
        <v>0.22599999606609344</v>
      </c>
      <c r="Y55" s="553">
        <v>3.9000000804662704E-2</v>
      </c>
      <c r="Z55" s="553">
        <v>2.6000000536441803E-2</v>
      </c>
      <c r="AA55" s="553">
        <v>2.7000000700354576E-2</v>
      </c>
      <c r="AB55" s="553">
        <v>2.8999999165534973E-2</v>
      </c>
      <c r="AD55" s="553"/>
    </row>
    <row r="56" spans="1:40" x14ac:dyDescent="0.3">
      <c r="A56" s="591" t="s">
        <v>1584</v>
      </c>
      <c r="B56" s="552" t="str">
        <f t="shared" si="1"/>
        <v>X</v>
      </c>
      <c r="C56" s="556" t="s">
        <v>1585</v>
      </c>
      <c r="D56" s="556"/>
      <c r="E56" s="553">
        <v>1.1366649866104126</v>
      </c>
      <c r="F56" s="553">
        <v>1.1170769929885864</v>
      </c>
      <c r="G56" s="553">
        <v>1.155784010887146</v>
      </c>
      <c r="H56" s="553">
        <v>1.3099620342254639</v>
      </c>
      <c r="I56" s="553">
        <v>1.7315880060195923</v>
      </c>
      <c r="J56" s="553">
        <v>1.7492680549621582</v>
      </c>
      <c r="K56" s="553">
        <v>1.7336699962615967</v>
      </c>
      <c r="L56" s="553">
        <v>1.8642690181732178</v>
      </c>
      <c r="M56" s="553">
        <v>1.7754650115966797</v>
      </c>
      <c r="N56" s="553">
        <v>1.5257610082626343</v>
      </c>
      <c r="O56" s="553">
        <v>2.9584560394287109</v>
      </c>
      <c r="P56" s="553">
        <v>3.8291819095611572</v>
      </c>
      <c r="Q56" s="553">
        <v>4.4060478210449219</v>
      </c>
      <c r="R56" s="553">
        <v>5.7907881736755371</v>
      </c>
      <c r="S56" s="553">
        <v>6.4043478965759277</v>
      </c>
      <c r="T56" s="553">
        <v>8.7912302017211914</v>
      </c>
      <c r="U56" s="553">
        <v>7.8060498237609863</v>
      </c>
      <c r="V56" s="553">
        <v>6.6224908828735352</v>
      </c>
      <c r="W56" s="553">
        <v>9.8758163452148438</v>
      </c>
      <c r="X56" s="553">
        <v>3.72257399559021</v>
      </c>
      <c r="Y56" s="553">
        <v>3.2864789962768555</v>
      </c>
      <c r="Z56" s="553">
        <v>0.79252398014068604</v>
      </c>
      <c r="AA56" s="553">
        <v>1.1640000343322754</v>
      </c>
      <c r="AB56" s="553">
        <v>4.1020002365112305</v>
      </c>
      <c r="AD56" s="553"/>
      <c r="AF56" s="557"/>
      <c r="AG56" s="557"/>
      <c r="AH56" s="557"/>
      <c r="AI56" s="557"/>
    </row>
    <row r="57" spans="1:40" x14ac:dyDescent="0.3">
      <c r="A57" s="563" t="s">
        <v>1586</v>
      </c>
      <c r="B57" s="552" t="str">
        <f t="shared" si="1"/>
        <v>X</v>
      </c>
      <c r="C57" s="558" t="s">
        <v>1587</v>
      </c>
      <c r="D57" s="558"/>
      <c r="E57" s="553">
        <v>1.1366649866104126</v>
      </c>
      <c r="F57" s="553">
        <v>1.1170769929885864</v>
      </c>
      <c r="G57" s="553">
        <v>1.155784010887146</v>
      </c>
      <c r="H57" s="553">
        <v>1.3099620342254639</v>
      </c>
      <c r="I57" s="553">
        <v>1.7315880060195923</v>
      </c>
      <c r="J57" s="553">
        <v>1.7492680549621582</v>
      </c>
      <c r="K57" s="553">
        <v>1.7336699962615967</v>
      </c>
      <c r="L57" s="553">
        <v>1.8642690181732178</v>
      </c>
      <c r="M57" s="553">
        <v>1.7754650115966797</v>
      </c>
      <c r="N57" s="553">
        <v>1.5257610082626343</v>
      </c>
      <c r="O57" s="553">
        <v>2.9584560394287109</v>
      </c>
      <c r="P57" s="553">
        <v>3.8291819095611572</v>
      </c>
      <c r="Q57" s="553">
        <v>4.3940482139587402</v>
      </c>
      <c r="R57" s="553">
        <v>5.7827877998352051</v>
      </c>
      <c r="S57" s="553">
        <v>6.3923478126525879</v>
      </c>
      <c r="T57" s="553">
        <v>8.7852296829223633</v>
      </c>
      <c r="U57" s="553">
        <v>7.7960500717163086</v>
      </c>
      <c r="V57" s="553">
        <v>6.6134910583496094</v>
      </c>
      <c r="W57" s="553">
        <v>9.8688163757324219</v>
      </c>
      <c r="X57" s="553">
        <v>3.7155740261077881</v>
      </c>
      <c r="Y57" s="553">
        <v>3.2734789848327637</v>
      </c>
      <c r="Z57" s="553">
        <v>0.76052397489547729</v>
      </c>
      <c r="AA57" s="553">
        <v>1.1419999599456787</v>
      </c>
      <c r="AB57" s="553">
        <v>4.064000129699707</v>
      </c>
      <c r="AD57" s="553"/>
    </row>
    <row r="58" spans="1:40" x14ac:dyDescent="0.3">
      <c r="A58" s="563" t="s">
        <v>1588</v>
      </c>
      <c r="B58" s="552" t="str">
        <f t="shared" si="1"/>
        <v/>
      </c>
      <c r="C58" s="558" t="s">
        <v>1589</v>
      </c>
      <c r="D58" s="558"/>
      <c r="E58" s="553">
        <v>0</v>
      </c>
      <c r="F58" s="553">
        <v>0</v>
      </c>
      <c r="G58" s="553">
        <v>0</v>
      </c>
      <c r="H58" s="553">
        <v>0</v>
      </c>
      <c r="I58" s="553">
        <v>0</v>
      </c>
      <c r="J58" s="553">
        <v>0</v>
      </c>
      <c r="K58" s="553">
        <v>0</v>
      </c>
      <c r="L58" s="553">
        <v>0</v>
      </c>
      <c r="M58" s="553">
        <v>0</v>
      </c>
      <c r="N58" s="553">
        <v>0</v>
      </c>
      <c r="O58" s="553">
        <v>0</v>
      </c>
      <c r="P58" s="553">
        <v>0</v>
      </c>
      <c r="Q58" s="553">
        <v>0</v>
      </c>
      <c r="R58" s="553">
        <v>0</v>
      </c>
      <c r="S58" s="553">
        <v>0</v>
      </c>
      <c r="T58" s="553">
        <v>0</v>
      </c>
      <c r="U58" s="553">
        <v>0</v>
      </c>
      <c r="V58" s="553">
        <v>0</v>
      </c>
      <c r="W58" s="553">
        <v>0</v>
      </c>
      <c r="X58" s="553">
        <v>0</v>
      </c>
      <c r="Y58" s="553">
        <v>0</v>
      </c>
      <c r="Z58" s="553">
        <v>0</v>
      </c>
      <c r="AA58" s="553"/>
      <c r="AB58" s="553"/>
      <c r="AD58" s="553"/>
    </row>
    <row r="59" spans="1:40" x14ac:dyDescent="0.3">
      <c r="A59" s="563" t="s">
        <v>1590</v>
      </c>
      <c r="B59" s="552" t="str">
        <f t="shared" si="1"/>
        <v>X</v>
      </c>
      <c r="C59" s="558" t="s">
        <v>1591</v>
      </c>
      <c r="D59" s="558"/>
      <c r="E59" s="553">
        <v>0</v>
      </c>
      <c r="F59" s="553">
        <v>0</v>
      </c>
      <c r="G59" s="553">
        <v>0</v>
      </c>
      <c r="H59" s="553">
        <v>0</v>
      </c>
      <c r="I59" s="553">
        <v>0</v>
      </c>
      <c r="J59" s="553">
        <v>0</v>
      </c>
      <c r="K59" s="553">
        <v>0</v>
      </c>
      <c r="L59" s="553">
        <v>0</v>
      </c>
      <c r="M59" s="553">
        <v>0</v>
      </c>
      <c r="N59" s="553">
        <v>0</v>
      </c>
      <c r="O59" s="553">
        <v>0</v>
      </c>
      <c r="P59" s="553">
        <v>0</v>
      </c>
      <c r="Q59" s="553">
        <v>1.2000000104308128E-2</v>
      </c>
      <c r="R59" s="553">
        <v>8.0000003799796104E-3</v>
      </c>
      <c r="S59" s="553">
        <v>1.2000000104308128E-2</v>
      </c>
      <c r="T59" s="553">
        <v>6.0000000521540642E-3</v>
      </c>
      <c r="U59" s="553">
        <v>9.9999997764825821E-3</v>
      </c>
      <c r="V59" s="553">
        <v>8.999999612569809E-3</v>
      </c>
      <c r="W59" s="553">
        <v>7.0000002160668373E-3</v>
      </c>
      <c r="X59" s="553">
        <v>7.0000002160668373E-3</v>
      </c>
      <c r="Y59" s="553">
        <v>1.3000000268220901E-2</v>
      </c>
      <c r="Z59" s="553">
        <v>3.2000001519918442E-2</v>
      </c>
      <c r="AA59" s="553">
        <v>2.199999988079071E-2</v>
      </c>
      <c r="AB59" s="553">
        <v>3.7999998778104782E-2</v>
      </c>
      <c r="AD59" s="553"/>
    </row>
    <row r="60" spans="1:40" x14ac:dyDescent="0.3">
      <c r="A60" s="563">
        <v>1.2</v>
      </c>
      <c r="B60" s="552" t="str">
        <f t="shared" si="1"/>
        <v/>
      </c>
      <c r="C60" s="541" t="s">
        <v>1592</v>
      </c>
      <c r="D60" s="541"/>
      <c r="E60" s="553">
        <v>0</v>
      </c>
      <c r="F60" s="553">
        <v>0</v>
      </c>
      <c r="G60" s="553">
        <v>0</v>
      </c>
      <c r="H60" s="553">
        <v>0</v>
      </c>
      <c r="I60" s="553">
        <v>0</v>
      </c>
      <c r="J60" s="553">
        <v>0</v>
      </c>
      <c r="K60" s="553">
        <v>0</v>
      </c>
      <c r="L60" s="553">
        <v>0</v>
      </c>
      <c r="M60" s="553">
        <v>0</v>
      </c>
      <c r="N60" s="553">
        <v>0</v>
      </c>
      <c r="O60" s="553">
        <v>0</v>
      </c>
      <c r="P60" s="553">
        <v>0</v>
      </c>
      <c r="Q60" s="553">
        <v>0</v>
      </c>
      <c r="R60" s="553">
        <v>0</v>
      </c>
      <c r="S60" s="553">
        <v>0</v>
      </c>
      <c r="T60" s="553">
        <v>0</v>
      </c>
      <c r="U60" s="553">
        <v>0</v>
      </c>
      <c r="V60" s="553">
        <v>0</v>
      </c>
      <c r="W60" s="553">
        <v>0</v>
      </c>
      <c r="X60" s="553">
        <v>0</v>
      </c>
      <c r="Y60" s="553">
        <v>0</v>
      </c>
      <c r="Z60" s="553">
        <v>0</v>
      </c>
      <c r="AA60" s="553"/>
      <c r="AB60" s="553"/>
      <c r="AD60" s="553"/>
    </row>
    <row r="61" spans="1:40" x14ac:dyDescent="0.3">
      <c r="A61" s="563" t="s">
        <v>1593</v>
      </c>
      <c r="B61" s="552" t="str">
        <f t="shared" si="1"/>
        <v/>
      </c>
      <c r="C61" s="555" t="s">
        <v>1594</v>
      </c>
      <c r="D61" s="555"/>
      <c r="E61" s="553">
        <v>0</v>
      </c>
      <c r="F61" s="553">
        <v>0</v>
      </c>
      <c r="G61" s="553">
        <v>0</v>
      </c>
      <c r="H61" s="553">
        <v>0</v>
      </c>
      <c r="I61" s="553">
        <v>0</v>
      </c>
      <c r="J61" s="553">
        <v>0</v>
      </c>
      <c r="K61" s="553">
        <v>0</v>
      </c>
      <c r="L61" s="553">
        <v>0</v>
      </c>
      <c r="M61" s="553">
        <v>0</v>
      </c>
      <c r="N61" s="553">
        <v>0</v>
      </c>
      <c r="O61" s="553">
        <v>0</v>
      </c>
      <c r="P61" s="553">
        <v>0</v>
      </c>
      <c r="Q61" s="553">
        <v>0</v>
      </c>
      <c r="R61" s="553">
        <v>0</v>
      </c>
      <c r="S61" s="553">
        <v>0</v>
      </c>
      <c r="T61" s="553">
        <v>0</v>
      </c>
      <c r="U61" s="553">
        <v>0</v>
      </c>
      <c r="V61" s="553">
        <v>0</v>
      </c>
      <c r="W61" s="553">
        <v>0</v>
      </c>
      <c r="X61" s="553">
        <v>0</v>
      </c>
      <c r="Y61" s="553">
        <v>0</v>
      </c>
      <c r="Z61" s="553">
        <v>0</v>
      </c>
      <c r="AA61" s="553"/>
      <c r="AB61" s="553"/>
      <c r="AD61" s="553"/>
    </row>
    <row r="62" spans="1:40" x14ac:dyDescent="0.3">
      <c r="A62" s="591" t="s">
        <v>1595</v>
      </c>
      <c r="B62" s="552" t="str">
        <f t="shared" si="1"/>
        <v/>
      </c>
      <c r="C62" s="556" t="s">
        <v>1596</v>
      </c>
      <c r="D62" s="556"/>
      <c r="E62" s="553">
        <v>0</v>
      </c>
      <c r="F62" s="553">
        <v>0</v>
      </c>
      <c r="G62" s="553">
        <v>0</v>
      </c>
      <c r="H62" s="553">
        <v>0</v>
      </c>
      <c r="I62" s="553">
        <v>0</v>
      </c>
      <c r="J62" s="553">
        <v>0</v>
      </c>
      <c r="K62" s="553">
        <v>0</v>
      </c>
      <c r="L62" s="553">
        <v>0</v>
      </c>
      <c r="M62" s="553">
        <v>0</v>
      </c>
      <c r="N62" s="553">
        <v>0</v>
      </c>
      <c r="O62" s="553">
        <v>0</v>
      </c>
      <c r="P62" s="553">
        <v>0</v>
      </c>
      <c r="Q62" s="553">
        <v>0</v>
      </c>
      <c r="R62" s="553">
        <v>0</v>
      </c>
      <c r="S62" s="553">
        <v>0</v>
      </c>
      <c r="T62" s="553">
        <v>0</v>
      </c>
      <c r="U62" s="553">
        <v>0</v>
      </c>
      <c r="V62" s="553">
        <v>0</v>
      </c>
      <c r="W62" s="553">
        <v>0</v>
      </c>
      <c r="X62" s="553">
        <v>0</v>
      </c>
      <c r="Y62" s="553">
        <v>0</v>
      </c>
      <c r="Z62" s="553">
        <v>0</v>
      </c>
      <c r="AA62" s="553"/>
      <c r="AB62" s="553"/>
      <c r="AD62" s="553"/>
      <c r="AF62" s="557"/>
      <c r="AG62" s="557"/>
      <c r="AH62" s="557"/>
      <c r="AI62" s="557"/>
    </row>
    <row r="63" spans="1:40" x14ac:dyDescent="0.3">
      <c r="A63" s="591" t="s">
        <v>1597</v>
      </c>
      <c r="B63" s="552" t="str">
        <f t="shared" si="1"/>
        <v/>
      </c>
      <c r="C63" s="556" t="s">
        <v>1598</v>
      </c>
      <c r="D63" s="556"/>
      <c r="E63" s="553">
        <v>0</v>
      </c>
      <c r="F63" s="553">
        <v>0</v>
      </c>
      <c r="G63" s="553">
        <v>0</v>
      </c>
      <c r="H63" s="553">
        <v>0</v>
      </c>
      <c r="I63" s="553">
        <v>0</v>
      </c>
      <c r="J63" s="553">
        <v>0</v>
      </c>
      <c r="K63" s="553">
        <v>0</v>
      </c>
      <c r="L63" s="553">
        <v>0</v>
      </c>
      <c r="M63" s="553">
        <v>0</v>
      </c>
      <c r="N63" s="553">
        <v>0</v>
      </c>
      <c r="O63" s="553">
        <v>0</v>
      </c>
      <c r="P63" s="553">
        <v>0</v>
      </c>
      <c r="Q63" s="553">
        <v>0</v>
      </c>
      <c r="R63" s="553">
        <v>0</v>
      </c>
      <c r="S63" s="553">
        <v>0</v>
      </c>
      <c r="T63" s="553">
        <v>0</v>
      </c>
      <c r="U63" s="553">
        <v>0</v>
      </c>
      <c r="V63" s="553">
        <v>0</v>
      </c>
      <c r="W63" s="553">
        <v>0</v>
      </c>
      <c r="X63" s="553">
        <v>0</v>
      </c>
      <c r="Y63" s="553">
        <v>0</v>
      </c>
      <c r="Z63" s="553">
        <v>0</v>
      </c>
      <c r="AA63" s="553"/>
      <c r="AB63" s="553"/>
      <c r="AD63" s="553"/>
      <c r="AF63" s="557"/>
      <c r="AG63" s="557"/>
      <c r="AH63" s="557"/>
      <c r="AI63" s="557"/>
    </row>
    <row r="64" spans="1:40" x14ac:dyDescent="0.3">
      <c r="A64" s="591" t="s">
        <v>1599</v>
      </c>
      <c r="B64" s="552" t="str">
        <f t="shared" si="1"/>
        <v/>
      </c>
      <c r="C64" s="556" t="s">
        <v>1600</v>
      </c>
      <c r="D64" s="556"/>
      <c r="E64" s="553">
        <v>0</v>
      </c>
      <c r="F64" s="553">
        <v>0</v>
      </c>
      <c r="G64" s="553">
        <v>0</v>
      </c>
      <c r="H64" s="553">
        <v>0</v>
      </c>
      <c r="I64" s="553">
        <v>0</v>
      </c>
      <c r="J64" s="553">
        <v>0</v>
      </c>
      <c r="K64" s="553">
        <v>0</v>
      </c>
      <c r="L64" s="553">
        <v>0</v>
      </c>
      <c r="M64" s="553">
        <v>0</v>
      </c>
      <c r="N64" s="553">
        <v>0</v>
      </c>
      <c r="O64" s="553">
        <v>0</v>
      </c>
      <c r="P64" s="553">
        <v>0</v>
      </c>
      <c r="Q64" s="553">
        <v>0</v>
      </c>
      <c r="R64" s="553">
        <v>0</v>
      </c>
      <c r="S64" s="553">
        <v>0</v>
      </c>
      <c r="T64" s="553">
        <v>0</v>
      </c>
      <c r="U64" s="553">
        <v>0</v>
      </c>
      <c r="V64" s="553">
        <v>0</v>
      </c>
      <c r="W64" s="553">
        <v>0</v>
      </c>
      <c r="X64" s="553">
        <v>0</v>
      </c>
      <c r="Y64" s="553">
        <v>0</v>
      </c>
      <c r="Z64" s="553">
        <v>0</v>
      </c>
      <c r="AA64" s="553"/>
      <c r="AB64" s="553"/>
      <c r="AD64" s="553"/>
      <c r="AF64" s="557"/>
      <c r="AG64" s="557"/>
      <c r="AH64" s="557"/>
      <c r="AI64" s="557"/>
    </row>
    <row r="65" spans="1:35" x14ac:dyDescent="0.3">
      <c r="A65" s="591" t="s">
        <v>1601</v>
      </c>
      <c r="B65" s="552" t="str">
        <f t="shared" si="1"/>
        <v/>
      </c>
      <c r="C65" s="556" t="s">
        <v>1602</v>
      </c>
      <c r="D65" s="556"/>
      <c r="E65" s="553">
        <v>0</v>
      </c>
      <c r="F65" s="553">
        <v>0</v>
      </c>
      <c r="G65" s="553">
        <v>0</v>
      </c>
      <c r="H65" s="553">
        <v>0</v>
      </c>
      <c r="I65" s="553">
        <v>0</v>
      </c>
      <c r="J65" s="553">
        <v>0</v>
      </c>
      <c r="K65" s="553">
        <v>0</v>
      </c>
      <c r="L65" s="553">
        <v>0</v>
      </c>
      <c r="M65" s="553">
        <v>0</v>
      </c>
      <c r="N65" s="553">
        <v>0</v>
      </c>
      <c r="O65" s="553">
        <v>0</v>
      </c>
      <c r="P65" s="553">
        <v>0</v>
      </c>
      <c r="Q65" s="553">
        <v>0</v>
      </c>
      <c r="R65" s="553">
        <v>0</v>
      </c>
      <c r="S65" s="553">
        <v>0</v>
      </c>
      <c r="T65" s="553">
        <v>0</v>
      </c>
      <c r="U65" s="553">
        <v>0</v>
      </c>
      <c r="V65" s="553">
        <v>0</v>
      </c>
      <c r="W65" s="553">
        <v>0</v>
      </c>
      <c r="X65" s="553">
        <v>0</v>
      </c>
      <c r="Y65" s="553">
        <v>0</v>
      </c>
      <c r="Z65" s="553">
        <v>0</v>
      </c>
      <c r="AA65" s="553"/>
      <c r="AB65" s="553"/>
      <c r="AD65" s="553"/>
      <c r="AF65" s="557"/>
      <c r="AG65" s="557"/>
      <c r="AH65" s="557"/>
      <c r="AI65" s="557"/>
    </row>
    <row r="66" spans="1:35" x14ac:dyDescent="0.3">
      <c r="A66" s="563" t="s">
        <v>1603</v>
      </c>
      <c r="B66" s="552" t="str">
        <f t="shared" si="1"/>
        <v/>
      </c>
      <c r="C66" s="555" t="s">
        <v>1604</v>
      </c>
      <c r="D66" s="555"/>
      <c r="E66" s="553">
        <v>0</v>
      </c>
      <c r="F66" s="553">
        <v>0</v>
      </c>
      <c r="G66" s="553">
        <v>0</v>
      </c>
      <c r="H66" s="553">
        <v>0</v>
      </c>
      <c r="I66" s="553">
        <v>0</v>
      </c>
      <c r="J66" s="553">
        <v>0</v>
      </c>
      <c r="K66" s="553">
        <v>0</v>
      </c>
      <c r="L66" s="553">
        <v>0</v>
      </c>
      <c r="M66" s="553">
        <v>0</v>
      </c>
      <c r="N66" s="553">
        <v>0</v>
      </c>
      <c r="O66" s="553">
        <v>0</v>
      </c>
      <c r="P66" s="553">
        <v>0</v>
      </c>
      <c r="Q66" s="553">
        <v>0</v>
      </c>
      <c r="R66" s="553">
        <v>0</v>
      </c>
      <c r="S66" s="553">
        <v>0</v>
      </c>
      <c r="T66" s="553">
        <v>0</v>
      </c>
      <c r="U66" s="553">
        <v>0</v>
      </c>
      <c r="V66" s="553">
        <v>0</v>
      </c>
      <c r="W66" s="553">
        <v>0</v>
      </c>
      <c r="X66" s="553">
        <v>0</v>
      </c>
      <c r="Y66" s="553">
        <v>0</v>
      </c>
      <c r="Z66" s="553">
        <v>0</v>
      </c>
      <c r="AA66" s="553"/>
      <c r="AB66" s="553"/>
      <c r="AD66" s="553"/>
    </row>
    <row r="67" spans="1:35" x14ac:dyDescent="0.3">
      <c r="A67" s="591" t="s">
        <v>1605</v>
      </c>
      <c r="B67" s="552" t="str">
        <f t="shared" ref="B67:B73" si="2">IF(SUM(E67:AI67)=0,"","X")</f>
        <v/>
      </c>
      <c r="C67" s="556" t="s">
        <v>1606</v>
      </c>
      <c r="D67" s="556"/>
      <c r="E67" s="553">
        <v>0</v>
      </c>
      <c r="F67" s="553">
        <v>0</v>
      </c>
      <c r="G67" s="553">
        <v>0</v>
      </c>
      <c r="H67" s="553">
        <v>0</v>
      </c>
      <c r="I67" s="553">
        <v>0</v>
      </c>
      <c r="J67" s="553">
        <v>0</v>
      </c>
      <c r="K67" s="553">
        <v>0</v>
      </c>
      <c r="L67" s="553">
        <v>0</v>
      </c>
      <c r="M67" s="553">
        <v>0</v>
      </c>
      <c r="N67" s="553">
        <v>0</v>
      </c>
      <c r="O67" s="553">
        <v>0</v>
      </c>
      <c r="P67" s="553">
        <v>0</v>
      </c>
      <c r="Q67" s="553">
        <v>0</v>
      </c>
      <c r="R67" s="553">
        <v>0</v>
      </c>
      <c r="S67" s="553">
        <v>0</v>
      </c>
      <c r="T67" s="553">
        <v>0</v>
      </c>
      <c r="U67" s="553">
        <v>0</v>
      </c>
      <c r="V67" s="553">
        <v>0</v>
      </c>
      <c r="W67" s="553">
        <v>0</v>
      </c>
      <c r="X67" s="553">
        <v>0</v>
      </c>
      <c r="Y67" s="553">
        <v>0</v>
      </c>
      <c r="Z67" s="553">
        <v>0</v>
      </c>
      <c r="AA67" s="553"/>
      <c r="AB67" s="553"/>
      <c r="AD67" s="553"/>
      <c r="AF67" s="557"/>
      <c r="AG67" s="557"/>
      <c r="AH67" s="557"/>
      <c r="AI67" s="557"/>
    </row>
    <row r="68" spans="1:35" x14ac:dyDescent="0.3">
      <c r="A68" s="591" t="s">
        <v>1607</v>
      </c>
      <c r="B68" s="552" t="str">
        <f t="shared" si="2"/>
        <v/>
      </c>
      <c r="C68" s="556" t="s">
        <v>1608</v>
      </c>
      <c r="D68" s="556"/>
      <c r="E68" s="553">
        <v>0</v>
      </c>
      <c r="F68" s="553">
        <v>0</v>
      </c>
      <c r="G68" s="553">
        <v>0</v>
      </c>
      <c r="H68" s="553">
        <v>0</v>
      </c>
      <c r="I68" s="553">
        <v>0</v>
      </c>
      <c r="J68" s="553">
        <v>0</v>
      </c>
      <c r="K68" s="553">
        <v>0</v>
      </c>
      <c r="L68" s="553">
        <v>0</v>
      </c>
      <c r="M68" s="553">
        <v>0</v>
      </c>
      <c r="N68" s="553">
        <v>0</v>
      </c>
      <c r="O68" s="553">
        <v>0</v>
      </c>
      <c r="P68" s="553">
        <v>0</v>
      </c>
      <c r="Q68" s="553">
        <v>0</v>
      </c>
      <c r="R68" s="553">
        <v>0</v>
      </c>
      <c r="S68" s="553">
        <v>0</v>
      </c>
      <c r="T68" s="553">
        <v>0</v>
      </c>
      <c r="U68" s="553">
        <v>0</v>
      </c>
      <c r="V68" s="553">
        <v>0</v>
      </c>
      <c r="W68" s="553">
        <v>0</v>
      </c>
      <c r="X68" s="553">
        <v>0</v>
      </c>
      <c r="Y68" s="553">
        <v>0</v>
      </c>
      <c r="Z68" s="553">
        <v>0</v>
      </c>
      <c r="AA68" s="553"/>
      <c r="AB68" s="553"/>
      <c r="AD68" s="553"/>
      <c r="AF68" s="557"/>
      <c r="AG68" s="557"/>
      <c r="AH68" s="557"/>
      <c r="AI68" s="557"/>
    </row>
    <row r="69" spans="1:35" x14ac:dyDescent="0.3">
      <c r="A69" s="591" t="s">
        <v>1609</v>
      </c>
      <c r="B69" s="552" t="str">
        <f t="shared" si="2"/>
        <v/>
      </c>
      <c r="C69" s="556" t="s">
        <v>1610</v>
      </c>
      <c r="D69" s="556"/>
      <c r="E69" s="553">
        <v>0</v>
      </c>
      <c r="F69" s="553">
        <v>0</v>
      </c>
      <c r="G69" s="553">
        <v>0</v>
      </c>
      <c r="H69" s="553">
        <v>0</v>
      </c>
      <c r="I69" s="553">
        <v>0</v>
      </c>
      <c r="J69" s="553">
        <v>0</v>
      </c>
      <c r="K69" s="553">
        <v>0</v>
      </c>
      <c r="L69" s="553">
        <v>0</v>
      </c>
      <c r="M69" s="553">
        <v>0</v>
      </c>
      <c r="N69" s="553">
        <v>0</v>
      </c>
      <c r="O69" s="553">
        <v>0</v>
      </c>
      <c r="P69" s="553">
        <v>0</v>
      </c>
      <c r="Q69" s="553">
        <v>0</v>
      </c>
      <c r="R69" s="553">
        <v>0</v>
      </c>
      <c r="S69" s="553">
        <v>0</v>
      </c>
      <c r="T69" s="553">
        <v>0</v>
      </c>
      <c r="U69" s="553">
        <v>0</v>
      </c>
      <c r="V69" s="553">
        <v>0</v>
      </c>
      <c r="W69" s="553">
        <v>0</v>
      </c>
      <c r="X69" s="553">
        <v>0</v>
      </c>
      <c r="Y69" s="553">
        <v>0</v>
      </c>
      <c r="Z69" s="553">
        <v>0</v>
      </c>
      <c r="AA69" s="553"/>
      <c r="AB69" s="553"/>
      <c r="AD69" s="553"/>
      <c r="AF69" s="557"/>
      <c r="AG69" s="557"/>
      <c r="AH69" s="557"/>
      <c r="AI69" s="557"/>
    </row>
    <row r="70" spans="1:35" x14ac:dyDescent="0.3">
      <c r="A70" s="563">
        <v>1.3</v>
      </c>
      <c r="B70" s="552" t="str">
        <f t="shared" si="2"/>
        <v>X</v>
      </c>
      <c r="C70" s="541" t="s">
        <v>1611</v>
      </c>
      <c r="D70" s="541"/>
      <c r="E70" s="553">
        <v>31.450241088867188</v>
      </c>
      <c r="F70" s="553">
        <v>21.683942794799805</v>
      </c>
      <c r="G70" s="553">
        <v>29.393697738647461</v>
      </c>
      <c r="H70" s="553">
        <v>39.208137512207031</v>
      </c>
      <c r="I70" s="553">
        <v>41.053302764892578</v>
      </c>
      <c r="J70" s="553">
        <v>40.778511047363281</v>
      </c>
      <c r="K70" s="553">
        <v>50.501895904541016</v>
      </c>
      <c r="L70" s="553">
        <v>56.010208129882813</v>
      </c>
      <c r="M70" s="553">
        <v>46.255596160888672</v>
      </c>
      <c r="N70" s="553">
        <v>41.795051574707031</v>
      </c>
      <c r="O70" s="553">
        <v>49.631572723388672</v>
      </c>
      <c r="P70" s="553">
        <v>45.9505615234375</v>
      </c>
      <c r="Q70" s="553">
        <v>48.171779632568359</v>
      </c>
      <c r="R70" s="553">
        <v>41.927101135253906</v>
      </c>
      <c r="S70" s="553">
        <v>47.118198394775391</v>
      </c>
      <c r="T70" s="553">
        <v>43.691055297851563</v>
      </c>
      <c r="U70" s="553">
        <v>49.251319885253906</v>
      </c>
      <c r="V70" s="553">
        <v>37.315204620361328</v>
      </c>
      <c r="W70" s="553">
        <v>49.388568878173828</v>
      </c>
      <c r="X70" s="553">
        <v>50.300212860107422</v>
      </c>
      <c r="Y70" s="553">
        <v>55.886928558349609</v>
      </c>
      <c r="Z70" s="553">
        <v>73.144371032714844</v>
      </c>
      <c r="AA70" s="553">
        <v>83.46600341796875</v>
      </c>
      <c r="AB70" s="553">
        <v>65.573997497558594</v>
      </c>
      <c r="AD70" s="553"/>
    </row>
    <row r="71" spans="1:35" x14ac:dyDescent="0.3">
      <c r="A71" s="563" t="s">
        <v>1612</v>
      </c>
      <c r="B71" s="552" t="str">
        <f t="shared" si="2"/>
        <v>X</v>
      </c>
      <c r="C71" s="555" t="s">
        <v>1613</v>
      </c>
      <c r="D71" s="555"/>
      <c r="E71" s="553">
        <v>31.450241088867188</v>
      </c>
      <c r="F71" s="553">
        <v>21.683942794799805</v>
      </c>
      <c r="G71" s="553">
        <v>29.393697738647461</v>
      </c>
      <c r="H71" s="553">
        <v>39.208137512207031</v>
      </c>
      <c r="I71" s="553">
        <v>41.053302764892578</v>
      </c>
      <c r="J71" s="553">
        <v>40.778511047363281</v>
      </c>
      <c r="K71" s="553">
        <v>50.501895904541016</v>
      </c>
      <c r="L71" s="553">
        <v>56.010208129882813</v>
      </c>
      <c r="M71" s="553">
        <v>46.255596160888672</v>
      </c>
      <c r="N71" s="553">
        <v>39.471179962158203</v>
      </c>
      <c r="O71" s="553">
        <v>49.631572723388672</v>
      </c>
      <c r="P71" s="553">
        <v>45.9505615234375</v>
      </c>
      <c r="Q71" s="553">
        <v>48.171779632568359</v>
      </c>
      <c r="R71" s="553">
        <v>41.927101135253906</v>
      </c>
      <c r="S71" s="553">
        <v>47.118198394775391</v>
      </c>
      <c r="T71" s="553">
        <v>43.691055297851563</v>
      </c>
      <c r="U71" s="553">
        <v>49.251319885253906</v>
      </c>
      <c r="V71" s="553">
        <v>37.315204620361328</v>
      </c>
      <c r="W71" s="553">
        <v>49.388568878173828</v>
      </c>
      <c r="X71" s="553">
        <v>50.300212860107422</v>
      </c>
      <c r="Y71" s="553">
        <v>55.886928558349609</v>
      </c>
      <c r="Z71" s="553">
        <v>73.144371032714844</v>
      </c>
      <c r="AA71" s="553">
        <v>83.46600341796875</v>
      </c>
      <c r="AB71" s="553">
        <v>65.573997497558594</v>
      </c>
      <c r="AD71" s="553"/>
    </row>
    <row r="72" spans="1:35" x14ac:dyDescent="0.3">
      <c r="A72" s="591" t="s">
        <v>1614</v>
      </c>
      <c r="B72" s="552" t="str">
        <f t="shared" si="2"/>
        <v>X</v>
      </c>
      <c r="C72" s="556" t="s">
        <v>1615</v>
      </c>
      <c r="D72" s="556"/>
      <c r="E72" s="553">
        <v>30.893266677856445</v>
      </c>
      <c r="F72" s="553">
        <v>21.382101058959961</v>
      </c>
      <c r="G72" s="553">
        <v>28.36973762512207</v>
      </c>
      <c r="H72" s="553">
        <v>26.966421127319336</v>
      </c>
      <c r="I72" s="553">
        <v>28.38398551940918</v>
      </c>
      <c r="J72" s="553">
        <v>27.674074172973633</v>
      </c>
      <c r="K72" s="553">
        <v>28.276956558227539</v>
      </c>
      <c r="L72" s="553">
        <v>31.078126907348633</v>
      </c>
      <c r="M72" s="553">
        <v>30.51544189453125</v>
      </c>
      <c r="N72" s="553">
        <v>28.488256454467773</v>
      </c>
      <c r="O72" s="553">
        <v>29.518722534179688</v>
      </c>
      <c r="P72" s="553">
        <v>30.257978439331055</v>
      </c>
      <c r="Q72" s="553">
        <v>30.559261322021484</v>
      </c>
      <c r="R72" s="553">
        <v>29.744882583618164</v>
      </c>
      <c r="S72" s="553">
        <v>33.599472045898438</v>
      </c>
      <c r="T72" s="553">
        <v>29.61332893371582</v>
      </c>
      <c r="U72" s="553">
        <v>30.088619232177734</v>
      </c>
      <c r="V72" s="553">
        <v>30.97734260559082</v>
      </c>
      <c r="W72" s="553">
        <v>43.748603820800781</v>
      </c>
      <c r="X72" s="553">
        <v>29.675413131713867</v>
      </c>
      <c r="Y72" s="553">
        <v>40.850677490234375</v>
      </c>
      <c r="Z72" s="553">
        <v>56.230991363525391</v>
      </c>
      <c r="AA72" s="553">
        <v>67.718826293945313</v>
      </c>
      <c r="AB72" s="553">
        <v>50.398895263671875</v>
      </c>
      <c r="AD72" s="553"/>
      <c r="AF72" s="557"/>
      <c r="AG72" s="557"/>
      <c r="AH72" s="557"/>
      <c r="AI72" s="557"/>
    </row>
    <row r="73" spans="1:35" x14ac:dyDescent="0.3">
      <c r="A73" s="591" t="s">
        <v>1616</v>
      </c>
      <c r="B73" s="552" t="str">
        <f t="shared" si="2"/>
        <v>X</v>
      </c>
      <c r="C73" s="558" t="s">
        <v>5358</v>
      </c>
      <c r="D73" s="558"/>
      <c r="E73" s="553"/>
      <c r="F73" s="553"/>
      <c r="G73" s="553"/>
      <c r="H73" s="553"/>
      <c r="I73" s="553"/>
      <c r="J73" s="553"/>
      <c r="K73" s="553"/>
      <c r="L73" s="553"/>
      <c r="M73" s="553"/>
      <c r="N73" s="553"/>
      <c r="O73" s="553"/>
      <c r="P73" s="553"/>
      <c r="Q73" s="553"/>
      <c r="R73" s="553"/>
      <c r="S73" s="553"/>
      <c r="T73" s="553"/>
      <c r="U73" s="553"/>
      <c r="V73" s="553"/>
      <c r="W73" s="553"/>
      <c r="X73" s="553"/>
      <c r="Y73" s="553"/>
      <c r="Z73" s="553"/>
      <c r="AA73" s="553">
        <v>54.632999420166016</v>
      </c>
      <c r="AB73" s="553">
        <v>38.727001190185547</v>
      </c>
      <c r="AD73" s="553"/>
      <c r="AF73" s="557"/>
      <c r="AG73" s="557"/>
      <c r="AH73" s="557"/>
      <c r="AI73" s="557"/>
    </row>
    <row r="74" spans="1:35" x14ac:dyDescent="0.3">
      <c r="A74" s="591" t="s">
        <v>5341</v>
      </c>
      <c r="B74" s="552"/>
      <c r="C74" s="559" t="s">
        <v>5349</v>
      </c>
      <c r="D74" s="558"/>
      <c r="E74" s="553">
        <v>13.642000198364258</v>
      </c>
      <c r="F74" s="553">
        <v>13.784999847412109</v>
      </c>
      <c r="G74" s="553">
        <v>13.928000450134277</v>
      </c>
      <c r="H74" s="553">
        <v>13.928000450134277</v>
      </c>
      <c r="I74" s="553">
        <v>14.071000099182129</v>
      </c>
      <c r="J74" s="553">
        <v>12.470999717712402</v>
      </c>
      <c r="K74" s="553">
        <v>12.717000007629395</v>
      </c>
      <c r="L74" s="553">
        <v>12.717000007629395</v>
      </c>
      <c r="M74" s="553">
        <v>13.232695579528809</v>
      </c>
      <c r="N74" s="553">
        <v>13.147500038146973</v>
      </c>
      <c r="O74" s="553">
        <v>13.147500038146973</v>
      </c>
      <c r="P74" s="553">
        <v>13.147000312805176</v>
      </c>
      <c r="Q74" s="553">
        <v>13.128231048583984</v>
      </c>
      <c r="R74" s="553">
        <v>13.147000312805176</v>
      </c>
      <c r="S74" s="553">
        <v>13.147000312805176</v>
      </c>
      <c r="T74" s="553">
        <v>13.147000312805176</v>
      </c>
      <c r="U74" s="553">
        <v>13.147000312805176</v>
      </c>
      <c r="V74" s="553">
        <v>13.147000312805176</v>
      </c>
      <c r="W74" s="553">
        <v>24.573909759521484</v>
      </c>
      <c r="X74" s="553">
        <v>0</v>
      </c>
      <c r="Y74" s="553">
        <v>0</v>
      </c>
      <c r="Z74" s="553">
        <v>0</v>
      </c>
      <c r="AA74" s="553">
        <v>0</v>
      </c>
      <c r="AB74" s="553">
        <v>0</v>
      </c>
      <c r="AD74" s="553"/>
      <c r="AF74" s="557"/>
      <c r="AG74" s="557"/>
      <c r="AH74" s="557"/>
      <c r="AI74" s="557"/>
    </row>
    <row r="75" spans="1:35" x14ac:dyDescent="0.3">
      <c r="A75" s="591" t="s">
        <v>5342</v>
      </c>
      <c r="B75" s="552"/>
      <c r="C75" s="559" t="s">
        <v>5350</v>
      </c>
      <c r="D75" s="558"/>
      <c r="E75" s="553"/>
      <c r="F75" s="553"/>
      <c r="G75" s="553"/>
      <c r="H75" s="553"/>
      <c r="I75" s="553"/>
      <c r="J75" s="553"/>
      <c r="K75" s="553"/>
      <c r="L75" s="553"/>
      <c r="M75" s="553"/>
      <c r="N75" s="553"/>
      <c r="O75" s="553"/>
      <c r="P75" s="553"/>
      <c r="Q75" s="553"/>
      <c r="R75" s="553"/>
      <c r="S75" s="553"/>
      <c r="T75" s="553"/>
      <c r="U75" s="553"/>
      <c r="V75" s="553"/>
      <c r="W75" s="553"/>
      <c r="X75" s="553"/>
      <c r="Y75" s="553"/>
      <c r="Z75" s="553"/>
      <c r="AA75" s="553">
        <v>0</v>
      </c>
      <c r="AB75" s="553">
        <v>0</v>
      </c>
      <c r="AD75" s="553"/>
      <c r="AF75" s="557"/>
      <c r="AG75" s="557"/>
      <c r="AH75" s="557"/>
      <c r="AI75" s="557"/>
    </row>
    <row r="76" spans="1:35" x14ac:dyDescent="0.3">
      <c r="A76" s="591" t="s">
        <v>5343</v>
      </c>
      <c r="B76" s="552"/>
      <c r="C76" s="559" t="s">
        <v>5351</v>
      </c>
      <c r="D76" s="558"/>
      <c r="E76" s="553"/>
      <c r="F76" s="553"/>
      <c r="G76" s="553"/>
      <c r="H76" s="553"/>
      <c r="I76" s="553"/>
      <c r="J76" s="553"/>
      <c r="K76" s="553"/>
      <c r="L76" s="553"/>
      <c r="M76" s="553"/>
      <c r="N76" s="553"/>
      <c r="O76" s="553"/>
      <c r="P76" s="553"/>
      <c r="Q76" s="553"/>
      <c r="R76" s="553"/>
      <c r="S76" s="553"/>
      <c r="T76" s="553"/>
      <c r="U76" s="553"/>
      <c r="V76" s="553"/>
      <c r="W76" s="553"/>
      <c r="X76" s="553"/>
      <c r="Y76" s="553"/>
      <c r="Z76" s="553"/>
      <c r="AA76" s="553">
        <v>6.1700000762939453</v>
      </c>
      <c r="AB76" s="553">
        <v>5.1999998092651367</v>
      </c>
      <c r="AD76" s="553"/>
      <c r="AF76" s="557"/>
      <c r="AG76" s="557"/>
      <c r="AH76" s="557"/>
      <c r="AI76" s="557"/>
    </row>
    <row r="77" spans="1:35" x14ac:dyDescent="0.3">
      <c r="A77" s="591" t="s">
        <v>5344</v>
      </c>
      <c r="B77" s="552"/>
      <c r="C77" s="559" t="s">
        <v>5352</v>
      </c>
      <c r="D77" s="558"/>
      <c r="E77" s="553">
        <v>6.7087831497192383</v>
      </c>
      <c r="F77" s="553">
        <v>7.0037941932678223</v>
      </c>
      <c r="G77" s="553">
        <v>5.6654891967773438</v>
      </c>
      <c r="H77" s="553">
        <v>6.9478740692138672</v>
      </c>
      <c r="I77" s="553">
        <v>8.4855461120605469</v>
      </c>
      <c r="J77" s="553">
        <v>9.2130918502807617</v>
      </c>
      <c r="K77" s="553">
        <v>9.4072723388671875</v>
      </c>
      <c r="L77" s="553">
        <v>8.89154052734375</v>
      </c>
      <c r="M77" s="553">
        <v>9.3326740264892578</v>
      </c>
      <c r="N77" s="553">
        <v>8.7040891647338867</v>
      </c>
      <c r="O77" s="553">
        <v>10.735448837280273</v>
      </c>
      <c r="P77" s="553">
        <v>10.343138694763184</v>
      </c>
      <c r="Q77" s="553">
        <v>10.480127334594727</v>
      </c>
      <c r="R77" s="553">
        <v>9.7167339324951172</v>
      </c>
      <c r="S77" s="553">
        <v>9.9457292556762695</v>
      </c>
      <c r="T77" s="553">
        <v>10.222122192382813</v>
      </c>
      <c r="U77" s="553">
        <v>10.018420219421387</v>
      </c>
      <c r="V77" s="553">
        <v>9.6902284622192383</v>
      </c>
      <c r="W77" s="553">
        <v>9.5392665863037109</v>
      </c>
      <c r="X77" s="553">
        <v>9.5741357803344727</v>
      </c>
      <c r="Y77" s="553">
        <v>20.764247894287109</v>
      </c>
      <c r="Z77" s="553">
        <v>31.64198112487793</v>
      </c>
      <c r="AA77" s="553">
        <v>33.463001251220703</v>
      </c>
      <c r="AB77" s="553">
        <v>18.527000427246094</v>
      </c>
      <c r="AD77" s="553"/>
      <c r="AF77" s="557"/>
      <c r="AG77" s="557"/>
      <c r="AH77" s="557"/>
      <c r="AI77" s="557"/>
    </row>
    <row r="78" spans="1:35" x14ac:dyDescent="0.3">
      <c r="A78" s="591" t="s">
        <v>5345</v>
      </c>
      <c r="B78" s="552"/>
      <c r="C78" s="559" t="s">
        <v>5353</v>
      </c>
      <c r="D78" s="558"/>
      <c r="E78" s="553">
        <v>0</v>
      </c>
      <c r="F78" s="553">
        <v>0</v>
      </c>
      <c r="G78" s="553">
        <v>5</v>
      </c>
      <c r="H78" s="553">
        <v>5</v>
      </c>
      <c r="I78" s="553">
        <v>5</v>
      </c>
      <c r="J78" s="553">
        <v>5</v>
      </c>
      <c r="K78" s="553">
        <v>5</v>
      </c>
      <c r="L78" s="553">
        <v>5</v>
      </c>
      <c r="M78" s="553">
        <v>5</v>
      </c>
      <c r="N78" s="553">
        <v>5</v>
      </c>
      <c r="O78" s="553">
        <v>5</v>
      </c>
      <c r="P78" s="553">
        <v>5</v>
      </c>
      <c r="Q78" s="553">
        <v>5</v>
      </c>
      <c r="R78" s="553">
        <v>5</v>
      </c>
      <c r="S78" s="553">
        <v>5</v>
      </c>
      <c r="T78" s="553">
        <v>5</v>
      </c>
      <c r="U78" s="553">
        <v>4.7477149963378906</v>
      </c>
      <c r="V78" s="553">
        <v>5</v>
      </c>
      <c r="W78" s="553">
        <v>5</v>
      </c>
      <c r="X78" s="553">
        <v>15</v>
      </c>
      <c r="Y78" s="553">
        <v>15</v>
      </c>
      <c r="Z78" s="553">
        <v>15</v>
      </c>
      <c r="AA78" s="553">
        <v>15</v>
      </c>
      <c r="AB78" s="553">
        <v>15</v>
      </c>
      <c r="AD78" s="553"/>
      <c r="AF78" s="557"/>
      <c r="AG78" s="557"/>
      <c r="AH78" s="557"/>
      <c r="AI78" s="557"/>
    </row>
    <row r="79" spans="1:35" x14ac:dyDescent="0.3">
      <c r="A79" s="591" t="s">
        <v>1617</v>
      </c>
      <c r="B79" s="552" t="str">
        <f>IF(SUM(E79:AI79)=0,"","X")</f>
        <v>X</v>
      </c>
      <c r="C79" s="558" t="s">
        <v>5359</v>
      </c>
      <c r="D79" s="558"/>
      <c r="E79" s="553">
        <v>10.542483329772949</v>
      </c>
      <c r="F79" s="553">
        <v>0.5933079719543457</v>
      </c>
      <c r="G79" s="553">
        <v>3.7762479782104492</v>
      </c>
      <c r="H79" s="553">
        <v>1.090548038482666</v>
      </c>
      <c r="I79" s="553">
        <v>0.82743901014328003</v>
      </c>
      <c r="J79" s="553">
        <v>0.989982008934021</v>
      </c>
      <c r="K79" s="553">
        <v>1.1526850461959839</v>
      </c>
      <c r="L79" s="553">
        <v>4.4695858955383301</v>
      </c>
      <c r="M79" s="553">
        <v>2.9500710964202881</v>
      </c>
      <c r="N79" s="553">
        <v>1.636667013168335</v>
      </c>
      <c r="O79" s="553">
        <v>0.63577401638031006</v>
      </c>
      <c r="P79" s="553">
        <v>1.7678389549255371</v>
      </c>
      <c r="Q79" s="553">
        <v>1.950903058052063</v>
      </c>
      <c r="R79" s="553">
        <v>1.8811490535736084</v>
      </c>
      <c r="S79" s="553">
        <v>5.5067429542541504</v>
      </c>
      <c r="T79" s="553">
        <v>1.2442070245742798</v>
      </c>
      <c r="U79" s="553">
        <v>2.1754839420318604</v>
      </c>
      <c r="V79" s="553">
        <v>3.1401150226593018</v>
      </c>
      <c r="W79" s="553">
        <v>4.6354260444641113</v>
      </c>
      <c r="X79" s="553">
        <v>5.1012778282165527</v>
      </c>
      <c r="Y79" s="553">
        <v>5.0864300727844238</v>
      </c>
      <c r="Z79" s="553">
        <v>9.5890092849731445</v>
      </c>
      <c r="AA79" s="553">
        <v>5.5198297500610352</v>
      </c>
      <c r="AB79" s="553">
        <v>6.4528970718383789</v>
      </c>
      <c r="AD79" s="553"/>
      <c r="AF79" s="557"/>
      <c r="AG79" s="557"/>
      <c r="AH79" s="557"/>
      <c r="AI79" s="557"/>
    </row>
    <row r="80" spans="1:35" x14ac:dyDescent="0.3">
      <c r="A80" s="591" t="s">
        <v>1618</v>
      </c>
      <c r="B80" s="552" t="str">
        <f>IF(SUM(E80:AI80)=0,"","X")</f>
        <v>X</v>
      </c>
      <c r="C80" s="558" t="s">
        <v>5354</v>
      </c>
      <c r="D80" s="558"/>
      <c r="E80" s="553">
        <v>0</v>
      </c>
      <c r="F80" s="553">
        <v>0</v>
      </c>
      <c r="G80" s="553">
        <v>0</v>
      </c>
      <c r="H80" s="553">
        <v>0</v>
      </c>
      <c r="I80" s="553">
        <v>0</v>
      </c>
      <c r="J80" s="553">
        <v>0</v>
      </c>
      <c r="K80" s="553">
        <v>0</v>
      </c>
      <c r="L80" s="553">
        <v>0</v>
      </c>
      <c r="M80" s="553">
        <v>0</v>
      </c>
      <c r="N80" s="553">
        <v>0</v>
      </c>
      <c r="O80" s="553">
        <v>0</v>
      </c>
      <c r="P80" s="553">
        <v>0</v>
      </c>
      <c r="Q80" s="553">
        <v>0</v>
      </c>
      <c r="R80" s="553">
        <v>0</v>
      </c>
      <c r="S80" s="553">
        <v>0</v>
      </c>
      <c r="T80" s="553">
        <v>0</v>
      </c>
      <c r="U80" s="553">
        <v>0</v>
      </c>
      <c r="V80" s="553">
        <v>0</v>
      </c>
      <c r="W80" s="553">
        <v>0</v>
      </c>
      <c r="X80" s="553">
        <v>0</v>
      </c>
      <c r="Y80" s="553">
        <v>0</v>
      </c>
      <c r="Z80" s="553">
        <v>0</v>
      </c>
      <c r="AA80" s="553">
        <v>7.5659999847412109</v>
      </c>
      <c r="AB80" s="553">
        <v>5.2189998626708984</v>
      </c>
      <c r="AD80" s="553"/>
      <c r="AF80" s="557"/>
      <c r="AG80" s="557"/>
      <c r="AH80" s="557"/>
      <c r="AI80" s="557"/>
    </row>
    <row r="81" spans="1:35" x14ac:dyDescent="0.3">
      <c r="A81" s="591" t="s">
        <v>1619</v>
      </c>
      <c r="B81" s="552" t="str">
        <f>IF(SUM(E81:AI81)=0,"","X")</f>
        <v>X</v>
      </c>
      <c r="C81" s="556" t="s">
        <v>1620</v>
      </c>
      <c r="D81" s="556"/>
      <c r="E81" s="553">
        <v>0.55697500705718994</v>
      </c>
      <c r="F81" s="553">
        <v>0.30184000730514526</v>
      </c>
      <c r="G81" s="553">
        <v>1.0239599943161011</v>
      </c>
      <c r="H81" s="553">
        <v>12.241715431213379</v>
      </c>
      <c r="I81" s="553">
        <v>12.669316291809082</v>
      </c>
      <c r="J81" s="553">
        <v>13.104436874389648</v>
      </c>
      <c r="K81" s="553">
        <v>22.224939346313477</v>
      </c>
      <c r="L81" s="553">
        <v>24.93208122253418</v>
      </c>
      <c r="M81" s="553">
        <v>15.740156173706055</v>
      </c>
      <c r="N81" s="553">
        <v>10.982924461364746</v>
      </c>
      <c r="O81" s="553">
        <v>20.112848281860352</v>
      </c>
      <c r="P81" s="553">
        <v>15.692583084106445</v>
      </c>
      <c r="Q81" s="553">
        <v>17.612518310546875</v>
      </c>
      <c r="R81" s="553">
        <v>12.182216644287109</v>
      </c>
      <c r="S81" s="553">
        <v>13.51872730255127</v>
      </c>
      <c r="T81" s="553">
        <v>14.077726364135742</v>
      </c>
      <c r="U81" s="553">
        <v>19.162702560424805</v>
      </c>
      <c r="V81" s="553">
        <v>6.3378620147705078</v>
      </c>
      <c r="W81" s="553">
        <v>5.6399650573730469</v>
      </c>
      <c r="X81" s="553">
        <v>20.624797821044922</v>
      </c>
      <c r="Y81" s="553">
        <v>15.036251068115234</v>
      </c>
      <c r="Z81" s="553">
        <v>16.913381576538086</v>
      </c>
      <c r="AA81" s="553">
        <v>15.747170448303223</v>
      </c>
      <c r="AB81" s="553">
        <v>15.175103187561035</v>
      </c>
      <c r="AD81" s="553"/>
      <c r="AF81" s="557"/>
      <c r="AG81" s="557"/>
      <c r="AH81" s="557"/>
      <c r="AI81" s="557"/>
    </row>
    <row r="82" spans="1:35" x14ac:dyDescent="0.3">
      <c r="A82" s="591" t="s">
        <v>1621</v>
      </c>
      <c r="B82" s="552" t="str">
        <f>IF(SUM(E82:AI82)=0,"","X")</f>
        <v>X</v>
      </c>
      <c r="C82" s="558" t="s">
        <v>5360</v>
      </c>
      <c r="D82" s="558"/>
      <c r="E82" s="553">
        <v>0.55697500705718994</v>
      </c>
      <c r="F82" s="553">
        <v>0.30184000730514526</v>
      </c>
      <c r="G82" s="553">
        <v>1.0239599943161011</v>
      </c>
      <c r="H82" s="553">
        <v>1.0858919620513916</v>
      </c>
      <c r="I82" s="553">
        <v>3.7635669708251953</v>
      </c>
      <c r="J82" s="553">
        <v>1.5407079458236694</v>
      </c>
      <c r="K82" s="553">
        <v>8.1077766418457031</v>
      </c>
      <c r="L82" s="553">
        <v>8.2614841461181641</v>
      </c>
      <c r="M82" s="553">
        <v>6.912628173828125</v>
      </c>
      <c r="N82" s="553">
        <v>4.309959888458252</v>
      </c>
      <c r="O82" s="553">
        <v>6.564763069152832</v>
      </c>
      <c r="P82" s="553">
        <v>3.5087599754333496</v>
      </c>
      <c r="Q82" s="553">
        <v>4.4027528762817383</v>
      </c>
      <c r="R82" s="553">
        <v>3.5168869495391846</v>
      </c>
      <c r="S82" s="553">
        <v>4.0118498802185059</v>
      </c>
      <c r="T82" s="553">
        <v>6.7210869789123535</v>
      </c>
      <c r="U82" s="553">
        <v>7.055260181427002</v>
      </c>
      <c r="V82" s="553">
        <v>1.2245179414749146</v>
      </c>
      <c r="W82" s="553">
        <v>0.38649800419807434</v>
      </c>
      <c r="X82" s="553">
        <v>10.862138748168945</v>
      </c>
      <c r="Y82" s="553">
        <v>8.6543874740600586</v>
      </c>
      <c r="Z82" s="553">
        <v>5.3933987617492676</v>
      </c>
      <c r="AA82" s="553">
        <v>7.7789998054504395</v>
      </c>
      <c r="AB82" s="553">
        <v>5.8600001335144043</v>
      </c>
      <c r="AD82" s="553"/>
      <c r="AF82" s="557"/>
      <c r="AG82" s="557"/>
      <c r="AH82" s="557"/>
      <c r="AI82" s="557"/>
    </row>
    <row r="83" spans="1:35" x14ac:dyDescent="0.3">
      <c r="A83" s="591" t="s">
        <v>5346</v>
      </c>
      <c r="B83" s="552"/>
      <c r="C83" s="559" t="s">
        <v>5355</v>
      </c>
      <c r="D83" s="558"/>
      <c r="E83" s="553">
        <v>0</v>
      </c>
      <c r="F83" s="553">
        <v>0</v>
      </c>
      <c r="G83" s="553">
        <v>0</v>
      </c>
      <c r="H83" s="553">
        <v>0</v>
      </c>
      <c r="I83" s="553">
        <v>0</v>
      </c>
      <c r="J83" s="553">
        <v>0</v>
      </c>
      <c r="K83" s="553">
        <v>0</v>
      </c>
      <c r="L83" s="553">
        <v>0</v>
      </c>
      <c r="M83" s="553">
        <v>0</v>
      </c>
      <c r="N83" s="553">
        <v>0</v>
      </c>
      <c r="O83" s="553">
        <v>0</v>
      </c>
      <c r="P83" s="553">
        <v>0</v>
      </c>
      <c r="Q83" s="553">
        <v>0</v>
      </c>
      <c r="R83" s="553">
        <v>0</v>
      </c>
      <c r="S83" s="553">
        <v>0</v>
      </c>
      <c r="T83" s="553">
        <v>0</v>
      </c>
      <c r="U83" s="553">
        <v>0</v>
      </c>
      <c r="V83" s="553">
        <v>0</v>
      </c>
      <c r="W83" s="553">
        <v>0</v>
      </c>
      <c r="X83" s="553">
        <v>0</v>
      </c>
      <c r="Y83" s="553">
        <v>0</v>
      </c>
      <c r="Z83" s="553">
        <v>0</v>
      </c>
      <c r="AA83" s="553">
        <v>0</v>
      </c>
      <c r="AB83" s="553">
        <v>0</v>
      </c>
      <c r="AD83" s="553"/>
      <c r="AF83" s="557"/>
      <c r="AG83" s="557"/>
      <c r="AH83" s="557"/>
      <c r="AI83" s="557"/>
    </row>
    <row r="84" spans="1:35" x14ac:dyDescent="0.3">
      <c r="A84" s="591" t="s">
        <v>5347</v>
      </c>
      <c r="B84" s="552"/>
      <c r="C84" s="559" t="s">
        <v>5356</v>
      </c>
      <c r="D84" s="558"/>
      <c r="E84" s="553">
        <v>0.55697500705718994</v>
      </c>
      <c r="F84" s="553">
        <v>0.30184000730514526</v>
      </c>
      <c r="G84" s="553">
        <v>1.0239599943161011</v>
      </c>
      <c r="H84" s="553">
        <v>1.0858919620513916</v>
      </c>
      <c r="I84" s="553">
        <v>3.7635669708251953</v>
      </c>
      <c r="J84" s="553">
        <v>1.5407079458236694</v>
      </c>
      <c r="K84" s="553">
        <v>8.1077766418457031</v>
      </c>
      <c r="L84" s="553">
        <v>8.2614841461181641</v>
      </c>
      <c r="M84" s="553">
        <v>6.912628173828125</v>
      </c>
      <c r="N84" s="553">
        <v>4.309959888458252</v>
      </c>
      <c r="O84" s="553">
        <v>6.564763069152832</v>
      </c>
      <c r="P84" s="553">
        <v>3.5087599754333496</v>
      </c>
      <c r="Q84" s="553">
        <v>4.4027528762817383</v>
      </c>
      <c r="R84" s="553">
        <v>3.5168869495391846</v>
      </c>
      <c r="S84" s="553">
        <v>4.0118498802185059</v>
      </c>
      <c r="T84" s="553">
        <v>6.7210869789123535</v>
      </c>
      <c r="U84" s="553">
        <v>7.055260181427002</v>
      </c>
      <c r="V84" s="553">
        <v>1.2245179414749146</v>
      </c>
      <c r="W84" s="553">
        <v>0.38649800419807434</v>
      </c>
      <c r="X84" s="553">
        <v>10.862138748168945</v>
      </c>
      <c r="Y84" s="553">
        <v>8.6543874740600586</v>
      </c>
      <c r="Z84" s="553">
        <v>5.3933987617492676</v>
      </c>
      <c r="AA84" s="553">
        <v>7.7789998054504395</v>
      </c>
      <c r="AB84" s="553">
        <v>5.8600001335144043</v>
      </c>
      <c r="AD84" s="553"/>
      <c r="AF84" s="557"/>
      <c r="AG84" s="557"/>
      <c r="AH84" s="557"/>
      <c r="AI84" s="557"/>
    </row>
    <row r="85" spans="1:35" x14ac:dyDescent="0.3">
      <c r="A85" s="591" t="s">
        <v>1622</v>
      </c>
      <c r="B85" s="552" t="str">
        <f t="shared" ref="B85:B121" si="3">IF(SUM(E85:AI85)=0,"","X")</f>
        <v>X</v>
      </c>
      <c r="C85" s="558" t="s">
        <v>5357</v>
      </c>
      <c r="D85" s="558"/>
      <c r="E85" s="553">
        <v>0</v>
      </c>
      <c r="F85" s="553">
        <v>0</v>
      </c>
      <c r="G85" s="553">
        <v>0</v>
      </c>
      <c r="H85" s="553">
        <v>11.15582275390625</v>
      </c>
      <c r="I85" s="553">
        <v>8.9057493209838867</v>
      </c>
      <c r="J85" s="553">
        <v>11.563729286193848</v>
      </c>
      <c r="K85" s="553">
        <v>14.117162704467773</v>
      </c>
      <c r="L85" s="553">
        <v>16.670597076416016</v>
      </c>
      <c r="M85" s="553">
        <v>8.8275279998779297</v>
      </c>
      <c r="N85" s="553">
        <v>6.6729640960693359</v>
      </c>
      <c r="O85" s="553">
        <v>13.548086166381836</v>
      </c>
      <c r="P85" s="553">
        <v>12.183822631835938</v>
      </c>
      <c r="Q85" s="553">
        <v>13.209766387939453</v>
      </c>
      <c r="R85" s="553">
        <v>8.6653299331665039</v>
      </c>
      <c r="S85" s="553">
        <v>9.5068769454956055</v>
      </c>
      <c r="T85" s="553">
        <v>7.3566389083862305</v>
      </c>
      <c r="U85" s="553">
        <v>12.107441902160645</v>
      </c>
      <c r="V85" s="553">
        <v>5.1133441925048828</v>
      </c>
      <c r="W85" s="553">
        <v>5.2534670829772949</v>
      </c>
      <c r="X85" s="553">
        <v>9.7626590728759766</v>
      </c>
      <c r="Y85" s="553">
        <v>6.381864070892334</v>
      </c>
      <c r="Z85" s="553">
        <v>11.519983291625977</v>
      </c>
      <c r="AA85" s="553">
        <v>7.9681706428527832</v>
      </c>
      <c r="AB85" s="553">
        <v>9.3151035308837891</v>
      </c>
      <c r="AD85" s="553"/>
      <c r="AF85" s="557"/>
      <c r="AG85" s="557"/>
      <c r="AH85" s="557"/>
      <c r="AI85" s="557"/>
    </row>
    <row r="86" spans="1:35" x14ac:dyDescent="0.3">
      <c r="A86" s="563" t="s">
        <v>1623</v>
      </c>
      <c r="B86" s="552" t="str">
        <f t="shared" si="3"/>
        <v/>
      </c>
      <c r="C86" s="555" t="s">
        <v>1624</v>
      </c>
      <c r="D86" s="555"/>
      <c r="E86" s="553">
        <v>0</v>
      </c>
      <c r="F86" s="553">
        <v>0</v>
      </c>
      <c r="G86" s="553">
        <v>0</v>
      </c>
      <c r="H86" s="553">
        <v>0</v>
      </c>
      <c r="I86" s="553">
        <v>0</v>
      </c>
      <c r="J86" s="553">
        <v>0</v>
      </c>
      <c r="K86" s="553">
        <v>0</v>
      </c>
      <c r="L86" s="553">
        <v>0</v>
      </c>
      <c r="M86" s="553">
        <v>0</v>
      </c>
      <c r="N86" s="553">
        <v>0</v>
      </c>
      <c r="O86" s="553">
        <v>0</v>
      </c>
      <c r="P86" s="553">
        <v>0</v>
      </c>
      <c r="Q86" s="553">
        <v>0</v>
      </c>
      <c r="R86" s="553">
        <v>0</v>
      </c>
      <c r="S86" s="553">
        <v>0</v>
      </c>
      <c r="T86" s="553">
        <v>0</v>
      </c>
      <c r="U86" s="553">
        <v>0</v>
      </c>
      <c r="V86" s="553">
        <v>0</v>
      </c>
      <c r="W86" s="553">
        <v>0</v>
      </c>
      <c r="X86" s="553">
        <v>0</v>
      </c>
      <c r="Y86" s="553">
        <v>0</v>
      </c>
      <c r="Z86" s="553">
        <v>0</v>
      </c>
      <c r="AA86" s="553">
        <v>0</v>
      </c>
      <c r="AB86" s="553">
        <v>0</v>
      </c>
      <c r="AD86" s="553"/>
    </row>
    <row r="87" spans="1:35" x14ac:dyDescent="0.3">
      <c r="A87" s="591" t="s">
        <v>1625</v>
      </c>
      <c r="B87" s="552" t="str">
        <f t="shared" si="3"/>
        <v/>
      </c>
      <c r="C87" s="556" t="s">
        <v>1626</v>
      </c>
      <c r="D87" s="556"/>
      <c r="E87" s="553">
        <v>0</v>
      </c>
      <c r="F87" s="553">
        <v>0</v>
      </c>
      <c r="G87" s="553">
        <v>0</v>
      </c>
      <c r="H87" s="553">
        <v>0</v>
      </c>
      <c r="I87" s="553">
        <v>0</v>
      </c>
      <c r="J87" s="553">
        <v>0</v>
      </c>
      <c r="K87" s="553">
        <v>0</v>
      </c>
      <c r="L87" s="553">
        <v>0</v>
      </c>
      <c r="M87" s="553">
        <v>0</v>
      </c>
      <c r="N87" s="553">
        <v>0</v>
      </c>
      <c r="O87" s="553">
        <v>0</v>
      </c>
      <c r="P87" s="553">
        <v>0</v>
      </c>
      <c r="Q87" s="553">
        <v>0</v>
      </c>
      <c r="R87" s="553">
        <v>0</v>
      </c>
      <c r="S87" s="553">
        <v>0</v>
      </c>
      <c r="T87" s="553">
        <v>0</v>
      </c>
      <c r="U87" s="553">
        <v>0</v>
      </c>
      <c r="V87" s="553">
        <v>0</v>
      </c>
      <c r="W87" s="553">
        <v>0</v>
      </c>
      <c r="X87" s="553">
        <v>0</v>
      </c>
      <c r="Y87" s="553">
        <v>0</v>
      </c>
      <c r="Z87" s="553">
        <v>0</v>
      </c>
      <c r="AA87" s="553">
        <v>0</v>
      </c>
      <c r="AB87" s="553">
        <v>0</v>
      </c>
      <c r="AD87" s="553"/>
      <c r="AF87" s="557"/>
      <c r="AG87" s="557"/>
      <c r="AH87" s="557"/>
      <c r="AI87" s="557"/>
    </row>
    <row r="88" spans="1:35" x14ac:dyDescent="0.3">
      <c r="A88" s="591" t="s">
        <v>1627</v>
      </c>
      <c r="B88" s="552" t="str">
        <f t="shared" si="3"/>
        <v/>
      </c>
      <c r="C88" s="556" t="s">
        <v>1628</v>
      </c>
      <c r="D88" s="556"/>
      <c r="E88" s="553">
        <v>0</v>
      </c>
      <c r="F88" s="553">
        <v>0</v>
      </c>
      <c r="G88" s="553">
        <v>0</v>
      </c>
      <c r="H88" s="553">
        <v>0</v>
      </c>
      <c r="I88" s="553">
        <v>0</v>
      </c>
      <c r="J88" s="553">
        <v>0</v>
      </c>
      <c r="K88" s="553">
        <v>0</v>
      </c>
      <c r="L88" s="553">
        <v>0</v>
      </c>
      <c r="M88" s="553">
        <v>0</v>
      </c>
      <c r="N88" s="553">
        <v>0</v>
      </c>
      <c r="O88" s="553">
        <v>0</v>
      </c>
      <c r="P88" s="553">
        <v>0</v>
      </c>
      <c r="Q88" s="553">
        <v>0</v>
      </c>
      <c r="R88" s="553">
        <v>0</v>
      </c>
      <c r="S88" s="553">
        <v>0</v>
      </c>
      <c r="T88" s="553">
        <v>0</v>
      </c>
      <c r="U88" s="553">
        <v>0</v>
      </c>
      <c r="V88" s="553">
        <v>0</v>
      </c>
      <c r="W88" s="553">
        <v>0</v>
      </c>
      <c r="X88" s="553">
        <v>0</v>
      </c>
      <c r="Y88" s="553">
        <v>0</v>
      </c>
      <c r="Z88" s="553">
        <v>0</v>
      </c>
      <c r="AA88" s="553"/>
      <c r="AB88" s="553"/>
      <c r="AD88" s="553"/>
      <c r="AF88" s="557"/>
      <c r="AG88" s="557"/>
      <c r="AH88" s="557"/>
      <c r="AI88" s="557"/>
    </row>
    <row r="89" spans="1:35" x14ac:dyDescent="0.3">
      <c r="A89" s="563" t="s">
        <v>1629</v>
      </c>
      <c r="B89" s="552" t="str">
        <f t="shared" si="3"/>
        <v>X</v>
      </c>
      <c r="C89" s="555" t="s">
        <v>1630</v>
      </c>
      <c r="D89" s="555"/>
      <c r="E89" s="553">
        <v>0</v>
      </c>
      <c r="F89" s="553">
        <v>0</v>
      </c>
      <c r="G89" s="553">
        <v>0</v>
      </c>
      <c r="H89" s="553">
        <v>0</v>
      </c>
      <c r="I89" s="553">
        <v>0</v>
      </c>
      <c r="J89" s="553">
        <v>0</v>
      </c>
      <c r="K89" s="553">
        <v>0</v>
      </c>
      <c r="L89" s="553">
        <v>0</v>
      </c>
      <c r="M89" s="553">
        <v>0</v>
      </c>
      <c r="N89" s="553">
        <v>2.3238708972930908</v>
      </c>
      <c r="O89" s="553">
        <v>0</v>
      </c>
      <c r="P89" s="553">
        <v>0</v>
      </c>
      <c r="Q89" s="553">
        <v>0</v>
      </c>
      <c r="R89" s="553">
        <v>0</v>
      </c>
      <c r="S89" s="553">
        <v>0</v>
      </c>
      <c r="T89" s="553">
        <v>0</v>
      </c>
      <c r="U89" s="553">
        <v>0</v>
      </c>
      <c r="V89" s="553">
        <v>0</v>
      </c>
      <c r="W89" s="553">
        <v>0</v>
      </c>
      <c r="X89" s="553">
        <v>0</v>
      </c>
      <c r="Y89" s="553">
        <v>0</v>
      </c>
      <c r="Z89" s="553">
        <v>0</v>
      </c>
      <c r="AA89" s="553">
        <v>0</v>
      </c>
      <c r="AB89" s="553">
        <v>0</v>
      </c>
      <c r="AD89" s="553"/>
    </row>
    <row r="90" spans="1:35" x14ac:dyDescent="0.3">
      <c r="A90" s="591" t="s">
        <v>1631</v>
      </c>
      <c r="B90" s="552" t="str">
        <f t="shared" si="3"/>
        <v>X</v>
      </c>
      <c r="C90" s="556" t="s">
        <v>1632</v>
      </c>
      <c r="D90" s="556"/>
      <c r="E90" s="553">
        <v>0</v>
      </c>
      <c r="F90" s="553">
        <v>0</v>
      </c>
      <c r="G90" s="553">
        <v>0</v>
      </c>
      <c r="H90" s="553">
        <v>0</v>
      </c>
      <c r="I90" s="553">
        <v>0</v>
      </c>
      <c r="J90" s="553">
        <v>0</v>
      </c>
      <c r="K90" s="553">
        <v>0</v>
      </c>
      <c r="L90" s="553">
        <v>0</v>
      </c>
      <c r="M90" s="553">
        <v>0</v>
      </c>
      <c r="N90" s="553">
        <v>2.3238708972930908</v>
      </c>
      <c r="O90" s="553">
        <v>0</v>
      </c>
      <c r="P90" s="553">
        <v>0</v>
      </c>
      <c r="Q90" s="553">
        <v>0</v>
      </c>
      <c r="R90" s="553">
        <v>0</v>
      </c>
      <c r="S90" s="553">
        <v>0</v>
      </c>
      <c r="T90" s="553">
        <v>0</v>
      </c>
      <c r="U90" s="553">
        <v>0</v>
      </c>
      <c r="V90" s="553">
        <v>0</v>
      </c>
      <c r="W90" s="553">
        <v>0</v>
      </c>
      <c r="X90" s="553">
        <v>0</v>
      </c>
      <c r="Y90" s="553">
        <v>0</v>
      </c>
      <c r="Z90" s="553">
        <v>0</v>
      </c>
      <c r="AA90" s="553">
        <v>0</v>
      </c>
      <c r="AB90" s="553">
        <v>0</v>
      </c>
      <c r="AD90" s="553"/>
      <c r="AF90" s="557"/>
      <c r="AG90" s="557"/>
      <c r="AH90" s="557"/>
      <c r="AI90" s="557"/>
    </row>
    <row r="91" spans="1:35" x14ac:dyDescent="0.3">
      <c r="A91" s="591" t="s">
        <v>1633</v>
      </c>
      <c r="B91" s="552" t="str">
        <f t="shared" si="3"/>
        <v/>
      </c>
      <c r="C91" s="558" t="s">
        <v>1634</v>
      </c>
      <c r="D91" s="558"/>
      <c r="E91" s="553">
        <v>0</v>
      </c>
      <c r="F91" s="553">
        <v>0</v>
      </c>
      <c r="G91" s="553">
        <v>0</v>
      </c>
      <c r="H91" s="553">
        <v>0</v>
      </c>
      <c r="I91" s="553">
        <v>0</v>
      </c>
      <c r="J91" s="553">
        <v>0</v>
      </c>
      <c r="K91" s="553">
        <v>0</v>
      </c>
      <c r="L91" s="553">
        <v>0</v>
      </c>
      <c r="M91" s="553">
        <v>0</v>
      </c>
      <c r="N91" s="553">
        <v>0</v>
      </c>
      <c r="O91" s="553">
        <v>0</v>
      </c>
      <c r="P91" s="553">
        <v>0</v>
      </c>
      <c r="Q91" s="553">
        <v>0</v>
      </c>
      <c r="R91" s="553">
        <v>0</v>
      </c>
      <c r="S91" s="553">
        <v>0</v>
      </c>
      <c r="T91" s="553">
        <v>0</v>
      </c>
      <c r="U91" s="553">
        <v>0</v>
      </c>
      <c r="V91" s="553">
        <v>0</v>
      </c>
      <c r="W91" s="553">
        <v>0</v>
      </c>
      <c r="X91" s="553">
        <v>0</v>
      </c>
      <c r="Y91" s="553">
        <v>0</v>
      </c>
      <c r="Z91" s="553">
        <v>0</v>
      </c>
      <c r="AA91" s="553"/>
      <c r="AB91" s="553"/>
      <c r="AD91" s="553"/>
      <c r="AF91" s="557"/>
      <c r="AG91" s="557"/>
      <c r="AH91" s="557"/>
      <c r="AI91" s="557"/>
    </row>
    <row r="92" spans="1:35" x14ac:dyDescent="0.3">
      <c r="A92" s="591" t="s">
        <v>1635</v>
      </c>
      <c r="B92" s="552" t="str">
        <f t="shared" si="3"/>
        <v/>
      </c>
      <c r="C92" s="558" t="s">
        <v>1636</v>
      </c>
      <c r="D92" s="558"/>
      <c r="E92" s="553">
        <v>0</v>
      </c>
      <c r="F92" s="553">
        <v>0</v>
      </c>
      <c r="G92" s="553">
        <v>0</v>
      </c>
      <c r="H92" s="553">
        <v>0</v>
      </c>
      <c r="I92" s="553">
        <v>0</v>
      </c>
      <c r="J92" s="553">
        <v>0</v>
      </c>
      <c r="K92" s="553">
        <v>0</v>
      </c>
      <c r="L92" s="553">
        <v>0</v>
      </c>
      <c r="M92" s="553">
        <v>0</v>
      </c>
      <c r="N92" s="553">
        <v>0</v>
      </c>
      <c r="O92" s="553">
        <v>0</v>
      </c>
      <c r="P92" s="553">
        <v>0</v>
      </c>
      <c r="Q92" s="553">
        <v>0</v>
      </c>
      <c r="R92" s="553">
        <v>0</v>
      </c>
      <c r="S92" s="553">
        <v>0</v>
      </c>
      <c r="T92" s="553">
        <v>0</v>
      </c>
      <c r="U92" s="553">
        <v>0</v>
      </c>
      <c r="V92" s="553">
        <v>0</v>
      </c>
      <c r="W92" s="553">
        <v>0</v>
      </c>
      <c r="X92" s="553">
        <v>0</v>
      </c>
      <c r="Y92" s="553">
        <v>0</v>
      </c>
      <c r="Z92" s="553">
        <v>0</v>
      </c>
      <c r="AA92" s="553"/>
      <c r="AB92" s="553"/>
      <c r="AD92" s="553"/>
      <c r="AF92" s="557"/>
      <c r="AG92" s="557"/>
      <c r="AH92" s="557"/>
      <c r="AI92" s="557"/>
    </row>
    <row r="93" spans="1:35" x14ac:dyDescent="0.3">
      <c r="A93" s="591" t="s">
        <v>1637</v>
      </c>
      <c r="B93" s="552" t="str">
        <f t="shared" si="3"/>
        <v>X</v>
      </c>
      <c r="C93" s="558" t="s">
        <v>1638</v>
      </c>
      <c r="D93" s="558"/>
      <c r="E93" s="553">
        <v>0</v>
      </c>
      <c r="F93" s="553">
        <v>0</v>
      </c>
      <c r="G93" s="553">
        <v>0</v>
      </c>
      <c r="H93" s="553">
        <v>0</v>
      </c>
      <c r="I93" s="553">
        <v>0</v>
      </c>
      <c r="J93" s="553">
        <v>0</v>
      </c>
      <c r="K93" s="553">
        <v>0</v>
      </c>
      <c r="L93" s="553">
        <v>0</v>
      </c>
      <c r="M93" s="553">
        <v>0</v>
      </c>
      <c r="N93" s="553">
        <v>2.3238708972930908</v>
      </c>
      <c r="O93" s="553">
        <v>0</v>
      </c>
      <c r="P93" s="553">
        <v>0</v>
      </c>
      <c r="Q93" s="553">
        <v>0</v>
      </c>
      <c r="R93" s="553">
        <v>0</v>
      </c>
      <c r="S93" s="553">
        <v>0</v>
      </c>
      <c r="T93" s="553">
        <v>0</v>
      </c>
      <c r="U93" s="553">
        <v>0</v>
      </c>
      <c r="V93" s="553">
        <v>0</v>
      </c>
      <c r="W93" s="553">
        <v>0</v>
      </c>
      <c r="X93" s="553">
        <v>0</v>
      </c>
      <c r="Y93" s="553">
        <v>0</v>
      </c>
      <c r="Z93" s="553">
        <v>0</v>
      </c>
      <c r="AA93" s="553">
        <v>0</v>
      </c>
      <c r="AB93" s="553">
        <v>0</v>
      </c>
      <c r="AD93" s="553"/>
      <c r="AF93" s="557"/>
      <c r="AG93" s="557"/>
      <c r="AH93" s="557"/>
      <c r="AI93" s="557"/>
    </row>
    <row r="94" spans="1:35" x14ac:dyDescent="0.3">
      <c r="A94" s="591" t="s">
        <v>1639</v>
      </c>
      <c r="B94" s="552" t="str">
        <f t="shared" si="3"/>
        <v/>
      </c>
      <c r="C94" s="558" t="s">
        <v>1640</v>
      </c>
      <c r="D94" s="558"/>
      <c r="E94" s="553">
        <v>0</v>
      </c>
      <c r="F94" s="553">
        <v>0</v>
      </c>
      <c r="G94" s="553">
        <v>0</v>
      </c>
      <c r="H94" s="553">
        <v>0</v>
      </c>
      <c r="I94" s="553">
        <v>0</v>
      </c>
      <c r="J94" s="553">
        <v>0</v>
      </c>
      <c r="K94" s="553">
        <v>0</v>
      </c>
      <c r="L94" s="553">
        <v>0</v>
      </c>
      <c r="M94" s="553">
        <v>0</v>
      </c>
      <c r="N94" s="553">
        <v>0</v>
      </c>
      <c r="O94" s="553">
        <v>0</v>
      </c>
      <c r="P94" s="553">
        <v>0</v>
      </c>
      <c r="Q94" s="553">
        <v>0</v>
      </c>
      <c r="R94" s="553">
        <v>0</v>
      </c>
      <c r="S94" s="553">
        <v>0</v>
      </c>
      <c r="T94" s="553">
        <v>0</v>
      </c>
      <c r="U94" s="553">
        <v>0</v>
      </c>
      <c r="V94" s="553">
        <v>0</v>
      </c>
      <c r="W94" s="553">
        <v>0</v>
      </c>
      <c r="X94" s="553">
        <v>0</v>
      </c>
      <c r="Y94" s="553">
        <v>0</v>
      </c>
      <c r="Z94" s="553">
        <v>0</v>
      </c>
      <c r="AA94" s="553"/>
      <c r="AB94" s="553"/>
      <c r="AD94" s="553"/>
      <c r="AF94" s="557"/>
      <c r="AG94" s="557"/>
      <c r="AH94" s="557"/>
      <c r="AI94" s="557"/>
    </row>
    <row r="95" spans="1:35" x14ac:dyDescent="0.3">
      <c r="A95" s="591" t="s">
        <v>1641</v>
      </c>
      <c r="B95" s="552" t="str">
        <f t="shared" si="3"/>
        <v/>
      </c>
      <c r="C95" s="558" t="s">
        <v>1642</v>
      </c>
      <c r="D95" s="558"/>
      <c r="E95" s="553">
        <v>0</v>
      </c>
      <c r="F95" s="553">
        <v>0</v>
      </c>
      <c r="G95" s="553">
        <v>0</v>
      </c>
      <c r="H95" s="553">
        <v>0</v>
      </c>
      <c r="I95" s="553">
        <v>0</v>
      </c>
      <c r="J95" s="553">
        <v>0</v>
      </c>
      <c r="K95" s="553">
        <v>0</v>
      </c>
      <c r="L95" s="553">
        <v>0</v>
      </c>
      <c r="M95" s="553">
        <v>0</v>
      </c>
      <c r="N95" s="553">
        <v>0</v>
      </c>
      <c r="O95" s="553">
        <v>0</v>
      </c>
      <c r="P95" s="553">
        <v>0</v>
      </c>
      <c r="Q95" s="553">
        <v>0</v>
      </c>
      <c r="R95" s="553">
        <v>0</v>
      </c>
      <c r="S95" s="553">
        <v>0</v>
      </c>
      <c r="T95" s="553">
        <v>0</v>
      </c>
      <c r="U95" s="553">
        <v>0</v>
      </c>
      <c r="V95" s="553">
        <v>0</v>
      </c>
      <c r="W95" s="553">
        <v>0</v>
      </c>
      <c r="X95" s="553">
        <v>0</v>
      </c>
      <c r="Y95" s="553">
        <v>0</v>
      </c>
      <c r="Z95" s="553">
        <v>0</v>
      </c>
      <c r="AA95" s="553"/>
      <c r="AB95" s="553"/>
      <c r="AD95" s="553"/>
      <c r="AF95" s="557"/>
      <c r="AG95" s="557"/>
      <c r="AH95" s="557"/>
      <c r="AI95" s="557"/>
    </row>
    <row r="96" spans="1:35" x14ac:dyDescent="0.3">
      <c r="A96" s="591" t="s">
        <v>1643</v>
      </c>
      <c r="B96" s="552" t="str">
        <f t="shared" si="3"/>
        <v/>
      </c>
      <c r="C96" s="556" t="s">
        <v>1644</v>
      </c>
      <c r="D96" s="556"/>
      <c r="E96" s="553">
        <v>0</v>
      </c>
      <c r="F96" s="553">
        <v>0</v>
      </c>
      <c r="G96" s="553">
        <v>0</v>
      </c>
      <c r="H96" s="553">
        <v>0</v>
      </c>
      <c r="I96" s="553">
        <v>0</v>
      </c>
      <c r="J96" s="553">
        <v>0</v>
      </c>
      <c r="K96" s="553">
        <v>0</v>
      </c>
      <c r="L96" s="553">
        <v>0</v>
      </c>
      <c r="M96" s="553">
        <v>0</v>
      </c>
      <c r="N96" s="553">
        <v>0</v>
      </c>
      <c r="O96" s="553">
        <v>0</v>
      </c>
      <c r="P96" s="553">
        <v>0</v>
      </c>
      <c r="Q96" s="553">
        <v>0</v>
      </c>
      <c r="R96" s="553">
        <v>0</v>
      </c>
      <c r="S96" s="553">
        <v>0</v>
      </c>
      <c r="T96" s="553">
        <v>0</v>
      </c>
      <c r="U96" s="553">
        <v>0</v>
      </c>
      <c r="V96" s="553">
        <v>0</v>
      </c>
      <c r="W96" s="553">
        <v>0</v>
      </c>
      <c r="X96" s="553">
        <v>0</v>
      </c>
      <c r="Y96" s="553">
        <v>0</v>
      </c>
      <c r="Z96" s="553">
        <v>0</v>
      </c>
      <c r="AA96" s="553"/>
      <c r="AB96" s="553"/>
      <c r="AD96" s="553"/>
      <c r="AF96" s="557"/>
      <c r="AG96" s="557"/>
      <c r="AH96" s="557"/>
      <c r="AI96" s="557"/>
    </row>
    <row r="97" spans="1:88" x14ac:dyDescent="0.3">
      <c r="A97" s="591">
        <v>1.4</v>
      </c>
      <c r="B97" s="552" t="str">
        <f t="shared" si="3"/>
        <v>X</v>
      </c>
      <c r="C97" s="541" t="s">
        <v>1645</v>
      </c>
      <c r="D97" s="541"/>
      <c r="E97" s="553">
        <v>9.3030290603637695</v>
      </c>
      <c r="F97" s="553">
        <v>5.8862266540527344</v>
      </c>
      <c r="G97" s="553">
        <v>5.348851203918457</v>
      </c>
      <c r="H97" s="553">
        <v>6.0760250091552734</v>
      </c>
      <c r="I97" s="553">
        <v>3.737433910369873</v>
      </c>
      <c r="J97" s="553">
        <v>4.6930098533630371</v>
      </c>
      <c r="K97" s="553">
        <v>5.3009858131408691</v>
      </c>
      <c r="L97" s="553">
        <v>5.2589478492736816</v>
      </c>
      <c r="M97" s="553">
        <v>5.6798586845397949</v>
      </c>
      <c r="N97" s="553">
        <v>5.201749324798584</v>
      </c>
      <c r="O97" s="553">
        <v>4.8437576293945313</v>
      </c>
      <c r="P97" s="553">
        <v>6.5797266960144043</v>
      </c>
      <c r="Q97" s="553">
        <v>7.8769745826721191</v>
      </c>
      <c r="R97" s="553">
        <v>8.6492185592651367</v>
      </c>
      <c r="S97" s="553">
        <v>12.468136787414551</v>
      </c>
      <c r="T97" s="553">
        <v>14.618897438049316</v>
      </c>
      <c r="U97" s="553">
        <v>16.335866928100586</v>
      </c>
      <c r="V97" s="553">
        <v>20.728181838989258</v>
      </c>
      <c r="W97" s="553">
        <v>16.88184928894043</v>
      </c>
      <c r="X97" s="553">
        <v>17.336605072021484</v>
      </c>
      <c r="Y97" s="553">
        <v>13.883814811706543</v>
      </c>
      <c r="Z97" s="553">
        <v>16.755523681640625</v>
      </c>
      <c r="AA97" s="553">
        <v>13.930999755859375</v>
      </c>
      <c r="AB97" s="553">
        <v>12.626999855041504</v>
      </c>
      <c r="AD97" s="553"/>
    </row>
    <row r="98" spans="1:88" x14ac:dyDescent="0.3">
      <c r="A98" s="591" t="s">
        <v>1646</v>
      </c>
      <c r="B98" s="552" t="str">
        <f t="shared" si="3"/>
        <v>X</v>
      </c>
      <c r="C98" s="555" t="s">
        <v>1647</v>
      </c>
      <c r="D98" s="555"/>
      <c r="E98" s="553">
        <v>4.9946928024291992</v>
      </c>
      <c r="F98" s="553">
        <v>1.9779297113418579</v>
      </c>
      <c r="G98" s="553">
        <v>0.57111048698425293</v>
      </c>
      <c r="H98" s="553">
        <v>0.43159443140029907</v>
      </c>
      <c r="I98" s="553">
        <v>0.9596027135848999</v>
      </c>
      <c r="J98" s="553">
        <v>1.1494442224502563</v>
      </c>
      <c r="K98" s="553">
        <v>1.1003950834274292</v>
      </c>
      <c r="L98" s="553">
        <v>0.95773518085479736</v>
      </c>
      <c r="M98" s="553">
        <v>1.2683830261230469</v>
      </c>
      <c r="N98" s="553">
        <v>1.064104437828064</v>
      </c>
      <c r="O98" s="553">
        <v>0.91499876976013184</v>
      </c>
      <c r="P98" s="553">
        <v>1.0121551752090454</v>
      </c>
      <c r="Q98" s="553">
        <v>1.6081135272979736</v>
      </c>
      <c r="R98" s="553">
        <v>2.1728019714355469</v>
      </c>
      <c r="S98" s="553">
        <v>5.241203784942627</v>
      </c>
      <c r="T98" s="553">
        <v>8.2368078231811523</v>
      </c>
      <c r="U98" s="553">
        <v>8.2159824371337891</v>
      </c>
      <c r="V98" s="553">
        <v>11.71558952331543</v>
      </c>
      <c r="W98" s="553">
        <v>9.3274402618408203</v>
      </c>
      <c r="X98" s="553">
        <v>9.9348840713500977</v>
      </c>
      <c r="Y98" s="553">
        <v>7.1515169143676758</v>
      </c>
      <c r="Z98" s="553">
        <v>8.0490274429321289</v>
      </c>
      <c r="AA98" s="553">
        <v>7.6319999694824219</v>
      </c>
      <c r="AB98" s="553">
        <v>6.1220002174377441</v>
      </c>
      <c r="AD98" s="553"/>
    </row>
    <row r="99" spans="1:88" x14ac:dyDescent="0.3">
      <c r="A99" s="591" t="s">
        <v>1648</v>
      </c>
      <c r="B99" s="552" t="str">
        <f t="shared" si="3"/>
        <v>X</v>
      </c>
      <c r="C99" s="556" t="s">
        <v>1649</v>
      </c>
      <c r="D99" s="556"/>
      <c r="E99" s="553">
        <v>2.2771551609039307</v>
      </c>
      <c r="F99" s="553">
        <v>0.80472010374069214</v>
      </c>
      <c r="G99" s="553">
        <v>0.11621370166540146</v>
      </c>
      <c r="H99" s="553">
        <v>4.848911240696907E-2</v>
      </c>
      <c r="I99" s="553">
        <v>2.9847599565982819E-2</v>
      </c>
      <c r="J99" s="553">
        <v>3.4912228584289551E-2</v>
      </c>
      <c r="K99" s="553">
        <v>4.8783261328935623E-2</v>
      </c>
      <c r="L99" s="553">
        <v>6.5567933022975922E-2</v>
      </c>
      <c r="M99" s="553">
        <v>0.11612711101770401</v>
      </c>
      <c r="N99" s="553">
        <v>0.11612711101770401</v>
      </c>
      <c r="O99" s="553">
        <v>6.4805664122104645E-2</v>
      </c>
      <c r="P99" s="553">
        <v>4.0032196789979935E-2</v>
      </c>
      <c r="Q99" s="553">
        <v>0</v>
      </c>
      <c r="R99" s="553">
        <v>0</v>
      </c>
      <c r="S99" s="553">
        <v>0</v>
      </c>
      <c r="T99" s="553">
        <v>0</v>
      </c>
      <c r="U99" s="553">
        <v>0</v>
      </c>
      <c r="V99" s="553">
        <v>0</v>
      </c>
      <c r="W99" s="553">
        <v>0</v>
      </c>
      <c r="X99" s="553">
        <v>0</v>
      </c>
      <c r="Y99" s="553">
        <v>0</v>
      </c>
      <c r="Z99" s="553">
        <v>0</v>
      </c>
      <c r="AA99" s="553">
        <v>7.1000002324581146E-2</v>
      </c>
      <c r="AB99" s="553">
        <v>0.54100000858306885</v>
      </c>
      <c r="AD99" s="553"/>
      <c r="AF99" s="557"/>
      <c r="AG99" s="557"/>
      <c r="AH99" s="557"/>
      <c r="AI99" s="557"/>
    </row>
    <row r="100" spans="1:88" x14ac:dyDescent="0.3">
      <c r="A100" s="591" t="s">
        <v>1650</v>
      </c>
      <c r="B100" s="552" t="str">
        <f t="shared" si="3"/>
        <v>X</v>
      </c>
      <c r="C100" s="556" t="s">
        <v>1651</v>
      </c>
      <c r="D100" s="556"/>
      <c r="E100" s="553">
        <v>2.4573662281036377</v>
      </c>
      <c r="F100" s="553">
        <v>0.72391027212142944</v>
      </c>
      <c r="G100" s="553">
        <v>0.15733902156352997</v>
      </c>
      <c r="H100" s="553">
        <v>8.8135741651058197E-2</v>
      </c>
      <c r="I100" s="553">
        <v>9.330381453037262E-2</v>
      </c>
      <c r="J100" s="553">
        <v>0.11437352746725082</v>
      </c>
      <c r="K100" s="553">
        <v>0.1171063706278801</v>
      </c>
      <c r="L100" s="553">
        <v>0.12701115012168884</v>
      </c>
      <c r="M100" s="553">
        <v>0.14073796570301056</v>
      </c>
      <c r="N100" s="553">
        <v>0.22897727787494659</v>
      </c>
      <c r="O100" s="553">
        <v>9.4631128013134003E-2</v>
      </c>
      <c r="P100" s="553">
        <v>0.12781697511672974</v>
      </c>
      <c r="Q100" s="553">
        <v>0.59670346975326538</v>
      </c>
      <c r="R100" s="553">
        <v>0.52246701717376709</v>
      </c>
      <c r="S100" s="553">
        <v>0.89243900775909424</v>
      </c>
      <c r="T100" s="553">
        <v>-2.4871999397873878E-2</v>
      </c>
      <c r="U100" s="553">
        <v>0.92239099740982056</v>
      </c>
      <c r="V100" s="553">
        <v>1.0115309953689575</v>
      </c>
      <c r="W100" s="553">
        <v>0.39559298753738403</v>
      </c>
      <c r="X100" s="553">
        <v>0.77166599035263062</v>
      </c>
      <c r="Y100" s="553">
        <v>0.79464197158813477</v>
      </c>
      <c r="Z100" s="553">
        <v>1.8372730016708374</v>
      </c>
      <c r="AA100" s="553">
        <v>0.26899999380111694</v>
      </c>
      <c r="AB100" s="553">
        <v>0.15000000596046448</v>
      </c>
      <c r="AD100" s="553"/>
      <c r="AF100" s="557"/>
      <c r="AG100" s="557"/>
      <c r="AH100" s="557"/>
      <c r="AI100" s="557"/>
    </row>
    <row r="101" spans="1:88" x14ac:dyDescent="0.3">
      <c r="A101" s="591" t="s">
        <v>1652</v>
      </c>
      <c r="B101" s="552" t="str">
        <f t="shared" si="3"/>
        <v>X</v>
      </c>
      <c r="C101" s="556" t="s">
        <v>1653</v>
      </c>
      <c r="D101" s="556"/>
      <c r="E101" s="553">
        <v>0.2213614284992218</v>
      </c>
      <c r="F101" s="553">
        <v>0.33974134922027588</v>
      </c>
      <c r="G101" s="553">
        <v>0.21443979442119598</v>
      </c>
      <c r="H101" s="553">
        <v>0.19381058216094971</v>
      </c>
      <c r="I101" s="553">
        <v>0.73043930530548096</v>
      </c>
      <c r="J101" s="553">
        <v>0.84183245897293091</v>
      </c>
      <c r="K101" s="553">
        <v>0.77661746740341187</v>
      </c>
      <c r="L101" s="553">
        <v>0.61174410581588745</v>
      </c>
      <c r="M101" s="553">
        <v>0.85723698139190674</v>
      </c>
      <c r="N101" s="553">
        <v>0.51172399520874023</v>
      </c>
      <c r="O101" s="553">
        <v>0.59768998622894287</v>
      </c>
      <c r="P101" s="553">
        <v>6.6912002861499786E-2</v>
      </c>
      <c r="Q101" s="553">
        <v>0.65026700496673584</v>
      </c>
      <c r="R101" s="553">
        <v>0.75447601079940796</v>
      </c>
      <c r="S101" s="553">
        <v>1.1976909637451172</v>
      </c>
      <c r="T101" s="553">
        <v>2.0171000957489014</v>
      </c>
      <c r="U101" s="553">
        <v>1.7983100414276123</v>
      </c>
      <c r="V101" s="553">
        <v>1.415861964225769</v>
      </c>
      <c r="W101" s="553">
        <v>0.47937101125717163</v>
      </c>
      <c r="X101" s="553">
        <v>-0.35400000214576721</v>
      </c>
      <c r="Y101" s="553">
        <v>-1.4859999418258667</v>
      </c>
      <c r="Z101" s="553">
        <v>-1.496999979019165</v>
      </c>
      <c r="AA101" s="553">
        <v>-1.753000020980835</v>
      </c>
      <c r="AB101" s="553">
        <v>-1.5060000419616699</v>
      </c>
      <c r="AD101" s="553"/>
      <c r="AF101" s="557"/>
      <c r="AG101" s="557"/>
      <c r="AH101" s="557"/>
      <c r="AI101" s="557"/>
    </row>
    <row r="102" spans="1:88" x14ac:dyDescent="0.3">
      <c r="A102" s="591" t="s">
        <v>1654</v>
      </c>
      <c r="B102" s="552" t="str">
        <f t="shared" si="3"/>
        <v>X</v>
      </c>
      <c r="C102" s="558" t="s">
        <v>1655</v>
      </c>
      <c r="D102" s="558"/>
      <c r="E102" s="553">
        <v>0.10802499949932098</v>
      </c>
      <c r="F102" s="553">
        <v>0.13572099804878235</v>
      </c>
      <c r="G102" s="553">
        <v>0.11838400363922119</v>
      </c>
      <c r="H102" s="553">
        <v>0.15067499876022339</v>
      </c>
      <c r="I102" s="553">
        <v>0.17755399644374847</v>
      </c>
      <c r="J102" s="553">
        <v>0.18821999430656433</v>
      </c>
      <c r="K102" s="553">
        <v>0.11483000218868256</v>
      </c>
      <c r="L102" s="553">
        <v>9.4640001654624939E-2</v>
      </c>
      <c r="M102" s="553">
        <v>0.10292399674654007</v>
      </c>
      <c r="N102" s="553">
        <v>7.6085001230239868E-2</v>
      </c>
      <c r="O102" s="553">
        <v>8.5217997431755066E-2</v>
      </c>
      <c r="P102" s="553">
        <v>3.3886998891830444E-2</v>
      </c>
      <c r="Q102" s="553">
        <v>6.7589998245239258E-2</v>
      </c>
      <c r="R102" s="553">
        <v>1.737000048160553E-2</v>
      </c>
      <c r="S102" s="553">
        <v>2.9425999149680138E-2</v>
      </c>
      <c r="T102" s="553">
        <v>1.4128999784588814E-2</v>
      </c>
      <c r="U102" s="553">
        <v>2.3401999846100807E-2</v>
      </c>
      <c r="V102" s="553">
        <v>-0.1238970011472702</v>
      </c>
      <c r="W102" s="553">
        <v>-0.11469399929046631</v>
      </c>
      <c r="X102" s="553">
        <v>-9.8999999463558197E-2</v>
      </c>
      <c r="Y102" s="553">
        <v>-6.8000003695487976E-2</v>
      </c>
      <c r="Z102" s="553">
        <v>2.0000000949949026E-3</v>
      </c>
      <c r="AA102" s="553">
        <v>-0.12999999523162842</v>
      </c>
      <c r="AB102" s="553">
        <v>-0.17399999499320984</v>
      </c>
      <c r="AD102" s="553"/>
      <c r="AF102" s="557"/>
      <c r="AG102" s="557"/>
      <c r="AH102" s="557"/>
      <c r="AI102" s="557"/>
    </row>
    <row r="103" spans="1:88" x14ac:dyDescent="0.3">
      <c r="A103" s="591" t="s">
        <v>1656</v>
      </c>
      <c r="B103" s="552" t="str">
        <f t="shared" si="3"/>
        <v>X</v>
      </c>
      <c r="C103" s="558" t="s">
        <v>1657</v>
      </c>
      <c r="D103" s="558"/>
      <c r="E103" s="553">
        <v>0.11333643645048141</v>
      </c>
      <c r="F103" s="553">
        <v>0.20402036607265472</v>
      </c>
      <c r="G103" s="553">
        <v>9.6055790781974792E-2</v>
      </c>
      <c r="H103" s="553">
        <v>4.3135583400726318E-2</v>
      </c>
      <c r="I103" s="553">
        <v>0.55288529396057129</v>
      </c>
      <c r="J103" s="553">
        <v>0.65361249446868896</v>
      </c>
      <c r="K103" s="553">
        <v>0.66178745031356812</v>
      </c>
      <c r="L103" s="553">
        <v>0.51710408926010132</v>
      </c>
      <c r="M103" s="553">
        <v>0.75431299209594727</v>
      </c>
      <c r="N103" s="553">
        <v>0.43563899397850037</v>
      </c>
      <c r="O103" s="553">
        <v>0.51247197389602661</v>
      </c>
      <c r="P103" s="553">
        <v>3.3025000244379044E-2</v>
      </c>
      <c r="Q103" s="553">
        <v>0.58267700672149658</v>
      </c>
      <c r="R103" s="553">
        <v>0.73710602521896362</v>
      </c>
      <c r="S103" s="553">
        <v>1.1682649850845337</v>
      </c>
      <c r="T103" s="553">
        <v>2.0029709339141846</v>
      </c>
      <c r="U103" s="553">
        <v>1.7749079465866089</v>
      </c>
      <c r="V103" s="553">
        <v>1.5397590398788452</v>
      </c>
      <c r="W103" s="553">
        <v>0.59406501054763794</v>
      </c>
      <c r="X103" s="553">
        <v>-0.25499999523162842</v>
      </c>
      <c r="Y103" s="553">
        <v>-1.4179999828338623</v>
      </c>
      <c r="Z103" s="553">
        <v>-1.4989999532699585</v>
      </c>
      <c r="AA103" s="553">
        <v>-1.6230000257492065</v>
      </c>
      <c r="AB103" s="553">
        <v>-1.3320000171661377</v>
      </c>
      <c r="AD103" s="553"/>
      <c r="AF103" s="557"/>
      <c r="AG103" s="557"/>
      <c r="AH103" s="557"/>
      <c r="AI103" s="557"/>
    </row>
    <row r="104" spans="1:88" x14ac:dyDescent="0.3">
      <c r="A104" s="591" t="s">
        <v>1658</v>
      </c>
      <c r="B104" s="552" t="str">
        <f t="shared" si="3"/>
        <v>X</v>
      </c>
      <c r="C104" s="556" t="s">
        <v>1659</v>
      </c>
      <c r="D104" s="556"/>
      <c r="E104" s="553">
        <v>0</v>
      </c>
      <c r="F104" s="553">
        <v>0</v>
      </c>
      <c r="G104" s="553">
        <v>0</v>
      </c>
      <c r="H104" s="553">
        <v>0</v>
      </c>
      <c r="I104" s="553">
        <v>0</v>
      </c>
      <c r="J104" s="553">
        <v>0</v>
      </c>
      <c r="K104" s="553">
        <v>0</v>
      </c>
      <c r="L104" s="553">
        <v>0</v>
      </c>
      <c r="M104" s="553">
        <v>0</v>
      </c>
      <c r="N104" s="553">
        <v>0</v>
      </c>
      <c r="O104" s="553">
        <v>0</v>
      </c>
      <c r="P104" s="553">
        <v>0</v>
      </c>
      <c r="Q104" s="553">
        <v>0</v>
      </c>
      <c r="R104" s="553">
        <v>0</v>
      </c>
      <c r="S104" s="553">
        <v>0</v>
      </c>
      <c r="T104" s="553">
        <v>0</v>
      </c>
      <c r="U104" s="553">
        <v>0</v>
      </c>
      <c r="V104" s="553">
        <v>0</v>
      </c>
      <c r="W104" s="553">
        <v>0</v>
      </c>
      <c r="X104" s="553">
        <v>0</v>
      </c>
      <c r="Y104" s="553">
        <v>0</v>
      </c>
      <c r="Z104" s="553">
        <v>0</v>
      </c>
      <c r="AA104" s="553">
        <v>-1.5759999752044678</v>
      </c>
      <c r="AB104" s="553">
        <v>0</v>
      </c>
      <c r="AD104" s="553"/>
      <c r="AF104" s="557"/>
      <c r="AG104" s="557"/>
      <c r="AH104" s="557"/>
      <c r="AI104" s="557"/>
    </row>
    <row r="105" spans="1:88" ht="12.75" customHeight="1" x14ac:dyDescent="0.3">
      <c r="A105" s="591" t="s">
        <v>1660</v>
      </c>
      <c r="B105" s="552" t="str">
        <f t="shared" si="3"/>
        <v>X</v>
      </c>
      <c r="C105" s="556" t="s">
        <v>1661</v>
      </c>
      <c r="D105" s="556"/>
      <c r="E105" s="553">
        <v>3.8809999823570251E-2</v>
      </c>
      <c r="F105" s="553">
        <v>0.10955800116062164</v>
      </c>
      <c r="G105" s="553">
        <v>8.3117999136447906E-2</v>
      </c>
      <c r="H105" s="553">
        <v>0.1011589989066124</v>
      </c>
      <c r="I105" s="553">
        <v>0.1060120016336441</v>
      </c>
      <c r="J105" s="553">
        <v>0.15832599997520447</v>
      </c>
      <c r="K105" s="553">
        <v>0.15788799524307251</v>
      </c>
      <c r="L105" s="553">
        <v>0.15341199934482574</v>
      </c>
      <c r="M105" s="553">
        <v>0.15428100526332855</v>
      </c>
      <c r="N105" s="553">
        <v>0.20727600157260895</v>
      </c>
      <c r="O105" s="553">
        <v>0.15787200629711151</v>
      </c>
      <c r="P105" s="553">
        <v>0.77739399671554565</v>
      </c>
      <c r="Q105" s="553">
        <v>0.36114299297332764</v>
      </c>
      <c r="R105" s="553">
        <v>0.8958590030670166</v>
      </c>
      <c r="S105" s="553">
        <v>3.1510739326477051</v>
      </c>
      <c r="T105" s="553">
        <v>6.2445797920227051</v>
      </c>
      <c r="U105" s="553">
        <v>5.4952812194824219</v>
      </c>
      <c r="V105" s="553">
        <v>9.2881965637207031</v>
      </c>
      <c r="W105" s="553">
        <v>8.4524755477905273</v>
      </c>
      <c r="X105" s="553">
        <v>9.5172176361083984</v>
      </c>
      <c r="Y105" s="553">
        <v>7.8428750038146973</v>
      </c>
      <c r="Z105" s="553">
        <v>7.7087540626525879</v>
      </c>
      <c r="AA105" s="553">
        <v>10.621000289916992</v>
      </c>
      <c r="AB105" s="553">
        <v>6.9369997978210449</v>
      </c>
      <c r="AD105" s="553"/>
      <c r="AF105" s="557"/>
      <c r="AG105" s="557"/>
      <c r="AH105" s="557"/>
      <c r="AI105" s="557"/>
      <c r="AM105" s="528"/>
      <c r="AV105" s="528"/>
      <c r="BD105" s="528"/>
      <c r="BL105" s="528"/>
      <c r="BT105" s="528"/>
      <c r="CB105" s="528"/>
      <c r="CJ105" s="528"/>
    </row>
    <row r="106" spans="1:88" ht="12.75" customHeight="1" x14ac:dyDescent="0.3">
      <c r="A106" s="591" t="s">
        <v>1662</v>
      </c>
      <c r="B106" s="552" t="str">
        <f t="shared" si="3"/>
        <v>X</v>
      </c>
      <c r="C106" s="558" t="s">
        <v>1663</v>
      </c>
      <c r="D106" s="558"/>
      <c r="E106" s="553">
        <v>0</v>
      </c>
      <c r="F106" s="553">
        <v>0</v>
      </c>
      <c r="G106" s="553">
        <v>0</v>
      </c>
      <c r="H106" s="553">
        <v>0</v>
      </c>
      <c r="I106" s="553">
        <v>0</v>
      </c>
      <c r="J106" s="553">
        <v>0</v>
      </c>
      <c r="K106" s="553">
        <v>0</v>
      </c>
      <c r="L106" s="553">
        <v>0</v>
      </c>
      <c r="M106" s="553">
        <v>0</v>
      </c>
      <c r="N106" s="553">
        <v>0</v>
      </c>
      <c r="O106" s="553">
        <v>0</v>
      </c>
      <c r="P106" s="553">
        <v>0</v>
      </c>
      <c r="Q106" s="553">
        <v>0</v>
      </c>
      <c r="R106" s="553">
        <v>0</v>
      </c>
      <c r="S106" s="553">
        <v>0</v>
      </c>
      <c r="T106" s="553">
        <v>0</v>
      </c>
      <c r="U106" s="553">
        <v>0</v>
      </c>
      <c r="V106" s="553">
        <v>0</v>
      </c>
      <c r="W106" s="553">
        <v>0</v>
      </c>
      <c r="X106" s="553">
        <v>0</v>
      </c>
      <c r="Y106" s="553">
        <v>0</v>
      </c>
      <c r="Z106" s="553">
        <v>0</v>
      </c>
      <c r="AA106" s="553">
        <v>1.2000000104308128E-2</v>
      </c>
      <c r="AB106" s="553">
        <v>1.9999999552965164E-2</v>
      </c>
      <c r="AD106" s="553"/>
      <c r="AF106" s="557"/>
      <c r="AG106" s="557"/>
      <c r="AH106" s="557"/>
      <c r="AI106" s="557"/>
      <c r="AM106" s="528"/>
      <c r="AV106" s="528"/>
      <c r="BD106" s="528"/>
      <c r="BL106" s="528"/>
      <c r="BT106" s="528"/>
      <c r="CB106" s="528"/>
      <c r="CJ106" s="528"/>
    </row>
    <row r="107" spans="1:88" ht="12.75" customHeight="1" x14ac:dyDescent="0.3">
      <c r="A107" s="591" t="s">
        <v>1664</v>
      </c>
      <c r="B107" s="552" t="str">
        <f t="shared" si="3"/>
        <v/>
      </c>
      <c r="C107" s="558" t="s">
        <v>1665</v>
      </c>
      <c r="D107" s="558"/>
      <c r="E107" s="553">
        <v>0</v>
      </c>
      <c r="F107" s="553">
        <v>0</v>
      </c>
      <c r="G107" s="553">
        <v>0</v>
      </c>
      <c r="H107" s="553">
        <v>0</v>
      </c>
      <c r="I107" s="553">
        <v>0</v>
      </c>
      <c r="J107" s="553">
        <v>0</v>
      </c>
      <c r="K107" s="553">
        <v>0</v>
      </c>
      <c r="L107" s="553">
        <v>0</v>
      </c>
      <c r="M107" s="553">
        <v>0</v>
      </c>
      <c r="N107" s="553">
        <v>0</v>
      </c>
      <c r="O107" s="553">
        <v>0</v>
      </c>
      <c r="P107" s="553">
        <v>0</v>
      </c>
      <c r="Q107" s="553">
        <v>0</v>
      </c>
      <c r="R107" s="553">
        <v>0</v>
      </c>
      <c r="S107" s="553">
        <v>0</v>
      </c>
      <c r="T107" s="553">
        <v>0</v>
      </c>
      <c r="U107" s="553">
        <v>0</v>
      </c>
      <c r="V107" s="553">
        <v>0</v>
      </c>
      <c r="W107" s="553">
        <v>0</v>
      </c>
      <c r="X107" s="553">
        <v>0</v>
      </c>
      <c r="Y107" s="553">
        <v>0</v>
      </c>
      <c r="Z107" s="553">
        <v>0</v>
      </c>
      <c r="AA107" s="553"/>
      <c r="AB107" s="553"/>
      <c r="AD107" s="553"/>
      <c r="AF107" s="557"/>
      <c r="AG107" s="557"/>
      <c r="AH107" s="557"/>
      <c r="AI107" s="557"/>
      <c r="AM107" s="528"/>
      <c r="AV107" s="528"/>
      <c r="BD107" s="528"/>
      <c r="BL107" s="528"/>
      <c r="BT107" s="528"/>
      <c r="CB107" s="528"/>
      <c r="CJ107" s="528"/>
    </row>
    <row r="108" spans="1:88" ht="12.75" customHeight="1" x14ac:dyDescent="0.3">
      <c r="A108" s="591" t="s">
        <v>1666</v>
      </c>
      <c r="B108" s="552" t="str">
        <f t="shared" si="3"/>
        <v>X</v>
      </c>
      <c r="C108" s="558" t="s">
        <v>1667</v>
      </c>
      <c r="D108" s="558"/>
      <c r="E108" s="553">
        <v>3.8809999823570251E-2</v>
      </c>
      <c r="F108" s="553">
        <v>0.10955800116062164</v>
      </c>
      <c r="G108" s="553">
        <v>8.3117999136447906E-2</v>
      </c>
      <c r="H108" s="553">
        <v>0.1011589989066124</v>
      </c>
      <c r="I108" s="553">
        <v>0.1060120016336441</v>
      </c>
      <c r="J108" s="553">
        <v>0.15832599997520447</v>
      </c>
      <c r="K108" s="553">
        <v>0.15788799524307251</v>
      </c>
      <c r="L108" s="553">
        <v>0.15341199934482574</v>
      </c>
      <c r="M108" s="553">
        <v>0.15428100526332855</v>
      </c>
      <c r="N108" s="553">
        <v>0.20727600157260895</v>
      </c>
      <c r="O108" s="553">
        <v>0.15787200629711151</v>
      </c>
      <c r="P108" s="553">
        <v>0.77739399671554565</v>
      </c>
      <c r="Q108" s="553">
        <v>0.36114299297332764</v>
      </c>
      <c r="R108" s="553">
        <v>0.8958590030670166</v>
      </c>
      <c r="S108" s="553">
        <v>0.283610999584198</v>
      </c>
      <c r="T108" s="553">
        <v>0.24765500426292419</v>
      </c>
      <c r="U108" s="553">
        <v>0.18869000673294067</v>
      </c>
      <c r="V108" s="553">
        <v>7.5718998908996582E-2</v>
      </c>
      <c r="W108" s="553">
        <v>0</v>
      </c>
      <c r="X108" s="553">
        <v>0</v>
      </c>
      <c r="Y108" s="553">
        <v>0</v>
      </c>
      <c r="Z108" s="553">
        <v>0</v>
      </c>
      <c r="AA108" s="553">
        <v>0</v>
      </c>
      <c r="AB108" s="553">
        <v>0</v>
      </c>
      <c r="AD108" s="553"/>
      <c r="AF108" s="557"/>
      <c r="AG108" s="557"/>
      <c r="AH108" s="557"/>
      <c r="AI108" s="557"/>
      <c r="AM108" s="528"/>
      <c r="AV108" s="528"/>
      <c r="BD108" s="528"/>
      <c r="BL108" s="528"/>
      <c r="BT108" s="528"/>
      <c r="CB108" s="528"/>
      <c r="CD108" s="528"/>
      <c r="CJ108" s="528"/>
    </row>
    <row r="109" spans="1:88" ht="12.75" customHeight="1" x14ac:dyDescent="0.3">
      <c r="A109" s="591" t="s">
        <v>1668</v>
      </c>
      <c r="B109" s="552" t="str">
        <f t="shared" si="3"/>
        <v>X</v>
      </c>
      <c r="C109" s="558" t="s">
        <v>1669</v>
      </c>
      <c r="D109" s="558"/>
      <c r="E109" s="553">
        <v>0</v>
      </c>
      <c r="F109" s="553">
        <v>0</v>
      </c>
      <c r="G109" s="553">
        <v>0</v>
      </c>
      <c r="H109" s="553">
        <v>0</v>
      </c>
      <c r="I109" s="553">
        <v>0</v>
      </c>
      <c r="J109" s="553">
        <v>0</v>
      </c>
      <c r="K109" s="553">
        <v>0</v>
      </c>
      <c r="L109" s="553">
        <v>0</v>
      </c>
      <c r="M109" s="553">
        <v>0</v>
      </c>
      <c r="N109" s="553">
        <v>0</v>
      </c>
      <c r="O109" s="553">
        <v>0</v>
      </c>
      <c r="P109" s="553">
        <v>0</v>
      </c>
      <c r="Q109" s="553">
        <v>0</v>
      </c>
      <c r="R109" s="553">
        <v>0</v>
      </c>
      <c r="S109" s="553">
        <v>2.8674631118774414</v>
      </c>
      <c r="T109" s="553">
        <v>5.996924877166748</v>
      </c>
      <c r="U109" s="553">
        <v>5.3065910339355469</v>
      </c>
      <c r="V109" s="553">
        <v>9.2124776840209961</v>
      </c>
      <c r="W109" s="553">
        <v>8.4524755477905273</v>
      </c>
      <c r="X109" s="553">
        <v>9.5172176361083984</v>
      </c>
      <c r="Y109" s="553">
        <v>7.8428750038146973</v>
      </c>
      <c r="Z109" s="553">
        <v>7.7087540626525879</v>
      </c>
      <c r="AA109" s="553">
        <v>10.609000205993652</v>
      </c>
      <c r="AB109" s="553">
        <v>6.9169998168945313</v>
      </c>
      <c r="AD109" s="553"/>
      <c r="AF109" s="557"/>
      <c r="AG109" s="557"/>
      <c r="AH109" s="557"/>
      <c r="AI109" s="557"/>
      <c r="AM109" s="528"/>
      <c r="AV109" s="528"/>
      <c r="BD109" s="528"/>
      <c r="BL109" s="528"/>
      <c r="BT109" s="528"/>
      <c r="CB109" s="528"/>
      <c r="CD109" s="528"/>
      <c r="CJ109" s="528"/>
    </row>
    <row r="110" spans="1:88" ht="12.75" customHeight="1" x14ac:dyDescent="0.3">
      <c r="A110" s="591" t="s">
        <v>1670</v>
      </c>
      <c r="B110" s="552" t="str">
        <f t="shared" si="3"/>
        <v/>
      </c>
      <c r="C110" s="556" t="s">
        <v>1671</v>
      </c>
      <c r="D110" s="556"/>
      <c r="E110" s="553">
        <v>0</v>
      </c>
      <c r="F110" s="553">
        <v>0</v>
      </c>
      <c r="G110" s="553">
        <v>0</v>
      </c>
      <c r="H110" s="553">
        <v>0</v>
      </c>
      <c r="I110" s="553">
        <v>0</v>
      </c>
      <c r="J110" s="553">
        <v>0</v>
      </c>
      <c r="K110" s="553">
        <v>0</v>
      </c>
      <c r="L110" s="553">
        <v>0</v>
      </c>
      <c r="M110" s="553">
        <v>0</v>
      </c>
      <c r="N110" s="553">
        <v>0</v>
      </c>
      <c r="O110" s="553">
        <v>0</v>
      </c>
      <c r="P110" s="553">
        <v>0</v>
      </c>
      <c r="Q110" s="553">
        <v>0</v>
      </c>
      <c r="R110" s="553">
        <v>0</v>
      </c>
      <c r="S110" s="553">
        <v>0</v>
      </c>
      <c r="T110" s="553">
        <v>0</v>
      </c>
      <c r="U110" s="553">
        <v>0</v>
      </c>
      <c r="V110" s="553">
        <v>0</v>
      </c>
      <c r="W110" s="553">
        <v>0</v>
      </c>
      <c r="X110" s="553">
        <v>0</v>
      </c>
      <c r="Y110" s="553">
        <v>0</v>
      </c>
      <c r="Z110" s="553">
        <v>0</v>
      </c>
      <c r="AA110" s="553"/>
      <c r="AB110" s="553"/>
      <c r="AD110" s="553"/>
      <c r="AF110" s="557"/>
      <c r="AG110" s="557"/>
      <c r="AH110" s="557"/>
      <c r="AI110" s="557"/>
      <c r="AM110" s="528"/>
      <c r="AV110" s="528"/>
      <c r="BD110" s="528"/>
      <c r="BL110" s="528"/>
      <c r="BT110" s="528"/>
      <c r="CB110" s="528"/>
      <c r="CJ110" s="528"/>
    </row>
    <row r="111" spans="1:88" ht="12.75" customHeight="1" x14ac:dyDescent="0.3">
      <c r="A111" s="563" t="s">
        <v>1672</v>
      </c>
      <c r="B111" s="552" t="str">
        <f t="shared" si="3"/>
        <v>X</v>
      </c>
      <c r="C111" s="555" t="s">
        <v>1673</v>
      </c>
      <c r="D111" s="555"/>
      <c r="E111" s="553">
        <v>2.82462477684021</v>
      </c>
      <c r="F111" s="553">
        <v>2.8942060470581055</v>
      </c>
      <c r="G111" s="553">
        <v>2.7460701465606689</v>
      </c>
      <c r="H111" s="553">
        <v>2.8414087295532227</v>
      </c>
      <c r="I111" s="553">
        <v>2.5508170127868652</v>
      </c>
      <c r="J111" s="553">
        <v>3.1707043647766113</v>
      </c>
      <c r="K111" s="553">
        <v>3.3471860885620117</v>
      </c>
      <c r="L111" s="553">
        <v>3.151972770690918</v>
      </c>
      <c r="M111" s="553">
        <v>3.3320987224578857</v>
      </c>
      <c r="N111" s="553">
        <v>3.1864242553710938</v>
      </c>
      <c r="O111" s="553">
        <v>3.0687861442565918</v>
      </c>
      <c r="P111" s="553">
        <v>3.6088395118713379</v>
      </c>
      <c r="Q111" s="553">
        <v>5.5068449974060059</v>
      </c>
      <c r="R111" s="553">
        <v>5.3396148681640625</v>
      </c>
      <c r="S111" s="553">
        <v>5.6667890548706055</v>
      </c>
      <c r="T111" s="553">
        <v>5.3464651107788086</v>
      </c>
      <c r="U111" s="553">
        <v>6.0952258110046387</v>
      </c>
      <c r="V111" s="553">
        <v>7.7224578857421875</v>
      </c>
      <c r="W111" s="553">
        <v>5.7368249893188477</v>
      </c>
      <c r="X111" s="553">
        <v>5.2543931007385254</v>
      </c>
      <c r="Y111" s="553">
        <v>3.6843070983886719</v>
      </c>
      <c r="Z111" s="553">
        <v>4.0115189552307129</v>
      </c>
      <c r="AA111" s="553">
        <v>3.434999942779541</v>
      </c>
      <c r="AB111" s="553">
        <v>4.6129999160766602</v>
      </c>
      <c r="AD111" s="553"/>
      <c r="AM111" s="528"/>
      <c r="AV111" s="528"/>
      <c r="BD111" s="528"/>
      <c r="BL111" s="528"/>
      <c r="BT111" s="528"/>
      <c r="CB111" s="528"/>
      <c r="CD111" s="528"/>
      <c r="CJ111" s="528"/>
    </row>
    <row r="112" spans="1:88" ht="12.75" customHeight="1" x14ac:dyDescent="0.3">
      <c r="A112" s="591" t="s">
        <v>1674</v>
      </c>
      <c r="B112" s="552" t="str">
        <f t="shared" si="3"/>
        <v/>
      </c>
      <c r="C112" s="556" t="s">
        <v>1675</v>
      </c>
      <c r="D112" s="556"/>
      <c r="E112" s="553">
        <v>0</v>
      </c>
      <c r="F112" s="553">
        <v>0</v>
      </c>
      <c r="G112" s="553">
        <v>0</v>
      </c>
      <c r="H112" s="553">
        <v>0</v>
      </c>
      <c r="I112" s="553">
        <v>0</v>
      </c>
      <c r="J112" s="553">
        <v>0</v>
      </c>
      <c r="K112" s="553">
        <v>0</v>
      </c>
      <c r="L112" s="553">
        <v>0</v>
      </c>
      <c r="M112" s="553">
        <v>0</v>
      </c>
      <c r="N112" s="553">
        <v>0</v>
      </c>
      <c r="O112" s="553">
        <v>0</v>
      </c>
      <c r="P112" s="553">
        <v>0</v>
      </c>
      <c r="Q112" s="553">
        <v>0</v>
      </c>
      <c r="R112" s="553">
        <v>0</v>
      </c>
      <c r="S112" s="553">
        <v>0</v>
      </c>
      <c r="T112" s="553">
        <v>0</v>
      </c>
      <c r="U112" s="553">
        <v>0</v>
      </c>
      <c r="V112" s="553">
        <v>0</v>
      </c>
      <c r="W112" s="553">
        <v>0</v>
      </c>
      <c r="X112" s="553">
        <v>0</v>
      </c>
      <c r="Y112" s="553">
        <v>0</v>
      </c>
      <c r="Z112" s="553">
        <v>0</v>
      </c>
      <c r="AA112" s="553">
        <v>0</v>
      </c>
      <c r="AB112" s="553">
        <v>0</v>
      </c>
      <c r="AD112" s="553"/>
      <c r="AF112" s="557"/>
      <c r="AG112" s="557"/>
      <c r="AH112" s="557"/>
      <c r="AI112" s="557"/>
      <c r="AM112" s="528"/>
      <c r="AV112" s="528"/>
      <c r="BD112" s="528"/>
      <c r="BL112" s="528"/>
      <c r="BT112" s="528"/>
      <c r="CB112" s="528"/>
      <c r="CD112" s="528"/>
      <c r="CJ112" s="528"/>
    </row>
    <row r="113" spans="1:88" ht="12.75" customHeight="1" x14ac:dyDescent="0.3">
      <c r="A113" s="591" t="s">
        <v>1676</v>
      </c>
      <c r="B113" s="552" t="str">
        <f t="shared" si="3"/>
        <v/>
      </c>
      <c r="C113" s="558" t="s">
        <v>1677</v>
      </c>
      <c r="D113" s="558"/>
      <c r="E113" s="553"/>
      <c r="F113" s="553"/>
      <c r="G113" s="553"/>
      <c r="H113" s="553"/>
      <c r="I113" s="553"/>
      <c r="J113" s="553"/>
      <c r="K113" s="553"/>
      <c r="L113" s="553"/>
      <c r="M113" s="553"/>
      <c r="N113" s="553"/>
      <c r="O113" s="553"/>
      <c r="P113" s="553"/>
      <c r="Q113" s="553"/>
      <c r="R113" s="553"/>
      <c r="S113" s="553"/>
      <c r="T113" s="553"/>
      <c r="U113" s="553"/>
      <c r="V113" s="553"/>
      <c r="W113" s="553"/>
      <c r="X113" s="553"/>
      <c r="Y113" s="553"/>
      <c r="Z113" s="553"/>
      <c r="AA113" s="553"/>
      <c r="AB113" s="553"/>
      <c r="AD113" s="553"/>
      <c r="AF113" s="557"/>
      <c r="AG113" s="557"/>
      <c r="AH113" s="557"/>
      <c r="AI113" s="557"/>
      <c r="AM113" s="528"/>
      <c r="AV113" s="528"/>
      <c r="BD113" s="528"/>
      <c r="BL113" s="528"/>
      <c r="BT113" s="528"/>
      <c r="CB113" s="528"/>
      <c r="CJ113" s="528"/>
    </row>
    <row r="114" spans="1:88" ht="12.75" customHeight="1" x14ac:dyDescent="0.3">
      <c r="A114" s="591" t="s">
        <v>1678</v>
      </c>
      <c r="B114" s="552" t="str">
        <f t="shared" si="3"/>
        <v/>
      </c>
      <c r="C114" s="558" t="s">
        <v>1679</v>
      </c>
      <c r="D114" s="558"/>
      <c r="E114" s="553"/>
      <c r="F114" s="553"/>
      <c r="G114" s="553"/>
      <c r="H114" s="553"/>
      <c r="I114" s="553"/>
      <c r="J114" s="553"/>
      <c r="K114" s="553"/>
      <c r="L114" s="553"/>
      <c r="M114" s="553"/>
      <c r="N114" s="553"/>
      <c r="O114" s="553"/>
      <c r="P114" s="553"/>
      <c r="Q114" s="553"/>
      <c r="R114" s="553"/>
      <c r="S114" s="553"/>
      <c r="T114" s="553"/>
      <c r="U114" s="553"/>
      <c r="V114" s="553"/>
      <c r="W114" s="553"/>
      <c r="X114" s="553"/>
      <c r="Y114" s="553"/>
      <c r="Z114" s="553"/>
      <c r="AA114" s="553"/>
      <c r="AB114" s="553"/>
      <c r="AD114" s="553"/>
      <c r="AF114" s="557"/>
      <c r="AG114" s="557"/>
      <c r="AH114" s="557"/>
      <c r="AI114" s="557"/>
      <c r="AM114" s="528"/>
      <c r="AV114" s="528"/>
      <c r="BD114" s="528"/>
      <c r="BL114" s="528"/>
      <c r="BT114" s="528"/>
      <c r="CB114" s="528"/>
      <c r="CD114" s="528"/>
      <c r="CJ114" s="528"/>
    </row>
    <row r="115" spans="1:88" ht="12.75" customHeight="1" x14ac:dyDescent="0.3">
      <c r="A115" s="591" t="s">
        <v>1680</v>
      </c>
      <c r="B115" s="552" t="str">
        <f t="shared" si="3"/>
        <v/>
      </c>
      <c r="C115" s="558" t="s">
        <v>1681</v>
      </c>
      <c r="D115" s="558"/>
      <c r="E115" s="553"/>
      <c r="F115" s="553"/>
      <c r="G115" s="553"/>
      <c r="H115" s="553"/>
      <c r="I115" s="553"/>
      <c r="J115" s="553"/>
      <c r="K115" s="553"/>
      <c r="L115" s="553"/>
      <c r="M115" s="553"/>
      <c r="N115" s="553"/>
      <c r="O115" s="553"/>
      <c r="P115" s="553"/>
      <c r="Q115" s="553"/>
      <c r="R115" s="553"/>
      <c r="S115" s="553"/>
      <c r="T115" s="553"/>
      <c r="U115" s="553"/>
      <c r="V115" s="553"/>
      <c r="W115" s="553"/>
      <c r="X115" s="553"/>
      <c r="Y115" s="553"/>
      <c r="Z115" s="553"/>
      <c r="AA115" s="553"/>
      <c r="AB115" s="553"/>
      <c r="AC115" s="532"/>
      <c r="AD115" s="553"/>
      <c r="AF115" s="557"/>
      <c r="AG115" s="557"/>
      <c r="AH115" s="557"/>
      <c r="AI115" s="557"/>
      <c r="AM115" s="528"/>
      <c r="AV115" s="528"/>
      <c r="BD115" s="528"/>
      <c r="BL115" s="528"/>
      <c r="BT115" s="528"/>
      <c r="CB115" s="528"/>
      <c r="CD115" s="528"/>
      <c r="CJ115" s="528"/>
    </row>
    <row r="116" spans="1:88" ht="12.75" customHeight="1" x14ac:dyDescent="0.3">
      <c r="A116" s="591" t="s">
        <v>1682</v>
      </c>
      <c r="B116" s="552" t="str">
        <f t="shared" si="3"/>
        <v/>
      </c>
      <c r="C116" s="558" t="s">
        <v>1683</v>
      </c>
      <c r="D116" s="558"/>
      <c r="E116" s="553"/>
      <c r="F116" s="553"/>
      <c r="G116" s="553"/>
      <c r="H116" s="553"/>
      <c r="I116" s="553"/>
      <c r="J116" s="553"/>
      <c r="K116" s="553"/>
      <c r="L116" s="553"/>
      <c r="M116" s="553"/>
      <c r="N116" s="553"/>
      <c r="O116" s="553"/>
      <c r="P116" s="553"/>
      <c r="Q116" s="553"/>
      <c r="R116" s="553"/>
      <c r="S116" s="553"/>
      <c r="T116" s="553"/>
      <c r="U116" s="553"/>
      <c r="V116" s="553"/>
      <c r="W116" s="553"/>
      <c r="X116" s="553"/>
      <c r="Y116" s="553"/>
      <c r="Z116" s="553"/>
      <c r="AA116" s="553"/>
      <c r="AB116" s="553"/>
      <c r="AD116" s="553"/>
      <c r="AF116" s="557"/>
      <c r="AG116" s="557"/>
      <c r="AH116" s="557"/>
      <c r="AI116" s="557"/>
      <c r="AM116" s="528"/>
      <c r="AV116" s="528"/>
      <c r="BD116" s="528"/>
      <c r="BL116" s="528"/>
      <c r="BT116" s="528"/>
      <c r="CB116" s="528"/>
      <c r="CD116" s="528"/>
      <c r="CJ116" s="528"/>
    </row>
    <row r="117" spans="1:88" ht="12.75" customHeight="1" x14ac:dyDescent="0.3">
      <c r="A117" s="591" t="s">
        <v>1684</v>
      </c>
      <c r="B117" s="552" t="str">
        <f t="shared" si="3"/>
        <v>X</v>
      </c>
      <c r="C117" s="556" t="s">
        <v>1685</v>
      </c>
      <c r="D117" s="556"/>
      <c r="E117" s="553">
        <v>1.0911071300506592</v>
      </c>
      <c r="F117" s="553">
        <v>1.0697522163391113</v>
      </c>
      <c r="G117" s="553">
        <v>1.0721629858016968</v>
      </c>
      <c r="H117" s="553">
        <v>0.82559490203857422</v>
      </c>
      <c r="I117" s="553">
        <v>0.79760068655014038</v>
      </c>
      <c r="J117" s="553">
        <v>0.895638108253479</v>
      </c>
      <c r="K117" s="553">
        <v>0.86039316654205322</v>
      </c>
      <c r="L117" s="553">
        <v>0.86765754222869873</v>
      </c>
      <c r="M117" s="553">
        <v>0.891731858253479</v>
      </c>
      <c r="N117" s="553">
        <v>0.9879118800163269</v>
      </c>
      <c r="O117" s="553">
        <v>0.92155647277832031</v>
      </c>
      <c r="P117" s="553">
        <v>0.9704740047454834</v>
      </c>
      <c r="Q117" s="553">
        <v>0.99507802724838257</v>
      </c>
      <c r="R117" s="553">
        <v>1.0989500284194946</v>
      </c>
      <c r="S117" s="553">
        <v>0.81578397750854492</v>
      </c>
      <c r="T117" s="553">
        <v>1.1994650363922119</v>
      </c>
      <c r="U117" s="553">
        <v>1.3162059783935547</v>
      </c>
      <c r="V117" s="553">
        <v>1.3703579902648926</v>
      </c>
      <c r="W117" s="553">
        <v>1.2317249774932861</v>
      </c>
      <c r="X117" s="553">
        <v>1.3643929958343506</v>
      </c>
      <c r="Y117" s="553">
        <v>1.0323070287704468</v>
      </c>
      <c r="Z117" s="553">
        <v>0.93651902675628662</v>
      </c>
      <c r="AA117" s="553">
        <v>0.76999998092651367</v>
      </c>
      <c r="AB117" s="553">
        <v>2.1940000057220459</v>
      </c>
      <c r="AD117" s="553"/>
      <c r="AF117" s="557"/>
      <c r="AG117" s="557"/>
      <c r="AH117" s="557"/>
      <c r="AI117" s="557"/>
      <c r="AM117" s="528"/>
      <c r="AV117" s="528"/>
      <c r="BD117" s="528"/>
      <c r="BL117" s="528"/>
      <c r="BT117" s="528"/>
      <c r="CB117" s="528"/>
      <c r="CD117" s="528"/>
      <c r="CJ117" s="528"/>
    </row>
    <row r="118" spans="1:88" ht="12.75" customHeight="1" x14ac:dyDescent="0.3">
      <c r="A118" s="591" t="s">
        <v>1686</v>
      </c>
      <c r="B118" s="552" t="str">
        <f t="shared" si="3"/>
        <v>X</v>
      </c>
      <c r="C118" s="558" t="s">
        <v>1687</v>
      </c>
      <c r="D118" s="558"/>
      <c r="E118" s="553">
        <v>0.43276000022888184</v>
      </c>
      <c r="F118" s="553">
        <v>0.4107779860496521</v>
      </c>
      <c r="G118" s="553">
        <v>0.41382899880409241</v>
      </c>
      <c r="H118" s="553">
        <v>0.16757400333881378</v>
      </c>
      <c r="I118" s="553">
        <v>0.13954100012779236</v>
      </c>
      <c r="J118" s="553">
        <v>0.23415599763393402</v>
      </c>
      <c r="K118" s="553">
        <v>0.20462000370025635</v>
      </c>
      <c r="L118" s="553">
        <v>0.20088900625705719</v>
      </c>
      <c r="M118" s="553">
        <v>0.23351700603961945</v>
      </c>
      <c r="N118" s="553">
        <v>0.22348000109195709</v>
      </c>
      <c r="O118" s="553">
        <v>0.21143299341201782</v>
      </c>
      <c r="P118" s="553">
        <v>0.20472399890422821</v>
      </c>
      <c r="Q118" s="553">
        <v>0.20842699706554413</v>
      </c>
      <c r="R118" s="553">
        <v>0.22370000183582306</v>
      </c>
      <c r="S118" s="553">
        <v>0.21903400123119354</v>
      </c>
      <c r="T118" s="553">
        <v>0.29269999265670776</v>
      </c>
      <c r="U118" s="553">
        <v>0.30965599417686462</v>
      </c>
      <c r="V118" s="553">
        <v>0.40552800893783569</v>
      </c>
      <c r="W118" s="553">
        <v>0.43606200814247131</v>
      </c>
      <c r="X118" s="553">
        <v>0.54687798023223877</v>
      </c>
      <c r="Y118" s="553">
        <v>0.43873101472854614</v>
      </c>
      <c r="Z118" s="553">
        <v>0.26580798625946045</v>
      </c>
      <c r="AA118" s="553">
        <v>0</v>
      </c>
      <c r="AB118" s="553">
        <v>0</v>
      </c>
      <c r="AD118" s="553"/>
      <c r="AF118" s="557"/>
      <c r="AG118" s="557"/>
      <c r="AH118" s="557"/>
      <c r="AI118" s="557"/>
      <c r="AM118" s="528"/>
      <c r="AV118" s="528"/>
      <c r="BD118" s="528"/>
      <c r="BL118" s="528"/>
      <c r="BT118" s="528"/>
      <c r="CB118" s="528"/>
      <c r="CD118" s="528"/>
      <c r="CJ118" s="528"/>
    </row>
    <row r="119" spans="1:88" ht="12.75" customHeight="1" x14ac:dyDescent="0.3">
      <c r="A119" s="591" t="s">
        <v>1688</v>
      </c>
      <c r="B119" s="552" t="str">
        <f t="shared" si="3"/>
        <v>X</v>
      </c>
      <c r="C119" s="558" t="s">
        <v>1689</v>
      </c>
      <c r="D119" s="558"/>
      <c r="E119" s="553">
        <v>0</v>
      </c>
      <c r="F119" s="553">
        <v>0</v>
      </c>
      <c r="G119" s="553">
        <v>0</v>
      </c>
      <c r="H119" s="553">
        <v>0</v>
      </c>
      <c r="I119" s="553">
        <v>0</v>
      </c>
      <c r="J119" s="553">
        <v>0</v>
      </c>
      <c r="K119" s="553">
        <v>0</v>
      </c>
      <c r="L119" s="553">
        <v>9.9999997764825821E-3</v>
      </c>
      <c r="M119" s="553">
        <v>0</v>
      </c>
      <c r="N119" s="553">
        <v>8.9259997010231018E-2</v>
      </c>
      <c r="O119" s="553">
        <v>7.718600332736969E-2</v>
      </c>
      <c r="P119" s="553">
        <v>0.10499999672174454</v>
      </c>
      <c r="Q119" s="553">
        <v>0.12265100330114365</v>
      </c>
      <c r="R119" s="553">
        <v>0.13224999606609344</v>
      </c>
      <c r="S119" s="553">
        <v>0.132750004529953</v>
      </c>
      <c r="T119" s="553">
        <v>0.13476499915122986</v>
      </c>
      <c r="U119" s="553">
        <v>0.15254999697208405</v>
      </c>
      <c r="V119" s="553">
        <v>0.14483000338077545</v>
      </c>
      <c r="W119" s="553">
        <v>0.17066299915313721</v>
      </c>
      <c r="X119" s="553">
        <v>0.12151499837636948</v>
      </c>
      <c r="Y119" s="553">
        <v>0.21357600390911102</v>
      </c>
      <c r="Z119" s="553">
        <v>0.15771099925041199</v>
      </c>
      <c r="AA119" s="553">
        <v>0.20399999618530273</v>
      </c>
      <c r="AB119" s="553">
        <v>0.22599999606609344</v>
      </c>
      <c r="AD119" s="553"/>
      <c r="AF119" s="557"/>
      <c r="AG119" s="557"/>
      <c r="AH119" s="557"/>
      <c r="AI119" s="557"/>
      <c r="AM119" s="528"/>
      <c r="AV119" s="528"/>
      <c r="BD119" s="528"/>
      <c r="BL119" s="528"/>
      <c r="BT119" s="528"/>
      <c r="CB119" s="528"/>
      <c r="CD119" s="528"/>
      <c r="CJ119" s="528"/>
    </row>
    <row r="120" spans="1:88" ht="12.75" customHeight="1" x14ac:dyDescent="0.3">
      <c r="A120" s="591" t="s">
        <v>1690</v>
      </c>
      <c r="B120" s="552" t="str">
        <f t="shared" si="3"/>
        <v>X</v>
      </c>
      <c r="C120" s="558" t="s">
        <v>1691</v>
      </c>
      <c r="D120" s="558"/>
      <c r="E120" s="553">
        <v>8.1808023154735565E-2</v>
      </c>
      <c r="F120" s="553">
        <v>8.1792809069156647E-2</v>
      </c>
      <c r="G120" s="553">
        <v>8.1771351397037506E-2</v>
      </c>
      <c r="H120" s="553">
        <v>8.1846773624420166E-2</v>
      </c>
      <c r="I120" s="553">
        <v>8.1821165978908539E-2</v>
      </c>
      <c r="J120" s="553">
        <v>8.1731930375099182E-2</v>
      </c>
      <c r="K120" s="553">
        <v>8.1685550510883331E-2</v>
      </c>
      <c r="L120" s="553">
        <v>8.2148440182209015E-2</v>
      </c>
      <c r="M120" s="553">
        <v>8.1718750298023224E-2</v>
      </c>
      <c r="N120" s="553">
        <v>8.1375002861022949E-2</v>
      </c>
      <c r="O120" s="553">
        <v>8.150000125169754E-2</v>
      </c>
      <c r="P120" s="553">
        <v>8.3999998867511749E-2</v>
      </c>
      <c r="Q120" s="553">
        <v>7.9999998211860657E-2</v>
      </c>
      <c r="R120" s="553">
        <v>7.9999998211860657E-2</v>
      </c>
      <c r="S120" s="553">
        <v>8.2000002264976501E-2</v>
      </c>
      <c r="T120" s="553">
        <v>9.3999996781349182E-2</v>
      </c>
      <c r="U120" s="553">
        <v>7.9999998211860657E-2</v>
      </c>
      <c r="V120" s="553">
        <v>0.10199999809265137</v>
      </c>
      <c r="W120" s="553">
        <v>0.12300000339746475</v>
      </c>
      <c r="X120" s="553">
        <v>0.16300000250339508</v>
      </c>
      <c r="Y120" s="553">
        <v>0.19599999487400055</v>
      </c>
      <c r="Z120" s="553">
        <v>0.34799998998641968</v>
      </c>
      <c r="AA120" s="553">
        <v>0.18299999833106995</v>
      </c>
      <c r="AB120" s="553">
        <v>0.29199999570846558</v>
      </c>
      <c r="AD120" s="553"/>
      <c r="AF120" s="557"/>
      <c r="AG120" s="557"/>
      <c r="AH120" s="557"/>
      <c r="AI120" s="557"/>
      <c r="AM120" s="528"/>
      <c r="AV120" s="528"/>
      <c r="BD120" s="528"/>
      <c r="BL120" s="528"/>
      <c r="BT120" s="528"/>
      <c r="CB120" s="528"/>
      <c r="CD120" s="528"/>
      <c r="CJ120" s="528"/>
    </row>
    <row r="121" spans="1:88" ht="12.75" customHeight="1" x14ac:dyDescent="0.3">
      <c r="A121" s="591" t="s">
        <v>1692</v>
      </c>
      <c r="B121" s="552" t="str">
        <f t="shared" si="3"/>
        <v>X</v>
      </c>
      <c r="C121" s="558" t="s">
        <v>1693</v>
      </c>
      <c r="D121" s="558"/>
      <c r="E121" s="553">
        <v>0.57653915882110596</v>
      </c>
      <c r="F121" s="553">
        <v>0.57718133926391602</v>
      </c>
      <c r="G121" s="553">
        <v>0.57656264305114746</v>
      </c>
      <c r="H121" s="553">
        <v>0.57617413997650146</v>
      </c>
      <c r="I121" s="553">
        <v>0.57623851299285889</v>
      </c>
      <c r="J121" s="553">
        <v>0.5797501802444458</v>
      </c>
      <c r="K121" s="553">
        <v>0.57408761978149414</v>
      </c>
      <c r="L121" s="553">
        <v>0.57462012767791748</v>
      </c>
      <c r="M121" s="553">
        <v>0.57649606466293335</v>
      </c>
      <c r="N121" s="553">
        <v>0.59379684925079346</v>
      </c>
      <c r="O121" s="553">
        <v>0.55143749713897705</v>
      </c>
      <c r="P121" s="553">
        <v>0.57674998044967651</v>
      </c>
      <c r="Q121" s="553">
        <v>0.58399999141693115</v>
      </c>
      <c r="R121" s="553">
        <v>0.66299998760223389</v>
      </c>
      <c r="S121" s="553">
        <v>0.38199999928474426</v>
      </c>
      <c r="T121" s="553">
        <v>0.67799997329711914</v>
      </c>
      <c r="U121" s="553">
        <v>0.77399998903274536</v>
      </c>
      <c r="V121" s="553">
        <v>0.71799999475479126</v>
      </c>
      <c r="W121" s="553">
        <v>0.50199997425079346</v>
      </c>
      <c r="X121" s="553">
        <v>0.53299999237060547</v>
      </c>
      <c r="Y121" s="553">
        <v>0.18400000035762787</v>
      </c>
      <c r="Z121" s="553">
        <v>0.16500000655651093</v>
      </c>
      <c r="AA121" s="553">
        <v>0.2370000034570694</v>
      </c>
      <c r="AB121" s="553">
        <v>0.24799999594688416</v>
      </c>
      <c r="AD121" s="553"/>
      <c r="AF121" s="557"/>
      <c r="AG121" s="557"/>
      <c r="AH121" s="557"/>
      <c r="AI121" s="557"/>
      <c r="AM121" s="528"/>
      <c r="AV121" s="528"/>
      <c r="BD121" s="528"/>
      <c r="BL121" s="528"/>
      <c r="BT121" s="528"/>
      <c r="CB121" s="528"/>
      <c r="CD121" s="528"/>
      <c r="CJ121" s="528"/>
    </row>
    <row r="122" spans="1:88" ht="12.75" customHeight="1" x14ac:dyDescent="0.3">
      <c r="A122" s="591" t="s">
        <v>5348</v>
      </c>
      <c r="B122" s="552"/>
      <c r="C122" s="558"/>
      <c r="D122" s="558"/>
      <c r="E122" s="553"/>
      <c r="F122" s="553"/>
      <c r="G122" s="553"/>
      <c r="H122" s="553"/>
      <c r="I122" s="553"/>
      <c r="J122" s="553"/>
      <c r="K122" s="553"/>
      <c r="L122" s="553"/>
      <c r="M122" s="553"/>
      <c r="N122" s="553"/>
      <c r="O122" s="553"/>
      <c r="P122" s="553"/>
      <c r="Q122" s="553"/>
      <c r="R122" s="553"/>
      <c r="S122" s="553"/>
      <c r="T122" s="553"/>
      <c r="U122" s="553"/>
      <c r="V122" s="553"/>
      <c r="W122" s="553"/>
      <c r="X122" s="553"/>
      <c r="Y122" s="553"/>
      <c r="Z122" s="553"/>
      <c r="AA122" s="553">
        <v>0.14599999785423279</v>
      </c>
      <c r="AB122" s="553">
        <v>1.4279999732971191</v>
      </c>
      <c r="AD122" s="553"/>
      <c r="AF122" s="557"/>
      <c r="AG122" s="557"/>
      <c r="AH122" s="557"/>
      <c r="AI122" s="557"/>
      <c r="AM122" s="528"/>
      <c r="AV122" s="528"/>
      <c r="BD122" s="528"/>
      <c r="BL122" s="528"/>
      <c r="BT122" s="528"/>
      <c r="CB122" s="528"/>
      <c r="CD122" s="528"/>
      <c r="CJ122" s="528"/>
    </row>
    <row r="123" spans="1:88" ht="12.75" customHeight="1" x14ac:dyDescent="0.3">
      <c r="A123" s="591" t="s">
        <v>1694</v>
      </c>
      <c r="B123" s="552" t="str">
        <f t="shared" ref="B123:B141" si="4">IF(SUM(E123:AI123)=0,"","X")</f>
        <v>X</v>
      </c>
      <c r="C123" s="556" t="s">
        <v>1695</v>
      </c>
      <c r="D123" s="556"/>
      <c r="E123" s="553">
        <v>1.7335177659988403</v>
      </c>
      <c r="F123" s="553">
        <v>1.8244538307189941</v>
      </c>
      <c r="G123" s="553">
        <v>1.6739071607589722</v>
      </c>
      <c r="H123" s="553">
        <v>2.0158138275146484</v>
      </c>
      <c r="I123" s="553">
        <v>1.7532163858413696</v>
      </c>
      <c r="J123" s="553">
        <v>2.2750663757324219</v>
      </c>
      <c r="K123" s="553">
        <v>2.486793041229248</v>
      </c>
      <c r="L123" s="553">
        <v>2.2843151092529297</v>
      </c>
      <c r="M123" s="553">
        <v>2.4403669834136963</v>
      </c>
      <c r="N123" s="553">
        <v>2.1985123157501221</v>
      </c>
      <c r="O123" s="553">
        <v>2.1472296714782715</v>
      </c>
      <c r="P123" s="553">
        <v>2.6383655071258545</v>
      </c>
      <c r="Q123" s="553">
        <v>4.5117669105529785</v>
      </c>
      <c r="R123" s="553">
        <v>4.2406649589538574</v>
      </c>
      <c r="S123" s="553">
        <v>4.8510050773620605</v>
      </c>
      <c r="T123" s="553">
        <v>4.1469998359680176</v>
      </c>
      <c r="U123" s="553">
        <v>4.779019832611084</v>
      </c>
      <c r="V123" s="553">
        <v>6.3520998954772949</v>
      </c>
      <c r="W123" s="553">
        <v>4.5050997734069824</v>
      </c>
      <c r="X123" s="553">
        <v>3.8900001049041748</v>
      </c>
      <c r="Y123" s="553">
        <v>2.6519999504089355</v>
      </c>
      <c r="Z123" s="553">
        <v>3.0750000476837158</v>
      </c>
      <c r="AA123" s="553">
        <v>2.6649999618530273</v>
      </c>
      <c r="AB123" s="553">
        <v>2.4189999103546143</v>
      </c>
      <c r="AD123" s="553"/>
      <c r="AF123" s="557"/>
      <c r="AG123" s="557"/>
      <c r="AH123" s="557"/>
      <c r="AI123" s="557"/>
      <c r="AM123" s="528"/>
      <c r="AV123" s="528"/>
      <c r="BD123" s="528"/>
      <c r="BL123" s="528"/>
      <c r="BT123" s="528"/>
      <c r="CB123" s="528"/>
      <c r="CD123" s="528"/>
      <c r="CJ123" s="528"/>
    </row>
    <row r="124" spans="1:88" ht="12.75" customHeight="1" x14ac:dyDescent="0.3">
      <c r="A124" s="563" t="s">
        <v>1696</v>
      </c>
      <c r="B124" s="552" t="str">
        <f t="shared" si="4"/>
        <v>X</v>
      </c>
      <c r="C124" s="558" t="s">
        <v>1697</v>
      </c>
      <c r="D124" s="558"/>
      <c r="E124" s="553">
        <v>0.63268399238586426</v>
      </c>
      <c r="F124" s="553">
        <v>0.69244801998138428</v>
      </c>
      <c r="G124" s="553">
        <v>0.62157601118087769</v>
      </c>
      <c r="H124" s="553">
        <v>0.65159398317337036</v>
      </c>
      <c r="I124" s="553">
        <v>0.61579799652099609</v>
      </c>
      <c r="J124" s="553">
        <v>0.66715699434280396</v>
      </c>
      <c r="K124" s="553">
        <v>0.71024399995803833</v>
      </c>
      <c r="L124" s="553">
        <v>0.69719702005386353</v>
      </c>
      <c r="M124" s="553">
        <v>0.6694679856300354</v>
      </c>
      <c r="N124" s="553">
        <v>0.64917898178100586</v>
      </c>
      <c r="O124" s="553">
        <v>0.66500401496887207</v>
      </c>
      <c r="P124" s="553">
        <v>0.93610900640487671</v>
      </c>
      <c r="Q124" s="553">
        <v>1.7007670402526855</v>
      </c>
      <c r="R124" s="553">
        <v>1.2066650390625</v>
      </c>
      <c r="S124" s="553">
        <v>4.9999998736893758E-6</v>
      </c>
      <c r="T124" s="553">
        <v>0</v>
      </c>
      <c r="U124" s="553">
        <v>1.9999999494757503E-5</v>
      </c>
      <c r="V124" s="553">
        <v>9.9999997473787516E-5</v>
      </c>
      <c r="W124" s="553">
        <v>9.9999997473787516E-5</v>
      </c>
      <c r="X124" s="553">
        <v>0</v>
      </c>
      <c r="Y124" s="553">
        <v>0</v>
      </c>
      <c r="Z124" s="553">
        <v>0</v>
      </c>
      <c r="AA124" s="553">
        <v>0</v>
      </c>
      <c r="AB124" s="553">
        <v>0</v>
      </c>
      <c r="AD124" s="553"/>
      <c r="AM124" s="528"/>
      <c r="AV124" s="528"/>
      <c r="BD124" s="528"/>
      <c r="BL124" s="528"/>
      <c r="BT124" s="528"/>
      <c r="CB124" s="528"/>
      <c r="CD124" s="528"/>
      <c r="CJ124" s="528"/>
    </row>
    <row r="125" spans="1:88" ht="12.75" customHeight="1" x14ac:dyDescent="0.3">
      <c r="A125" s="563" t="s">
        <v>1698</v>
      </c>
      <c r="B125" s="552" t="str">
        <f t="shared" si="4"/>
        <v>X</v>
      </c>
      <c r="C125" s="558" t="s">
        <v>1699</v>
      </c>
      <c r="D125" s="558"/>
      <c r="E125" s="553">
        <v>0.64248675107955933</v>
      </c>
      <c r="F125" s="553">
        <v>0.65732300281524658</v>
      </c>
      <c r="G125" s="553">
        <v>0.60975658893585205</v>
      </c>
      <c r="H125" s="553">
        <v>0.76116210222244263</v>
      </c>
      <c r="I125" s="553">
        <v>0.624725341796875</v>
      </c>
      <c r="J125" s="553">
        <v>0.9093891978263855</v>
      </c>
      <c r="K125" s="553">
        <v>1.0270223617553711</v>
      </c>
      <c r="L125" s="553">
        <v>0.93456214666366577</v>
      </c>
      <c r="M125" s="553">
        <v>1.0448077917098999</v>
      </c>
      <c r="N125" s="553">
        <v>0.91292721033096313</v>
      </c>
      <c r="O125" s="553">
        <v>0.87465745210647583</v>
      </c>
      <c r="P125" s="553">
        <v>1.0070973634719849</v>
      </c>
      <c r="Q125" s="553">
        <v>1.6529999971389771</v>
      </c>
      <c r="R125" s="553">
        <v>1.7949999570846558</v>
      </c>
      <c r="S125" s="553">
        <v>3.5169999599456787</v>
      </c>
      <c r="T125" s="553">
        <v>2.6449999809265137</v>
      </c>
      <c r="U125" s="553">
        <v>2.6010000705718994</v>
      </c>
      <c r="V125" s="553">
        <v>3.1889998912811279</v>
      </c>
      <c r="W125" s="553">
        <v>2.7260000705718994</v>
      </c>
      <c r="X125" s="553">
        <v>3.2730000019073486</v>
      </c>
      <c r="Y125" s="553">
        <v>2.2809998989105225</v>
      </c>
      <c r="Z125" s="553">
        <v>2.7160000801086426</v>
      </c>
      <c r="AA125" s="553">
        <v>2.3269999027252197</v>
      </c>
      <c r="AB125" s="553">
        <v>2.1489999294281006</v>
      </c>
      <c r="AD125" s="553"/>
      <c r="AM125" s="528"/>
      <c r="AV125" s="528"/>
      <c r="BD125" s="528"/>
      <c r="BL125" s="528"/>
      <c r="BT125" s="528"/>
      <c r="CB125" s="528"/>
      <c r="CD125" s="528"/>
      <c r="CJ125" s="528"/>
    </row>
    <row r="126" spans="1:88" ht="12.75" customHeight="1" x14ac:dyDescent="0.3">
      <c r="A126" s="563" t="s">
        <v>1700</v>
      </c>
      <c r="B126" s="552" t="str">
        <f t="shared" si="4"/>
        <v>X</v>
      </c>
      <c r="C126" s="558" t="s">
        <v>1701</v>
      </c>
      <c r="D126" s="558"/>
      <c r="E126" s="553">
        <v>0.44348296523094177</v>
      </c>
      <c r="F126" s="553">
        <v>0.45372384786605835</v>
      </c>
      <c r="G126" s="553">
        <v>0.42089065909385681</v>
      </c>
      <c r="H126" s="553">
        <v>0.52539986371994019</v>
      </c>
      <c r="I126" s="553">
        <v>0.43122300505638123</v>
      </c>
      <c r="J126" s="553">
        <v>0.62771511077880859</v>
      </c>
      <c r="K126" s="553">
        <v>0.70891261100769043</v>
      </c>
      <c r="L126" s="553">
        <v>0.64509099721908569</v>
      </c>
      <c r="M126" s="553">
        <v>0.72118914127349854</v>
      </c>
      <c r="N126" s="553">
        <v>0.6301572322845459</v>
      </c>
      <c r="O126" s="553">
        <v>0.60374116897583008</v>
      </c>
      <c r="P126" s="553">
        <v>0.6951591968536377</v>
      </c>
      <c r="Q126" s="553">
        <v>1.1410000324249268</v>
      </c>
      <c r="R126" s="553">
        <v>1.2359999418258667</v>
      </c>
      <c r="S126" s="553">
        <v>1.3109999895095825</v>
      </c>
      <c r="T126" s="553">
        <v>1.4329999685287476</v>
      </c>
      <c r="U126" s="553">
        <v>2.0789999961853027</v>
      </c>
      <c r="V126" s="553">
        <v>3.0699999332427979</v>
      </c>
      <c r="W126" s="553">
        <v>1.7020000219345093</v>
      </c>
      <c r="X126" s="553">
        <v>0.49700000882148743</v>
      </c>
      <c r="Y126" s="553">
        <v>4.3000001460313797E-2</v>
      </c>
      <c r="Z126" s="553">
        <v>3.2000001519918442E-2</v>
      </c>
      <c r="AA126" s="553">
        <v>3.2999999821186066E-2</v>
      </c>
      <c r="AB126" s="553">
        <v>1.4000000432133675E-2</v>
      </c>
      <c r="AD126" s="553"/>
      <c r="AM126" s="528"/>
      <c r="AV126" s="528"/>
      <c r="BD126" s="528"/>
      <c r="BL126" s="528"/>
      <c r="BT126" s="528"/>
      <c r="CB126" s="528"/>
      <c r="CD126" s="528"/>
      <c r="CJ126" s="528"/>
    </row>
    <row r="127" spans="1:88" ht="12.75" customHeight="1" x14ac:dyDescent="0.3">
      <c r="A127" s="563" t="s">
        <v>1702</v>
      </c>
      <c r="B127" s="552" t="str">
        <f t="shared" si="4"/>
        <v>X</v>
      </c>
      <c r="C127" s="558" t="s">
        <v>1703</v>
      </c>
      <c r="D127" s="558"/>
      <c r="E127" s="553">
        <v>1.4863999560475349E-2</v>
      </c>
      <c r="F127" s="553">
        <v>2.0958999171853065E-2</v>
      </c>
      <c r="G127" s="553">
        <v>2.1684000268578529E-2</v>
      </c>
      <c r="H127" s="553">
        <v>7.7657997608184814E-2</v>
      </c>
      <c r="I127" s="553">
        <v>8.1469997763633728E-2</v>
      </c>
      <c r="J127" s="553">
        <v>7.0804998278617859E-2</v>
      </c>
      <c r="K127" s="553">
        <v>4.0614001452922821E-2</v>
      </c>
      <c r="L127" s="553">
        <v>7.4649997986853123E-3</v>
      </c>
      <c r="M127" s="553">
        <v>4.9020000733435154E-3</v>
      </c>
      <c r="N127" s="553">
        <v>6.2489998526871204E-3</v>
      </c>
      <c r="O127" s="553">
        <v>3.8270000368356705E-3</v>
      </c>
      <c r="P127" s="553">
        <v>0</v>
      </c>
      <c r="Q127" s="553">
        <v>1.7000000923871994E-2</v>
      </c>
      <c r="R127" s="553">
        <v>3.0000000260770321E-3</v>
      </c>
      <c r="S127" s="553">
        <v>2.3000000044703484E-2</v>
      </c>
      <c r="T127" s="553">
        <v>6.8999998271465302E-2</v>
      </c>
      <c r="U127" s="553">
        <v>9.8999999463558197E-2</v>
      </c>
      <c r="V127" s="553">
        <v>9.3000002205371857E-2</v>
      </c>
      <c r="W127" s="553">
        <v>7.6999999582767487E-2</v>
      </c>
      <c r="X127" s="553">
        <v>0.11999999731779099</v>
      </c>
      <c r="Y127" s="553">
        <v>0.32800000905990601</v>
      </c>
      <c r="Z127" s="553">
        <v>0.32699999213218689</v>
      </c>
      <c r="AA127" s="553">
        <v>0.30500000715255737</v>
      </c>
      <c r="AB127" s="553">
        <v>0.25600001215934753</v>
      </c>
      <c r="AD127" s="553"/>
      <c r="AM127" s="528"/>
      <c r="AV127" s="528"/>
      <c r="BD127" s="528"/>
      <c r="BL127" s="528"/>
      <c r="BT127" s="528"/>
      <c r="CB127" s="528"/>
      <c r="CD127" s="528"/>
      <c r="CJ127" s="528"/>
    </row>
    <row r="128" spans="1:88" ht="12.75" customHeight="1" x14ac:dyDescent="0.3">
      <c r="A128" s="591" t="s">
        <v>1704</v>
      </c>
      <c r="B128" s="552" t="str">
        <f t="shared" si="4"/>
        <v/>
      </c>
      <c r="C128" s="556" t="s">
        <v>1705</v>
      </c>
      <c r="D128" s="556"/>
      <c r="E128" s="553">
        <v>0</v>
      </c>
      <c r="F128" s="553">
        <v>0</v>
      </c>
      <c r="G128" s="553">
        <v>0</v>
      </c>
      <c r="H128" s="553">
        <v>0</v>
      </c>
      <c r="I128" s="553">
        <v>0</v>
      </c>
      <c r="J128" s="553">
        <v>0</v>
      </c>
      <c r="K128" s="553">
        <v>0</v>
      </c>
      <c r="L128" s="553">
        <v>0</v>
      </c>
      <c r="M128" s="553">
        <v>0</v>
      </c>
      <c r="N128" s="553">
        <v>0</v>
      </c>
      <c r="O128" s="553">
        <v>0</v>
      </c>
      <c r="P128" s="553">
        <v>0</v>
      </c>
      <c r="Q128" s="553">
        <v>0</v>
      </c>
      <c r="R128" s="553">
        <v>0</v>
      </c>
      <c r="S128" s="553">
        <v>0</v>
      </c>
      <c r="T128" s="553">
        <v>0</v>
      </c>
      <c r="U128" s="553">
        <v>0</v>
      </c>
      <c r="V128" s="553">
        <v>0</v>
      </c>
      <c r="W128" s="553">
        <v>0</v>
      </c>
      <c r="X128" s="553">
        <v>0</v>
      </c>
      <c r="Y128" s="553">
        <v>0</v>
      </c>
      <c r="Z128" s="553">
        <v>0</v>
      </c>
      <c r="AA128" s="553"/>
      <c r="AB128" s="553"/>
      <c r="AD128" s="553"/>
      <c r="AF128" s="557"/>
      <c r="AG128" s="557"/>
      <c r="AH128" s="557"/>
      <c r="AI128" s="557"/>
      <c r="AM128" s="528"/>
      <c r="AV128" s="528"/>
      <c r="BD128" s="528"/>
      <c r="BL128" s="528"/>
      <c r="BT128" s="528"/>
      <c r="CB128" s="528"/>
      <c r="CD128" s="528"/>
      <c r="CJ128" s="528"/>
    </row>
    <row r="129" spans="1:88" ht="12.75" customHeight="1" x14ac:dyDescent="0.3">
      <c r="A129" s="591" t="s">
        <v>1706</v>
      </c>
      <c r="B129" s="552" t="str">
        <f t="shared" si="4"/>
        <v>X</v>
      </c>
      <c r="C129" s="555" t="s">
        <v>1707</v>
      </c>
      <c r="D129" s="555"/>
      <c r="E129" s="553">
        <v>0.60065799951553345</v>
      </c>
      <c r="F129" s="553">
        <v>0.75298202037811279</v>
      </c>
      <c r="G129" s="553">
        <v>0.49441400170326233</v>
      </c>
      <c r="H129" s="553">
        <v>0.66448801755905151</v>
      </c>
      <c r="I129" s="553">
        <v>0.52756798267364502</v>
      </c>
      <c r="J129" s="553">
        <v>0.44556999206542969</v>
      </c>
      <c r="K129" s="553">
        <v>0.54269701242446899</v>
      </c>
      <c r="L129" s="553">
        <v>0.96673202514648438</v>
      </c>
      <c r="M129" s="553">
        <v>0.74797499179840088</v>
      </c>
      <c r="N129" s="553">
        <v>0.89079797267913818</v>
      </c>
      <c r="O129" s="553">
        <v>0.84353697299957275</v>
      </c>
      <c r="P129" s="553">
        <v>1.3568919897079468</v>
      </c>
      <c r="Q129" s="553">
        <v>0.30000001192092896</v>
      </c>
      <c r="R129" s="553">
        <v>0.36300000548362732</v>
      </c>
      <c r="S129" s="553">
        <v>0.33300000429153442</v>
      </c>
      <c r="T129" s="553">
        <v>0.3619999885559082</v>
      </c>
      <c r="U129" s="553">
        <v>0.59399998188018799</v>
      </c>
      <c r="V129" s="553">
        <v>0.40799999237060547</v>
      </c>
      <c r="W129" s="553">
        <v>0.64200001955032349</v>
      </c>
      <c r="X129" s="553">
        <v>0.37200000882148743</v>
      </c>
      <c r="Y129" s="553">
        <v>1.1859999895095825</v>
      </c>
      <c r="Z129" s="553">
        <v>1.5230000019073486</v>
      </c>
      <c r="AA129" s="553">
        <v>0.72500002384185791</v>
      </c>
      <c r="AB129" s="553">
        <v>0.6589999794960022</v>
      </c>
      <c r="AD129" s="553"/>
      <c r="AF129" s="557"/>
      <c r="AG129" s="557"/>
      <c r="AH129" s="557"/>
      <c r="AI129" s="557"/>
      <c r="AM129" s="528"/>
      <c r="AV129" s="528"/>
      <c r="BD129" s="528"/>
      <c r="BL129" s="528"/>
      <c r="BT129" s="528"/>
      <c r="CB129" s="528"/>
      <c r="CD129" s="528"/>
      <c r="CJ129" s="528"/>
    </row>
    <row r="130" spans="1:88" ht="12.75" customHeight="1" x14ac:dyDescent="0.3">
      <c r="A130" s="563" t="s">
        <v>1708</v>
      </c>
      <c r="B130" s="552" t="str">
        <f t="shared" si="4"/>
        <v>X</v>
      </c>
      <c r="C130" s="556" t="s">
        <v>1709</v>
      </c>
      <c r="D130" s="556"/>
      <c r="E130" s="553">
        <v>0.36637499928474426</v>
      </c>
      <c r="F130" s="553">
        <v>0.47962000966072083</v>
      </c>
      <c r="G130" s="553">
        <v>0.24891600012779236</v>
      </c>
      <c r="H130" s="553">
        <v>0.34606701135635376</v>
      </c>
      <c r="I130" s="553">
        <v>0.33842700719833374</v>
      </c>
      <c r="J130" s="553">
        <v>0.2205280065536499</v>
      </c>
      <c r="K130" s="553">
        <v>0.33334100246429443</v>
      </c>
      <c r="L130" s="553">
        <v>0.77485400438308716</v>
      </c>
      <c r="M130" s="553">
        <v>0.57348501682281494</v>
      </c>
      <c r="N130" s="553">
        <v>0.69347900152206421</v>
      </c>
      <c r="O130" s="553">
        <v>0.62661999464035034</v>
      </c>
      <c r="P130" s="553">
        <v>0.76555001735687256</v>
      </c>
      <c r="Q130" s="553">
        <v>0.10700000077486038</v>
      </c>
      <c r="R130" s="553">
        <v>0.1379999965429306</v>
      </c>
      <c r="S130" s="553">
        <v>0.20800000429153442</v>
      </c>
      <c r="T130" s="553">
        <v>0.17499999701976776</v>
      </c>
      <c r="U130" s="553">
        <v>0.27500000596046448</v>
      </c>
      <c r="V130" s="553">
        <v>0.18799999356269836</v>
      </c>
      <c r="W130" s="553">
        <v>0.1940000057220459</v>
      </c>
      <c r="X130" s="553">
        <v>0.17499999701976776</v>
      </c>
      <c r="Y130" s="553">
        <v>1.0089999437332153</v>
      </c>
      <c r="Z130" s="553">
        <v>1.3760000467300415</v>
      </c>
      <c r="AA130" s="553">
        <v>0.59700000286102295</v>
      </c>
      <c r="AB130" s="553">
        <v>0.32699999213218689</v>
      </c>
      <c r="AD130" s="553"/>
      <c r="AM130" s="528"/>
      <c r="AV130" s="528"/>
      <c r="BD130" s="528"/>
      <c r="BL130" s="528"/>
      <c r="BT130" s="528"/>
      <c r="CB130" s="528"/>
      <c r="CD130" s="528"/>
      <c r="CJ130" s="528"/>
    </row>
    <row r="131" spans="1:88" ht="12.75" customHeight="1" x14ac:dyDescent="0.3">
      <c r="A131" s="563" t="s">
        <v>1710</v>
      </c>
      <c r="B131" s="552" t="str">
        <f t="shared" si="4"/>
        <v>X</v>
      </c>
      <c r="C131" s="556" t="s">
        <v>1711</v>
      </c>
      <c r="D131" s="556"/>
      <c r="E131" s="553">
        <v>0.23428300023078918</v>
      </c>
      <c r="F131" s="553">
        <v>0.27336201071739197</v>
      </c>
      <c r="G131" s="553">
        <v>0.24549800157546997</v>
      </c>
      <c r="H131" s="553">
        <v>0.31842100620269775</v>
      </c>
      <c r="I131" s="553">
        <v>0.18914100527763367</v>
      </c>
      <c r="J131" s="553">
        <v>0.22504200041294098</v>
      </c>
      <c r="K131" s="553">
        <v>0.20935599505901337</v>
      </c>
      <c r="L131" s="553">
        <v>0.19187800586223602</v>
      </c>
      <c r="M131" s="553">
        <v>0.17449000477790833</v>
      </c>
      <c r="N131" s="553">
        <v>0.19731900095939636</v>
      </c>
      <c r="O131" s="553">
        <v>0.21691699326038361</v>
      </c>
      <c r="P131" s="553">
        <v>0.59134197235107422</v>
      </c>
      <c r="Q131" s="553">
        <v>0.19300000369548798</v>
      </c>
      <c r="R131" s="553">
        <v>0.22499999403953552</v>
      </c>
      <c r="S131" s="553">
        <v>0.125</v>
      </c>
      <c r="T131" s="553">
        <v>0.18700000643730164</v>
      </c>
      <c r="U131" s="553">
        <v>0.3190000057220459</v>
      </c>
      <c r="V131" s="553">
        <v>0.2199999988079071</v>
      </c>
      <c r="W131" s="553">
        <v>0.44800001382827759</v>
      </c>
      <c r="X131" s="553">
        <v>0.19699999690055847</v>
      </c>
      <c r="Y131" s="553">
        <v>0.17700000107288361</v>
      </c>
      <c r="Z131" s="553">
        <v>0.14699999988079071</v>
      </c>
      <c r="AA131" s="553">
        <v>0.12800000607967377</v>
      </c>
      <c r="AB131" s="553">
        <v>0.33199998736381531</v>
      </c>
      <c r="AD131" s="553"/>
      <c r="AM131" s="528"/>
      <c r="AV131" s="528"/>
      <c r="BD131" s="528"/>
      <c r="BL131" s="528"/>
      <c r="BT131" s="528"/>
      <c r="CB131" s="528"/>
      <c r="CD131" s="528"/>
      <c r="CJ131" s="528"/>
    </row>
    <row r="132" spans="1:88" ht="12.75" customHeight="1" x14ac:dyDescent="0.3">
      <c r="A132" s="591" t="s">
        <v>1712</v>
      </c>
      <c r="B132" s="552" t="str">
        <f t="shared" si="4"/>
        <v>X</v>
      </c>
      <c r="C132" s="555" t="s">
        <v>1713</v>
      </c>
      <c r="D132" s="555"/>
      <c r="E132" s="553">
        <v>0</v>
      </c>
      <c r="F132" s="553">
        <v>0</v>
      </c>
      <c r="G132" s="553">
        <v>0</v>
      </c>
      <c r="H132" s="553">
        <v>0</v>
      </c>
      <c r="I132" s="553">
        <v>0</v>
      </c>
      <c r="J132" s="553">
        <v>0</v>
      </c>
      <c r="K132" s="553">
        <v>0</v>
      </c>
      <c r="L132" s="553">
        <v>0</v>
      </c>
      <c r="M132" s="553">
        <v>0</v>
      </c>
      <c r="N132" s="553">
        <v>0</v>
      </c>
      <c r="O132" s="553">
        <v>0</v>
      </c>
      <c r="P132" s="553">
        <v>0</v>
      </c>
      <c r="Q132" s="553">
        <v>0</v>
      </c>
      <c r="R132" s="553">
        <v>0</v>
      </c>
      <c r="S132" s="553">
        <v>0</v>
      </c>
      <c r="T132" s="553">
        <v>0</v>
      </c>
      <c r="U132" s="553">
        <v>0</v>
      </c>
      <c r="V132" s="553">
        <v>0</v>
      </c>
      <c r="W132" s="553">
        <v>0</v>
      </c>
      <c r="X132" s="553">
        <v>0</v>
      </c>
      <c r="Y132" s="553">
        <v>0</v>
      </c>
      <c r="Z132" s="553">
        <v>0</v>
      </c>
      <c r="AA132" s="553">
        <v>0</v>
      </c>
      <c r="AB132" s="553">
        <v>7.6999999582767487E-2</v>
      </c>
      <c r="AD132" s="553"/>
      <c r="AF132" s="557"/>
      <c r="AG132" s="557"/>
      <c r="AH132" s="557"/>
      <c r="AI132" s="557"/>
      <c r="AM132" s="528"/>
      <c r="AV132" s="528"/>
      <c r="BD132" s="528"/>
      <c r="BL132" s="528"/>
      <c r="BT132" s="528"/>
      <c r="CB132" s="528"/>
      <c r="CD132" s="528"/>
      <c r="CJ132" s="528"/>
    </row>
    <row r="133" spans="1:88" ht="12.75" customHeight="1" x14ac:dyDescent="0.3">
      <c r="A133" s="563" t="s">
        <v>1714</v>
      </c>
      <c r="B133" s="552" t="str">
        <f t="shared" si="4"/>
        <v>X</v>
      </c>
      <c r="C133" s="556" t="s">
        <v>1715</v>
      </c>
      <c r="D133" s="556"/>
      <c r="E133" s="553">
        <v>0</v>
      </c>
      <c r="F133" s="553">
        <v>0</v>
      </c>
      <c r="G133" s="553">
        <v>0</v>
      </c>
      <c r="H133" s="553">
        <v>0</v>
      </c>
      <c r="I133" s="553">
        <v>0</v>
      </c>
      <c r="J133" s="553">
        <v>0</v>
      </c>
      <c r="K133" s="553">
        <v>0</v>
      </c>
      <c r="L133" s="553">
        <v>0</v>
      </c>
      <c r="M133" s="553">
        <v>0</v>
      </c>
      <c r="N133" s="553">
        <v>0</v>
      </c>
      <c r="O133" s="553">
        <v>0</v>
      </c>
      <c r="P133" s="553">
        <v>0</v>
      </c>
      <c r="Q133" s="553">
        <v>0</v>
      </c>
      <c r="R133" s="553">
        <v>0</v>
      </c>
      <c r="S133" s="553">
        <v>0</v>
      </c>
      <c r="T133" s="553">
        <v>0</v>
      </c>
      <c r="U133" s="553">
        <v>0</v>
      </c>
      <c r="V133" s="553">
        <v>0</v>
      </c>
      <c r="W133" s="553">
        <v>0</v>
      </c>
      <c r="X133" s="553">
        <v>0</v>
      </c>
      <c r="Y133" s="553">
        <v>0</v>
      </c>
      <c r="Z133" s="553">
        <v>0</v>
      </c>
      <c r="AA133" s="553">
        <v>0</v>
      </c>
      <c r="AB133" s="553">
        <v>7.6999999582767487E-2</v>
      </c>
      <c r="AD133" s="553"/>
      <c r="AM133" s="528"/>
      <c r="AV133" s="528"/>
      <c r="BD133" s="528"/>
      <c r="BL133" s="528"/>
      <c r="BT133" s="528"/>
      <c r="CB133" s="528"/>
      <c r="CD133" s="528"/>
      <c r="CJ133" s="528"/>
    </row>
    <row r="134" spans="1:88" ht="12.75" customHeight="1" x14ac:dyDescent="0.3">
      <c r="A134" s="591" t="s">
        <v>1716</v>
      </c>
      <c r="B134" s="552" t="str">
        <f t="shared" si="4"/>
        <v/>
      </c>
      <c r="C134" s="558" t="s">
        <v>1717</v>
      </c>
      <c r="D134" s="558"/>
      <c r="E134" s="553">
        <v>0</v>
      </c>
      <c r="F134" s="553">
        <v>0</v>
      </c>
      <c r="G134" s="553">
        <v>0</v>
      </c>
      <c r="H134" s="553">
        <v>0</v>
      </c>
      <c r="I134" s="553">
        <v>0</v>
      </c>
      <c r="J134" s="553">
        <v>0</v>
      </c>
      <c r="K134" s="553">
        <v>0</v>
      </c>
      <c r="L134" s="553">
        <v>0</v>
      </c>
      <c r="M134" s="553">
        <v>0</v>
      </c>
      <c r="N134" s="553">
        <v>0</v>
      </c>
      <c r="O134" s="553">
        <v>0</v>
      </c>
      <c r="P134" s="553">
        <v>0</v>
      </c>
      <c r="Q134" s="553">
        <v>0</v>
      </c>
      <c r="R134" s="553">
        <v>0</v>
      </c>
      <c r="S134" s="553">
        <v>0</v>
      </c>
      <c r="T134" s="553">
        <v>0</v>
      </c>
      <c r="U134" s="553">
        <v>0</v>
      </c>
      <c r="V134" s="553">
        <v>0</v>
      </c>
      <c r="W134" s="553">
        <v>0</v>
      </c>
      <c r="X134" s="553">
        <v>0</v>
      </c>
      <c r="Y134" s="553">
        <v>0</v>
      </c>
      <c r="Z134" s="553">
        <v>0</v>
      </c>
      <c r="AA134" s="553"/>
      <c r="AB134" s="553"/>
      <c r="AD134" s="553"/>
      <c r="AF134" s="557"/>
      <c r="AG134" s="557"/>
      <c r="AH134" s="557"/>
      <c r="AI134" s="557"/>
      <c r="AM134" s="528"/>
      <c r="AV134" s="528"/>
      <c r="BD134" s="528"/>
      <c r="BL134" s="528"/>
      <c r="BT134" s="528"/>
      <c r="CB134" s="528"/>
      <c r="CD134" s="528"/>
      <c r="CJ134" s="528"/>
    </row>
    <row r="135" spans="1:88" ht="12.75" customHeight="1" x14ac:dyDescent="0.3">
      <c r="A135" s="591" t="s">
        <v>1718</v>
      </c>
      <c r="B135" s="552" t="str">
        <f t="shared" si="4"/>
        <v/>
      </c>
      <c r="C135" s="558" t="s">
        <v>1719</v>
      </c>
      <c r="D135" s="558"/>
      <c r="E135" s="553">
        <v>0</v>
      </c>
      <c r="F135" s="553">
        <v>0</v>
      </c>
      <c r="G135" s="553">
        <v>0</v>
      </c>
      <c r="H135" s="553">
        <v>0</v>
      </c>
      <c r="I135" s="553">
        <v>0</v>
      </c>
      <c r="J135" s="553">
        <v>0</v>
      </c>
      <c r="K135" s="553">
        <v>0</v>
      </c>
      <c r="L135" s="553">
        <v>0</v>
      </c>
      <c r="M135" s="553">
        <v>0</v>
      </c>
      <c r="N135" s="553">
        <v>0</v>
      </c>
      <c r="O135" s="553">
        <v>0</v>
      </c>
      <c r="P135" s="553">
        <v>0</v>
      </c>
      <c r="Q135" s="553">
        <v>0</v>
      </c>
      <c r="R135" s="553">
        <v>0</v>
      </c>
      <c r="S135" s="553">
        <v>0</v>
      </c>
      <c r="T135" s="553">
        <v>0</v>
      </c>
      <c r="U135" s="553">
        <v>0</v>
      </c>
      <c r="V135" s="553">
        <v>0</v>
      </c>
      <c r="W135" s="553">
        <v>0</v>
      </c>
      <c r="X135" s="553">
        <v>0</v>
      </c>
      <c r="Y135" s="553">
        <v>0</v>
      </c>
      <c r="Z135" s="553">
        <v>0</v>
      </c>
      <c r="AA135" s="553"/>
      <c r="AB135" s="553"/>
      <c r="AD135" s="553"/>
      <c r="AF135" s="557"/>
      <c r="AG135" s="557"/>
      <c r="AH135" s="557"/>
      <c r="AI135" s="557"/>
      <c r="AM135" s="528"/>
      <c r="AV135" s="528"/>
      <c r="BD135" s="528"/>
      <c r="BL135" s="528"/>
      <c r="BT135" s="528"/>
      <c r="CB135" s="528"/>
      <c r="CD135" s="528"/>
      <c r="CJ135" s="528"/>
    </row>
    <row r="136" spans="1:88" ht="12.75" customHeight="1" x14ac:dyDescent="0.3">
      <c r="A136" s="591" t="s">
        <v>1720</v>
      </c>
      <c r="B136" s="552" t="str">
        <f t="shared" si="4"/>
        <v>X</v>
      </c>
      <c r="C136" s="558" t="s">
        <v>1721</v>
      </c>
      <c r="D136" s="558"/>
      <c r="E136" s="553">
        <v>0</v>
      </c>
      <c r="F136" s="553">
        <v>0</v>
      </c>
      <c r="G136" s="553">
        <v>0</v>
      </c>
      <c r="H136" s="553">
        <v>0</v>
      </c>
      <c r="I136" s="553">
        <v>0</v>
      </c>
      <c r="J136" s="553">
        <v>0</v>
      </c>
      <c r="K136" s="553">
        <v>0</v>
      </c>
      <c r="L136" s="553">
        <v>0</v>
      </c>
      <c r="M136" s="553">
        <v>0</v>
      </c>
      <c r="N136" s="553">
        <v>0</v>
      </c>
      <c r="O136" s="553">
        <v>0</v>
      </c>
      <c r="P136" s="553">
        <v>0</v>
      </c>
      <c r="Q136" s="553">
        <v>0</v>
      </c>
      <c r="R136" s="553">
        <v>0</v>
      </c>
      <c r="S136" s="553">
        <v>0</v>
      </c>
      <c r="T136" s="553">
        <v>0</v>
      </c>
      <c r="U136" s="553">
        <v>0</v>
      </c>
      <c r="V136" s="553">
        <v>0</v>
      </c>
      <c r="W136" s="553">
        <v>0</v>
      </c>
      <c r="X136" s="553">
        <v>0</v>
      </c>
      <c r="Y136" s="553">
        <v>0</v>
      </c>
      <c r="Z136" s="553">
        <v>0</v>
      </c>
      <c r="AA136" s="553">
        <v>0</v>
      </c>
      <c r="AB136" s="553">
        <v>7.6999999582767487E-2</v>
      </c>
      <c r="AD136" s="553"/>
      <c r="AF136" s="557"/>
      <c r="AG136" s="557"/>
      <c r="AH136" s="557"/>
      <c r="AI136" s="557"/>
      <c r="AM136" s="528"/>
      <c r="AV136" s="528"/>
      <c r="BD136" s="528"/>
      <c r="BL136" s="528"/>
      <c r="BT136" s="528"/>
      <c r="CB136" s="528"/>
      <c r="CD136" s="528"/>
      <c r="CJ136" s="528"/>
    </row>
    <row r="137" spans="1:88" ht="12.75" customHeight="1" x14ac:dyDescent="0.3">
      <c r="A137" s="591" t="s">
        <v>1722</v>
      </c>
      <c r="B137" s="552" t="str">
        <f t="shared" si="4"/>
        <v/>
      </c>
      <c r="C137" s="556" t="s">
        <v>1723</v>
      </c>
      <c r="D137" s="556"/>
      <c r="E137" s="553">
        <v>0</v>
      </c>
      <c r="F137" s="553">
        <v>0</v>
      </c>
      <c r="G137" s="553">
        <v>0</v>
      </c>
      <c r="H137" s="553">
        <v>0</v>
      </c>
      <c r="I137" s="553">
        <v>0</v>
      </c>
      <c r="J137" s="553">
        <v>0</v>
      </c>
      <c r="K137" s="553">
        <v>0</v>
      </c>
      <c r="L137" s="553">
        <v>0</v>
      </c>
      <c r="M137" s="553">
        <v>0</v>
      </c>
      <c r="N137" s="553">
        <v>0</v>
      </c>
      <c r="O137" s="553">
        <v>0</v>
      </c>
      <c r="P137" s="553">
        <v>0</v>
      </c>
      <c r="Q137" s="553">
        <v>0</v>
      </c>
      <c r="R137" s="553">
        <v>0</v>
      </c>
      <c r="S137" s="553">
        <v>0</v>
      </c>
      <c r="T137" s="553">
        <v>0</v>
      </c>
      <c r="U137" s="553">
        <v>0</v>
      </c>
      <c r="V137" s="553">
        <v>0</v>
      </c>
      <c r="W137" s="553">
        <v>0</v>
      </c>
      <c r="X137" s="553">
        <v>0</v>
      </c>
      <c r="Y137" s="553">
        <v>0</v>
      </c>
      <c r="Z137" s="553">
        <v>0</v>
      </c>
      <c r="AA137" s="553"/>
      <c r="AB137" s="553"/>
      <c r="AD137" s="553"/>
      <c r="AF137" s="557"/>
      <c r="AG137" s="557"/>
      <c r="AH137" s="557"/>
      <c r="AI137" s="557"/>
      <c r="AM137" s="528"/>
      <c r="AV137" s="528"/>
      <c r="BD137" s="528"/>
      <c r="BL137" s="528"/>
      <c r="BT137" s="528"/>
      <c r="CB137" s="528"/>
      <c r="CD137" s="528"/>
      <c r="CJ137" s="528"/>
    </row>
    <row r="138" spans="1:88" ht="12.75" customHeight="1" x14ac:dyDescent="0.3">
      <c r="A138" s="591" t="s">
        <v>1724</v>
      </c>
      <c r="B138" s="552" t="str">
        <f t="shared" si="4"/>
        <v/>
      </c>
      <c r="C138" s="555" t="s">
        <v>1725</v>
      </c>
      <c r="D138" s="555"/>
      <c r="E138" s="553">
        <v>0</v>
      </c>
      <c r="F138" s="553">
        <v>0</v>
      </c>
      <c r="G138" s="553">
        <v>0</v>
      </c>
      <c r="H138" s="553">
        <v>0</v>
      </c>
      <c r="I138" s="553">
        <v>0</v>
      </c>
      <c r="J138" s="553">
        <v>0</v>
      </c>
      <c r="K138" s="553">
        <v>0</v>
      </c>
      <c r="L138" s="553">
        <v>0</v>
      </c>
      <c r="M138" s="553">
        <v>0</v>
      </c>
      <c r="N138" s="553">
        <v>0</v>
      </c>
      <c r="O138" s="553">
        <v>0</v>
      </c>
      <c r="P138" s="553">
        <v>0</v>
      </c>
      <c r="Q138" s="553">
        <v>0</v>
      </c>
      <c r="R138" s="553">
        <v>0</v>
      </c>
      <c r="S138" s="553">
        <v>0</v>
      </c>
      <c r="T138" s="553">
        <v>0</v>
      </c>
      <c r="U138" s="553">
        <v>0</v>
      </c>
      <c r="V138" s="553">
        <v>0</v>
      </c>
      <c r="W138" s="553">
        <v>0</v>
      </c>
      <c r="X138" s="553">
        <v>0</v>
      </c>
      <c r="Y138" s="553">
        <v>0</v>
      </c>
      <c r="Z138" s="553">
        <v>0</v>
      </c>
      <c r="AA138" s="553"/>
      <c r="AB138" s="553"/>
      <c r="AD138" s="553"/>
      <c r="AF138" s="557"/>
      <c r="AG138" s="557"/>
      <c r="AH138" s="557"/>
      <c r="AI138" s="557"/>
      <c r="AM138" s="528"/>
      <c r="AV138" s="528"/>
      <c r="BD138" s="528"/>
      <c r="BL138" s="528"/>
      <c r="BT138" s="528"/>
      <c r="CB138" s="528"/>
      <c r="CD138" s="528"/>
      <c r="CJ138" s="528"/>
    </row>
    <row r="139" spans="1:88" ht="12.75" customHeight="1" x14ac:dyDescent="0.3">
      <c r="A139" s="591" t="s">
        <v>1726</v>
      </c>
      <c r="B139" s="552" t="str">
        <f t="shared" si="4"/>
        <v/>
      </c>
      <c r="C139" s="556" t="s">
        <v>1727</v>
      </c>
      <c r="D139" s="556"/>
      <c r="E139" s="553">
        <v>0</v>
      </c>
      <c r="F139" s="553">
        <v>0</v>
      </c>
      <c r="G139" s="553">
        <v>0</v>
      </c>
      <c r="H139" s="553">
        <v>0</v>
      </c>
      <c r="I139" s="553">
        <v>0</v>
      </c>
      <c r="J139" s="553">
        <v>0</v>
      </c>
      <c r="K139" s="553">
        <v>0</v>
      </c>
      <c r="L139" s="553">
        <v>0</v>
      </c>
      <c r="M139" s="553">
        <v>0</v>
      </c>
      <c r="N139" s="553">
        <v>0</v>
      </c>
      <c r="O139" s="553">
        <v>0</v>
      </c>
      <c r="P139" s="553">
        <v>0</v>
      </c>
      <c r="Q139" s="553">
        <v>0</v>
      </c>
      <c r="R139" s="553">
        <v>0</v>
      </c>
      <c r="S139" s="553">
        <v>0</v>
      </c>
      <c r="T139" s="553">
        <v>0</v>
      </c>
      <c r="U139" s="553">
        <v>0</v>
      </c>
      <c r="V139" s="553">
        <v>0</v>
      </c>
      <c r="W139" s="553">
        <v>0</v>
      </c>
      <c r="X139" s="553">
        <v>0</v>
      </c>
      <c r="Y139" s="553">
        <v>0</v>
      </c>
      <c r="Z139" s="553">
        <v>0</v>
      </c>
      <c r="AA139" s="553"/>
      <c r="AB139" s="553"/>
      <c r="AD139" s="553"/>
      <c r="AF139" s="557"/>
      <c r="AG139" s="557"/>
      <c r="AH139" s="557"/>
      <c r="AI139" s="557"/>
      <c r="AM139" s="528"/>
      <c r="AV139" s="528"/>
      <c r="BD139" s="528"/>
      <c r="BL139" s="528"/>
      <c r="BT139" s="528"/>
      <c r="CB139" s="528"/>
      <c r="CD139" s="528"/>
      <c r="CJ139" s="528"/>
    </row>
    <row r="140" spans="1:88" ht="12.75" customHeight="1" x14ac:dyDescent="0.3">
      <c r="A140" s="591" t="s">
        <v>1728</v>
      </c>
      <c r="B140" s="552" t="str">
        <f t="shared" si="4"/>
        <v/>
      </c>
      <c r="C140" s="556" t="s">
        <v>1729</v>
      </c>
      <c r="D140" s="556"/>
      <c r="E140" s="553">
        <v>0</v>
      </c>
      <c r="F140" s="553">
        <v>0</v>
      </c>
      <c r="G140" s="553">
        <v>0</v>
      </c>
      <c r="H140" s="553">
        <v>0</v>
      </c>
      <c r="I140" s="553">
        <v>0</v>
      </c>
      <c r="J140" s="553">
        <v>0</v>
      </c>
      <c r="K140" s="553">
        <v>0</v>
      </c>
      <c r="L140" s="553">
        <v>0</v>
      </c>
      <c r="M140" s="553">
        <v>0</v>
      </c>
      <c r="N140" s="553">
        <v>0</v>
      </c>
      <c r="O140" s="553">
        <v>0</v>
      </c>
      <c r="P140" s="553">
        <v>0</v>
      </c>
      <c r="Q140" s="553">
        <v>0</v>
      </c>
      <c r="R140" s="553">
        <v>0</v>
      </c>
      <c r="S140" s="553">
        <v>0</v>
      </c>
      <c r="T140" s="553">
        <v>0</v>
      </c>
      <c r="U140" s="553">
        <v>0</v>
      </c>
      <c r="V140" s="553">
        <v>0</v>
      </c>
      <c r="W140" s="553">
        <v>0</v>
      </c>
      <c r="X140" s="553">
        <v>0</v>
      </c>
      <c r="Y140" s="553">
        <v>0</v>
      </c>
      <c r="Z140" s="553">
        <v>0</v>
      </c>
      <c r="AA140" s="553"/>
      <c r="AB140" s="553"/>
      <c r="AD140" s="553"/>
      <c r="AF140" s="557"/>
      <c r="AG140" s="557"/>
      <c r="AH140" s="557"/>
      <c r="AI140" s="557"/>
      <c r="AM140" s="528"/>
      <c r="AV140" s="528"/>
      <c r="BD140" s="528"/>
      <c r="BL140" s="528"/>
      <c r="BT140" s="528"/>
      <c r="CB140" s="528"/>
      <c r="CD140" s="528"/>
      <c r="CJ140" s="528"/>
    </row>
    <row r="141" spans="1:88" s="546" customFormat="1" ht="20.25" customHeight="1" x14ac:dyDescent="0.3">
      <c r="A141" s="592" t="s">
        <v>1730</v>
      </c>
      <c r="B141" s="560" t="str">
        <f t="shared" si="4"/>
        <v>X</v>
      </c>
      <c r="C141" s="561" t="s">
        <v>1731</v>
      </c>
      <c r="D141" s="561"/>
      <c r="E141" s="921">
        <v>0.88305354118347168</v>
      </c>
      <c r="F141" s="921">
        <v>0.2611088752746582</v>
      </c>
      <c r="G141" s="921">
        <v>1.5372565984725952</v>
      </c>
      <c r="H141" s="921">
        <v>2.1385335922241211</v>
      </c>
      <c r="I141" s="921">
        <v>-0.3005538284778595</v>
      </c>
      <c r="J141" s="921">
        <v>-7.2708718478679657E-2</v>
      </c>
      <c r="K141" s="921">
        <v>0.31070747971534729</v>
      </c>
      <c r="L141" s="921">
        <v>0.18250812590122223</v>
      </c>
      <c r="M141" s="921">
        <v>0.33140188455581665</v>
      </c>
      <c r="N141" s="921">
        <v>6.0422748327255249E-2</v>
      </c>
      <c r="O141" s="921">
        <v>1.6435902565717697E-2</v>
      </c>
      <c r="P141" s="921">
        <v>0.60183995962142944</v>
      </c>
      <c r="Q141" s="921">
        <v>0.46201598644256592</v>
      </c>
      <c r="R141" s="921">
        <v>0.77380198240280151</v>
      </c>
      <c r="S141" s="921">
        <v>1.2271440029144287</v>
      </c>
      <c r="T141" s="921">
        <v>0.67362397909164429</v>
      </c>
      <c r="U141" s="921">
        <v>1.4306590557098389</v>
      </c>
      <c r="V141" s="921">
        <v>0.88213300704956055</v>
      </c>
      <c r="W141" s="921">
        <v>1.1755839586257935</v>
      </c>
      <c r="X141" s="921">
        <v>1.7753289937973022</v>
      </c>
      <c r="Y141" s="921">
        <v>1.8619910478591919</v>
      </c>
      <c r="Z141" s="921">
        <v>3.1719779968261719</v>
      </c>
      <c r="AA141" s="921">
        <v>2.1389999389648438</v>
      </c>
      <c r="AB141" s="921">
        <v>1.156000018119812</v>
      </c>
      <c r="AC141" s="529"/>
      <c r="AD141" s="553"/>
      <c r="AE141" s="529"/>
      <c r="AF141" s="562"/>
      <c r="AG141" s="562"/>
      <c r="AH141" s="562"/>
      <c r="AI141" s="562"/>
      <c r="AK141" s="528"/>
      <c r="AL141" s="528"/>
      <c r="AM141" s="528"/>
      <c r="AN141" s="528"/>
      <c r="AV141" s="545"/>
      <c r="BD141" s="545"/>
      <c r="BL141" s="545"/>
      <c r="BT141" s="545"/>
      <c r="CB141" s="545"/>
      <c r="CD141" s="545"/>
      <c r="CJ141" s="545"/>
    </row>
    <row r="142" spans="1:88" s="546" customFormat="1" ht="20.25" customHeight="1" x14ac:dyDescent="0.3">
      <c r="A142" s="592"/>
      <c r="B142" s="560" t="s">
        <v>510</v>
      </c>
      <c r="C142" s="94" t="s">
        <v>1732</v>
      </c>
      <c r="D142" s="311"/>
      <c r="E142" s="311"/>
      <c r="F142" s="311"/>
      <c r="G142" s="311"/>
      <c r="H142" s="311"/>
      <c r="I142" s="311"/>
      <c r="J142" s="311"/>
      <c r="K142" s="311"/>
      <c r="L142" s="311"/>
      <c r="M142" s="311"/>
      <c r="N142" s="311"/>
      <c r="O142" s="311"/>
      <c r="P142" s="311"/>
      <c r="Q142" s="311"/>
      <c r="R142" s="311"/>
      <c r="S142" s="311"/>
      <c r="T142" s="311"/>
      <c r="U142" s="311"/>
      <c r="V142" s="240"/>
      <c r="W142" s="240"/>
      <c r="X142" s="240"/>
      <c r="Y142" s="240"/>
      <c r="Z142" s="240"/>
      <c r="AA142" s="240"/>
      <c r="AB142" s="240"/>
      <c r="AC142" s="529"/>
      <c r="AD142" s="553"/>
      <c r="AE142" s="529"/>
      <c r="AF142" s="562"/>
      <c r="AG142" s="562"/>
      <c r="AH142" s="562"/>
      <c r="AI142" s="562"/>
      <c r="AK142" s="528"/>
      <c r="AL142" s="528"/>
      <c r="AM142" s="528"/>
      <c r="AN142" s="528"/>
      <c r="AV142" s="545"/>
      <c r="BD142" s="545"/>
      <c r="BL142" s="545"/>
      <c r="BT142" s="545"/>
      <c r="CB142" s="545"/>
      <c r="CD142" s="545"/>
      <c r="CJ142" s="545"/>
    </row>
    <row r="143" spans="1:88" s="546" customFormat="1" ht="20.25" customHeight="1" x14ac:dyDescent="0.3">
      <c r="A143" s="592"/>
      <c r="B143" s="560" t="s">
        <v>510</v>
      </c>
      <c r="C143" s="67" t="s">
        <v>369</v>
      </c>
      <c r="D143" s="276" t="s">
        <v>232</v>
      </c>
      <c r="E143" s="276" t="str">
        <f t="shared" ref="E143:AB143" si="5">E2</f>
        <v>FY00</v>
      </c>
      <c r="F143" s="276" t="str">
        <f t="shared" si="5"/>
        <v>FY01</v>
      </c>
      <c r="G143" s="276" t="str">
        <f t="shared" si="5"/>
        <v>FY02</v>
      </c>
      <c r="H143" s="276" t="str">
        <f t="shared" si="5"/>
        <v>FY03</v>
      </c>
      <c r="I143" s="276" t="str">
        <f t="shared" si="5"/>
        <v>FY04</v>
      </c>
      <c r="J143" s="276" t="str">
        <f t="shared" si="5"/>
        <v>FY05</v>
      </c>
      <c r="K143" s="276" t="str">
        <f t="shared" si="5"/>
        <v>FY06</v>
      </c>
      <c r="L143" s="276" t="str">
        <f t="shared" si="5"/>
        <v>FY07</v>
      </c>
      <c r="M143" s="276" t="str">
        <f t="shared" si="5"/>
        <v>FY08</v>
      </c>
      <c r="N143" s="276" t="str">
        <f t="shared" si="5"/>
        <v>FY09</v>
      </c>
      <c r="O143" s="276" t="str">
        <f t="shared" si="5"/>
        <v>FY10</v>
      </c>
      <c r="P143" s="276" t="str">
        <f t="shared" si="5"/>
        <v>FY11</v>
      </c>
      <c r="Q143" s="276" t="str">
        <f t="shared" si="5"/>
        <v>FY12</v>
      </c>
      <c r="R143" s="276" t="str">
        <f t="shared" si="5"/>
        <v>FY13</v>
      </c>
      <c r="S143" s="276" t="str">
        <f t="shared" si="5"/>
        <v>FY14</v>
      </c>
      <c r="T143" s="276" t="str">
        <f t="shared" si="5"/>
        <v>FY15</v>
      </c>
      <c r="U143" s="276" t="str">
        <f t="shared" si="5"/>
        <v>FY16</v>
      </c>
      <c r="V143" s="276" t="str">
        <f t="shared" si="5"/>
        <v>FY17</v>
      </c>
      <c r="W143" s="276" t="str">
        <f t="shared" si="5"/>
        <v>FY18</v>
      </c>
      <c r="X143" s="276" t="str">
        <f t="shared" si="5"/>
        <v>FY19</v>
      </c>
      <c r="Y143" s="276" t="str">
        <f t="shared" si="5"/>
        <v>FY20</v>
      </c>
      <c r="Z143" s="276" t="str">
        <f t="shared" si="5"/>
        <v>FY21</v>
      </c>
      <c r="AA143" s="276" t="str">
        <f t="shared" si="5"/>
        <v>FY22</v>
      </c>
      <c r="AB143" s="276" t="str">
        <f t="shared" si="5"/>
        <v>FY23</v>
      </c>
      <c r="AC143" s="529"/>
      <c r="AD143" s="553"/>
      <c r="AE143" s="529"/>
      <c r="AF143" s="562"/>
      <c r="AG143" s="562"/>
      <c r="AH143" s="562"/>
      <c r="AI143" s="562"/>
      <c r="AK143" s="528"/>
      <c r="AL143" s="528"/>
      <c r="AM143" s="528"/>
      <c r="AN143" s="528"/>
      <c r="AV143" s="545"/>
      <c r="BD143" s="545"/>
      <c r="BL143" s="545"/>
      <c r="BT143" s="545"/>
      <c r="CB143" s="545"/>
      <c r="CD143" s="545"/>
      <c r="CJ143" s="545"/>
    </row>
    <row r="144" spans="1:88" ht="20.25" customHeight="1" x14ac:dyDescent="0.3">
      <c r="A144" s="591">
        <v>2</v>
      </c>
      <c r="B144" s="552" t="str">
        <f t="shared" ref="B144:B175" si="6">IF(SUM(E144:AI144)=0,"","X")</f>
        <v>X</v>
      </c>
      <c r="C144" s="563" t="s">
        <v>1733</v>
      </c>
      <c r="D144" s="563"/>
      <c r="E144" s="553">
        <v>-71.156539916992188</v>
      </c>
      <c r="F144" s="553">
        <v>-64.414466857910156</v>
      </c>
      <c r="G144" s="553">
        <v>-58.979438781738281</v>
      </c>
      <c r="H144" s="553">
        <v>-60.417385101318359</v>
      </c>
      <c r="I144" s="553">
        <v>-62.737831115722656</v>
      </c>
      <c r="J144" s="553">
        <v>-61.373443603515625</v>
      </c>
      <c r="K144" s="553">
        <v>-66.637786865234375</v>
      </c>
      <c r="L144" s="553">
        <v>-71.766708374023438</v>
      </c>
      <c r="M144" s="553">
        <v>-73.291366577148438</v>
      </c>
      <c r="N144" s="553">
        <v>-67.163261413574219</v>
      </c>
      <c r="O144" s="553">
        <v>-67.960906982421875</v>
      </c>
      <c r="P144" s="553">
        <v>-70.190315246582031</v>
      </c>
      <c r="Q144" s="553">
        <v>-75.484138488769531</v>
      </c>
      <c r="R144" s="553">
        <v>-81.052314758300781</v>
      </c>
      <c r="S144" s="553">
        <v>-86.791069030761719</v>
      </c>
      <c r="T144" s="553">
        <v>-86.953140258789063</v>
      </c>
      <c r="U144" s="553">
        <v>-97.222763061523438</v>
      </c>
      <c r="V144" s="553">
        <v>-92.750137329101563</v>
      </c>
      <c r="W144" s="553">
        <v>-102.29367828369141</v>
      </c>
      <c r="X144" s="553">
        <v>-103.57906341552734</v>
      </c>
      <c r="Y144" s="553">
        <v>-134.26728820800781</v>
      </c>
      <c r="Z144" s="553">
        <v>-134.44775390625</v>
      </c>
      <c r="AA144" s="553">
        <v>-128.45799255371094</v>
      </c>
      <c r="AB144" s="553">
        <v>-123.56500244140625</v>
      </c>
      <c r="AD144" s="553"/>
      <c r="AM144" s="528"/>
      <c r="AN144" s="528"/>
      <c r="AV144" s="528"/>
      <c r="BD144" s="528"/>
      <c r="BL144" s="528"/>
      <c r="BT144" s="528"/>
      <c r="CB144" s="528"/>
      <c r="CD144" s="532"/>
      <c r="CJ144" s="528"/>
    </row>
    <row r="145" spans="1:88" ht="12.75" customHeight="1" x14ac:dyDescent="0.3">
      <c r="A145" s="563">
        <v>2.1</v>
      </c>
      <c r="B145" s="552" t="str">
        <f t="shared" si="6"/>
        <v>X</v>
      </c>
      <c r="C145" s="541" t="s">
        <v>1734</v>
      </c>
      <c r="D145" s="541"/>
      <c r="E145" s="553">
        <v>-29.652217864990234</v>
      </c>
      <c r="F145" s="553">
        <v>-30.128410339355469</v>
      </c>
      <c r="G145" s="553">
        <v>-30.844417572021484</v>
      </c>
      <c r="H145" s="553">
        <v>-32.006458282470703</v>
      </c>
      <c r="I145" s="553">
        <v>-31.481176376342773</v>
      </c>
      <c r="J145" s="553">
        <v>-31.625574111938477</v>
      </c>
      <c r="K145" s="553">
        <v>-32.655269622802734</v>
      </c>
      <c r="L145" s="553">
        <v>-33.786006927490234</v>
      </c>
      <c r="M145" s="553">
        <v>-34.819297790527344</v>
      </c>
      <c r="N145" s="553">
        <v>-34.217464447021484</v>
      </c>
      <c r="O145" s="553">
        <v>-33.386486053466797</v>
      </c>
      <c r="P145" s="553">
        <v>-34.338253021240234</v>
      </c>
      <c r="Q145" s="553">
        <v>-34.772171020507813</v>
      </c>
      <c r="R145" s="553">
        <v>-35.919692993164063</v>
      </c>
      <c r="S145" s="553">
        <v>-36.148105621337891</v>
      </c>
      <c r="T145" s="553">
        <v>-37.582847595214844</v>
      </c>
      <c r="U145" s="553">
        <v>-40.967243194580078</v>
      </c>
      <c r="V145" s="553">
        <v>-42.857566833496094</v>
      </c>
      <c r="W145" s="553">
        <v>-44.574729919433594</v>
      </c>
      <c r="X145" s="553">
        <v>-45.540962219238281</v>
      </c>
      <c r="Y145" s="553">
        <v>-48.404029846191406</v>
      </c>
      <c r="Z145" s="553">
        <v>-48.717685699462891</v>
      </c>
      <c r="AA145" s="553">
        <v>-47.272998809814453</v>
      </c>
      <c r="AB145" s="553">
        <v>-50.469001770019531</v>
      </c>
      <c r="AD145" s="553"/>
      <c r="AM145" s="528"/>
      <c r="AV145" s="528"/>
      <c r="BD145" s="528"/>
      <c r="BL145" s="528"/>
      <c r="BT145" s="528"/>
      <c r="CB145" s="528"/>
      <c r="CD145" s="528"/>
      <c r="CJ145" s="528"/>
    </row>
    <row r="146" spans="1:88" ht="12.75" customHeight="1" x14ac:dyDescent="0.3">
      <c r="A146" s="563" t="s">
        <v>1735</v>
      </c>
      <c r="B146" s="552" t="str">
        <f t="shared" si="6"/>
        <v>X</v>
      </c>
      <c r="C146" s="555" t="s">
        <v>1736</v>
      </c>
      <c r="D146" s="555"/>
      <c r="E146" s="553">
        <v>-26.457660675048828</v>
      </c>
      <c r="F146" s="553">
        <v>-26.87260627746582</v>
      </c>
      <c r="G146" s="553">
        <v>-27.505136489868164</v>
      </c>
      <c r="H146" s="553">
        <v>-28.496543884277344</v>
      </c>
      <c r="I146" s="553">
        <v>-28.062259674072266</v>
      </c>
      <c r="J146" s="553">
        <v>-28.1639404296875</v>
      </c>
      <c r="K146" s="553">
        <v>-29.093677520751953</v>
      </c>
      <c r="L146" s="553">
        <v>-30.109983444213867</v>
      </c>
      <c r="M146" s="553">
        <v>-31.022192001342773</v>
      </c>
      <c r="N146" s="553">
        <v>-30.493686676025391</v>
      </c>
      <c r="O146" s="553">
        <v>-29.777627944946289</v>
      </c>
      <c r="P146" s="553">
        <v>-30.592994689941406</v>
      </c>
      <c r="Q146" s="553">
        <v>-31.097352981567383</v>
      </c>
      <c r="R146" s="553">
        <v>-32.176479339599609</v>
      </c>
      <c r="S146" s="553">
        <v>-32.369964599609375</v>
      </c>
      <c r="T146" s="553">
        <v>-33.664691925048828</v>
      </c>
      <c r="U146" s="553">
        <v>-36.679916381835938</v>
      </c>
      <c r="V146" s="553">
        <v>-38.419689178466797</v>
      </c>
      <c r="W146" s="553">
        <v>-39.925437927246094</v>
      </c>
      <c r="X146" s="553">
        <v>-40.801040649414063</v>
      </c>
      <c r="Y146" s="553">
        <v>-43.414596557617188</v>
      </c>
      <c r="Z146" s="553">
        <v>-43.803466796875</v>
      </c>
      <c r="AA146" s="553">
        <v>-41.174999237060547</v>
      </c>
      <c r="AB146" s="553">
        <v>-44.627998352050781</v>
      </c>
      <c r="AD146" s="553"/>
      <c r="AM146" s="528"/>
      <c r="AV146" s="528"/>
      <c r="BD146" s="528"/>
      <c r="BL146" s="528"/>
      <c r="BT146" s="528"/>
      <c r="CB146" s="528"/>
      <c r="CD146" s="528"/>
      <c r="CJ146" s="528"/>
    </row>
    <row r="147" spans="1:88" ht="12.75" customHeight="1" x14ac:dyDescent="0.3">
      <c r="A147" s="563" t="s">
        <v>1737</v>
      </c>
      <c r="B147" s="552" t="str">
        <f t="shared" si="6"/>
        <v>X</v>
      </c>
      <c r="C147" s="556" t="s">
        <v>1738</v>
      </c>
      <c r="D147" s="556"/>
      <c r="E147" s="553">
        <v>-25.818220138549805</v>
      </c>
      <c r="F147" s="553">
        <v>-26.277626037597656</v>
      </c>
      <c r="G147" s="553">
        <v>-27.014560699462891</v>
      </c>
      <c r="H147" s="553">
        <v>-28.496543884277344</v>
      </c>
      <c r="I147" s="553">
        <v>-28.062259674072266</v>
      </c>
      <c r="J147" s="553">
        <v>-28.1639404296875</v>
      </c>
      <c r="K147" s="553">
        <v>-29.093677520751953</v>
      </c>
      <c r="L147" s="553">
        <v>-30.109983444213867</v>
      </c>
      <c r="M147" s="553">
        <v>-31.022192001342773</v>
      </c>
      <c r="N147" s="553">
        <v>-30.493686676025391</v>
      </c>
      <c r="O147" s="553">
        <v>-29.777627944946289</v>
      </c>
      <c r="P147" s="553">
        <v>-30.592994689941406</v>
      </c>
      <c r="Q147" s="553">
        <v>-31.126352310180664</v>
      </c>
      <c r="R147" s="553">
        <v>-32.205478668212891</v>
      </c>
      <c r="S147" s="553">
        <v>-32.369964599609375</v>
      </c>
      <c r="T147" s="553">
        <v>-33.664691925048828</v>
      </c>
      <c r="U147" s="553">
        <v>-36.679916381835938</v>
      </c>
      <c r="V147" s="553">
        <v>-38.419689178466797</v>
      </c>
      <c r="W147" s="553">
        <v>-39.925437927246094</v>
      </c>
      <c r="X147" s="553">
        <v>-40.801040649414063</v>
      </c>
      <c r="Y147" s="553">
        <v>-43.414596557617188</v>
      </c>
      <c r="Z147" s="553">
        <v>-43.803466796875</v>
      </c>
      <c r="AA147" s="553">
        <v>-41.174999237060547</v>
      </c>
      <c r="AB147" s="553">
        <v>-44.627998352050781</v>
      </c>
      <c r="AD147" s="553"/>
      <c r="AM147" s="528"/>
      <c r="AV147" s="528"/>
      <c r="BD147" s="528"/>
      <c r="BL147" s="528"/>
      <c r="BT147" s="528"/>
      <c r="CB147" s="528"/>
      <c r="CD147" s="528"/>
      <c r="CJ147" s="528"/>
    </row>
    <row r="148" spans="1:88" ht="12.75" customHeight="1" x14ac:dyDescent="0.3">
      <c r="A148" s="563" t="s">
        <v>1739</v>
      </c>
      <c r="B148" s="552" t="str">
        <f t="shared" si="6"/>
        <v>X</v>
      </c>
      <c r="C148" s="556" t="s">
        <v>1740</v>
      </c>
      <c r="D148" s="556"/>
      <c r="E148" s="553">
        <v>-0.63944000005722046</v>
      </c>
      <c r="F148" s="553">
        <v>-0.59498101472854614</v>
      </c>
      <c r="G148" s="553">
        <v>-0.49057599902153015</v>
      </c>
      <c r="H148" s="553">
        <v>0</v>
      </c>
      <c r="I148" s="553">
        <v>0</v>
      </c>
      <c r="J148" s="553">
        <v>0</v>
      </c>
      <c r="K148" s="553">
        <v>0</v>
      </c>
      <c r="L148" s="553">
        <v>0</v>
      </c>
      <c r="M148" s="553">
        <v>0</v>
      </c>
      <c r="N148" s="553">
        <v>0</v>
      </c>
      <c r="O148" s="553">
        <v>0</v>
      </c>
      <c r="P148" s="553">
        <v>0</v>
      </c>
      <c r="Q148" s="553">
        <v>2.8999999165534973E-2</v>
      </c>
      <c r="R148" s="553">
        <v>2.8999999165534973E-2</v>
      </c>
      <c r="S148" s="553">
        <v>0</v>
      </c>
      <c r="T148" s="553">
        <v>0</v>
      </c>
      <c r="U148" s="553">
        <v>0</v>
      </c>
      <c r="V148" s="553">
        <v>0</v>
      </c>
      <c r="W148" s="553">
        <v>0</v>
      </c>
      <c r="X148" s="553">
        <v>0</v>
      </c>
      <c r="Y148" s="553">
        <v>0</v>
      </c>
      <c r="Z148" s="553">
        <v>0</v>
      </c>
      <c r="AA148" s="553">
        <v>0</v>
      </c>
      <c r="AB148" s="553">
        <v>0</v>
      </c>
      <c r="AD148" s="553"/>
      <c r="AM148" s="528"/>
      <c r="AV148" s="528"/>
      <c r="BD148" s="528"/>
      <c r="BL148" s="528"/>
      <c r="BT148" s="528"/>
      <c r="CB148" s="528"/>
      <c r="CJ148" s="528"/>
    </row>
    <row r="149" spans="1:88" ht="12.75" customHeight="1" x14ac:dyDescent="0.3">
      <c r="A149" s="563" t="s">
        <v>1741</v>
      </c>
      <c r="B149" s="552" t="str">
        <f t="shared" si="6"/>
        <v>X</v>
      </c>
      <c r="C149" s="555" t="s">
        <v>1742</v>
      </c>
      <c r="D149" s="555"/>
      <c r="E149" s="553">
        <v>-3.1945571899414063</v>
      </c>
      <c r="F149" s="553">
        <v>-3.2558043003082275</v>
      </c>
      <c r="G149" s="553">
        <v>-3.339280366897583</v>
      </c>
      <c r="H149" s="553">
        <v>-3.5099120140075684</v>
      </c>
      <c r="I149" s="553">
        <v>-3.4189169406890869</v>
      </c>
      <c r="J149" s="553">
        <v>-3.461634635925293</v>
      </c>
      <c r="K149" s="553">
        <v>-3.5615932941436768</v>
      </c>
      <c r="L149" s="553">
        <v>-3.6760227680206299</v>
      </c>
      <c r="M149" s="553">
        <v>-3.7971060276031494</v>
      </c>
      <c r="N149" s="553">
        <v>-3.7237768173217773</v>
      </c>
      <c r="O149" s="553">
        <v>-3.6088571548461914</v>
      </c>
      <c r="P149" s="553">
        <v>-3.745258092880249</v>
      </c>
      <c r="Q149" s="553">
        <v>-3.6748189926147461</v>
      </c>
      <c r="R149" s="553">
        <v>-3.7432131767272949</v>
      </c>
      <c r="S149" s="553">
        <v>-3.7781398296356201</v>
      </c>
      <c r="T149" s="553">
        <v>-3.9181537628173828</v>
      </c>
      <c r="U149" s="553">
        <v>-4.287327766418457</v>
      </c>
      <c r="V149" s="553">
        <v>-4.4378757476806641</v>
      </c>
      <c r="W149" s="553">
        <v>-4.6492938995361328</v>
      </c>
      <c r="X149" s="553">
        <v>-4.7399210929870605</v>
      </c>
      <c r="Y149" s="553">
        <v>-4.9894294738769531</v>
      </c>
      <c r="Z149" s="553">
        <v>-4.9142160415649414</v>
      </c>
      <c r="AA149" s="553">
        <v>-6.0980000495910645</v>
      </c>
      <c r="AB149" s="553">
        <v>-5.8410000801086426</v>
      </c>
      <c r="AD149" s="553"/>
      <c r="AM149" s="528"/>
      <c r="AV149" s="528"/>
      <c r="BD149" s="528"/>
      <c r="BL149" s="528"/>
      <c r="BT149" s="528"/>
      <c r="CB149" s="528"/>
      <c r="CJ149" s="528"/>
    </row>
    <row r="150" spans="1:88" ht="12.75" customHeight="1" x14ac:dyDescent="0.3">
      <c r="A150" s="563" t="s">
        <v>1743</v>
      </c>
      <c r="B150" s="552" t="str">
        <f t="shared" si="6"/>
        <v>X</v>
      </c>
      <c r="C150" s="556" t="s">
        <v>1744</v>
      </c>
      <c r="D150" s="556"/>
      <c r="E150" s="553">
        <v>-3.1945571899414063</v>
      </c>
      <c r="F150" s="553">
        <v>-3.2558043003082275</v>
      </c>
      <c r="G150" s="553">
        <v>-3.339280366897583</v>
      </c>
      <c r="H150" s="553">
        <v>-3.5099120140075684</v>
      </c>
      <c r="I150" s="553">
        <v>-3.4189169406890869</v>
      </c>
      <c r="J150" s="553">
        <v>-3.461634635925293</v>
      </c>
      <c r="K150" s="553">
        <v>-3.5615932941436768</v>
      </c>
      <c r="L150" s="553">
        <v>-3.6760227680206299</v>
      </c>
      <c r="M150" s="553">
        <v>-3.7971060276031494</v>
      </c>
      <c r="N150" s="553">
        <v>-3.7237768173217773</v>
      </c>
      <c r="O150" s="553">
        <v>-3.6088571548461914</v>
      </c>
      <c r="P150" s="553">
        <v>-3.745258092880249</v>
      </c>
      <c r="Q150" s="553">
        <v>-3.6748189926147461</v>
      </c>
      <c r="R150" s="553">
        <v>-3.7432131767272949</v>
      </c>
      <c r="S150" s="553">
        <v>-3.7781398296356201</v>
      </c>
      <c r="T150" s="553">
        <v>-3.9181537628173828</v>
      </c>
      <c r="U150" s="553">
        <v>-4.287327766418457</v>
      </c>
      <c r="V150" s="553">
        <v>-4.4378757476806641</v>
      </c>
      <c r="W150" s="553">
        <v>-4.6492938995361328</v>
      </c>
      <c r="X150" s="553">
        <v>-4.7399210929870605</v>
      </c>
      <c r="Y150" s="553">
        <v>-4.9894294738769531</v>
      </c>
      <c r="Z150" s="553">
        <v>-4.9142160415649414</v>
      </c>
      <c r="AA150" s="553">
        <v>-6.0980000495910645</v>
      </c>
      <c r="AB150" s="553">
        <v>-5.8410000801086426</v>
      </c>
      <c r="AD150" s="553"/>
      <c r="AM150" s="528"/>
      <c r="AV150" s="528"/>
      <c r="BD150" s="528"/>
      <c r="BL150" s="528"/>
      <c r="BT150" s="528"/>
      <c r="CB150" s="528"/>
      <c r="CD150" s="528"/>
      <c r="CJ150" s="528"/>
    </row>
    <row r="151" spans="1:88" ht="12.75" customHeight="1" x14ac:dyDescent="0.3">
      <c r="A151" s="563" t="s">
        <v>1745</v>
      </c>
      <c r="B151" s="552" t="str">
        <f t="shared" si="6"/>
        <v/>
      </c>
      <c r="C151" s="556" t="s">
        <v>1746</v>
      </c>
      <c r="D151" s="556"/>
      <c r="E151" s="553">
        <v>0</v>
      </c>
      <c r="F151" s="553">
        <v>0</v>
      </c>
      <c r="G151" s="553">
        <v>0</v>
      </c>
      <c r="H151" s="553">
        <v>0</v>
      </c>
      <c r="I151" s="553">
        <v>0</v>
      </c>
      <c r="J151" s="553">
        <v>0</v>
      </c>
      <c r="K151" s="553">
        <v>0</v>
      </c>
      <c r="L151" s="553">
        <v>0</v>
      </c>
      <c r="M151" s="553">
        <v>0</v>
      </c>
      <c r="N151" s="553">
        <v>0</v>
      </c>
      <c r="O151" s="553">
        <v>0</v>
      </c>
      <c r="P151" s="553">
        <v>0</v>
      </c>
      <c r="Q151" s="553">
        <v>0</v>
      </c>
      <c r="R151" s="553">
        <v>0</v>
      </c>
      <c r="S151" s="553">
        <v>0</v>
      </c>
      <c r="T151" s="553">
        <v>0</v>
      </c>
      <c r="U151" s="553">
        <v>0</v>
      </c>
      <c r="V151" s="553">
        <v>0</v>
      </c>
      <c r="W151" s="553">
        <v>0</v>
      </c>
      <c r="X151" s="553">
        <v>0</v>
      </c>
      <c r="Y151" s="553">
        <v>0</v>
      </c>
      <c r="Z151" s="553">
        <v>0</v>
      </c>
      <c r="AA151" s="553"/>
      <c r="AB151" s="553"/>
      <c r="AD151" s="553"/>
      <c r="AM151" s="528"/>
      <c r="AV151" s="528"/>
      <c r="BD151" s="528"/>
      <c r="BL151" s="528"/>
      <c r="BT151" s="528"/>
      <c r="CB151" s="528"/>
      <c r="CD151" s="528"/>
      <c r="CJ151" s="528"/>
    </row>
    <row r="152" spans="1:88" ht="12.75" customHeight="1" x14ac:dyDescent="0.3">
      <c r="A152" s="563">
        <v>2.2000000000000002</v>
      </c>
      <c r="B152" s="552" t="str">
        <f t="shared" si="6"/>
        <v>X</v>
      </c>
      <c r="C152" s="541" t="s">
        <v>1747</v>
      </c>
      <c r="D152" s="541"/>
      <c r="E152" s="553">
        <v>-15.49851131439209</v>
      </c>
      <c r="F152" s="553">
        <v>-15.461820602416992</v>
      </c>
      <c r="G152" s="553">
        <v>-14.124922752380371</v>
      </c>
      <c r="H152" s="553">
        <v>-15.984689712524414</v>
      </c>
      <c r="I152" s="553">
        <v>-16.133378982543945</v>
      </c>
      <c r="J152" s="553">
        <v>-14.617353439331055</v>
      </c>
      <c r="K152" s="553">
        <v>-18.934820175170898</v>
      </c>
      <c r="L152" s="553">
        <v>-18.254705429077148</v>
      </c>
      <c r="M152" s="553">
        <v>-20.393379211425781</v>
      </c>
      <c r="N152" s="553">
        <v>-19.041826248168945</v>
      </c>
      <c r="O152" s="553">
        <v>-19.043954849243164</v>
      </c>
      <c r="P152" s="553">
        <v>-20.158468246459961</v>
      </c>
      <c r="Q152" s="553">
        <v>-21.938774108886719</v>
      </c>
      <c r="R152" s="553">
        <v>-22.573873519897461</v>
      </c>
      <c r="S152" s="553">
        <v>-24.636985778808594</v>
      </c>
      <c r="T152" s="553">
        <v>-24.44639778137207</v>
      </c>
      <c r="U152" s="553">
        <v>-25.865066528320313</v>
      </c>
      <c r="V152" s="553">
        <v>-25.096368789672852</v>
      </c>
      <c r="W152" s="553">
        <v>-26.582307815551758</v>
      </c>
      <c r="X152" s="553">
        <v>-27.132867813110352</v>
      </c>
      <c r="Y152" s="553">
        <v>-26.834028244018555</v>
      </c>
      <c r="Z152" s="553">
        <v>-28.089820861816406</v>
      </c>
      <c r="AA152" s="553">
        <v>-28.333999633789063</v>
      </c>
      <c r="AB152" s="553">
        <v>-34.655998229980469</v>
      </c>
      <c r="AD152" s="553"/>
      <c r="AM152" s="528"/>
      <c r="AV152" s="528"/>
      <c r="BD152" s="528"/>
      <c r="BL152" s="528"/>
      <c r="BT152" s="528"/>
      <c r="CB152" s="528"/>
      <c r="CJ152" s="528"/>
    </row>
    <row r="153" spans="1:88" ht="12.75" customHeight="1" x14ac:dyDescent="0.3">
      <c r="A153" s="563" t="s">
        <v>1748</v>
      </c>
      <c r="B153" s="552" t="str">
        <f t="shared" si="6"/>
        <v>X</v>
      </c>
      <c r="C153" s="555" t="s">
        <v>1749</v>
      </c>
      <c r="D153" s="555"/>
      <c r="E153" s="553">
        <v>-0.97786808013916016</v>
      </c>
      <c r="F153" s="553">
        <v>-0.88478952646255493</v>
      </c>
      <c r="G153" s="553">
        <v>-0.82928186655044556</v>
      </c>
      <c r="H153" s="553">
        <v>-0.60609269142150879</v>
      </c>
      <c r="I153" s="553">
        <v>-0.76080954074859619</v>
      </c>
      <c r="J153" s="553">
        <v>-0.57282060384750366</v>
      </c>
      <c r="K153" s="553">
        <v>-0.80383998155593872</v>
      </c>
      <c r="L153" s="553">
        <v>-0.84987914562225342</v>
      </c>
      <c r="M153" s="553">
        <v>-0.73982143402099609</v>
      </c>
      <c r="N153" s="553">
        <v>-0.74922537803649902</v>
      </c>
      <c r="O153" s="553">
        <v>-0.67878013849258423</v>
      </c>
      <c r="P153" s="553">
        <v>-0.84828448295593262</v>
      </c>
      <c r="Q153" s="553">
        <v>-0.75446182489395142</v>
      </c>
      <c r="R153" s="553">
        <v>-0.85399597883224487</v>
      </c>
      <c r="S153" s="553">
        <v>-1.1539503335952759</v>
      </c>
      <c r="T153" s="553">
        <v>-1.3458008766174316</v>
      </c>
      <c r="U153" s="553">
        <v>-1.4770623445510864</v>
      </c>
      <c r="V153" s="553">
        <v>-1.323517918586731</v>
      </c>
      <c r="W153" s="553">
        <v>-1.4553043842315674</v>
      </c>
      <c r="X153" s="553">
        <v>-1.3894499540328979</v>
      </c>
      <c r="Y153" s="553">
        <v>-1.5724829435348511</v>
      </c>
      <c r="Z153" s="553">
        <v>-1.4321689605712891</v>
      </c>
      <c r="AA153" s="553">
        <v>-1.3819999694824219</v>
      </c>
      <c r="AB153" s="553">
        <v>-1.6929999589920044</v>
      </c>
      <c r="AD153" s="553"/>
      <c r="AM153" s="528"/>
      <c r="AV153" s="528"/>
      <c r="BD153" s="528"/>
      <c r="BL153" s="528"/>
      <c r="BT153" s="528"/>
      <c r="CB153" s="528"/>
      <c r="CD153" s="528"/>
      <c r="CJ153" s="528"/>
    </row>
    <row r="154" spans="1:88" ht="12.75" customHeight="1" x14ac:dyDescent="0.3">
      <c r="A154" s="563" t="s">
        <v>1750</v>
      </c>
      <c r="B154" s="552" t="str">
        <f t="shared" si="6"/>
        <v>X</v>
      </c>
      <c r="C154" s="555" t="s">
        <v>1751</v>
      </c>
      <c r="D154" s="555"/>
      <c r="E154" s="553">
        <v>-0.22520400583744049</v>
      </c>
      <c r="F154" s="553">
        <v>0</v>
      </c>
      <c r="G154" s="553">
        <v>0</v>
      </c>
      <c r="H154" s="553">
        <v>-5.8903999626636505E-2</v>
      </c>
      <c r="I154" s="553">
        <v>-8.4489002823829651E-2</v>
      </c>
      <c r="J154" s="553">
        <v>-0.15247300267219543</v>
      </c>
      <c r="K154" s="553">
        <v>0</v>
      </c>
      <c r="L154" s="553">
        <v>0</v>
      </c>
      <c r="M154" s="553">
        <v>0</v>
      </c>
      <c r="N154" s="553">
        <v>0</v>
      </c>
      <c r="O154" s="553">
        <v>0</v>
      </c>
      <c r="P154" s="553">
        <v>0</v>
      </c>
      <c r="Q154" s="553">
        <v>0</v>
      </c>
      <c r="R154" s="553">
        <v>0</v>
      </c>
      <c r="S154" s="553">
        <v>0</v>
      </c>
      <c r="T154" s="553">
        <v>0</v>
      </c>
      <c r="U154" s="553">
        <v>0</v>
      </c>
      <c r="V154" s="553">
        <v>0</v>
      </c>
      <c r="W154" s="553">
        <v>0</v>
      </c>
      <c r="X154" s="553">
        <v>0</v>
      </c>
      <c r="Y154" s="553">
        <v>0</v>
      </c>
      <c r="Z154" s="553">
        <v>0</v>
      </c>
      <c r="AA154" s="553">
        <v>0</v>
      </c>
      <c r="AB154" s="553">
        <v>0</v>
      </c>
      <c r="AD154" s="553"/>
      <c r="AM154" s="528"/>
      <c r="AV154" s="528"/>
      <c r="BD154" s="528"/>
      <c r="BL154" s="528"/>
      <c r="BT154" s="528"/>
      <c r="CB154" s="528"/>
      <c r="CD154" s="528"/>
      <c r="CJ154" s="528"/>
    </row>
    <row r="155" spans="1:88" ht="12.75" customHeight="1" x14ac:dyDescent="0.3">
      <c r="A155" s="563" t="s">
        <v>1752</v>
      </c>
      <c r="B155" s="552" t="str">
        <f t="shared" si="6"/>
        <v>X</v>
      </c>
      <c r="C155" s="555" t="s">
        <v>1753</v>
      </c>
      <c r="D155" s="555"/>
      <c r="E155" s="553">
        <v>-1.6367180347442627</v>
      </c>
      <c r="F155" s="553">
        <v>-0.44191399216651917</v>
      </c>
      <c r="G155" s="553">
        <v>-0.18387700617313385</v>
      </c>
      <c r="H155" s="553">
        <v>-0.61492997407913208</v>
      </c>
      <c r="I155" s="553">
        <v>-0.1855040043592453</v>
      </c>
      <c r="J155" s="553">
        <v>-0.27872699499130249</v>
      </c>
      <c r="K155" s="553">
        <v>-0.18106000125408173</v>
      </c>
      <c r="L155" s="553">
        <v>-0.32317900657653809</v>
      </c>
      <c r="M155" s="553">
        <v>-0.37533101439476013</v>
      </c>
      <c r="N155" s="553">
        <v>-0.69280797243118286</v>
      </c>
      <c r="O155" s="553">
        <v>-0.17061600089073181</v>
      </c>
      <c r="P155" s="553">
        <v>-0.35968399047851563</v>
      </c>
      <c r="Q155" s="553">
        <v>-0.23639599978923798</v>
      </c>
      <c r="R155" s="553">
        <v>-0.27426299452781677</v>
      </c>
      <c r="S155" s="553">
        <v>-9.9670000374317169E-2</v>
      </c>
      <c r="T155" s="553">
        <v>-0.26354700326919556</v>
      </c>
      <c r="U155" s="553">
        <v>-0.13914600014686584</v>
      </c>
      <c r="V155" s="553">
        <v>-9.750799834728241E-2</v>
      </c>
      <c r="W155" s="553">
        <v>-6.7351996898651123E-2</v>
      </c>
      <c r="X155" s="553">
        <v>-0.22321599721908569</v>
      </c>
      <c r="Y155" s="553">
        <v>-4.7382000833749771E-2</v>
      </c>
      <c r="Z155" s="553">
        <v>-7.1667000651359558E-2</v>
      </c>
      <c r="AA155" s="553">
        <v>-0.1080000028014183</v>
      </c>
      <c r="AB155" s="553">
        <v>-0.28499999642372131</v>
      </c>
      <c r="AD155" s="553"/>
      <c r="AM155" s="528"/>
      <c r="AV155" s="528"/>
      <c r="BD155" s="528"/>
      <c r="BL155" s="528"/>
      <c r="BT155" s="528"/>
      <c r="CB155" s="528"/>
      <c r="CJ155" s="528"/>
    </row>
    <row r="156" spans="1:88" ht="12.75" customHeight="1" x14ac:dyDescent="0.3">
      <c r="A156" s="563" t="s">
        <v>1754</v>
      </c>
      <c r="B156" s="552" t="str">
        <f t="shared" si="6"/>
        <v>X</v>
      </c>
      <c r="C156" s="555" t="s">
        <v>1755</v>
      </c>
      <c r="D156" s="555"/>
      <c r="E156" s="553">
        <v>-2.0539605617523193</v>
      </c>
      <c r="F156" s="553">
        <v>-1.9284812211990356</v>
      </c>
      <c r="G156" s="553">
        <v>-1.8285611867904663</v>
      </c>
      <c r="H156" s="553">
        <v>-3.4414377212524414</v>
      </c>
      <c r="I156" s="553">
        <v>-2.7093760967254639</v>
      </c>
      <c r="J156" s="553">
        <v>-2.611013650894165</v>
      </c>
      <c r="K156" s="553">
        <v>-3.0114226341247559</v>
      </c>
      <c r="L156" s="553">
        <v>-2.5209145545959473</v>
      </c>
      <c r="M156" s="553">
        <v>-1.9405118227005005</v>
      </c>
      <c r="N156" s="553">
        <v>-2.0330624580383301</v>
      </c>
      <c r="O156" s="553">
        <v>-1.901847243309021</v>
      </c>
      <c r="P156" s="553">
        <v>-2.3414716720581055</v>
      </c>
      <c r="Q156" s="553">
        <v>-2.2671902179718018</v>
      </c>
      <c r="R156" s="553">
        <v>-2.4967896938323975</v>
      </c>
      <c r="S156" s="553">
        <v>-2.0657331943511963</v>
      </c>
      <c r="T156" s="553">
        <v>-2.3154506683349609</v>
      </c>
      <c r="U156" s="553">
        <v>-2.2216172218322754</v>
      </c>
      <c r="V156" s="553">
        <v>-3.5884270668029785</v>
      </c>
      <c r="W156" s="553">
        <v>-3.2906863689422607</v>
      </c>
      <c r="X156" s="553">
        <v>-3.6607329845428467</v>
      </c>
      <c r="Y156" s="553">
        <v>-4.5370149612426758</v>
      </c>
      <c r="Z156" s="553">
        <v>-4.7682218551635742</v>
      </c>
      <c r="AA156" s="553">
        <v>-3.9590001106262207</v>
      </c>
      <c r="AB156" s="553">
        <v>-4.4559998512268066</v>
      </c>
      <c r="AD156" s="553"/>
      <c r="AM156" s="528"/>
      <c r="AV156" s="528"/>
      <c r="BD156" s="528"/>
      <c r="BL156" s="528"/>
      <c r="BT156" s="528"/>
      <c r="CB156" s="528"/>
      <c r="CJ156" s="528"/>
    </row>
    <row r="157" spans="1:88" ht="12.75" customHeight="1" x14ac:dyDescent="0.3">
      <c r="A157" s="563" t="s">
        <v>1756</v>
      </c>
      <c r="B157" s="552" t="str">
        <f t="shared" si="6"/>
        <v>X</v>
      </c>
      <c r="C157" s="555" t="s">
        <v>1757</v>
      </c>
      <c r="D157" s="555"/>
      <c r="E157" s="553">
        <v>-0.12022200226783752</v>
      </c>
      <c r="F157" s="553">
        <v>-0.11133699864149094</v>
      </c>
      <c r="G157" s="553">
        <v>-5.1793999969959259E-2</v>
      </c>
      <c r="H157" s="553">
        <v>0</v>
      </c>
      <c r="I157" s="553">
        <v>0</v>
      </c>
      <c r="J157" s="553">
        <v>0</v>
      </c>
      <c r="K157" s="553">
        <v>0</v>
      </c>
      <c r="L157" s="553">
        <v>0</v>
      </c>
      <c r="M157" s="553">
        <v>0</v>
      </c>
      <c r="N157" s="553">
        <v>0</v>
      </c>
      <c r="O157" s="553">
        <v>0</v>
      </c>
      <c r="P157" s="553">
        <v>0</v>
      </c>
      <c r="Q157" s="553">
        <v>0</v>
      </c>
      <c r="R157" s="553">
        <v>0</v>
      </c>
      <c r="S157" s="553">
        <v>0</v>
      </c>
      <c r="T157" s="553">
        <v>0</v>
      </c>
      <c r="U157" s="553">
        <v>0</v>
      </c>
      <c r="V157" s="553">
        <v>0</v>
      </c>
      <c r="W157" s="553">
        <v>0</v>
      </c>
      <c r="X157" s="553">
        <v>0</v>
      </c>
      <c r="Y157" s="553">
        <v>0</v>
      </c>
      <c r="Z157" s="553">
        <v>0</v>
      </c>
      <c r="AA157" s="553">
        <v>0</v>
      </c>
      <c r="AB157" s="553">
        <v>0</v>
      </c>
      <c r="AD157" s="553"/>
      <c r="AM157" s="528"/>
      <c r="AV157" s="528"/>
      <c r="BD157" s="528"/>
      <c r="BL157" s="528"/>
      <c r="BT157" s="528"/>
      <c r="CB157" s="528"/>
      <c r="CJ157" s="528"/>
    </row>
    <row r="158" spans="1:88" ht="12.75" customHeight="1" x14ac:dyDescent="0.3">
      <c r="A158" s="563" t="s">
        <v>1758</v>
      </c>
      <c r="B158" s="552" t="str">
        <f t="shared" si="6"/>
        <v>X</v>
      </c>
      <c r="C158" s="555" t="s">
        <v>1759</v>
      </c>
      <c r="D158" s="555"/>
      <c r="E158" s="553">
        <v>-0.20498199760913849</v>
      </c>
      <c r="F158" s="553">
        <v>-1.3962299823760986</v>
      </c>
      <c r="G158" s="553">
        <v>-1.4474790096282959</v>
      </c>
      <c r="H158" s="553">
        <v>-1.6105070114135742</v>
      </c>
      <c r="I158" s="553">
        <v>-1.4456139802932739</v>
      </c>
      <c r="J158" s="553">
        <v>-1.6116739511489868</v>
      </c>
      <c r="K158" s="553">
        <v>-2.1916990280151367</v>
      </c>
      <c r="L158" s="553">
        <v>-2.1946210861206055</v>
      </c>
      <c r="M158" s="553">
        <v>-2.0694561004638672</v>
      </c>
      <c r="N158" s="553">
        <v>-2.0196731090545654</v>
      </c>
      <c r="O158" s="553">
        <v>-2.6269559860229492</v>
      </c>
      <c r="P158" s="553">
        <v>-3.2306621074676514</v>
      </c>
      <c r="Q158" s="553">
        <v>-2.4444870948791504</v>
      </c>
      <c r="R158" s="553">
        <v>-2.5236740112304688</v>
      </c>
      <c r="S158" s="553">
        <v>-1.7594350576400757</v>
      </c>
      <c r="T158" s="553">
        <v>-1.6312810182571411</v>
      </c>
      <c r="U158" s="553">
        <v>-1.6969699859619141</v>
      </c>
      <c r="V158" s="553">
        <v>-1.1519609689712524</v>
      </c>
      <c r="W158" s="553">
        <v>-1.6243380308151245</v>
      </c>
      <c r="X158" s="553">
        <v>-1.7249079942703247</v>
      </c>
      <c r="Y158" s="553">
        <v>-1.6344239711761475</v>
      </c>
      <c r="Z158" s="553">
        <v>-1.9906450510025024</v>
      </c>
      <c r="AA158" s="553">
        <v>-2.0329999923706055</v>
      </c>
      <c r="AB158" s="553">
        <v>-2.3480000495910645</v>
      </c>
      <c r="AD158" s="553"/>
      <c r="AM158" s="528"/>
      <c r="AV158" s="528"/>
      <c r="BD158" s="528"/>
      <c r="BL158" s="528"/>
      <c r="BT158" s="528"/>
      <c r="CB158" s="528"/>
      <c r="CD158" s="528"/>
      <c r="CJ158" s="528"/>
    </row>
    <row r="159" spans="1:88" ht="12.75" customHeight="1" x14ac:dyDescent="0.3">
      <c r="A159" s="563" t="s">
        <v>1760</v>
      </c>
      <c r="B159" s="552" t="str">
        <f t="shared" si="6"/>
        <v>X</v>
      </c>
      <c r="C159" s="555" t="s">
        <v>1761</v>
      </c>
      <c r="D159" s="555"/>
      <c r="E159" s="553">
        <v>0</v>
      </c>
      <c r="F159" s="553">
        <v>0</v>
      </c>
      <c r="G159" s="553">
        <v>0</v>
      </c>
      <c r="H159" s="553">
        <v>0</v>
      </c>
      <c r="I159" s="553">
        <v>0</v>
      </c>
      <c r="J159" s="553">
        <v>0</v>
      </c>
      <c r="K159" s="553">
        <v>0</v>
      </c>
      <c r="L159" s="553">
        <v>0</v>
      </c>
      <c r="M159" s="553">
        <v>0</v>
      </c>
      <c r="N159" s="553">
        <v>0</v>
      </c>
      <c r="O159" s="553">
        <v>0</v>
      </c>
      <c r="P159" s="553">
        <v>0</v>
      </c>
      <c r="Q159" s="553">
        <v>0</v>
      </c>
      <c r="R159" s="553">
        <v>0</v>
      </c>
      <c r="S159" s="553">
        <v>-1.3285399675369263</v>
      </c>
      <c r="T159" s="553">
        <v>-0.88051402568817139</v>
      </c>
      <c r="U159" s="553">
        <v>-1.3326959609985352</v>
      </c>
      <c r="V159" s="553">
        <v>-0.96541100740432739</v>
      </c>
      <c r="W159" s="553">
        <v>-1.5676770210266113</v>
      </c>
      <c r="X159" s="553">
        <v>-1.465641975402832</v>
      </c>
      <c r="Y159" s="553">
        <v>-1.1683919429779053</v>
      </c>
      <c r="Z159" s="553">
        <v>-1.4753400087356567</v>
      </c>
      <c r="AA159" s="553">
        <v>-0.89600002765655518</v>
      </c>
      <c r="AB159" s="553">
        <v>-1.3760000467300415</v>
      </c>
      <c r="AD159" s="553"/>
      <c r="AM159" s="528"/>
      <c r="AV159" s="528"/>
      <c r="BD159" s="528"/>
      <c r="BL159" s="528"/>
      <c r="BT159" s="528"/>
      <c r="CB159" s="528"/>
      <c r="CD159" s="528"/>
      <c r="CJ159" s="528"/>
    </row>
    <row r="160" spans="1:88" ht="12.75" customHeight="1" x14ac:dyDescent="0.3">
      <c r="A160" s="563" t="s">
        <v>1762</v>
      </c>
      <c r="B160" s="552" t="str">
        <f t="shared" si="6"/>
        <v>X</v>
      </c>
      <c r="C160" s="555" t="s">
        <v>1763</v>
      </c>
      <c r="D160" s="555"/>
      <c r="E160" s="553">
        <v>-0.78438502550125122</v>
      </c>
      <c r="F160" s="553">
        <v>-0.62684899568557739</v>
      </c>
      <c r="G160" s="553">
        <v>-0.61176109313964844</v>
      </c>
      <c r="H160" s="553">
        <v>-0.54460632801055908</v>
      </c>
      <c r="I160" s="553">
        <v>-0.6106799840927124</v>
      </c>
      <c r="J160" s="553">
        <v>-0.76155948638916016</v>
      </c>
      <c r="K160" s="553">
        <v>-0.82454633712768555</v>
      </c>
      <c r="L160" s="553">
        <v>-0.97788524627685547</v>
      </c>
      <c r="M160" s="553">
        <v>-1.0427290201187134</v>
      </c>
      <c r="N160" s="553">
        <v>-0.76490169763565063</v>
      </c>
      <c r="O160" s="553">
        <v>-0.88472551107406616</v>
      </c>
      <c r="P160" s="553">
        <v>-0.90296125411987305</v>
      </c>
      <c r="Q160" s="553">
        <v>-1.1820697784423828</v>
      </c>
      <c r="R160" s="553">
        <v>-1.0775241851806641</v>
      </c>
      <c r="S160" s="553">
        <v>-1.0432698726654053</v>
      </c>
      <c r="T160" s="553">
        <v>-0.94925326108932495</v>
      </c>
      <c r="U160" s="553">
        <v>-0.85680830478668213</v>
      </c>
      <c r="V160" s="553">
        <v>-0.95072191953659058</v>
      </c>
      <c r="W160" s="553">
        <v>-1.0779391527175903</v>
      </c>
      <c r="X160" s="553">
        <v>-1.144044041633606</v>
      </c>
      <c r="Y160" s="553">
        <v>-1.2066620588302612</v>
      </c>
      <c r="Z160" s="553">
        <v>-1.2378380298614502</v>
      </c>
      <c r="AA160" s="553">
        <v>-1.4079999923706055</v>
      </c>
      <c r="AB160" s="553">
        <v>-1.5390000343322754</v>
      </c>
      <c r="AD160" s="553"/>
      <c r="AM160" s="528"/>
      <c r="AV160" s="528"/>
      <c r="BD160" s="528"/>
      <c r="BL160" s="528"/>
      <c r="BT160" s="528"/>
      <c r="CB160" s="528"/>
      <c r="CJ160" s="528"/>
    </row>
    <row r="161" spans="1:88" ht="12.75" customHeight="1" x14ac:dyDescent="0.3">
      <c r="A161" s="563" t="s">
        <v>1764</v>
      </c>
      <c r="B161" s="552" t="str">
        <f t="shared" si="6"/>
        <v>X</v>
      </c>
      <c r="C161" s="555" t="s">
        <v>1765</v>
      </c>
      <c r="D161" s="555"/>
      <c r="E161" s="553">
        <v>-1.5439502000808716</v>
      </c>
      <c r="F161" s="553">
        <v>-1.7888025045394897</v>
      </c>
      <c r="G161" s="553">
        <v>-1.5658918619155884</v>
      </c>
      <c r="H161" s="553">
        <v>-1.5800755023956299</v>
      </c>
      <c r="I161" s="553">
        <v>-1.5052498579025269</v>
      </c>
      <c r="J161" s="553">
        <v>-2.2932243347167969</v>
      </c>
      <c r="K161" s="553">
        <v>-2.89176344871521</v>
      </c>
      <c r="L161" s="553">
        <v>-3.412266731262207</v>
      </c>
      <c r="M161" s="553">
        <v>-4.1492714881896973</v>
      </c>
      <c r="N161" s="553">
        <v>-4.2511229515075684</v>
      </c>
      <c r="O161" s="553">
        <v>-4.2547421455383301</v>
      </c>
      <c r="P161" s="553">
        <v>-3.5518801212310791</v>
      </c>
      <c r="Q161" s="553">
        <v>-5.749323844909668</v>
      </c>
      <c r="R161" s="553">
        <v>-5.1493258476257324</v>
      </c>
      <c r="S161" s="553">
        <v>-3.7181391716003418</v>
      </c>
      <c r="T161" s="553">
        <v>-2.7336301803588867</v>
      </c>
      <c r="U161" s="553">
        <v>-2.4873156547546387</v>
      </c>
      <c r="V161" s="553">
        <v>-2.7330315113067627</v>
      </c>
      <c r="W161" s="553">
        <v>-2.9584147930145264</v>
      </c>
      <c r="X161" s="553">
        <v>-3.0946369171142578</v>
      </c>
      <c r="Y161" s="553">
        <v>-3.3529410362243652</v>
      </c>
      <c r="Z161" s="553">
        <v>-2.6896939277648926</v>
      </c>
      <c r="AA161" s="553">
        <v>-4.815000057220459</v>
      </c>
      <c r="AB161" s="553">
        <v>-5.4699997901916504</v>
      </c>
      <c r="AD161" s="553"/>
      <c r="AM161" s="528"/>
      <c r="AV161" s="528"/>
      <c r="BD161" s="528"/>
      <c r="BL161" s="528"/>
      <c r="BT161" s="528"/>
      <c r="CB161" s="528"/>
      <c r="CD161" s="528"/>
      <c r="CJ161" s="528"/>
    </row>
    <row r="162" spans="1:88" ht="12.75" customHeight="1" x14ac:dyDescent="0.3">
      <c r="A162" s="563" t="s">
        <v>1766</v>
      </c>
      <c r="B162" s="552" t="str">
        <f t="shared" si="6"/>
        <v>X</v>
      </c>
      <c r="C162" s="555" t="s">
        <v>1767</v>
      </c>
      <c r="D162" s="555"/>
      <c r="E162" s="553">
        <v>-1.2031896114349365</v>
      </c>
      <c r="F162" s="553">
        <v>-1.2903759479522705</v>
      </c>
      <c r="G162" s="553">
        <v>-0.98091709613800049</v>
      </c>
      <c r="H162" s="553">
        <v>-0.70713514089584351</v>
      </c>
      <c r="I162" s="553">
        <v>-0.94316977262496948</v>
      </c>
      <c r="J162" s="553">
        <v>-0.47160401940345764</v>
      </c>
      <c r="K162" s="553">
        <v>-0.75124746561050415</v>
      </c>
      <c r="L162" s="553">
        <v>-0.60896551609039307</v>
      </c>
      <c r="M162" s="553">
        <v>-1.2886404991149902</v>
      </c>
      <c r="N162" s="553">
        <v>-0.93634498119354248</v>
      </c>
      <c r="O162" s="553">
        <v>-0.54741972684860229</v>
      </c>
      <c r="P162" s="553">
        <v>-0.12818735837936401</v>
      </c>
      <c r="Q162" s="553">
        <v>-0.4316437840461731</v>
      </c>
      <c r="R162" s="553">
        <v>-0.82271599769592285</v>
      </c>
      <c r="S162" s="553">
        <v>-2.3850729465484619</v>
      </c>
      <c r="T162" s="553">
        <v>-1.7487119436264038</v>
      </c>
      <c r="U162" s="553">
        <v>-2.2629797458648682</v>
      </c>
      <c r="V162" s="553">
        <v>-1.3505460023880005</v>
      </c>
      <c r="W162" s="553">
        <v>-1.1047166585922241</v>
      </c>
      <c r="X162" s="553">
        <v>-1.6207619905471802</v>
      </c>
      <c r="Y162" s="553">
        <v>-0.8181920051574707</v>
      </c>
      <c r="Z162" s="553">
        <v>-1.3409470319747925</v>
      </c>
      <c r="AA162" s="553">
        <v>-1.0720000267028809</v>
      </c>
      <c r="AB162" s="553">
        <v>-1.003000020980835</v>
      </c>
      <c r="AD162" s="553"/>
      <c r="AM162" s="528"/>
      <c r="AV162" s="528"/>
      <c r="BD162" s="528"/>
      <c r="BL162" s="528"/>
      <c r="BT162" s="528"/>
      <c r="CB162" s="528"/>
      <c r="CD162" s="528"/>
      <c r="CJ162" s="528"/>
    </row>
    <row r="163" spans="1:88" ht="12.75" customHeight="1" x14ac:dyDescent="0.3">
      <c r="A163" s="563" t="s">
        <v>1768</v>
      </c>
      <c r="B163" s="552" t="str">
        <f t="shared" si="6"/>
        <v>X</v>
      </c>
      <c r="C163" s="555" t="s">
        <v>1769</v>
      </c>
      <c r="D163" s="555"/>
      <c r="E163" s="553">
        <v>-2.8516000136733055E-2</v>
      </c>
      <c r="F163" s="553">
        <v>-3.0331000685691833E-2</v>
      </c>
      <c r="G163" s="553">
        <v>-1.0786999948322773E-2</v>
      </c>
      <c r="H163" s="553">
        <v>-2.2095000371336937E-2</v>
      </c>
      <c r="I163" s="553">
        <v>-2.2309999912977219E-2</v>
      </c>
      <c r="J163" s="553">
        <v>-2.6736000552773476E-2</v>
      </c>
      <c r="K163" s="553">
        <v>-3.2737001776695251E-2</v>
      </c>
      <c r="L163" s="553">
        <v>-2.894200012087822E-2</v>
      </c>
      <c r="M163" s="553">
        <v>-2.8704000636935234E-2</v>
      </c>
      <c r="N163" s="553">
        <v>-5.3100999444723129E-2</v>
      </c>
      <c r="O163" s="553">
        <v>-3.7957001477479935E-2</v>
      </c>
      <c r="P163" s="553">
        <v>-2.1468000486493111E-2</v>
      </c>
      <c r="Q163" s="553">
        <v>-3.8183998316526413E-2</v>
      </c>
      <c r="R163" s="553">
        <v>-5.1210001111030579E-2</v>
      </c>
      <c r="S163" s="553">
        <v>-0.12520800530910492</v>
      </c>
      <c r="T163" s="553">
        <v>-5.1810998469591141E-2</v>
      </c>
      <c r="U163" s="553">
        <v>-0.24447900056838989</v>
      </c>
      <c r="V163" s="553">
        <v>-4.6619001775979996E-2</v>
      </c>
      <c r="W163" s="553">
        <v>-1.877100020647049E-2</v>
      </c>
      <c r="X163" s="553">
        <v>-7.4654996395111084E-2</v>
      </c>
      <c r="Y163" s="553">
        <v>-0.32012501358985901</v>
      </c>
      <c r="Z163" s="553">
        <v>-0.15380899608135223</v>
      </c>
      <c r="AA163" s="553">
        <v>-0.23000000417232513</v>
      </c>
      <c r="AB163" s="553">
        <v>-0.31499999761581421</v>
      </c>
      <c r="AD163" s="553"/>
      <c r="AM163" s="528"/>
      <c r="AV163" s="528"/>
      <c r="BD163" s="528"/>
      <c r="BL163" s="528"/>
      <c r="BT163" s="528"/>
      <c r="CB163" s="528"/>
      <c r="CJ163" s="528"/>
    </row>
    <row r="164" spans="1:88" ht="12.75" customHeight="1" x14ac:dyDescent="0.3">
      <c r="A164" s="563" t="s">
        <v>1770</v>
      </c>
      <c r="B164" s="552" t="str">
        <f t="shared" si="6"/>
        <v>X</v>
      </c>
      <c r="C164" s="555" t="s">
        <v>1771</v>
      </c>
      <c r="D164" s="555"/>
      <c r="E164" s="553">
        <v>-1.8141827583312988</v>
      </c>
      <c r="F164" s="553">
        <v>-1.7165005207061768</v>
      </c>
      <c r="G164" s="553">
        <v>-2.0713896751403809</v>
      </c>
      <c r="H164" s="553">
        <v>-2.075441837310791</v>
      </c>
      <c r="I164" s="553">
        <v>-1.9100468158721924</v>
      </c>
      <c r="J164" s="553">
        <v>-1.644719123840332</v>
      </c>
      <c r="K164" s="553">
        <v>-1.9618687629699707</v>
      </c>
      <c r="L164" s="553">
        <v>-2.1635844707489014</v>
      </c>
      <c r="M164" s="553">
        <v>-2.0711464881896973</v>
      </c>
      <c r="N164" s="553">
        <v>-2.0899975299835205</v>
      </c>
      <c r="O164" s="553">
        <v>-2.5513057708740234</v>
      </c>
      <c r="P164" s="553">
        <v>-1.9320446252822876</v>
      </c>
      <c r="Q164" s="553">
        <v>-2.065579891204834</v>
      </c>
      <c r="R164" s="553">
        <v>-1.922898530960083</v>
      </c>
      <c r="S164" s="553">
        <v>-2.2949061393737793</v>
      </c>
      <c r="T164" s="553">
        <v>-2.7429866790771484</v>
      </c>
      <c r="U164" s="553">
        <v>-2.9466254711151123</v>
      </c>
      <c r="V164" s="553">
        <v>-3.1957705020904541</v>
      </c>
      <c r="W164" s="553">
        <v>-3.8779213428497314</v>
      </c>
      <c r="X164" s="553">
        <v>-3.8133790493011475</v>
      </c>
      <c r="Y164" s="553">
        <v>-1.8805910348892212</v>
      </c>
      <c r="Z164" s="553">
        <v>-0.30222299695014954</v>
      </c>
      <c r="AA164" s="553">
        <v>-1.7319999933242798</v>
      </c>
      <c r="AB164" s="553">
        <v>-3.6589999198913574</v>
      </c>
      <c r="AD164" s="553"/>
      <c r="AM164" s="528"/>
      <c r="AV164" s="528"/>
      <c r="BD164" s="528"/>
      <c r="BL164" s="528"/>
      <c r="BT164" s="528"/>
      <c r="CB164" s="528"/>
      <c r="CJ164" s="528"/>
    </row>
    <row r="165" spans="1:88" ht="12.75" customHeight="1" x14ac:dyDescent="0.3">
      <c r="A165" s="563" t="s">
        <v>1772</v>
      </c>
      <c r="B165" s="552" t="str">
        <f t="shared" si="6"/>
        <v>X</v>
      </c>
      <c r="C165" s="555" t="s">
        <v>1773</v>
      </c>
      <c r="D165" s="555"/>
      <c r="E165" s="553">
        <v>-0.35455000400543213</v>
      </c>
      <c r="F165" s="553">
        <v>-0.32594099640846252</v>
      </c>
      <c r="G165" s="553">
        <v>-0.28935199975967407</v>
      </c>
      <c r="H165" s="553">
        <v>-0.30558601021766663</v>
      </c>
      <c r="I165" s="553">
        <v>-0.38002100586891174</v>
      </c>
      <c r="J165" s="553">
        <v>-4.9630999565124512E-2</v>
      </c>
      <c r="K165" s="553">
        <v>-5.8720000088214874E-3</v>
      </c>
      <c r="L165" s="553">
        <v>-1.1096999980509281E-2</v>
      </c>
      <c r="M165" s="553">
        <v>-8.9589999988675117E-3</v>
      </c>
      <c r="N165" s="553">
        <v>-4.477899894118309E-2</v>
      </c>
      <c r="O165" s="553">
        <v>-1.7750000115483999E-3</v>
      </c>
      <c r="P165" s="553">
        <v>-4.3330001644790173E-3</v>
      </c>
      <c r="Q165" s="553">
        <v>-1.0107999667525291E-2</v>
      </c>
      <c r="R165" s="553">
        <v>-1.8343999981880188E-2</v>
      </c>
      <c r="S165" s="553">
        <v>-2.2456999868154526E-2</v>
      </c>
      <c r="T165" s="553">
        <v>-2.6503000408411026E-2</v>
      </c>
      <c r="U165" s="553">
        <v>-2.8587000444531441E-2</v>
      </c>
      <c r="V165" s="553">
        <v>-2.6414999738335609E-2</v>
      </c>
      <c r="W165" s="553">
        <v>-6.8400003015995026E-2</v>
      </c>
      <c r="X165" s="553">
        <v>-9.6013002097606659E-2</v>
      </c>
      <c r="Y165" s="553">
        <v>-9.884999692440033E-2</v>
      </c>
      <c r="Z165" s="553">
        <v>-0.23860399425029755</v>
      </c>
      <c r="AA165" s="553">
        <v>-0.60199999809265137</v>
      </c>
      <c r="AB165" s="553">
        <v>-0.68500000238418579</v>
      </c>
      <c r="AD165" s="553"/>
      <c r="AM165" s="528"/>
      <c r="AV165" s="528"/>
      <c r="BD165" s="528"/>
      <c r="BL165" s="528"/>
      <c r="BT165" s="528"/>
      <c r="CB165" s="528"/>
      <c r="CD165" s="528"/>
      <c r="CJ165" s="528"/>
    </row>
    <row r="166" spans="1:88" ht="12.75" customHeight="1" x14ac:dyDescent="0.3">
      <c r="A166" s="563" t="s">
        <v>1774</v>
      </c>
      <c r="B166" s="552" t="str">
        <f t="shared" si="6"/>
        <v>X</v>
      </c>
      <c r="C166" s="555" t="s">
        <v>1775</v>
      </c>
      <c r="D166" s="555"/>
      <c r="E166" s="553">
        <v>-0.49463438987731934</v>
      </c>
      <c r="F166" s="553">
        <v>-0.47394314408302307</v>
      </c>
      <c r="G166" s="553">
        <v>-0.62674123048782349</v>
      </c>
      <c r="H166" s="553">
        <v>-0.57016634941101074</v>
      </c>
      <c r="I166" s="553">
        <v>-0.47404477000236511</v>
      </c>
      <c r="J166" s="553">
        <v>-0.64978486299514771</v>
      </c>
      <c r="K166" s="553">
        <v>-2.3266921043395996</v>
      </c>
      <c r="L166" s="553">
        <v>-0.66695958375930786</v>
      </c>
      <c r="M166" s="553">
        <v>-0.61856108903884888</v>
      </c>
      <c r="N166" s="553">
        <v>-0.61654937267303467</v>
      </c>
      <c r="O166" s="553">
        <v>-0.75520110130310059</v>
      </c>
      <c r="P166" s="553">
        <v>-0.85461604595184326</v>
      </c>
      <c r="Q166" s="553">
        <v>-0.8933098316192627</v>
      </c>
      <c r="R166" s="553">
        <v>-0.99618971347808838</v>
      </c>
      <c r="S166" s="553">
        <v>-1.0749715566635132</v>
      </c>
      <c r="T166" s="553">
        <v>-1.0845049619674683</v>
      </c>
      <c r="U166" s="553">
        <v>-1.23207688331604</v>
      </c>
      <c r="V166" s="553">
        <v>-1.3842858076095581</v>
      </c>
      <c r="W166" s="553">
        <v>-1.4754424095153809</v>
      </c>
      <c r="X166" s="553">
        <v>-1.2454910278320313</v>
      </c>
      <c r="Y166" s="553">
        <v>-1.4363299608230591</v>
      </c>
      <c r="Z166" s="553">
        <v>-1.0476160049438477</v>
      </c>
      <c r="AA166" s="553">
        <v>-1.156999945640564</v>
      </c>
      <c r="AB166" s="553">
        <v>-1.1660000085830688</v>
      </c>
      <c r="AD166" s="553"/>
      <c r="AM166" s="528"/>
      <c r="AV166" s="528"/>
      <c r="BD166" s="528"/>
      <c r="BL166" s="528"/>
      <c r="BT166" s="528"/>
      <c r="CB166" s="528"/>
      <c r="CD166" s="528"/>
      <c r="CJ166" s="528"/>
    </row>
    <row r="167" spans="1:88" ht="12.75" customHeight="1" x14ac:dyDescent="0.3">
      <c r="A167" s="563" t="s">
        <v>1776</v>
      </c>
      <c r="B167" s="552" t="str">
        <f t="shared" si="6"/>
        <v/>
      </c>
      <c r="C167" s="555" t="s">
        <v>1777</v>
      </c>
      <c r="D167" s="555"/>
      <c r="E167" s="553">
        <v>0</v>
      </c>
      <c r="F167" s="553">
        <v>0</v>
      </c>
      <c r="G167" s="553">
        <v>0</v>
      </c>
      <c r="H167" s="553">
        <v>0</v>
      </c>
      <c r="I167" s="553">
        <v>0</v>
      </c>
      <c r="J167" s="553">
        <v>0</v>
      </c>
      <c r="K167" s="553">
        <v>0</v>
      </c>
      <c r="L167" s="553">
        <v>0</v>
      </c>
      <c r="M167" s="553">
        <v>0</v>
      </c>
      <c r="N167" s="553">
        <v>0</v>
      </c>
      <c r="O167" s="553">
        <v>0</v>
      </c>
      <c r="P167" s="553">
        <v>0</v>
      </c>
      <c r="Q167" s="553">
        <v>0</v>
      </c>
      <c r="R167" s="553">
        <v>0</v>
      </c>
      <c r="S167" s="553">
        <v>0</v>
      </c>
      <c r="T167" s="553">
        <v>0</v>
      </c>
      <c r="U167" s="553">
        <v>0</v>
      </c>
      <c r="V167" s="553">
        <v>0</v>
      </c>
      <c r="W167" s="553">
        <v>0</v>
      </c>
      <c r="X167" s="553">
        <v>0</v>
      </c>
      <c r="Y167" s="553">
        <v>0</v>
      </c>
      <c r="Z167" s="553">
        <v>0</v>
      </c>
      <c r="AA167" s="553"/>
      <c r="AB167" s="553"/>
      <c r="AD167" s="553"/>
      <c r="AM167" s="528"/>
      <c r="AV167" s="528"/>
      <c r="BD167" s="528"/>
      <c r="BL167" s="528"/>
      <c r="BT167" s="528"/>
      <c r="CB167" s="528"/>
      <c r="CJ167" s="528"/>
    </row>
    <row r="168" spans="1:88" ht="12.75" customHeight="1" x14ac:dyDescent="0.3">
      <c r="A168" s="563" t="s">
        <v>1778</v>
      </c>
      <c r="B168" s="552" t="str">
        <f t="shared" si="6"/>
        <v>X</v>
      </c>
      <c r="C168" s="555" t="s">
        <v>1779</v>
      </c>
      <c r="D168" s="555"/>
      <c r="E168" s="553">
        <v>0</v>
      </c>
      <c r="F168" s="553">
        <v>0</v>
      </c>
      <c r="G168" s="553">
        <v>0</v>
      </c>
      <c r="H168" s="553">
        <v>0</v>
      </c>
      <c r="I168" s="553">
        <v>0</v>
      </c>
      <c r="J168" s="553">
        <v>0</v>
      </c>
      <c r="K168" s="553">
        <v>0</v>
      </c>
      <c r="L168" s="553">
        <v>0</v>
      </c>
      <c r="M168" s="553">
        <v>0</v>
      </c>
      <c r="N168" s="553">
        <v>0</v>
      </c>
      <c r="O168" s="553">
        <v>0</v>
      </c>
      <c r="P168" s="553">
        <v>0</v>
      </c>
      <c r="Q168" s="553">
        <v>-1.1699999449774623E-3</v>
      </c>
      <c r="R168" s="553">
        <v>-0.2489980012178421</v>
      </c>
      <c r="S168" s="553">
        <v>-0.76585197448730469</v>
      </c>
      <c r="T168" s="553">
        <v>-0.42579799890518188</v>
      </c>
      <c r="U168" s="553">
        <v>-2.7411999180912971E-2</v>
      </c>
      <c r="V168" s="553">
        <v>-8.7040001526474953E-3</v>
      </c>
      <c r="W168" s="553">
        <v>-8.7090004235506058E-3</v>
      </c>
      <c r="X168" s="553">
        <v>-9.8139997571706772E-3</v>
      </c>
      <c r="Y168" s="553">
        <v>-2.6815999299287796E-2</v>
      </c>
      <c r="Z168" s="553">
        <v>-1.978600025177002E-2</v>
      </c>
      <c r="AA168" s="553">
        <v>-0.55000001192092896</v>
      </c>
      <c r="AB168" s="553">
        <v>-0.47400000691413879</v>
      </c>
      <c r="AD168" s="553"/>
      <c r="AM168" s="528"/>
      <c r="AV168" s="528"/>
      <c r="BD168" s="528"/>
      <c r="BL168" s="528"/>
      <c r="BT168" s="528"/>
      <c r="CB168" s="528"/>
      <c r="CD168" s="528"/>
      <c r="CJ168" s="528"/>
    </row>
    <row r="169" spans="1:88" ht="12.75" customHeight="1" x14ac:dyDescent="0.3">
      <c r="A169" s="563" t="s">
        <v>1780</v>
      </c>
      <c r="B169" s="552" t="str">
        <f t="shared" si="6"/>
        <v>X</v>
      </c>
      <c r="C169" s="555" t="s">
        <v>1781</v>
      </c>
      <c r="D169" s="555"/>
      <c r="E169" s="553">
        <v>-4.2096998542547226E-2</v>
      </c>
      <c r="F169" s="553">
        <v>-6.625799834728241E-2</v>
      </c>
      <c r="G169" s="553">
        <v>-5.0622999668121338E-2</v>
      </c>
      <c r="H169" s="553">
        <v>-3.3188998699188232E-2</v>
      </c>
      <c r="I169" s="553">
        <v>-3.8970001041889191E-3</v>
      </c>
      <c r="J169" s="553">
        <v>-4.7915998846292496E-2</v>
      </c>
      <c r="K169" s="553">
        <v>-1.6914999112486839E-2</v>
      </c>
      <c r="L169" s="553">
        <v>-1.6956999897956848E-2</v>
      </c>
      <c r="M169" s="553">
        <v>-1.9089000299572945E-2</v>
      </c>
      <c r="N169" s="553">
        <v>-4.2231999337673187E-2</v>
      </c>
      <c r="O169" s="553">
        <v>-2.0024999976158142E-2</v>
      </c>
      <c r="P169" s="553">
        <v>-1.969200000166893E-2</v>
      </c>
      <c r="Q169" s="553">
        <v>-1.5146000310778618E-2</v>
      </c>
      <c r="R169" s="553">
        <v>-6.5475001931190491E-2</v>
      </c>
      <c r="S169" s="553">
        <v>-2.8381999582052231E-2</v>
      </c>
      <c r="T169" s="553">
        <v>-5.7654000818729401E-2</v>
      </c>
      <c r="U169" s="553">
        <v>-0.1052900031208992</v>
      </c>
      <c r="V169" s="553">
        <v>-8.7452001869678497E-2</v>
      </c>
      <c r="W169" s="553">
        <v>-0.11192599684000015</v>
      </c>
      <c r="X169" s="553">
        <v>-7.9315997660160065E-2</v>
      </c>
      <c r="Y169" s="553">
        <v>-5.6428998708724976E-2</v>
      </c>
      <c r="Z169" s="553">
        <v>-6.2137000262737274E-2</v>
      </c>
      <c r="AA169" s="553">
        <v>-7.8000001609325409E-2</v>
      </c>
      <c r="AB169" s="553">
        <v>-7.9000003635883331E-2</v>
      </c>
      <c r="AD169" s="553"/>
      <c r="AM169" s="528"/>
      <c r="AV169" s="528"/>
      <c r="BD169" s="528"/>
      <c r="BL169" s="528"/>
      <c r="BT169" s="528"/>
      <c r="CB169" s="528"/>
      <c r="CD169" s="528"/>
      <c r="CJ169" s="528"/>
    </row>
    <row r="170" spans="1:88" ht="12.75" customHeight="1" x14ac:dyDescent="0.3">
      <c r="A170" s="563" t="s">
        <v>1782</v>
      </c>
      <c r="B170" s="552" t="str">
        <f t="shared" si="6"/>
        <v>X</v>
      </c>
      <c r="C170" s="555" t="s">
        <v>1783</v>
      </c>
      <c r="D170" s="555"/>
      <c r="E170" s="553">
        <v>-0.35008800029754639</v>
      </c>
      <c r="F170" s="553">
        <v>-0.18554699420928955</v>
      </c>
      <c r="G170" s="553">
        <v>-8.2570001482963562E-2</v>
      </c>
      <c r="H170" s="553">
        <v>-7.7220998704433441E-2</v>
      </c>
      <c r="I170" s="553">
        <v>-4.5896999537944794E-2</v>
      </c>
      <c r="J170" s="553">
        <v>-3.9978001266717911E-2</v>
      </c>
      <c r="K170" s="553">
        <v>-2.1161999553442001E-2</v>
      </c>
      <c r="L170" s="553">
        <v>-1.9804999232292175E-2</v>
      </c>
      <c r="M170" s="553">
        <v>-1.4568000100553036E-2</v>
      </c>
      <c r="N170" s="553">
        <v>-1.1975999921560287E-2</v>
      </c>
      <c r="O170" s="553">
        <v>-1.356200035661459E-2</v>
      </c>
      <c r="P170" s="553">
        <v>0</v>
      </c>
      <c r="Q170" s="553">
        <v>-1.4857999980449677E-2</v>
      </c>
      <c r="R170" s="553">
        <v>-2.0990999415516853E-2</v>
      </c>
      <c r="S170" s="553">
        <v>-1.3398000039160252E-2</v>
      </c>
      <c r="T170" s="553">
        <v>-5.6609999388456345E-2</v>
      </c>
      <c r="U170" s="553">
        <v>-5.2604001015424728E-2</v>
      </c>
      <c r="V170" s="553">
        <v>-4.48869988322258E-2</v>
      </c>
      <c r="W170" s="553">
        <v>-2.7876999229192734E-2</v>
      </c>
      <c r="X170" s="553">
        <v>-2.6340000331401825E-2</v>
      </c>
      <c r="Y170" s="553">
        <v>-2.8395999222993851E-2</v>
      </c>
      <c r="Z170" s="553">
        <v>-1.7026480436325073</v>
      </c>
      <c r="AA170" s="553">
        <v>-0.13400000333786011</v>
      </c>
      <c r="AB170" s="553">
        <v>0</v>
      </c>
      <c r="AD170" s="553"/>
      <c r="AM170" s="528"/>
      <c r="AV170" s="528"/>
      <c r="BD170" s="528"/>
      <c r="BL170" s="528"/>
      <c r="BT170" s="528"/>
      <c r="CB170" s="528"/>
      <c r="CJ170" s="528"/>
    </row>
    <row r="171" spans="1:88" ht="12.75" customHeight="1" x14ac:dyDescent="0.3">
      <c r="A171" s="563" t="s">
        <v>1784</v>
      </c>
      <c r="B171" s="552" t="str">
        <f t="shared" si="6"/>
        <v>X</v>
      </c>
      <c r="C171" s="555" t="s">
        <v>1785</v>
      </c>
      <c r="D171" s="555"/>
      <c r="E171" s="553">
        <v>-0.46329998970031738</v>
      </c>
      <c r="F171" s="553">
        <v>-0.2247299998998642</v>
      </c>
      <c r="G171" s="553">
        <v>-0.14182400703430176</v>
      </c>
      <c r="H171" s="553">
        <v>-0.86189001798629761</v>
      </c>
      <c r="I171" s="553">
        <v>-0.78010600805282593</v>
      </c>
      <c r="J171" s="553">
        <v>-0.81643998622894287</v>
      </c>
      <c r="K171" s="553">
        <v>-0.7231069803237915</v>
      </c>
      <c r="L171" s="553">
        <v>-0.86138802766799927</v>
      </c>
      <c r="M171" s="553">
        <v>-0.78508597612380981</v>
      </c>
      <c r="N171" s="553">
        <v>-0.72211599349975586</v>
      </c>
      <c r="O171" s="553">
        <v>-1.0740180015563965</v>
      </c>
      <c r="P171" s="553">
        <v>-0.9501500129699707</v>
      </c>
      <c r="Q171" s="553">
        <v>-0.80678898096084595</v>
      </c>
      <c r="R171" s="553">
        <v>-0.94442397356033325</v>
      </c>
      <c r="S171" s="553">
        <v>-0.94580233097076416</v>
      </c>
      <c r="T171" s="553">
        <v>-0.98461031913757324</v>
      </c>
      <c r="U171" s="553">
        <v>-1.0098512172698975</v>
      </c>
      <c r="V171" s="553">
        <v>-1.2700049877166748</v>
      </c>
      <c r="W171" s="553">
        <v>-1.3214579820632935</v>
      </c>
      <c r="X171" s="553">
        <v>-1.2414669990539551</v>
      </c>
      <c r="Y171" s="553">
        <v>-2.0353429317474365</v>
      </c>
      <c r="Z171" s="553">
        <v>-2.5134999752044678</v>
      </c>
      <c r="AA171" s="553">
        <v>-1.909000039100647</v>
      </c>
      <c r="AB171" s="553">
        <v>-1.3509999513626099</v>
      </c>
      <c r="AD171" s="553"/>
      <c r="AM171" s="528"/>
      <c r="AV171" s="528"/>
      <c r="BD171" s="528"/>
      <c r="BL171" s="528"/>
      <c r="BT171" s="528"/>
      <c r="CB171" s="528"/>
      <c r="CJ171" s="528"/>
    </row>
    <row r="172" spans="1:88" ht="12.75" customHeight="1" x14ac:dyDescent="0.3">
      <c r="A172" s="563" t="s">
        <v>1786</v>
      </c>
      <c r="B172" s="552" t="str">
        <f t="shared" si="6"/>
        <v>X</v>
      </c>
      <c r="C172" s="555" t="s">
        <v>1787</v>
      </c>
      <c r="D172" s="555"/>
      <c r="E172" s="553">
        <v>0</v>
      </c>
      <c r="F172" s="553">
        <v>0</v>
      </c>
      <c r="G172" s="553">
        <v>0</v>
      </c>
      <c r="H172" s="553">
        <v>0</v>
      </c>
      <c r="I172" s="553">
        <v>0</v>
      </c>
      <c r="J172" s="553">
        <v>0</v>
      </c>
      <c r="K172" s="553">
        <v>0</v>
      </c>
      <c r="L172" s="553">
        <v>0</v>
      </c>
      <c r="M172" s="553">
        <v>0</v>
      </c>
      <c r="N172" s="553">
        <v>0</v>
      </c>
      <c r="O172" s="553">
        <v>0</v>
      </c>
      <c r="P172" s="553">
        <v>0</v>
      </c>
      <c r="Q172" s="553">
        <v>0</v>
      </c>
      <c r="R172" s="553">
        <v>0</v>
      </c>
      <c r="S172" s="553">
        <v>-9.0290002524852753E-2</v>
      </c>
      <c r="T172" s="553">
        <v>-0.1019577756524086</v>
      </c>
      <c r="U172" s="553">
        <v>-0.16734455525875092</v>
      </c>
      <c r="V172" s="553">
        <v>-9.9325001239776611E-2</v>
      </c>
      <c r="W172" s="553">
        <v>-0.20709100365638733</v>
      </c>
      <c r="X172" s="553">
        <v>-0.22445200383663177</v>
      </c>
      <c r="Y172" s="553">
        <v>-0.28972700238227844</v>
      </c>
      <c r="Z172" s="553">
        <v>-0.2770799994468689</v>
      </c>
      <c r="AA172" s="553">
        <v>-0.31000000238418579</v>
      </c>
      <c r="AB172" s="553">
        <v>-1.4910000562667847</v>
      </c>
      <c r="AD172" s="553"/>
      <c r="AM172" s="528"/>
      <c r="AV172" s="528"/>
      <c r="BD172" s="528"/>
      <c r="BL172" s="528"/>
      <c r="BT172" s="528"/>
      <c r="CB172" s="528"/>
      <c r="CD172" s="528"/>
      <c r="CJ172" s="528"/>
    </row>
    <row r="173" spans="1:88" ht="12.75" customHeight="1" x14ac:dyDescent="0.3">
      <c r="A173" s="563" t="s">
        <v>1788</v>
      </c>
      <c r="B173" s="552" t="str">
        <f t="shared" si="6"/>
        <v>X</v>
      </c>
      <c r="C173" s="555" t="s">
        <v>1789</v>
      </c>
      <c r="D173" s="555"/>
      <c r="E173" s="553">
        <v>-2.5001000612974167E-2</v>
      </c>
      <c r="F173" s="553">
        <v>-5.3716998547315598E-2</v>
      </c>
      <c r="G173" s="553">
        <v>-6.2256000936031342E-2</v>
      </c>
      <c r="H173" s="553">
        <v>-6.794700026512146E-2</v>
      </c>
      <c r="I173" s="553">
        <v>-6.8981997668743134E-2</v>
      </c>
      <c r="J173" s="553">
        <v>-5.9395000338554382E-2</v>
      </c>
      <c r="K173" s="553">
        <v>-8.494199812412262E-2</v>
      </c>
      <c r="L173" s="553">
        <v>-0.12837399542331696</v>
      </c>
      <c r="M173" s="553">
        <v>-0.14146600663661957</v>
      </c>
      <c r="N173" s="553">
        <v>-0.12772899866104126</v>
      </c>
      <c r="O173" s="553">
        <v>-0.11358299851417542</v>
      </c>
      <c r="P173" s="553">
        <v>-0.10991200059652328</v>
      </c>
      <c r="Q173" s="553">
        <v>-0.13899199664592743</v>
      </c>
      <c r="R173" s="553">
        <v>-0.13260051608085632</v>
      </c>
      <c r="S173" s="553">
        <v>-0.1130678653717041</v>
      </c>
      <c r="T173" s="553">
        <v>-9.0296000242233276E-2</v>
      </c>
      <c r="U173" s="553">
        <v>-0.1096310019493103</v>
      </c>
      <c r="V173" s="553">
        <v>-0.13871201872825623</v>
      </c>
      <c r="W173" s="553">
        <v>-0.10303260385990143</v>
      </c>
      <c r="X173" s="553">
        <v>-0.13680799305438995</v>
      </c>
      <c r="Y173" s="553">
        <v>-0.15587800741195679</v>
      </c>
      <c r="Z173" s="553">
        <v>-0.15652599930763245</v>
      </c>
      <c r="AA173" s="553">
        <v>-0.14699999988079071</v>
      </c>
      <c r="AB173" s="553">
        <v>-0.14900000393390656</v>
      </c>
      <c r="AD173" s="553"/>
      <c r="AM173" s="528"/>
      <c r="AV173" s="528"/>
      <c r="BD173" s="528"/>
      <c r="BL173" s="528"/>
      <c r="BT173" s="528"/>
      <c r="CB173" s="528"/>
      <c r="CD173" s="528"/>
      <c r="CJ173" s="528"/>
    </row>
    <row r="174" spans="1:88" ht="12.75" customHeight="1" x14ac:dyDescent="0.3">
      <c r="A174" s="563" t="s">
        <v>1790</v>
      </c>
      <c r="B174" s="552" t="str">
        <f t="shared" si="6"/>
        <v>X</v>
      </c>
      <c r="C174" s="555" t="s">
        <v>1791</v>
      </c>
      <c r="D174" s="555"/>
      <c r="E174" s="553">
        <v>-2.8732059001922607</v>
      </c>
      <c r="F174" s="553">
        <v>-2.9457271099090576</v>
      </c>
      <c r="G174" s="553">
        <v>-2.1963069438934326</v>
      </c>
      <c r="H174" s="553">
        <v>-1.9173099994659424</v>
      </c>
      <c r="I174" s="553">
        <v>-2.9631600379943848</v>
      </c>
      <c r="J174" s="553">
        <v>-1.5497610569000244</v>
      </c>
      <c r="K174" s="553">
        <v>-2.0496950149536133</v>
      </c>
      <c r="L174" s="553">
        <v>-2.379784107208252</v>
      </c>
      <c r="M174" s="553">
        <v>-4.2409458160400391</v>
      </c>
      <c r="N174" s="553">
        <v>-3.1261589527130127</v>
      </c>
      <c r="O174" s="553">
        <v>-2.7548050880432129</v>
      </c>
      <c r="P174" s="553">
        <v>-3.8209769725799561</v>
      </c>
      <c r="Q174" s="553">
        <v>-3.2884390354156494</v>
      </c>
      <c r="R174" s="553">
        <v>-3.3117594718933105</v>
      </c>
      <c r="S174" s="553">
        <v>-4.1689472198486328</v>
      </c>
      <c r="T174" s="553">
        <v>-4.7204561233520508</v>
      </c>
      <c r="U174" s="553">
        <v>-4.4709944725036621</v>
      </c>
      <c r="V174" s="553">
        <v>-3.5355372428894043</v>
      </c>
      <c r="W174" s="553">
        <v>-4.0416765213012695</v>
      </c>
      <c r="X174" s="553">
        <v>-5.1477499008178711</v>
      </c>
      <c r="Y174" s="553">
        <v>-5.6575927734375</v>
      </c>
      <c r="Z174" s="553">
        <v>-5.9556760787963867</v>
      </c>
      <c r="AA174" s="553">
        <v>-3.5399999618530273</v>
      </c>
      <c r="AB174" s="553">
        <v>-5.3590002059936523</v>
      </c>
      <c r="AD174" s="553"/>
      <c r="AM174" s="528"/>
      <c r="AV174" s="528"/>
      <c r="BD174" s="528"/>
      <c r="BL174" s="528"/>
      <c r="BT174" s="528"/>
      <c r="CB174" s="528"/>
      <c r="CJ174" s="528"/>
    </row>
    <row r="175" spans="1:88" ht="12.75" customHeight="1" x14ac:dyDescent="0.3">
      <c r="A175" s="563" t="s">
        <v>1792</v>
      </c>
      <c r="B175" s="552" t="str">
        <f t="shared" si="6"/>
        <v>X</v>
      </c>
      <c r="C175" s="555" t="s">
        <v>1793</v>
      </c>
      <c r="D175" s="555"/>
      <c r="E175" s="553">
        <v>-5.3279999643564224E-2</v>
      </c>
      <c r="F175" s="553">
        <v>-7.7573999762535095E-2</v>
      </c>
      <c r="G175" s="553">
        <v>-8.1455998122692108E-2</v>
      </c>
      <c r="H175" s="553">
        <v>-6.116899847984314E-2</v>
      </c>
      <c r="I175" s="553">
        <v>-0.12815700471401215</v>
      </c>
      <c r="J175" s="553">
        <v>-0.2248380035161972</v>
      </c>
      <c r="K175" s="553">
        <v>-0.17864400148391724</v>
      </c>
      <c r="L175" s="553">
        <v>-7.3928996920585632E-2</v>
      </c>
      <c r="M175" s="553">
        <v>-5.7847999036312103E-2</v>
      </c>
      <c r="N175" s="553">
        <v>-3.466000035405159E-2</v>
      </c>
      <c r="O175" s="553">
        <v>-2.6040999218821526E-2</v>
      </c>
      <c r="P175" s="553">
        <v>-5.1261000335216522E-2</v>
      </c>
      <c r="Q175" s="553">
        <v>-5.3693000227212906E-2</v>
      </c>
      <c r="R175" s="553">
        <v>-6.9656997919082642E-2</v>
      </c>
      <c r="S175" s="553">
        <v>-6.1447322368621826E-2</v>
      </c>
      <c r="T175" s="553">
        <v>-0.12215899676084518</v>
      </c>
      <c r="U175" s="553">
        <v>-0.10412699729204178</v>
      </c>
      <c r="V175" s="553">
        <v>-0.1304749995470047</v>
      </c>
      <c r="W175" s="553">
        <v>-0.28209400177001953</v>
      </c>
      <c r="X175" s="553">
        <v>-0.31854099035263062</v>
      </c>
      <c r="Y175" s="553">
        <v>-0.23979799449443817</v>
      </c>
      <c r="Z175" s="553">
        <v>-0.36997100710868835</v>
      </c>
      <c r="AA175" s="553">
        <v>-7.5000002980232239E-2</v>
      </c>
      <c r="AB175" s="553">
        <v>-7.9999998211860657E-2</v>
      </c>
      <c r="AD175" s="553"/>
      <c r="AM175" s="528"/>
      <c r="AV175" s="528"/>
      <c r="BD175" s="528"/>
      <c r="BL175" s="528"/>
      <c r="BT175" s="528"/>
      <c r="CB175" s="528"/>
      <c r="CD175" s="528"/>
      <c r="CJ175" s="528"/>
    </row>
    <row r="176" spans="1:88" ht="12.75" customHeight="1" x14ac:dyDescent="0.3">
      <c r="A176" s="563" t="s">
        <v>1794</v>
      </c>
      <c r="B176" s="552" t="str">
        <f t="shared" ref="B176:B207" si="7">IF(SUM(E176:AI176)=0,"","X")</f>
        <v>X</v>
      </c>
      <c r="C176" s="555" t="s">
        <v>1795</v>
      </c>
      <c r="D176" s="555"/>
      <c r="E176" s="553">
        <v>0</v>
      </c>
      <c r="F176" s="553">
        <v>0</v>
      </c>
      <c r="G176" s="553">
        <v>0</v>
      </c>
      <c r="H176" s="553">
        <v>0</v>
      </c>
      <c r="I176" s="553">
        <v>0</v>
      </c>
      <c r="J176" s="553">
        <v>-8.8949002325534821E-2</v>
      </c>
      <c r="K176" s="553">
        <v>-1.5661999583244324E-2</v>
      </c>
      <c r="L176" s="553">
        <v>-3.2476998865604401E-2</v>
      </c>
      <c r="M176" s="553">
        <v>-8.14099982380867E-2</v>
      </c>
      <c r="N176" s="553">
        <v>-7.4623003602027893E-2</v>
      </c>
      <c r="O176" s="553">
        <v>0</v>
      </c>
      <c r="P176" s="553">
        <v>0</v>
      </c>
      <c r="Q176" s="553">
        <v>0</v>
      </c>
      <c r="R176" s="553">
        <v>0</v>
      </c>
      <c r="S176" s="553">
        <v>0</v>
      </c>
      <c r="T176" s="553">
        <v>0</v>
      </c>
      <c r="U176" s="553">
        <v>-6.750199943780899E-2</v>
      </c>
      <c r="V176" s="553">
        <v>-0.12648800015449524</v>
      </c>
      <c r="W176" s="553">
        <v>-2.6163000613451004E-2</v>
      </c>
      <c r="X176" s="553">
        <v>-0.10950800031423569</v>
      </c>
      <c r="Y176" s="553">
        <v>-0.11399699747562408</v>
      </c>
      <c r="Z176" s="553">
        <v>-0.11556199938058853</v>
      </c>
      <c r="AA176" s="553">
        <v>-1.4509999752044678</v>
      </c>
      <c r="AB176" s="553">
        <v>-1.6779999732971191</v>
      </c>
      <c r="AD176" s="553"/>
      <c r="AM176" s="528"/>
      <c r="AV176" s="528"/>
      <c r="BD176" s="528"/>
      <c r="BL176" s="528"/>
      <c r="BT176" s="528"/>
      <c r="CB176" s="528"/>
      <c r="CD176" s="528"/>
      <c r="CJ176" s="528"/>
    </row>
    <row r="177" spans="1:88" ht="12.75" customHeight="1" x14ac:dyDescent="0.3">
      <c r="A177" s="563" t="s">
        <v>1796</v>
      </c>
      <c r="B177" s="552" t="str">
        <f t="shared" si="7"/>
        <v>X</v>
      </c>
      <c r="C177" s="555" t="s">
        <v>1797</v>
      </c>
      <c r="D177" s="555"/>
      <c r="E177" s="553">
        <v>-0.15971900522708893</v>
      </c>
      <c r="F177" s="553">
        <v>-0.19147899746894836</v>
      </c>
      <c r="G177" s="553">
        <v>-0.12515600025653839</v>
      </c>
      <c r="H177" s="553">
        <v>-6.5788000822067261E-2</v>
      </c>
      <c r="I177" s="553">
        <v>-0.2806130051612854</v>
      </c>
      <c r="J177" s="553">
        <v>-0.11059500277042389</v>
      </c>
      <c r="K177" s="553">
        <v>-0.17294499278068542</v>
      </c>
      <c r="L177" s="553">
        <v>-0.22268900275230408</v>
      </c>
      <c r="M177" s="553">
        <v>-0.16326799988746643</v>
      </c>
      <c r="N177" s="553">
        <v>-0.14445100724697113</v>
      </c>
      <c r="O177" s="553">
        <v>-0.14715300500392914</v>
      </c>
      <c r="P177" s="553">
        <v>-0.50807702541351318</v>
      </c>
      <c r="Q177" s="553">
        <v>0</v>
      </c>
      <c r="R177" s="553">
        <v>0</v>
      </c>
      <c r="S177" s="553">
        <v>0</v>
      </c>
      <c r="T177" s="553">
        <v>0</v>
      </c>
      <c r="U177" s="553">
        <v>-0.14490599930286407</v>
      </c>
      <c r="V177" s="553">
        <v>-0.13281999528408051</v>
      </c>
      <c r="W177" s="553">
        <v>-8.9948996901512146E-2</v>
      </c>
      <c r="X177" s="553">
        <v>-0.12799200415611267</v>
      </c>
      <c r="Y177" s="553">
        <v>-0.15641599893569946</v>
      </c>
      <c r="Z177" s="553">
        <v>-0.16816100478172302</v>
      </c>
      <c r="AA177" s="553">
        <v>-0.74400001764297485</v>
      </c>
      <c r="AB177" s="553">
        <v>0</v>
      </c>
      <c r="AD177" s="553"/>
      <c r="AM177" s="528"/>
      <c r="AV177" s="528"/>
      <c r="BD177" s="528"/>
      <c r="BL177" s="528"/>
      <c r="BT177" s="528"/>
      <c r="CB177" s="528"/>
      <c r="CJ177" s="528"/>
    </row>
    <row r="178" spans="1:88" ht="12.75" customHeight="1" x14ac:dyDescent="0.3">
      <c r="A178" s="563" t="s">
        <v>1798</v>
      </c>
      <c r="B178" s="552" t="str">
        <f t="shared" si="7"/>
        <v>X</v>
      </c>
      <c r="C178" s="555" t="s">
        <v>1799</v>
      </c>
      <c r="D178" s="555"/>
      <c r="E178" s="553">
        <v>-8.9458003640174866E-2</v>
      </c>
      <c r="F178" s="553">
        <v>-0.70129400491714478</v>
      </c>
      <c r="G178" s="553">
        <v>-0.8868979811668396</v>
      </c>
      <c r="H178" s="553">
        <v>-0.76319801807403564</v>
      </c>
      <c r="I178" s="553">
        <v>-0.83125197887420654</v>
      </c>
      <c r="J178" s="553">
        <v>-0.55551397800445557</v>
      </c>
      <c r="K178" s="553">
        <v>-0.68900001049041748</v>
      </c>
      <c r="L178" s="553">
        <v>-0.76100802421569824</v>
      </c>
      <c r="M178" s="553">
        <v>-0.55656599998474121</v>
      </c>
      <c r="N178" s="553">
        <v>-0.5063139796257019</v>
      </c>
      <c r="O178" s="553">
        <v>-0.48344200849533081</v>
      </c>
      <c r="P178" s="553">
        <v>-0.52280700206756592</v>
      </c>
      <c r="Q178" s="553">
        <v>-1.5469340085983276</v>
      </c>
      <c r="R178" s="553">
        <v>-1.5930379629135132</v>
      </c>
      <c r="S178" s="553">
        <v>-1.3784459829330444</v>
      </c>
      <c r="T178" s="553">
        <v>-2.1128621101379395</v>
      </c>
      <c r="U178" s="553">
        <v>-2.6790399551391602</v>
      </c>
      <c r="V178" s="553">
        <v>-2.7077479362487793</v>
      </c>
      <c r="W178" s="553">
        <v>-1.7753679752349854</v>
      </c>
      <c r="X178" s="553">
        <v>-0.15794900059700012</v>
      </c>
      <c r="Y178" s="553">
        <v>-2.4900000425986946E-4</v>
      </c>
      <c r="Z178" s="553">
        <v>0</v>
      </c>
      <c r="AA178" s="553">
        <v>-2.0000000949949026E-3</v>
      </c>
      <c r="AB178" s="553">
        <v>0</v>
      </c>
      <c r="AD178" s="553"/>
      <c r="AM178" s="528"/>
      <c r="AV178" s="528"/>
      <c r="BD178" s="528"/>
      <c r="BL178" s="528"/>
      <c r="BT178" s="528"/>
      <c r="CB178" s="528"/>
      <c r="CD178" s="528"/>
      <c r="CJ178" s="528"/>
    </row>
    <row r="179" spans="1:88" ht="12.75" customHeight="1" x14ac:dyDescent="0.3">
      <c r="A179" s="563">
        <v>2.2999999999999998</v>
      </c>
      <c r="B179" s="552" t="str">
        <f t="shared" si="7"/>
        <v/>
      </c>
      <c r="C179" s="541" t="s">
        <v>1800</v>
      </c>
      <c r="D179" s="541"/>
      <c r="E179" s="553">
        <v>0</v>
      </c>
      <c r="F179" s="553">
        <v>0</v>
      </c>
      <c r="G179" s="553">
        <v>0</v>
      </c>
      <c r="H179" s="553">
        <v>0</v>
      </c>
      <c r="I179" s="553">
        <v>0</v>
      </c>
      <c r="J179" s="553">
        <v>0</v>
      </c>
      <c r="K179" s="553">
        <v>0</v>
      </c>
      <c r="L179" s="553">
        <v>0</v>
      </c>
      <c r="M179" s="553">
        <v>0</v>
      </c>
      <c r="N179" s="553">
        <v>0</v>
      </c>
      <c r="O179" s="553">
        <v>0</v>
      </c>
      <c r="P179" s="553">
        <v>0</v>
      </c>
      <c r="Q179" s="553">
        <v>0</v>
      </c>
      <c r="R179" s="553">
        <v>0</v>
      </c>
      <c r="S179" s="553">
        <v>0</v>
      </c>
      <c r="T179" s="553">
        <v>0</v>
      </c>
      <c r="U179" s="553">
        <v>0</v>
      </c>
      <c r="V179" s="553">
        <v>0</v>
      </c>
      <c r="W179" s="553">
        <v>0</v>
      </c>
      <c r="X179" s="553">
        <v>0</v>
      </c>
      <c r="Y179" s="553">
        <v>0</v>
      </c>
      <c r="Z179" s="553">
        <v>0</v>
      </c>
      <c r="AA179" s="553"/>
      <c r="AB179" s="553"/>
      <c r="AD179" s="553"/>
      <c r="AM179" s="528"/>
      <c r="AV179" s="528"/>
      <c r="BD179" s="528"/>
      <c r="BL179" s="528"/>
      <c r="BT179" s="528"/>
      <c r="CB179" s="528"/>
      <c r="CD179" s="528"/>
      <c r="CJ179" s="528"/>
    </row>
    <row r="180" spans="1:88" ht="12.75" customHeight="1" x14ac:dyDescent="0.3">
      <c r="A180" s="563">
        <v>2.4</v>
      </c>
      <c r="B180" s="552" t="str">
        <f t="shared" si="7"/>
        <v>X</v>
      </c>
      <c r="C180" s="541" t="s">
        <v>1801</v>
      </c>
      <c r="D180" s="541"/>
      <c r="E180" s="553">
        <v>-0.17111100256443024</v>
      </c>
      <c r="F180" s="553">
        <v>-0.69999998807907104</v>
      </c>
      <c r="G180" s="553">
        <v>-0.71166700124740601</v>
      </c>
      <c r="H180" s="553">
        <v>-0.71193897724151611</v>
      </c>
      <c r="I180" s="553">
        <v>-0.68710899353027344</v>
      </c>
      <c r="J180" s="553">
        <v>-0.6653749942779541</v>
      </c>
      <c r="K180" s="553">
        <v>-0.65659397840499878</v>
      </c>
      <c r="L180" s="553">
        <v>-0.63442701101303101</v>
      </c>
      <c r="M180" s="553">
        <v>-0.81026500463485718</v>
      </c>
      <c r="N180" s="553">
        <v>-0.57196998596191406</v>
      </c>
      <c r="O180" s="553">
        <v>-0.68345600366592407</v>
      </c>
      <c r="P180" s="553">
        <v>-0.63748598098754883</v>
      </c>
      <c r="Q180" s="553">
        <v>-0.57914900779724121</v>
      </c>
      <c r="R180" s="553">
        <v>-0.58869600296020508</v>
      </c>
      <c r="S180" s="553">
        <v>-0.5419430136680603</v>
      </c>
      <c r="T180" s="553">
        <v>-0.7482990026473999</v>
      </c>
      <c r="U180" s="553">
        <v>-0.44860398769378662</v>
      </c>
      <c r="V180" s="553">
        <v>-0.45656999945640564</v>
      </c>
      <c r="W180" s="553">
        <v>-0.43817499279975891</v>
      </c>
      <c r="X180" s="553">
        <v>-0.57224297523498535</v>
      </c>
      <c r="Y180" s="553">
        <v>-0.57375597953796387</v>
      </c>
      <c r="Z180" s="553">
        <v>-0.82977402210235596</v>
      </c>
      <c r="AA180" s="553">
        <v>-1.1929999589920044</v>
      </c>
      <c r="AB180" s="553">
        <v>-4.0679998397827148</v>
      </c>
      <c r="AD180" s="553"/>
      <c r="AM180" s="528"/>
      <c r="AV180" s="528"/>
      <c r="BD180" s="528"/>
      <c r="BL180" s="528"/>
      <c r="BT180" s="528"/>
      <c r="CB180" s="528"/>
      <c r="CJ180" s="528"/>
    </row>
    <row r="181" spans="1:88" ht="12.75" customHeight="1" x14ac:dyDescent="0.3">
      <c r="A181" s="563" t="s">
        <v>1802</v>
      </c>
      <c r="B181" s="552" t="str">
        <f t="shared" si="7"/>
        <v>X</v>
      </c>
      <c r="C181" s="555" t="s">
        <v>1803</v>
      </c>
      <c r="D181" s="555"/>
      <c r="E181" s="553">
        <v>-0.17111100256443024</v>
      </c>
      <c r="F181" s="553">
        <v>-0.69999998807907104</v>
      </c>
      <c r="G181" s="553">
        <v>-0.71166700124740601</v>
      </c>
      <c r="H181" s="553">
        <v>-0.71193897724151611</v>
      </c>
      <c r="I181" s="553">
        <v>-0.68710899353027344</v>
      </c>
      <c r="J181" s="553">
        <v>-0.6653749942779541</v>
      </c>
      <c r="K181" s="553">
        <v>-0.65659397840499878</v>
      </c>
      <c r="L181" s="553">
        <v>-0.63442701101303101</v>
      </c>
      <c r="M181" s="553">
        <v>-0.81026500463485718</v>
      </c>
      <c r="N181" s="553">
        <v>-0.57196998596191406</v>
      </c>
      <c r="O181" s="553">
        <v>-0.68345600366592407</v>
      </c>
      <c r="P181" s="553">
        <v>-0.63748598098754883</v>
      </c>
      <c r="Q181" s="553">
        <v>-0.57914900779724121</v>
      </c>
      <c r="R181" s="553">
        <v>-0.58869600296020508</v>
      </c>
      <c r="S181" s="553">
        <v>-0.5419430136680603</v>
      </c>
      <c r="T181" s="553">
        <v>-0.7482990026473999</v>
      </c>
      <c r="U181" s="553">
        <v>-0.44860398769378662</v>
      </c>
      <c r="V181" s="553">
        <v>-0.45656999945640564</v>
      </c>
      <c r="W181" s="553">
        <v>-0.43817499279975891</v>
      </c>
      <c r="X181" s="553">
        <v>-0.57224297523498535</v>
      </c>
      <c r="Y181" s="553">
        <v>-0.57375597953796387</v>
      </c>
      <c r="Z181" s="553">
        <v>-0.82977402210235596</v>
      </c>
      <c r="AA181" s="553">
        <v>-1.1929999589920044</v>
      </c>
      <c r="AB181" s="553">
        <v>-4.0679998397827148</v>
      </c>
      <c r="AD181" s="553"/>
      <c r="AM181" s="528"/>
      <c r="AV181" s="528"/>
      <c r="BD181" s="528"/>
      <c r="BL181" s="528"/>
      <c r="BT181" s="528"/>
      <c r="CB181" s="528"/>
      <c r="CJ181" s="528"/>
    </row>
    <row r="182" spans="1:88" ht="12.75" customHeight="1" x14ac:dyDescent="0.3">
      <c r="A182" s="563" t="s">
        <v>1804</v>
      </c>
      <c r="B182" s="552" t="str">
        <f t="shared" si="7"/>
        <v/>
      </c>
      <c r="C182" s="555" t="s">
        <v>1805</v>
      </c>
      <c r="D182" s="555"/>
      <c r="E182" s="553">
        <v>0</v>
      </c>
      <c r="F182" s="553">
        <v>0</v>
      </c>
      <c r="G182" s="553">
        <v>0</v>
      </c>
      <c r="H182" s="553">
        <v>0</v>
      </c>
      <c r="I182" s="553">
        <v>0</v>
      </c>
      <c r="J182" s="553">
        <v>0</v>
      </c>
      <c r="K182" s="553">
        <v>0</v>
      </c>
      <c r="L182" s="553">
        <v>0</v>
      </c>
      <c r="M182" s="553">
        <v>0</v>
      </c>
      <c r="N182" s="553">
        <v>0</v>
      </c>
      <c r="O182" s="553">
        <v>0</v>
      </c>
      <c r="P182" s="553">
        <v>0</v>
      </c>
      <c r="Q182" s="553">
        <v>0</v>
      </c>
      <c r="R182" s="553">
        <v>0</v>
      </c>
      <c r="S182" s="553">
        <v>0</v>
      </c>
      <c r="T182" s="553">
        <v>0</v>
      </c>
      <c r="U182" s="553">
        <v>0</v>
      </c>
      <c r="V182" s="553">
        <v>0</v>
      </c>
      <c r="W182" s="553">
        <v>0</v>
      </c>
      <c r="X182" s="553">
        <v>0</v>
      </c>
      <c r="Y182" s="553">
        <v>0</v>
      </c>
      <c r="Z182" s="553">
        <v>0</v>
      </c>
      <c r="AA182" s="553"/>
      <c r="AB182" s="553"/>
      <c r="AD182" s="553"/>
      <c r="AM182" s="528"/>
      <c r="AV182" s="528"/>
      <c r="BD182" s="528"/>
      <c r="BL182" s="528"/>
      <c r="BT182" s="528"/>
      <c r="CB182" s="528"/>
      <c r="CD182" s="528"/>
      <c r="CJ182" s="528"/>
    </row>
    <row r="183" spans="1:88" ht="12.75" customHeight="1" x14ac:dyDescent="0.3">
      <c r="A183" s="563" t="s">
        <v>1806</v>
      </c>
      <c r="B183" s="552" t="str">
        <f t="shared" si="7"/>
        <v/>
      </c>
      <c r="C183" s="555" t="s">
        <v>1807</v>
      </c>
      <c r="D183" s="555"/>
      <c r="E183" s="553">
        <v>0</v>
      </c>
      <c r="F183" s="553">
        <v>0</v>
      </c>
      <c r="G183" s="553">
        <v>0</v>
      </c>
      <c r="H183" s="553">
        <v>0</v>
      </c>
      <c r="I183" s="553">
        <v>0</v>
      </c>
      <c r="J183" s="553">
        <v>0</v>
      </c>
      <c r="K183" s="553">
        <v>0</v>
      </c>
      <c r="L183" s="553">
        <v>0</v>
      </c>
      <c r="M183" s="553">
        <v>0</v>
      </c>
      <c r="N183" s="553">
        <v>0</v>
      </c>
      <c r="O183" s="553">
        <v>0</v>
      </c>
      <c r="P183" s="553">
        <v>0</v>
      </c>
      <c r="Q183" s="553">
        <v>0</v>
      </c>
      <c r="R183" s="553">
        <v>0</v>
      </c>
      <c r="S183" s="553">
        <v>0</v>
      </c>
      <c r="T183" s="553">
        <v>0</v>
      </c>
      <c r="U183" s="553">
        <v>0</v>
      </c>
      <c r="V183" s="553">
        <v>0</v>
      </c>
      <c r="W183" s="553">
        <v>0</v>
      </c>
      <c r="X183" s="553">
        <v>0</v>
      </c>
      <c r="Y183" s="553">
        <v>0</v>
      </c>
      <c r="Z183" s="553">
        <v>0</v>
      </c>
      <c r="AA183" s="553">
        <v>0</v>
      </c>
      <c r="AB183" s="553">
        <v>0</v>
      </c>
      <c r="AD183" s="553"/>
      <c r="AM183" s="528"/>
      <c r="AV183" s="528"/>
      <c r="BD183" s="528"/>
      <c r="BL183" s="528"/>
      <c r="BT183" s="528"/>
      <c r="CB183" s="528"/>
      <c r="CD183" s="528"/>
      <c r="CJ183" s="528"/>
    </row>
    <row r="184" spans="1:88" ht="12.75" customHeight="1" x14ac:dyDescent="0.3">
      <c r="A184" s="563">
        <v>2.5</v>
      </c>
      <c r="B184" s="552" t="str">
        <f t="shared" si="7"/>
        <v>X</v>
      </c>
      <c r="C184" s="541" t="s">
        <v>1808</v>
      </c>
      <c r="D184" s="541"/>
      <c r="E184" s="553">
        <v>-1.364954948425293</v>
      </c>
      <c r="F184" s="553">
        <v>-0.64999997615814209</v>
      </c>
      <c r="G184" s="553">
        <v>0</v>
      </c>
      <c r="H184" s="553">
        <v>0</v>
      </c>
      <c r="I184" s="553">
        <v>0</v>
      </c>
      <c r="J184" s="553">
        <v>0</v>
      </c>
      <c r="K184" s="553">
        <v>0</v>
      </c>
      <c r="L184" s="553">
        <v>0</v>
      </c>
      <c r="M184" s="553">
        <v>0</v>
      </c>
      <c r="N184" s="553">
        <v>0</v>
      </c>
      <c r="O184" s="553">
        <v>0</v>
      </c>
      <c r="P184" s="553">
        <v>0</v>
      </c>
      <c r="Q184" s="553">
        <v>0</v>
      </c>
      <c r="R184" s="553">
        <v>0</v>
      </c>
      <c r="S184" s="553">
        <v>0</v>
      </c>
      <c r="T184" s="553">
        <v>0</v>
      </c>
      <c r="U184" s="553">
        <v>0</v>
      </c>
      <c r="V184" s="553">
        <v>0</v>
      </c>
      <c r="W184" s="553">
        <v>0</v>
      </c>
      <c r="X184" s="553">
        <v>-0.5</v>
      </c>
      <c r="Y184" s="553">
        <v>-2.2999999523162842</v>
      </c>
      <c r="Z184" s="553">
        <v>0</v>
      </c>
      <c r="AA184" s="553">
        <v>-1.7999999523162842</v>
      </c>
      <c r="AB184" s="553">
        <v>0</v>
      </c>
      <c r="AD184" s="553"/>
      <c r="AM184" s="528"/>
      <c r="AV184" s="528"/>
      <c r="BD184" s="528"/>
      <c r="BL184" s="528"/>
      <c r="BT184" s="528"/>
      <c r="CB184" s="528"/>
      <c r="CD184" s="528"/>
      <c r="CJ184" s="528"/>
    </row>
    <row r="185" spans="1:88" ht="12.75" customHeight="1" x14ac:dyDescent="0.3">
      <c r="A185" s="563" t="s">
        <v>1809</v>
      </c>
      <c r="B185" s="552" t="str">
        <f t="shared" si="7"/>
        <v>X</v>
      </c>
      <c r="C185" s="555" t="s">
        <v>1810</v>
      </c>
      <c r="D185" s="555"/>
      <c r="E185" s="553">
        <v>-1.364954948425293</v>
      </c>
      <c r="F185" s="553">
        <v>-0.64999997615814209</v>
      </c>
      <c r="G185" s="553">
        <v>0</v>
      </c>
      <c r="H185" s="553">
        <v>0</v>
      </c>
      <c r="I185" s="553">
        <v>0</v>
      </c>
      <c r="J185" s="553">
        <v>0</v>
      </c>
      <c r="K185" s="553">
        <v>0</v>
      </c>
      <c r="L185" s="553">
        <v>0</v>
      </c>
      <c r="M185" s="553">
        <v>0</v>
      </c>
      <c r="N185" s="553">
        <v>0</v>
      </c>
      <c r="O185" s="553">
        <v>0</v>
      </c>
      <c r="P185" s="553">
        <v>0</v>
      </c>
      <c r="Q185" s="553">
        <v>0</v>
      </c>
      <c r="R185" s="553">
        <v>0</v>
      </c>
      <c r="S185" s="553">
        <v>0</v>
      </c>
      <c r="T185" s="553">
        <v>0</v>
      </c>
      <c r="U185" s="553">
        <v>0</v>
      </c>
      <c r="V185" s="553">
        <v>0</v>
      </c>
      <c r="W185" s="553">
        <v>0</v>
      </c>
      <c r="X185" s="553">
        <v>-0.5</v>
      </c>
      <c r="Y185" s="553">
        <v>-2.2999999523162842</v>
      </c>
      <c r="Z185" s="553">
        <v>0</v>
      </c>
      <c r="AA185" s="553">
        <v>-1.7999999523162842</v>
      </c>
      <c r="AB185" s="553">
        <v>0</v>
      </c>
      <c r="AC185" s="546"/>
      <c r="AD185" s="553"/>
      <c r="AM185" s="528"/>
      <c r="AV185" s="528"/>
      <c r="BD185" s="528"/>
      <c r="BL185" s="528"/>
      <c r="BT185" s="528"/>
      <c r="CB185" s="528"/>
      <c r="CD185" s="528"/>
      <c r="CJ185" s="528"/>
    </row>
    <row r="186" spans="1:88" ht="12.75" customHeight="1" x14ac:dyDescent="0.3">
      <c r="A186" s="563" t="s">
        <v>1811</v>
      </c>
      <c r="B186" s="552" t="str">
        <f t="shared" si="7"/>
        <v>X</v>
      </c>
      <c r="C186" s="556" t="s">
        <v>1812</v>
      </c>
      <c r="D186" s="556"/>
      <c r="E186" s="553">
        <v>-1.364954948425293</v>
      </c>
      <c r="F186" s="553">
        <v>-0.64999997615814209</v>
      </c>
      <c r="G186" s="553">
        <v>0</v>
      </c>
      <c r="H186" s="553">
        <v>0</v>
      </c>
      <c r="I186" s="553">
        <v>0</v>
      </c>
      <c r="J186" s="553">
        <v>0</v>
      </c>
      <c r="K186" s="553">
        <v>0</v>
      </c>
      <c r="L186" s="553">
        <v>0</v>
      </c>
      <c r="M186" s="553">
        <v>0</v>
      </c>
      <c r="N186" s="553">
        <v>0</v>
      </c>
      <c r="O186" s="553">
        <v>0</v>
      </c>
      <c r="P186" s="553">
        <v>0</v>
      </c>
      <c r="Q186" s="553">
        <v>0</v>
      </c>
      <c r="R186" s="553">
        <v>0</v>
      </c>
      <c r="S186" s="553">
        <v>0</v>
      </c>
      <c r="T186" s="553">
        <v>0</v>
      </c>
      <c r="U186" s="553">
        <v>0</v>
      </c>
      <c r="V186" s="553">
        <v>0</v>
      </c>
      <c r="W186" s="553">
        <v>0</v>
      </c>
      <c r="X186" s="553">
        <v>-0.5</v>
      </c>
      <c r="Y186" s="553">
        <v>-2.2999999523162842</v>
      </c>
      <c r="Z186" s="553">
        <v>0</v>
      </c>
      <c r="AA186" s="553">
        <v>-1.7999999523162842</v>
      </c>
      <c r="AB186" s="553">
        <v>0</v>
      </c>
      <c r="AD186" s="553"/>
      <c r="AM186" s="528"/>
      <c r="AV186" s="528"/>
      <c r="BD186" s="528"/>
      <c r="BL186" s="528"/>
      <c r="BT186" s="528"/>
      <c r="CB186" s="528"/>
      <c r="CJ186" s="528"/>
    </row>
    <row r="187" spans="1:88" ht="12.75" customHeight="1" x14ac:dyDescent="0.3">
      <c r="A187" s="593" t="s">
        <v>1813</v>
      </c>
      <c r="B187" s="552" t="str">
        <f t="shared" si="7"/>
        <v>X</v>
      </c>
      <c r="C187" s="558" t="s">
        <v>1814</v>
      </c>
      <c r="D187" s="558"/>
      <c r="E187" s="553">
        <v>-1.364954948425293</v>
      </c>
      <c r="F187" s="553">
        <v>-0.64999997615814209</v>
      </c>
      <c r="G187" s="553">
        <v>0</v>
      </c>
      <c r="H187" s="553">
        <v>0</v>
      </c>
      <c r="I187" s="553">
        <v>0</v>
      </c>
      <c r="J187" s="553">
        <v>0</v>
      </c>
      <c r="K187" s="553">
        <v>0</v>
      </c>
      <c r="L187" s="553">
        <v>0</v>
      </c>
      <c r="M187" s="553">
        <v>0</v>
      </c>
      <c r="N187" s="553">
        <v>0</v>
      </c>
      <c r="O187" s="553">
        <v>0</v>
      </c>
      <c r="P187" s="553">
        <v>0</v>
      </c>
      <c r="Q187" s="553">
        <v>0</v>
      </c>
      <c r="R187" s="553">
        <v>0</v>
      </c>
      <c r="S187" s="553">
        <v>0</v>
      </c>
      <c r="T187" s="553">
        <v>0</v>
      </c>
      <c r="U187" s="553">
        <v>0</v>
      </c>
      <c r="V187" s="553">
        <v>0</v>
      </c>
      <c r="W187" s="553">
        <v>0</v>
      </c>
      <c r="X187" s="553">
        <v>-0.5</v>
      </c>
      <c r="Y187" s="553">
        <v>-2.2999999523162842</v>
      </c>
      <c r="Z187" s="553">
        <v>0</v>
      </c>
      <c r="AA187" s="553">
        <v>-1.7999999523162842</v>
      </c>
      <c r="AB187" s="553">
        <v>0</v>
      </c>
      <c r="AD187" s="553"/>
      <c r="AM187" s="528"/>
      <c r="AV187" s="528"/>
      <c r="BD187" s="528"/>
      <c r="BL187" s="528"/>
      <c r="BT187" s="528"/>
      <c r="CB187" s="528"/>
      <c r="CJ187" s="528"/>
    </row>
    <row r="188" spans="1:88" ht="12.75" customHeight="1" x14ac:dyDescent="0.3">
      <c r="A188" s="593" t="s">
        <v>1815</v>
      </c>
      <c r="B188" s="552" t="str">
        <f t="shared" si="7"/>
        <v/>
      </c>
      <c r="C188" s="558" t="s">
        <v>1816</v>
      </c>
      <c r="D188" s="558"/>
      <c r="E188" s="553">
        <v>0</v>
      </c>
      <c r="F188" s="553">
        <v>0</v>
      </c>
      <c r="G188" s="553">
        <v>0</v>
      </c>
      <c r="H188" s="553">
        <v>0</v>
      </c>
      <c r="I188" s="553">
        <v>0</v>
      </c>
      <c r="J188" s="553">
        <v>0</v>
      </c>
      <c r="K188" s="553">
        <v>0</v>
      </c>
      <c r="L188" s="553">
        <v>0</v>
      </c>
      <c r="M188" s="553">
        <v>0</v>
      </c>
      <c r="N188" s="553">
        <v>0</v>
      </c>
      <c r="O188" s="553">
        <v>0</v>
      </c>
      <c r="P188" s="553">
        <v>0</v>
      </c>
      <c r="Q188" s="553">
        <v>0</v>
      </c>
      <c r="R188" s="553">
        <v>0</v>
      </c>
      <c r="S188" s="553">
        <v>0</v>
      </c>
      <c r="T188" s="553">
        <v>0</v>
      </c>
      <c r="U188" s="553">
        <v>0</v>
      </c>
      <c r="V188" s="553">
        <v>0</v>
      </c>
      <c r="W188" s="553">
        <v>0</v>
      </c>
      <c r="X188" s="553">
        <v>0</v>
      </c>
      <c r="Y188" s="553">
        <v>0</v>
      </c>
      <c r="Z188" s="553">
        <v>0</v>
      </c>
      <c r="AA188" s="553"/>
      <c r="AB188" s="553"/>
      <c r="AD188" s="553"/>
      <c r="AM188" s="528"/>
      <c r="AV188" s="528"/>
      <c r="BD188" s="528"/>
      <c r="BL188" s="528"/>
      <c r="BT188" s="528"/>
      <c r="CB188" s="528"/>
      <c r="CJ188" s="528"/>
    </row>
    <row r="189" spans="1:88" ht="12.75" customHeight="1" x14ac:dyDescent="0.3">
      <c r="A189" s="593" t="s">
        <v>1817</v>
      </c>
      <c r="B189" s="552" t="str">
        <f t="shared" si="7"/>
        <v/>
      </c>
      <c r="C189" s="558" t="s">
        <v>1818</v>
      </c>
      <c r="D189" s="558"/>
      <c r="E189" s="553">
        <v>0</v>
      </c>
      <c r="F189" s="553">
        <v>0</v>
      </c>
      <c r="G189" s="553">
        <v>0</v>
      </c>
      <c r="H189" s="553">
        <v>0</v>
      </c>
      <c r="I189" s="553">
        <v>0</v>
      </c>
      <c r="J189" s="553">
        <v>0</v>
      </c>
      <c r="K189" s="553">
        <v>0</v>
      </c>
      <c r="L189" s="553">
        <v>0</v>
      </c>
      <c r="M189" s="553">
        <v>0</v>
      </c>
      <c r="N189" s="553">
        <v>0</v>
      </c>
      <c r="O189" s="553">
        <v>0</v>
      </c>
      <c r="P189" s="553">
        <v>0</v>
      </c>
      <c r="Q189" s="553">
        <v>0</v>
      </c>
      <c r="R189" s="553">
        <v>0</v>
      </c>
      <c r="S189" s="553">
        <v>0</v>
      </c>
      <c r="T189" s="553">
        <v>0</v>
      </c>
      <c r="U189" s="553">
        <v>0</v>
      </c>
      <c r="V189" s="553">
        <v>0</v>
      </c>
      <c r="W189" s="553">
        <v>0</v>
      </c>
      <c r="X189" s="553">
        <v>0</v>
      </c>
      <c r="Y189" s="553">
        <v>0</v>
      </c>
      <c r="Z189" s="553">
        <v>0</v>
      </c>
      <c r="AA189" s="553"/>
      <c r="AB189" s="553"/>
      <c r="AD189" s="553"/>
      <c r="AM189" s="528"/>
      <c r="AV189" s="528"/>
      <c r="BD189" s="528"/>
      <c r="BL189" s="528"/>
      <c r="BT189" s="528"/>
      <c r="CB189" s="528"/>
      <c r="CJ189" s="528"/>
    </row>
    <row r="190" spans="1:88" ht="12.75" customHeight="1" x14ac:dyDescent="0.3">
      <c r="A190" s="563" t="s">
        <v>1819</v>
      </c>
      <c r="B190" s="552" t="str">
        <f t="shared" si="7"/>
        <v/>
      </c>
      <c r="C190" s="556" t="s">
        <v>1820</v>
      </c>
      <c r="D190" s="556"/>
      <c r="E190" s="553">
        <v>0</v>
      </c>
      <c r="F190" s="553">
        <v>0</v>
      </c>
      <c r="G190" s="553">
        <v>0</v>
      </c>
      <c r="H190" s="553">
        <v>0</v>
      </c>
      <c r="I190" s="553">
        <v>0</v>
      </c>
      <c r="J190" s="553">
        <v>0</v>
      </c>
      <c r="K190" s="553">
        <v>0</v>
      </c>
      <c r="L190" s="553">
        <v>0</v>
      </c>
      <c r="M190" s="553">
        <v>0</v>
      </c>
      <c r="N190" s="553">
        <v>0</v>
      </c>
      <c r="O190" s="553">
        <v>0</v>
      </c>
      <c r="P190" s="553">
        <v>0</v>
      </c>
      <c r="Q190" s="553">
        <v>0</v>
      </c>
      <c r="R190" s="553">
        <v>0</v>
      </c>
      <c r="S190" s="553">
        <v>0</v>
      </c>
      <c r="T190" s="553">
        <v>0</v>
      </c>
      <c r="U190" s="553">
        <v>0</v>
      </c>
      <c r="V190" s="553">
        <v>0</v>
      </c>
      <c r="W190" s="553">
        <v>0</v>
      </c>
      <c r="X190" s="553">
        <v>0</v>
      </c>
      <c r="Y190" s="553">
        <v>0</v>
      </c>
      <c r="Z190" s="553">
        <v>0</v>
      </c>
      <c r="AA190" s="553"/>
      <c r="AB190" s="553"/>
      <c r="AD190" s="553"/>
      <c r="AM190" s="528"/>
      <c r="AV190" s="528"/>
      <c r="BD190" s="528"/>
      <c r="BL190" s="528"/>
      <c r="BT190" s="528"/>
      <c r="CB190" s="528"/>
      <c r="CJ190" s="528"/>
    </row>
    <row r="191" spans="1:88" ht="12.75" customHeight="1" x14ac:dyDescent="0.3">
      <c r="A191" s="563" t="s">
        <v>1821</v>
      </c>
      <c r="B191" s="552" t="str">
        <f t="shared" si="7"/>
        <v/>
      </c>
      <c r="C191" s="555" t="s">
        <v>1822</v>
      </c>
      <c r="D191" s="555"/>
      <c r="E191" s="553">
        <v>0</v>
      </c>
      <c r="F191" s="553">
        <v>0</v>
      </c>
      <c r="G191" s="553">
        <v>0</v>
      </c>
      <c r="H191" s="553">
        <v>0</v>
      </c>
      <c r="I191" s="553">
        <v>0</v>
      </c>
      <c r="J191" s="553">
        <v>0</v>
      </c>
      <c r="K191" s="553">
        <v>0</v>
      </c>
      <c r="L191" s="553">
        <v>0</v>
      </c>
      <c r="M191" s="553">
        <v>0</v>
      </c>
      <c r="N191" s="553">
        <v>0</v>
      </c>
      <c r="O191" s="553">
        <v>0</v>
      </c>
      <c r="P191" s="553">
        <v>0</v>
      </c>
      <c r="Q191" s="553">
        <v>0</v>
      </c>
      <c r="R191" s="553">
        <v>0</v>
      </c>
      <c r="S191" s="553">
        <v>0</v>
      </c>
      <c r="T191" s="553">
        <v>0</v>
      </c>
      <c r="U191" s="553">
        <v>0</v>
      </c>
      <c r="V191" s="553">
        <v>0</v>
      </c>
      <c r="W191" s="553">
        <v>0</v>
      </c>
      <c r="X191" s="553">
        <v>0</v>
      </c>
      <c r="Y191" s="553">
        <v>0</v>
      </c>
      <c r="Z191" s="553">
        <v>0</v>
      </c>
      <c r="AA191" s="553"/>
      <c r="AB191" s="553"/>
      <c r="AD191" s="553"/>
      <c r="AM191" s="528"/>
      <c r="AV191" s="528"/>
      <c r="BD191" s="528"/>
      <c r="BL191" s="528"/>
      <c r="BT191" s="528"/>
      <c r="CB191" s="528"/>
      <c r="CD191" s="528"/>
      <c r="CJ191" s="528"/>
    </row>
    <row r="192" spans="1:88" ht="12.75" customHeight="1" x14ac:dyDescent="0.3">
      <c r="A192" s="563" t="s">
        <v>1823</v>
      </c>
      <c r="B192" s="552" t="str">
        <f t="shared" si="7"/>
        <v/>
      </c>
      <c r="C192" s="556" t="s">
        <v>1824</v>
      </c>
      <c r="D192" s="556"/>
      <c r="E192" s="553">
        <v>0</v>
      </c>
      <c r="F192" s="553">
        <v>0</v>
      </c>
      <c r="G192" s="553">
        <v>0</v>
      </c>
      <c r="H192" s="553">
        <v>0</v>
      </c>
      <c r="I192" s="553">
        <v>0</v>
      </c>
      <c r="J192" s="553">
        <v>0</v>
      </c>
      <c r="K192" s="553">
        <v>0</v>
      </c>
      <c r="L192" s="553">
        <v>0</v>
      </c>
      <c r="M192" s="553">
        <v>0</v>
      </c>
      <c r="N192" s="553">
        <v>0</v>
      </c>
      <c r="O192" s="553">
        <v>0</v>
      </c>
      <c r="P192" s="553">
        <v>0</v>
      </c>
      <c r="Q192" s="553">
        <v>0</v>
      </c>
      <c r="R192" s="553">
        <v>0</v>
      </c>
      <c r="S192" s="553">
        <v>0</v>
      </c>
      <c r="T192" s="553">
        <v>0</v>
      </c>
      <c r="U192" s="553">
        <v>0</v>
      </c>
      <c r="V192" s="553">
        <v>0</v>
      </c>
      <c r="W192" s="553">
        <v>0</v>
      </c>
      <c r="X192" s="553">
        <v>0</v>
      </c>
      <c r="Y192" s="553">
        <v>0</v>
      </c>
      <c r="Z192" s="553">
        <v>0</v>
      </c>
      <c r="AA192" s="553"/>
      <c r="AB192" s="553"/>
      <c r="AD192" s="553"/>
      <c r="AM192" s="528"/>
      <c r="AV192" s="528"/>
      <c r="BD192" s="528"/>
      <c r="BL192" s="528"/>
      <c r="BT192" s="528"/>
      <c r="CB192" s="528"/>
      <c r="CD192" s="528"/>
      <c r="CJ192" s="528"/>
    </row>
    <row r="193" spans="1:88" ht="12.75" customHeight="1" x14ac:dyDescent="0.3">
      <c r="A193" s="563" t="s">
        <v>1825</v>
      </c>
      <c r="B193" s="552" t="str">
        <f t="shared" si="7"/>
        <v/>
      </c>
      <c r="C193" s="556" t="s">
        <v>1826</v>
      </c>
      <c r="D193" s="556"/>
      <c r="E193" s="553">
        <v>0</v>
      </c>
      <c r="F193" s="553">
        <v>0</v>
      </c>
      <c r="G193" s="553">
        <v>0</v>
      </c>
      <c r="H193" s="553">
        <v>0</v>
      </c>
      <c r="I193" s="553">
        <v>0</v>
      </c>
      <c r="J193" s="553">
        <v>0</v>
      </c>
      <c r="K193" s="553">
        <v>0</v>
      </c>
      <c r="L193" s="553">
        <v>0</v>
      </c>
      <c r="M193" s="553">
        <v>0</v>
      </c>
      <c r="N193" s="553">
        <v>0</v>
      </c>
      <c r="O193" s="553">
        <v>0</v>
      </c>
      <c r="P193" s="553">
        <v>0</v>
      </c>
      <c r="Q193" s="553">
        <v>0</v>
      </c>
      <c r="R193" s="553">
        <v>0</v>
      </c>
      <c r="S193" s="553">
        <v>0</v>
      </c>
      <c r="T193" s="553">
        <v>0</v>
      </c>
      <c r="U193" s="553">
        <v>0</v>
      </c>
      <c r="V193" s="553">
        <v>0</v>
      </c>
      <c r="W193" s="553">
        <v>0</v>
      </c>
      <c r="X193" s="553">
        <v>0</v>
      </c>
      <c r="Y193" s="553">
        <v>0</v>
      </c>
      <c r="Z193" s="553">
        <v>0</v>
      </c>
      <c r="AA193" s="553"/>
      <c r="AB193" s="553"/>
      <c r="AD193" s="553"/>
      <c r="AM193" s="528"/>
      <c r="AV193" s="528"/>
      <c r="BD193" s="528"/>
      <c r="BL193" s="528"/>
      <c r="BT193" s="528"/>
      <c r="CB193" s="528"/>
      <c r="CD193" s="528"/>
      <c r="CJ193" s="528"/>
    </row>
    <row r="194" spans="1:88" ht="12.75" customHeight="1" x14ac:dyDescent="0.3">
      <c r="A194" s="563" t="s">
        <v>1827</v>
      </c>
      <c r="B194" s="552" t="str">
        <f t="shared" si="7"/>
        <v/>
      </c>
      <c r="C194" s="555" t="s">
        <v>1828</v>
      </c>
      <c r="D194" s="555"/>
      <c r="E194" s="553">
        <v>0</v>
      </c>
      <c r="F194" s="553">
        <v>0</v>
      </c>
      <c r="G194" s="553">
        <v>0</v>
      </c>
      <c r="H194" s="553">
        <v>0</v>
      </c>
      <c r="I194" s="553">
        <v>0</v>
      </c>
      <c r="J194" s="553">
        <v>0</v>
      </c>
      <c r="K194" s="553">
        <v>0</v>
      </c>
      <c r="L194" s="553">
        <v>0</v>
      </c>
      <c r="M194" s="553">
        <v>0</v>
      </c>
      <c r="N194" s="553">
        <v>0</v>
      </c>
      <c r="O194" s="553">
        <v>0</v>
      </c>
      <c r="P194" s="553">
        <v>0</v>
      </c>
      <c r="Q194" s="553">
        <v>0</v>
      </c>
      <c r="R194" s="553">
        <v>0</v>
      </c>
      <c r="S194" s="553">
        <v>0</v>
      </c>
      <c r="T194" s="553">
        <v>0</v>
      </c>
      <c r="U194" s="553">
        <v>0</v>
      </c>
      <c r="V194" s="553">
        <v>0</v>
      </c>
      <c r="W194" s="553">
        <v>0</v>
      </c>
      <c r="X194" s="553">
        <v>0</v>
      </c>
      <c r="Y194" s="553">
        <v>0</v>
      </c>
      <c r="Z194" s="553">
        <v>0</v>
      </c>
      <c r="AA194" s="553"/>
      <c r="AB194" s="553"/>
      <c r="AD194" s="553"/>
      <c r="AM194" s="528"/>
      <c r="AV194" s="528"/>
      <c r="BD194" s="528"/>
      <c r="BL194" s="528"/>
      <c r="BT194" s="528"/>
      <c r="CB194" s="528"/>
      <c r="CJ194" s="528"/>
    </row>
    <row r="195" spans="1:88" ht="12.75" customHeight="1" x14ac:dyDescent="0.3">
      <c r="A195" s="563">
        <v>2.6</v>
      </c>
      <c r="B195" s="552" t="str">
        <f t="shared" si="7"/>
        <v>X</v>
      </c>
      <c r="C195" s="541" t="s">
        <v>1829</v>
      </c>
      <c r="D195" s="541"/>
      <c r="E195" s="553">
        <v>-9.6283912658691406</v>
      </c>
      <c r="F195" s="553">
        <v>-10.58277416229248</v>
      </c>
      <c r="G195" s="553">
        <v>-9.6504735946655273</v>
      </c>
      <c r="H195" s="553">
        <v>-12.479093551635742</v>
      </c>
      <c r="I195" s="553">
        <v>-9.7112197875976563</v>
      </c>
      <c r="J195" s="553">
        <v>-9.7772989273071289</v>
      </c>
      <c r="K195" s="553">
        <v>-10.798496246337891</v>
      </c>
      <c r="L195" s="553">
        <v>-11.191912651062012</v>
      </c>
      <c r="M195" s="553">
        <v>-10.406516075134277</v>
      </c>
      <c r="N195" s="553">
        <v>-9.6869869232177734</v>
      </c>
      <c r="O195" s="553">
        <v>-9.6671018600463867</v>
      </c>
      <c r="P195" s="553">
        <v>-9.4060487747192383</v>
      </c>
      <c r="Q195" s="553">
        <v>-9.6957130432128906</v>
      </c>
      <c r="R195" s="553">
        <v>-11.257566452026367</v>
      </c>
      <c r="S195" s="553">
        <v>-11.725377082824707</v>
      </c>
      <c r="T195" s="553">
        <v>-14.953693389892578</v>
      </c>
      <c r="U195" s="553">
        <v>-17.50822639465332</v>
      </c>
      <c r="V195" s="553">
        <v>-14.454029083251953</v>
      </c>
      <c r="W195" s="553">
        <v>-18.456394195556641</v>
      </c>
      <c r="X195" s="553">
        <v>-18.538312911987305</v>
      </c>
      <c r="Y195" s="553">
        <v>-25.512117385864258</v>
      </c>
      <c r="Z195" s="553">
        <v>-20.890602111816406</v>
      </c>
      <c r="AA195" s="553">
        <v>-17.093999862670898</v>
      </c>
      <c r="AB195" s="553">
        <v>-20.733999252319336</v>
      </c>
      <c r="AD195" s="553"/>
      <c r="AM195" s="528"/>
      <c r="AV195" s="528"/>
      <c r="BD195" s="528"/>
      <c r="BL195" s="528"/>
      <c r="BT195" s="528"/>
      <c r="CB195" s="528"/>
      <c r="CD195" s="528"/>
      <c r="CJ195" s="528"/>
    </row>
    <row r="196" spans="1:88" ht="12.75" customHeight="1" x14ac:dyDescent="0.3">
      <c r="A196" s="563" t="s">
        <v>1830</v>
      </c>
      <c r="B196" s="552" t="str">
        <f t="shared" si="7"/>
        <v/>
      </c>
      <c r="C196" s="555" t="s">
        <v>1831</v>
      </c>
      <c r="D196" s="555"/>
      <c r="E196" s="553">
        <v>0</v>
      </c>
      <c r="F196" s="553">
        <v>0</v>
      </c>
      <c r="G196" s="553">
        <v>0</v>
      </c>
      <c r="H196" s="553">
        <v>0</v>
      </c>
      <c r="I196" s="553">
        <v>0</v>
      </c>
      <c r="J196" s="553">
        <v>0</v>
      </c>
      <c r="K196" s="553">
        <v>0</v>
      </c>
      <c r="L196" s="553">
        <v>0</v>
      </c>
      <c r="M196" s="553">
        <v>0</v>
      </c>
      <c r="N196" s="553">
        <v>0</v>
      </c>
      <c r="O196" s="553">
        <v>0</v>
      </c>
      <c r="P196" s="553">
        <v>0</v>
      </c>
      <c r="Q196" s="553">
        <v>0</v>
      </c>
      <c r="R196" s="553">
        <v>0</v>
      </c>
      <c r="S196" s="553">
        <v>0</v>
      </c>
      <c r="T196" s="553">
        <v>0</v>
      </c>
      <c r="U196" s="553">
        <v>0</v>
      </c>
      <c r="V196" s="553">
        <v>0</v>
      </c>
      <c r="W196" s="553">
        <v>0</v>
      </c>
      <c r="X196" s="553">
        <v>0</v>
      </c>
      <c r="Y196" s="553">
        <v>0</v>
      </c>
      <c r="Z196" s="553">
        <v>0</v>
      </c>
      <c r="AA196" s="553"/>
      <c r="AB196" s="553"/>
      <c r="AD196" s="553"/>
      <c r="AM196" s="528"/>
      <c r="AV196" s="528"/>
      <c r="BD196" s="528"/>
      <c r="BL196" s="528"/>
      <c r="BT196" s="528"/>
      <c r="CB196" s="528"/>
      <c r="CD196" s="528"/>
      <c r="CJ196" s="528"/>
    </row>
    <row r="197" spans="1:88" ht="12.75" customHeight="1" x14ac:dyDescent="0.3">
      <c r="A197" s="563" t="s">
        <v>1832</v>
      </c>
      <c r="B197" s="552" t="str">
        <f t="shared" si="7"/>
        <v/>
      </c>
      <c r="C197" s="556" t="s">
        <v>1833</v>
      </c>
      <c r="D197" s="556"/>
      <c r="E197" s="553">
        <v>0</v>
      </c>
      <c r="F197" s="553">
        <v>0</v>
      </c>
      <c r="G197" s="553">
        <v>0</v>
      </c>
      <c r="H197" s="553">
        <v>0</v>
      </c>
      <c r="I197" s="553">
        <v>0</v>
      </c>
      <c r="J197" s="553">
        <v>0</v>
      </c>
      <c r="K197" s="553">
        <v>0</v>
      </c>
      <c r="L197" s="553">
        <v>0</v>
      </c>
      <c r="M197" s="553">
        <v>0</v>
      </c>
      <c r="N197" s="553">
        <v>0</v>
      </c>
      <c r="O197" s="553">
        <v>0</v>
      </c>
      <c r="P197" s="553">
        <v>0</v>
      </c>
      <c r="Q197" s="553">
        <v>0</v>
      </c>
      <c r="R197" s="553">
        <v>0</v>
      </c>
      <c r="S197" s="553">
        <v>0</v>
      </c>
      <c r="T197" s="553">
        <v>0</v>
      </c>
      <c r="U197" s="553">
        <v>0</v>
      </c>
      <c r="V197" s="553">
        <v>0</v>
      </c>
      <c r="W197" s="553">
        <v>0</v>
      </c>
      <c r="X197" s="553">
        <v>0</v>
      </c>
      <c r="Y197" s="553">
        <v>0</v>
      </c>
      <c r="Z197" s="553">
        <v>0</v>
      </c>
      <c r="AA197" s="553"/>
      <c r="AB197" s="553"/>
      <c r="AD197" s="553"/>
      <c r="AM197" s="528"/>
      <c r="AV197" s="528"/>
      <c r="BD197" s="528"/>
      <c r="BL197" s="528"/>
      <c r="BT197" s="528"/>
      <c r="CB197" s="528"/>
      <c r="CD197" s="528"/>
      <c r="CJ197" s="528"/>
    </row>
    <row r="198" spans="1:88" ht="12.75" customHeight="1" x14ac:dyDescent="0.3">
      <c r="A198" s="563" t="s">
        <v>1834</v>
      </c>
      <c r="B198" s="552" t="str">
        <f t="shared" si="7"/>
        <v/>
      </c>
      <c r="C198" s="556" t="s">
        <v>1835</v>
      </c>
      <c r="D198" s="556"/>
      <c r="E198" s="553">
        <v>0</v>
      </c>
      <c r="F198" s="553">
        <v>0</v>
      </c>
      <c r="G198" s="553">
        <v>0</v>
      </c>
      <c r="H198" s="553">
        <v>0</v>
      </c>
      <c r="I198" s="553">
        <v>0</v>
      </c>
      <c r="J198" s="553">
        <v>0</v>
      </c>
      <c r="K198" s="553">
        <v>0</v>
      </c>
      <c r="L198" s="553">
        <v>0</v>
      </c>
      <c r="M198" s="553">
        <v>0</v>
      </c>
      <c r="N198" s="553">
        <v>0</v>
      </c>
      <c r="O198" s="553">
        <v>0</v>
      </c>
      <c r="P198" s="553">
        <v>0</v>
      </c>
      <c r="Q198" s="553">
        <v>0</v>
      </c>
      <c r="R198" s="553">
        <v>0</v>
      </c>
      <c r="S198" s="553">
        <v>0</v>
      </c>
      <c r="T198" s="553">
        <v>0</v>
      </c>
      <c r="U198" s="553">
        <v>0</v>
      </c>
      <c r="V198" s="553">
        <v>0</v>
      </c>
      <c r="W198" s="553">
        <v>0</v>
      </c>
      <c r="X198" s="553">
        <v>0</v>
      </c>
      <c r="Y198" s="553">
        <v>0</v>
      </c>
      <c r="Z198" s="553">
        <v>0</v>
      </c>
      <c r="AA198" s="553"/>
      <c r="AB198" s="553"/>
      <c r="AD198" s="553"/>
      <c r="AM198" s="528"/>
      <c r="AV198" s="528"/>
      <c r="BD198" s="528"/>
      <c r="BL198" s="528"/>
      <c r="BT198" s="528"/>
      <c r="CB198" s="528"/>
      <c r="CD198" s="528"/>
      <c r="CJ198" s="528"/>
    </row>
    <row r="199" spans="1:88" ht="12.75" customHeight="1" x14ac:dyDescent="0.3">
      <c r="A199" s="563" t="s">
        <v>1836</v>
      </c>
      <c r="B199" s="552" t="str">
        <f t="shared" si="7"/>
        <v>X</v>
      </c>
      <c r="C199" s="555" t="s">
        <v>1837</v>
      </c>
      <c r="D199" s="555"/>
      <c r="E199" s="553">
        <v>-0.49065399169921875</v>
      </c>
      <c r="F199" s="553">
        <v>-0.60508900880813599</v>
      </c>
      <c r="G199" s="553">
        <v>-0.67708897590637207</v>
      </c>
      <c r="H199" s="553">
        <v>-0.75118499994277954</v>
      </c>
      <c r="I199" s="553">
        <v>-0.56076902151107788</v>
      </c>
      <c r="J199" s="553">
        <v>-0.70433998107910156</v>
      </c>
      <c r="K199" s="553">
        <v>-1.4363720417022705</v>
      </c>
      <c r="L199" s="553">
        <v>-1.630715012550354</v>
      </c>
      <c r="M199" s="553">
        <v>-1.0823010206222534</v>
      </c>
      <c r="N199" s="553">
        <v>-0.43639901280403137</v>
      </c>
      <c r="O199" s="553">
        <v>-0.51317101716995239</v>
      </c>
      <c r="P199" s="553">
        <v>-0.52788698673248291</v>
      </c>
      <c r="Q199" s="553">
        <v>-0.54499000310897827</v>
      </c>
      <c r="R199" s="553">
        <v>-0.52308601140975952</v>
      </c>
      <c r="S199" s="553">
        <v>-5.080000264570117E-4</v>
      </c>
      <c r="T199" s="553">
        <v>-0.68493497371673584</v>
      </c>
      <c r="U199" s="553">
        <v>-0.88203400373458862</v>
      </c>
      <c r="V199" s="553">
        <v>-0.86692100763320923</v>
      </c>
      <c r="W199" s="553">
        <v>-1.1798230409622192</v>
      </c>
      <c r="X199" s="553">
        <v>-0.95850402116775513</v>
      </c>
      <c r="Y199" s="553">
        <v>-0.72124099731445313</v>
      </c>
      <c r="Z199" s="553">
        <v>-0.92323398590087891</v>
      </c>
      <c r="AA199" s="553">
        <v>-6.0000000521540642E-3</v>
      </c>
      <c r="AB199" s="553">
        <v>-7.0000002160668373E-3</v>
      </c>
      <c r="AD199" s="553"/>
      <c r="AM199" s="528"/>
      <c r="AV199" s="528"/>
      <c r="BD199" s="528"/>
      <c r="BL199" s="528"/>
      <c r="BT199" s="528"/>
      <c r="CB199" s="528"/>
      <c r="CD199" s="528"/>
      <c r="CJ199" s="528"/>
    </row>
    <row r="200" spans="1:88" ht="12.75" customHeight="1" x14ac:dyDescent="0.3">
      <c r="A200" s="563" t="s">
        <v>1838</v>
      </c>
      <c r="B200" s="552" t="str">
        <f t="shared" si="7"/>
        <v>X</v>
      </c>
      <c r="C200" s="556" t="s">
        <v>1839</v>
      </c>
      <c r="D200" s="556"/>
      <c r="E200" s="553">
        <v>-0.49065399169921875</v>
      </c>
      <c r="F200" s="553">
        <v>-0.60508900880813599</v>
      </c>
      <c r="G200" s="553">
        <v>-0.67708897590637207</v>
      </c>
      <c r="H200" s="553">
        <v>-0.75118499994277954</v>
      </c>
      <c r="I200" s="553">
        <v>-0.56076902151107788</v>
      </c>
      <c r="J200" s="553">
        <v>-0.70433998107910156</v>
      </c>
      <c r="K200" s="553">
        <v>-1.4363720417022705</v>
      </c>
      <c r="L200" s="553">
        <v>-1.630715012550354</v>
      </c>
      <c r="M200" s="553">
        <v>-1.0823010206222534</v>
      </c>
      <c r="N200" s="553">
        <v>-0.43639901280403137</v>
      </c>
      <c r="O200" s="553">
        <v>-0.51317101716995239</v>
      </c>
      <c r="P200" s="553">
        <v>-0.52788698673248291</v>
      </c>
      <c r="Q200" s="553">
        <v>-0.54499000310897827</v>
      </c>
      <c r="R200" s="553">
        <v>-0.52308601140975952</v>
      </c>
      <c r="S200" s="553">
        <v>-5.080000264570117E-4</v>
      </c>
      <c r="T200" s="553">
        <v>-0.68493497371673584</v>
      </c>
      <c r="U200" s="553">
        <v>-0.88203400373458862</v>
      </c>
      <c r="V200" s="553">
        <v>-0.86692100763320923</v>
      </c>
      <c r="W200" s="553">
        <v>-1.1798230409622192</v>
      </c>
      <c r="X200" s="553">
        <v>-0.95850402116775513</v>
      </c>
      <c r="Y200" s="553">
        <v>-0.72124099731445313</v>
      </c>
      <c r="Z200" s="553">
        <v>-0.92323398590087891</v>
      </c>
      <c r="AA200" s="553">
        <v>0</v>
      </c>
      <c r="AB200" s="553">
        <v>0</v>
      </c>
      <c r="AD200" s="553"/>
      <c r="AM200" s="528"/>
      <c r="AV200" s="528"/>
      <c r="BD200" s="528"/>
      <c r="BL200" s="528"/>
      <c r="BT200" s="528"/>
      <c r="CB200" s="528"/>
      <c r="CD200" s="528"/>
      <c r="CJ200" s="528"/>
    </row>
    <row r="201" spans="1:88" ht="12.75" customHeight="1" x14ac:dyDescent="0.3">
      <c r="A201" s="563" t="s">
        <v>1840</v>
      </c>
      <c r="B201" s="552" t="str">
        <f t="shared" si="7"/>
        <v>X</v>
      </c>
      <c r="C201" s="556" t="s">
        <v>1841</v>
      </c>
      <c r="D201" s="556"/>
      <c r="E201" s="553">
        <v>0</v>
      </c>
      <c r="F201" s="553">
        <v>0</v>
      </c>
      <c r="G201" s="553">
        <v>0</v>
      </c>
      <c r="H201" s="553">
        <v>0</v>
      </c>
      <c r="I201" s="553">
        <v>0</v>
      </c>
      <c r="J201" s="553">
        <v>0</v>
      </c>
      <c r="K201" s="553">
        <v>0</v>
      </c>
      <c r="L201" s="553">
        <v>0</v>
      </c>
      <c r="M201" s="553">
        <v>0</v>
      </c>
      <c r="N201" s="553">
        <v>0</v>
      </c>
      <c r="O201" s="553">
        <v>0</v>
      </c>
      <c r="P201" s="553">
        <v>0</v>
      </c>
      <c r="Q201" s="553">
        <v>0</v>
      </c>
      <c r="R201" s="553">
        <v>0</v>
      </c>
      <c r="S201" s="553">
        <v>0</v>
      </c>
      <c r="T201" s="553">
        <v>0</v>
      </c>
      <c r="U201" s="553">
        <v>0</v>
      </c>
      <c r="V201" s="553">
        <v>0</v>
      </c>
      <c r="W201" s="553">
        <v>0</v>
      </c>
      <c r="X201" s="553">
        <v>0</v>
      </c>
      <c r="Y201" s="553">
        <v>0</v>
      </c>
      <c r="Z201" s="553">
        <v>0</v>
      </c>
      <c r="AA201" s="553">
        <v>-6.0000000521540642E-3</v>
      </c>
      <c r="AB201" s="553">
        <v>-7.0000002160668373E-3</v>
      </c>
      <c r="AD201" s="553"/>
      <c r="AM201" s="528"/>
      <c r="AV201" s="528"/>
      <c r="BD201" s="528"/>
      <c r="BL201" s="528"/>
      <c r="BT201" s="528"/>
      <c r="CB201" s="528"/>
      <c r="CD201" s="528"/>
      <c r="CJ201" s="528"/>
    </row>
    <row r="202" spans="1:88" ht="12.75" customHeight="1" x14ac:dyDescent="0.3">
      <c r="A202" s="563" t="s">
        <v>1842</v>
      </c>
      <c r="B202" s="552" t="str">
        <f t="shared" si="7"/>
        <v>X</v>
      </c>
      <c r="C202" s="555" t="s">
        <v>1843</v>
      </c>
      <c r="D202" s="555"/>
      <c r="E202" s="553">
        <v>-9.1377372741699219</v>
      </c>
      <c r="F202" s="553">
        <v>-9.9776849746704102</v>
      </c>
      <c r="G202" s="553">
        <v>-8.9733848571777344</v>
      </c>
      <c r="H202" s="553">
        <v>-11.727909088134766</v>
      </c>
      <c r="I202" s="553">
        <v>-9.1504507064819336</v>
      </c>
      <c r="J202" s="553">
        <v>-9.0729589462280273</v>
      </c>
      <c r="K202" s="553">
        <v>-9.3621244430541992</v>
      </c>
      <c r="L202" s="553">
        <v>-9.5611982345581055</v>
      </c>
      <c r="M202" s="553">
        <v>-9.3242149353027344</v>
      </c>
      <c r="N202" s="553">
        <v>-9.2505884170532227</v>
      </c>
      <c r="O202" s="553">
        <v>-9.1539306640625</v>
      </c>
      <c r="P202" s="553">
        <v>-8.8781623840332031</v>
      </c>
      <c r="Q202" s="553">
        <v>-9.1507234573364258</v>
      </c>
      <c r="R202" s="553">
        <v>-10.734479904174805</v>
      </c>
      <c r="S202" s="553">
        <v>-11.724868774414063</v>
      </c>
      <c r="T202" s="553">
        <v>-14.268757820129395</v>
      </c>
      <c r="U202" s="553">
        <v>-16.626192092895508</v>
      </c>
      <c r="V202" s="553">
        <v>-13.58710765838623</v>
      </c>
      <c r="W202" s="553">
        <v>-17.276571273803711</v>
      </c>
      <c r="X202" s="553">
        <v>-17.579809188842773</v>
      </c>
      <c r="Y202" s="553">
        <v>-24.790876388549805</v>
      </c>
      <c r="Z202" s="553">
        <v>-19.967367172241211</v>
      </c>
      <c r="AA202" s="553">
        <v>-17.08799934387207</v>
      </c>
      <c r="AB202" s="553">
        <v>-20.726999282836914</v>
      </c>
      <c r="AD202" s="553"/>
      <c r="AM202" s="528"/>
      <c r="AV202" s="528"/>
      <c r="BD202" s="528"/>
      <c r="BL202" s="528"/>
      <c r="BT202" s="528"/>
      <c r="CB202" s="528"/>
      <c r="CD202" s="528"/>
      <c r="CJ202" s="528"/>
    </row>
    <row r="203" spans="1:88" ht="12.75" customHeight="1" x14ac:dyDescent="0.3">
      <c r="A203" s="563" t="s">
        <v>1844</v>
      </c>
      <c r="B203" s="552" t="str">
        <f t="shared" si="7"/>
        <v>X</v>
      </c>
      <c r="C203" s="556" t="s">
        <v>1845</v>
      </c>
      <c r="D203" s="556"/>
      <c r="E203" s="553">
        <v>-9.1377372741699219</v>
      </c>
      <c r="F203" s="553">
        <v>-9.9776849746704102</v>
      </c>
      <c r="G203" s="553">
        <v>-8.9733848571777344</v>
      </c>
      <c r="H203" s="553">
        <v>-11.727909088134766</v>
      </c>
      <c r="I203" s="553">
        <v>-9.1504507064819336</v>
      </c>
      <c r="J203" s="553">
        <v>-9.0729589462280273</v>
      </c>
      <c r="K203" s="553">
        <v>-9.3621244430541992</v>
      </c>
      <c r="L203" s="553">
        <v>-9.5611982345581055</v>
      </c>
      <c r="M203" s="553">
        <v>-9.3242149353027344</v>
      </c>
      <c r="N203" s="553">
        <v>-9.2505884170532227</v>
      </c>
      <c r="O203" s="553">
        <v>-9.1539306640625</v>
      </c>
      <c r="P203" s="553">
        <v>-8.8781623840332031</v>
      </c>
      <c r="Q203" s="553">
        <v>-9.1507234573364258</v>
      </c>
      <c r="R203" s="553">
        <v>-10.734479904174805</v>
      </c>
      <c r="S203" s="553">
        <v>-11.724868774414063</v>
      </c>
      <c r="T203" s="553">
        <v>-14.268757820129395</v>
      </c>
      <c r="U203" s="553">
        <v>-16.626192092895508</v>
      </c>
      <c r="V203" s="553">
        <v>-13.58710765838623</v>
      </c>
      <c r="W203" s="553">
        <v>-17.276571273803711</v>
      </c>
      <c r="X203" s="553">
        <v>-17.579809188842773</v>
      </c>
      <c r="Y203" s="553">
        <v>-24.790876388549805</v>
      </c>
      <c r="Z203" s="553">
        <v>-19.967367172241211</v>
      </c>
      <c r="AA203" s="553">
        <v>-17.08799934387207</v>
      </c>
      <c r="AB203" s="553">
        <v>-20.726999282836914</v>
      </c>
      <c r="AD203" s="553"/>
      <c r="AM203" s="528"/>
      <c r="AV203" s="528"/>
      <c r="BD203" s="528"/>
      <c r="BL203" s="528"/>
      <c r="BT203" s="528"/>
      <c r="CB203" s="528"/>
      <c r="CD203" s="528"/>
      <c r="CJ203" s="528"/>
    </row>
    <row r="204" spans="1:88" x14ac:dyDescent="0.3">
      <c r="A204" s="563" t="s">
        <v>1846</v>
      </c>
      <c r="B204" s="552" t="str">
        <f t="shared" si="7"/>
        <v>X</v>
      </c>
      <c r="C204" s="558" t="s">
        <v>1847</v>
      </c>
      <c r="D204" s="558"/>
      <c r="E204" s="553">
        <v>-4.7047219276428223</v>
      </c>
      <c r="F204" s="553">
        <v>-5.5366849899291992</v>
      </c>
      <c r="G204" s="553">
        <v>-4.5203948020935059</v>
      </c>
      <c r="H204" s="553">
        <v>-7.2649087905883789</v>
      </c>
      <c r="I204" s="553">
        <v>-4.5775032043457031</v>
      </c>
      <c r="J204" s="553">
        <v>-4.5819602012634277</v>
      </c>
      <c r="K204" s="553">
        <v>-4.6511240005493164</v>
      </c>
      <c r="L204" s="553">
        <v>-4.7502279281616211</v>
      </c>
      <c r="M204" s="553">
        <v>-4.5132150650024414</v>
      </c>
      <c r="N204" s="553">
        <v>-4.4395880699157715</v>
      </c>
      <c r="O204" s="553">
        <v>-4.3428788185119629</v>
      </c>
      <c r="P204" s="553">
        <v>-4.0029997825622559</v>
      </c>
      <c r="Q204" s="553">
        <v>-4.4148402214050293</v>
      </c>
      <c r="R204" s="553">
        <v>-5.3719267845153809</v>
      </c>
      <c r="S204" s="553">
        <v>-6.1008200645446777</v>
      </c>
      <c r="T204" s="553">
        <v>-8.027928352355957</v>
      </c>
      <c r="U204" s="553">
        <v>-10.122592926025391</v>
      </c>
      <c r="V204" s="553">
        <v>-6.4978327751159668</v>
      </c>
      <c r="W204" s="553">
        <v>-9.7005710601806641</v>
      </c>
      <c r="X204" s="553">
        <v>-5.8291740417480469</v>
      </c>
      <c r="Y204" s="553">
        <v>-7.3728442192077637</v>
      </c>
      <c r="Z204" s="553">
        <v>-5.3132181167602539</v>
      </c>
      <c r="AA204" s="553">
        <v>-5.4219999313354492</v>
      </c>
      <c r="AB204" s="553">
        <v>-9.1920003890991211</v>
      </c>
      <c r="AD204" s="553"/>
    </row>
    <row r="205" spans="1:88" x14ac:dyDescent="0.3">
      <c r="A205" s="563" t="s">
        <v>1848</v>
      </c>
      <c r="B205" s="552" t="str">
        <f t="shared" si="7"/>
        <v>X</v>
      </c>
      <c r="C205" s="559" t="s">
        <v>1849</v>
      </c>
      <c r="D205" s="559"/>
      <c r="E205" s="553">
        <v>-2.500000037252903E-2</v>
      </c>
      <c r="F205" s="553">
        <v>-2.500000037252903E-2</v>
      </c>
      <c r="G205" s="553">
        <v>-2.500000037252903E-2</v>
      </c>
      <c r="H205" s="553">
        <v>-4.7150001525878906</v>
      </c>
      <c r="I205" s="553">
        <v>-2.440000057220459</v>
      </c>
      <c r="J205" s="553">
        <v>-2.4100000858306885</v>
      </c>
      <c r="K205" s="553">
        <v>-2.369999885559082</v>
      </c>
      <c r="L205" s="553">
        <v>-2.4100000858306885</v>
      </c>
      <c r="M205" s="553">
        <v>-2.3499879837036133</v>
      </c>
      <c r="N205" s="553">
        <v>-2.3499879837036133</v>
      </c>
      <c r="O205" s="553">
        <v>-2.4091000556945801</v>
      </c>
      <c r="P205" s="553">
        <v>-2.1370000839233398</v>
      </c>
      <c r="Q205" s="553">
        <v>-2.6561999320983887</v>
      </c>
      <c r="R205" s="553">
        <v>-2.4360001087188721</v>
      </c>
      <c r="S205" s="553">
        <v>-2.4860000610351563</v>
      </c>
      <c r="T205" s="553">
        <v>-2.4360001087188721</v>
      </c>
      <c r="U205" s="553">
        <v>-2.4360001087188721</v>
      </c>
      <c r="V205" s="553">
        <v>-2.4360001087188721</v>
      </c>
      <c r="W205" s="553">
        <v>-2.4360001087188721</v>
      </c>
      <c r="X205" s="553">
        <v>-2.4360001087188721</v>
      </c>
      <c r="Y205" s="553">
        <v>-2.4960000514984131</v>
      </c>
      <c r="Z205" s="553">
        <v>-2.4360001087188721</v>
      </c>
      <c r="AA205" s="553">
        <v>-2.5610001087188721</v>
      </c>
      <c r="AB205" s="553">
        <v>-2.5610001087188721</v>
      </c>
      <c r="AD205" s="553"/>
    </row>
    <row r="206" spans="1:88" x14ac:dyDescent="0.3">
      <c r="A206" s="563" t="s">
        <v>1850</v>
      </c>
      <c r="B206" s="552" t="str">
        <f t="shared" si="7"/>
        <v>X</v>
      </c>
      <c r="C206" s="559" t="s">
        <v>1851</v>
      </c>
      <c r="D206" s="559"/>
      <c r="E206" s="553">
        <v>-0.34999999403953552</v>
      </c>
      <c r="F206" s="553">
        <v>-0.34999999403953552</v>
      </c>
      <c r="G206" s="553">
        <v>-0.30000001192092896</v>
      </c>
      <c r="H206" s="553">
        <v>-0.30000001192092896</v>
      </c>
      <c r="I206" s="553">
        <v>-0.26519998908042908</v>
      </c>
      <c r="J206" s="553">
        <v>-0.30000001192092896</v>
      </c>
      <c r="K206" s="553">
        <v>-0.37000000476837158</v>
      </c>
      <c r="L206" s="553">
        <v>-0.36345800757408142</v>
      </c>
      <c r="M206" s="553">
        <v>-0.36153200268745422</v>
      </c>
      <c r="N206" s="553">
        <v>-0.36153200268745422</v>
      </c>
      <c r="O206" s="553">
        <v>-0.32539999485015869</v>
      </c>
      <c r="P206" s="553">
        <v>-0.27700001001358032</v>
      </c>
      <c r="Q206" s="553">
        <v>-0.28909400105476379</v>
      </c>
      <c r="R206" s="553">
        <v>-0.289000004529953</v>
      </c>
      <c r="S206" s="553">
        <v>-0.34200000762939453</v>
      </c>
      <c r="T206" s="553">
        <v>-0.38799700140953064</v>
      </c>
      <c r="U206" s="553">
        <v>-0.3880000114440918</v>
      </c>
      <c r="V206" s="553">
        <v>-0.46700000762939453</v>
      </c>
      <c r="W206" s="553">
        <v>-0.47999998927116394</v>
      </c>
      <c r="X206" s="553">
        <v>-0.47999998927116394</v>
      </c>
      <c r="Y206" s="553">
        <v>-0.47999998927116394</v>
      </c>
      <c r="Z206" s="553">
        <v>-0.43000000715255737</v>
      </c>
      <c r="AA206" s="553">
        <v>-0.39899998903274536</v>
      </c>
      <c r="AB206" s="553">
        <v>-0.43599998950958252</v>
      </c>
      <c r="AD206" s="553"/>
    </row>
    <row r="207" spans="1:88" x14ac:dyDescent="0.3">
      <c r="A207" s="563" t="s">
        <v>1852</v>
      </c>
      <c r="B207" s="552" t="str">
        <f t="shared" si="7"/>
        <v>X</v>
      </c>
      <c r="C207" s="559" t="s">
        <v>1853</v>
      </c>
      <c r="D207" s="559"/>
      <c r="E207" s="553">
        <v>-0.57700002193450928</v>
      </c>
      <c r="F207" s="553">
        <v>-0.5</v>
      </c>
      <c r="G207" s="553">
        <v>-0.44999998807907104</v>
      </c>
      <c r="H207" s="553">
        <v>0</v>
      </c>
      <c r="I207" s="553">
        <v>-0.44999998807907104</v>
      </c>
      <c r="J207" s="553">
        <v>-0.44999998807907104</v>
      </c>
      <c r="K207" s="553">
        <v>-0.5</v>
      </c>
      <c r="L207" s="553">
        <v>-0.44999998807907104</v>
      </c>
      <c r="M207" s="553">
        <v>-0.42125898599624634</v>
      </c>
      <c r="N207" s="553">
        <v>-0.42500001192092896</v>
      </c>
      <c r="O207" s="553">
        <v>-0.38249999284744263</v>
      </c>
      <c r="P207" s="553">
        <v>-0.38699999451637268</v>
      </c>
      <c r="Q207" s="553">
        <v>-0.35670799016952515</v>
      </c>
      <c r="R207" s="553">
        <v>-0.35699999332427979</v>
      </c>
      <c r="S207" s="553">
        <v>-0.40000000596046448</v>
      </c>
      <c r="T207" s="553">
        <v>-0.40000000596046448</v>
      </c>
      <c r="U207" s="553">
        <v>-0.40000000596046448</v>
      </c>
      <c r="V207" s="553">
        <v>-0.44999998807907104</v>
      </c>
      <c r="W207" s="553">
        <v>-0.40000000596046448</v>
      </c>
      <c r="X207" s="553">
        <v>-0.40000000596046448</v>
      </c>
      <c r="Y207" s="553">
        <v>-0.40000000596046448</v>
      </c>
      <c r="Z207" s="553">
        <v>-0.40000000596046448</v>
      </c>
      <c r="AA207" s="553">
        <v>-0.36000001430511475</v>
      </c>
      <c r="AB207" s="553">
        <v>-0.36000001430511475</v>
      </c>
      <c r="AD207" s="553"/>
    </row>
    <row r="208" spans="1:88" x14ac:dyDescent="0.3">
      <c r="A208" s="563" t="s">
        <v>1854</v>
      </c>
      <c r="B208" s="552" t="str">
        <f t="shared" ref="B208:B239" si="8">IF(SUM(E208:AI208)=0,"","X")</f>
        <v>X</v>
      </c>
      <c r="C208" s="559" t="s">
        <v>1855</v>
      </c>
      <c r="D208" s="559"/>
      <c r="E208" s="553">
        <v>-6.7000001668930054E-2</v>
      </c>
      <c r="F208" s="553">
        <v>-0.56697601079940796</v>
      </c>
      <c r="G208" s="553">
        <v>-6.6882997751235962E-2</v>
      </c>
      <c r="H208" s="553">
        <v>0</v>
      </c>
      <c r="I208" s="553">
        <v>-6.7000001668930054E-2</v>
      </c>
      <c r="J208" s="553">
        <v>-6.7000001668930054E-2</v>
      </c>
      <c r="K208" s="553">
        <v>-6.7000001668930054E-2</v>
      </c>
      <c r="L208" s="553">
        <v>-6.4497001469135284E-2</v>
      </c>
      <c r="M208" s="553">
        <v>-6.6644996404647827E-2</v>
      </c>
      <c r="N208" s="553">
        <v>-6.7000001668930054E-2</v>
      </c>
      <c r="O208" s="553">
        <v>-5.9999998658895493E-2</v>
      </c>
      <c r="P208" s="553">
        <v>-6.4000003039836884E-2</v>
      </c>
      <c r="Q208" s="553">
        <v>-5.8990001678466797E-2</v>
      </c>
      <c r="R208" s="553">
        <v>-5.9000000357627869E-2</v>
      </c>
      <c r="S208" s="553">
        <v>-7.0000000298023224E-2</v>
      </c>
      <c r="T208" s="553">
        <v>-7.0000000298023224E-2</v>
      </c>
      <c r="U208" s="553">
        <v>-7.0000000298023224E-2</v>
      </c>
      <c r="V208" s="553">
        <v>-7.0000000298023224E-2</v>
      </c>
      <c r="W208" s="553">
        <v>-7.0000000298023224E-2</v>
      </c>
      <c r="X208" s="553">
        <v>-7.0000000298023224E-2</v>
      </c>
      <c r="Y208" s="553">
        <v>-0.15000000596046448</v>
      </c>
      <c r="Z208" s="553">
        <v>-0.15000000596046448</v>
      </c>
      <c r="AA208" s="553">
        <v>-0.13500000536441803</v>
      </c>
      <c r="AB208" s="553">
        <v>-0.13500000536441803</v>
      </c>
      <c r="AD208" s="553"/>
    </row>
    <row r="209" spans="1:30" x14ac:dyDescent="0.3">
      <c r="A209" s="563" t="s">
        <v>1856</v>
      </c>
      <c r="B209" s="552" t="str">
        <f t="shared" si="8"/>
        <v>X</v>
      </c>
      <c r="C209" s="559" t="s">
        <v>1857</v>
      </c>
      <c r="D209" s="559"/>
      <c r="E209" s="553">
        <v>-1</v>
      </c>
      <c r="F209" s="553">
        <v>-1.4579999446868896</v>
      </c>
      <c r="G209" s="553">
        <v>-1</v>
      </c>
      <c r="H209" s="553">
        <v>-2</v>
      </c>
      <c r="I209" s="553">
        <v>-0.95399999618530273</v>
      </c>
      <c r="J209" s="553">
        <v>-0.89999997615814209</v>
      </c>
      <c r="K209" s="553">
        <v>-0.85000002384185791</v>
      </c>
      <c r="L209" s="553">
        <v>-0.92500001192092896</v>
      </c>
      <c r="M209" s="553">
        <v>-0.72500002384185791</v>
      </c>
      <c r="N209" s="553">
        <v>-0.72500002384185791</v>
      </c>
      <c r="O209" s="553">
        <v>-0.62749999761581421</v>
      </c>
      <c r="P209" s="553">
        <v>-0.60500001907348633</v>
      </c>
      <c r="Q209" s="553">
        <v>-0.625</v>
      </c>
      <c r="R209" s="553">
        <v>-0.63499999046325684</v>
      </c>
      <c r="S209" s="553">
        <v>-0.64499998092651367</v>
      </c>
      <c r="T209" s="553">
        <v>-0.8399999737739563</v>
      </c>
      <c r="U209" s="553">
        <v>-0.92000001668930054</v>
      </c>
      <c r="V209" s="553">
        <v>-1.4259999990463257</v>
      </c>
      <c r="W209" s="553">
        <v>-1.4259999990463257</v>
      </c>
      <c r="X209" s="553">
        <v>-1.8810000419616699</v>
      </c>
      <c r="Y209" s="553">
        <v>-1.4259999990463257</v>
      </c>
      <c r="Z209" s="553">
        <v>-1.4259999990463257</v>
      </c>
      <c r="AA209" s="553">
        <v>-1.0880000591278076</v>
      </c>
      <c r="AB209" s="553">
        <v>-1.0980000495910645</v>
      </c>
      <c r="AD209" s="553"/>
    </row>
    <row r="210" spans="1:30" x14ac:dyDescent="0.3">
      <c r="A210" s="563" t="s">
        <v>1858</v>
      </c>
      <c r="B210" s="552" t="str">
        <f t="shared" si="8"/>
        <v/>
      </c>
      <c r="C210" s="559" t="s">
        <v>1859</v>
      </c>
      <c r="D210" s="559"/>
      <c r="E210" s="553">
        <v>0</v>
      </c>
      <c r="F210" s="553">
        <v>0</v>
      </c>
      <c r="G210" s="553">
        <v>0</v>
      </c>
      <c r="H210" s="553">
        <v>0</v>
      </c>
      <c r="I210" s="553">
        <v>0</v>
      </c>
      <c r="J210" s="553">
        <v>0</v>
      </c>
      <c r="K210" s="553">
        <v>0</v>
      </c>
      <c r="L210" s="553">
        <v>0</v>
      </c>
      <c r="M210" s="553">
        <v>0</v>
      </c>
      <c r="N210" s="553">
        <v>0</v>
      </c>
      <c r="O210" s="553">
        <v>0</v>
      </c>
      <c r="P210" s="553">
        <v>0</v>
      </c>
      <c r="Q210" s="553">
        <v>0</v>
      </c>
      <c r="R210" s="553">
        <v>0</v>
      </c>
      <c r="S210" s="553">
        <v>0</v>
      </c>
      <c r="T210" s="553">
        <v>0</v>
      </c>
      <c r="U210" s="553">
        <v>0</v>
      </c>
      <c r="V210" s="553">
        <v>0</v>
      </c>
      <c r="W210" s="553">
        <v>0</v>
      </c>
      <c r="X210" s="553">
        <v>0</v>
      </c>
      <c r="Y210" s="553">
        <v>0</v>
      </c>
      <c r="Z210" s="553">
        <v>0</v>
      </c>
      <c r="AA210" s="553"/>
      <c r="AB210" s="553"/>
      <c r="AD210" s="553"/>
    </row>
    <row r="211" spans="1:30" x14ac:dyDescent="0.3">
      <c r="A211" s="563" t="s">
        <v>1860</v>
      </c>
      <c r="B211" s="552" t="str">
        <f t="shared" si="8"/>
        <v>X</v>
      </c>
      <c r="C211" s="559" t="s">
        <v>1861</v>
      </c>
      <c r="D211" s="559"/>
      <c r="E211" s="553">
        <v>0</v>
      </c>
      <c r="F211" s="553">
        <v>0</v>
      </c>
      <c r="G211" s="553">
        <v>-9.9999997764825821E-3</v>
      </c>
      <c r="H211" s="553">
        <v>-1.9999999552965164E-2</v>
      </c>
      <c r="I211" s="553">
        <v>-1.9999999552965164E-2</v>
      </c>
      <c r="J211" s="553">
        <v>-1.9999999552965164E-2</v>
      </c>
      <c r="K211" s="553">
        <v>-2.9999999329447746E-2</v>
      </c>
      <c r="L211" s="553">
        <v>-2.9999999329447746E-2</v>
      </c>
      <c r="M211" s="553">
        <v>-2.9841000214219093E-2</v>
      </c>
      <c r="N211" s="553">
        <v>-2.9841000214219093E-2</v>
      </c>
      <c r="O211" s="553">
        <v>-2.9899999499320984E-2</v>
      </c>
      <c r="P211" s="553">
        <v>-2.9999999329447746E-2</v>
      </c>
      <c r="Q211" s="553">
        <v>-2.9999999329447746E-2</v>
      </c>
      <c r="R211" s="553">
        <v>-3.9000000804662704E-2</v>
      </c>
      <c r="S211" s="553">
        <v>-4.5000001788139343E-2</v>
      </c>
      <c r="T211" s="553">
        <v>-4.5000001788139343E-2</v>
      </c>
      <c r="U211" s="553">
        <v>-4.5000001788139343E-2</v>
      </c>
      <c r="V211" s="553">
        <v>-4.5000001788139343E-2</v>
      </c>
      <c r="W211" s="553">
        <v>-6.4999997615814209E-2</v>
      </c>
      <c r="X211" s="553">
        <v>-7.0000000298023224E-2</v>
      </c>
      <c r="Y211" s="553">
        <v>-5.4999999701976776E-2</v>
      </c>
      <c r="Z211" s="553">
        <v>-5.4999999701976776E-2</v>
      </c>
      <c r="AA211" s="553">
        <v>0</v>
      </c>
      <c r="AB211" s="553">
        <v>0</v>
      </c>
      <c r="AD211" s="553"/>
    </row>
    <row r="212" spans="1:30" x14ac:dyDescent="0.3">
      <c r="A212" s="563" t="s">
        <v>1862</v>
      </c>
      <c r="B212" s="552" t="str">
        <f t="shared" si="8"/>
        <v>X</v>
      </c>
      <c r="C212" s="559" t="s">
        <v>1863</v>
      </c>
      <c r="D212" s="559"/>
      <c r="E212" s="553">
        <v>0</v>
      </c>
      <c r="F212" s="553">
        <v>0</v>
      </c>
      <c r="G212" s="553">
        <v>0</v>
      </c>
      <c r="H212" s="553">
        <v>0</v>
      </c>
      <c r="I212" s="553">
        <v>0</v>
      </c>
      <c r="J212" s="553">
        <v>-3.5000000149011612E-2</v>
      </c>
      <c r="K212" s="553">
        <v>-5.000000074505806E-2</v>
      </c>
      <c r="L212" s="553">
        <v>-5.000000074505806E-2</v>
      </c>
      <c r="M212" s="553">
        <v>-3.9999999105930328E-2</v>
      </c>
      <c r="N212" s="553">
        <v>-1.9999999552965164E-2</v>
      </c>
      <c r="O212" s="553">
        <v>-1.7999999225139618E-2</v>
      </c>
      <c r="P212" s="553">
        <v>-0.11999999731779099</v>
      </c>
      <c r="Q212" s="553">
        <v>-2.1134000271558762E-2</v>
      </c>
      <c r="R212" s="553">
        <v>-1.7999999225139618E-2</v>
      </c>
      <c r="S212" s="553">
        <v>-2.500000037252903E-2</v>
      </c>
      <c r="T212" s="553">
        <v>-2.500000037252903E-2</v>
      </c>
      <c r="U212" s="553">
        <v>-2.500000037252903E-2</v>
      </c>
      <c r="V212" s="553">
        <v>-2.500000037252903E-2</v>
      </c>
      <c r="W212" s="553">
        <v>-2.9999999329447746E-2</v>
      </c>
      <c r="X212" s="553">
        <v>-2.9999999329447746E-2</v>
      </c>
      <c r="Y212" s="553">
        <v>0</v>
      </c>
      <c r="Z212" s="553">
        <v>0</v>
      </c>
      <c r="AA212" s="553">
        <v>0</v>
      </c>
      <c r="AB212" s="553">
        <v>0</v>
      </c>
      <c r="AD212" s="553"/>
    </row>
    <row r="213" spans="1:30" x14ac:dyDescent="0.3">
      <c r="A213" s="563" t="s">
        <v>1864</v>
      </c>
      <c r="B213" s="552" t="str">
        <f t="shared" si="8"/>
        <v>X</v>
      </c>
      <c r="C213" s="559" t="s">
        <v>1865</v>
      </c>
      <c r="D213" s="559"/>
      <c r="E213" s="553">
        <v>-0.11500000208616257</v>
      </c>
      <c r="F213" s="553">
        <v>-0.12999999523162842</v>
      </c>
      <c r="G213" s="553">
        <v>-0.12999999523162842</v>
      </c>
      <c r="H213" s="553">
        <v>-0.12999999523162842</v>
      </c>
      <c r="I213" s="553">
        <v>-0.12999999523162842</v>
      </c>
      <c r="J213" s="553">
        <v>-0.12999999523162842</v>
      </c>
      <c r="K213" s="553">
        <v>-0.12999999523162842</v>
      </c>
      <c r="L213" s="553">
        <v>-0.12999999523162842</v>
      </c>
      <c r="M213" s="553">
        <v>-0.12931099534034729</v>
      </c>
      <c r="N213" s="553">
        <v>-0.12931099534034729</v>
      </c>
      <c r="O213" s="553">
        <v>-0.12929999828338623</v>
      </c>
      <c r="P213" s="553">
        <v>-0.125</v>
      </c>
      <c r="Q213" s="553">
        <v>-0.125</v>
      </c>
      <c r="R213" s="553">
        <v>-0.125</v>
      </c>
      <c r="S213" s="553">
        <v>-0.125</v>
      </c>
      <c r="T213" s="553">
        <v>-0.125</v>
      </c>
      <c r="U213" s="553">
        <v>-0.125</v>
      </c>
      <c r="V213" s="553">
        <v>-0.125</v>
      </c>
      <c r="W213" s="553">
        <v>-0.125</v>
      </c>
      <c r="X213" s="553">
        <v>-0.125</v>
      </c>
      <c r="Y213" s="553">
        <v>-0.125</v>
      </c>
      <c r="Z213" s="553">
        <v>-0.125</v>
      </c>
      <c r="AA213" s="553">
        <v>-0.125</v>
      </c>
      <c r="AB213" s="553">
        <v>-0.125</v>
      </c>
      <c r="AD213" s="553"/>
    </row>
    <row r="214" spans="1:30" x14ac:dyDescent="0.3">
      <c r="A214" s="563" t="s">
        <v>1866</v>
      </c>
      <c r="B214" s="552" t="str">
        <f t="shared" si="8"/>
        <v>X</v>
      </c>
      <c r="C214" s="559" t="s">
        <v>1867</v>
      </c>
      <c r="D214" s="559"/>
      <c r="E214" s="553">
        <v>-0.13987299799919128</v>
      </c>
      <c r="F214" s="553">
        <v>-0.16170899569988251</v>
      </c>
      <c r="G214" s="553">
        <v>-0.14499999582767487</v>
      </c>
      <c r="H214" s="553">
        <v>0</v>
      </c>
      <c r="I214" s="553">
        <v>-0.14499999582767487</v>
      </c>
      <c r="J214" s="553">
        <v>-0.17000000178813934</v>
      </c>
      <c r="K214" s="553">
        <v>-0.18420100212097168</v>
      </c>
      <c r="L214" s="553">
        <v>-0.18310299515724182</v>
      </c>
      <c r="M214" s="553">
        <v>-0.24244000017642975</v>
      </c>
      <c r="N214" s="553">
        <v>-0.18266700208187103</v>
      </c>
      <c r="O214" s="553">
        <v>-0.1567779928445816</v>
      </c>
      <c r="P214" s="553">
        <v>-0.16099999845027924</v>
      </c>
      <c r="Q214" s="553">
        <v>-0.16339799761772156</v>
      </c>
      <c r="R214" s="553">
        <v>-0.1629520058631897</v>
      </c>
      <c r="S214" s="553">
        <v>-0.16981999576091766</v>
      </c>
      <c r="T214" s="553">
        <v>-0.17193099856376648</v>
      </c>
      <c r="U214" s="553">
        <v>-0.2215300053358078</v>
      </c>
      <c r="V214" s="553">
        <v>-0.22732600569725037</v>
      </c>
      <c r="W214" s="553">
        <v>-0.22619099915027618</v>
      </c>
      <c r="X214" s="553">
        <v>-0.24322199821472168</v>
      </c>
      <c r="Y214" s="553">
        <v>-0.24234400689601898</v>
      </c>
      <c r="Z214" s="553">
        <v>-0.20042799413204193</v>
      </c>
      <c r="AA214" s="553">
        <v>-0.23399999737739563</v>
      </c>
      <c r="AB214" s="553">
        <v>-0.23399999737739563</v>
      </c>
      <c r="AD214" s="553"/>
    </row>
    <row r="215" spans="1:30" x14ac:dyDescent="0.3">
      <c r="A215" s="563" t="s">
        <v>1868</v>
      </c>
      <c r="B215" s="552" t="str">
        <f t="shared" si="8"/>
        <v>X</v>
      </c>
      <c r="C215" s="559" t="s">
        <v>1869</v>
      </c>
      <c r="D215" s="559"/>
      <c r="E215" s="553">
        <v>-1.8489999929443002E-3</v>
      </c>
      <c r="F215" s="553">
        <v>0</v>
      </c>
      <c r="G215" s="553">
        <v>-4.851200059056282E-2</v>
      </c>
      <c r="H215" s="553">
        <v>-9.9909000098705292E-2</v>
      </c>
      <c r="I215" s="553">
        <v>-0.10630299896001816</v>
      </c>
      <c r="J215" s="553">
        <v>-9.9959999322891235E-2</v>
      </c>
      <c r="K215" s="553">
        <v>-9.9922999739646912E-2</v>
      </c>
      <c r="L215" s="553">
        <v>-9.8990999162197113E-2</v>
      </c>
      <c r="M215" s="553">
        <v>-9.9469996988773346E-2</v>
      </c>
      <c r="N215" s="553">
        <v>-9.9770002067089081E-2</v>
      </c>
      <c r="O215" s="553">
        <v>-9.9500000476837158E-2</v>
      </c>
      <c r="P215" s="553">
        <v>-9.7000002861022949E-2</v>
      </c>
      <c r="Q215" s="553">
        <v>-8.9316003024578094E-2</v>
      </c>
      <c r="R215" s="553">
        <v>-8.4908001124858856E-2</v>
      </c>
      <c r="S215" s="553">
        <v>-9.3000002205371857E-2</v>
      </c>
      <c r="T215" s="553">
        <v>-0.1080000028014183</v>
      </c>
      <c r="U215" s="553">
        <v>-0.18006299436092377</v>
      </c>
      <c r="V215" s="553">
        <v>-9.3006998300552368E-2</v>
      </c>
      <c r="W215" s="553">
        <v>-9.3999996781349182E-2</v>
      </c>
      <c r="X215" s="553">
        <v>-9.3952000141143799E-2</v>
      </c>
      <c r="Y215" s="553">
        <v>-9.3999996781349182E-2</v>
      </c>
      <c r="Z215" s="553">
        <v>-9.0790003538131714E-2</v>
      </c>
      <c r="AA215" s="553">
        <v>-6.1000000685453415E-2</v>
      </c>
      <c r="AB215" s="553">
        <v>-1.8830000162124634</v>
      </c>
      <c r="AD215" s="553"/>
    </row>
    <row r="216" spans="1:30" x14ac:dyDescent="0.3">
      <c r="A216" s="563" t="s">
        <v>1870</v>
      </c>
      <c r="B216" s="552" t="str">
        <f t="shared" si="8"/>
        <v>X</v>
      </c>
      <c r="C216" s="559" t="s">
        <v>1871</v>
      </c>
      <c r="D216" s="559"/>
      <c r="E216" s="553">
        <v>0</v>
      </c>
      <c r="F216" s="553">
        <v>0</v>
      </c>
      <c r="G216" s="553">
        <v>0</v>
      </c>
      <c r="H216" s="553">
        <v>0</v>
      </c>
      <c r="I216" s="553">
        <v>0</v>
      </c>
      <c r="J216" s="553">
        <v>0</v>
      </c>
      <c r="K216" s="553">
        <v>0</v>
      </c>
      <c r="L216" s="553">
        <v>-4.517899826169014E-2</v>
      </c>
      <c r="M216" s="553">
        <v>-4.7729000449180603E-2</v>
      </c>
      <c r="N216" s="553">
        <v>-4.9479000270366669E-2</v>
      </c>
      <c r="O216" s="553">
        <v>-0.10490100085735321</v>
      </c>
      <c r="P216" s="553">
        <v>0</v>
      </c>
      <c r="Q216" s="553">
        <v>0</v>
      </c>
      <c r="R216" s="553">
        <v>0</v>
      </c>
      <c r="S216" s="553">
        <v>0</v>
      </c>
      <c r="T216" s="553">
        <v>0</v>
      </c>
      <c r="U216" s="553">
        <v>-1.6035000085830688</v>
      </c>
      <c r="V216" s="553">
        <v>-1.1334999799728394</v>
      </c>
      <c r="W216" s="553">
        <v>-0.4779999852180481</v>
      </c>
      <c r="X216" s="553">
        <v>0</v>
      </c>
      <c r="Y216" s="553">
        <v>-0.30450001358985901</v>
      </c>
      <c r="Z216" s="553">
        <v>0</v>
      </c>
      <c r="AA216" s="553">
        <v>-0.19599999487400055</v>
      </c>
      <c r="AB216" s="553">
        <v>-0.62099999189376831</v>
      </c>
      <c r="AD216" s="553"/>
    </row>
    <row r="217" spans="1:30" x14ac:dyDescent="0.3">
      <c r="A217" s="563" t="s">
        <v>1872</v>
      </c>
      <c r="B217" s="552" t="str">
        <f t="shared" si="8"/>
        <v>X</v>
      </c>
      <c r="C217" s="559" t="s">
        <v>1873</v>
      </c>
      <c r="D217" s="559"/>
      <c r="E217" s="553">
        <v>0</v>
      </c>
      <c r="F217" s="553">
        <v>0</v>
      </c>
      <c r="G217" s="553">
        <v>0</v>
      </c>
      <c r="H217" s="553">
        <v>0</v>
      </c>
      <c r="I217" s="553">
        <v>0</v>
      </c>
      <c r="J217" s="553">
        <v>0</v>
      </c>
      <c r="K217" s="553">
        <v>0</v>
      </c>
      <c r="L217" s="553">
        <v>0</v>
      </c>
      <c r="M217" s="553">
        <v>0</v>
      </c>
      <c r="N217" s="553">
        <v>0</v>
      </c>
      <c r="O217" s="553">
        <v>0</v>
      </c>
      <c r="P217" s="553">
        <v>0</v>
      </c>
      <c r="Q217" s="553">
        <v>0</v>
      </c>
      <c r="R217" s="553">
        <v>-1.1660670042037964</v>
      </c>
      <c r="S217" s="553">
        <v>-1.7000000476837158</v>
      </c>
      <c r="T217" s="553">
        <v>-3.4189999103546143</v>
      </c>
      <c r="U217" s="553">
        <v>-3.4035000801086426</v>
      </c>
      <c r="V217" s="553">
        <v>0</v>
      </c>
      <c r="W217" s="553">
        <v>0</v>
      </c>
      <c r="X217" s="553">
        <v>0</v>
      </c>
      <c r="Y217" s="553">
        <v>-1.6000000238418579</v>
      </c>
      <c r="Z217" s="553">
        <v>0</v>
      </c>
      <c r="AA217" s="553">
        <v>0</v>
      </c>
      <c r="AB217" s="553">
        <v>0</v>
      </c>
      <c r="AD217" s="553"/>
    </row>
    <row r="218" spans="1:30" x14ac:dyDescent="0.3">
      <c r="A218" s="563" t="s">
        <v>1874</v>
      </c>
      <c r="B218" s="552" t="str">
        <f t="shared" si="8"/>
        <v>X</v>
      </c>
      <c r="C218" s="559" t="s">
        <v>1875</v>
      </c>
      <c r="D218" s="559"/>
      <c r="E218" s="553">
        <v>-2.4289999008178711</v>
      </c>
      <c r="F218" s="553">
        <v>-2.3450000286102295</v>
      </c>
      <c r="G218" s="553">
        <v>-2.3450000286102295</v>
      </c>
      <c r="H218" s="553">
        <v>0</v>
      </c>
      <c r="I218" s="553">
        <v>0</v>
      </c>
      <c r="J218" s="553">
        <v>0</v>
      </c>
      <c r="K218" s="553">
        <v>0</v>
      </c>
      <c r="L218" s="553">
        <v>0</v>
      </c>
      <c r="M218" s="553">
        <v>0</v>
      </c>
      <c r="N218" s="553">
        <v>0</v>
      </c>
      <c r="O218" s="553">
        <v>0</v>
      </c>
      <c r="P218" s="553">
        <v>0</v>
      </c>
      <c r="Q218" s="553">
        <v>0</v>
      </c>
      <c r="R218" s="553">
        <v>0</v>
      </c>
      <c r="S218" s="553">
        <v>0</v>
      </c>
      <c r="T218" s="553">
        <v>0</v>
      </c>
      <c r="U218" s="553">
        <v>-0.30500000715255737</v>
      </c>
      <c r="V218" s="553">
        <v>0</v>
      </c>
      <c r="W218" s="553">
        <v>-3.8703799247741699</v>
      </c>
      <c r="X218" s="553">
        <v>0</v>
      </c>
      <c r="Y218" s="553">
        <v>0</v>
      </c>
      <c r="Z218" s="553">
        <v>0</v>
      </c>
      <c r="AA218" s="553">
        <v>-0.2630000114440918</v>
      </c>
      <c r="AB218" s="553">
        <v>-1.7389999628067017</v>
      </c>
      <c r="AD218" s="553"/>
    </row>
    <row r="219" spans="1:30" x14ac:dyDescent="0.3">
      <c r="A219" s="563" t="s">
        <v>1876</v>
      </c>
      <c r="B219" s="552" t="str">
        <f t="shared" si="8"/>
        <v>X</v>
      </c>
      <c r="C219" s="558" t="s">
        <v>1877</v>
      </c>
      <c r="D219" s="558"/>
      <c r="E219" s="553">
        <v>-4.4330148696899414</v>
      </c>
      <c r="F219" s="553">
        <v>-4.4409999847412109</v>
      </c>
      <c r="G219" s="553">
        <v>-4.4529900550842285</v>
      </c>
      <c r="H219" s="553">
        <v>-4.4629998207092285</v>
      </c>
      <c r="I219" s="553">
        <v>-4.5729479789733887</v>
      </c>
      <c r="J219" s="553">
        <v>-4.4909992218017578</v>
      </c>
      <c r="K219" s="553">
        <v>-4.7109999656677246</v>
      </c>
      <c r="L219" s="553">
        <v>-4.8109698295593262</v>
      </c>
      <c r="M219" s="553">
        <v>-4.810999870300293</v>
      </c>
      <c r="N219" s="553">
        <v>-4.810999870300293</v>
      </c>
      <c r="O219" s="553">
        <v>-4.8110518455505371</v>
      </c>
      <c r="P219" s="553">
        <v>-4.8751621246337891</v>
      </c>
      <c r="Q219" s="553">
        <v>-4.7358832359313965</v>
      </c>
      <c r="R219" s="553">
        <v>-5.3625531196594238</v>
      </c>
      <c r="S219" s="553">
        <v>-5.624049186706543</v>
      </c>
      <c r="T219" s="553">
        <v>-6.2408299446105957</v>
      </c>
      <c r="U219" s="553">
        <v>-6.5036001205444336</v>
      </c>
      <c r="V219" s="553">
        <v>-7.0892748832702637</v>
      </c>
      <c r="W219" s="553">
        <v>-7.5760002136230469</v>
      </c>
      <c r="X219" s="553">
        <v>-8.0706348419189453</v>
      </c>
      <c r="Y219" s="553">
        <v>-9.7123823165893555</v>
      </c>
      <c r="Z219" s="553">
        <v>-8.4559001922607422</v>
      </c>
      <c r="AA219" s="553">
        <v>-9.7110004425048828</v>
      </c>
      <c r="AB219" s="553">
        <v>-9.6120004653930664</v>
      </c>
      <c r="AD219" s="553"/>
    </row>
    <row r="220" spans="1:30" x14ac:dyDescent="0.3">
      <c r="A220" s="563" t="s">
        <v>1878</v>
      </c>
      <c r="B220" s="552" t="str">
        <f t="shared" si="8"/>
        <v>X</v>
      </c>
      <c r="C220" s="558" t="s">
        <v>1879</v>
      </c>
      <c r="D220" s="558"/>
      <c r="E220" s="553">
        <v>0</v>
      </c>
      <c r="F220" s="553">
        <v>0</v>
      </c>
      <c r="G220" s="553">
        <v>0</v>
      </c>
      <c r="H220" s="553">
        <v>0</v>
      </c>
      <c r="I220" s="553">
        <v>0</v>
      </c>
      <c r="J220" s="553">
        <v>0</v>
      </c>
      <c r="K220" s="553">
        <v>0</v>
      </c>
      <c r="L220" s="553">
        <v>0</v>
      </c>
      <c r="M220" s="553">
        <v>0</v>
      </c>
      <c r="N220" s="553">
        <v>0</v>
      </c>
      <c r="O220" s="553">
        <v>0</v>
      </c>
      <c r="P220" s="553">
        <v>0</v>
      </c>
      <c r="Q220" s="553">
        <v>0</v>
      </c>
      <c r="R220" s="553">
        <v>0</v>
      </c>
      <c r="S220" s="553">
        <v>0</v>
      </c>
      <c r="T220" s="553">
        <v>0</v>
      </c>
      <c r="U220" s="553">
        <v>0</v>
      </c>
      <c r="V220" s="553">
        <v>0</v>
      </c>
      <c r="W220" s="553">
        <v>0</v>
      </c>
      <c r="X220" s="553">
        <v>-3.6800000667572021</v>
      </c>
      <c r="Y220" s="553">
        <v>-7.705650806427002</v>
      </c>
      <c r="Z220" s="553">
        <v>-6.1982498168945313</v>
      </c>
      <c r="AA220" s="553">
        <v>-1.9550000429153442</v>
      </c>
      <c r="AB220" s="553">
        <v>-1.9229999780654907</v>
      </c>
      <c r="AD220" s="553"/>
    </row>
    <row r="221" spans="1:30" x14ac:dyDescent="0.3">
      <c r="A221" s="563" t="s">
        <v>1880</v>
      </c>
      <c r="B221" s="552" t="str">
        <f t="shared" si="8"/>
        <v>X</v>
      </c>
      <c r="C221" s="559" t="s">
        <v>1881</v>
      </c>
      <c r="D221" s="559"/>
      <c r="E221" s="553">
        <v>0</v>
      </c>
      <c r="F221" s="553">
        <v>0</v>
      </c>
      <c r="G221" s="553">
        <v>0</v>
      </c>
      <c r="H221" s="553">
        <v>0</v>
      </c>
      <c r="I221" s="553">
        <v>0</v>
      </c>
      <c r="J221" s="553">
        <v>0</v>
      </c>
      <c r="K221" s="553">
        <v>0</v>
      </c>
      <c r="L221" s="553">
        <v>0</v>
      </c>
      <c r="M221" s="553">
        <v>0</v>
      </c>
      <c r="N221" s="553">
        <v>0</v>
      </c>
      <c r="O221" s="553">
        <v>0</v>
      </c>
      <c r="P221" s="553">
        <v>0</v>
      </c>
      <c r="Q221" s="553">
        <v>0</v>
      </c>
      <c r="R221" s="553">
        <v>0</v>
      </c>
      <c r="S221" s="553">
        <v>0</v>
      </c>
      <c r="T221" s="553">
        <v>0</v>
      </c>
      <c r="U221" s="553">
        <v>0</v>
      </c>
      <c r="V221" s="553">
        <v>0</v>
      </c>
      <c r="W221" s="553">
        <v>0</v>
      </c>
      <c r="X221" s="553">
        <v>-2.0999999046325684</v>
      </c>
      <c r="Y221" s="553">
        <v>-2.7599999904632568</v>
      </c>
      <c r="Z221" s="553">
        <v>-3.5982499122619629</v>
      </c>
      <c r="AA221" s="553">
        <v>-1.9550000429153442</v>
      </c>
      <c r="AB221" s="553">
        <v>-1.2000000476837158</v>
      </c>
      <c r="AD221" s="553"/>
    </row>
    <row r="222" spans="1:30" x14ac:dyDescent="0.3">
      <c r="A222" s="563" t="s">
        <v>1882</v>
      </c>
      <c r="B222" s="552" t="str">
        <f t="shared" si="8"/>
        <v>X</v>
      </c>
      <c r="C222" s="559" t="s">
        <v>1883</v>
      </c>
      <c r="D222" s="559"/>
      <c r="E222" s="553">
        <v>0</v>
      </c>
      <c r="F222" s="553">
        <v>0</v>
      </c>
      <c r="G222" s="553">
        <v>0</v>
      </c>
      <c r="H222" s="553">
        <v>0</v>
      </c>
      <c r="I222" s="553">
        <v>0</v>
      </c>
      <c r="J222" s="553">
        <v>0</v>
      </c>
      <c r="K222" s="553">
        <v>0</v>
      </c>
      <c r="L222" s="553">
        <v>0</v>
      </c>
      <c r="M222" s="553">
        <v>0</v>
      </c>
      <c r="N222" s="553">
        <v>0</v>
      </c>
      <c r="O222" s="553">
        <v>0</v>
      </c>
      <c r="P222" s="553">
        <v>0</v>
      </c>
      <c r="Q222" s="553">
        <v>0</v>
      </c>
      <c r="R222" s="553">
        <v>0</v>
      </c>
      <c r="S222" s="553">
        <v>0</v>
      </c>
      <c r="T222" s="553">
        <v>0</v>
      </c>
      <c r="U222" s="553">
        <v>0</v>
      </c>
      <c r="V222" s="553">
        <v>0</v>
      </c>
      <c r="W222" s="553">
        <v>0</v>
      </c>
      <c r="X222" s="553">
        <v>-1.5800000429153442</v>
      </c>
      <c r="Y222" s="553">
        <v>-4.9456510543823242</v>
      </c>
      <c r="Z222" s="553">
        <v>-2.5999999046325684</v>
      </c>
      <c r="AA222" s="553">
        <v>0</v>
      </c>
      <c r="AB222" s="553">
        <v>-0.72299998998641968</v>
      </c>
      <c r="AD222" s="553"/>
    </row>
    <row r="223" spans="1:30" x14ac:dyDescent="0.3">
      <c r="A223" s="563" t="s">
        <v>1884</v>
      </c>
      <c r="B223" s="552" t="str">
        <f t="shared" si="8"/>
        <v/>
      </c>
      <c r="C223" s="559" t="s">
        <v>1885</v>
      </c>
      <c r="D223" s="559"/>
      <c r="E223" s="553">
        <v>0</v>
      </c>
      <c r="F223" s="553">
        <v>0</v>
      </c>
      <c r="G223" s="553">
        <v>0</v>
      </c>
      <c r="H223" s="553">
        <v>0</v>
      </c>
      <c r="I223" s="553">
        <v>0</v>
      </c>
      <c r="J223" s="553">
        <v>0</v>
      </c>
      <c r="K223" s="553">
        <v>0</v>
      </c>
      <c r="L223" s="553">
        <v>0</v>
      </c>
      <c r="M223" s="553">
        <v>0</v>
      </c>
      <c r="N223" s="553">
        <v>0</v>
      </c>
      <c r="O223" s="553">
        <v>0</v>
      </c>
      <c r="P223" s="553">
        <v>0</v>
      </c>
      <c r="Q223" s="553">
        <v>0</v>
      </c>
      <c r="R223" s="553">
        <v>0</v>
      </c>
      <c r="S223" s="553">
        <v>0</v>
      </c>
      <c r="T223" s="553">
        <v>0</v>
      </c>
      <c r="U223" s="553">
        <v>0</v>
      </c>
      <c r="V223" s="553">
        <v>0</v>
      </c>
      <c r="W223" s="553">
        <v>0</v>
      </c>
      <c r="X223" s="553">
        <v>0</v>
      </c>
      <c r="Y223" s="553">
        <v>0</v>
      </c>
      <c r="Z223" s="553">
        <v>0</v>
      </c>
      <c r="AA223" s="553"/>
      <c r="AB223" s="553"/>
      <c r="AD223" s="553"/>
    </row>
    <row r="224" spans="1:30" x14ac:dyDescent="0.3">
      <c r="A224" s="563" t="s">
        <v>1886</v>
      </c>
      <c r="B224" s="552" t="str">
        <f t="shared" si="8"/>
        <v/>
      </c>
      <c r="C224" s="558" t="s">
        <v>1887</v>
      </c>
      <c r="D224" s="558"/>
      <c r="E224" s="553">
        <v>0</v>
      </c>
      <c r="F224" s="553">
        <v>0</v>
      </c>
      <c r="G224" s="553">
        <v>0</v>
      </c>
      <c r="H224" s="553">
        <v>0</v>
      </c>
      <c r="I224" s="553">
        <v>0</v>
      </c>
      <c r="J224" s="553">
        <v>0</v>
      </c>
      <c r="K224" s="553">
        <v>0</v>
      </c>
      <c r="L224" s="553">
        <v>0</v>
      </c>
      <c r="M224" s="553">
        <v>0</v>
      </c>
      <c r="N224" s="553">
        <v>0</v>
      </c>
      <c r="O224" s="553">
        <v>0</v>
      </c>
      <c r="P224" s="553">
        <v>0</v>
      </c>
      <c r="Q224" s="553">
        <v>0</v>
      </c>
      <c r="R224" s="553">
        <v>0</v>
      </c>
      <c r="S224" s="553">
        <v>0</v>
      </c>
      <c r="T224" s="553">
        <v>0</v>
      </c>
      <c r="U224" s="553">
        <v>0</v>
      </c>
      <c r="V224" s="553">
        <v>0</v>
      </c>
      <c r="W224" s="553">
        <v>0</v>
      </c>
      <c r="X224" s="553">
        <v>0</v>
      </c>
      <c r="Y224" s="553">
        <v>0</v>
      </c>
      <c r="Z224" s="553">
        <v>0</v>
      </c>
      <c r="AA224" s="553"/>
      <c r="AB224" s="553"/>
      <c r="AD224" s="553"/>
    </row>
    <row r="225" spans="1:88" x14ac:dyDescent="0.3">
      <c r="A225" s="563" t="s">
        <v>1888</v>
      </c>
      <c r="B225" s="552" t="str">
        <f t="shared" si="8"/>
        <v/>
      </c>
      <c r="C225" s="558" t="s">
        <v>1889</v>
      </c>
      <c r="D225" s="558"/>
      <c r="E225" s="553">
        <v>0</v>
      </c>
      <c r="F225" s="553">
        <v>0</v>
      </c>
      <c r="G225" s="553">
        <v>0</v>
      </c>
      <c r="H225" s="553">
        <v>0</v>
      </c>
      <c r="I225" s="553">
        <v>0</v>
      </c>
      <c r="J225" s="553">
        <v>0</v>
      </c>
      <c r="K225" s="553">
        <v>0</v>
      </c>
      <c r="L225" s="553">
        <v>0</v>
      </c>
      <c r="M225" s="553">
        <v>0</v>
      </c>
      <c r="N225" s="553">
        <v>0</v>
      </c>
      <c r="O225" s="553">
        <v>0</v>
      </c>
      <c r="P225" s="553">
        <v>0</v>
      </c>
      <c r="Q225" s="553">
        <v>0</v>
      </c>
      <c r="R225" s="553">
        <v>0</v>
      </c>
      <c r="S225" s="553">
        <v>0</v>
      </c>
      <c r="T225" s="553">
        <v>0</v>
      </c>
      <c r="U225" s="553">
        <v>0</v>
      </c>
      <c r="V225" s="553">
        <v>0</v>
      </c>
      <c r="W225" s="553">
        <v>0</v>
      </c>
      <c r="X225" s="553">
        <v>0</v>
      </c>
      <c r="Y225" s="553">
        <v>0</v>
      </c>
      <c r="Z225" s="553">
        <v>0</v>
      </c>
      <c r="AA225" s="553"/>
      <c r="AB225" s="553"/>
      <c r="AD225" s="553"/>
    </row>
    <row r="226" spans="1:88" x14ac:dyDescent="0.3">
      <c r="A226" s="563" t="s">
        <v>1890</v>
      </c>
      <c r="B226" s="552" t="str">
        <f t="shared" si="8"/>
        <v/>
      </c>
      <c r="C226" s="556" t="s">
        <v>1891</v>
      </c>
      <c r="D226" s="556"/>
      <c r="E226" s="553">
        <v>0</v>
      </c>
      <c r="F226" s="553">
        <v>0</v>
      </c>
      <c r="G226" s="553">
        <v>0</v>
      </c>
      <c r="H226" s="553">
        <v>0</v>
      </c>
      <c r="I226" s="553">
        <v>0</v>
      </c>
      <c r="J226" s="553">
        <v>0</v>
      </c>
      <c r="K226" s="553">
        <v>0</v>
      </c>
      <c r="L226" s="553">
        <v>0</v>
      </c>
      <c r="M226" s="553">
        <v>0</v>
      </c>
      <c r="N226" s="553">
        <v>0</v>
      </c>
      <c r="O226" s="553">
        <v>0</v>
      </c>
      <c r="P226" s="553">
        <v>0</v>
      </c>
      <c r="Q226" s="553">
        <v>0</v>
      </c>
      <c r="R226" s="553">
        <v>0</v>
      </c>
      <c r="S226" s="553">
        <v>0</v>
      </c>
      <c r="T226" s="553">
        <v>0</v>
      </c>
      <c r="U226" s="553">
        <v>0</v>
      </c>
      <c r="V226" s="553">
        <v>0</v>
      </c>
      <c r="W226" s="553">
        <v>0</v>
      </c>
      <c r="X226" s="553">
        <v>0</v>
      </c>
      <c r="Y226" s="553">
        <v>0</v>
      </c>
      <c r="Z226" s="553">
        <v>0</v>
      </c>
      <c r="AA226" s="553">
        <v>0</v>
      </c>
      <c r="AB226" s="553">
        <v>0</v>
      </c>
      <c r="AD226" s="553"/>
    </row>
    <row r="227" spans="1:88" ht="12.75" customHeight="1" x14ac:dyDescent="0.3">
      <c r="A227" s="563" t="s">
        <v>1892</v>
      </c>
      <c r="B227" s="552" t="str">
        <f t="shared" si="8"/>
        <v/>
      </c>
      <c r="C227" s="558" t="s">
        <v>1893</v>
      </c>
      <c r="D227" s="558"/>
      <c r="E227" s="553">
        <v>0</v>
      </c>
      <c r="F227" s="553">
        <v>0</v>
      </c>
      <c r="G227" s="553">
        <v>0</v>
      </c>
      <c r="H227" s="553">
        <v>0</v>
      </c>
      <c r="I227" s="553">
        <v>0</v>
      </c>
      <c r="J227" s="553">
        <v>0</v>
      </c>
      <c r="K227" s="553">
        <v>0</v>
      </c>
      <c r="L227" s="553">
        <v>0</v>
      </c>
      <c r="M227" s="553">
        <v>0</v>
      </c>
      <c r="N227" s="553">
        <v>0</v>
      </c>
      <c r="O227" s="553">
        <v>0</v>
      </c>
      <c r="P227" s="553">
        <v>0</v>
      </c>
      <c r="Q227" s="553">
        <v>0</v>
      </c>
      <c r="R227" s="553">
        <v>0</v>
      </c>
      <c r="S227" s="553">
        <v>0</v>
      </c>
      <c r="T227" s="553">
        <v>0</v>
      </c>
      <c r="U227" s="553">
        <v>0</v>
      </c>
      <c r="V227" s="553">
        <v>0</v>
      </c>
      <c r="W227" s="553">
        <v>0</v>
      </c>
      <c r="X227" s="553">
        <v>0</v>
      </c>
      <c r="Y227" s="553">
        <v>0</v>
      </c>
      <c r="Z227" s="553">
        <v>0</v>
      </c>
      <c r="AA227" s="553">
        <v>0</v>
      </c>
      <c r="AB227" s="553">
        <v>0</v>
      </c>
      <c r="AD227" s="553"/>
      <c r="AM227" s="528"/>
      <c r="AV227" s="528"/>
      <c r="BD227" s="528"/>
      <c r="BL227" s="528"/>
      <c r="BT227" s="528"/>
      <c r="CB227" s="528"/>
      <c r="CJ227" s="528"/>
    </row>
    <row r="228" spans="1:88" ht="12.75" customHeight="1" x14ac:dyDescent="0.3">
      <c r="A228" s="563" t="s">
        <v>1894</v>
      </c>
      <c r="B228" s="552" t="str">
        <f t="shared" si="8"/>
        <v/>
      </c>
      <c r="C228" s="558" t="s">
        <v>1895</v>
      </c>
      <c r="D228" s="558"/>
      <c r="E228" s="553">
        <v>0</v>
      </c>
      <c r="F228" s="553">
        <v>0</v>
      </c>
      <c r="G228" s="553">
        <v>0</v>
      </c>
      <c r="H228" s="553">
        <v>0</v>
      </c>
      <c r="I228" s="553">
        <v>0</v>
      </c>
      <c r="J228" s="553">
        <v>0</v>
      </c>
      <c r="K228" s="553">
        <v>0</v>
      </c>
      <c r="L228" s="553">
        <v>0</v>
      </c>
      <c r="M228" s="553">
        <v>0</v>
      </c>
      <c r="N228" s="553">
        <v>0</v>
      </c>
      <c r="O228" s="553">
        <v>0</v>
      </c>
      <c r="P228" s="553">
        <v>0</v>
      </c>
      <c r="Q228" s="553">
        <v>0</v>
      </c>
      <c r="R228" s="553">
        <v>0</v>
      </c>
      <c r="S228" s="553">
        <v>0</v>
      </c>
      <c r="T228" s="553">
        <v>0</v>
      </c>
      <c r="U228" s="553">
        <v>0</v>
      </c>
      <c r="V228" s="553">
        <v>0</v>
      </c>
      <c r="W228" s="553">
        <v>0</v>
      </c>
      <c r="X228" s="553">
        <v>0</v>
      </c>
      <c r="Y228" s="553">
        <v>0</v>
      </c>
      <c r="Z228" s="553">
        <v>0</v>
      </c>
      <c r="AA228" s="553">
        <v>0</v>
      </c>
      <c r="AB228" s="553">
        <v>0</v>
      </c>
      <c r="AD228" s="553"/>
      <c r="AM228" s="528"/>
      <c r="AV228" s="528"/>
      <c r="BD228" s="528"/>
      <c r="BL228" s="528"/>
      <c r="BT228" s="528"/>
      <c r="CB228" s="528"/>
      <c r="CJ228" s="528"/>
    </row>
    <row r="229" spans="1:88" ht="12.75" customHeight="1" x14ac:dyDescent="0.3">
      <c r="A229" s="563" t="s">
        <v>1896</v>
      </c>
      <c r="B229" s="552" t="str">
        <f t="shared" si="8"/>
        <v/>
      </c>
      <c r="C229" s="558" t="s">
        <v>1897</v>
      </c>
      <c r="D229" s="558"/>
      <c r="E229" s="553">
        <v>0</v>
      </c>
      <c r="F229" s="553">
        <v>0</v>
      </c>
      <c r="G229" s="553">
        <v>0</v>
      </c>
      <c r="H229" s="553">
        <v>0</v>
      </c>
      <c r="I229" s="553">
        <v>0</v>
      </c>
      <c r="J229" s="553">
        <v>0</v>
      </c>
      <c r="K229" s="553">
        <v>0</v>
      </c>
      <c r="L229" s="553">
        <v>0</v>
      </c>
      <c r="M229" s="553">
        <v>0</v>
      </c>
      <c r="N229" s="553">
        <v>0</v>
      </c>
      <c r="O229" s="553">
        <v>0</v>
      </c>
      <c r="P229" s="553">
        <v>0</v>
      </c>
      <c r="Q229" s="553">
        <v>0</v>
      </c>
      <c r="R229" s="553">
        <v>0</v>
      </c>
      <c r="S229" s="553">
        <v>0</v>
      </c>
      <c r="T229" s="553">
        <v>0</v>
      </c>
      <c r="U229" s="553">
        <v>0</v>
      </c>
      <c r="V229" s="553">
        <v>0</v>
      </c>
      <c r="W229" s="553">
        <v>0</v>
      </c>
      <c r="X229" s="553">
        <v>0</v>
      </c>
      <c r="Y229" s="553">
        <v>0</v>
      </c>
      <c r="Z229" s="553">
        <v>0</v>
      </c>
      <c r="AA229" s="553">
        <v>0</v>
      </c>
      <c r="AB229" s="553">
        <v>0</v>
      </c>
      <c r="AD229" s="553"/>
      <c r="AM229" s="528"/>
      <c r="AV229" s="528"/>
      <c r="BD229" s="528"/>
      <c r="BL229" s="528"/>
      <c r="BT229" s="528"/>
      <c r="CB229" s="528"/>
      <c r="CJ229" s="528"/>
    </row>
    <row r="230" spans="1:88" ht="12.75" customHeight="1" x14ac:dyDescent="0.3">
      <c r="A230" s="563">
        <v>2.7</v>
      </c>
      <c r="B230" s="552" t="str">
        <f t="shared" si="8"/>
        <v>X</v>
      </c>
      <c r="C230" s="541" t="s">
        <v>1898</v>
      </c>
      <c r="D230" s="541"/>
      <c r="E230" s="553">
        <v>0</v>
      </c>
      <c r="F230" s="553">
        <v>0</v>
      </c>
      <c r="G230" s="553">
        <v>0</v>
      </c>
      <c r="H230" s="553">
        <v>0</v>
      </c>
      <c r="I230" s="553">
        <v>0</v>
      </c>
      <c r="J230" s="553">
        <v>0</v>
      </c>
      <c r="K230" s="553">
        <v>0</v>
      </c>
      <c r="L230" s="553">
        <v>0</v>
      </c>
      <c r="M230" s="553">
        <v>0</v>
      </c>
      <c r="N230" s="553">
        <v>0</v>
      </c>
      <c r="O230" s="553">
        <v>0</v>
      </c>
      <c r="P230" s="553">
        <v>0</v>
      </c>
      <c r="Q230" s="553">
        <v>0</v>
      </c>
      <c r="R230" s="553">
        <v>0</v>
      </c>
      <c r="S230" s="553">
        <v>0</v>
      </c>
      <c r="T230" s="553">
        <v>0</v>
      </c>
      <c r="U230" s="553">
        <v>0</v>
      </c>
      <c r="V230" s="553">
        <v>0</v>
      </c>
      <c r="W230" s="553">
        <v>0</v>
      </c>
      <c r="X230" s="553">
        <v>0</v>
      </c>
      <c r="Y230" s="553">
        <v>-14.520628929138184</v>
      </c>
      <c r="Z230" s="553">
        <v>-25.920461654663086</v>
      </c>
      <c r="AA230" s="553">
        <v>-22.400999069213867</v>
      </c>
      <c r="AB230" s="553">
        <v>-0.56499999761581421</v>
      </c>
      <c r="AD230" s="553"/>
      <c r="AM230" s="528"/>
      <c r="AV230" s="528"/>
      <c r="BD230" s="528"/>
      <c r="BL230" s="528"/>
      <c r="BT230" s="528"/>
      <c r="CB230" s="528"/>
      <c r="CJ230" s="528"/>
    </row>
    <row r="231" spans="1:88" ht="12.75" customHeight="1" x14ac:dyDescent="0.3">
      <c r="A231" s="563" t="s">
        <v>1899</v>
      </c>
      <c r="B231" s="552" t="str">
        <f t="shared" si="8"/>
        <v/>
      </c>
      <c r="C231" s="555" t="s">
        <v>1900</v>
      </c>
      <c r="D231" s="555"/>
      <c r="E231" s="553">
        <v>0</v>
      </c>
      <c r="F231" s="553">
        <v>0</v>
      </c>
      <c r="G231" s="553">
        <v>0</v>
      </c>
      <c r="H231" s="553">
        <v>0</v>
      </c>
      <c r="I231" s="553">
        <v>0</v>
      </c>
      <c r="J231" s="553">
        <v>0</v>
      </c>
      <c r="K231" s="553">
        <v>0</v>
      </c>
      <c r="L231" s="553">
        <v>0</v>
      </c>
      <c r="M231" s="553">
        <v>0</v>
      </c>
      <c r="N231" s="553">
        <v>0</v>
      </c>
      <c r="O231" s="553">
        <v>0</v>
      </c>
      <c r="P231" s="553">
        <v>0</v>
      </c>
      <c r="Q231" s="553">
        <v>0</v>
      </c>
      <c r="R231" s="553">
        <v>0</v>
      </c>
      <c r="S231" s="553">
        <v>0</v>
      </c>
      <c r="T231" s="553">
        <v>0</v>
      </c>
      <c r="U231" s="553">
        <v>0</v>
      </c>
      <c r="V231" s="553">
        <v>0</v>
      </c>
      <c r="W231" s="553">
        <v>0</v>
      </c>
      <c r="X231" s="553">
        <v>0</v>
      </c>
      <c r="Y231" s="553">
        <v>0</v>
      </c>
      <c r="Z231" s="553">
        <v>0</v>
      </c>
      <c r="AA231" s="553"/>
      <c r="AB231" s="553"/>
      <c r="AD231" s="553"/>
      <c r="AM231" s="528"/>
      <c r="AV231" s="528"/>
      <c r="BD231" s="528"/>
      <c r="BL231" s="528"/>
      <c r="BT231" s="528"/>
      <c r="CB231" s="528"/>
      <c r="CJ231" s="528"/>
    </row>
    <row r="232" spans="1:88" ht="12.75" customHeight="1" x14ac:dyDescent="0.3">
      <c r="A232" s="563" t="s">
        <v>1901</v>
      </c>
      <c r="B232" s="552" t="str">
        <f t="shared" si="8"/>
        <v/>
      </c>
      <c r="C232" s="556" t="s">
        <v>1902</v>
      </c>
      <c r="D232" s="556"/>
      <c r="E232" s="553">
        <v>0</v>
      </c>
      <c r="F232" s="553">
        <v>0</v>
      </c>
      <c r="G232" s="553">
        <v>0</v>
      </c>
      <c r="H232" s="553">
        <v>0</v>
      </c>
      <c r="I232" s="553">
        <v>0</v>
      </c>
      <c r="J232" s="553">
        <v>0</v>
      </c>
      <c r="K232" s="553">
        <v>0</v>
      </c>
      <c r="L232" s="553">
        <v>0</v>
      </c>
      <c r="M232" s="553">
        <v>0</v>
      </c>
      <c r="N232" s="553">
        <v>0</v>
      </c>
      <c r="O232" s="553">
        <v>0</v>
      </c>
      <c r="P232" s="553">
        <v>0</v>
      </c>
      <c r="Q232" s="553">
        <v>0</v>
      </c>
      <c r="R232" s="553">
        <v>0</v>
      </c>
      <c r="S232" s="553">
        <v>0</v>
      </c>
      <c r="T232" s="553">
        <v>0</v>
      </c>
      <c r="U232" s="553">
        <v>0</v>
      </c>
      <c r="V232" s="553">
        <v>0</v>
      </c>
      <c r="W232" s="553">
        <v>0</v>
      </c>
      <c r="X232" s="553">
        <v>0</v>
      </c>
      <c r="Y232" s="553">
        <v>0</v>
      </c>
      <c r="Z232" s="553">
        <v>0</v>
      </c>
      <c r="AA232" s="553"/>
      <c r="AB232" s="553"/>
      <c r="AD232" s="553"/>
      <c r="AM232" s="528"/>
      <c r="AV232" s="528"/>
      <c r="BD232" s="528"/>
      <c r="BL232" s="528"/>
      <c r="BT232" s="528"/>
      <c r="CB232" s="528"/>
      <c r="CJ232" s="528"/>
    </row>
    <row r="233" spans="1:88" ht="12.75" customHeight="1" x14ac:dyDescent="0.3">
      <c r="A233" s="563" t="s">
        <v>1903</v>
      </c>
      <c r="B233" s="552" t="str">
        <f t="shared" si="8"/>
        <v/>
      </c>
      <c r="C233" s="556" t="s">
        <v>1904</v>
      </c>
      <c r="D233" s="556"/>
      <c r="E233" s="553">
        <v>0</v>
      </c>
      <c r="F233" s="553">
        <v>0</v>
      </c>
      <c r="G233" s="553">
        <v>0</v>
      </c>
      <c r="H233" s="553">
        <v>0</v>
      </c>
      <c r="I233" s="553">
        <v>0</v>
      </c>
      <c r="J233" s="553">
        <v>0</v>
      </c>
      <c r="K233" s="553">
        <v>0</v>
      </c>
      <c r="L233" s="553">
        <v>0</v>
      </c>
      <c r="M233" s="553">
        <v>0</v>
      </c>
      <c r="N233" s="553">
        <v>0</v>
      </c>
      <c r="O233" s="553">
        <v>0</v>
      </c>
      <c r="P233" s="553">
        <v>0</v>
      </c>
      <c r="Q233" s="553">
        <v>0</v>
      </c>
      <c r="R233" s="553">
        <v>0</v>
      </c>
      <c r="S233" s="553">
        <v>0</v>
      </c>
      <c r="T233" s="553">
        <v>0</v>
      </c>
      <c r="U233" s="553">
        <v>0</v>
      </c>
      <c r="V233" s="553">
        <v>0</v>
      </c>
      <c r="W233" s="553">
        <v>0</v>
      </c>
      <c r="X233" s="553">
        <v>0</v>
      </c>
      <c r="Y233" s="553">
        <v>0</v>
      </c>
      <c r="Z233" s="553">
        <v>0</v>
      </c>
      <c r="AA233" s="553"/>
      <c r="AB233" s="553"/>
      <c r="AD233" s="553"/>
      <c r="AM233" s="528"/>
      <c r="AV233" s="528"/>
      <c r="BD233" s="528"/>
      <c r="BL233" s="528"/>
      <c r="BT233" s="528"/>
      <c r="CB233" s="528"/>
      <c r="CJ233" s="528"/>
    </row>
    <row r="234" spans="1:88" ht="12.75" customHeight="1" x14ac:dyDescent="0.3">
      <c r="A234" s="563" t="s">
        <v>1905</v>
      </c>
      <c r="B234" s="552" t="str">
        <f t="shared" si="8"/>
        <v>X</v>
      </c>
      <c r="C234" s="555" t="s">
        <v>1906</v>
      </c>
      <c r="D234" s="555"/>
      <c r="E234" s="553">
        <v>0</v>
      </c>
      <c r="F234" s="553">
        <v>0</v>
      </c>
      <c r="G234" s="553">
        <v>0</v>
      </c>
      <c r="H234" s="553">
        <v>0</v>
      </c>
      <c r="I234" s="553">
        <v>0</v>
      </c>
      <c r="J234" s="553">
        <v>0</v>
      </c>
      <c r="K234" s="553">
        <v>0</v>
      </c>
      <c r="L234" s="553">
        <v>0</v>
      </c>
      <c r="M234" s="553">
        <v>0</v>
      </c>
      <c r="N234" s="553">
        <v>0</v>
      </c>
      <c r="O234" s="553">
        <v>0</v>
      </c>
      <c r="P234" s="553">
        <v>0</v>
      </c>
      <c r="Q234" s="553">
        <v>0</v>
      </c>
      <c r="R234" s="553">
        <v>0</v>
      </c>
      <c r="S234" s="553">
        <v>0</v>
      </c>
      <c r="T234" s="553">
        <v>0</v>
      </c>
      <c r="U234" s="553">
        <v>0</v>
      </c>
      <c r="V234" s="553">
        <v>0</v>
      </c>
      <c r="W234" s="553">
        <v>0</v>
      </c>
      <c r="X234" s="553">
        <v>0</v>
      </c>
      <c r="Y234" s="553">
        <v>-14.520628929138184</v>
      </c>
      <c r="Z234" s="553">
        <v>-25.920461654663086</v>
      </c>
      <c r="AA234" s="553">
        <v>-22.400999069213867</v>
      </c>
      <c r="AB234" s="553">
        <v>-0.56499999761581421</v>
      </c>
      <c r="AD234" s="553"/>
      <c r="AM234" s="528"/>
      <c r="AV234" s="528"/>
      <c r="BD234" s="528"/>
      <c r="BL234" s="528"/>
      <c r="BT234" s="528"/>
      <c r="CB234" s="528"/>
      <c r="CJ234" s="528"/>
    </row>
    <row r="235" spans="1:88" ht="12.75" customHeight="1" x14ac:dyDescent="0.3">
      <c r="A235" s="563" t="s">
        <v>1907</v>
      </c>
      <c r="B235" s="552" t="str">
        <f t="shared" si="8"/>
        <v>X</v>
      </c>
      <c r="C235" s="556" t="s">
        <v>1908</v>
      </c>
      <c r="D235" s="556"/>
      <c r="E235" s="553">
        <v>0</v>
      </c>
      <c r="F235" s="553">
        <v>0</v>
      </c>
      <c r="G235" s="553">
        <v>0</v>
      </c>
      <c r="H235" s="553">
        <v>0</v>
      </c>
      <c r="I235" s="553">
        <v>0</v>
      </c>
      <c r="J235" s="553">
        <v>0</v>
      </c>
      <c r="K235" s="553">
        <v>0</v>
      </c>
      <c r="L235" s="553">
        <v>0</v>
      </c>
      <c r="M235" s="553">
        <v>0</v>
      </c>
      <c r="N235" s="553">
        <v>0</v>
      </c>
      <c r="O235" s="553">
        <v>0</v>
      </c>
      <c r="P235" s="553">
        <v>0</v>
      </c>
      <c r="Q235" s="553">
        <v>0</v>
      </c>
      <c r="R235" s="553">
        <v>0</v>
      </c>
      <c r="S235" s="553">
        <v>0</v>
      </c>
      <c r="T235" s="553">
        <v>0</v>
      </c>
      <c r="U235" s="553">
        <v>0</v>
      </c>
      <c r="V235" s="553">
        <v>0</v>
      </c>
      <c r="W235" s="553">
        <v>0</v>
      </c>
      <c r="X235" s="553">
        <v>0</v>
      </c>
      <c r="Y235" s="553">
        <v>-14.520628929138184</v>
      </c>
      <c r="Z235" s="553">
        <v>-25.920461654663086</v>
      </c>
      <c r="AA235" s="553">
        <v>-22.400999069213867</v>
      </c>
      <c r="AB235" s="553">
        <v>-0.56499999761581421</v>
      </c>
      <c r="AD235" s="553"/>
      <c r="AM235" s="528"/>
      <c r="AV235" s="528"/>
      <c r="BD235" s="528"/>
      <c r="BL235" s="528"/>
      <c r="BT235" s="528"/>
      <c r="CB235" s="528"/>
      <c r="CJ235" s="528"/>
    </row>
    <row r="236" spans="1:88" ht="12.75" customHeight="1" x14ac:dyDescent="0.3">
      <c r="A236" s="563" t="s">
        <v>1909</v>
      </c>
      <c r="B236" s="552" t="str">
        <f t="shared" si="8"/>
        <v/>
      </c>
      <c r="C236" s="556" t="s">
        <v>1910</v>
      </c>
      <c r="D236" s="556"/>
      <c r="E236" s="553">
        <v>0</v>
      </c>
      <c r="F236" s="553">
        <v>0</v>
      </c>
      <c r="G236" s="553">
        <v>0</v>
      </c>
      <c r="H236" s="553">
        <v>0</v>
      </c>
      <c r="I236" s="553">
        <v>0</v>
      </c>
      <c r="J236" s="553">
        <v>0</v>
      </c>
      <c r="K236" s="553">
        <v>0</v>
      </c>
      <c r="L236" s="553">
        <v>0</v>
      </c>
      <c r="M236" s="553">
        <v>0</v>
      </c>
      <c r="N236" s="553">
        <v>0</v>
      </c>
      <c r="O236" s="553">
        <v>0</v>
      </c>
      <c r="P236" s="553">
        <v>0</v>
      </c>
      <c r="Q236" s="553">
        <v>0</v>
      </c>
      <c r="R236" s="553">
        <v>0</v>
      </c>
      <c r="S236" s="553">
        <v>0</v>
      </c>
      <c r="T236" s="553">
        <v>0</v>
      </c>
      <c r="U236" s="553">
        <v>0</v>
      </c>
      <c r="V236" s="553">
        <v>0</v>
      </c>
      <c r="W236" s="553">
        <v>0</v>
      </c>
      <c r="X236" s="553">
        <v>0</v>
      </c>
      <c r="Y236" s="553">
        <v>0</v>
      </c>
      <c r="Z236" s="553">
        <v>0</v>
      </c>
      <c r="AA236" s="553"/>
      <c r="AB236" s="553"/>
      <c r="AD236" s="553"/>
      <c r="AM236" s="528"/>
      <c r="AV236" s="528"/>
      <c r="BD236" s="528"/>
      <c r="BL236" s="528"/>
      <c r="BT236" s="528"/>
      <c r="CB236" s="528"/>
      <c r="CJ236" s="528"/>
    </row>
    <row r="237" spans="1:88" ht="12.75" customHeight="1" x14ac:dyDescent="0.3">
      <c r="A237" s="563" t="s">
        <v>1911</v>
      </c>
      <c r="B237" s="552" t="str">
        <f t="shared" si="8"/>
        <v/>
      </c>
      <c r="C237" s="555" t="s">
        <v>1912</v>
      </c>
      <c r="D237" s="555"/>
      <c r="E237" s="553">
        <v>0</v>
      </c>
      <c r="F237" s="553">
        <v>0</v>
      </c>
      <c r="G237" s="553">
        <v>0</v>
      </c>
      <c r="H237" s="553">
        <v>0</v>
      </c>
      <c r="I237" s="553">
        <v>0</v>
      </c>
      <c r="J237" s="553">
        <v>0</v>
      </c>
      <c r="K237" s="553">
        <v>0</v>
      </c>
      <c r="L237" s="553">
        <v>0</v>
      </c>
      <c r="M237" s="553">
        <v>0</v>
      </c>
      <c r="N237" s="553">
        <v>0</v>
      </c>
      <c r="O237" s="553">
        <v>0</v>
      </c>
      <c r="P237" s="553">
        <v>0</v>
      </c>
      <c r="Q237" s="553">
        <v>0</v>
      </c>
      <c r="R237" s="553">
        <v>0</v>
      </c>
      <c r="S237" s="553">
        <v>0</v>
      </c>
      <c r="T237" s="553">
        <v>0</v>
      </c>
      <c r="U237" s="553">
        <v>0</v>
      </c>
      <c r="V237" s="553">
        <v>0</v>
      </c>
      <c r="W237" s="553">
        <v>0</v>
      </c>
      <c r="X237" s="553">
        <v>0</v>
      </c>
      <c r="Y237" s="553">
        <v>0</v>
      </c>
      <c r="Z237" s="553">
        <v>0</v>
      </c>
      <c r="AA237" s="553"/>
      <c r="AB237" s="553"/>
      <c r="AD237" s="553"/>
      <c r="AM237" s="528"/>
      <c r="AV237" s="528"/>
      <c r="BD237" s="528"/>
      <c r="BL237" s="528"/>
      <c r="BT237" s="528"/>
      <c r="CB237" s="528"/>
      <c r="CJ237" s="528"/>
    </row>
    <row r="238" spans="1:88" ht="12.75" customHeight="1" x14ac:dyDescent="0.3">
      <c r="A238" s="563" t="s">
        <v>1913</v>
      </c>
      <c r="B238" s="552" t="str">
        <f t="shared" si="8"/>
        <v/>
      </c>
      <c r="C238" s="556" t="s">
        <v>1914</v>
      </c>
      <c r="D238" s="556"/>
      <c r="E238" s="553">
        <v>0</v>
      </c>
      <c r="F238" s="553">
        <v>0</v>
      </c>
      <c r="G238" s="553">
        <v>0</v>
      </c>
      <c r="H238" s="553">
        <v>0</v>
      </c>
      <c r="I238" s="553">
        <v>0</v>
      </c>
      <c r="J238" s="553">
        <v>0</v>
      </c>
      <c r="K238" s="553">
        <v>0</v>
      </c>
      <c r="L238" s="553">
        <v>0</v>
      </c>
      <c r="M238" s="553">
        <v>0</v>
      </c>
      <c r="N238" s="553">
        <v>0</v>
      </c>
      <c r="O238" s="553">
        <v>0</v>
      </c>
      <c r="P238" s="553">
        <v>0</v>
      </c>
      <c r="Q238" s="553">
        <v>0</v>
      </c>
      <c r="R238" s="553">
        <v>0</v>
      </c>
      <c r="S238" s="553">
        <v>0</v>
      </c>
      <c r="T238" s="553">
        <v>0</v>
      </c>
      <c r="U238" s="553">
        <v>0</v>
      </c>
      <c r="V238" s="553">
        <v>0</v>
      </c>
      <c r="W238" s="553">
        <v>0</v>
      </c>
      <c r="X238" s="553">
        <v>0</v>
      </c>
      <c r="Y238" s="553">
        <v>0</v>
      </c>
      <c r="Z238" s="553">
        <v>0</v>
      </c>
      <c r="AA238" s="553"/>
      <c r="AB238" s="553"/>
      <c r="AD238" s="553"/>
      <c r="AM238" s="528"/>
      <c r="AV238" s="528"/>
      <c r="BD238" s="528"/>
      <c r="BL238" s="528"/>
      <c r="BT238" s="528"/>
      <c r="CB238" s="528"/>
      <c r="CJ238" s="528"/>
    </row>
    <row r="239" spans="1:88" ht="12.75" customHeight="1" x14ac:dyDescent="0.3">
      <c r="A239" s="563" t="s">
        <v>1915</v>
      </c>
      <c r="B239" s="552" t="str">
        <f t="shared" si="8"/>
        <v/>
      </c>
      <c r="C239" s="556" t="s">
        <v>1916</v>
      </c>
      <c r="D239" s="556"/>
      <c r="E239" s="553">
        <v>0</v>
      </c>
      <c r="F239" s="553">
        <v>0</v>
      </c>
      <c r="G239" s="553">
        <v>0</v>
      </c>
      <c r="H239" s="553">
        <v>0</v>
      </c>
      <c r="I239" s="553">
        <v>0</v>
      </c>
      <c r="J239" s="553">
        <v>0</v>
      </c>
      <c r="K239" s="553">
        <v>0</v>
      </c>
      <c r="L239" s="553">
        <v>0</v>
      </c>
      <c r="M239" s="553">
        <v>0</v>
      </c>
      <c r="N239" s="553">
        <v>0</v>
      </c>
      <c r="O239" s="553">
        <v>0</v>
      </c>
      <c r="P239" s="553">
        <v>0</v>
      </c>
      <c r="Q239" s="553">
        <v>0</v>
      </c>
      <c r="R239" s="553">
        <v>0</v>
      </c>
      <c r="S239" s="553">
        <v>0</v>
      </c>
      <c r="T239" s="553">
        <v>0</v>
      </c>
      <c r="U239" s="553">
        <v>0</v>
      </c>
      <c r="V239" s="553">
        <v>0</v>
      </c>
      <c r="W239" s="553">
        <v>0</v>
      </c>
      <c r="X239" s="553">
        <v>0</v>
      </c>
      <c r="Y239" s="553">
        <v>0</v>
      </c>
      <c r="Z239" s="553">
        <v>0</v>
      </c>
      <c r="AA239" s="553"/>
      <c r="AB239" s="553"/>
      <c r="AD239" s="553"/>
      <c r="AM239" s="528"/>
      <c r="AV239" s="528"/>
      <c r="BD239" s="528"/>
      <c r="BL239" s="528"/>
      <c r="BT239" s="528"/>
      <c r="CB239" s="528"/>
      <c r="CJ239" s="528"/>
    </row>
    <row r="240" spans="1:88" ht="12.75" customHeight="1" x14ac:dyDescent="0.3">
      <c r="A240" s="563">
        <v>2.8</v>
      </c>
      <c r="B240" s="552" t="str">
        <f t="shared" ref="B240:B265" si="9">IF(SUM(E240:AI240)=0,"","X")</f>
        <v>X</v>
      </c>
      <c r="C240" s="541" t="s">
        <v>1917</v>
      </c>
      <c r="D240" s="541"/>
      <c r="E240" s="553">
        <v>-14.841352462768555</v>
      </c>
      <c r="F240" s="553">
        <v>-6.8914599418640137</v>
      </c>
      <c r="G240" s="553">
        <v>-3.6479580402374268</v>
      </c>
      <c r="H240" s="553">
        <v>0.76479601860046387</v>
      </c>
      <c r="I240" s="553">
        <v>-4.7249460220336914</v>
      </c>
      <c r="J240" s="553">
        <v>-4.6878409385681152</v>
      </c>
      <c r="K240" s="553">
        <v>-3.5926029682159424</v>
      </c>
      <c r="L240" s="553">
        <v>-7.8996539115905762</v>
      </c>
      <c r="M240" s="553">
        <v>-6.8619070053100586</v>
      </c>
      <c r="N240" s="553">
        <v>-3.6450159549713135</v>
      </c>
      <c r="O240" s="553">
        <v>-5.1799068450927734</v>
      </c>
      <c r="P240" s="553">
        <v>-5.6500601768493652</v>
      </c>
      <c r="Q240" s="553">
        <v>-8.4983320236206055</v>
      </c>
      <c r="R240" s="553">
        <v>-10.712485313415527</v>
      </c>
      <c r="S240" s="553">
        <v>-13.73865795135498</v>
      </c>
      <c r="T240" s="553">
        <v>-9.2219028472900391</v>
      </c>
      <c r="U240" s="553">
        <v>-12.433620452880859</v>
      </c>
      <c r="V240" s="553">
        <v>-9.8856019973754883</v>
      </c>
      <c r="W240" s="553">
        <v>-12.242073059082031</v>
      </c>
      <c r="X240" s="553">
        <v>-11.294677734375</v>
      </c>
      <c r="Y240" s="553">
        <v>-16.122734069824219</v>
      </c>
      <c r="Z240" s="553">
        <v>-9.9994192123413086</v>
      </c>
      <c r="AA240" s="553">
        <v>-10.36299991607666</v>
      </c>
      <c r="AB240" s="553">
        <v>-13.072999954223633</v>
      </c>
      <c r="AD240" s="553"/>
      <c r="AM240" s="528"/>
      <c r="AV240" s="528"/>
      <c r="BD240" s="528"/>
      <c r="BL240" s="528"/>
      <c r="BT240" s="528"/>
      <c r="CB240" s="528"/>
      <c r="CJ240" s="528"/>
    </row>
    <row r="241" spans="1:88" ht="12.75" customHeight="1" x14ac:dyDescent="0.3">
      <c r="A241" s="563" t="s">
        <v>1918</v>
      </c>
      <c r="B241" s="552" t="str">
        <f t="shared" si="9"/>
        <v>X</v>
      </c>
      <c r="C241" s="555" t="s">
        <v>1919</v>
      </c>
      <c r="D241" s="555"/>
      <c r="E241" s="553">
        <v>0</v>
      </c>
      <c r="F241" s="553">
        <v>0</v>
      </c>
      <c r="G241" s="553">
        <v>0</v>
      </c>
      <c r="H241" s="553">
        <v>0</v>
      </c>
      <c r="I241" s="553">
        <v>0</v>
      </c>
      <c r="J241" s="553">
        <v>0</v>
      </c>
      <c r="K241" s="553">
        <v>0</v>
      </c>
      <c r="L241" s="553">
        <v>0</v>
      </c>
      <c r="M241" s="553">
        <v>0</v>
      </c>
      <c r="N241" s="553">
        <v>0</v>
      </c>
      <c r="O241" s="553">
        <v>0</v>
      </c>
      <c r="P241" s="553">
        <v>0</v>
      </c>
      <c r="Q241" s="553">
        <v>0</v>
      </c>
      <c r="R241" s="553">
        <v>0</v>
      </c>
      <c r="S241" s="553">
        <v>0</v>
      </c>
      <c r="T241" s="553">
        <v>0</v>
      </c>
      <c r="U241" s="553">
        <v>0</v>
      </c>
      <c r="V241" s="553">
        <v>0</v>
      </c>
      <c r="W241" s="553">
        <v>0</v>
      </c>
      <c r="X241" s="553">
        <v>0</v>
      </c>
      <c r="Y241" s="553">
        <v>0</v>
      </c>
      <c r="Z241" s="553">
        <v>0</v>
      </c>
      <c r="AA241" s="553">
        <v>-1.1790000200271606</v>
      </c>
      <c r="AB241" s="553">
        <v>-2.1099998950958252</v>
      </c>
      <c r="AD241" s="553"/>
      <c r="AM241" s="528"/>
      <c r="AV241" s="528"/>
      <c r="BD241" s="528"/>
      <c r="BL241" s="528"/>
      <c r="BT241" s="528"/>
      <c r="CB241" s="528"/>
      <c r="CJ241" s="528"/>
    </row>
    <row r="242" spans="1:88" ht="12.75" customHeight="1" x14ac:dyDescent="0.3">
      <c r="A242" s="563" t="s">
        <v>1920</v>
      </c>
      <c r="B242" s="552" t="str">
        <f t="shared" si="9"/>
        <v/>
      </c>
      <c r="C242" s="556" t="s">
        <v>1921</v>
      </c>
      <c r="D242" s="556"/>
      <c r="E242" s="553">
        <v>0</v>
      </c>
      <c r="F242" s="553">
        <v>0</v>
      </c>
      <c r="G242" s="553">
        <v>0</v>
      </c>
      <c r="H242" s="553">
        <v>0</v>
      </c>
      <c r="I242" s="553">
        <v>0</v>
      </c>
      <c r="J242" s="553">
        <v>0</v>
      </c>
      <c r="K242" s="553">
        <v>0</v>
      </c>
      <c r="L242" s="553">
        <v>0</v>
      </c>
      <c r="M242" s="553">
        <v>0</v>
      </c>
      <c r="N242" s="553">
        <v>0</v>
      </c>
      <c r="O242" s="553">
        <v>0</v>
      </c>
      <c r="P242" s="553">
        <v>0</v>
      </c>
      <c r="Q242" s="553">
        <v>0</v>
      </c>
      <c r="R242" s="553">
        <v>0</v>
      </c>
      <c r="S242" s="553">
        <v>0</v>
      </c>
      <c r="T242" s="553">
        <v>0</v>
      </c>
      <c r="U242" s="553">
        <v>0</v>
      </c>
      <c r="V242" s="553">
        <v>0</v>
      </c>
      <c r="W242" s="553">
        <v>0</v>
      </c>
      <c r="X242" s="553">
        <v>0</v>
      </c>
      <c r="Y242" s="553">
        <v>0</v>
      </c>
      <c r="Z242" s="553">
        <v>0</v>
      </c>
      <c r="AA242" s="553"/>
      <c r="AB242" s="553"/>
      <c r="AD242" s="553"/>
      <c r="AM242" s="528"/>
      <c r="AV242" s="528"/>
      <c r="BD242" s="528"/>
      <c r="BL242" s="528"/>
      <c r="BT242" s="528"/>
      <c r="CB242" s="528"/>
      <c r="CJ242" s="528"/>
    </row>
    <row r="243" spans="1:88" ht="12.75" customHeight="1" x14ac:dyDescent="0.3">
      <c r="A243" s="563" t="s">
        <v>1922</v>
      </c>
      <c r="B243" s="552" t="str">
        <f t="shared" si="9"/>
        <v/>
      </c>
      <c r="C243" s="556" t="s">
        <v>1923</v>
      </c>
      <c r="D243" s="556"/>
      <c r="E243" s="553">
        <v>0</v>
      </c>
      <c r="F243" s="553">
        <v>0</v>
      </c>
      <c r="G243" s="553">
        <v>0</v>
      </c>
      <c r="H243" s="553">
        <v>0</v>
      </c>
      <c r="I243" s="553">
        <v>0</v>
      </c>
      <c r="J243" s="553">
        <v>0</v>
      </c>
      <c r="K243" s="553">
        <v>0</v>
      </c>
      <c r="L243" s="553">
        <v>0</v>
      </c>
      <c r="M243" s="553">
        <v>0</v>
      </c>
      <c r="N243" s="553">
        <v>0</v>
      </c>
      <c r="O243" s="553">
        <v>0</v>
      </c>
      <c r="P243" s="553">
        <v>0</v>
      </c>
      <c r="Q243" s="553">
        <v>0</v>
      </c>
      <c r="R243" s="553">
        <v>0</v>
      </c>
      <c r="S243" s="553">
        <v>0</v>
      </c>
      <c r="T243" s="553">
        <v>0</v>
      </c>
      <c r="U243" s="553">
        <v>0</v>
      </c>
      <c r="V243" s="553">
        <v>0</v>
      </c>
      <c r="W243" s="553">
        <v>0</v>
      </c>
      <c r="X243" s="553">
        <v>0</v>
      </c>
      <c r="Y243" s="553">
        <v>0</v>
      </c>
      <c r="Z243" s="553">
        <v>0</v>
      </c>
      <c r="AA243" s="553"/>
      <c r="AB243" s="553"/>
      <c r="AD243" s="553"/>
      <c r="AM243" s="528"/>
      <c r="AV243" s="528"/>
      <c r="BD243" s="528"/>
      <c r="BL243" s="528"/>
      <c r="BT243" s="528"/>
      <c r="CB243" s="528"/>
      <c r="CJ243" s="528"/>
    </row>
    <row r="244" spans="1:88" ht="12.75" customHeight="1" x14ac:dyDescent="0.3">
      <c r="A244" s="563" t="s">
        <v>1924</v>
      </c>
      <c r="B244" s="552" t="str">
        <f t="shared" si="9"/>
        <v/>
      </c>
      <c r="C244" s="556" t="s">
        <v>1925</v>
      </c>
      <c r="D244" s="556"/>
      <c r="E244" s="553">
        <v>0</v>
      </c>
      <c r="F244" s="553">
        <v>0</v>
      </c>
      <c r="G244" s="553">
        <v>0</v>
      </c>
      <c r="H244" s="553">
        <v>0</v>
      </c>
      <c r="I244" s="553">
        <v>0</v>
      </c>
      <c r="J244" s="553">
        <v>0</v>
      </c>
      <c r="K244" s="553">
        <v>0</v>
      </c>
      <c r="L244" s="553">
        <v>0</v>
      </c>
      <c r="M244" s="553">
        <v>0</v>
      </c>
      <c r="N244" s="553">
        <v>0</v>
      </c>
      <c r="O244" s="553">
        <v>0</v>
      </c>
      <c r="P244" s="553">
        <v>0</v>
      </c>
      <c r="Q244" s="553">
        <v>0</v>
      </c>
      <c r="R244" s="553">
        <v>0</v>
      </c>
      <c r="S244" s="553">
        <v>0</v>
      </c>
      <c r="T244" s="553">
        <v>0</v>
      </c>
      <c r="U244" s="553">
        <v>0</v>
      </c>
      <c r="V244" s="553">
        <v>0</v>
      </c>
      <c r="W244" s="553">
        <v>0</v>
      </c>
      <c r="X244" s="553">
        <v>0</v>
      </c>
      <c r="Y244" s="553">
        <v>0</v>
      </c>
      <c r="Z244" s="553">
        <v>0</v>
      </c>
      <c r="AA244" s="553"/>
      <c r="AB244" s="553"/>
      <c r="AD244" s="553"/>
      <c r="AM244" s="528"/>
      <c r="AV244" s="528"/>
      <c r="BD244" s="528"/>
      <c r="BL244" s="528"/>
      <c r="BT244" s="528"/>
      <c r="CB244" s="528"/>
      <c r="CJ244" s="528"/>
    </row>
    <row r="245" spans="1:88" ht="12.75" customHeight="1" x14ac:dyDescent="0.3">
      <c r="A245" s="563" t="s">
        <v>1926</v>
      </c>
      <c r="B245" s="552" t="str">
        <f t="shared" si="9"/>
        <v>X</v>
      </c>
      <c r="C245" s="556" t="s">
        <v>1927</v>
      </c>
      <c r="D245" s="556"/>
      <c r="E245" s="553">
        <v>0</v>
      </c>
      <c r="F245" s="553">
        <v>0</v>
      </c>
      <c r="G245" s="553">
        <v>0</v>
      </c>
      <c r="H245" s="553">
        <v>0</v>
      </c>
      <c r="I245" s="553">
        <v>0</v>
      </c>
      <c r="J245" s="553">
        <v>0</v>
      </c>
      <c r="K245" s="553">
        <v>0</v>
      </c>
      <c r="L245" s="553">
        <v>0</v>
      </c>
      <c r="M245" s="553">
        <v>0</v>
      </c>
      <c r="N245" s="553">
        <v>0</v>
      </c>
      <c r="O245" s="553">
        <v>0</v>
      </c>
      <c r="P245" s="553">
        <v>0</v>
      </c>
      <c r="Q245" s="553">
        <v>0</v>
      </c>
      <c r="R245" s="553">
        <v>0</v>
      </c>
      <c r="S245" s="553">
        <v>0</v>
      </c>
      <c r="T245" s="553">
        <v>0</v>
      </c>
      <c r="U245" s="553">
        <v>0</v>
      </c>
      <c r="V245" s="553">
        <v>0</v>
      </c>
      <c r="W245" s="553">
        <v>0</v>
      </c>
      <c r="X245" s="553">
        <v>0</v>
      </c>
      <c r="Y245" s="553">
        <v>0</v>
      </c>
      <c r="Z245" s="553">
        <v>0</v>
      </c>
      <c r="AA245" s="553">
        <v>-1.1790000200271606</v>
      </c>
      <c r="AB245" s="553">
        <v>-2.1099998950958252</v>
      </c>
      <c r="AD245" s="553"/>
      <c r="AM245" s="528"/>
      <c r="AV245" s="528"/>
      <c r="BD245" s="528"/>
      <c r="BL245" s="528"/>
      <c r="BT245" s="528"/>
      <c r="CB245" s="528"/>
      <c r="CJ245" s="528"/>
    </row>
    <row r="246" spans="1:88" ht="12.75" customHeight="1" x14ac:dyDescent="0.3">
      <c r="A246" s="563" t="s">
        <v>1928</v>
      </c>
      <c r="B246" s="552" t="str">
        <f t="shared" si="9"/>
        <v/>
      </c>
      <c r="C246" s="556" t="s">
        <v>1929</v>
      </c>
      <c r="D246" s="556"/>
      <c r="E246" s="553">
        <v>0</v>
      </c>
      <c r="F246" s="553">
        <v>0</v>
      </c>
      <c r="G246" s="553">
        <v>0</v>
      </c>
      <c r="H246" s="553">
        <v>0</v>
      </c>
      <c r="I246" s="553">
        <v>0</v>
      </c>
      <c r="J246" s="553">
        <v>0</v>
      </c>
      <c r="K246" s="553">
        <v>0</v>
      </c>
      <c r="L246" s="553">
        <v>0</v>
      </c>
      <c r="M246" s="553">
        <v>0</v>
      </c>
      <c r="N246" s="553">
        <v>0</v>
      </c>
      <c r="O246" s="553">
        <v>0</v>
      </c>
      <c r="P246" s="553">
        <v>0</v>
      </c>
      <c r="Q246" s="553">
        <v>0</v>
      </c>
      <c r="R246" s="553">
        <v>0</v>
      </c>
      <c r="S246" s="553">
        <v>0</v>
      </c>
      <c r="T246" s="553">
        <v>0</v>
      </c>
      <c r="U246" s="553">
        <v>0</v>
      </c>
      <c r="V246" s="553">
        <v>0</v>
      </c>
      <c r="W246" s="553">
        <v>0</v>
      </c>
      <c r="X246" s="553">
        <v>0</v>
      </c>
      <c r="Y246" s="553">
        <v>0</v>
      </c>
      <c r="Z246" s="553">
        <v>0</v>
      </c>
      <c r="AA246" s="553"/>
      <c r="AB246" s="553"/>
      <c r="AD246" s="553"/>
      <c r="AM246" s="528"/>
      <c r="AV246" s="528"/>
      <c r="BD246" s="528"/>
      <c r="BL246" s="528"/>
      <c r="BT246" s="528"/>
      <c r="CB246" s="528"/>
      <c r="CJ246" s="528"/>
    </row>
    <row r="247" spans="1:88" ht="12.75" customHeight="1" x14ac:dyDescent="0.3">
      <c r="A247" s="563" t="s">
        <v>1930</v>
      </c>
      <c r="B247" s="552" t="str">
        <f t="shared" si="9"/>
        <v>X</v>
      </c>
      <c r="C247" s="555" t="s">
        <v>1931</v>
      </c>
      <c r="D247" s="555"/>
      <c r="E247" s="553">
        <v>-9.8268938064575195</v>
      </c>
      <c r="F247" s="553">
        <v>-3.9130909442901611</v>
      </c>
      <c r="G247" s="553">
        <v>-2.9843730926513672</v>
      </c>
      <c r="H247" s="553">
        <v>-2.8784399032592773</v>
      </c>
      <c r="I247" s="553">
        <v>-2.1483221054077148</v>
      </c>
      <c r="J247" s="553">
        <v>-2.6725571155548096</v>
      </c>
      <c r="K247" s="553">
        <v>-2.2849149703979492</v>
      </c>
      <c r="L247" s="553">
        <v>-2.6322760581970215</v>
      </c>
      <c r="M247" s="553">
        <v>-3.174699068069458</v>
      </c>
      <c r="N247" s="553">
        <v>-2.1173460483551025</v>
      </c>
      <c r="O247" s="553">
        <v>-3.1191999912261963</v>
      </c>
      <c r="P247" s="553">
        <v>-3.1549339294433594</v>
      </c>
      <c r="Q247" s="553">
        <v>-3.2820870876312256</v>
      </c>
      <c r="R247" s="553">
        <v>-4.733983039855957</v>
      </c>
      <c r="S247" s="553">
        <v>-6.0007171630859375</v>
      </c>
      <c r="T247" s="553">
        <v>-4.601294994354248</v>
      </c>
      <c r="U247" s="553">
        <v>-7.0598092079162598</v>
      </c>
      <c r="V247" s="553">
        <v>-5.0755119323730469</v>
      </c>
      <c r="W247" s="553">
        <v>-5.8311519622802734</v>
      </c>
      <c r="X247" s="553">
        <v>-5.9819397926330566</v>
      </c>
      <c r="Y247" s="553">
        <v>-16.236997604370117</v>
      </c>
      <c r="Z247" s="553">
        <v>-9.7343511581420898</v>
      </c>
      <c r="AA247" s="553">
        <v>-8.1049995422363281</v>
      </c>
      <c r="AB247" s="553">
        <v>-10.093000411987305</v>
      </c>
      <c r="AD247" s="553"/>
      <c r="AM247" s="528"/>
      <c r="AV247" s="528"/>
      <c r="BD247" s="528"/>
      <c r="BL247" s="528"/>
      <c r="BT247" s="528"/>
      <c r="CB247" s="528"/>
      <c r="CJ247" s="528"/>
    </row>
    <row r="248" spans="1:88" ht="12.75" customHeight="1" x14ac:dyDescent="0.3">
      <c r="A248" s="563" t="s">
        <v>1932</v>
      </c>
      <c r="B248" s="552" t="str">
        <f t="shared" si="9"/>
        <v>X</v>
      </c>
      <c r="C248" s="556" t="s">
        <v>1933</v>
      </c>
      <c r="D248" s="556"/>
      <c r="E248" s="553">
        <v>-3.3268940448760986</v>
      </c>
      <c r="F248" s="553">
        <v>-2.3880910873413086</v>
      </c>
      <c r="G248" s="553">
        <v>-2.8593730926513672</v>
      </c>
      <c r="H248" s="553">
        <v>-2.8784399032592773</v>
      </c>
      <c r="I248" s="553">
        <v>-2.1483221054077148</v>
      </c>
      <c r="J248" s="553">
        <v>-2.6725571155548096</v>
      </c>
      <c r="K248" s="553">
        <v>-2.2849149703979492</v>
      </c>
      <c r="L248" s="553">
        <v>-2.6322760581970215</v>
      </c>
      <c r="M248" s="553">
        <v>-3.174699068069458</v>
      </c>
      <c r="N248" s="553">
        <v>-2.1173460483551025</v>
      </c>
      <c r="O248" s="553">
        <v>-3.1191999912261963</v>
      </c>
      <c r="P248" s="553">
        <v>-3.1549339294433594</v>
      </c>
      <c r="Q248" s="553">
        <v>-3.2820870876312256</v>
      </c>
      <c r="R248" s="553">
        <v>-4.733983039855957</v>
      </c>
      <c r="S248" s="553">
        <v>-6.0007171630859375</v>
      </c>
      <c r="T248" s="553">
        <v>-4.601294994354248</v>
      </c>
      <c r="U248" s="553">
        <v>-7.0598092079162598</v>
      </c>
      <c r="V248" s="553">
        <v>-5.0755119323730469</v>
      </c>
      <c r="W248" s="553">
        <v>-5.8311519622802734</v>
      </c>
      <c r="X248" s="553">
        <v>-5.9819397926330566</v>
      </c>
      <c r="Y248" s="553">
        <v>-7.777432918548584</v>
      </c>
      <c r="Z248" s="553">
        <v>-4.7495098114013672</v>
      </c>
      <c r="AA248" s="553">
        <v>-6.7839999198913574</v>
      </c>
      <c r="AB248" s="553">
        <v>-8.3900003433227539</v>
      </c>
      <c r="AD248" s="553"/>
      <c r="AM248" s="528"/>
      <c r="AV248" s="528"/>
      <c r="BD248" s="528"/>
      <c r="BL248" s="528"/>
      <c r="BT248" s="528"/>
      <c r="CB248" s="528"/>
      <c r="CJ248" s="528"/>
    </row>
    <row r="249" spans="1:88" ht="12.75" customHeight="1" x14ac:dyDescent="0.3">
      <c r="A249" s="563" t="s">
        <v>1934</v>
      </c>
      <c r="B249" s="552" t="str">
        <f t="shared" si="9"/>
        <v>X</v>
      </c>
      <c r="C249" s="558" t="s">
        <v>1935</v>
      </c>
      <c r="D249" s="558"/>
      <c r="E249" s="553">
        <v>-1.4301079511642456</v>
      </c>
      <c r="F249" s="553">
        <v>-1.118806004524231</v>
      </c>
      <c r="G249" s="553">
        <v>-1.6121369600296021</v>
      </c>
      <c r="H249" s="553">
        <v>-1.6118110418319702</v>
      </c>
      <c r="I249" s="553">
        <v>-1.0607420206069946</v>
      </c>
      <c r="J249" s="553">
        <v>-1.4473090171813965</v>
      </c>
      <c r="K249" s="553">
        <v>-0.96776199340820313</v>
      </c>
      <c r="L249" s="553">
        <v>-1.3389110565185547</v>
      </c>
      <c r="M249" s="553">
        <v>-1.9020500183105469</v>
      </c>
      <c r="N249" s="553">
        <v>-0.9511680006980896</v>
      </c>
      <c r="O249" s="553">
        <v>-1.3106520175933838</v>
      </c>
      <c r="P249" s="553">
        <v>-1.6535110473632813</v>
      </c>
      <c r="Q249" s="553">
        <v>-1.3884470462799072</v>
      </c>
      <c r="R249" s="553">
        <v>-3.4298639297485352</v>
      </c>
      <c r="S249" s="553">
        <v>-3.1871640682220459</v>
      </c>
      <c r="T249" s="553">
        <v>-2.9289290904998779</v>
      </c>
      <c r="U249" s="553">
        <v>-2.4115400314331055</v>
      </c>
      <c r="V249" s="553">
        <v>-2.1436810493469238</v>
      </c>
      <c r="W249" s="553">
        <v>-2.6292860507965088</v>
      </c>
      <c r="X249" s="553">
        <v>-4.3950328826904297</v>
      </c>
      <c r="Y249" s="553">
        <v>-4.8818850517272949</v>
      </c>
      <c r="Z249" s="553">
        <v>-2.4370810985565186</v>
      </c>
      <c r="AA249" s="553">
        <v>-2.5610001087188721</v>
      </c>
      <c r="AB249" s="553">
        <v>-3.5810000896453857</v>
      </c>
      <c r="AD249" s="553"/>
      <c r="AM249" s="528"/>
      <c r="AV249" s="528"/>
      <c r="BD249" s="528"/>
      <c r="BL249" s="528"/>
      <c r="BT249" s="528"/>
      <c r="CB249" s="528"/>
      <c r="CJ249" s="528"/>
    </row>
    <row r="250" spans="1:88" ht="12.75" customHeight="1" x14ac:dyDescent="0.3">
      <c r="A250" s="563" t="s">
        <v>1936</v>
      </c>
      <c r="B250" s="552" t="str">
        <f t="shared" si="9"/>
        <v>X</v>
      </c>
      <c r="C250" s="559" t="s">
        <v>1937</v>
      </c>
      <c r="D250" s="559"/>
      <c r="E250" s="553">
        <v>-0.38049998879432678</v>
      </c>
      <c r="F250" s="553">
        <v>-0.40000000596046448</v>
      </c>
      <c r="G250" s="553">
        <v>-0.39984399080276489</v>
      </c>
      <c r="H250" s="553">
        <v>-0.46696299314498901</v>
      </c>
      <c r="I250" s="553">
        <v>-0.56417900323867798</v>
      </c>
      <c r="J250" s="553">
        <v>-0.58617901802062988</v>
      </c>
      <c r="K250" s="553">
        <v>-0.62117898464202881</v>
      </c>
      <c r="L250" s="553">
        <v>-0.60761898756027222</v>
      </c>
      <c r="M250" s="553">
        <v>-0.60761898756027222</v>
      </c>
      <c r="N250" s="553">
        <v>-0.60761898756027222</v>
      </c>
      <c r="O250" s="553">
        <v>-0.60761898756027222</v>
      </c>
      <c r="P250" s="553">
        <v>-0.60699999332427979</v>
      </c>
      <c r="Q250" s="553">
        <v>-0.67500001192092896</v>
      </c>
      <c r="R250" s="553">
        <v>-0.73500001430511475</v>
      </c>
      <c r="S250" s="553">
        <v>-0.76800000667572021</v>
      </c>
      <c r="T250" s="553">
        <v>-0.85699599981307983</v>
      </c>
      <c r="U250" s="553">
        <v>-0.85699999332427979</v>
      </c>
      <c r="V250" s="553">
        <v>-0.90200001001358032</v>
      </c>
      <c r="W250" s="553">
        <v>-0.94700002670288086</v>
      </c>
      <c r="X250" s="553">
        <v>-0.94700002670288086</v>
      </c>
      <c r="Y250" s="553">
        <v>-1.1837500333786011</v>
      </c>
      <c r="Z250" s="553">
        <v>-0.94700002670288086</v>
      </c>
      <c r="AA250" s="553">
        <v>-0.94700002670288086</v>
      </c>
      <c r="AB250" s="553">
        <v>-0.94700002670288086</v>
      </c>
      <c r="AD250" s="553"/>
      <c r="AM250" s="528"/>
      <c r="AV250" s="528"/>
      <c r="BD250" s="528"/>
      <c r="BL250" s="528"/>
      <c r="BT250" s="528"/>
      <c r="CB250" s="528"/>
      <c r="CJ250" s="528"/>
    </row>
    <row r="251" spans="1:88" ht="12.75" customHeight="1" x14ac:dyDescent="0.3">
      <c r="A251" s="563" t="s">
        <v>1938</v>
      </c>
      <c r="B251" s="552" t="str">
        <f t="shared" si="9"/>
        <v>X</v>
      </c>
      <c r="C251" s="559" t="s">
        <v>1939</v>
      </c>
      <c r="D251" s="559"/>
      <c r="E251" s="553">
        <v>-1.0496079921722412</v>
      </c>
      <c r="F251" s="553">
        <v>-0.71880602836608887</v>
      </c>
      <c r="G251" s="553">
        <v>-1.2122930288314819</v>
      </c>
      <c r="H251" s="553">
        <v>-1.1448479890823364</v>
      </c>
      <c r="I251" s="553">
        <v>-0.49656298756599426</v>
      </c>
      <c r="J251" s="553">
        <v>-0.8611299991607666</v>
      </c>
      <c r="K251" s="553">
        <v>-0.34658300876617432</v>
      </c>
      <c r="L251" s="553">
        <v>-0.7312920093536377</v>
      </c>
      <c r="M251" s="553">
        <v>-1.2944309711456299</v>
      </c>
      <c r="N251" s="553">
        <v>-0.34354901313781738</v>
      </c>
      <c r="O251" s="553">
        <v>-0.7030329704284668</v>
      </c>
      <c r="P251" s="553">
        <v>-1.0465110540390015</v>
      </c>
      <c r="Q251" s="553">
        <v>-0.7134469747543335</v>
      </c>
      <c r="R251" s="553">
        <v>-2.69486403465271</v>
      </c>
      <c r="S251" s="553">
        <v>-2.4191639423370361</v>
      </c>
      <c r="T251" s="553">
        <v>-2.0719330310821533</v>
      </c>
      <c r="U251" s="553">
        <v>-1.5545400381088257</v>
      </c>
      <c r="V251" s="553">
        <v>-1.2416809797286987</v>
      </c>
      <c r="W251" s="553">
        <v>-1.6822860240936279</v>
      </c>
      <c r="X251" s="553">
        <v>-3.4480330944061279</v>
      </c>
      <c r="Y251" s="553">
        <v>-3.6981348991394043</v>
      </c>
      <c r="Z251" s="553">
        <v>-1.4900809526443481</v>
      </c>
      <c r="AA251" s="553">
        <v>-1.6139999628067017</v>
      </c>
      <c r="AB251" s="553">
        <v>-2.6340000629425049</v>
      </c>
      <c r="AD251" s="553"/>
      <c r="AM251" s="528"/>
      <c r="AV251" s="528"/>
      <c r="BD251" s="528"/>
      <c r="BL251" s="528"/>
      <c r="BT251" s="528"/>
      <c r="CB251" s="528"/>
      <c r="CJ251" s="528"/>
    </row>
    <row r="252" spans="1:88" ht="12.75" customHeight="1" x14ac:dyDescent="0.3">
      <c r="A252" s="563" t="s">
        <v>1940</v>
      </c>
      <c r="B252" s="552" t="str">
        <f t="shared" si="9"/>
        <v>X</v>
      </c>
      <c r="C252" s="558" t="s">
        <v>1941</v>
      </c>
      <c r="D252" s="558"/>
      <c r="E252" s="553">
        <v>-1.8967859745025635</v>
      </c>
      <c r="F252" s="553">
        <v>-1.2692849636077881</v>
      </c>
      <c r="G252" s="553">
        <v>-1.2472360134124756</v>
      </c>
      <c r="H252" s="553">
        <v>-1.2666289806365967</v>
      </c>
      <c r="I252" s="553">
        <v>-1.0875799655914307</v>
      </c>
      <c r="J252" s="553">
        <v>-1.2252479791641235</v>
      </c>
      <c r="K252" s="553">
        <v>-1.3171529769897461</v>
      </c>
      <c r="L252" s="553">
        <v>-1.2933650016784668</v>
      </c>
      <c r="M252" s="553">
        <v>-1.2726490497589111</v>
      </c>
      <c r="N252" s="553">
        <v>-1.1661779880523682</v>
      </c>
      <c r="O252" s="553">
        <v>-1.8085479736328125</v>
      </c>
      <c r="P252" s="553">
        <v>-1.5014230012893677</v>
      </c>
      <c r="Q252" s="553">
        <v>-1.8936400413513184</v>
      </c>
      <c r="R252" s="553">
        <v>-1.3041189908981323</v>
      </c>
      <c r="S252" s="553">
        <v>-2.8135530948638916</v>
      </c>
      <c r="T252" s="553">
        <v>-1.6723660230636597</v>
      </c>
      <c r="U252" s="553">
        <v>-4.6482691764831543</v>
      </c>
      <c r="V252" s="553">
        <v>-2.931830883026123</v>
      </c>
      <c r="W252" s="553">
        <v>-3.2018659114837646</v>
      </c>
      <c r="X252" s="553">
        <v>-1.5869070291519165</v>
      </c>
      <c r="Y252" s="553">
        <v>-2.8955481052398682</v>
      </c>
      <c r="Z252" s="553">
        <v>-2.3124289512634277</v>
      </c>
      <c r="AA252" s="553">
        <v>-4.2230000495910645</v>
      </c>
      <c r="AB252" s="553">
        <v>-4.8090000152587891</v>
      </c>
      <c r="AD252" s="553"/>
      <c r="AM252" s="528"/>
      <c r="AV252" s="528"/>
      <c r="BD252" s="528"/>
      <c r="BL252" s="528"/>
      <c r="BT252" s="528"/>
      <c r="CB252" s="528"/>
      <c r="CJ252" s="528"/>
    </row>
    <row r="253" spans="1:88" ht="12.75" customHeight="1" x14ac:dyDescent="0.3">
      <c r="A253" s="563" t="s">
        <v>1942</v>
      </c>
      <c r="B253" s="552" t="str">
        <f t="shared" si="9"/>
        <v>X</v>
      </c>
      <c r="C253" s="559" t="s">
        <v>1943</v>
      </c>
      <c r="D253" s="559"/>
      <c r="E253" s="553">
        <v>-1.8967859745025635</v>
      </c>
      <c r="F253" s="553">
        <v>-1.2692849636077881</v>
      </c>
      <c r="G253" s="553">
        <v>-1.2472360134124756</v>
      </c>
      <c r="H253" s="553">
        <v>-1.2666289806365967</v>
      </c>
      <c r="I253" s="553">
        <v>-1.0875799655914307</v>
      </c>
      <c r="J253" s="553">
        <v>-1.2252479791641235</v>
      </c>
      <c r="K253" s="553">
        <v>-1.3171529769897461</v>
      </c>
      <c r="L253" s="553">
        <v>-1.2933650016784668</v>
      </c>
      <c r="M253" s="553">
        <v>-1.2726490497589111</v>
      </c>
      <c r="N253" s="553">
        <v>-1.1661779880523682</v>
      </c>
      <c r="O253" s="553">
        <v>-1.8085479736328125</v>
      </c>
      <c r="P253" s="553">
        <v>-1.5014230012893677</v>
      </c>
      <c r="Q253" s="553">
        <v>-1.8936400413513184</v>
      </c>
      <c r="R253" s="553">
        <v>-1.3041189908981323</v>
      </c>
      <c r="S253" s="553">
        <v>-1.7969460487365723</v>
      </c>
      <c r="T253" s="553">
        <v>-1.6723660230636597</v>
      </c>
      <c r="U253" s="553">
        <v>-2.9191439151763916</v>
      </c>
      <c r="V253" s="553">
        <v>-2.931830883026123</v>
      </c>
      <c r="W253" s="553">
        <v>-3.2018659114837646</v>
      </c>
      <c r="X253" s="553">
        <v>-1.5869070291519165</v>
      </c>
      <c r="Y253" s="553">
        <v>-2.722261905670166</v>
      </c>
      <c r="Z253" s="553">
        <v>-2.3124289512634277</v>
      </c>
      <c r="AA253" s="553">
        <v>-1.1770000457763672</v>
      </c>
      <c r="AB253" s="553">
        <v>-1.4809999465942383</v>
      </c>
      <c r="AD253" s="553"/>
      <c r="AM253" s="528"/>
      <c r="AV253" s="528"/>
      <c r="BD253" s="528"/>
      <c r="BL253" s="528"/>
      <c r="BT253" s="528"/>
      <c r="CB253" s="528"/>
      <c r="CJ253" s="528"/>
    </row>
    <row r="254" spans="1:88" ht="12.75" customHeight="1" x14ac:dyDescent="0.3">
      <c r="A254" s="563" t="s">
        <v>1944</v>
      </c>
      <c r="B254" s="552" t="str">
        <f t="shared" si="9"/>
        <v>X</v>
      </c>
      <c r="C254" s="559" t="s">
        <v>1945</v>
      </c>
      <c r="D254" s="559"/>
      <c r="E254" s="553">
        <v>0</v>
      </c>
      <c r="F254" s="553">
        <v>0</v>
      </c>
      <c r="G254" s="553">
        <v>0</v>
      </c>
      <c r="H254" s="553">
        <v>0</v>
      </c>
      <c r="I254" s="553">
        <v>0</v>
      </c>
      <c r="J254" s="553">
        <v>0</v>
      </c>
      <c r="K254" s="553">
        <v>0</v>
      </c>
      <c r="L254" s="553">
        <v>0</v>
      </c>
      <c r="M254" s="553">
        <v>0</v>
      </c>
      <c r="N254" s="553">
        <v>0</v>
      </c>
      <c r="O254" s="553">
        <v>0</v>
      </c>
      <c r="P254" s="553">
        <v>0</v>
      </c>
      <c r="Q254" s="553">
        <v>0</v>
      </c>
      <c r="R254" s="553">
        <v>0</v>
      </c>
      <c r="S254" s="553">
        <v>-1.0166070461273193</v>
      </c>
      <c r="T254" s="553">
        <v>0</v>
      </c>
      <c r="U254" s="553">
        <v>-1.7291250228881836</v>
      </c>
      <c r="V254" s="553">
        <v>0</v>
      </c>
      <c r="W254" s="553">
        <v>0</v>
      </c>
      <c r="X254" s="553">
        <v>0</v>
      </c>
      <c r="Y254" s="553">
        <v>-0.17328600585460663</v>
      </c>
      <c r="Z254" s="553">
        <v>0</v>
      </c>
      <c r="AA254" s="553">
        <v>-3.0460000038146973</v>
      </c>
      <c r="AB254" s="553">
        <v>-3.3280000686645508</v>
      </c>
      <c r="AD254" s="553"/>
      <c r="AM254" s="528"/>
      <c r="AV254" s="528"/>
      <c r="BD254" s="528"/>
      <c r="BL254" s="528"/>
      <c r="BT254" s="528"/>
      <c r="CB254" s="528"/>
      <c r="CJ254" s="528"/>
    </row>
    <row r="255" spans="1:88" ht="12.75" customHeight="1" x14ac:dyDescent="0.3">
      <c r="A255" s="563" t="s">
        <v>1946</v>
      </c>
      <c r="B255" s="552" t="str">
        <f t="shared" si="9"/>
        <v>X</v>
      </c>
      <c r="C255" s="556" t="s">
        <v>1947</v>
      </c>
      <c r="D255" s="556"/>
      <c r="E255" s="553">
        <v>-6.5</v>
      </c>
      <c r="F255" s="553">
        <v>-1.5249999761581421</v>
      </c>
      <c r="G255" s="553">
        <v>-0.125</v>
      </c>
      <c r="H255" s="553">
        <v>0</v>
      </c>
      <c r="I255" s="553">
        <v>0</v>
      </c>
      <c r="J255" s="553">
        <v>0</v>
      </c>
      <c r="K255" s="553">
        <v>0</v>
      </c>
      <c r="L255" s="553">
        <v>0</v>
      </c>
      <c r="M255" s="553">
        <v>0</v>
      </c>
      <c r="N255" s="553">
        <v>0</v>
      </c>
      <c r="O255" s="553">
        <v>0</v>
      </c>
      <c r="P255" s="553">
        <v>0</v>
      </c>
      <c r="Q255" s="553">
        <v>0</v>
      </c>
      <c r="R255" s="553">
        <v>0</v>
      </c>
      <c r="S255" s="553">
        <v>0</v>
      </c>
      <c r="T255" s="553">
        <v>0</v>
      </c>
      <c r="U255" s="553">
        <v>0</v>
      </c>
      <c r="V255" s="553">
        <v>0</v>
      </c>
      <c r="W255" s="553">
        <v>0</v>
      </c>
      <c r="X255" s="553">
        <v>0</v>
      </c>
      <c r="Y255" s="553">
        <v>-8.4595651626586914</v>
      </c>
      <c r="Z255" s="553">
        <v>-4.9848408699035645</v>
      </c>
      <c r="AA255" s="553">
        <v>-1.3209999799728394</v>
      </c>
      <c r="AB255" s="553">
        <v>-1.7029999494552612</v>
      </c>
      <c r="AD255" s="553"/>
      <c r="AM255" s="528"/>
      <c r="AV255" s="528"/>
      <c r="BD255" s="528"/>
      <c r="BL255" s="528"/>
      <c r="BT255" s="528"/>
      <c r="CB255" s="528"/>
      <c r="CJ255" s="528"/>
    </row>
    <row r="256" spans="1:88" ht="12.75" customHeight="1" x14ac:dyDescent="0.3">
      <c r="A256" s="563" t="s">
        <v>1948</v>
      </c>
      <c r="B256" s="552" t="str">
        <f t="shared" si="9"/>
        <v>X</v>
      </c>
      <c r="C256" s="558" t="s">
        <v>1949</v>
      </c>
      <c r="D256" s="558"/>
      <c r="E256" s="553">
        <v>0</v>
      </c>
      <c r="F256" s="553">
        <v>0</v>
      </c>
      <c r="G256" s="553">
        <v>0</v>
      </c>
      <c r="H256" s="553">
        <v>0</v>
      </c>
      <c r="I256" s="553">
        <v>0</v>
      </c>
      <c r="J256" s="553">
        <v>0</v>
      </c>
      <c r="K256" s="553">
        <v>0</v>
      </c>
      <c r="L256" s="553">
        <v>0</v>
      </c>
      <c r="M256" s="553">
        <v>0</v>
      </c>
      <c r="N256" s="553">
        <v>0</v>
      </c>
      <c r="O256" s="553">
        <v>0</v>
      </c>
      <c r="P256" s="553">
        <v>0</v>
      </c>
      <c r="Q256" s="553">
        <v>0</v>
      </c>
      <c r="R256" s="553">
        <v>0</v>
      </c>
      <c r="S256" s="553">
        <v>0</v>
      </c>
      <c r="T256" s="553">
        <v>0</v>
      </c>
      <c r="U256" s="553">
        <v>0</v>
      </c>
      <c r="V256" s="553">
        <v>0</v>
      </c>
      <c r="W256" s="553">
        <v>0</v>
      </c>
      <c r="X256" s="553">
        <v>0</v>
      </c>
      <c r="Y256" s="553">
        <v>0</v>
      </c>
      <c r="Z256" s="553">
        <v>0</v>
      </c>
      <c r="AA256" s="553">
        <v>-1.031000018119812</v>
      </c>
      <c r="AB256" s="553">
        <v>-1.7029999494552612</v>
      </c>
      <c r="AD256" s="553"/>
      <c r="AM256" s="528"/>
      <c r="AV256" s="528"/>
      <c r="BD256" s="528"/>
      <c r="BL256" s="528"/>
      <c r="BT256" s="528"/>
      <c r="CB256" s="528"/>
      <c r="CJ256" s="528"/>
    </row>
    <row r="257" spans="1:88" ht="12.75" customHeight="1" x14ac:dyDescent="0.3">
      <c r="A257" s="563" t="s">
        <v>1950</v>
      </c>
      <c r="B257" s="552" t="str">
        <f t="shared" si="9"/>
        <v>X</v>
      </c>
      <c r="C257" s="558" t="s">
        <v>1951</v>
      </c>
      <c r="D257" s="558"/>
      <c r="E257" s="553">
        <v>-6.5</v>
      </c>
      <c r="F257" s="553">
        <v>-1.5249999761581421</v>
      </c>
      <c r="G257" s="553">
        <v>-0.125</v>
      </c>
      <c r="H257" s="553">
        <v>0</v>
      </c>
      <c r="I257" s="553">
        <v>0</v>
      </c>
      <c r="J257" s="553">
        <v>0</v>
      </c>
      <c r="K257" s="553">
        <v>0</v>
      </c>
      <c r="L257" s="553">
        <v>0</v>
      </c>
      <c r="M257" s="553">
        <v>0</v>
      </c>
      <c r="N257" s="553">
        <v>0</v>
      </c>
      <c r="O257" s="553">
        <v>0</v>
      </c>
      <c r="P257" s="553">
        <v>0</v>
      </c>
      <c r="Q257" s="553">
        <v>0</v>
      </c>
      <c r="R257" s="553">
        <v>0</v>
      </c>
      <c r="S257" s="553">
        <v>0</v>
      </c>
      <c r="T257" s="553">
        <v>0</v>
      </c>
      <c r="U257" s="553">
        <v>0</v>
      </c>
      <c r="V257" s="553">
        <v>0</v>
      </c>
      <c r="W257" s="553">
        <v>0</v>
      </c>
      <c r="X257" s="553">
        <v>0</v>
      </c>
      <c r="Y257" s="553">
        <v>-8.4595651626586914</v>
      </c>
      <c r="Z257" s="553">
        <v>-4.9848408699035645</v>
      </c>
      <c r="AA257" s="553">
        <v>-5.9999998658895493E-2</v>
      </c>
      <c r="AB257" s="553">
        <v>0</v>
      </c>
      <c r="AD257" s="553"/>
      <c r="AM257" s="528"/>
      <c r="AV257" s="528"/>
      <c r="BD257" s="528"/>
      <c r="BL257" s="528"/>
      <c r="BT257" s="528"/>
      <c r="CB257" s="528"/>
      <c r="CJ257" s="528"/>
    </row>
    <row r="258" spans="1:88" ht="12.75" customHeight="1" x14ac:dyDescent="0.3">
      <c r="A258" s="563" t="s">
        <v>1952</v>
      </c>
      <c r="B258" s="552" t="str">
        <f t="shared" si="9"/>
        <v>X</v>
      </c>
      <c r="C258" s="558" t="s">
        <v>1953</v>
      </c>
      <c r="D258" s="558"/>
      <c r="E258" s="553">
        <v>0</v>
      </c>
      <c r="F258" s="553">
        <v>0</v>
      </c>
      <c r="G258" s="553">
        <v>0</v>
      </c>
      <c r="H258" s="553">
        <v>0</v>
      </c>
      <c r="I258" s="553">
        <v>0</v>
      </c>
      <c r="J258" s="553">
        <v>0</v>
      </c>
      <c r="K258" s="553">
        <v>0</v>
      </c>
      <c r="L258" s="553">
        <v>0</v>
      </c>
      <c r="M258" s="553">
        <v>0</v>
      </c>
      <c r="N258" s="553">
        <v>0</v>
      </c>
      <c r="O258" s="553">
        <v>0</v>
      </c>
      <c r="P258" s="553">
        <v>0</v>
      </c>
      <c r="Q258" s="553">
        <v>0</v>
      </c>
      <c r="R258" s="553">
        <v>0</v>
      </c>
      <c r="S258" s="553">
        <v>0</v>
      </c>
      <c r="T258" s="553">
        <v>0</v>
      </c>
      <c r="U258" s="553">
        <v>0</v>
      </c>
      <c r="V258" s="553">
        <v>0</v>
      </c>
      <c r="W258" s="553">
        <v>0</v>
      </c>
      <c r="X258" s="553">
        <v>0</v>
      </c>
      <c r="Y258" s="553">
        <v>0</v>
      </c>
      <c r="Z258" s="553">
        <v>0</v>
      </c>
      <c r="AA258" s="553">
        <v>-0.10000000149011612</v>
      </c>
      <c r="AB258" s="553">
        <v>0</v>
      </c>
      <c r="AD258" s="553"/>
      <c r="AM258" s="528"/>
      <c r="AV258" s="528"/>
      <c r="BD258" s="528"/>
      <c r="BL258" s="528"/>
      <c r="BT258" s="528"/>
      <c r="CB258" s="528"/>
      <c r="CJ258" s="528"/>
    </row>
    <row r="259" spans="1:88" x14ac:dyDescent="0.3">
      <c r="A259" s="563" t="s">
        <v>1954</v>
      </c>
      <c r="B259" s="552" t="str">
        <f t="shared" si="9"/>
        <v/>
      </c>
      <c r="C259" s="558" t="s">
        <v>1955</v>
      </c>
      <c r="D259" s="558"/>
      <c r="E259" s="553">
        <v>0</v>
      </c>
      <c r="F259" s="553">
        <v>0</v>
      </c>
      <c r="G259" s="553">
        <v>0</v>
      </c>
      <c r="H259" s="553">
        <v>0</v>
      </c>
      <c r="I259" s="553">
        <v>0</v>
      </c>
      <c r="J259" s="553">
        <v>0</v>
      </c>
      <c r="K259" s="553">
        <v>0</v>
      </c>
      <c r="L259" s="553">
        <v>0</v>
      </c>
      <c r="M259" s="553">
        <v>0</v>
      </c>
      <c r="N259" s="553">
        <v>0</v>
      </c>
      <c r="O259" s="553">
        <v>0</v>
      </c>
      <c r="P259" s="553">
        <v>0</v>
      </c>
      <c r="Q259" s="553">
        <v>0</v>
      </c>
      <c r="R259" s="553">
        <v>0</v>
      </c>
      <c r="S259" s="553">
        <v>0</v>
      </c>
      <c r="T259" s="553">
        <v>0</v>
      </c>
      <c r="U259" s="553">
        <v>0</v>
      </c>
      <c r="V259" s="553">
        <v>0</v>
      </c>
      <c r="W259" s="553">
        <v>0</v>
      </c>
      <c r="X259" s="553">
        <v>0</v>
      </c>
      <c r="Y259" s="553">
        <v>0</v>
      </c>
      <c r="Z259" s="553">
        <v>0</v>
      </c>
      <c r="AA259" s="553"/>
      <c r="AB259" s="553"/>
      <c r="AC259" s="532"/>
      <c r="AD259" s="553"/>
    </row>
    <row r="260" spans="1:88" x14ac:dyDescent="0.3">
      <c r="A260" s="563" t="s">
        <v>1956</v>
      </c>
      <c r="B260" s="552" t="str">
        <f t="shared" si="9"/>
        <v>X</v>
      </c>
      <c r="C260" s="558" t="s">
        <v>1957</v>
      </c>
      <c r="D260" s="558"/>
      <c r="E260" s="553">
        <v>0</v>
      </c>
      <c r="F260" s="553">
        <v>0</v>
      </c>
      <c r="G260" s="553">
        <v>0</v>
      </c>
      <c r="H260" s="553">
        <v>0</v>
      </c>
      <c r="I260" s="553">
        <v>0</v>
      </c>
      <c r="J260" s="553">
        <v>0</v>
      </c>
      <c r="K260" s="553">
        <v>0</v>
      </c>
      <c r="L260" s="553">
        <v>0</v>
      </c>
      <c r="M260" s="553">
        <v>0</v>
      </c>
      <c r="N260" s="553">
        <v>0</v>
      </c>
      <c r="O260" s="553">
        <v>0</v>
      </c>
      <c r="P260" s="553">
        <v>0</v>
      </c>
      <c r="Q260" s="553">
        <v>0</v>
      </c>
      <c r="R260" s="553">
        <v>0</v>
      </c>
      <c r="S260" s="553">
        <v>0</v>
      </c>
      <c r="T260" s="553">
        <v>0</v>
      </c>
      <c r="U260" s="553">
        <v>0</v>
      </c>
      <c r="V260" s="553">
        <v>0</v>
      </c>
      <c r="W260" s="553">
        <v>0</v>
      </c>
      <c r="X260" s="553">
        <v>0</v>
      </c>
      <c r="Y260" s="553">
        <v>0</v>
      </c>
      <c r="Z260" s="553">
        <v>0</v>
      </c>
      <c r="AA260" s="553">
        <v>-0.12999999523162842</v>
      </c>
      <c r="AB260" s="553">
        <v>0</v>
      </c>
      <c r="AC260" s="532"/>
      <c r="AD260" s="553"/>
    </row>
    <row r="261" spans="1:88" x14ac:dyDescent="0.3">
      <c r="A261" s="563" t="s">
        <v>1958</v>
      </c>
      <c r="B261" s="552" t="str">
        <f t="shared" si="9"/>
        <v/>
      </c>
      <c r="C261" s="558" t="s">
        <v>1959</v>
      </c>
      <c r="D261" s="558"/>
      <c r="E261" s="553">
        <v>0</v>
      </c>
      <c r="F261" s="553">
        <v>0</v>
      </c>
      <c r="G261" s="553">
        <v>0</v>
      </c>
      <c r="H261" s="553">
        <v>0</v>
      </c>
      <c r="I261" s="553">
        <v>0</v>
      </c>
      <c r="J261" s="553">
        <v>0</v>
      </c>
      <c r="K261" s="553">
        <v>0</v>
      </c>
      <c r="L261" s="553">
        <v>0</v>
      </c>
      <c r="M261" s="553">
        <v>0</v>
      </c>
      <c r="N261" s="553">
        <v>0</v>
      </c>
      <c r="O261" s="553">
        <v>0</v>
      </c>
      <c r="P261" s="553">
        <v>0</v>
      </c>
      <c r="Q261" s="553">
        <v>0</v>
      </c>
      <c r="R261" s="553">
        <v>0</v>
      </c>
      <c r="S261" s="553">
        <v>0</v>
      </c>
      <c r="T261" s="553">
        <v>0</v>
      </c>
      <c r="U261" s="553">
        <v>0</v>
      </c>
      <c r="V261" s="553">
        <v>0</v>
      </c>
      <c r="W261" s="553">
        <v>0</v>
      </c>
      <c r="X261" s="553">
        <v>0</v>
      </c>
      <c r="Y261" s="553">
        <v>0</v>
      </c>
      <c r="Z261" s="553">
        <v>0</v>
      </c>
      <c r="AA261" s="553"/>
      <c r="AB261" s="553"/>
      <c r="AC261" s="532"/>
      <c r="AD261" s="553"/>
    </row>
    <row r="262" spans="1:88" x14ac:dyDescent="0.3">
      <c r="A262" s="563" t="s">
        <v>1960</v>
      </c>
      <c r="B262" s="552" t="str">
        <f t="shared" si="9"/>
        <v/>
      </c>
      <c r="C262" s="555" t="s">
        <v>1961</v>
      </c>
      <c r="D262" s="555"/>
      <c r="E262" s="553">
        <v>0</v>
      </c>
      <c r="F262" s="553">
        <v>0</v>
      </c>
      <c r="G262" s="553">
        <v>0</v>
      </c>
      <c r="H262" s="553">
        <v>0</v>
      </c>
      <c r="I262" s="553">
        <v>0</v>
      </c>
      <c r="J262" s="553">
        <v>0</v>
      </c>
      <c r="K262" s="553">
        <v>0</v>
      </c>
      <c r="L262" s="553">
        <v>0</v>
      </c>
      <c r="M262" s="553">
        <v>0</v>
      </c>
      <c r="N262" s="553">
        <v>0</v>
      </c>
      <c r="O262" s="553">
        <v>0</v>
      </c>
      <c r="P262" s="553">
        <v>0</v>
      </c>
      <c r="Q262" s="553">
        <v>0</v>
      </c>
      <c r="R262" s="553">
        <v>0</v>
      </c>
      <c r="S262" s="553">
        <v>0</v>
      </c>
      <c r="T262" s="553">
        <v>0</v>
      </c>
      <c r="U262" s="553">
        <v>0</v>
      </c>
      <c r="V262" s="553">
        <v>0</v>
      </c>
      <c r="W262" s="553">
        <v>0</v>
      </c>
      <c r="X262" s="553">
        <v>0</v>
      </c>
      <c r="Y262" s="553">
        <v>0</v>
      </c>
      <c r="Z262" s="553">
        <v>0</v>
      </c>
      <c r="AA262" s="553"/>
      <c r="AB262" s="553"/>
      <c r="AC262" s="532"/>
      <c r="AD262" s="553"/>
    </row>
    <row r="263" spans="1:88" x14ac:dyDescent="0.3">
      <c r="A263" s="563" t="s">
        <v>1962</v>
      </c>
      <c r="B263" s="552" t="str">
        <f t="shared" si="9"/>
        <v/>
      </c>
      <c r="C263" s="556" t="s">
        <v>1963</v>
      </c>
      <c r="D263" s="556"/>
      <c r="E263" s="553">
        <v>0</v>
      </c>
      <c r="F263" s="553">
        <v>0</v>
      </c>
      <c r="G263" s="553">
        <v>0</v>
      </c>
      <c r="H263" s="553">
        <v>0</v>
      </c>
      <c r="I263" s="553">
        <v>0</v>
      </c>
      <c r="J263" s="553">
        <v>0</v>
      </c>
      <c r="K263" s="553">
        <v>0</v>
      </c>
      <c r="L263" s="553">
        <v>0</v>
      </c>
      <c r="M263" s="553">
        <v>0</v>
      </c>
      <c r="N263" s="553">
        <v>0</v>
      </c>
      <c r="O263" s="553">
        <v>0</v>
      </c>
      <c r="P263" s="553">
        <v>0</v>
      </c>
      <c r="Q263" s="553">
        <v>0</v>
      </c>
      <c r="R263" s="553">
        <v>0</v>
      </c>
      <c r="S263" s="553">
        <v>0</v>
      </c>
      <c r="T263" s="553">
        <v>0</v>
      </c>
      <c r="U263" s="553">
        <v>0</v>
      </c>
      <c r="V263" s="553">
        <v>0</v>
      </c>
      <c r="W263" s="553">
        <v>0</v>
      </c>
      <c r="X263" s="553">
        <v>0</v>
      </c>
      <c r="Y263" s="553">
        <v>0</v>
      </c>
      <c r="Z263" s="553">
        <v>0</v>
      </c>
      <c r="AA263" s="553"/>
      <c r="AB263" s="553"/>
      <c r="AC263" s="532"/>
      <c r="AD263" s="553"/>
    </row>
    <row r="264" spans="1:88" x14ac:dyDescent="0.3">
      <c r="A264" s="563" t="s">
        <v>1964</v>
      </c>
      <c r="B264" s="552" t="str">
        <f t="shared" si="9"/>
        <v/>
      </c>
      <c r="C264" s="556" t="s">
        <v>1965</v>
      </c>
      <c r="D264" s="556"/>
      <c r="E264" s="553">
        <v>0</v>
      </c>
      <c r="F264" s="553">
        <v>0</v>
      </c>
      <c r="G264" s="553">
        <v>0</v>
      </c>
      <c r="H264" s="553">
        <v>0</v>
      </c>
      <c r="I264" s="553">
        <v>0</v>
      </c>
      <c r="J264" s="553">
        <v>0</v>
      </c>
      <c r="K264" s="553">
        <v>0</v>
      </c>
      <c r="L264" s="553">
        <v>0</v>
      </c>
      <c r="M264" s="553">
        <v>0</v>
      </c>
      <c r="N264" s="553">
        <v>0</v>
      </c>
      <c r="O264" s="553">
        <v>0</v>
      </c>
      <c r="P264" s="553">
        <v>0</v>
      </c>
      <c r="Q264" s="553">
        <v>0</v>
      </c>
      <c r="R264" s="553">
        <v>0</v>
      </c>
      <c r="S264" s="553">
        <v>0</v>
      </c>
      <c r="T264" s="553">
        <v>0</v>
      </c>
      <c r="U264" s="553">
        <v>0</v>
      </c>
      <c r="V264" s="553">
        <v>0</v>
      </c>
      <c r="W264" s="553">
        <v>0</v>
      </c>
      <c r="X264" s="553">
        <v>0</v>
      </c>
      <c r="Y264" s="553">
        <v>0</v>
      </c>
      <c r="Z264" s="553">
        <v>0</v>
      </c>
      <c r="AA264" s="553"/>
      <c r="AB264" s="553"/>
      <c r="AC264" s="532"/>
      <c r="AD264" s="553"/>
    </row>
    <row r="265" spans="1:88" ht="20.25" customHeight="1" x14ac:dyDescent="0.3">
      <c r="A265" s="922" t="s">
        <v>1966</v>
      </c>
      <c r="B265" s="923" t="str">
        <f t="shared" si="9"/>
        <v>X</v>
      </c>
      <c r="C265" s="924" t="s">
        <v>1967</v>
      </c>
      <c r="D265" s="924"/>
      <c r="E265" s="921">
        <v>-5.014458179473877</v>
      </c>
      <c r="F265" s="921">
        <v>-2.9783689975738525</v>
      </c>
      <c r="G265" s="921">
        <v>-0.66358500719070435</v>
      </c>
      <c r="H265" s="921">
        <v>3.6432359218597412</v>
      </c>
      <c r="I265" s="921">
        <v>-2.5766239166259766</v>
      </c>
      <c r="J265" s="921">
        <v>-2.0152840614318848</v>
      </c>
      <c r="K265" s="921">
        <v>-1.3076879978179932</v>
      </c>
      <c r="L265" s="921">
        <v>-5.2673778533935547</v>
      </c>
      <c r="M265" s="921">
        <v>-3.6872079372406006</v>
      </c>
      <c r="N265" s="921">
        <v>-1.5276700258255005</v>
      </c>
      <c r="O265" s="921">
        <v>-2.0607070922851563</v>
      </c>
      <c r="P265" s="921">
        <v>-2.4951260089874268</v>
      </c>
      <c r="Q265" s="921">
        <v>-5.216245174407959</v>
      </c>
      <c r="R265" s="921">
        <v>-5.9785017967224121</v>
      </c>
      <c r="S265" s="921">
        <v>-7.737940788269043</v>
      </c>
      <c r="T265" s="921">
        <v>-4.620607852935791</v>
      </c>
      <c r="U265" s="921">
        <v>-5.3738107681274414</v>
      </c>
      <c r="V265" s="921">
        <v>-4.8100900650024414</v>
      </c>
      <c r="W265" s="921">
        <v>-6.4109210968017578</v>
      </c>
      <c r="X265" s="921">
        <v>-5.3127379417419434</v>
      </c>
      <c r="Y265" s="921">
        <v>0.11426299810409546</v>
      </c>
      <c r="Z265" s="921">
        <v>-0.26506799459457397</v>
      </c>
      <c r="AA265" s="921">
        <v>-1.0789999961853027</v>
      </c>
      <c r="AB265" s="921">
        <v>-0.87000000476837158</v>
      </c>
      <c r="AD265" s="553"/>
      <c r="AF265" s="564"/>
      <c r="AG265" s="564"/>
      <c r="AH265" s="564"/>
      <c r="AI265" s="564"/>
    </row>
    <row r="266" spans="1:88" ht="20.25" customHeight="1" x14ac:dyDescent="0.3">
      <c r="A266" s="594"/>
      <c r="B266" s="560" t="s">
        <v>510</v>
      </c>
      <c r="C266" s="94" t="s">
        <v>5361</v>
      </c>
      <c r="D266" s="311"/>
      <c r="E266" s="311"/>
      <c r="F266" s="311"/>
      <c r="G266" s="311"/>
      <c r="H266" s="311"/>
      <c r="I266" s="311"/>
      <c r="J266" s="311"/>
      <c r="K266" s="311"/>
      <c r="L266" s="311"/>
      <c r="M266" s="311"/>
      <c r="N266" s="311"/>
      <c r="O266" s="311"/>
      <c r="P266" s="311"/>
      <c r="Q266" s="311"/>
      <c r="R266" s="311"/>
      <c r="S266" s="311"/>
      <c r="T266" s="311"/>
      <c r="U266" s="311"/>
      <c r="V266" s="240"/>
      <c r="W266" s="240"/>
      <c r="X266" s="240"/>
      <c r="Y266" s="240"/>
      <c r="Z266" s="240"/>
      <c r="AA266" s="240"/>
      <c r="AB266" s="240"/>
      <c r="AD266" s="553"/>
      <c r="AF266" s="564"/>
      <c r="AG266" s="564"/>
      <c r="AH266" s="564"/>
      <c r="AI266" s="564"/>
    </row>
    <row r="267" spans="1:88" ht="20.25" customHeight="1" x14ac:dyDescent="0.3">
      <c r="A267" s="594"/>
      <c r="B267" s="560" t="s">
        <v>510</v>
      </c>
      <c r="C267" s="67" t="s">
        <v>369</v>
      </c>
      <c r="D267" s="276" t="s">
        <v>232</v>
      </c>
      <c r="E267" s="276" t="str">
        <f t="shared" ref="E267:AB267" si="10">E2</f>
        <v>FY00</v>
      </c>
      <c r="F267" s="276" t="str">
        <f t="shared" si="10"/>
        <v>FY01</v>
      </c>
      <c r="G267" s="276" t="str">
        <f t="shared" si="10"/>
        <v>FY02</v>
      </c>
      <c r="H267" s="276" t="str">
        <f t="shared" si="10"/>
        <v>FY03</v>
      </c>
      <c r="I267" s="276" t="str">
        <f t="shared" si="10"/>
        <v>FY04</v>
      </c>
      <c r="J267" s="276" t="str">
        <f t="shared" si="10"/>
        <v>FY05</v>
      </c>
      <c r="K267" s="276" t="str">
        <f t="shared" si="10"/>
        <v>FY06</v>
      </c>
      <c r="L267" s="276" t="str">
        <f t="shared" si="10"/>
        <v>FY07</v>
      </c>
      <c r="M267" s="276" t="str">
        <f t="shared" si="10"/>
        <v>FY08</v>
      </c>
      <c r="N267" s="276" t="str">
        <f t="shared" si="10"/>
        <v>FY09</v>
      </c>
      <c r="O267" s="276" t="str">
        <f t="shared" si="10"/>
        <v>FY10</v>
      </c>
      <c r="P267" s="276" t="str">
        <f t="shared" si="10"/>
        <v>FY11</v>
      </c>
      <c r="Q267" s="276" t="str">
        <f t="shared" si="10"/>
        <v>FY12</v>
      </c>
      <c r="R267" s="276" t="str">
        <f t="shared" si="10"/>
        <v>FY13</v>
      </c>
      <c r="S267" s="276" t="str">
        <f t="shared" si="10"/>
        <v>FY14</v>
      </c>
      <c r="T267" s="276" t="str">
        <f t="shared" si="10"/>
        <v>FY15</v>
      </c>
      <c r="U267" s="276" t="str">
        <f t="shared" si="10"/>
        <v>FY16</v>
      </c>
      <c r="V267" s="276" t="str">
        <f t="shared" si="10"/>
        <v>FY17</v>
      </c>
      <c r="W267" s="276" t="str">
        <f t="shared" si="10"/>
        <v>FY18</v>
      </c>
      <c r="X267" s="276" t="str">
        <f t="shared" si="10"/>
        <v>FY19</v>
      </c>
      <c r="Y267" s="276" t="str">
        <f t="shared" si="10"/>
        <v>FY20</v>
      </c>
      <c r="Z267" s="276" t="str">
        <f t="shared" si="10"/>
        <v>FY21</v>
      </c>
      <c r="AA267" s="276" t="str">
        <f t="shared" si="10"/>
        <v>FY22</v>
      </c>
      <c r="AB267" s="276" t="str">
        <f t="shared" si="10"/>
        <v>FY23</v>
      </c>
      <c r="AD267" s="553"/>
      <c r="AF267" s="564"/>
      <c r="AG267" s="564"/>
      <c r="AH267" s="564"/>
      <c r="AI267" s="564"/>
    </row>
    <row r="268" spans="1:88" ht="20.25" customHeight="1" x14ac:dyDescent="0.3">
      <c r="A268" s="563">
        <v>3</v>
      </c>
      <c r="B268" s="552" t="str">
        <f t="shared" ref="B268:B331" si="11">IF(SUM(E268:AI268)=0,"","X")</f>
        <v>X</v>
      </c>
      <c r="C268" s="535" t="s">
        <v>1968</v>
      </c>
      <c r="D268" s="535"/>
      <c r="E268" s="553">
        <v>6.610682487487793</v>
      </c>
      <c r="F268" s="553">
        <v>12.00755786895752</v>
      </c>
      <c r="G268" s="553">
        <v>0.65336024761199951</v>
      </c>
      <c r="H268" s="553">
        <v>-8.544672966003418</v>
      </c>
      <c r="I268" s="553">
        <v>-10.004321098327637</v>
      </c>
      <c r="J268" s="553">
        <v>-15.994088172912598</v>
      </c>
      <c r="K268" s="553">
        <v>-20.501596450805664</v>
      </c>
      <c r="L268" s="553">
        <v>-20.503000259399414</v>
      </c>
      <c r="M268" s="553">
        <v>-11.548561096191406</v>
      </c>
      <c r="N268" s="553">
        <v>-9.1327943801879883</v>
      </c>
      <c r="O268" s="553">
        <v>-17.747814178466797</v>
      </c>
      <c r="P268" s="553">
        <v>-17.045270919799805</v>
      </c>
      <c r="Q268" s="553">
        <v>-19.55010986328125</v>
      </c>
      <c r="R268" s="553">
        <v>-10.96625804901123</v>
      </c>
      <c r="S268" s="553">
        <v>-19.815250396728516</v>
      </c>
      <c r="T268" s="553">
        <v>-27.909587860107422</v>
      </c>
      <c r="U268" s="553">
        <v>-27.476367950439453</v>
      </c>
      <c r="V268" s="553">
        <v>-22.210786819458008</v>
      </c>
      <c r="W268" s="553">
        <v>-24.440366744995117</v>
      </c>
      <c r="X268" s="553">
        <v>-15.842265129089355</v>
      </c>
      <c r="Y268" s="553">
        <v>17.22224235534668</v>
      </c>
      <c r="Z268" s="553">
        <v>4.4733982086181641</v>
      </c>
      <c r="AA268" s="553">
        <v>-12.619871139526367</v>
      </c>
      <c r="AB268" s="553">
        <v>-16.03700065612793</v>
      </c>
      <c r="AD268" s="553"/>
    </row>
    <row r="269" spans="1:88" x14ac:dyDescent="0.3">
      <c r="A269" s="563">
        <v>3.1</v>
      </c>
      <c r="B269" s="552" t="str">
        <f t="shared" si="11"/>
        <v>X</v>
      </c>
      <c r="C269" s="565" t="s">
        <v>1969</v>
      </c>
      <c r="D269" s="565"/>
      <c r="E269" s="553">
        <v>-13.841276168823242</v>
      </c>
      <c r="F269" s="553">
        <v>-14.706521034240723</v>
      </c>
      <c r="G269" s="553">
        <v>-20.092342376708984</v>
      </c>
      <c r="H269" s="553">
        <v>-14.10247802734375</v>
      </c>
      <c r="I269" s="553">
        <v>-18.079599380493164</v>
      </c>
      <c r="J269" s="553">
        <v>-13.573952674865723</v>
      </c>
      <c r="K269" s="553">
        <v>-20.233194351196289</v>
      </c>
      <c r="L269" s="553">
        <v>-24.404012680053711</v>
      </c>
      <c r="M269" s="553">
        <v>-14.943779945373535</v>
      </c>
      <c r="N269" s="553">
        <v>-10.740663528442383</v>
      </c>
      <c r="O269" s="553">
        <v>-20.095430374145508</v>
      </c>
      <c r="P269" s="553">
        <v>-14.53447151184082</v>
      </c>
      <c r="Q269" s="553">
        <v>-17.438604354858398</v>
      </c>
      <c r="R269" s="553">
        <v>-9.7332372665405273</v>
      </c>
      <c r="S269" s="553">
        <v>-10.996606826782227</v>
      </c>
      <c r="T269" s="553">
        <v>-13.479606628417969</v>
      </c>
      <c r="U269" s="553">
        <v>-16.815061569213867</v>
      </c>
      <c r="V269" s="553">
        <v>-8.4212617874145508</v>
      </c>
      <c r="W269" s="553">
        <v>-6.6131510734558105</v>
      </c>
      <c r="X269" s="553">
        <v>-16.856752395629883</v>
      </c>
      <c r="Y269" s="553">
        <v>-16.50306510925293</v>
      </c>
      <c r="Z269" s="553">
        <v>-18.978755950927734</v>
      </c>
      <c r="AA269" s="553">
        <v>-21.867000579833984</v>
      </c>
      <c r="AB269" s="553">
        <v>-13.473999977111816</v>
      </c>
      <c r="AD269" s="553"/>
    </row>
    <row r="270" spans="1:88" x14ac:dyDescent="0.3">
      <c r="A270" s="563" t="s">
        <v>1970</v>
      </c>
      <c r="B270" s="552" t="str">
        <f t="shared" si="11"/>
        <v>X</v>
      </c>
      <c r="C270" s="566" t="s">
        <v>1971</v>
      </c>
      <c r="D270" s="566"/>
      <c r="E270" s="553">
        <v>-12.863886833190918</v>
      </c>
      <c r="F270" s="553">
        <v>-14.156817436218262</v>
      </c>
      <c r="G270" s="553">
        <v>-20.054391860961914</v>
      </c>
      <c r="H270" s="553">
        <v>-14.16704273223877</v>
      </c>
      <c r="I270" s="553">
        <v>-18.100530624389648</v>
      </c>
      <c r="J270" s="553">
        <v>-13.593941688537598</v>
      </c>
      <c r="K270" s="553">
        <v>-20.228670120239258</v>
      </c>
      <c r="L270" s="553">
        <v>-24.404012680053711</v>
      </c>
      <c r="M270" s="553">
        <v>-14.943779945373535</v>
      </c>
      <c r="N270" s="553">
        <v>-10.740663528442383</v>
      </c>
      <c r="O270" s="553">
        <v>-20.095430374145508</v>
      </c>
      <c r="P270" s="553">
        <v>-14.53447151184082</v>
      </c>
      <c r="Q270" s="553">
        <v>-17.438604354858398</v>
      </c>
      <c r="R270" s="553">
        <v>-9.6841278076171875</v>
      </c>
      <c r="S270" s="553">
        <v>-10.996606826782227</v>
      </c>
      <c r="T270" s="553">
        <v>-13.52607536315918</v>
      </c>
      <c r="U270" s="553">
        <v>-16.815061569213867</v>
      </c>
      <c r="V270" s="553">
        <v>-8.4212617874145508</v>
      </c>
      <c r="W270" s="553">
        <v>-6.5881509780883789</v>
      </c>
      <c r="X270" s="553">
        <v>-10.517399787902832</v>
      </c>
      <c r="Y270" s="553">
        <v>-16.50306510925293</v>
      </c>
      <c r="Z270" s="553">
        <v>-18.978755950927734</v>
      </c>
      <c r="AA270" s="553">
        <v>-21.867000579833984</v>
      </c>
      <c r="AB270" s="553">
        <v>-13.473999977111816</v>
      </c>
      <c r="AD270" s="553"/>
      <c r="AN270" s="532"/>
    </row>
    <row r="271" spans="1:88" x14ac:dyDescent="0.3">
      <c r="A271" s="563" t="s">
        <v>1972</v>
      </c>
      <c r="B271" s="552" t="str">
        <f t="shared" si="11"/>
        <v>X</v>
      </c>
      <c r="C271" s="567" t="s">
        <v>1973</v>
      </c>
      <c r="D271" s="567"/>
      <c r="E271" s="553">
        <v>-9.3959579467773438</v>
      </c>
      <c r="F271" s="553">
        <v>-12.402030944824219</v>
      </c>
      <c r="G271" s="553">
        <v>-18.4901123046875</v>
      </c>
      <c r="H271" s="553">
        <v>-13.151243209838867</v>
      </c>
      <c r="I271" s="553">
        <v>-15.928097724914551</v>
      </c>
      <c r="J271" s="553">
        <v>-11.962978363037109</v>
      </c>
      <c r="K271" s="553">
        <v>-15.971939086914063</v>
      </c>
      <c r="L271" s="553">
        <v>-20.239709854125977</v>
      </c>
      <c r="M271" s="553">
        <v>-12.485170364379883</v>
      </c>
      <c r="N271" s="553">
        <v>-7.3845071792602539</v>
      </c>
      <c r="O271" s="553">
        <v>-17.050449371337891</v>
      </c>
      <c r="P271" s="553">
        <v>-11.491238594055176</v>
      </c>
      <c r="Q271" s="553">
        <v>-16.221813201904297</v>
      </c>
      <c r="R271" s="553">
        <v>-7.9670572280883789</v>
      </c>
      <c r="S271" s="553">
        <v>-8.2016334533691406</v>
      </c>
      <c r="T271" s="553">
        <v>-11.672767639160156</v>
      </c>
      <c r="U271" s="553">
        <v>-14.406665802001953</v>
      </c>
      <c r="V271" s="553">
        <v>-6.1895341873168945</v>
      </c>
      <c r="W271" s="553">
        <v>-4.9496350288391113</v>
      </c>
      <c r="X271" s="553">
        <v>-7.3960280418395996</v>
      </c>
      <c r="Y271" s="553">
        <v>-14.758335113525391</v>
      </c>
      <c r="Z271" s="553">
        <v>-16.274375915527344</v>
      </c>
      <c r="AA271" s="553">
        <v>-19.465000152587891</v>
      </c>
      <c r="AB271" s="553">
        <v>-11.302000045776367</v>
      </c>
      <c r="AD271" s="553"/>
      <c r="AN271" s="532"/>
    </row>
    <row r="272" spans="1:88" ht="12.75" customHeight="1" x14ac:dyDescent="0.3">
      <c r="A272" s="579" t="s">
        <v>1974</v>
      </c>
      <c r="B272" s="568" t="str">
        <f t="shared" si="11"/>
        <v/>
      </c>
      <c r="C272" s="569" t="s">
        <v>1975</v>
      </c>
      <c r="D272" s="569"/>
      <c r="E272" s="553">
        <v>0</v>
      </c>
      <c r="F272" s="553">
        <v>0</v>
      </c>
      <c r="G272" s="553">
        <v>0</v>
      </c>
      <c r="H272" s="553">
        <v>0</v>
      </c>
      <c r="I272" s="553">
        <v>0</v>
      </c>
      <c r="J272" s="553">
        <v>0</v>
      </c>
      <c r="K272" s="553">
        <v>0</v>
      </c>
      <c r="L272" s="553">
        <v>0</v>
      </c>
      <c r="M272" s="553">
        <v>0</v>
      </c>
      <c r="N272" s="553">
        <v>0</v>
      </c>
      <c r="O272" s="553">
        <v>0</v>
      </c>
      <c r="P272" s="553">
        <v>0</v>
      </c>
      <c r="Q272" s="553">
        <v>0</v>
      </c>
      <c r="R272" s="553">
        <v>0</v>
      </c>
      <c r="S272" s="553">
        <v>0</v>
      </c>
      <c r="T272" s="553">
        <v>0</v>
      </c>
      <c r="U272" s="553">
        <v>0</v>
      </c>
      <c r="V272" s="553">
        <v>0</v>
      </c>
      <c r="W272" s="553">
        <v>0</v>
      </c>
      <c r="X272" s="553">
        <v>0</v>
      </c>
      <c r="Y272" s="553">
        <v>0</v>
      </c>
      <c r="Z272" s="553">
        <v>0</v>
      </c>
      <c r="AA272" s="553"/>
      <c r="AB272" s="553"/>
      <c r="AC272" s="532"/>
      <c r="AD272" s="553"/>
      <c r="AF272" s="570"/>
      <c r="AG272" s="570"/>
      <c r="AH272" s="570"/>
      <c r="AI272" s="570"/>
      <c r="AN272" s="532"/>
    </row>
    <row r="273" spans="1:40" x14ac:dyDescent="0.3">
      <c r="A273" s="579" t="s">
        <v>1976</v>
      </c>
      <c r="B273" s="568" t="str">
        <f t="shared" si="11"/>
        <v>X</v>
      </c>
      <c r="C273" s="569" t="s">
        <v>1977</v>
      </c>
      <c r="D273" s="569"/>
      <c r="E273" s="553">
        <v>0</v>
      </c>
      <c r="F273" s="553">
        <v>0</v>
      </c>
      <c r="G273" s="553">
        <v>0</v>
      </c>
      <c r="H273" s="553">
        <v>-0.15499499440193176</v>
      </c>
      <c r="I273" s="553">
        <v>0</v>
      </c>
      <c r="J273" s="553">
        <v>0</v>
      </c>
      <c r="K273" s="553">
        <v>-0.1275160014629364</v>
      </c>
      <c r="L273" s="553">
        <v>-3.5604998469352722E-2</v>
      </c>
      <c r="M273" s="553">
        <v>-0.15520499646663666</v>
      </c>
      <c r="N273" s="553">
        <v>-0.18399499356746674</v>
      </c>
      <c r="O273" s="553">
        <v>-1.3306269645690918</v>
      </c>
      <c r="P273" s="553">
        <v>-3.1028120517730713</v>
      </c>
      <c r="Q273" s="553">
        <v>-0.77958500385284424</v>
      </c>
      <c r="R273" s="553">
        <v>-0.12409199774265289</v>
      </c>
      <c r="S273" s="553">
        <v>-0.59027397632598877</v>
      </c>
      <c r="T273" s="553">
        <v>0</v>
      </c>
      <c r="U273" s="553">
        <v>-0.59013700485229492</v>
      </c>
      <c r="V273" s="553">
        <v>-0.49217399954795837</v>
      </c>
      <c r="W273" s="553">
        <v>0</v>
      </c>
      <c r="X273" s="553">
        <v>-0.24259300529956818</v>
      </c>
      <c r="Y273" s="553">
        <v>-0.96818697452545166</v>
      </c>
      <c r="Z273" s="553">
        <v>-4.9153738021850586</v>
      </c>
      <c r="AA273" s="553">
        <v>-8.050999641418457</v>
      </c>
      <c r="AB273" s="553">
        <v>-5.4099998474121094</v>
      </c>
      <c r="AD273" s="553"/>
      <c r="AF273" s="570"/>
      <c r="AG273" s="570"/>
      <c r="AH273" s="570"/>
      <c r="AI273" s="570"/>
      <c r="AN273" s="532"/>
    </row>
    <row r="274" spans="1:40" x14ac:dyDescent="0.3">
      <c r="A274" s="579" t="s">
        <v>1978</v>
      </c>
      <c r="B274" s="568" t="str">
        <f t="shared" si="11"/>
        <v>X</v>
      </c>
      <c r="C274" s="569" t="s">
        <v>1979</v>
      </c>
      <c r="D274" s="569"/>
      <c r="E274" s="553">
        <v>-9.3959579467773438</v>
      </c>
      <c r="F274" s="553">
        <v>-12.402030944824219</v>
      </c>
      <c r="G274" s="553">
        <v>-18.4901123046875</v>
      </c>
      <c r="H274" s="553">
        <v>-12.996248245239258</v>
      </c>
      <c r="I274" s="553">
        <v>-15.928097724914551</v>
      </c>
      <c r="J274" s="553">
        <v>-11.962978363037109</v>
      </c>
      <c r="K274" s="553">
        <v>-15.844423294067383</v>
      </c>
      <c r="L274" s="553">
        <v>-20.204105377197266</v>
      </c>
      <c r="M274" s="553">
        <v>-12.329964637756348</v>
      </c>
      <c r="N274" s="553">
        <v>-7.2005119323730469</v>
      </c>
      <c r="O274" s="553">
        <v>-15.719822883605957</v>
      </c>
      <c r="P274" s="553">
        <v>-8.3884267807006836</v>
      </c>
      <c r="Q274" s="553">
        <v>-15.442229270935059</v>
      </c>
      <c r="R274" s="553">
        <v>-7.8429651260375977</v>
      </c>
      <c r="S274" s="553">
        <v>-7.6113591194152832</v>
      </c>
      <c r="T274" s="553">
        <v>-11.672767639160156</v>
      </c>
      <c r="U274" s="553">
        <v>-13.816529273986816</v>
      </c>
      <c r="V274" s="553">
        <v>-5.6973600387573242</v>
      </c>
      <c r="W274" s="553">
        <v>-4.9496350288391113</v>
      </c>
      <c r="X274" s="553">
        <v>-7.153435230255127</v>
      </c>
      <c r="Y274" s="553">
        <v>-13.79014778137207</v>
      </c>
      <c r="Z274" s="553">
        <v>-11.359002113342285</v>
      </c>
      <c r="AA274" s="553">
        <v>-11.413999557495117</v>
      </c>
      <c r="AB274" s="553">
        <v>-5.8920001983642578</v>
      </c>
      <c r="AD274" s="553"/>
      <c r="AF274" s="570"/>
      <c r="AG274" s="570"/>
      <c r="AH274" s="570"/>
      <c r="AI274" s="570"/>
      <c r="AN274" s="532"/>
    </row>
    <row r="275" spans="1:40" ht="12.75" customHeight="1" x14ac:dyDescent="0.3">
      <c r="A275" s="579" t="s">
        <v>1980</v>
      </c>
      <c r="B275" s="568" t="str">
        <f t="shared" si="11"/>
        <v/>
      </c>
      <c r="C275" s="569" t="s">
        <v>1981</v>
      </c>
      <c r="D275" s="569"/>
      <c r="E275" s="553">
        <v>0</v>
      </c>
      <c r="F275" s="553">
        <v>0</v>
      </c>
      <c r="G275" s="553">
        <v>0</v>
      </c>
      <c r="H275" s="553">
        <v>0</v>
      </c>
      <c r="I275" s="553">
        <v>0</v>
      </c>
      <c r="J275" s="553">
        <v>0</v>
      </c>
      <c r="K275" s="553">
        <v>0</v>
      </c>
      <c r="L275" s="553">
        <v>0</v>
      </c>
      <c r="M275" s="553">
        <v>0</v>
      </c>
      <c r="N275" s="553">
        <v>0</v>
      </c>
      <c r="O275" s="553">
        <v>0</v>
      </c>
      <c r="P275" s="553">
        <v>0</v>
      </c>
      <c r="Q275" s="553">
        <v>0</v>
      </c>
      <c r="R275" s="553">
        <v>0</v>
      </c>
      <c r="S275" s="553">
        <v>0</v>
      </c>
      <c r="T275" s="553">
        <v>0</v>
      </c>
      <c r="U275" s="553">
        <v>0</v>
      </c>
      <c r="V275" s="553">
        <v>0</v>
      </c>
      <c r="W275" s="553">
        <v>0</v>
      </c>
      <c r="X275" s="553">
        <v>0</v>
      </c>
      <c r="Y275" s="553">
        <v>0</v>
      </c>
      <c r="Z275" s="553">
        <v>0</v>
      </c>
      <c r="AA275" s="553"/>
      <c r="AB275" s="553"/>
      <c r="AC275" s="532"/>
      <c r="AD275" s="553"/>
      <c r="AF275" s="570"/>
      <c r="AG275" s="570"/>
      <c r="AH275" s="570"/>
      <c r="AI275" s="570"/>
      <c r="AN275" s="532"/>
    </row>
    <row r="276" spans="1:40" x14ac:dyDescent="0.3">
      <c r="A276" s="563" t="s">
        <v>1982</v>
      </c>
      <c r="B276" s="552" t="str">
        <f t="shared" si="11"/>
        <v>X</v>
      </c>
      <c r="C276" s="567" t="s">
        <v>1983</v>
      </c>
      <c r="D276" s="567"/>
      <c r="E276" s="553">
        <v>-3.4679288864135742</v>
      </c>
      <c r="F276" s="553">
        <v>-1.7547860145568848</v>
      </c>
      <c r="G276" s="553">
        <v>-1.5642789602279663</v>
      </c>
      <c r="H276" s="553">
        <v>-1.0157999992370605</v>
      </c>
      <c r="I276" s="553">
        <v>-2.1724328994750977</v>
      </c>
      <c r="J276" s="553">
        <v>-1.6309640407562256</v>
      </c>
      <c r="K276" s="553">
        <v>-4.2567310333251953</v>
      </c>
      <c r="L276" s="553">
        <v>-4.1473798751831055</v>
      </c>
      <c r="M276" s="553">
        <v>-2.4505369663238525</v>
      </c>
      <c r="N276" s="553">
        <v>-3.3550980091094971</v>
      </c>
      <c r="O276" s="553">
        <v>-3.0309860706329346</v>
      </c>
      <c r="P276" s="553">
        <v>-3.0432326793670654</v>
      </c>
      <c r="Q276" s="553">
        <v>-1.1918519735336304</v>
      </c>
      <c r="R276" s="553">
        <v>-1.677888035774231</v>
      </c>
      <c r="S276" s="553">
        <v>-1.7008990049362183</v>
      </c>
      <c r="T276" s="553">
        <v>-1.8124500513076782</v>
      </c>
      <c r="U276" s="553">
        <v>-2.3309950828552246</v>
      </c>
      <c r="V276" s="553">
        <v>-2.2168149948120117</v>
      </c>
      <c r="W276" s="553">
        <v>-1.6246579885482788</v>
      </c>
      <c r="X276" s="553">
        <v>-2.1213901042938232</v>
      </c>
      <c r="Y276" s="553">
        <v>-1.6934460401535034</v>
      </c>
      <c r="Z276" s="553">
        <v>-2.5367228984832764</v>
      </c>
      <c r="AA276" s="553">
        <v>-2.3190000057220459</v>
      </c>
      <c r="AB276" s="553">
        <v>-1.6799999475479126</v>
      </c>
      <c r="AD276" s="553"/>
      <c r="AN276" s="532"/>
    </row>
    <row r="277" spans="1:40" x14ac:dyDescent="0.3">
      <c r="A277" s="579" t="s">
        <v>1984</v>
      </c>
      <c r="B277" s="552" t="str">
        <f t="shared" si="11"/>
        <v>X</v>
      </c>
      <c r="C277" s="569" t="s">
        <v>1985</v>
      </c>
      <c r="D277" s="569"/>
      <c r="E277" s="553">
        <v>0</v>
      </c>
      <c r="F277" s="553">
        <v>0</v>
      </c>
      <c r="G277" s="553">
        <v>0</v>
      </c>
      <c r="H277" s="553">
        <v>-0.17489400506019592</v>
      </c>
      <c r="I277" s="553">
        <v>-0.91461300849914551</v>
      </c>
      <c r="J277" s="553">
        <v>-0.21521200239658356</v>
      </c>
      <c r="K277" s="553">
        <v>-0.38288399577140808</v>
      </c>
      <c r="L277" s="553">
        <v>-0.53943097591400146</v>
      </c>
      <c r="M277" s="553">
        <v>-0.14402200281620026</v>
      </c>
      <c r="N277" s="553">
        <v>-0.10327500104904175</v>
      </c>
      <c r="O277" s="553">
        <v>-0.6998639702796936</v>
      </c>
      <c r="P277" s="553">
        <v>-0.60949200391769409</v>
      </c>
      <c r="Q277" s="553">
        <v>-0.18927599489688873</v>
      </c>
      <c r="R277" s="553">
        <v>-0.38197800517082214</v>
      </c>
      <c r="S277" s="553">
        <v>-0.3114050030708313</v>
      </c>
      <c r="T277" s="553">
        <v>-0.32429298758506775</v>
      </c>
      <c r="U277" s="553">
        <v>-0.8159019947052002</v>
      </c>
      <c r="V277" s="553">
        <v>-0.65474897623062134</v>
      </c>
      <c r="W277" s="553">
        <v>-0.48410901427268982</v>
      </c>
      <c r="X277" s="553">
        <v>-0.56365597248077393</v>
      </c>
      <c r="Y277" s="553">
        <v>-0.88566702604293823</v>
      </c>
      <c r="Z277" s="553">
        <v>-0.57387298345565796</v>
      </c>
      <c r="AA277" s="553">
        <v>-0.32400000095367432</v>
      </c>
      <c r="AB277" s="553">
        <v>-0.37599998712539673</v>
      </c>
      <c r="AD277" s="553"/>
      <c r="AF277" s="570"/>
      <c r="AG277" s="570"/>
      <c r="AH277" s="570"/>
      <c r="AI277" s="570"/>
      <c r="AN277" s="532"/>
    </row>
    <row r="278" spans="1:40" ht="12.75" customHeight="1" x14ac:dyDescent="0.3">
      <c r="A278" s="579" t="s">
        <v>1986</v>
      </c>
      <c r="B278" s="552" t="str">
        <f t="shared" si="11"/>
        <v>X</v>
      </c>
      <c r="C278" s="569" t="s">
        <v>1987</v>
      </c>
      <c r="D278" s="569"/>
      <c r="E278" s="553">
        <v>-3.4679288864135742</v>
      </c>
      <c r="F278" s="553">
        <v>-1.7547860145568848</v>
      </c>
      <c r="G278" s="553">
        <v>-1.5642789602279663</v>
      </c>
      <c r="H278" s="553">
        <v>-0.84090602397918701</v>
      </c>
      <c r="I278" s="553">
        <v>-1.2578200101852417</v>
      </c>
      <c r="J278" s="553">
        <v>-1.4157520532608032</v>
      </c>
      <c r="K278" s="553">
        <v>-3.8738470077514648</v>
      </c>
      <c r="L278" s="553">
        <v>-3.6079490184783936</v>
      </c>
      <c r="M278" s="553">
        <v>-2.3065149784088135</v>
      </c>
      <c r="N278" s="553">
        <v>-3.2518229484558105</v>
      </c>
      <c r="O278" s="553">
        <v>-2.3311219215393066</v>
      </c>
      <c r="P278" s="553">
        <v>-2.4337406158447266</v>
      </c>
      <c r="Q278" s="553">
        <v>-1.0025759935379028</v>
      </c>
      <c r="R278" s="553">
        <v>-1.2959100008010864</v>
      </c>
      <c r="S278" s="553">
        <v>-1.3894939422607422</v>
      </c>
      <c r="T278" s="553">
        <v>-1.4881570339202881</v>
      </c>
      <c r="U278" s="553">
        <v>-1.5150929689407349</v>
      </c>
      <c r="V278" s="553">
        <v>-1.5620659589767456</v>
      </c>
      <c r="W278" s="553">
        <v>-1.1405489444732666</v>
      </c>
      <c r="X278" s="553">
        <v>-1.5577340126037598</v>
      </c>
      <c r="Y278" s="553">
        <v>-0.80777901411056519</v>
      </c>
      <c r="Z278" s="553">
        <v>-1.9628499746322632</v>
      </c>
      <c r="AA278" s="553">
        <v>-1.9950000047683716</v>
      </c>
      <c r="AB278" s="553">
        <v>-1.3040000200271606</v>
      </c>
      <c r="AD278" s="553"/>
      <c r="AF278" s="570"/>
      <c r="AG278" s="570"/>
      <c r="AH278" s="570"/>
      <c r="AI278" s="570"/>
      <c r="AN278" s="532"/>
    </row>
    <row r="279" spans="1:40" ht="12.75" customHeight="1" x14ac:dyDescent="0.3">
      <c r="A279" s="563" t="s">
        <v>1988</v>
      </c>
      <c r="B279" s="552" t="str">
        <f t="shared" si="11"/>
        <v>X</v>
      </c>
      <c r="C279" s="567" t="s">
        <v>1989</v>
      </c>
      <c r="D279" s="567"/>
      <c r="E279" s="553">
        <v>0</v>
      </c>
      <c r="F279" s="553">
        <v>0</v>
      </c>
      <c r="G279" s="553">
        <v>0</v>
      </c>
      <c r="H279" s="553">
        <v>0</v>
      </c>
      <c r="I279" s="553">
        <v>0</v>
      </c>
      <c r="J279" s="553">
        <v>0</v>
      </c>
      <c r="K279" s="553">
        <v>0</v>
      </c>
      <c r="L279" s="553">
        <v>-1.6922999173402786E-2</v>
      </c>
      <c r="M279" s="553">
        <v>-8.0730002373456955E-3</v>
      </c>
      <c r="N279" s="553">
        <v>-1.0590000310912728E-3</v>
      </c>
      <c r="O279" s="553">
        <v>-1.3995000161230564E-2</v>
      </c>
      <c r="P279" s="553">
        <v>0</v>
      </c>
      <c r="Q279" s="553">
        <v>-2.4938000366091728E-2</v>
      </c>
      <c r="R279" s="553">
        <v>-3.9182998239994049E-2</v>
      </c>
      <c r="S279" s="553">
        <v>-1.0940749645233154</v>
      </c>
      <c r="T279" s="553">
        <v>-4.0856998413801193E-2</v>
      </c>
      <c r="U279" s="553">
        <v>-7.7400997281074524E-2</v>
      </c>
      <c r="V279" s="553">
        <v>-1.4913000166416168E-2</v>
      </c>
      <c r="W279" s="553">
        <v>-1.3857999816536903E-2</v>
      </c>
      <c r="X279" s="553">
        <v>-0.99998199939727783</v>
      </c>
      <c r="Y279" s="553">
        <v>-5.1284998655319214E-2</v>
      </c>
      <c r="Z279" s="553">
        <v>-0.16765600442886353</v>
      </c>
      <c r="AA279" s="553">
        <v>-8.2999996840953827E-2</v>
      </c>
      <c r="AB279" s="553">
        <v>-0.49200001358985901</v>
      </c>
      <c r="AD279" s="553"/>
      <c r="AN279" s="532"/>
    </row>
    <row r="280" spans="1:40" ht="12.75" customHeight="1" x14ac:dyDescent="0.3">
      <c r="A280" s="579" t="s">
        <v>1990</v>
      </c>
      <c r="B280" s="568" t="str">
        <f t="shared" si="11"/>
        <v/>
      </c>
      <c r="C280" s="569" t="s">
        <v>1991</v>
      </c>
      <c r="D280" s="569"/>
      <c r="E280" s="553">
        <v>0</v>
      </c>
      <c r="F280" s="553">
        <v>0</v>
      </c>
      <c r="G280" s="553">
        <v>0</v>
      </c>
      <c r="H280" s="553">
        <v>0</v>
      </c>
      <c r="I280" s="553">
        <v>0</v>
      </c>
      <c r="J280" s="553">
        <v>0</v>
      </c>
      <c r="K280" s="553">
        <v>0</v>
      </c>
      <c r="L280" s="553">
        <v>0</v>
      </c>
      <c r="M280" s="553">
        <v>0</v>
      </c>
      <c r="N280" s="553">
        <v>0</v>
      </c>
      <c r="O280" s="553">
        <v>0</v>
      </c>
      <c r="P280" s="553">
        <v>0</v>
      </c>
      <c r="Q280" s="553">
        <v>0</v>
      </c>
      <c r="R280" s="553">
        <v>0</v>
      </c>
      <c r="S280" s="553">
        <v>0</v>
      </c>
      <c r="T280" s="553">
        <v>0</v>
      </c>
      <c r="U280" s="553">
        <v>0</v>
      </c>
      <c r="V280" s="553">
        <v>0</v>
      </c>
      <c r="W280" s="553">
        <v>0</v>
      </c>
      <c r="X280" s="553">
        <v>0</v>
      </c>
      <c r="Y280" s="553">
        <v>0</v>
      </c>
      <c r="Z280" s="553">
        <v>0</v>
      </c>
      <c r="AA280" s="553"/>
      <c r="AB280" s="553"/>
      <c r="AC280" s="532"/>
      <c r="AD280" s="553"/>
      <c r="AF280" s="570"/>
      <c r="AG280" s="570"/>
      <c r="AH280" s="570"/>
      <c r="AI280" s="570"/>
      <c r="AN280" s="532"/>
    </row>
    <row r="281" spans="1:40" ht="12.75" customHeight="1" x14ac:dyDescent="0.3">
      <c r="A281" s="579" t="s">
        <v>1992</v>
      </c>
      <c r="B281" s="552" t="str">
        <f t="shared" si="11"/>
        <v>X</v>
      </c>
      <c r="C281" s="569" t="s">
        <v>1993</v>
      </c>
      <c r="D281" s="569"/>
      <c r="E281" s="553">
        <v>0</v>
      </c>
      <c r="F281" s="553">
        <v>0</v>
      </c>
      <c r="G281" s="553">
        <v>0</v>
      </c>
      <c r="H281" s="553">
        <v>0</v>
      </c>
      <c r="I281" s="553">
        <v>0</v>
      </c>
      <c r="J281" s="553">
        <v>0</v>
      </c>
      <c r="K281" s="553">
        <v>0</v>
      </c>
      <c r="L281" s="553">
        <v>-1.6922999173402786E-2</v>
      </c>
      <c r="M281" s="553">
        <v>-8.0730002373456955E-3</v>
      </c>
      <c r="N281" s="553">
        <v>-1.0590000310912728E-3</v>
      </c>
      <c r="O281" s="553">
        <v>-1.3995000161230564E-2</v>
      </c>
      <c r="P281" s="553">
        <v>0</v>
      </c>
      <c r="Q281" s="553">
        <v>-2.4938000366091728E-2</v>
      </c>
      <c r="R281" s="553">
        <v>-3.9182998239994049E-2</v>
      </c>
      <c r="S281" s="553">
        <v>-1.0940749645233154</v>
      </c>
      <c r="T281" s="553">
        <v>-4.0856998413801193E-2</v>
      </c>
      <c r="U281" s="553">
        <v>-7.7400997281074524E-2</v>
      </c>
      <c r="V281" s="553">
        <v>-1.4913000166416168E-2</v>
      </c>
      <c r="W281" s="553">
        <v>-1.3857999816536903E-2</v>
      </c>
      <c r="X281" s="553">
        <v>-0.99998199939727783</v>
      </c>
      <c r="Y281" s="553">
        <v>-5.1284998655319214E-2</v>
      </c>
      <c r="Z281" s="553">
        <v>-0.16765600442886353</v>
      </c>
      <c r="AA281" s="553">
        <v>-8.2999996840953827E-2</v>
      </c>
      <c r="AB281" s="553">
        <v>-0.49200001358985901</v>
      </c>
      <c r="AD281" s="553"/>
      <c r="AF281" s="570"/>
      <c r="AG281" s="570"/>
      <c r="AH281" s="570"/>
      <c r="AI281" s="570"/>
      <c r="AN281" s="532"/>
    </row>
    <row r="282" spans="1:40" ht="12.75" customHeight="1" x14ac:dyDescent="0.3">
      <c r="A282" s="563" t="s">
        <v>1994</v>
      </c>
      <c r="B282" s="568" t="str">
        <f t="shared" si="11"/>
        <v/>
      </c>
      <c r="C282" s="567" t="s">
        <v>1995</v>
      </c>
      <c r="D282" s="567"/>
      <c r="E282" s="553">
        <v>0</v>
      </c>
      <c r="F282" s="553">
        <v>0</v>
      </c>
      <c r="G282" s="553">
        <v>0</v>
      </c>
      <c r="H282" s="553">
        <v>0</v>
      </c>
      <c r="I282" s="553">
        <v>0</v>
      </c>
      <c r="J282" s="553">
        <v>0</v>
      </c>
      <c r="K282" s="553">
        <v>0</v>
      </c>
      <c r="L282" s="553">
        <v>0</v>
      </c>
      <c r="M282" s="553">
        <v>0</v>
      </c>
      <c r="N282" s="553">
        <v>0</v>
      </c>
      <c r="O282" s="553">
        <v>0</v>
      </c>
      <c r="P282" s="553">
        <v>0</v>
      </c>
      <c r="Q282" s="553">
        <v>0</v>
      </c>
      <c r="R282" s="553">
        <v>0</v>
      </c>
      <c r="S282" s="553">
        <v>0</v>
      </c>
      <c r="T282" s="553">
        <v>0</v>
      </c>
      <c r="U282" s="553">
        <v>0</v>
      </c>
      <c r="V282" s="553">
        <v>0</v>
      </c>
      <c r="W282" s="553">
        <v>0</v>
      </c>
      <c r="X282" s="553">
        <v>0</v>
      </c>
      <c r="Y282" s="553">
        <v>0</v>
      </c>
      <c r="Z282" s="553">
        <v>0</v>
      </c>
      <c r="AA282" s="553"/>
      <c r="AB282" s="553"/>
      <c r="AC282" s="532"/>
      <c r="AD282" s="553"/>
    </row>
    <row r="283" spans="1:40" ht="12.75" customHeight="1" x14ac:dyDescent="0.3">
      <c r="A283" s="595" t="s">
        <v>1996</v>
      </c>
      <c r="B283" s="568" t="str">
        <f t="shared" si="11"/>
        <v/>
      </c>
      <c r="C283" s="567" t="s">
        <v>1997</v>
      </c>
      <c r="D283" s="567"/>
      <c r="E283" s="553">
        <v>0</v>
      </c>
      <c r="F283" s="553">
        <v>0</v>
      </c>
      <c r="G283" s="553">
        <v>0</v>
      </c>
      <c r="H283" s="553">
        <v>0</v>
      </c>
      <c r="I283" s="553">
        <v>0</v>
      </c>
      <c r="J283" s="553">
        <v>0</v>
      </c>
      <c r="K283" s="553">
        <v>0</v>
      </c>
      <c r="L283" s="553">
        <v>0</v>
      </c>
      <c r="M283" s="553">
        <v>0</v>
      </c>
      <c r="N283" s="553">
        <v>0</v>
      </c>
      <c r="O283" s="553">
        <v>0</v>
      </c>
      <c r="P283" s="553">
        <v>0</v>
      </c>
      <c r="Q283" s="553">
        <v>0</v>
      </c>
      <c r="R283" s="553">
        <v>0</v>
      </c>
      <c r="S283" s="553">
        <v>0</v>
      </c>
      <c r="T283" s="553">
        <v>0</v>
      </c>
      <c r="U283" s="553">
        <v>0</v>
      </c>
      <c r="V283" s="553">
        <v>0</v>
      </c>
      <c r="W283" s="553">
        <v>0</v>
      </c>
      <c r="X283" s="553">
        <v>0</v>
      </c>
      <c r="Y283" s="553">
        <v>0</v>
      </c>
      <c r="Z283" s="553">
        <v>0</v>
      </c>
      <c r="AA283" s="553"/>
      <c r="AB283" s="553"/>
      <c r="AC283" s="532"/>
      <c r="AD283" s="553"/>
    </row>
    <row r="284" spans="1:40" x14ac:dyDescent="0.3">
      <c r="A284" s="563" t="s">
        <v>1998</v>
      </c>
      <c r="B284" s="552" t="str">
        <f t="shared" si="11"/>
        <v>X</v>
      </c>
      <c r="C284" s="571" t="s">
        <v>1999</v>
      </c>
      <c r="D284" s="571"/>
      <c r="E284" s="553">
        <v>-2.7171000838279724E-2</v>
      </c>
      <c r="F284" s="553">
        <v>-9.1399997472763062E-4</v>
      </c>
      <c r="G284" s="553">
        <v>-3.7951000034809113E-2</v>
      </c>
      <c r="H284" s="553">
        <v>6.4565002918243408E-2</v>
      </c>
      <c r="I284" s="553">
        <v>2.0932000130414963E-2</v>
      </c>
      <c r="J284" s="553">
        <v>1.9989000633358955E-2</v>
      </c>
      <c r="K284" s="553">
        <v>-4.5250002294778824E-3</v>
      </c>
      <c r="L284" s="553">
        <v>0</v>
      </c>
      <c r="M284" s="553">
        <v>0</v>
      </c>
      <c r="N284" s="553">
        <v>0</v>
      </c>
      <c r="O284" s="553">
        <v>0</v>
      </c>
      <c r="P284" s="553">
        <v>0</v>
      </c>
      <c r="Q284" s="553">
        <v>-9.9999999747524271E-7</v>
      </c>
      <c r="R284" s="553">
        <v>0</v>
      </c>
      <c r="S284" s="553">
        <v>0</v>
      </c>
      <c r="T284" s="553">
        <v>4.6468000859022141E-2</v>
      </c>
      <c r="U284" s="553">
        <v>0</v>
      </c>
      <c r="V284" s="553">
        <v>0</v>
      </c>
      <c r="W284" s="553">
        <v>0</v>
      </c>
      <c r="X284" s="553">
        <v>0</v>
      </c>
      <c r="Y284" s="553">
        <v>0</v>
      </c>
      <c r="Z284" s="553">
        <v>0</v>
      </c>
      <c r="AA284" s="553">
        <v>0</v>
      </c>
      <c r="AB284" s="553">
        <v>0</v>
      </c>
      <c r="AD284" s="553"/>
    </row>
    <row r="285" spans="1:40" x14ac:dyDescent="0.3">
      <c r="A285" s="563" t="s">
        <v>2000</v>
      </c>
      <c r="B285" s="552" t="str">
        <f t="shared" si="11"/>
        <v/>
      </c>
      <c r="C285" s="571" t="s">
        <v>2001</v>
      </c>
      <c r="D285" s="571"/>
      <c r="E285" s="553">
        <v>0</v>
      </c>
      <c r="F285" s="553">
        <v>0</v>
      </c>
      <c r="G285" s="553">
        <v>0</v>
      </c>
      <c r="H285" s="553">
        <v>0</v>
      </c>
      <c r="I285" s="553">
        <v>0</v>
      </c>
      <c r="J285" s="553">
        <v>0</v>
      </c>
      <c r="K285" s="553">
        <v>0</v>
      </c>
      <c r="L285" s="553">
        <v>0</v>
      </c>
      <c r="M285" s="553">
        <v>0</v>
      </c>
      <c r="N285" s="553">
        <v>0</v>
      </c>
      <c r="O285" s="553">
        <v>0</v>
      </c>
      <c r="P285" s="553">
        <v>0</v>
      </c>
      <c r="Q285" s="553">
        <v>0</v>
      </c>
      <c r="R285" s="553">
        <v>0</v>
      </c>
      <c r="S285" s="553">
        <v>0</v>
      </c>
      <c r="T285" s="553">
        <v>0</v>
      </c>
      <c r="U285" s="553">
        <v>0</v>
      </c>
      <c r="V285" s="553">
        <v>0</v>
      </c>
      <c r="W285" s="553">
        <v>0</v>
      </c>
      <c r="X285" s="553">
        <v>0</v>
      </c>
      <c r="Y285" s="553">
        <v>0</v>
      </c>
      <c r="Z285" s="553">
        <v>0</v>
      </c>
      <c r="AA285" s="553"/>
      <c r="AB285" s="553"/>
      <c r="AC285" s="532"/>
      <c r="AD285" s="553"/>
    </row>
    <row r="286" spans="1:40" x14ac:dyDescent="0.3">
      <c r="A286" s="563" t="s">
        <v>2002</v>
      </c>
      <c r="B286" s="552" t="str">
        <f t="shared" si="11"/>
        <v>X</v>
      </c>
      <c r="C286" s="571" t="s">
        <v>2003</v>
      </c>
      <c r="D286" s="571"/>
      <c r="E286" s="553">
        <v>-0.95021802186965942</v>
      </c>
      <c r="F286" s="553">
        <v>-0.54878997802734375</v>
      </c>
      <c r="G286" s="553">
        <v>0</v>
      </c>
      <c r="H286" s="553">
        <v>0</v>
      </c>
      <c r="I286" s="553">
        <v>0</v>
      </c>
      <c r="J286" s="553">
        <v>0</v>
      </c>
      <c r="K286" s="553">
        <v>0</v>
      </c>
      <c r="L286" s="553">
        <v>0</v>
      </c>
      <c r="M286" s="553">
        <v>0</v>
      </c>
      <c r="N286" s="553">
        <v>0</v>
      </c>
      <c r="O286" s="553">
        <v>0</v>
      </c>
      <c r="P286" s="553">
        <v>0</v>
      </c>
      <c r="Q286" s="553">
        <v>0</v>
      </c>
      <c r="R286" s="553">
        <v>-4.9109000712633133E-2</v>
      </c>
      <c r="S286" s="553">
        <v>0</v>
      </c>
      <c r="T286" s="553">
        <v>0</v>
      </c>
      <c r="U286" s="553">
        <v>0</v>
      </c>
      <c r="V286" s="553">
        <v>0</v>
      </c>
      <c r="W286" s="553">
        <v>-2.500000037252903E-2</v>
      </c>
      <c r="X286" s="553">
        <v>-6.3393521308898926</v>
      </c>
      <c r="Y286" s="553">
        <v>0</v>
      </c>
      <c r="Z286" s="553">
        <v>0</v>
      </c>
      <c r="AA286" s="553">
        <v>0</v>
      </c>
      <c r="AB286" s="553">
        <v>0</v>
      </c>
      <c r="AD286" s="553"/>
    </row>
    <row r="287" spans="1:40" ht="12.75" customHeight="1" x14ac:dyDescent="0.3">
      <c r="A287" s="563" t="s">
        <v>2004</v>
      </c>
      <c r="B287" s="552" t="str">
        <f t="shared" si="11"/>
        <v>X</v>
      </c>
      <c r="C287" s="572" t="s">
        <v>2005</v>
      </c>
      <c r="D287" s="572"/>
      <c r="E287" s="553">
        <v>-0.95021802186965942</v>
      </c>
      <c r="F287" s="553">
        <v>-0.54878997802734375</v>
      </c>
      <c r="G287" s="553">
        <v>0</v>
      </c>
      <c r="H287" s="553">
        <v>0</v>
      </c>
      <c r="I287" s="553">
        <v>0</v>
      </c>
      <c r="J287" s="553">
        <v>0</v>
      </c>
      <c r="K287" s="553">
        <v>0</v>
      </c>
      <c r="L287" s="553">
        <v>0</v>
      </c>
      <c r="M287" s="553">
        <v>0</v>
      </c>
      <c r="N287" s="553">
        <v>0</v>
      </c>
      <c r="O287" s="553">
        <v>0</v>
      </c>
      <c r="P287" s="553">
        <v>0</v>
      </c>
      <c r="Q287" s="553">
        <v>0</v>
      </c>
      <c r="R287" s="553">
        <v>-4.9109000712633133E-2</v>
      </c>
      <c r="S287" s="553">
        <v>0</v>
      </c>
      <c r="T287" s="553">
        <v>0</v>
      </c>
      <c r="U287" s="553">
        <v>0</v>
      </c>
      <c r="V287" s="553">
        <v>0</v>
      </c>
      <c r="W287" s="553">
        <v>-2.500000037252903E-2</v>
      </c>
      <c r="X287" s="553">
        <v>-6.3393521308898926</v>
      </c>
      <c r="Y287" s="553">
        <v>0</v>
      </c>
      <c r="Z287" s="553">
        <v>0</v>
      </c>
      <c r="AA287" s="553">
        <v>0</v>
      </c>
      <c r="AB287" s="553">
        <v>0</v>
      </c>
      <c r="AD287" s="553"/>
    </row>
    <row r="288" spans="1:40" ht="12.75" customHeight="1" x14ac:dyDescent="0.3">
      <c r="A288" s="563" t="s">
        <v>2006</v>
      </c>
      <c r="B288" s="552" t="str">
        <f t="shared" si="11"/>
        <v/>
      </c>
      <c r="C288" s="572" t="s">
        <v>2007</v>
      </c>
      <c r="D288" s="572"/>
      <c r="E288" s="553">
        <v>0</v>
      </c>
      <c r="F288" s="553">
        <v>0</v>
      </c>
      <c r="G288" s="553">
        <v>0</v>
      </c>
      <c r="H288" s="553">
        <v>0</v>
      </c>
      <c r="I288" s="553">
        <v>0</v>
      </c>
      <c r="J288" s="553">
        <v>0</v>
      </c>
      <c r="K288" s="553">
        <v>0</v>
      </c>
      <c r="L288" s="553">
        <v>0</v>
      </c>
      <c r="M288" s="553">
        <v>0</v>
      </c>
      <c r="N288" s="553">
        <v>0</v>
      </c>
      <c r="O288" s="553">
        <v>0</v>
      </c>
      <c r="P288" s="553">
        <v>0</v>
      </c>
      <c r="Q288" s="553">
        <v>0</v>
      </c>
      <c r="R288" s="553">
        <v>0</v>
      </c>
      <c r="S288" s="553">
        <v>0</v>
      </c>
      <c r="T288" s="553">
        <v>0</v>
      </c>
      <c r="U288" s="553">
        <v>0</v>
      </c>
      <c r="V288" s="553">
        <v>0</v>
      </c>
      <c r="W288" s="553">
        <v>0</v>
      </c>
      <c r="X288" s="553">
        <v>0</v>
      </c>
      <c r="Y288" s="553">
        <v>0</v>
      </c>
      <c r="Z288" s="553">
        <v>0</v>
      </c>
      <c r="AA288" s="553"/>
      <c r="AB288" s="553"/>
      <c r="AC288" s="532"/>
      <c r="AD288" s="553"/>
    </row>
    <row r="289" spans="1:35" ht="12.75" customHeight="1" x14ac:dyDescent="0.3">
      <c r="A289" s="563" t="s">
        <v>2008</v>
      </c>
      <c r="B289" s="552" t="str">
        <f t="shared" si="11"/>
        <v/>
      </c>
      <c r="C289" s="572" t="s">
        <v>2009</v>
      </c>
      <c r="D289" s="572"/>
      <c r="E289" s="553">
        <v>0</v>
      </c>
      <c r="F289" s="553">
        <v>0</v>
      </c>
      <c r="G289" s="553">
        <v>0</v>
      </c>
      <c r="H289" s="553">
        <v>0</v>
      </c>
      <c r="I289" s="553">
        <v>0</v>
      </c>
      <c r="J289" s="553">
        <v>0</v>
      </c>
      <c r="K289" s="553">
        <v>0</v>
      </c>
      <c r="L289" s="553">
        <v>0</v>
      </c>
      <c r="M289" s="553">
        <v>0</v>
      </c>
      <c r="N289" s="553">
        <v>0</v>
      </c>
      <c r="O289" s="553">
        <v>0</v>
      </c>
      <c r="P289" s="553">
        <v>0</v>
      </c>
      <c r="Q289" s="553">
        <v>0</v>
      </c>
      <c r="R289" s="553">
        <v>0</v>
      </c>
      <c r="S289" s="553">
        <v>0</v>
      </c>
      <c r="T289" s="553">
        <v>0</v>
      </c>
      <c r="U289" s="553">
        <v>0</v>
      </c>
      <c r="V289" s="553">
        <v>0</v>
      </c>
      <c r="W289" s="553">
        <v>0</v>
      </c>
      <c r="X289" s="553">
        <v>0</v>
      </c>
      <c r="Y289" s="553">
        <v>0</v>
      </c>
      <c r="Z289" s="553">
        <v>0</v>
      </c>
      <c r="AA289" s="553"/>
      <c r="AB289" s="553"/>
      <c r="AD289" s="553"/>
    </row>
    <row r="290" spans="1:35" ht="12.75" customHeight="1" x14ac:dyDescent="0.3">
      <c r="A290" s="563" t="s">
        <v>2010</v>
      </c>
      <c r="B290" s="552" t="str">
        <f t="shared" si="11"/>
        <v/>
      </c>
      <c r="C290" s="573" t="s">
        <v>2011</v>
      </c>
      <c r="D290" s="573"/>
      <c r="E290" s="553">
        <v>0</v>
      </c>
      <c r="F290" s="553">
        <v>0</v>
      </c>
      <c r="G290" s="553">
        <v>0</v>
      </c>
      <c r="H290" s="553">
        <v>0</v>
      </c>
      <c r="I290" s="553">
        <v>0</v>
      </c>
      <c r="J290" s="553">
        <v>0</v>
      </c>
      <c r="K290" s="553">
        <v>0</v>
      </c>
      <c r="L290" s="553">
        <v>0</v>
      </c>
      <c r="M290" s="553">
        <v>0</v>
      </c>
      <c r="N290" s="553">
        <v>0</v>
      </c>
      <c r="O290" s="553">
        <v>0</v>
      </c>
      <c r="P290" s="553">
        <v>0</v>
      </c>
      <c r="Q290" s="553">
        <v>0</v>
      </c>
      <c r="R290" s="553">
        <v>0</v>
      </c>
      <c r="S290" s="553">
        <v>0</v>
      </c>
      <c r="T290" s="553">
        <v>0</v>
      </c>
      <c r="U290" s="553">
        <v>0</v>
      </c>
      <c r="V290" s="553">
        <v>0</v>
      </c>
      <c r="W290" s="553">
        <v>0</v>
      </c>
      <c r="X290" s="553">
        <v>0</v>
      </c>
      <c r="Y290" s="553">
        <v>0</v>
      </c>
      <c r="Z290" s="553">
        <v>0</v>
      </c>
      <c r="AA290" s="553"/>
      <c r="AB290" s="553"/>
      <c r="AD290" s="553"/>
    </row>
    <row r="291" spans="1:35" ht="12.75" customHeight="1" x14ac:dyDescent="0.3">
      <c r="A291" s="563" t="s">
        <v>2012</v>
      </c>
      <c r="B291" s="552" t="str">
        <f t="shared" si="11"/>
        <v/>
      </c>
      <c r="C291" s="573" t="s">
        <v>2013</v>
      </c>
      <c r="D291" s="573"/>
      <c r="E291" s="553">
        <v>0</v>
      </c>
      <c r="F291" s="553">
        <v>0</v>
      </c>
      <c r="G291" s="553">
        <v>0</v>
      </c>
      <c r="H291" s="553">
        <v>0</v>
      </c>
      <c r="I291" s="553">
        <v>0</v>
      </c>
      <c r="J291" s="553">
        <v>0</v>
      </c>
      <c r="K291" s="553">
        <v>0</v>
      </c>
      <c r="L291" s="553">
        <v>0</v>
      </c>
      <c r="M291" s="553">
        <v>0</v>
      </c>
      <c r="N291" s="553">
        <v>0</v>
      </c>
      <c r="O291" s="553">
        <v>0</v>
      </c>
      <c r="P291" s="553">
        <v>0</v>
      </c>
      <c r="Q291" s="553">
        <v>0</v>
      </c>
      <c r="R291" s="553">
        <v>0</v>
      </c>
      <c r="S291" s="553">
        <v>0</v>
      </c>
      <c r="T291" s="553">
        <v>0</v>
      </c>
      <c r="U291" s="553">
        <v>0</v>
      </c>
      <c r="V291" s="553">
        <v>0</v>
      </c>
      <c r="W291" s="553">
        <v>0</v>
      </c>
      <c r="X291" s="553">
        <v>0</v>
      </c>
      <c r="Y291" s="553">
        <v>0</v>
      </c>
      <c r="Z291" s="553">
        <v>0</v>
      </c>
      <c r="AA291" s="553"/>
      <c r="AB291" s="553"/>
      <c r="AD291" s="553"/>
    </row>
    <row r="292" spans="1:35" ht="12.75" customHeight="1" x14ac:dyDescent="0.3">
      <c r="A292" s="563" t="s">
        <v>2014</v>
      </c>
      <c r="B292" s="552" t="str">
        <f t="shared" si="11"/>
        <v/>
      </c>
      <c r="C292" s="573" t="s">
        <v>2015</v>
      </c>
      <c r="D292" s="573"/>
      <c r="E292" s="553">
        <v>0</v>
      </c>
      <c r="F292" s="553">
        <v>0</v>
      </c>
      <c r="G292" s="553">
        <v>0</v>
      </c>
      <c r="H292" s="553">
        <v>0</v>
      </c>
      <c r="I292" s="553">
        <v>0</v>
      </c>
      <c r="J292" s="553">
        <v>0</v>
      </c>
      <c r="K292" s="553">
        <v>0</v>
      </c>
      <c r="L292" s="553">
        <v>0</v>
      </c>
      <c r="M292" s="553">
        <v>0</v>
      </c>
      <c r="N292" s="553">
        <v>0</v>
      </c>
      <c r="O292" s="553">
        <v>0</v>
      </c>
      <c r="P292" s="553">
        <v>0</v>
      </c>
      <c r="Q292" s="553">
        <v>0</v>
      </c>
      <c r="R292" s="553">
        <v>0</v>
      </c>
      <c r="S292" s="553">
        <v>0</v>
      </c>
      <c r="T292" s="553">
        <v>0</v>
      </c>
      <c r="U292" s="553">
        <v>0</v>
      </c>
      <c r="V292" s="553">
        <v>0</v>
      </c>
      <c r="W292" s="553">
        <v>0</v>
      </c>
      <c r="X292" s="553">
        <v>0</v>
      </c>
      <c r="Y292" s="553">
        <v>0</v>
      </c>
      <c r="Z292" s="553">
        <v>0</v>
      </c>
      <c r="AA292" s="553"/>
      <c r="AB292" s="553"/>
      <c r="AD292" s="553"/>
    </row>
    <row r="293" spans="1:35" ht="12.75" customHeight="1" x14ac:dyDescent="0.3">
      <c r="A293" s="563" t="s">
        <v>2016</v>
      </c>
      <c r="B293" s="552" t="str">
        <f t="shared" si="11"/>
        <v/>
      </c>
      <c r="C293" s="572" t="s">
        <v>2017</v>
      </c>
      <c r="D293" s="572"/>
      <c r="E293" s="553">
        <v>0</v>
      </c>
      <c r="F293" s="553">
        <v>0</v>
      </c>
      <c r="G293" s="553">
        <v>0</v>
      </c>
      <c r="H293" s="553">
        <v>0</v>
      </c>
      <c r="I293" s="553">
        <v>0</v>
      </c>
      <c r="J293" s="553">
        <v>0</v>
      </c>
      <c r="K293" s="553">
        <v>0</v>
      </c>
      <c r="L293" s="553">
        <v>0</v>
      </c>
      <c r="M293" s="553">
        <v>0</v>
      </c>
      <c r="N293" s="553">
        <v>0</v>
      </c>
      <c r="O293" s="553">
        <v>0</v>
      </c>
      <c r="P293" s="553">
        <v>0</v>
      </c>
      <c r="Q293" s="553">
        <v>0</v>
      </c>
      <c r="R293" s="553">
        <v>0</v>
      </c>
      <c r="S293" s="553">
        <v>0</v>
      </c>
      <c r="T293" s="553">
        <v>0</v>
      </c>
      <c r="U293" s="553">
        <v>0</v>
      </c>
      <c r="V293" s="553">
        <v>0</v>
      </c>
      <c r="W293" s="553">
        <v>0</v>
      </c>
      <c r="X293" s="553">
        <v>0</v>
      </c>
      <c r="Y293" s="553">
        <v>0</v>
      </c>
      <c r="Z293" s="553">
        <v>0</v>
      </c>
      <c r="AA293" s="553"/>
      <c r="AB293" s="553"/>
      <c r="AD293" s="553"/>
    </row>
    <row r="294" spans="1:35" ht="12.75" customHeight="1" x14ac:dyDescent="0.3">
      <c r="A294" s="563" t="s">
        <v>2018</v>
      </c>
      <c r="B294" s="552" t="str">
        <f t="shared" si="11"/>
        <v/>
      </c>
      <c r="C294" s="573" t="s">
        <v>2019</v>
      </c>
      <c r="D294" s="573"/>
      <c r="E294" s="553">
        <v>0</v>
      </c>
      <c r="F294" s="553">
        <v>0</v>
      </c>
      <c r="G294" s="553">
        <v>0</v>
      </c>
      <c r="H294" s="553">
        <v>0</v>
      </c>
      <c r="I294" s="553">
        <v>0</v>
      </c>
      <c r="J294" s="553">
        <v>0</v>
      </c>
      <c r="K294" s="553">
        <v>0</v>
      </c>
      <c r="L294" s="553">
        <v>0</v>
      </c>
      <c r="M294" s="553">
        <v>0</v>
      </c>
      <c r="N294" s="553">
        <v>0</v>
      </c>
      <c r="O294" s="553">
        <v>0</v>
      </c>
      <c r="P294" s="553">
        <v>0</v>
      </c>
      <c r="Q294" s="553">
        <v>0</v>
      </c>
      <c r="R294" s="553">
        <v>0</v>
      </c>
      <c r="S294" s="553">
        <v>0</v>
      </c>
      <c r="T294" s="553">
        <v>0</v>
      </c>
      <c r="U294" s="553">
        <v>0</v>
      </c>
      <c r="V294" s="553">
        <v>0</v>
      </c>
      <c r="W294" s="553">
        <v>0</v>
      </c>
      <c r="X294" s="553">
        <v>0</v>
      </c>
      <c r="Y294" s="553">
        <v>0</v>
      </c>
      <c r="Z294" s="553">
        <v>0</v>
      </c>
      <c r="AA294" s="553"/>
      <c r="AB294" s="553"/>
      <c r="AD294" s="553"/>
    </row>
    <row r="295" spans="1:35" ht="20.25" customHeight="1" x14ac:dyDescent="0.3">
      <c r="A295" s="922" t="s">
        <v>2020</v>
      </c>
      <c r="B295" s="923" t="str">
        <f t="shared" si="11"/>
        <v/>
      </c>
      <c r="C295" s="925" t="s">
        <v>2021</v>
      </c>
      <c r="D295" s="925"/>
      <c r="E295" s="921">
        <v>0</v>
      </c>
      <c r="F295" s="921">
        <v>0</v>
      </c>
      <c r="G295" s="921">
        <v>0</v>
      </c>
      <c r="H295" s="921">
        <v>0</v>
      </c>
      <c r="I295" s="921">
        <v>0</v>
      </c>
      <c r="J295" s="921">
        <v>0</v>
      </c>
      <c r="K295" s="921">
        <v>0</v>
      </c>
      <c r="L295" s="921">
        <v>0</v>
      </c>
      <c r="M295" s="921">
        <v>0</v>
      </c>
      <c r="N295" s="921">
        <v>0</v>
      </c>
      <c r="O295" s="921">
        <v>0</v>
      </c>
      <c r="P295" s="921">
        <v>0</v>
      </c>
      <c r="Q295" s="921">
        <v>0</v>
      </c>
      <c r="R295" s="921">
        <v>0</v>
      </c>
      <c r="S295" s="921">
        <v>0</v>
      </c>
      <c r="T295" s="921">
        <v>0</v>
      </c>
      <c r="U295" s="921">
        <v>0</v>
      </c>
      <c r="V295" s="921">
        <v>0</v>
      </c>
      <c r="W295" s="921">
        <v>0</v>
      </c>
      <c r="X295" s="921">
        <v>0</v>
      </c>
      <c r="Y295" s="921">
        <v>0</v>
      </c>
      <c r="Z295" s="921">
        <v>0</v>
      </c>
      <c r="AA295" s="921"/>
      <c r="AB295" s="921"/>
      <c r="AD295" s="553"/>
      <c r="AF295" s="564"/>
      <c r="AG295" s="564"/>
      <c r="AH295" s="564"/>
      <c r="AI295" s="564"/>
    </row>
    <row r="296" spans="1:35" ht="19.5" customHeight="1" x14ac:dyDescent="0.3">
      <c r="A296" s="563">
        <v>3.2</v>
      </c>
      <c r="B296" s="552" t="str">
        <f t="shared" si="11"/>
        <v>X</v>
      </c>
      <c r="C296" s="539" t="s">
        <v>2022</v>
      </c>
      <c r="D296" s="539"/>
      <c r="E296" s="553">
        <v>-3.5810065269470215</v>
      </c>
      <c r="F296" s="553">
        <v>28.258329391479492</v>
      </c>
      <c r="G296" s="553">
        <v>20.762735366821289</v>
      </c>
      <c r="H296" s="553">
        <v>3.8586862087249756</v>
      </c>
      <c r="I296" s="553">
        <v>3.2858555316925049</v>
      </c>
      <c r="J296" s="553">
        <v>3.0257952213287354</v>
      </c>
      <c r="K296" s="553">
        <v>-2.6912596225738525</v>
      </c>
      <c r="L296" s="553">
        <v>-3.4000790119171143</v>
      </c>
      <c r="M296" s="553">
        <v>4.8706440925598145</v>
      </c>
      <c r="N296" s="553">
        <v>2.9755926132202148</v>
      </c>
      <c r="O296" s="553">
        <v>-6.5224785804748535</v>
      </c>
      <c r="P296" s="553">
        <v>3.7958469390869141</v>
      </c>
      <c r="Q296" s="553">
        <v>-13.607491493225098</v>
      </c>
      <c r="R296" s="553">
        <v>6.5550270080566406</v>
      </c>
      <c r="S296" s="553">
        <v>-9.7128591537475586</v>
      </c>
      <c r="T296" s="553">
        <v>-9.4053401947021484</v>
      </c>
      <c r="U296" s="553">
        <v>-27.848194122314453</v>
      </c>
      <c r="V296" s="553">
        <v>-18.435268402099609</v>
      </c>
      <c r="W296" s="553">
        <v>-29.269563674926758</v>
      </c>
      <c r="X296" s="553">
        <v>-3.3457989692687988</v>
      </c>
      <c r="Y296" s="553">
        <v>-28.823087692260742</v>
      </c>
      <c r="Z296" s="553">
        <v>1.0220869779586792</v>
      </c>
      <c r="AA296" s="553">
        <v>-8.8498706817626953</v>
      </c>
      <c r="AB296" s="553">
        <v>-1.4409999847412109</v>
      </c>
      <c r="AD296" s="553"/>
    </row>
    <row r="297" spans="1:35" x14ac:dyDescent="0.3">
      <c r="A297" s="563" t="s">
        <v>2023</v>
      </c>
      <c r="B297" s="552" t="str">
        <f t="shared" si="11"/>
        <v/>
      </c>
      <c r="C297" s="575" t="s">
        <v>2024</v>
      </c>
      <c r="D297" s="575"/>
      <c r="E297" s="553">
        <v>0</v>
      </c>
      <c r="F297" s="553">
        <v>0</v>
      </c>
      <c r="G297" s="553">
        <v>0</v>
      </c>
      <c r="H297" s="553">
        <v>0</v>
      </c>
      <c r="I297" s="553">
        <v>0</v>
      </c>
      <c r="J297" s="553">
        <v>0</v>
      </c>
      <c r="K297" s="553">
        <v>0</v>
      </c>
      <c r="L297" s="553">
        <v>0</v>
      </c>
      <c r="M297" s="553">
        <v>0</v>
      </c>
      <c r="N297" s="553">
        <v>0</v>
      </c>
      <c r="O297" s="553">
        <v>0</v>
      </c>
      <c r="P297" s="553">
        <v>0</v>
      </c>
      <c r="Q297" s="553">
        <v>0</v>
      </c>
      <c r="R297" s="553">
        <v>0</v>
      </c>
      <c r="S297" s="553">
        <v>0</v>
      </c>
      <c r="T297" s="553">
        <v>0</v>
      </c>
      <c r="U297" s="553">
        <v>0</v>
      </c>
      <c r="V297" s="553">
        <v>0</v>
      </c>
      <c r="W297" s="553">
        <v>0</v>
      </c>
      <c r="X297" s="553">
        <v>0</v>
      </c>
      <c r="Y297" s="553">
        <v>0</v>
      </c>
      <c r="Z297" s="553">
        <v>0</v>
      </c>
      <c r="AA297" s="553"/>
      <c r="AB297" s="553"/>
      <c r="AC297" s="574"/>
      <c r="AD297" s="553"/>
    </row>
    <row r="298" spans="1:35" x14ac:dyDescent="0.3">
      <c r="A298" s="563" t="s">
        <v>2025</v>
      </c>
      <c r="B298" s="552" t="str">
        <f t="shared" si="11"/>
        <v/>
      </c>
      <c r="C298" s="555" t="s">
        <v>2026</v>
      </c>
      <c r="D298" s="555"/>
      <c r="E298" s="553">
        <v>0</v>
      </c>
      <c r="F298" s="553">
        <v>0</v>
      </c>
      <c r="G298" s="553">
        <v>0</v>
      </c>
      <c r="H298" s="553">
        <v>0</v>
      </c>
      <c r="I298" s="553">
        <v>0</v>
      </c>
      <c r="J298" s="553">
        <v>0</v>
      </c>
      <c r="K298" s="553">
        <v>0</v>
      </c>
      <c r="L298" s="553">
        <v>0</v>
      </c>
      <c r="M298" s="553">
        <v>0</v>
      </c>
      <c r="N298" s="553">
        <v>0</v>
      </c>
      <c r="O298" s="553">
        <v>0</v>
      </c>
      <c r="P298" s="553">
        <v>0</v>
      </c>
      <c r="Q298" s="553">
        <v>0</v>
      </c>
      <c r="R298" s="553">
        <v>0</v>
      </c>
      <c r="S298" s="553">
        <v>0</v>
      </c>
      <c r="T298" s="553">
        <v>0</v>
      </c>
      <c r="U298" s="553">
        <v>0</v>
      </c>
      <c r="V298" s="553">
        <v>0</v>
      </c>
      <c r="W298" s="553">
        <v>0</v>
      </c>
      <c r="X298" s="553">
        <v>0</v>
      </c>
      <c r="Y298" s="553">
        <v>0</v>
      </c>
      <c r="Z298" s="553">
        <v>0</v>
      </c>
      <c r="AA298" s="553"/>
      <c r="AB298" s="553"/>
      <c r="AD298" s="553"/>
    </row>
    <row r="299" spans="1:35" x14ac:dyDescent="0.3">
      <c r="A299" s="563" t="s">
        <v>2027</v>
      </c>
      <c r="B299" s="552" t="str">
        <f t="shared" si="11"/>
        <v/>
      </c>
      <c r="C299" s="555" t="s">
        <v>2028</v>
      </c>
      <c r="D299" s="555"/>
      <c r="E299" s="553">
        <v>0</v>
      </c>
      <c r="F299" s="553">
        <v>0</v>
      </c>
      <c r="G299" s="553">
        <v>0</v>
      </c>
      <c r="H299" s="553">
        <v>0</v>
      </c>
      <c r="I299" s="553">
        <v>0</v>
      </c>
      <c r="J299" s="553">
        <v>0</v>
      </c>
      <c r="K299" s="553">
        <v>0</v>
      </c>
      <c r="L299" s="553">
        <v>0</v>
      </c>
      <c r="M299" s="553">
        <v>0</v>
      </c>
      <c r="N299" s="553">
        <v>0</v>
      </c>
      <c r="O299" s="553">
        <v>0</v>
      </c>
      <c r="P299" s="553">
        <v>0</v>
      </c>
      <c r="Q299" s="553">
        <v>0</v>
      </c>
      <c r="R299" s="553">
        <v>0</v>
      </c>
      <c r="S299" s="553">
        <v>0</v>
      </c>
      <c r="T299" s="553">
        <v>0</v>
      </c>
      <c r="U299" s="553">
        <v>0</v>
      </c>
      <c r="V299" s="553">
        <v>0</v>
      </c>
      <c r="W299" s="553">
        <v>0</v>
      </c>
      <c r="X299" s="553">
        <v>0</v>
      </c>
      <c r="Y299" s="553">
        <v>0</v>
      </c>
      <c r="Z299" s="553">
        <v>0</v>
      </c>
      <c r="AA299" s="553"/>
      <c r="AB299" s="553"/>
      <c r="AD299" s="553"/>
    </row>
    <row r="300" spans="1:35" x14ac:dyDescent="0.3">
      <c r="A300" s="563" t="s">
        <v>2029</v>
      </c>
      <c r="B300" s="552" t="str">
        <f t="shared" si="11"/>
        <v>X</v>
      </c>
      <c r="C300" s="575" t="s">
        <v>2030</v>
      </c>
      <c r="D300" s="575"/>
      <c r="E300" s="553">
        <v>-27.925840377807617</v>
      </c>
      <c r="F300" s="553">
        <v>28.306015014648438</v>
      </c>
      <c r="G300" s="553">
        <v>-0.68485301733016968</v>
      </c>
      <c r="H300" s="553">
        <v>-2.672813892364502</v>
      </c>
      <c r="I300" s="553">
        <v>1.0295189619064331</v>
      </c>
      <c r="J300" s="553">
        <v>0.82513302564620972</v>
      </c>
      <c r="K300" s="553">
        <v>-3.1261711120605469</v>
      </c>
      <c r="L300" s="553">
        <v>-2.6596291065216064</v>
      </c>
      <c r="M300" s="553">
        <v>4.2873258590698242</v>
      </c>
      <c r="N300" s="553">
        <v>2.7351939678192139</v>
      </c>
      <c r="O300" s="553">
        <v>-6.6025981903076172</v>
      </c>
      <c r="P300" s="553">
        <v>1.2043050527572632</v>
      </c>
      <c r="Q300" s="553">
        <v>-12.14762020111084</v>
      </c>
      <c r="R300" s="553">
        <v>7.4825139045715332</v>
      </c>
      <c r="S300" s="553">
        <v>-8.6958856582641602</v>
      </c>
      <c r="T300" s="553">
        <v>-7.7688698768615723</v>
      </c>
      <c r="U300" s="553">
        <v>-28.371912002563477</v>
      </c>
      <c r="V300" s="553">
        <v>-21.719612121582031</v>
      </c>
      <c r="W300" s="553">
        <v>-32.100555419921875</v>
      </c>
      <c r="X300" s="553">
        <v>1.3699239492416382</v>
      </c>
      <c r="Y300" s="553">
        <v>-23.754440307617188</v>
      </c>
      <c r="Z300" s="553">
        <v>10.472901344299316</v>
      </c>
      <c r="AA300" s="553">
        <v>-6.0300002098083496</v>
      </c>
      <c r="AB300" s="553">
        <v>2.5590000152587891</v>
      </c>
      <c r="AD300" s="553"/>
    </row>
    <row r="301" spans="1:35" x14ac:dyDescent="0.3">
      <c r="A301" s="563" t="s">
        <v>2031</v>
      </c>
      <c r="B301" s="552" t="str">
        <f t="shared" si="11"/>
        <v>X</v>
      </c>
      <c r="C301" s="555" t="s">
        <v>2032</v>
      </c>
      <c r="D301" s="555"/>
      <c r="E301" s="553">
        <v>-27.878545761108398</v>
      </c>
      <c r="F301" s="553">
        <v>28.53135871887207</v>
      </c>
      <c r="G301" s="553">
        <v>7.6931998133659363E-2</v>
      </c>
      <c r="H301" s="553">
        <v>-2.6405060291290283</v>
      </c>
      <c r="I301" s="553">
        <v>3.7555680274963379</v>
      </c>
      <c r="J301" s="553">
        <v>-0.42816999554634094</v>
      </c>
      <c r="K301" s="553">
        <v>-1.3973309993743896</v>
      </c>
      <c r="L301" s="553">
        <v>-4.6921038627624512</v>
      </c>
      <c r="M301" s="553">
        <v>3.698235034942627</v>
      </c>
      <c r="N301" s="553">
        <v>1.6483839750289917</v>
      </c>
      <c r="O301" s="553">
        <v>-5.0840611457824707</v>
      </c>
      <c r="P301" s="553">
        <v>0.96979397535324097</v>
      </c>
      <c r="Q301" s="553">
        <v>-4.5259060859680176</v>
      </c>
      <c r="R301" s="553">
        <v>4.8515758514404297</v>
      </c>
      <c r="S301" s="553">
        <v>-3.3674790859222412</v>
      </c>
      <c r="T301" s="553">
        <v>-8.7619819641113281</v>
      </c>
      <c r="U301" s="553">
        <v>-10.10660457611084</v>
      </c>
      <c r="V301" s="553">
        <v>-10.788966178894043</v>
      </c>
      <c r="W301" s="553">
        <v>-13.181193351745605</v>
      </c>
      <c r="X301" s="553">
        <v>5.6030311584472656</v>
      </c>
      <c r="Y301" s="553">
        <v>-28.527181625366211</v>
      </c>
      <c r="Z301" s="553">
        <v>27.016796112060547</v>
      </c>
      <c r="AA301" s="553">
        <v>9.4700002670288086</v>
      </c>
      <c r="AB301" s="553">
        <v>-19.003000259399414</v>
      </c>
      <c r="AD301" s="553"/>
    </row>
    <row r="302" spans="1:35" x14ac:dyDescent="0.3">
      <c r="A302" s="563" t="s">
        <v>2033</v>
      </c>
      <c r="B302" s="552" t="str">
        <f t="shared" si="11"/>
        <v/>
      </c>
      <c r="C302" s="555" t="s">
        <v>2034</v>
      </c>
      <c r="D302" s="555"/>
      <c r="E302" s="553">
        <v>0</v>
      </c>
      <c r="F302" s="553">
        <v>0</v>
      </c>
      <c r="G302" s="553">
        <v>0</v>
      </c>
      <c r="H302" s="553">
        <v>0</v>
      </c>
      <c r="I302" s="553">
        <v>0</v>
      </c>
      <c r="J302" s="553">
        <v>0</v>
      </c>
      <c r="K302" s="553">
        <v>0</v>
      </c>
      <c r="L302" s="553">
        <v>0</v>
      </c>
      <c r="M302" s="553">
        <v>0</v>
      </c>
      <c r="N302" s="553">
        <v>0</v>
      </c>
      <c r="O302" s="553">
        <v>0</v>
      </c>
      <c r="P302" s="553">
        <v>0</v>
      </c>
      <c r="Q302" s="553">
        <v>0</v>
      </c>
      <c r="R302" s="553">
        <v>0</v>
      </c>
      <c r="S302" s="553">
        <v>0</v>
      </c>
      <c r="T302" s="553">
        <v>0</v>
      </c>
      <c r="U302" s="553">
        <v>0</v>
      </c>
      <c r="V302" s="553">
        <v>0</v>
      </c>
      <c r="W302" s="553">
        <v>0</v>
      </c>
      <c r="X302" s="553">
        <v>0</v>
      </c>
      <c r="Y302" s="553">
        <v>0</v>
      </c>
      <c r="Z302" s="553">
        <v>0</v>
      </c>
      <c r="AA302" s="553"/>
      <c r="AB302" s="553"/>
      <c r="AD302" s="553"/>
    </row>
    <row r="303" spans="1:35" x14ac:dyDescent="0.3">
      <c r="A303" s="563" t="s">
        <v>2035</v>
      </c>
      <c r="B303" s="552" t="str">
        <f t="shared" si="11"/>
        <v>X</v>
      </c>
      <c r="C303" s="555" t="s">
        <v>2036</v>
      </c>
      <c r="D303" s="555"/>
      <c r="E303" s="553">
        <v>0</v>
      </c>
      <c r="F303" s="553">
        <v>0</v>
      </c>
      <c r="G303" s="553">
        <v>0</v>
      </c>
      <c r="H303" s="553">
        <v>0</v>
      </c>
      <c r="I303" s="553">
        <v>0</v>
      </c>
      <c r="J303" s="553">
        <v>0</v>
      </c>
      <c r="K303" s="553">
        <v>0</v>
      </c>
      <c r="L303" s="553">
        <v>0</v>
      </c>
      <c r="M303" s="553">
        <v>0</v>
      </c>
      <c r="N303" s="553">
        <v>0</v>
      </c>
      <c r="O303" s="553">
        <v>0</v>
      </c>
      <c r="P303" s="553">
        <v>0</v>
      </c>
      <c r="Q303" s="553">
        <v>0</v>
      </c>
      <c r="R303" s="553">
        <v>0</v>
      </c>
      <c r="S303" s="553">
        <v>0</v>
      </c>
      <c r="T303" s="553">
        <v>0</v>
      </c>
      <c r="U303" s="553">
        <v>0</v>
      </c>
      <c r="V303" s="553">
        <v>0</v>
      </c>
      <c r="W303" s="553">
        <v>0</v>
      </c>
      <c r="X303" s="553">
        <v>0</v>
      </c>
      <c r="Y303" s="553">
        <v>0</v>
      </c>
      <c r="Z303" s="553">
        <v>0</v>
      </c>
      <c r="AA303" s="553">
        <v>-1.4010000228881836</v>
      </c>
      <c r="AB303" s="553">
        <v>-1.4559999704360962</v>
      </c>
      <c r="AD303" s="553"/>
    </row>
    <row r="304" spans="1:35" x14ac:dyDescent="0.3">
      <c r="A304" s="563" t="s">
        <v>2037</v>
      </c>
      <c r="B304" s="552" t="str">
        <f t="shared" si="11"/>
        <v>X</v>
      </c>
      <c r="C304" s="555" t="s">
        <v>2038</v>
      </c>
      <c r="D304" s="555"/>
      <c r="E304" s="553">
        <v>0</v>
      </c>
      <c r="F304" s="553">
        <v>0</v>
      </c>
      <c r="G304" s="553">
        <v>0</v>
      </c>
      <c r="H304" s="553">
        <v>0</v>
      </c>
      <c r="I304" s="553">
        <v>0</v>
      </c>
      <c r="J304" s="553">
        <v>0</v>
      </c>
      <c r="K304" s="553">
        <v>0</v>
      </c>
      <c r="L304" s="553">
        <v>0</v>
      </c>
      <c r="M304" s="553">
        <v>0</v>
      </c>
      <c r="N304" s="553">
        <v>0</v>
      </c>
      <c r="O304" s="553">
        <v>0</v>
      </c>
      <c r="P304" s="553">
        <v>0</v>
      </c>
      <c r="Q304" s="553">
        <v>0</v>
      </c>
      <c r="R304" s="553">
        <v>0</v>
      </c>
      <c r="S304" s="553">
        <v>0</v>
      </c>
      <c r="T304" s="553">
        <v>0</v>
      </c>
      <c r="U304" s="553">
        <v>0</v>
      </c>
      <c r="V304" s="553">
        <v>0</v>
      </c>
      <c r="W304" s="553">
        <v>0</v>
      </c>
      <c r="X304" s="553">
        <v>0</v>
      </c>
      <c r="Y304" s="553">
        <v>0</v>
      </c>
      <c r="Z304" s="553">
        <v>0</v>
      </c>
      <c r="AA304" s="553">
        <v>1.9290000200271606</v>
      </c>
      <c r="AB304" s="553">
        <v>0</v>
      </c>
      <c r="AD304" s="553"/>
    </row>
    <row r="305" spans="1:30" x14ac:dyDescent="0.3">
      <c r="A305" s="563" t="s">
        <v>2039</v>
      </c>
      <c r="B305" s="552" t="str">
        <f t="shared" si="11"/>
        <v/>
      </c>
      <c r="C305" s="556" t="s">
        <v>2040</v>
      </c>
      <c r="D305" s="556"/>
      <c r="E305" s="553">
        <v>0</v>
      </c>
      <c r="F305" s="553">
        <v>0</v>
      </c>
      <c r="G305" s="553">
        <v>0</v>
      </c>
      <c r="H305" s="553">
        <v>0</v>
      </c>
      <c r="I305" s="553">
        <v>0</v>
      </c>
      <c r="J305" s="553">
        <v>0</v>
      </c>
      <c r="K305" s="553">
        <v>0</v>
      </c>
      <c r="L305" s="553">
        <v>0</v>
      </c>
      <c r="M305" s="553">
        <v>0</v>
      </c>
      <c r="N305" s="553">
        <v>0</v>
      </c>
      <c r="O305" s="553">
        <v>0</v>
      </c>
      <c r="P305" s="553">
        <v>0</v>
      </c>
      <c r="Q305" s="553">
        <v>0</v>
      </c>
      <c r="R305" s="553">
        <v>0</v>
      </c>
      <c r="S305" s="553">
        <v>0</v>
      </c>
      <c r="T305" s="553">
        <v>0</v>
      </c>
      <c r="U305" s="553">
        <v>0</v>
      </c>
      <c r="V305" s="553">
        <v>0</v>
      </c>
      <c r="W305" s="553">
        <v>0</v>
      </c>
      <c r="X305" s="553">
        <v>0</v>
      </c>
      <c r="Y305" s="553">
        <v>0</v>
      </c>
      <c r="Z305" s="553">
        <v>0</v>
      </c>
      <c r="AA305" s="553"/>
      <c r="AB305" s="553"/>
      <c r="AD305" s="553"/>
    </row>
    <row r="306" spans="1:30" x14ac:dyDescent="0.3">
      <c r="A306" s="563" t="s">
        <v>2041</v>
      </c>
      <c r="B306" s="552" t="str">
        <f t="shared" si="11"/>
        <v>X</v>
      </c>
      <c r="C306" s="556" t="s">
        <v>2042</v>
      </c>
      <c r="D306" s="556"/>
      <c r="E306" s="553">
        <v>0</v>
      </c>
      <c r="F306" s="553">
        <v>0</v>
      </c>
      <c r="G306" s="553">
        <v>0</v>
      </c>
      <c r="H306" s="553">
        <v>0</v>
      </c>
      <c r="I306" s="553">
        <v>0</v>
      </c>
      <c r="J306" s="553">
        <v>0</v>
      </c>
      <c r="K306" s="553">
        <v>0</v>
      </c>
      <c r="L306" s="553">
        <v>0</v>
      </c>
      <c r="M306" s="553">
        <v>0</v>
      </c>
      <c r="N306" s="553">
        <v>0</v>
      </c>
      <c r="O306" s="553">
        <v>0</v>
      </c>
      <c r="P306" s="553">
        <v>0</v>
      </c>
      <c r="Q306" s="553">
        <v>0</v>
      </c>
      <c r="R306" s="553">
        <v>0</v>
      </c>
      <c r="S306" s="553">
        <v>0</v>
      </c>
      <c r="T306" s="553">
        <v>0</v>
      </c>
      <c r="U306" s="553">
        <v>0</v>
      </c>
      <c r="V306" s="553">
        <v>0</v>
      </c>
      <c r="W306" s="553">
        <v>0</v>
      </c>
      <c r="X306" s="553">
        <v>0</v>
      </c>
      <c r="Y306" s="553">
        <v>0</v>
      </c>
      <c r="Z306" s="553">
        <v>0</v>
      </c>
      <c r="AA306" s="553">
        <v>1.9290000200271606</v>
      </c>
      <c r="AB306" s="553">
        <v>0</v>
      </c>
      <c r="AD306" s="553"/>
    </row>
    <row r="307" spans="1:30" x14ac:dyDescent="0.3">
      <c r="A307" s="563" t="s">
        <v>2043</v>
      </c>
      <c r="B307" s="552" t="str">
        <f t="shared" si="11"/>
        <v/>
      </c>
      <c r="C307" s="555" t="s">
        <v>2044</v>
      </c>
      <c r="D307" s="555"/>
      <c r="E307" s="553">
        <v>0</v>
      </c>
      <c r="F307" s="553">
        <v>0</v>
      </c>
      <c r="G307" s="553">
        <v>0</v>
      </c>
      <c r="H307" s="553">
        <v>0</v>
      </c>
      <c r="I307" s="553">
        <v>0</v>
      </c>
      <c r="J307" s="553">
        <v>0</v>
      </c>
      <c r="K307" s="553">
        <v>0</v>
      </c>
      <c r="L307" s="553">
        <v>0</v>
      </c>
      <c r="M307" s="553">
        <v>0</v>
      </c>
      <c r="N307" s="553">
        <v>0</v>
      </c>
      <c r="O307" s="553">
        <v>0</v>
      </c>
      <c r="P307" s="553">
        <v>0</v>
      </c>
      <c r="Q307" s="553">
        <v>0</v>
      </c>
      <c r="R307" s="553">
        <v>0</v>
      </c>
      <c r="S307" s="553">
        <v>0</v>
      </c>
      <c r="T307" s="553">
        <v>0</v>
      </c>
      <c r="U307" s="553">
        <v>0</v>
      </c>
      <c r="V307" s="553">
        <v>0</v>
      </c>
      <c r="W307" s="553">
        <v>0</v>
      </c>
      <c r="X307" s="553">
        <v>0</v>
      </c>
      <c r="Y307" s="553">
        <v>0</v>
      </c>
      <c r="Z307" s="553">
        <v>0</v>
      </c>
      <c r="AA307" s="553"/>
      <c r="AB307" s="553"/>
      <c r="AD307" s="553"/>
    </row>
    <row r="308" spans="1:30" x14ac:dyDescent="0.3">
      <c r="A308" s="563" t="s">
        <v>2045</v>
      </c>
      <c r="B308" s="552" t="str">
        <f t="shared" si="11"/>
        <v/>
      </c>
      <c r="C308" s="556" t="s">
        <v>2046</v>
      </c>
      <c r="D308" s="556"/>
      <c r="E308" s="553">
        <v>0</v>
      </c>
      <c r="F308" s="553">
        <v>0</v>
      </c>
      <c r="G308" s="553">
        <v>0</v>
      </c>
      <c r="H308" s="553">
        <v>0</v>
      </c>
      <c r="I308" s="553">
        <v>0</v>
      </c>
      <c r="J308" s="553">
        <v>0</v>
      </c>
      <c r="K308" s="553">
        <v>0</v>
      </c>
      <c r="L308" s="553">
        <v>0</v>
      </c>
      <c r="M308" s="553">
        <v>0</v>
      </c>
      <c r="N308" s="553">
        <v>0</v>
      </c>
      <c r="O308" s="553">
        <v>0</v>
      </c>
      <c r="P308" s="553">
        <v>0</v>
      </c>
      <c r="Q308" s="553">
        <v>0</v>
      </c>
      <c r="R308" s="553">
        <v>0</v>
      </c>
      <c r="S308" s="553">
        <v>0</v>
      </c>
      <c r="T308" s="553">
        <v>0</v>
      </c>
      <c r="U308" s="553">
        <v>0</v>
      </c>
      <c r="V308" s="553">
        <v>0</v>
      </c>
      <c r="W308" s="553">
        <v>0</v>
      </c>
      <c r="X308" s="553">
        <v>0</v>
      </c>
      <c r="Y308" s="553">
        <v>0</v>
      </c>
      <c r="Z308" s="553">
        <v>0</v>
      </c>
      <c r="AA308" s="553"/>
      <c r="AB308" s="553"/>
      <c r="AD308" s="553"/>
    </row>
    <row r="309" spans="1:30" x14ac:dyDescent="0.3">
      <c r="A309" s="563" t="s">
        <v>2047</v>
      </c>
      <c r="B309" s="552" t="str">
        <f t="shared" si="11"/>
        <v/>
      </c>
      <c r="C309" s="556" t="s">
        <v>2048</v>
      </c>
      <c r="D309" s="556"/>
      <c r="E309" s="553">
        <v>0</v>
      </c>
      <c r="F309" s="553">
        <v>0</v>
      </c>
      <c r="G309" s="553">
        <v>0</v>
      </c>
      <c r="H309" s="553">
        <v>0</v>
      </c>
      <c r="I309" s="553">
        <v>0</v>
      </c>
      <c r="J309" s="553">
        <v>0</v>
      </c>
      <c r="K309" s="553">
        <v>0</v>
      </c>
      <c r="L309" s="553">
        <v>0</v>
      </c>
      <c r="M309" s="553">
        <v>0</v>
      </c>
      <c r="N309" s="553">
        <v>0</v>
      </c>
      <c r="O309" s="553">
        <v>0</v>
      </c>
      <c r="P309" s="553">
        <v>0</v>
      </c>
      <c r="Q309" s="553">
        <v>0</v>
      </c>
      <c r="R309" s="553">
        <v>0</v>
      </c>
      <c r="S309" s="553">
        <v>0</v>
      </c>
      <c r="T309" s="553">
        <v>0</v>
      </c>
      <c r="U309" s="553">
        <v>0</v>
      </c>
      <c r="V309" s="553">
        <v>0</v>
      </c>
      <c r="W309" s="553">
        <v>0</v>
      </c>
      <c r="X309" s="553">
        <v>0</v>
      </c>
      <c r="Y309" s="553">
        <v>0</v>
      </c>
      <c r="Z309" s="553">
        <v>0</v>
      </c>
      <c r="AA309" s="553"/>
      <c r="AB309" s="553"/>
      <c r="AD309" s="553"/>
    </row>
    <row r="310" spans="1:30" x14ac:dyDescent="0.3">
      <c r="A310" s="563" t="s">
        <v>2049</v>
      </c>
      <c r="B310" s="552" t="str">
        <f t="shared" si="11"/>
        <v/>
      </c>
      <c r="C310" s="556" t="s">
        <v>2050</v>
      </c>
      <c r="D310" s="556"/>
      <c r="E310" s="553">
        <v>0</v>
      </c>
      <c r="F310" s="553">
        <v>0</v>
      </c>
      <c r="G310" s="553">
        <v>0</v>
      </c>
      <c r="H310" s="553">
        <v>0</v>
      </c>
      <c r="I310" s="553">
        <v>0</v>
      </c>
      <c r="J310" s="553">
        <v>0</v>
      </c>
      <c r="K310" s="553">
        <v>0</v>
      </c>
      <c r="L310" s="553">
        <v>0</v>
      </c>
      <c r="M310" s="553">
        <v>0</v>
      </c>
      <c r="N310" s="553">
        <v>0</v>
      </c>
      <c r="O310" s="553">
        <v>0</v>
      </c>
      <c r="P310" s="553">
        <v>0</v>
      </c>
      <c r="Q310" s="553">
        <v>0</v>
      </c>
      <c r="R310" s="553">
        <v>0</v>
      </c>
      <c r="S310" s="553">
        <v>0</v>
      </c>
      <c r="T310" s="553">
        <v>0</v>
      </c>
      <c r="U310" s="553">
        <v>0</v>
      </c>
      <c r="V310" s="553">
        <v>0</v>
      </c>
      <c r="W310" s="553">
        <v>0</v>
      </c>
      <c r="X310" s="553">
        <v>0</v>
      </c>
      <c r="Y310" s="553">
        <v>0</v>
      </c>
      <c r="Z310" s="553">
        <v>0</v>
      </c>
      <c r="AA310" s="553"/>
      <c r="AB310" s="553"/>
      <c r="AD310" s="553"/>
    </row>
    <row r="311" spans="1:30" x14ac:dyDescent="0.3">
      <c r="A311" s="563" t="s">
        <v>2051</v>
      </c>
      <c r="B311" s="552" t="str">
        <f t="shared" si="11"/>
        <v/>
      </c>
      <c r="C311" s="556" t="s">
        <v>2052</v>
      </c>
      <c r="D311" s="556"/>
      <c r="E311" s="553">
        <v>0</v>
      </c>
      <c r="F311" s="553">
        <v>0</v>
      </c>
      <c r="G311" s="553">
        <v>0</v>
      </c>
      <c r="H311" s="553">
        <v>0</v>
      </c>
      <c r="I311" s="553">
        <v>0</v>
      </c>
      <c r="J311" s="553">
        <v>0</v>
      </c>
      <c r="K311" s="553">
        <v>0</v>
      </c>
      <c r="L311" s="553">
        <v>0</v>
      </c>
      <c r="M311" s="553">
        <v>0</v>
      </c>
      <c r="N311" s="553">
        <v>0</v>
      </c>
      <c r="O311" s="553">
        <v>0</v>
      </c>
      <c r="P311" s="553">
        <v>0</v>
      </c>
      <c r="Q311" s="553">
        <v>0</v>
      </c>
      <c r="R311" s="553">
        <v>0</v>
      </c>
      <c r="S311" s="553">
        <v>0</v>
      </c>
      <c r="T311" s="553">
        <v>0</v>
      </c>
      <c r="U311" s="553">
        <v>0</v>
      </c>
      <c r="V311" s="553">
        <v>0</v>
      </c>
      <c r="W311" s="553">
        <v>0</v>
      </c>
      <c r="X311" s="553">
        <v>0</v>
      </c>
      <c r="Y311" s="553">
        <v>0</v>
      </c>
      <c r="Z311" s="553">
        <v>0</v>
      </c>
      <c r="AA311" s="553"/>
      <c r="AB311" s="553"/>
      <c r="AD311" s="553"/>
    </row>
    <row r="312" spans="1:30" x14ac:dyDescent="0.3">
      <c r="A312" s="563" t="s">
        <v>2053</v>
      </c>
      <c r="B312" s="552" t="str">
        <f t="shared" si="11"/>
        <v/>
      </c>
      <c r="C312" s="556" t="s">
        <v>2054</v>
      </c>
      <c r="D312" s="556"/>
      <c r="E312" s="553">
        <v>0</v>
      </c>
      <c r="F312" s="553">
        <v>0</v>
      </c>
      <c r="G312" s="553">
        <v>0</v>
      </c>
      <c r="H312" s="553">
        <v>0</v>
      </c>
      <c r="I312" s="553">
        <v>0</v>
      </c>
      <c r="J312" s="553">
        <v>0</v>
      </c>
      <c r="K312" s="553">
        <v>0</v>
      </c>
      <c r="L312" s="553">
        <v>0</v>
      </c>
      <c r="M312" s="553">
        <v>0</v>
      </c>
      <c r="N312" s="553">
        <v>0</v>
      </c>
      <c r="O312" s="553">
        <v>0</v>
      </c>
      <c r="P312" s="553">
        <v>0</v>
      </c>
      <c r="Q312" s="553">
        <v>0</v>
      </c>
      <c r="R312" s="553">
        <v>0</v>
      </c>
      <c r="S312" s="553">
        <v>0</v>
      </c>
      <c r="T312" s="553">
        <v>0</v>
      </c>
      <c r="U312" s="553">
        <v>0</v>
      </c>
      <c r="V312" s="553">
        <v>0</v>
      </c>
      <c r="W312" s="553">
        <v>0</v>
      </c>
      <c r="X312" s="553">
        <v>0</v>
      </c>
      <c r="Y312" s="553">
        <v>0</v>
      </c>
      <c r="Z312" s="553">
        <v>0</v>
      </c>
      <c r="AA312" s="553"/>
      <c r="AB312" s="553"/>
      <c r="AD312" s="553"/>
    </row>
    <row r="313" spans="1:30" x14ac:dyDescent="0.3">
      <c r="A313" s="563" t="s">
        <v>2055</v>
      </c>
      <c r="B313" s="552" t="str">
        <f t="shared" si="11"/>
        <v/>
      </c>
      <c r="C313" s="555" t="s">
        <v>2056</v>
      </c>
      <c r="D313" s="555"/>
      <c r="E313" s="553">
        <v>0</v>
      </c>
      <c r="F313" s="553">
        <v>0</v>
      </c>
      <c r="G313" s="553">
        <v>0</v>
      </c>
      <c r="H313" s="553">
        <v>0</v>
      </c>
      <c r="I313" s="553">
        <v>0</v>
      </c>
      <c r="J313" s="553">
        <v>0</v>
      </c>
      <c r="K313" s="553">
        <v>0</v>
      </c>
      <c r="L313" s="553">
        <v>0</v>
      </c>
      <c r="M313" s="553">
        <v>0</v>
      </c>
      <c r="N313" s="553">
        <v>0</v>
      </c>
      <c r="O313" s="553">
        <v>0</v>
      </c>
      <c r="P313" s="553">
        <v>0</v>
      </c>
      <c r="Q313" s="553">
        <v>0</v>
      </c>
      <c r="R313" s="553">
        <v>0</v>
      </c>
      <c r="S313" s="553">
        <v>0</v>
      </c>
      <c r="T313" s="553">
        <v>0</v>
      </c>
      <c r="U313" s="553">
        <v>0</v>
      </c>
      <c r="V313" s="553">
        <v>0</v>
      </c>
      <c r="W313" s="553">
        <v>0</v>
      </c>
      <c r="X313" s="553">
        <v>0</v>
      </c>
      <c r="Y313" s="553">
        <v>0</v>
      </c>
      <c r="Z313" s="553">
        <v>0</v>
      </c>
      <c r="AA313" s="553"/>
      <c r="AB313" s="553"/>
      <c r="AD313" s="553"/>
    </row>
    <row r="314" spans="1:30" x14ac:dyDescent="0.3">
      <c r="A314" s="563" t="s">
        <v>2057</v>
      </c>
      <c r="B314" s="552" t="str">
        <f t="shared" si="11"/>
        <v/>
      </c>
      <c r="C314" s="556" t="s">
        <v>2058</v>
      </c>
      <c r="D314" s="556"/>
      <c r="E314" s="553">
        <v>0</v>
      </c>
      <c r="F314" s="553">
        <v>0</v>
      </c>
      <c r="G314" s="553">
        <v>0</v>
      </c>
      <c r="H314" s="553">
        <v>0</v>
      </c>
      <c r="I314" s="553">
        <v>0</v>
      </c>
      <c r="J314" s="553">
        <v>0</v>
      </c>
      <c r="K314" s="553">
        <v>0</v>
      </c>
      <c r="L314" s="553">
        <v>0</v>
      </c>
      <c r="M314" s="553">
        <v>0</v>
      </c>
      <c r="N314" s="553">
        <v>0</v>
      </c>
      <c r="O314" s="553">
        <v>0</v>
      </c>
      <c r="P314" s="553">
        <v>0</v>
      </c>
      <c r="Q314" s="553">
        <v>0</v>
      </c>
      <c r="R314" s="553">
        <v>0</v>
      </c>
      <c r="S314" s="553">
        <v>0</v>
      </c>
      <c r="T314" s="553">
        <v>0</v>
      </c>
      <c r="U314" s="553">
        <v>0</v>
      </c>
      <c r="V314" s="553">
        <v>0</v>
      </c>
      <c r="W314" s="553">
        <v>0</v>
      </c>
      <c r="X314" s="553">
        <v>0</v>
      </c>
      <c r="Y314" s="553">
        <v>0</v>
      </c>
      <c r="Z314" s="553">
        <v>0</v>
      </c>
      <c r="AA314" s="553"/>
      <c r="AB314" s="553"/>
      <c r="AD314" s="553"/>
    </row>
    <row r="315" spans="1:30" x14ac:dyDescent="0.3">
      <c r="A315" s="563" t="s">
        <v>2059</v>
      </c>
      <c r="B315" s="552" t="str">
        <f t="shared" si="11"/>
        <v/>
      </c>
      <c r="C315" s="556" t="s">
        <v>2060</v>
      </c>
      <c r="D315" s="556"/>
      <c r="E315" s="553">
        <v>0</v>
      </c>
      <c r="F315" s="553">
        <v>0</v>
      </c>
      <c r="G315" s="553">
        <v>0</v>
      </c>
      <c r="H315" s="553">
        <v>0</v>
      </c>
      <c r="I315" s="553">
        <v>0</v>
      </c>
      <c r="J315" s="553">
        <v>0</v>
      </c>
      <c r="K315" s="553">
        <v>0</v>
      </c>
      <c r="L315" s="553">
        <v>0</v>
      </c>
      <c r="M315" s="553">
        <v>0</v>
      </c>
      <c r="N315" s="553">
        <v>0</v>
      </c>
      <c r="O315" s="553">
        <v>0</v>
      </c>
      <c r="P315" s="553">
        <v>0</v>
      </c>
      <c r="Q315" s="553">
        <v>0</v>
      </c>
      <c r="R315" s="553">
        <v>0</v>
      </c>
      <c r="S315" s="553">
        <v>0</v>
      </c>
      <c r="T315" s="553">
        <v>0</v>
      </c>
      <c r="U315" s="553">
        <v>0</v>
      </c>
      <c r="V315" s="553">
        <v>0</v>
      </c>
      <c r="W315" s="553">
        <v>0</v>
      </c>
      <c r="X315" s="553">
        <v>0</v>
      </c>
      <c r="Y315" s="553">
        <v>0</v>
      </c>
      <c r="Z315" s="553">
        <v>0</v>
      </c>
      <c r="AA315" s="553"/>
      <c r="AB315" s="553"/>
      <c r="AD315" s="553"/>
    </row>
    <row r="316" spans="1:30" x14ac:dyDescent="0.3">
      <c r="A316" s="563" t="s">
        <v>2061</v>
      </c>
      <c r="B316" s="552" t="str">
        <f t="shared" si="11"/>
        <v>X</v>
      </c>
      <c r="C316" s="555" t="s">
        <v>2062</v>
      </c>
      <c r="D316" s="555"/>
      <c r="E316" s="553">
        <v>-4.7295998781919479E-2</v>
      </c>
      <c r="F316" s="553">
        <v>-0.22534400224685669</v>
      </c>
      <c r="G316" s="553">
        <v>-0.76178497076034546</v>
      </c>
      <c r="H316" s="553">
        <v>-3.2308001071214676E-2</v>
      </c>
      <c r="I316" s="553">
        <v>-2.7260489463806152</v>
      </c>
      <c r="J316" s="553">
        <v>1.253303050994873</v>
      </c>
      <c r="K316" s="553">
        <v>-1.7288399934768677</v>
      </c>
      <c r="L316" s="553">
        <v>2.0324749946594238</v>
      </c>
      <c r="M316" s="553">
        <v>0.58909100294113159</v>
      </c>
      <c r="N316" s="553">
        <v>1.0868099927902222</v>
      </c>
      <c r="O316" s="553">
        <v>-1.5185370445251465</v>
      </c>
      <c r="P316" s="553">
        <v>0.23451100289821625</v>
      </c>
      <c r="Q316" s="553">
        <v>-7.6217141151428223</v>
      </c>
      <c r="R316" s="553">
        <v>2.6309380531311035</v>
      </c>
      <c r="S316" s="553">
        <v>-5.328406810760498</v>
      </c>
      <c r="T316" s="553">
        <v>0.99311202764511108</v>
      </c>
      <c r="U316" s="553">
        <v>-18.26530647277832</v>
      </c>
      <c r="V316" s="553">
        <v>-10.930646896362305</v>
      </c>
      <c r="W316" s="553">
        <v>-18.919361114501953</v>
      </c>
      <c r="X316" s="553">
        <v>-4.2331070899963379</v>
      </c>
      <c r="Y316" s="553">
        <v>4.7727417945861816</v>
      </c>
      <c r="Z316" s="553">
        <v>-16.543895721435547</v>
      </c>
      <c r="AA316" s="553">
        <v>-16.027999877929688</v>
      </c>
      <c r="AB316" s="553">
        <v>23.017999649047852</v>
      </c>
      <c r="AD316" s="553"/>
    </row>
    <row r="317" spans="1:30" x14ac:dyDescent="0.3">
      <c r="A317" s="563" t="s">
        <v>2063</v>
      </c>
      <c r="B317" s="552" t="str">
        <f t="shared" si="11"/>
        <v/>
      </c>
      <c r="C317" s="556" t="s">
        <v>2064</v>
      </c>
      <c r="D317" s="556"/>
      <c r="E317" s="553">
        <v>0</v>
      </c>
      <c r="F317" s="553">
        <v>0</v>
      </c>
      <c r="G317" s="553">
        <v>0</v>
      </c>
      <c r="H317" s="553">
        <v>0</v>
      </c>
      <c r="I317" s="553">
        <v>0</v>
      </c>
      <c r="J317" s="553">
        <v>0</v>
      </c>
      <c r="K317" s="553">
        <v>0</v>
      </c>
      <c r="L317" s="553">
        <v>0</v>
      </c>
      <c r="M317" s="553">
        <v>0</v>
      </c>
      <c r="N317" s="553">
        <v>0</v>
      </c>
      <c r="O317" s="553">
        <v>0</v>
      </c>
      <c r="P317" s="553">
        <v>0</v>
      </c>
      <c r="Q317" s="553">
        <v>0</v>
      </c>
      <c r="R317" s="553">
        <v>0</v>
      </c>
      <c r="S317" s="553">
        <v>0</v>
      </c>
      <c r="T317" s="553">
        <v>0</v>
      </c>
      <c r="U317" s="553">
        <v>0</v>
      </c>
      <c r="V317" s="553">
        <v>0</v>
      </c>
      <c r="W317" s="553">
        <v>0</v>
      </c>
      <c r="X317" s="553">
        <v>0</v>
      </c>
      <c r="Y317" s="553">
        <v>0</v>
      </c>
      <c r="Z317" s="553">
        <v>0</v>
      </c>
      <c r="AA317" s="553"/>
      <c r="AB317" s="553"/>
      <c r="AD317" s="553"/>
    </row>
    <row r="318" spans="1:30" x14ac:dyDescent="0.3">
      <c r="A318" s="563" t="s">
        <v>2065</v>
      </c>
      <c r="B318" s="552" t="str">
        <f t="shared" si="11"/>
        <v>X</v>
      </c>
      <c r="C318" s="556" t="s">
        <v>2066</v>
      </c>
      <c r="D318" s="556"/>
      <c r="E318" s="553">
        <v>-4.7295998781919479E-2</v>
      </c>
      <c r="F318" s="553">
        <v>-0.22534400224685669</v>
      </c>
      <c r="G318" s="553">
        <v>-0.76178497076034546</v>
      </c>
      <c r="H318" s="553">
        <v>-3.2308001071214676E-2</v>
      </c>
      <c r="I318" s="553">
        <v>-2.7260489463806152</v>
      </c>
      <c r="J318" s="553">
        <v>1.253303050994873</v>
      </c>
      <c r="K318" s="553">
        <v>-1.7288399934768677</v>
      </c>
      <c r="L318" s="553">
        <v>2.0324749946594238</v>
      </c>
      <c r="M318" s="553">
        <v>0.58909100294113159</v>
      </c>
      <c r="N318" s="553">
        <v>1.0868099927902222</v>
      </c>
      <c r="O318" s="553">
        <v>-1.5185370445251465</v>
      </c>
      <c r="P318" s="553">
        <v>0.23451100289821625</v>
      </c>
      <c r="Q318" s="553">
        <v>-7.6217141151428223</v>
      </c>
      <c r="R318" s="553">
        <v>2.6309380531311035</v>
      </c>
      <c r="S318" s="553">
        <v>-5.328406810760498</v>
      </c>
      <c r="T318" s="553">
        <v>0.99311202764511108</v>
      </c>
      <c r="U318" s="553">
        <v>-18.26530647277832</v>
      </c>
      <c r="V318" s="553">
        <v>-10.930646896362305</v>
      </c>
      <c r="W318" s="553">
        <v>-18.919361114501953</v>
      </c>
      <c r="X318" s="553">
        <v>-4.2331070899963379</v>
      </c>
      <c r="Y318" s="553">
        <v>4.7727417945861816</v>
      </c>
      <c r="Z318" s="553">
        <v>-16.543895721435547</v>
      </c>
      <c r="AA318" s="553">
        <v>-16.027999877929688</v>
      </c>
      <c r="AB318" s="553">
        <v>23.017999649047852</v>
      </c>
      <c r="AD318" s="553"/>
    </row>
    <row r="319" spans="1:30" x14ac:dyDescent="0.3">
      <c r="A319" s="563" t="s">
        <v>2067</v>
      </c>
      <c r="B319" s="552" t="str">
        <f t="shared" si="11"/>
        <v>X</v>
      </c>
      <c r="C319" s="558" t="s">
        <v>2068</v>
      </c>
      <c r="D319" s="558"/>
      <c r="E319" s="553">
        <v>-0.2121880054473877</v>
      </c>
      <c r="F319" s="553">
        <v>-0.22423599660396576</v>
      </c>
      <c r="G319" s="553">
        <v>-0.58874499797821045</v>
      </c>
      <c r="H319" s="553">
        <v>1.756680965423584</v>
      </c>
      <c r="I319" s="553">
        <v>0</v>
      </c>
      <c r="J319" s="553">
        <v>0</v>
      </c>
      <c r="K319" s="553">
        <v>0</v>
      </c>
      <c r="L319" s="553">
        <v>0</v>
      </c>
      <c r="M319" s="553">
        <v>0</v>
      </c>
      <c r="N319" s="553">
        <v>0</v>
      </c>
      <c r="O319" s="553">
        <v>0</v>
      </c>
      <c r="P319" s="553">
        <v>0</v>
      </c>
      <c r="Q319" s="553">
        <v>-4</v>
      </c>
      <c r="R319" s="553">
        <v>3</v>
      </c>
      <c r="S319" s="553">
        <v>0</v>
      </c>
      <c r="T319" s="553">
        <v>4.4514000415802002E-2</v>
      </c>
      <c r="U319" s="553">
        <v>-14.950857162475586</v>
      </c>
      <c r="V319" s="553">
        <v>-14.316025733947754</v>
      </c>
      <c r="W319" s="553">
        <v>-12.050477027893066</v>
      </c>
      <c r="X319" s="553">
        <v>-5.8251910209655762</v>
      </c>
      <c r="Y319" s="553">
        <v>-3.2301809787750244</v>
      </c>
      <c r="Z319" s="553">
        <v>-10.101010322570801</v>
      </c>
      <c r="AA319" s="553">
        <v>0</v>
      </c>
      <c r="AB319" s="553">
        <v>0</v>
      </c>
      <c r="AD319" s="553"/>
    </row>
    <row r="320" spans="1:30" x14ac:dyDescent="0.3">
      <c r="A320" s="563" t="s">
        <v>2069</v>
      </c>
      <c r="B320" s="552" t="str">
        <f t="shared" si="11"/>
        <v>X</v>
      </c>
      <c r="C320" s="558" t="s">
        <v>2070</v>
      </c>
      <c r="D320" s="558"/>
      <c r="E320" s="553">
        <v>0.16489200294017792</v>
      </c>
      <c r="F320" s="553">
        <v>-1.1080000549554825E-3</v>
      </c>
      <c r="G320" s="553">
        <v>-0.1730400025844574</v>
      </c>
      <c r="H320" s="553">
        <v>-1.7889889478683472</v>
      </c>
      <c r="I320" s="553">
        <v>-2.7260489463806152</v>
      </c>
      <c r="J320" s="553">
        <v>1.253303050994873</v>
      </c>
      <c r="K320" s="553">
        <v>-1.7288399934768677</v>
      </c>
      <c r="L320" s="553">
        <v>2.0324749946594238</v>
      </c>
      <c r="M320" s="553">
        <v>0.58909100294113159</v>
      </c>
      <c r="N320" s="553">
        <v>1.0868099927902222</v>
      </c>
      <c r="O320" s="553">
        <v>-1.5185370445251465</v>
      </c>
      <c r="P320" s="553">
        <v>0.23451100289821625</v>
      </c>
      <c r="Q320" s="553">
        <v>-3.6217141151428223</v>
      </c>
      <c r="R320" s="553">
        <v>-0.36906200647354126</v>
      </c>
      <c r="S320" s="553">
        <v>-5.328406810760498</v>
      </c>
      <c r="T320" s="553">
        <v>0.94859802722930908</v>
      </c>
      <c r="U320" s="553">
        <v>-3.3144500255584717</v>
      </c>
      <c r="V320" s="553">
        <v>3.3853790760040283</v>
      </c>
      <c r="W320" s="553">
        <v>-6.8688850402832031</v>
      </c>
      <c r="X320" s="553">
        <v>1.5920840501785278</v>
      </c>
      <c r="Y320" s="553">
        <v>8.0029230117797852</v>
      </c>
      <c r="Z320" s="553">
        <v>-6.4428849220275879</v>
      </c>
      <c r="AA320" s="553">
        <v>-16.027999877929688</v>
      </c>
      <c r="AB320" s="553">
        <v>23.017999649047852</v>
      </c>
      <c r="AD320" s="553"/>
    </row>
    <row r="321" spans="1:88" x14ac:dyDescent="0.3">
      <c r="A321" s="563" t="s">
        <v>2071</v>
      </c>
      <c r="B321" s="552" t="str">
        <f t="shared" si="11"/>
        <v>X</v>
      </c>
      <c r="C321" s="575" t="s">
        <v>2072</v>
      </c>
      <c r="D321" s="575"/>
      <c r="E321" s="553">
        <v>24.34483528137207</v>
      </c>
      <c r="F321" s="553">
        <v>-4.7685328871011734E-2</v>
      </c>
      <c r="G321" s="553">
        <v>21.447587966918945</v>
      </c>
      <c r="H321" s="553">
        <v>6.5315003395080566</v>
      </c>
      <c r="I321" s="553">
        <v>2.2563366889953613</v>
      </c>
      <c r="J321" s="553">
        <v>2.2006621360778809</v>
      </c>
      <c r="K321" s="553">
        <v>0.43491137027740479</v>
      </c>
      <c r="L321" s="553">
        <v>-0.74045008420944214</v>
      </c>
      <c r="M321" s="553">
        <v>0.58331793546676636</v>
      </c>
      <c r="N321" s="553">
        <v>0.24039861559867859</v>
      </c>
      <c r="O321" s="553">
        <v>8.0119207501411438E-2</v>
      </c>
      <c r="P321" s="553">
        <v>2.5915417671203613</v>
      </c>
      <c r="Q321" s="553">
        <v>-1.4598715305328369</v>
      </c>
      <c r="R321" s="553">
        <v>-0.92748701572418213</v>
      </c>
      <c r="S321" s="553">
        <v>-1.0169730186462402</v>
      </c>
      <c r="T321" s="553">
        <v>-1.6364699602127075</v>
      </c>
      <c r="U321" s="553">
        <v>0.52371698617935181</v>
      </c>
      <c r="V321" s="553">
        <v>3.284343957901001</v>
      </c>
      <c r="W321" s="553">
        <v>2.8309919834136963</v>
      </c>
      <c r="X321" s="553">
        <v>-4.7157230377197266</v>
      </c>
      <c r="Y321" s="553">
        <v>-5.0686478614807129</v>
      </c>
      <c r="Z321" s="553">
        <v>-9.4508142471313477</v>
      </c>
      <c r="AA321" s="553">
        <v>-2.8198709487915039</v>
      </c>
      <c r="AB321" s="553">
        <v>-4</v>
      </c>
      <c r="AD321" s="553"/>
    </row>
    <row r="322" spans="1:88" x14ac:dyDescent="0.3">
      <c r="A322" s="563" t="s">
        <v>2073</v>
      </c>
      <c r="B322" s="552" t="str">
        <f t="shared" si="11"/>
        <v/>
      </c>
      <c r="C322" s="555" t="s">
        <v>2074</v>
      </c>
      <c r="D322" s="555"/>
      <c r="E322" s="553">
        <v>0</v>
      </c>
      <c r="F322" s="553">
        <v>0</v>
      </c>
      <c r="G322" s="553">
        <v>0</v>
      </c>
      <c r="H322" s="553">
        <v>0</v>
      </c>
      <c r="I322" s="553">
        <v>0</v>
      </c>
      <c r="J322" s="553">
        <v>0</v>
      </c>
      <c r="K322" s="553">
        <v>0</v>
      </c>
      <c r="L322" s="553">
        <v>0</v>
      </c>
      <c r="M322" s="553">
        <v>0</v>
      </c>
      <c r="N322" s="553">
        <v>0</v>
      </c>
      <c r="O322" s="553">
        <v>0</v>
      </c>
      <c r="P322" s="553">
        <v>0</v>
      </c>
      <c r="Q322" s="553">
        <v>0</v>
      </c>
      <c r="R322" s="553">
        <v>0</v>
      </c>
      <c r="S322" s="553">
        <v>0</v>
      </c>
      <c r="T322" s="553">
        <v>0</v>
      </c>
      <c r="U322" s="553">
        <v>0</v>
      </c>
      <c r="V322" s="553">
        <v>0</v>
      </c>
      <c r="W322" s="553">
        <v>0</v>
      </c>
      <c r="X322" s="553">
        <v>0</v>
      </c>
      <c r="Y322" s="553">
        <v>0</v>
      </c>
      <c r="Z322" s="553">
        <v>0</v>
      </c>
      <c r="AA322" s="553"/>
      <c r="AB322" s="553"/>
      <c r="AD322" s="553"/>
    </row>
    <row r="323" spans="1:88" x14ac:dyDescent="0.3">
      <c r="A323" s="563" t="s">
        <v>2075</v>
      </c>
      <c r="B323" s="552" t="str">
        <f t="shared" si="11"/>
        <v>X</v>
      </c>
      <c r="C323" s="555" t="s">
        <v>2076</v>
      </c>
      <c r="D323" s="555"/>
      <c r="E323" s="553">
        <v>4.7625775337219238</v>
      </c>
      <c r="F323" s="553">
        <v>-16.913639068603516</v>
      </c>
      <c r="G323" s="553">
        <v>6.0815362930297852</v>
      </c>
      <c r="H323" s="553">
        <v>3.1226179599761963</v>
      </c>
      <c r="I323" s="553">
        <v>0.32906657457351685</v>
      </c>
      <c r="J323" s="553">
        <v>2.2346305847167969</v>
      </c>
      <c r="K323" s="553">
        <v>0.1309293657541275</v>
      </c>
      <c r="L323" s="553">
        <v>0.79698669910430908</v>
      </c>
      <c r="M323" s="553">
        <v>-0.61501127481460571</v>
      </c>
      <c r="N323" s="553">
        <v>-0.56203579902648926</v>
      </c>
      <c r="O323" s="553">
        <v>0.72245240211486816</v>
      </c>
      <c r="P323" s="553">
        <v>0.15225203335285187</v>
      </c>
      <c r="Q323" s="553">
        <v>0.73307633399963379</v>
      </c>
      <c r="R323" s="553">
        <v>0</v>
      </c>
      <c r="S323" s="553">
        <v>0</v>
      </c>
      <c r="T323" s="553">
        <v>0</v>
      </c>
      <c r="U323" s="553">
        <v>0</v>
      </c>
      <c r="V323" s="553">
        <v>0</v>
      </c>
      <c r="W323" s="553">
        <v>0</v>
      </c>
      <c r="X323" s="553">
        <v>0</v>
      </c>
      <c r="Y323" s="553">
        <v>0</v>
      </c>
      <c r="Z323" s="553">
        <v>0</v>
      </c>
      <c r="AA323" s="553">
        <v>0</v>
      </c>
      <c r="AB323" s="553">
        <v>0</v>
      </c>
      <c r="AD323" s="553"/>
    </row>
    <row r="324" spans="1:88" x14ac:dyDescent="0.3">
      <c r="A324" s="563" t="s">
        <v>2077</v>
      </c>
      <c r="B324" s="552" t="str">
        <f t="shared" si="11"/>
        <v/>
      </c>
      <c r="C324" s="555" t="s">
        <v>2078</v>
      </c>
      <c r="D324" s="555"/>
      <c r="E324" s="553">
        <v>0</v>
      </c>
      <c r="F324" s="553">
        <v>0</v>
      </c>
      <c r="G324" s="553">
        <v>0</v>
      </c>
      <c r="H324" s="553">
        <v>0</v>
      </c>
      <c r="I324" s="553">
        <v>0</v>
      </c>
      <c r="J324" s="553">
        <v>0</v>
      </c>
      <c r="K324" s="553">
        <v>0</v>
      </c>
      <c r="L324" s="553">
        <v>0</v>
      </c>
      <c r="M324" s="553">
        <v>0</v>
      </c>
      <c r="N324" s="553">
        <v>0</v>
      </c>
      <c r="O324" s="553">
        <v>0</v>
      </c>
      <c r="P324" s="553">
        <v>0</v>
      </c>
      <c r="Q324" s="553">
        <v>0</v>
      </c>
      <c r="R324" s="553">
        <v>0</v>
      </c>
      <c r="S324" s="553">
        <v>0</v>
      </c>
      <c r="T324" s="553">
        <v>0</v>
      </c>
      <c r="U324" s="553">
        <v>0</v>
      </c>
      <c r="V324" s="553">
        <v>0</v>
      </c>
      <c r="W324" s="553">
        <v>0</v>
      </c>
      <c r="X324" s="553">
        <v>0</v>
      </c>
      <c r="Y324" s="553">
        <v>0</v>
      </c>
      <c r="Z324" s="553">
        <v>0</v>
      </c>
      <c r="AA324" s="553"/>
      <c r="AB324" s="553"/>
      <c r="AD324" s="553"/>
    </row>
    <row r="325" spans="1:88" x14ac:dyDescent="0.3">
      <c r="A325" s="563" t="s">
        <v>2079</v>
      </c>
      <c r="B325" s="552" t="str">
        <f t="shared" si="11"/>
        <v>X</v>
      </c>
      <c r="C325" s="555" t="s">
        <v>2080</v>
      </c>
      <c r="D325" s="555"/>
      <c r="E325" s="553">
        <v>20.64586067199707</v>
      </c>
      <c r="F325" s="553">
        <v>16.044574737548828</v>
      </c>
      <c r="G325" s="553">
        <v>15.892990112304688</v>
      </c>
      <c r="H325" s="553">
        <v>2.6935622692108154</v>
      </c>
      <c r="I325" s="553">
        <v>3.4378728866577148</v>
      </c>
      <c r="J325" s="553">
        <v>-1.8777400255203247E-2</v>
      </c>
      <c r="K325" s="553">
        <v>-0.57897800207138062</v>
      </c>
      <c r="L325" s="553">
        <v>0.3536142110824585</v>
      </c>
      <c r="M325" s="553">
        <v>0.72924119234085083</v>
      </c>
      <c r="N325" s="553">
        <v>-7.2464600205421448E-2</v>
      </c>
      <c r="O325" s="553">
        <v>1.0798017978668213</v>
      </c>
      <c r="P325" s="553">
        <v>0.74091577529907227</v>
      </c>
      <c r="Q325" s="553">
        <v>-1.0154358148574829</v>
      </c>
      <c r="R325" s="553">
        <v>-0.44408699870109558</v>
      </c>
      <c r="S325" s="553">
        <v>-0.59668797254562378</v>
      </c>
      <c r="T325" s="553">
        <v>0.11015599966049194</v>
      </c>
      <c r="U325" s="553">
        <v>0.86487698554992676</v>
      </c>
      <c r="V325" s="553">
        <v>-0.91904699802398682</v>
      </c>
      <c r="W325" s="553">
        <v>3.5963079929351807</v>
      </c>
      <c r="X325" s="553">
        <v>-2.6582589149475098</v>
      </c>
      <c r="Y325" s="553">
        <v>-0.58075499534606934</v>
      </c>
      <c r="Z325" s="553">
        <v>-6.7607889175415039</v>
      </c>
      <c r="AA325" s="553">
        <v>0.11212900280952454</v>
      </c>
      <c r="AB325" s="553"/>
      <c r="AD325" s="553"/>
    </row>
    <row r="326" spans="1:88" x14ac:dyDescent="0.3">
      <c r="A326" s="563" t="s">
        <v>2081</v>
      </c>
      <c r="B326" s="552" t="str">
        <f t="shared" si="11"/>
        <v/>
      </c>
      <c r="C326" s="556" t="s">
        <v>2082</v>
      </c>
      <c r="D326" s="556"/>
      <c r="E326" s="553">
        <v>0</v>
      </c>
      <c r="F326" s="553">
        <v>0</v>
      </c>
      <c r="G326" s="553">
        <v>0</v>
      </c>
      <c r="H326" s="553">
        <v>0</v>
      </c>
      <c r="I326" s="553">
        <v>0</v>
      </c>
      <c r="J326" s="553">
        <v>0</v>
      </c>
      <c r="K326" s="553">
        <v>0</v>
      </c>
      <c r="L326" s="553">
        <v>0</v>
      </c>
      <c r="M326" s="553">
        <v>0</v>
      </c>
      <c r="N326" s="553">
        <v>0</v>
      </c>
      <c r="O326" s="553">
        <v>0</v>
      </c>
      <c r="P326" s="553">
        <v>0</v>
      </c>
      <c r="Q326" s="553">
        <v>0</v>
      </c>
      <c r="R326" s="553">
        <v>0</v>
      </c>
      <c r="S326" s="553">
        <v>0</v>
      </c>
      <c r="T326" s="553">
        <v>0</v>
      </c>
      <c r="U326" s="553">
        <v>0</v>
      </c>
      <c r="V326" s="553">
        <v>0</v>
      </c>
      <c r="W326" s="553">
        <v>0</v>
      </c>
      <c r="X326" s="553">
        <v>0</v>
      </c>
      <c r="Y326" s="553">
        <v>0</v>
      </c>
      <c r="Z326" s="553">
        <v>0</v>
      </c>
      <c r="AA326" s="553"/>
      <c r="AB326" s="553"/>
      <c r="AD326" s="553"/>
    </row>
    <row r="327" spans="1:88" x14ac:dyDescent="0.3">
      <c r="A327" s="563" t="s">
        <v>2083</v>
      </c>
      <c r="B327" s="552" t="str">
        <f t="shared" si="11"/>
        <v>X</v>
      </c>
      <c r="C327" s="556" t="s">
        <v>2084</v>
      </c>
      <c r="D327" s="556"/>
      <c r="E327" s="553">
        <v>20.64586067199707</v>
      </c>
      <c r="F327" s="553">
        <v>16.044574737548828</v>
      </c>
      <c r="G327" s="553">
        <v>15.892990112304688</v>
      </c>
      <c r="H327" s="553">
        <v>2.6935622692108154</v>
      </c>
      <c r="I327" s="553">
        <v>3.4378728866577148</v>
      </c>
      <c r="J327" s="553">
        <v>-1.8777400255203247E-2</v>
      </c>
      <c r="K327" s="553">
        <v>-0.57897800207138062</v>
      </c>
      <c r="L327" s="553">
        <v>0.3536142110824585</v>
      </c>
      <c r="M327" s="553">
        <v>0.72924119234085083</v>
      </c>
      <c r="N327" s="553">
        <v>-7.2464600205421448E-2</v>
      </c>
      <c r="O327" s="553">
        <v>1.0798017978668213</v>
      </c>
      <c r="P327" s="553">
        <v>0.74091577529907227</v>
      </c>
      <c r="Q327" s="553">
        <v>-1.0154358148574829</v>
      </c>
      <c r="R327" s="553">
        <v>-0.44408699870109558</v>
      </c>
      <c r="S327" s="553">
        <v>-0.59668797254562378</v>
      </c>
      <c r="T327" s="553">
        <v>0.11015599966049194</v>
      </c>
      <c r="U327" s="553">
        <v>0.86487698554992676</v>
      </c>
      <c r="V327" s="553">
        <v>-0.91904699802398682</v>
      </c>
      <c r="W327" s="553">
        <v>3.5963079929351807</v>
      </c>
      <c r="X327" s="553">
        <v>-2.6582589149475098</v>
      </c>
      <c r="Y327" s="553">
        <v>-0.58075499534606934</v>
      </c>
      <c r="Z327" s="553">
        <v>-6.7607889175415039</v>
      </c>
      <c r="AA327" s="553">
        <v>0</v>
      </c>
      <c r="AB327" s="553">
        <v>0</v>
      </c>
      <c r="AD327" s="553"/>
    </row>
    <row r="328" spans="1:88" ht="12.75" customHeight="1" x14ac:dyDescent="0.3">
      <c r="A328" s="563" t="s">
        <v>2085</v>
      </c>
      <c r="B328" s="552" t="str">
        <f t="shared" si="11"/>
        <v/>
      </c>
      <c r="C328" s="555" t="s">
        <v>2086</v>
      </c>
      <c r="D328" s="555"/>
      <c r="E328" s="553">
        <v>0</v>
      </c>
      <c r="F328" s="553">
        <v>0</v>
      </c>
      <c r="G328" s="553">
        <v>0</v>
      </c>
      <c r="H328" s="553">
        <v>0</v>
      </c>
      <c r="I328" s="553">
        <v>0</v>
      </c>
      <c r="J328" s="553">
        <v>0</v>
      </c>
      <c r="K328" s="553">
        <v>0</v>
      </c>
      <c r="L328" s="553">
        <v>0</v>
      </c>
      <c r="M328" s="553">
        <v>0</v>
      </c>
      <c r="N328" s="553">
        <v>0</v>
      </c>
      <c r="O328" s="553">
        <v>0</v>
      </c>
      <c r="P328" s="553">
        <v>0</v>
      </c>
      <c r="Q328" s="553">
        <v>0</v>
      </c>
      <c r="R328" s="553">
        <v>0</v>
      </c>
      <c r="S328" s="553">
        <v>0</v>
      </c>
      <c r="T328" s="553">
        <v>0</v>
      </c>
      <c r="U328" s="553">
        <v>0</v>
      </c>
      <c r="V328" s="553">
        <v>0</v>
      </c>
      <c r="W328" s="553">
        <v>0</v>
      </c>
      <c r="X328" s="553">
        <v>0</v>
      </c>
      <c r="Y328" s="553">
        <v>0</v>
      </c>
      <c r="Z328" s="553">
        <v>0</v>
      </c>
      <c r="AA328" s="553"/>
      <c r="AB328" s="553"/>
      <c r="AD328" s="553"/>
      <c r="AM328" s="528"/>
      <c r="AV328" s="528"/>
      <c r="BD328" s="528"/>
      <c r="BL328" s="528"/>
      <c r="BT328" s="528"/>
      <c r="CB328" s="528"/>
      <c r="CJ328" s="528"/>
    </row>
    <row r="329" spans="1:88" ht="12.75" customHeight="1" x14ac:dyDescent="0.3">
      <c r="A329" s="563" t="s">
        <v>2087</v>
      </c>
      <c r="B329" s="552" t="str">
        <f t="shared" si="11"/>
        <v/>
      </c>
      <c r="C329" s="556" t="s">
        <v>2088</v>
      </c>
      <c r="D329" s="556"/>
      <c r="E329" s="553">
        <v>0</v>
      </c>
      <c r="F329" s="553">
        <v>0</v>
      </c>
      <c r="G329" s="553">
        <v>0</v>
      </c>
      <c r="H329" s="553">
        <v>0</v>
      </c>
      <c r="I329" s="553">
        <v>0</v>
      </c>
      <c r="J329" s="553">
        <v>0</v>
      </c>
      <c r="K329" s="553">
        <v>0</v>
      </c>
      <c r="L329" s="553">
        <v>0</v>
      </c>
      <c r="M329" s="553">
        <v>0</v>
      </c>
      <c r="N329" s="553">
        <v>0</v>
      </c>
      <c r="O329" s="553">
        <v>0</v>
      </c>
      <c r="P329" s="553">
        <v>0</v>
      </c>
      <c r="Q329" s="553">
        <v>0</v>
      </c>
      <c r="R329" s="553">
        <v>0</v>
      </c>
      <c r="S329" s="553">
        <v>0</v>
      </c>
      <c r="T329" s="553">
        <v>0</v>
      </c>
      <c r="U329" s="553">
        <v>0</v>
      </c>
      <c r="V329" s="553">
        <v>0</v>
      </c>
      <c r="W329" s="553">
        <v>0</v>
      </c>
      <c r="X329" s="553">
        <v>0</v>
      </c>
      <c r="Y329" s="553">
        <v>0</v>
      </c>
      <c r="Z329" s="553">
        <v>0</v>
      </c>
      <c r="AA329" s="553"/>
      <c r="AB329" s="553"/>
      <c r="AD329" s="553"/>
      <c r="AM329" s="528"/>
      <c r="AV329" s="528"/>
      <c r="BD329" s="528"/>
      <c r="BL329" s="528"/>
      <c r="BT329" s="528"/>
      <c r="CB329" s="528"/>
      <c r="CJ329" s="528"/>
    </row>
    <row r="330" spans="1:88" ht="12.75" customHeight="1" x14ac:dyDescent="0.3">
      <c r="A330" s="563" t="s">
        <v>2089</v>
      </c>
      <c r="B330" s="552" t="str">
        <f t="shared" si="11"/>
        <v/>
      </c>
      <c r="C330" s="556" t="s">
        <v>2090</v>
      </c>
      <c r="D330" s="556"/>
      <c r="E330" s="553">
        <v>0</v>
      </c>
      <c r="F330" s="553">
        <v>0</v>
      </c>
      <c r="G330" s="553">
        <v>0</v>
      </c>
      <c r="H330" s="553">
        <v>0</v>
      </c>
      <c r="I330" s="553">
        <v>0</v>
      </c>
      <c r="J330" s="553">
        <v>0</v>
      </c>
      <c r="K330" s="553">
        <v>0</v>
      </c>
      <c r="L330" s="553">
        <v>0</v>
      </c>
      <c r="M330" s="553">
        <v>0</v>
      </c>
      <c r="N330" s="553">
        <v>0</v>
      </c>
      <c r="O330" s="553">
        <v>0</v>
      </c>
      <c r="P330" s="553">
        <v>0</v>
      </c>
      <c r="Q330" s="553">
        <v>0</v>
      </c>
      <c r="R330" s="553">
        <v>0</v>
      </c>
      <c r="S330" s="553">
        <v>0</v>
      </c>
      <c r="T330" s="553">
        <v>0</v>
      </c>
      <c r="U330" s="553">
        <v>0</v>
      </c>
      <c r="V330" s="553">
        <v>0</v>
      </c>
      <c r="W330" s="553">
        <v>0</v>
      </c>
      <c r="X330" s="553">
        <v>0</v>
      </c>
      <c r="Y330" s="553">
        <v>0</v>
      </c>
      <c r="Z330" s="553">
        <v>0</v>
      </c>
      <c r="AA330" s="553"/>
      <c r="AB330" s="553"/>
      <c r="AD330" s="553"/>
      <c r="AM330" s="528"/>
      <c r="AV330" s="528"/>
      <c r="BD330" s="528"/>
      <c r="BL330" s="528"/>
      <c r="BT330" s="528"/>
      <c r="CB330" s="528"/>
      <c r="CJ330" s="528"/>
    </row>
    <row r="331" spans="1:88" ht="12.75" customHeight="1" x14ac:dyDescent="0.3">
      <c r="A331" s="563" t="s">
        <v>2091</v>
      </c>
      <c r="B331" s="552" t="str">
        <f t="shared" si="11"/>
        <v/>
      </c>
      <c r="C331" s="556" t="s">
        <v>2092</v>
      </c>
      <c r="D331" s="556"/>
      <c r="E331" s="553">
        <v>0</v>
      </c>
      <c r="F331" s="553">
        <v>0</v>
      </c>
      <c r="G331" s="553">
        <v>0</v>
      </c>
      <c r="H331" s="553">
        <v>0</v>
      </c>
      <c r="I331" s="553">
        <v>0</v>
      </c>
      <c r="J331" s="553">
        <v>0</v>
      </c>
      <c r="K331" s="553">
        <v>0</v>
      </c>
      <c r="L331" s="553">
        <v>0</v>
      </c>
      <c r="M331" s="553">
        <v>0</v>
      </c>
      <c r="N331" s="553">
        <v>0</v>
      </c>
      <c r="O331" s="553">
        <v>0</v>
      </c>
      <c r="P331" s="553">
        <v>0</v>
      </c>
      <c r="Q331" s="553">
        <v>0</v>
      </c>
      <c r="R331" s="553">
        <v>0</v>
      </c>
      <c r="S331" s="553">
        <v>0</v>
      </c>
      <c r="T331" s="553">
        <v>0</v>
      </c>
      <c r="U331" s="553">
        <v>0</v>
      </c>
      <c r="V331" s="553">
        <v>0</v>
      </c>
      <c r="W331" s="553">
        <v>0</v>
      </c>
      <c r="X331" s="553">
        <v>0</v>
      </c>
      <c r="Y331" s="553">
        <v>0</v>
      </c>
      <c r="Z331" s="553">
        <v>0</v>
      </c>
      <c r="AA331" s="553"/>
      <c r="AB331" s="553"/>
      <c r="AD331" s="553"/>
      <c r="AM331" s="528"/>
      <c r="AV331" s="528"/>
      <c r="BD331" s="528"/>
      <c r="BL331" s="528"/>
      <c r="BT331" s="528"/>
      <c r="CB331" s="528"/>
      <c r="CJ331" s="528"/>
    </row>
    <row r="332" spans="1:88" ht="12.75" customHeight="1" x14ac:dyDescent="0.3">
      <c r="A332" s="563" t="s">
        <v>2093</v>
      </c>
      <c r="B332" s="552" t="str">
        <f t="shared" ref="B332:B395" si="12">IF(SUM(E332:AI332)=0,"","X")</f>
        <v/>
      </c>
      <c r="C332" s="556" t="s">
        <v>2094</v>
      </c>
      <c r="D332" s="556"/>
      <c r="E332" s="553">
        <v>0</v>
      </c>
      <c r="F332" s="553">
        <v>0</v>
      </c>
      <c r="G332" s="553">
        <v>0</v>
      </c>
      <c r="H332" s="553">
        <v>0</v>
      </c>
      <c r="I332" s="553">
        <v>0</v>
      </c>
      <c r="J332" s="553">
        <v>0</v>
      </c>
      <c r="K332" s="553">
        <v>0</v>
      </c>
      <c r="L332" s="553">
        <v>0</v>
      </c>
      <c r="M332" s="553">
        <v>0</v>
      </c>
      <c r="N332" s="553">
        <v>0</v>
      </c>
      <c r="O332" s="553">
        <v>0</v>
      </c>
      <c r="P332" s="553">
        <v>0</v>
      </c>
      <c r="Q332" s="553">
        <v>0</v>
      </c>
      <c r="R332" s="553">
        <v>0</v>
      </c>
      <c r="S332" s="553">
        <v>0</v>
      </c>
      <c r="T332" s="553">
        <v>0</v>
      </c>
      <c r="U332" s="553">
        <v>0</v>
      </c>
      <c r="V332" s="553">
        <v>0</v>
      </c>
      <c r="W332" s="553">
        <v>0</v>
      </c>
      <c r="X332" s="553">
        <v>0</v>
      </c>
      <c r="Y332" s="553">
        <v>0</v>
      </c>
      <c r="Z332" s="553">
        <v>0</v>
      </c>
      <c r="AA332" s="553"/>
      <c r="AB332" s="553"/>
      <c r="AD332" s="553"/>
      <c r="AM332" s="528"/>
      <c r="AV332" s="528"/>
      <c r="BD332" s="528"/>
      <c r="BL332" s="528"/>
      <c r="BT332" s="528"/>
      <c r="CB332" s="528"/>
      <c r="CJ332" s="528"/>
    </row>
    <row r="333" spans="1:88" ht="12.75" customHeight="1" x14ac:dyDescent="0.3">
      <c r="A333" s="563" t="s">
        <v>2095</v>
      </c>
      <c r="B333" s="552" t="str">
        <f t="shared" si="12"/>
        <v/>
      </c>
      <c r="C333" s="556" t="s">
        <v>2096</v>
      </c>
      <c r="D333" s="556"/>
      <c r="E333" s="553">
        <v>0</v>
      </c>
      <c r="F333" s="553">
        <v>0</v>
      </c>
      <c r="G333" s="553">
        <v>0</v>
      </c>
      <c r="H333" s="553">
        <v>0</v>
      </c>
      <c r="I333" s="553">
        <v>0</v>
      </c>
      <c r="J333" s="553">
        <v>0</v>
      </c>
      <c r="K333" s="553">
        <v>0</v>
      </c>
      <c r="L333" s="553">
        <v>0</v>
      </c>
      <c r="M333" s="553">
        <v>0</v>
      </c>
      <c r="N333" s="553">
        <v>0</v>
      </c>
      <c r="O333" s="553">
        <v>0</v>
      </c>
      <c r="P333" s="553">
        <v>0</v>
      </c>
      <c r="Q333" s="553">
        <v>0</v>
      </c>
      <c r="R333" s="553">
        <v>0</v>
      </c>
      <c r="S333" s="553">
        <v>0</v>
      </c>
      <c r="T333" s="553">
        <v>0</v>
      </c>
      <c r="U333" s="553">
        <v>0</v>
      </c>
      <c r="V333" s="553">
        <v>0</v>
      </c>
      <c r="W333" s="553">
        <v>0</v>
      </c>
      <c r="X333" s="553">
        <v>0</v>
      </c>
      <c r="Y333" s="553">
        <v>0</v>
      </c>
      <c r="Z333" s="553">
        <v>0</v>
      </c>
      <c r="AA333" s="553"/>
      <c r="AB333" s="553"/>
      <c r="AD333" s="553"/>
      <c r="AM333" s="528"/>
      <c r="AV333" s="528"/>
      <c r="BD333" s="528"/>
      <c r="BL333" s="528"/>
      <c r="BT333" s="528"/>
      <c r="CB333" s="528"/>
      <c r="CJ333" s="528"/>
    </row>
    <row r="334" spans="1:88" ht="12.75" customHeight="1" x14ac:dyDescent="0.3">
      <c r="A334" s="563" t="s">
        <v>2097</v>
      </c>
      <c r="B334" s="552" t="str">
        <f t="shared" si="12"/>
        <v/>
      </c>
      <c r="C334" s="556" t="s">
        <v>2098</v>
      </c>
      <c r="D334" s="556"/>
      <c r="E334" s="553">
        <v>0</v>
      </c>
      <c r="F334" s="553">
        <v>0</v>
      </c>
      <c r="G334" s="553">
        <v>0</v>
      </c>
      <c r="H334" s="553">
        <v>0</v>
      </c>
      <c r="I334" s="553">
        <v>0</v>
      </c>
      <c r="J334" s="553">
        <v>0</v>
      </c>
      <c r="K334" s="553">
        <v>0</v>
      </c>
      <c r="L334" s="553">
        <v>0</v>
      </c>
      <c r="M334" s="553">
        <v>0</v>
      </c>
      <c r="N334" s="553">
        <v>0</v>
      </c>
      <c r="O334" s="553">
        <v>0</v>
      </c>
      <c r="P334" s="553">
        <v>0</v>
      </c>
      <c r="Q334" s="553">
        <v>0</v>
      </c>
      <c r="R334" s="553">
        <v>0</v>
      </c>
      <c r="S334" s="553">
        <v>0</v>
      </c>
      <c r="T334" s="553">
        <v>0</v>
      </c>
      <c r="U334" s="553">
        <v>0</v>
      </c>
      <c r="V334" s="553">
        <v>0</v>
      </c>
      <c r="W334" s="553">
        <v>0</v>
      </c>
      <c r="X334" s="553">
        <v>0</v>
      </c>
      <c r="Y334" s="553">
        <v>0</v>
      </c>
      <c r="Z334" s="553">
        <v>0</v>
      </c>
      <c r="AA334" s="553"/>
      <c r="AB334" s="553"/>
      <c r="AD334" s="553"/>
      <c r="AM334" s="528"/>
      <c r="AV334" s="528"/>
      <c r="BD334" s="528"/>
      <c r="BL334" s="528"/>
      <c r="BT334" s="528"/>
      <c r="CB334" s="528"/>
      <c r="CJ334" s="528"/>
    </row>
    <row r="335" spans="1:88" ht="12.75" customHeight="1" x14ac:dyDescent="0.3">
      <c r="A335" s="563" t="s">
        <v>2099</v>
      </c>
      <c r="B335" s="552" t="str">
        <f t="shared" si="12"/>
        <v/>
      </c>
      <c r="C335" s="555" t="s">
        <v>2100</v>
      </c>
      <c r="D335" s="555"/>
      <c r="E335" s="553">
        <v>0</v>
      </c>
      <c r="F335" s="553">
        <v>0</v>
      </c>
      <c r="G335" s="553">
        <v>0</v>
      </c>
      <c r="H335" s="553">
        <v>0</v>
      </c>
      <c r="I335" s="553">
        <v>0</v>
      </c>
      <c r="J335" s="553">
        <v>0</v>
      </c>
      <c r="K335" s="553">
        <v>0</v>
      </c>
      <c r="L335" s="553">
        <v>0</v>
      </c>
      <c r="M335" s="553">
        <v>0</v>
      </c>
      <c r="N335" s="553">
        <v>0</v>
      </c>
      <c r="O335" s="553">
        <v>0</v>
      </c>
      <c r="P335" s="553">
        <v>0</v>
      </c>
      <c r="Q335" s="553">
        <v>0</v>
      </c>
      <c r="R335" s="553">
        <v>0</v>
      </c>
      <c r="S335" s="553">
        <v>0</v>
      </c>
      <c r="T335" s="553">
        <v>0</v>
      </c>
      <c r="U335" s="553">
        <v>0</v>
      </c>
      <c r="V335" s="553">
        <v>0</v>
      </c>
      <c r="W335" s="553">
        <v>0</v>
      </c>
      <c r="X335" s="553">
        <v>0</v>
      </c>
      <c r="Y335" s="553">
        <v>0</v>
      </c>
      <c r="Z335" s="553">
        <v>0</v>
      </c>
      <c r="AA335" s="553"/>
      <c r="AB335" s="553"/>
      <c r="AD335" s="553"/>
      <c r="AM335" s="528"/>
      <c r="AV335" s="528"/>
      <c r="BD335" s="528"/>
      <c r="BL335" s="528"/>
      <c r="BT335" s="528"/>
      <c r="CB335" s="528"/>
      <c r="CJ335" s="528"/>
    </row>
    <row r="336" spans="1:88" ht="12.75" customHeight="1" x14ac:dyDescent="0.3">
      <c r="A336" s="563" t="s">
        <v>2101</v>
      </c>
      <c r="B336" s="552" t="str">
        <f t="shared" si="12"/>
        <v/>
      </c>
      <c r="C336" s="556" t="s">
        <v>2102</v>
      </c>
      <c r="D336" s="556"/>
      <c r="E336" s="553">
        <v>0</v>
      </c>
      <c r="F336" s="553">
        <v>0</v>
      </c>
      <c r="G336" s="553">
        <v>0</v>
      </c>
      <c r="H336" s="553">
        <v>0</v>
      </c>
      <c r="I336" s="553">
        <v>0</v>
      </c>
      <c r="J336" s="553">
        <v>0</v>
      </c>
      <c r="K336" s="553">
        <v>0</v>
      </c>
      <c r="L336" s="553">
        <v>0</v>
      </c>
      <c r="M336" s="553">
        <v>0</v>
      </c>
      <c r="N336" s="553">
        <v>0</v>
      </c>
      <c r="O336" s="553">
        <v>0</v>
      </c>
      <c r="P336" s="553">
        <v>0</v>
      </c>
      <c r="Q336" s="553">
        <v>0</v>
      </c>
      <c r="R336" s="553">
        <v>0</v>
      </c>
      <c r="S336" s="553">
        <v>0</v>
      </c>
      <c r="T336" s="553">
        <v>0</v>
      </c>
      <c r="U336" s="553">
        <v>0</v>
      </c>
      <c r="V336" s="553">
        <v>0</v>
      </c>
      <c r="W336" s="553">
        <v>0</v>
      </c>
      <c r="X336" s="553">
        <v>0</v>
      </c>
      <c r="Y336" s="553">
        <v>0</v>
      </c>
      <c r="Z336" s="553">
        <v>0</v>
      </c>
      <c r="AA336" s="553"/>
      <c r="AB336" s="553"/>
      <c r="AD336" s="553"/>
      <c r="AM336" s="528"/>
      <c r="AV336" s="528"/>
      <c r="BD336" s="528"/>
      <c r="BL336" s="528"/>
      <c r="BT336" s="528"/>
      <c r="CB336" s="528"/>
      <c r="CJ336" s="528"/>
    </row>
    <row r="337" spans="1:88" ht="12.75" customHeight="1" x14ac:dyDescent="0.3">
      <c r="A337" s="563" t="s">
        <v>2103</v>
      </c>
      <c r="B337" s="552" t="str">
        <f t="shared" si="12"/>
        <v/>
      </c>
      <c r="C337" s="556" t="s">
        <v>2104</v>
      </c>
      <c r="D337" s="556"/>
      <c r="E337" s="553">
        <v>0</v>
      </c>
      <c r="F337" s="553">
        <v>0</v>
      </c>
      <c r="G337" s="553">
        <v>0</v>
      </c>
      <c r="H337" s="553">
        <v>0</v>
      </c>
      <c r="I337" s="553">
        <v>0</v>
      </c>
      <c r="J337" s="553">
        <v>0</v>
      </c>
      <c r="K337" s="553">
        <v>0</v>
      </c>
      <c r="L337" s="553">
        <v>0</v>
      </c>
      <c r="M337" s="553">
        <v>0</v>
      </c>
      <c r="N337" s="553">
        <v>0</v>
      </c>
      <c r="O337" s="553">
        <v>0</v>
      </c>
      <c r="P337" s="553">
        <v>0</v>
      </c>
      <c r="Q337" s="553">
        <v>0</v>
      </c>
      <c r="R337" s="553">
        <v>0</v>
      </c>
      <c r="S337" s="553">
        <v>0</v>
      </c>
      <c r="T337" s="553">
        <v>0</v>
      </c>
      <c r="U337" s="553">
        <v>0</v>
      </c>
      <c r="V337" s="553">
        <v>0</v>
      </c>
      <c r="W337" s="553">
        <v>0</v>
      </c>
      <c r="X337" s="553">
        <v>0</v>
      </c>
      <c r="Y337" s="553">
        <v>0</v>
      </c>
      <c r="Z337" s="553">
        <v>0</v>
      </c>
      <c r="AA337" s="553"/>
      <c r="AB337" s="553"/>
      <c r="AD337" s="553"/>
      <c r="AM337" s="528"/>
      <c r="AV337" s="528"/>
      <c r="BD337" s="528"/>
      <c r="BL337" s="528"/>
      <c r="BT337" s="528"/>
      <c r="CB337" s="528"/>
      <c r="CJ337" s="528"/>
    </row>
    <row r="338" spans="1:88" x14ac:dyDescent="0.3">
      <c r="A338" s="563" t="s">
        <v>2105</v>
      </c>
      <c r="B338" s="552" t="str">
        <f t="shared" si="12"/>
        <v>X</v>
      </c>
      <c r="C338" s="555" t="s">
        <v>2106</v>
      </c>
      <c r="D338" s="555"/>
      <c r="E338" s="553">
        <v>-1.0636030435562134</v>
      </c>
      <c r="F338" s="553">
        <v>0.82137900590896606</v>
      </c>
      <c r="G338" s="553">
        <v>-0.52693802118301392</v>
      </c>
      <c r="H338" s="553">
        <v>0.71531999111175537</v>
      </c>
      <c r="I338" s="553">
        <v>-1.5106029510498047</v>
      </c>
      <c r="J338" s="553">
        <v>-1.5190999954938889E-2</v>
      </c>
      <c r="K338" s="553">
        <v>0.88296002149581909</v>
      </c>
      <c r="L338" s="553">
        <v>-1.8910510540008545</v>
      </c>
      <c r="M338" s="553">
        <v>0.46908798813819885</v>
      </c>
      <c r="N338" s="553">
        <v>0.87489902973175049</v>
      </c>
      <c r="O338" s="553">
        <v>-1.7221349477767944</v>
      </c>
      <c r="P338" s="553">
        <v>1.6983740329742432</v>
      </c>
      <c r="Q338" s="553">
        <v>-1.1775120496749878</v>
      </c>
      <c r="R338" s="553">
        <v>-0.48339998722076416</v>
      </c>
      <c r="S338" s="553">
        <v>-0.42028498649597168</v>
      </c>
      <c r="T338" s="553">
        <v>-1.7466260194778442</v>
      </c>
      <c r="U338" s="553">
        <v>-0.34115999937057495</v>
      </c>
      <c r="V338" s="553">
        <v>4.2033910751342773</v>
      </c>
      <c r="W338" s="553">
        <v>-0.76531600952148438</v>
      </c>
      <c r="X338" s="553">
        <v>-2.0574638843536377</v>
      </c>
      <c r="Y338" s="553">
        <v>-4.4878931045532227</v>
      </c>
      <c r="Z338" s="553">
        <v>-2.6900250911712646</v>
      </c>
      <c r="AA338" s="553">
        <v>-2.9319999217987061</v>
      </c>
      <c r="AB338" s="553">
        <v>-4</v>
      </c>
      <c r="AD338" s="553"/>
    </row>
    <row r="339" spans="1:88" x14ac:dyDescent="0.3">
      <c r="A339" s="563" t="s">
        <v>2107</v>
      </c>
      <c r="B339" s="552" t="str">
        <f t="shared" si="12"/>
        <v/>
      </c>
      <c r="C339" s="556" t="s">
        <v>2108</v>
      </c>
      <c r="D339" s="556"/>
      <c r="E339" s="553">
        <v>0</v>
      </c>
      <c r="F339" s="553">
        <v>0</v>
      </c>
      <c r="G339" s="553">
        <v>0</v>
      </c>
      <c r="H339" s="553">
        <v>0</v>
      </c>
      <c r="I339" s="553">
        <v>0</v>
      </c>
      <c r="J339" s="553">
        <v>0</v>
      </c>
      <c r="K339" s="553">
        <v>0</v>
      </c>
      <c r="L339" s="553">
        <v>0</v>
      </c>
      <c r="M339" s="553">
        <v>0</v>
      </c>
      <c r="N339" s="553">
        <v>0</v>
      </c>
      <c r="O339" s="553">
        <v>0</v>
      </c>
      <c r="P339" s="553">
        <v>0</v>
      </c>
      <c r="Q339" s="553">
        <v>0</v>
      </c>
      <c r="R339" s="553">
        <v>0</v>
      </c>
      <c r="S339" s="553">
        <v>0</v>
      </c>
      <c r="T339" s="553">
        <v>0</v>
      </c>
      <c r="U339" s="553">
        <v>0</v>
      </c>
      <c r="V339" s="553">
        <v>0</v>
      </c>
      <c r="W339" s="553">
        <v>0</v>
      </c>
      <c r="X339" s="553">
        <v>0</v>
      </c>
      <c r="Y339" s="553">
        <v>0</v>
      </c>
      <c r="Z339" s="553">
        <v>0</v>
      </c>
      <c r="AA339" s="553"/>
      <c r="AB339" s="553"/>
      <c r="AD339" s="553"/>
    </row>
    <row r="340" spans="1:88" x14ac:dyDescent="0.3">
      <c r="A340" s="563" t="s">
        <v>2109</v>
      </c>
      <c r="B340" s="552" t="str">
        <f t="shared" si="12"/>
        <v>X</v>
      </c>
      <c r="C340" s="556" t="s">
        <v>2110</v>
      </c>
      <c r="D340" s="556"/>
      <c r="E340" s="553">
        <v>-1.0636030435562134</v>
      </c>
      <c r="F340" s="553">
        <v>0.82137900590896606</v>
      </c>
      <c r="G340" s="553">
        <v>-0.52693802118301392</v>
      </c>
      <c r="H340" s="553">
        <v>0.71531999111175537</v>
      </c>
      <c r="I340" s="553">
        <v>-1.5106029510498047</v>
      </c>
      <c r="J340" s="553">
        <v>-1.5190999954938889E-2</v>
      </c>
      <c r="K340" s="553">
        <v>0.88296002149581909</v>
      </c>
      <c r="L340" s="553">
        <v>-1.8910510540008545</v>
      </c>
      <c r="M340" s="553">
        <v>0.46908798813819885</v>
      </c>
      <c r="N340" s="553">
        <v>0.87489902973175049</v>
      </c>
      <c r="O340" s="553">
        <v>-1.7221349477767944</v>
      </c>
      <c r="P340" s="553">
        <v>1.6983740329742432</v>
      </c>
      <c r="Q340" s="553">
        <v>-1.1775120496749878</v>
      </c>
      <c r="R340" s="553">
        <v>-0.48339998722076416</v>
      </c>
      <c r="S340" s="553">
        <v>-0.42028498649597168</v>
      </c>
      <c r="T340" s="553">
        <v>-1.7466260194778442</v>
      </c>
      <c r="U340" s="553">
        <v>-0.34115999937057495</v>
      </c>
      <c r="V340" s="553">
        <v>4.2033910751342773</v>
      </c>
      <c r="W340" s="553">
        <v>-0.76531600952148438</v>
      </c>
      <c r="X340" s="553">
        <v>-2.0574638843536377</v>
      </c>
      <c r="Y340" s="553">
        <v>-4.4878931045532227</v>
      </c>
      <c r="Z340" s="553">
        <v>-2.6900250911712646</v>
      </c>
      <c r="AA340" s="553">
        <v>-2.9319999217987061</v>
      </c>
      <c r="AB340" s="553">
        <v>-4</v>
      </c>
      <c r="AD340" s="553"/>
    </row>
    <row r="341" spans="1:88" x14ac:dyDescent="0.3">
      <c r="A341" s="563">
        <v>3.3</v>
      </c>
      <c r="B341" s="552" t="str">
        <f t="shared" si="12"/>
        <v>X</v>
      </c>
      <c r="C341" s="543" t="s">
        <v>2111</v>
      </c>
      <c r="D341" s="543"/>
      <c r="E341" s="553">
        <v>24.032964706420898</v>
      </c>
      <c r="F341" s="553">
        <v>-1.5442509651184082</v>
      </c>
      <c r="G341" s="553">
        <v>-1.7031999304890633E-2</v>
      </c>
      <c r="H341" s="553">
        <v>1.699118971824646</v>
      </c>
      <c r="I341" s="553">
        <v>4.7894220352172852</v>
      </c>
      <c r="J341" s="553">
        <v>-5.445930004119873</v>
      </c>
      <c r="K341" s="553">
        <v>2.4228589534759521</v>
      </c>
      <c r="L341" s="553">
        <v>7.3010921478271484</v>
      </c>
      <c r="M341" s="553">
        <v>-1.4754250049591064</v>
      </c>
      <c r="N341" s="553">
        <v>-1.3677229881286621</v>
      </c>
      <c r="O341" s="553">
        <v>8.8700952529907227</v>
      </c>
      <c r="P341" s="553">
        <v>-6.3066458702087402</v>
      </c>
      <c r="Q341" s="553">
        <v>11.495986938476563</v>
      </c>
      <c r="R341" s="553">
        <v>-7.7880477905273438</v>
      </c>
      <c r="S341" s="553">
        <v>0.89421600103378296</v>
      </c>
      <c r="T341" s="553">
        <v>-5.0246410369873047</v>
      </c>
      <c r="U341" s="553">
        <v>17.1868896484375</v>
      </c>
      <c r="V341" s="553">
        <v>4.6457438468933105</v>
      </c>
      <c r="W341" s="553">
        <v>11.442347526550293</v>
      </c>
      <c r="X341" s="553">
        <v>4.3602862358093262</v>
      </c>
      <c r="Y341" s="553">
        <v>62.548397064208984</v>
      </c>
      <c r="Z341" s="553">
        <v>22.430065155029297</v>
      </c>
      <c r="AA341" s="553">
        <v>18.097000122070313</v>
      </c>
      <c r="AB341" s="553">
        <v>-1.121999979019165</v>
      </c>
      <c r="AD341" s="553"/>
    </row>
    <row r="342" spans="1:88" x14ac:dyDescent="0.3">
      <c r="A342" s="563" t="s">
        <v>2112</v>
      </c>
      <c r="B342" s="552" t="str">
        <f t="shared" si="12"/>
        <v>X</v>
      </c>
      <c r="C342" s="575" t="s">
        <v>2113</v>
      </c>
      <c r="D342" s="575"/>
      <c r="E342" s="553">
        <v>4.0837697982788086</v>
      </c>
      <c r="F342" s="553">
        <v>-1.7033640146255493</v>
      </c>
      <c r="G342" s="553">
        <v>-7.6745003461837769E-2</v>
      </c>
      <c r="H342" s="553">
        <v>2.2244551181793213</v>
      </c>
      <c r="I342" s="553">
        <v>5.4456329345703125</v>
      </c>
      <c r="J342" s="553">
        <v>-4.4485931396484375</v>
      </c>
      <c r="K342" s="553">
        <v>3.5657169818878174</v>
      </c>
      <c r="L342" s="553">
        <v>1.9058079719543457</v>
      </c>
      <c r="M342" s="553">
        <v>-0.71124500036239624</v>
      </c>
      <c r="N342" s="553">
        <v>1.0680949687957764</v>
      </c>
      <c r="O342" s="553">
        <v>10.4700927734375</v>
      </c>
      <c r="P342" s="553">
        <v>-4.7066478729248047</v>
      </c>
      <c r="Q342" s="553">
        <v>1.3204580545425415</v>
      </c>
      <c r="R342" s="553">
        <v>-4.2852568626403809</v>
      </c>
      <c r="S342" s="553">
        <v>-3.4226529598236084</v>
      </c>
      <c r="T342" s="553">
        <v>-2.8152000904083252</v>
      </c>
      <c r="U342" s="553">
        <v>1.872607946395874</v>
      </c>
      <c r="V342" s="553">
        <v>-5.1266040802001953</v>
      </c>
      <c r="W342" s="553">
        <v>1.8253979682922363</v>
      </c>
      <c r="X342" s="553">
        <v>0.89319002628326416</v>
      </c>
      <c r="Y342" s="553">
        <v>9.7168693542480469</v>
      </c>
      <c r="Z342" s="553">
        <v>-7.055570125579834</v>
      </c>
      <c r="AA342" s="553">
        <v>0.69700002670288086</v>
      </c>
      <c r="AB342" s="553">
        <v>2.2320001125335693</v>
      </c>
      <c r="AD342" s="553"/>
    </row>
    <row r="343" spans="1:88" x14ac:dyDescent="0.3">
      <c r="A343" s="563" t="s">
        <v>2114</v>
      </c>
      <c r="B343" s="552" t="str">
        <f t="shared" si="12"/>
        <v/>
      </c>
      <c r="C343" s="555" t="s">
        <v>2115</v>
      </c>
      <c r="D343" s="555"/>
      <c r="E343" s="553">
        <v>0</v>
      </c>
      <c r="F343" s="553">
        <v>0</v>
      </c>
      <c r="G343" s="553">
        <v>0</v>
      </c>
      <c r="H343" s="553">
        <v>0</v>
      </c>
      <c r="I343" s="553">
        <v>0</v>
      </c>
      <c r="J343" s="553">
        <v>0</v>
      </c>
      <c r="K343" s="553">
        <v>0</v>
      </c>
      <c r="L343" s="553">
        <v>0</v>
      </c>
      <c r="M343" s="553">
        <v>0</v>
      </c>
      <c r="N343" s="553">
        <v>0</v>
      </c>
      <c r="O343" s="553">
        <v>0</v>
      </c>
      <c r="P343" s="553">
        <v>0</v>
      </c>
      <c r="Q343" s="553">
        <v>0</v>
      </c>
      <c r="R343" s="553">
        <v>0</v>
      </c>
      <c r="S343" s="553">
        <v>0</v>
      </c>
      <c r="T343" s="553">
        <v>0</v>
      </c>
      <c r="U343" s="553">
        <v>0</v>
      </c>
      <c r="V343" s="553">
        <v>0</v>
      </c>
      <c r="W343" s="553">
        <v>0</v>
      </c>
      <c r="X343" s="553">
        <v>0</v>
      </c>
      <c r="Y343" s="553">
        <v>0</v>
      </c>
      <c r="Z343" s="553">
        <v>0</v>
      </c>
      <c r="AA343" s="553"/>
      <c r="AB343" s="553"/>
      <c r="AD343" s="553"/>
    </row>
    <row r="344" spans="1:88" x14ac:dyDescent="0.3">
      <c r="A344" s="563" t="s">
        <v>2116</v>
      </c>
      <c r="B344" s="552" t="str">
        <f t="shared" si="12"/>
        <v/>
      </c>
      <c r="C344" s="555" t="s">
        <v>2117</v>
      </c>
      <c r="D344" s="555"/>
      <c r="E344" s="553">
        <v>0</v>
      </c>
      <c r="F344" s="553">
        <v>0</v>
      </c>
      <c r="G344" s="553">
        <v>0</v>
      </c>
      <c r="H344" s="553">
        <v>0</v>
      </c>
      <c r="I344" s="553">
        <v>0</v>
      </c>
      <c r="J344" s="553">
        <v>0</v>
      </c>
      <c r="K344" s="553">
        <v>0</v>
      </c>
      <c r="L344" s="553">
        <v>0</v>
      </c>
      <c r="M344" s="553">
        <v>0</v>
      </c>
      <c r="N344" s="553">
        <v>0</v>
      </c>
      <c r="O344" s="553">
        <v>0</v>
      </c>
      <c r="P344" s="553">
        <v>0</v>
      </c>
      <c r="Q344" s="553">
        <v>0</v>
      </c>
      <c r="R344" s="553">
        <v>0</v>
      </c>
      <c r="S344" s="553">
        <v>0</v>
      </c>
      <c r="T344" s="553">
        <v>0</v>
      </c>
      <c r="U344" s="553">
        <v>0</v>
      </c>
      <c r="V344" s="553">
        <v>0</v>
      </c>
      <c r="W344" s="553">
        <v>0</v>
      </c>
      <c r="X344" s="553">
        <v>0</v>
      </c>
      <c r="Y344" s="553">
        <v>0</v>
      </c>
      <c r="Z344" s="553">
        <v>0</v>
      </c>
      <c r="AA344" s="553"/>
      <c r="AB344" s="553"/>
      <c r="AD344" s="553"/>
    </row>
    <row r="345" spans="1:88" x14ac:dyDescent="0.3">
      <c r="A345" s="563" t="s">
        <v>2118</v>
      </c>
      <c r="B345" s="552" t="str">
        <f t="shared" si="12"/>
        <v/>
      </c>
      <c r="C345" s="555" t="s">
        <v>2119</v>
      </c>
      <c r="D345" s="555"/>
      <c r="E345" s="553">
        <v>0</v>
      </c>
      <c r="F345" s="553">
        <v>0</v>
      </c>
      <c r="G345" s="553">
        <v>0</v>
      </c>
      <c r="H345" s="553">
        <v>0</v>
      </c>
      <c r="I345" s="553">
        <v>0</v>
      </c>
      <c r="J345" s="553">
        <v>0</v>
      </c>
      <c r="K345" s="553">
        <v>0</v>
      </c>
      <c r="L345" s="553">
        <v>0</v>
      </c>
      <c r="M345" s="553">
        <v>0</v>
      </c>
      <c r="N345" s="553">
        <v>0</v>
      </c>
      <c r="O345" s="553">
        <v>0</v>
      </c>
      <c r="P345" s="553">
        <v>0</v>
      </c>
      <c r="Q345" s="553">
        <v>0</v>
      </c>
      <c r="R345" s="553">
        <v>0</v>
      </c>
      <c r="S345" s="553">
        <v>0</v>
      </c>
      <c r="T345" s="553">
        <v>0</v>
      </c>
      <c r="U345" s="553">
        <v>0</v>
      </c>
      <c r="V345" s="553">
        <v>0</v>
      </c>
      <c r="W345" s="553">
        <v>0</v>
      </c>
      <c r="X345" s="553">
        <v>0</v>
      </c>
      <c r="Y345" s="553">
        <v>0</v>
      </c>
      <c r="Z345" s="553">
        <v>0</v>
      </c>
      <c r="AA345" s="553"/>
      <c r="AB345" s="553"/>
      <c r="AD345" s="553"/>
    </row>
    <row r="346" spans="1:88" x14ac:dyDescent="0.3">
      <c r="A346" s="563" t="s">
        <v>2120</v>
      </c>
      <c r="B346" s="552" t="str">
        <f t="shared" si="12"/>
        <v/>
      </c>
      <c r="C346" s="555" t="s">
        <v>2121</v>
      </c>
      <c r="D346" s="555"/>
      <c r="E346" s="553">
        <v>0</v>
      </c>
      <c r="F346" s="553">
        <v>0</v>
      </c>
      <c r="G346" s="553">
        <v>0</v>
      </c>
      <c r="H346" s="553">
        <v>0</v>
      </c>
      <c r="I346" s="553">
        <v>0</v>
      </c>
      <c r="J346" s="553">
        <v>0</v>
      </c>
      <c r="K346" s="553">
        <v>0</v>
      </c>
      <c r="L346" s="553">
        <v>0</v>
      </c>
      <c r="M346" s="553">
        <v>0</v>
      </c>
      <c r="N346" s="553">
        <v>0</v>
      </c>
      <c r="O346" s="553">
        <v>0</v>
      </c>
      <c r="P346" s="553">
        <v>0</v>
      </c>
      <c r="Q346" s="553">
        <v>0</v>
      </c>
      <c r="R346" s="553">
        <v>0</v>
      </c>
      <c r="S346" s="553">
        <v>0</v>
      </c>
      <c r="T346" s="553">
        <v>0</v>
      </c>
      <c r="U346" s="553">
        <v>0</v>
      </c>
      <c r="V346" s="553">
        <v>0</v>
      </c>
      <c r="W346" s="553">
        <v>0</v>
      </c>
      <c r="X346" s="553">
        <v>0</v>
      </c>
      <c r="Y346" s="553">
        <v>0</v>
      </c>
      <c r="Z346" s="553">
        <v>0</v>
      </c>
      <c r="AA346" s="553"/>
      <c r="AB346" s="553"/>
      <c r="AD346" s="553"/>
    </row>
    <row r="347" spans="1:88" x14ac:dyDescent="0.3">
      <c r="A347" s="563" t="s">
        <v>2122</v>
      </c>
      <c r="B347" s="552" t="str">
        <f t="shared" si="12"/>
        <v/>
      </c>
      <c r="C347" s="556" t="s">
        <v>2123</v>
      </c>
      <c r="D347" s="556"/>
      <c r="E347" s="553">
        <v>0</v>
      </c>
      <c r="F347" s="553">
        <v>0</v>
      </c>
      <c r="G347" s="553">
        <v>0</v>
      </c>
      <c r="H347" s="553">
        <v>0</v>
      </c>
      <c r="I347" s="553">
        <v>0</v>
      </c>
      <c r="J347" s="553">
        <v>0</v>
      </c>
      <c r="K347" s="553">
        <v>0</v>
      </c>
      <c r="L347" s="553">
        <v>0</v>
      </c>
      <c r="M347" s="553">
        <v>0</v>
      </c>
      <c r="N347" s="553">
        <v>0</v>
      </c>
      <c r="O347" s="553">
        <v>0</v>
      </c>
      <c r="P347" s="553">
        <v>0</v>
      </c>
      <c r="Q347" s="553">
        <v>0</v>
      </c>
      <c r="R347" s="553">
        <v>0</v>
      </c>
      <c r="S347" s="553">
        <v>0</v>
      </c>
      <c r="T347" s="553">
        <v>0</v>
      </c>
      <c r="U347" s="553">
        <v>0</v>
      </c>
      <c r="V347" s="553">
        <v>0</v>
      </c>
      <c r="W347" s="553">
        <v>0</v>
      </c>
      <c r="X347" s="553">
        <v>0</v>
      </c>
      <c r="Y347" s="553">
        <v>0</v>
      </c>
      <c r="Z347" s="553">
        <v>0</v>
      </c>
      <c r="AA347" s="553"/>
      <c r="AB347" s="553"/>
      <c r="AD347" s="553"/>
    </row>
    <row r="348" spans="1:88" x14ac:dyDescent="0.3">
      <c r="A348" s="563" t="s">
        <v>2124</v>
      </c>
      <c r="B348" s="552" t="str">
        <f t="shared" si="12"/>
        <v/>
      </c>
      <c r="C348" s="556" t="s">
        <v>2125</v>
      </c>
      <c r="D348" s="556"/>
      <c r="E348" s="553">
        <v>0</v>
      </c>
      <c r="F348" s="553">
        <v>0</v>
      </c>
      <c r="G348" s="553">
        <v>0</v>
      </c>
      <c r="H348" s="553">
        <v>0</v>
      </c>
      <c r="I348" s="553">
        <v>0</v>
      </c>
      <c r="J348" s="553">
        <v>0</v>
      </c>
      <c r="K348" s="553">
        <v>0</v>
      </c>
      <c r="L348" s="553">
        <v>0</v>
      </c>
      <c r="M348" s="553">
        <v>0</v>
      </c>
      <c r="N348" s="553">
        <v>0</v>
      </c>
      <c r="O348" s="553">
        <v>0</v>
      </c>
      <c r="P348" s="553">
        <v>0</v>
      </c>
      <c r="Q348" s="553">
        <v>0</v>
      </c>
      <c r="R348" s="553">
        <v>0</v>
      </c>
      <c r="S348" s="553">
        <v>0</v>
      </c>
      <c r="T348" s="553">
        <v>0</v>
      </c>
      <c r="U348" s="553">
        <v>0</v>
      </c>
      <c r="V348" s="553">
        <v>0</v>
      </c>
      <c r="W348" s="553">
        <v>0</v>
      </c>
      <c r="X348" s="553">
        <v>0</v>
      </c>
      <c r="Y348" s="553">
        <v>0</v>
      </c>
      <c r="Z348" s="553">
        <v>0</v>
      </c>
      <c r="AA348" s="553"/>
      <c r="AB348" s="553"/>
      <c r="AD348" s="553"/>
    </row>
    <row r="349" spans="1:88" x14ac:dyDescent="0.3">
      <c r="A349" s="563" t="s">
        <v>2126</v>
      </c>
      <c r="B349" s="552" t="str">
        <f t="shared" si="12"/>
        <v/>
      </c>
      <c r="C349" s="555" t="s">
        <v>2127</v>
      </c>
      <c r="D349" s="555"/>
      <c r="E349" s="553">
        <v>0</v>
      </c>
      <c r="F349" s="553">
        <v>0</v>
      </c>
      <c r="G349" s="553">
        <v>0</v>
      </c>
      <c r="H349" s="553">
        <v>0</v>
      </c>
      <c r="I349" s="553">
        <v>0</v>
      </c>
      <c r="J349" s="553">
        <v>0</v>
      </c>
      <c r="K349" s="553">
        <v>0</v>
      </c>
      <c r="L349" s="553">
        <v>0</v>
      </c>
      <c r="M349" s="553">
        <v>0</v>
      </c>
      <c r="N349" s="553">
        <v>0</v>
      </c>
      <c r="O349" s="553">
        <v>0</v>
      </c>
      <c r="P349" s="553">
        <v>0</v>
      </c>
      <c r="Q349" s="553">
        <v>0</v>
      </c>
      <c r="R349" s="553">
        <v>0</v>
      </c>
      <c r="S349" s="553">
        <v>0</v>
      </c>
      <c r="T349" s="553">
        <v>0</v>
      </c>
      <c r="U349" s="553">
        <v>0</v>
      </c>
      <c r="V349" s="553">
        <v>0</v>
      </c>
      <c r="W349" s="553">
        <v>0</v>
      </c>
      <c r="X349" s="553">
        <v>0</v>
      </c>
      <c r="Y349" s="553">
        <v>0</v>
      </c>
      <c r="Z349" s="553">
        <v>0</v>
      </c>
      <c r="AA349" s="553"/>
      <c r="AB349" s="553"/>
      <c r="AD349" s="553"/>
    </row>
    <row r="350" spans="1:88" x14ac:dyDescent="0.3">
      <c r="A350" s="563" t="s">
        <v>2128</v>
      </c>
      <c r="B350" s="552" t="str">
        <f t="shared" si="12"/>
        <v/>
      </c>
      <c r="C350" s="556" t="s">
        <v>2129</v>
      </c>
      <c r="D350" s="556"/>
      <c r="E350" s="553">
        <v>0</v>
      </c>
      <c r="F350" s="553">
        <v>0</v>
      </c>
      <c r="G350" s="553">
        <v>0</v>
      </c>
      <c r="H350" s="553">
        <v>0</v>
      </c>
      <c r="I350" s="553">
        <v>0</v>
      </c>
      <c r="J350" s="553">
        <v>0</v>
      </c>
      <c r="K350" s="553">
        <v>0</v>
      </c>
      <c r="L350" s="553">
        <v>0</v>
      </c>
      <c r="M350" s="553">
        <v>0</v>
      </c>
      <c r="N350" s="553">
        <v>0</v>
      </c>
      <c r="O350" s="553">
        <v>0</v>
      </c>
      <c r="P350" s="553">
        <v>0</v>
      </c>
      <c r="Q350" s="553">
        <v>0</v>
      </c>
      <c r="R350" s="553">
        <v>0</v>
      </c>
      <c r="S350" s="553">
        <v>0</v>
      </c>
      <c r="T350" s="553">
        <v>0</v>
      </c>
      <c r="U350" s="553">
        <v>0</v>
      </c>
      <c r="V350" s="553">
        <v>0</v>
      </c>
      <c r="W350" s="553">
        <v>0</v>
      </c>
      <c r="X350" s="553">
        <v>0</v>
      </c>
      <c r="Y350" s="553">
        <v>0</v>
      </c>
      <c r="Z350" s="553">
        <v>0</v>
      </c>
      <c r="AA350" s="553"/>
      <c r="AB350" s="553"/>
      <c r="AD350" s="553"/>
    </row>
    <row r="351" spans="1:88" x14ac:dyDescent="0.3">
      <c r="A351" s="563" t="s">
        <v>2130</v>
      </c>
      <c r="B351" s="552" t="str">
        <f t="shared" si="12"/>
        <v/>
      </c>
      <c r="C351" s="556" t="s">
        <v>2131</v>
      </c>
      <c r="D351" s="556"/>
      <c r="E351" s="553">
        <v>0</v>
      </c>
      <c r="F351" s="553">
        <v>0</v>
      </c>
      <c r="G351" s="553">
        <v>0</v>
      </c>
      <c r="H351" s="553">
        <v>0</v>
      </c>
      <c r="I351" s="553">
        <v>0</v>
      </c>
      <c r="J351" s="553">
        <v>0</v>
      </c>
      <c r="K351" s="553">
        <v>0</v>
      </c>
      <c r="L351" s="553">
        <v>0</v>
      </c>
      <c r="M351" s="553">
        <v>0</v>
      </c>
      <c r="N351" s="553">
        <v>0</v>
      </c>
      <c r="O351" s="553">
        <v>0</v>
      </c>
      <c r="P351" s="553">
        <v>0</v>
      </c>
      <c r="Q351" s="553">
        <v>0</v>
      </c>
      <c r="R351" s="553">
        <v>0</v>
      </c>
      <c r="S351" s="553">
        <v>0</v>
      </c>
      <c r="T351" s="553">
        <v>0</v>
      </c>
      <c r="U351" s="553">
        <v>0</v>
      </c>
      <c r="V351" s="553">
        <v>0</v>
      </c>
      <c r="W351" s="553">
        <v>0</v>
      </c>
      <c r="X351" s="553">
        <v>0</v>
      </c>
      <c r="Y351" s="553">
        <v>0</v>
      </c>
      <c r="Z351" s="553">
        <v>0</v>
      </c>
      <c r="AA351" s="553"/>
      <c r="AB351" s="553"/>
      <c r="AD351" s="553"/>
    </row>
    <row r="352" spans="1:88" x14ac:dyDescent="0.3">
      <c r="A352" s="563" t="s">
        <v>2132</v>
      </c>
      <c r="B352" s="552" t="str">
        <f t="shared" si="12"/>
        <v/>
      </c>
      <c r="C352" s="556" t="s">
        <v>2133</v>
      </c>
      <c r="D352" s="556"/>
      <c r="E352" s="553">
        <v>0</v>
      </c>
      <c r="F352" s="553">
        <v>0</v>
      </c>
      <c r="G352" s="553">
        <v>0</v>
      </c>
      <c r="H352" s="553">
        <v>0</v>
      </c>
      <c r="I352" s="553">
        <v>0</v>
      </c>
      <c r="J352" s="553">
        <v>0</v>
      </c>
      <c r="K352" s="553">
        <v>0</v>
      </c>
      <c r="L352" s="553">
        <v>0</v>
      </c>
      <c r="M352" s="553">
        <v>0</v>
      </c>
      <c r="N352" s="553">
        <v>0</v>
      </c>
      <c r="O352" s="553">
        <v>0</v>
      </c>
      <c r="P352" s="553">
        <v>0</v>
      </c>
      <c r="Q352" s="553">
        <v>0</v>
      </c>
      <c r="R352" s="553">
        <v>0</v>
      </c>
      <c r="S352" s="553">
        <v>0</v>
      </c>
      <c r="T352" s="553">
        <v>0</v>
      </c>
      <c r="U352" s="553">
        <v>0</v>
      </c>
      <c r="V352" s="553">
        <v>0</v>
      </c>
      <c r="W352" s="553">
        <v>0</v>
      </c>
      <c r="X352" s="553">
        <v>0</v>
      </c>
      <c r="Y352" s="553">
        <v>0</v>
      </c>
      <c r="Z352" s="553">
        <v>0</v>
      </c>
      <c r="AA352" s="553"/>
      <c r="AB352" s="553"/>
      <c r="AD352" s="553"/>
    </row>
    <row r="353" spans="1:30" x14ac:dyDescent="0.3">
      <c r="A353" s="563" t="s">
        <v>2134</v>
      </c>
      <c r="B353" s="552" t="str">
        <f t="shared" si="12"/>
        <v/>
      </c>
      <c r="C353" s="556" t="s">
        <v>2135</v>
      </c>
      <c r="D353" s="556"/>
      <c r="E353" s="553">
        <v>0</v>
      </c>
      <c r="F353" s="553">
        <v>0</v>
      </c>
      <c r="G353" s="553">
        <v>0</v>
      </c>
      <c r="H353" s="553">
        <v>0</v>
      </c>
      <c r="I353" s="553">
        <v>0</v>
      </c>
      <c r="J353" s="553">
        <v>0</v>
      </c>
      <c r="K353" s="553">
        <v>0</v>
      </c>
      <c r="L353" s="553">
        <v>0</v>
      </c>
      <c r="M353" s="553">
        <v>0</v>
      </c>
      <c r="N353" s="553">
        <v>0</v>
      </c>
      <c r="O353" s="553">
        <v>0</v>
      </c>
      <c r="P353" s="553">
        <v>0</v>
      </c>
      <c r="Q353" s="553">
        <v>0</v>
      </c>
      <c r="R353" s="553">
        <v>0</v>
      </c>
      <c r="S353" s="553">
        <v>0</v>
      </c>
      <c r="T353" s="553">
        <v>0</v>
      </c>
      <c r="U353" s="553">
        <v>0</v>
      </c>
      <c r="V353" s="553">
        <v>0</v>
      </c>
      <c r="W353" s="553">
        <v>0</v>
      </c>
      <c r="X353" s="553">
        <v>0</v>
      </c>
      <c r="Y353" s="553">
        <v>0</v>
      </c>
      <c r="Z353" s="553">
        <v>0</v>
      </c>
      <c r="AA353" s="553"/>
      <c r="AB353" s="553"/>
      <c r="AD353" s="553"/>
    </row>
    <row r="354" spans="1:30" x14ac:dyDescent="0.3">
      <c r="A354" s="563" t="s">
        <v>2136</v>
      </c>
      <c r="B354" s="552" t="str">
        <f t="shared" si="12"/>
        <v/>
      </c>
      <c r="C354" s="556" t="s">
        <v>2137</v>
      </c>
      <c r="D354" s="556"/>
      <c r="E354" s="553">
        <v>0</v>
      </c>
      <c r="F354" s="553">
        <v>0</v>
      </c>
      <c r="G354" s="553">
        <v>0</v>
      </c>
      <c r="H354" s="553">
        <v>0</v>
      </c>
      <c r="I354" s="553">
        <v>0</v>
      </c>
      <c r="J354" s="553">
        <v>0</v>
      </c>
      <c r="K354" s="553">
        <v>0</v>
      </c>
      <c r="L354" s="553">
        <v>0</v>
      </c>
      <c r="M354" s="553">
        <v>0</v>
      </c>
      <c r="N354" s="553">
        <v>0</v>
      </c>
      <c r="O354" s="553">
        <v>0</v>
      </c>
      <c r="P354" s="553">
        <v>0</v>
      </c>
      <c r="Q354" s="553">
        <v>0</v>
      </c>
      <c r="R354" s="553">
        <v>0</v>
      </c>
      <c r="S354" s="553">
        <v>0</v>
      </c>
      <c r="T354" s="553">
        <v>0</v>
      </c>
      <c r="U354" s="553">
        <v>0</v>
      </c>
      <c r="V354" s="553">
        <v>0</v>
      </c>
      <c r="W354" s="553">
        <v>0</v>
      </c>
      <c r="X354" s="553">
        <v>0</v>
      </c>
      <c r="Y354" s="553">
        <v>0</v>
      </c>
      <c r="Z354" s="553">
        <v>0</v>
      </c>
      <c r="AA354" s="553"/>
      <c r="AB354" s="553"/>
      <c r="AD354" s="553"/>
    </row>
    <row r="355" spans="1:30" x14ac:dyDescent="0.3">
      <c r="A355" s="563" t="s">
        <v>2138</v>
      </c>
      <c r="B355" s="552" t="str">
        <f t="shared" si="12"/>
        <v/>
      </c>
      <c r="C355" s="555" t="s">
        <v>2139</v>
      </c>
      <c r="D355" s="555"/>
      <c r="E355" s="553">
        <v>0</v>
      </c>
      <c r="F355" s="553">
        <v>0</v>
      </c>
      <c r="G355" s="553">
        <v>0</v>
      </c>
      <c r="H355" s="553">
        <v>0</v>
      </c>
      <c r="I355" s="553">
        <v>0</v>
      </c>
      <c r="J355" s="553">
        <v>0</v>
      </c>
      <c r="K355" s="553">
        <v>0</v>
      </c>
      <c r="L355" s="553">
        <v>0</v>
      </c>
      <c r="M355" s="553">
        <v>0</v>
      </c>
      <c r="N355" s="553">
        <v>0</v>
      </c>
      <c r="O355" s="553">
        <v>0</v>
      </c>
      <c r="P355" s="553">
        <v>0</v>
      </c>
      <c r="Q355" s="553">
        <v>0</v>
      </c>
      <c r="R355" s="553">
        <v>0</v>
      </c>
      <c r="S355" s="553">
        <v>0</v>
      </c>
      <c r="T355" s="553">
        <v>0</v>
      </c>
      <c r="U355" s="553">
        <v>0</v>
      </c>
      <c r="V355" s="553">
        <v>0</v>
      </c>
      <c r="W355" s="553">
        <v>0</v>
      </c>
      <c r="X355" s="553">
        <v>0</v>
      </c>
      <c r="Y355" s="553">
        <v>0</v>
      </c>
      <c r="Z355" s="553">
        <v>0</v>
      </c>
      <c r="AA355" s="553"/>
      <c r="AB355" s="553"/>
      <c r="AD355" s="553"/>
    </row>
    <row r="356" spans="1:30" x14ac:dyDescent="0.3">
      <c r="A356" s="563" t="s">
        <v>2140</v>
      </c>
      <c r="B356" s="552" t="str">
        <f t="shared" si="12"/>
        <v/>
      </c>
      <c r="C356" s="556" t="s">
        <v>2141</v>
      </c>
      <c r="D356" s="556"/>
      <c r="E356" s="553">
        <v>0</v>
      </c>
      <c r="F356" s="553">
        <v>0</v>
      </c>
      <c r="G356" s="553">
        <v>0</v>
      </c>
      <c r="H356" s="553">
        <v>0</v>
      </c>
      <c r="I356" s="553">
        <v>0</v>
      </c>
      <c r="J356" s="553">
        <v>0</v>
      </c>
      <c r="K356" s="553">
        <v>0</v>
      </c>
      <c r="L356" s="553">
        <v>0</v>
      </c>
      <c r="M356" s="553">
        <v>0</v>
      </c>
      <c r="N356" s="553">
        <v>0</v>
      </c>
      <c r="O356" s="553">
        <v>0</v>
      </c>
      <c r="P356" s="553">
        <v>0</v>
      </c>
      <c r="Q356" s="553">
        <v>0</v>
      </c>
      <c r="R356" s="553">
        <v>0</v>
      </c>
      <c r="S356" s="553">
        <v>0</v>
      </c>
      <c r="T356" s="553">
        <v>0</v>
      </c>
      <c r="U356" s="553">
        <v>0</v>
      </c>
      <c r="V356" s="553">
        <v>0</v>
      </c>
      <c r="W356" s="553">
        <v>0</v>
      </c>
      <c r="X356" s="553">
        <v>0</v>
      </c>
      <c r="Y356" s="553">
        <v>0</v>
      </c>
      <c r="Z356" s="553">
        <v>0</v>
      </c>
      <c r="AA356" s="553"/>
      <c r="AB356" s="553"/>
      <c r="AD356" s="553"/>
    </row>
    <row r="357" spans="1:30" x14ac:dyDescent="0.3">
      <c r="A357" s="563" t="s">
        <v>2142</v>
      </c>
      <c r="B357" s="552" t="str">
        <f t="shared" si="12"/>
        <v/>
      </c>
      <c r="C357" s="556" t="s">
        <v>2143</v>
      </c>
      <c r="D357" s="556"/>
      <c r="E357" s="553">
        <v>0</v>
      </c>
      <c r="F357" s="553">
        <v>0</v>
      </c>
      <c r="G357" s="553">
        <v>0</v>
      </c>
      <c r="H357" s="553">
        <v>0</v>
      </c>
      <c r="I357" s="553">
        <v>0</v>
      </c>
      <c r="J357" s="553">
        <v>0</v>
      </c>
      <c r="K357" s="553">
        <v>0</v>
      </c>
      <c r="L357" s="553">
        <v>0</v>
      </c>
      <c r="M357" s="553">
        <v>0</v>
      </c>
      <c r="N357" s="553">
        <v>0</v>
      </c>
      <c r="O357" s="553">
        <v>0</v>
      </c>
      <c r="P357" s="553">
        <v>0</v>
      </c>
      <c r="Q357" s="553">
        <v>0</v>
      </c>
      <c r="R357" s="553">
        <v>0</v>
      </c>
      <c r="S357" s="553">
        <v>0</v>
      </c>
      <c r="T357" s="553">
        <v>0</v>
      </c>
      <c r="U357" s="553">
        <v>0</v>
      </c>
      <c r="V357" s="553">
        <v>0</v>
      </c>
      <c r="W357" s="553">
        <v>0</v>
      </c>
      <c r="X357" s="553">
        <v>0</v>
      </c>
      <c r="Y357" s="553">
        <v>0</v>
      </c>
      <c r="Z357" s="553">
        <v>0</v>
      </c>
      <c r="AA357" s="553"/>
      <c r="AB357" s="553"/>
      <c r="AD357" s="553"/>
    </row>
    <row r="358" spans="1:30" x14ac:dyDescent="0.3">
      <c r="A358" s="563" t="s">
        <v>2144</v>
      </c>
      <c r="B358" s="552" t="str">
        <f t="shared" si="12"/>
        <v>X</v>
      </c>
      <c r="C358" s="555" t="s">
        <v>2145</v>
      </c>
      <c r="D358" s="555"/>
      <c r="E358" s="553">
        <v>4.0837697982788086</v>
      </c>
      <c r="F358" s="553">
        <v>-1.7033640146255493</v>
      </c>
      <c r="G358" s="553">
        <v>-7.6745003461837769E-2</v>
      </c>
      <c r="H358" s="553">
        <v>2.2244551181793213</v>
      </c>
      <c r="I358" s="553">
        <v>5.4456329345703125</v>
      </c>
      <c r="J358" s="553">
        <v>-4.4485931396484375</v>
      </c>
      <c r="K358" s="553">
        <v>3.5657169818878174</v>
      </c>
      <c r="L358" s="553">
        <v>1.9058079719543457</v>
      </c>
      <c r="M358" s="553">
        <v>-0.71124500036239624</v>
      </c>
      <c r="N358" s="553">
        <v>1.0680949687957764</v>
      </c>
      <c r="O358" s="553">
        <v>10.4700927734375</v>
      </c>
      <c r="P358" s="553">
        <v>-4.7066478729248047</v>
      </c>
      <c r="Q358" s="553">
        <v>1.3204580545425415</v>
      </c>
      <c r="R358" s="553">
        <v>-4.2852568626403809</v>
      </c>
      <c r="S358" s="553">
        <v>-3.4226529598236084</v>
      </c>
      <c r="T358" s="553">
        <v>-2.8152000904083252</v>
      </c>
      <c r="U358" s="553">
        <v>1.872607946395874</v>
      </c>
      <c r="V358" s="553">
        <v>-5.1266040802001953</v>
      </c>
      <c r="W358" s="553">
        <v>1.8253979682922363</v>
      </c>
      <c r="X358" s="553">
        <v>0.89319002628326416</v>
      </c>
      <c r="Y358" s="553">
        <v>9.7168693542480469</v>
      </c>
      <c r="Z358" s="553">
        <v>-7.055570125579834</v>
      </c>
      <c r="AA358" s="553">
        <v>0.69700002670288086</v>
      </c>
      <c r="AB358" s="553">
        <v>2.2320001125335693</v>
      </c>
      <c r="AD358" s="553"/>
    </row>
    <row r="359" spans="1:30" x14ac:dyDescent="0.3">
      <c r="A359" s="563" t="s">
        <v>2146</v>
      </c>
      <c r="B359" s="552" t="str">
        <f t="shared" si="12"/>
        <v/>
      </c>
      <c r="C359" s="556" t="s">
        <v>2147</v>
      </c>
      <c r="D359" s="556"/>
      <c r="E359" s="553">
        <v>0</v>
      </c>
      <c r="F359" s="553">
        <v>0</v>
      </c>
      <c r="G359" s="553">
        <v>0</v>
      </c>
      <c r="H359" s="553">
        <v>0</v>
      </c>
      <c r="I359" s="553">
        <v>0</v>
      </c>
      <c r="J359" s="553">
        <v>0</v>
      </c>
      <c r="K359" s="553">
        <v>0</v>
      </c>
      <c r="L359" s="553">
        <v>0</v>
      </c>
      <c r="M359" s="553">
        <v>0</v>
      </c>
      <c r="N359" s="553">
        <v>0</v>
      </c>
      <c r="O359" s="553">
        <v>0</v>
      </c>
      <c r="P359" s="553">
        <v>0</v>
      </c>
      <c r="Q359" s="553">
        <v>0</v>
      </c>
      <c r="R359" s="553">
        <v>0</v>
      </c>
      <c r="S359" s="553">
        <v>0</v>
      </c>
      <c r="T359" s="553">
        <v>0</v>
      </c>
      <c r="U359" s="553">
        <v>0</v>
      </c>
      <c r="V359" s="553">
        <v>0</v>
      </c>
      <c r="W359" s="553">
        <v>0</v>
      </c>
      <c r="X359" s="553">
        <v>0</v>
      </c>
      <c r="Y359" s="553">
        <v>0</v>
      </c>
      <c r="Z359" s="553">
        <v>0</v>
      </c>
      <c r="AA359" s="553"/>
      <c r="AB359" s="553"/>
      <c r="AD359" s="553"/>
    </row>
    <row r="360" spans="1:30" x14ac:dyDescent="0.3">
      <c r="A360" s="563" t="s">
        <v>2148</v>
      </c>
      <c r="B360" s="552" t="str">
        <f t="shared" si="12"/>
        <v>X</v>
      </c>
      <c r="C360" s="556" t="s">
        <v>2149</v>
      </c>
      <c r="D360" s="556"/>
      <c r="E360" s="553">
        <v>4.0837697982788086</v>
      </c>
      <c r="F360" s="553">
        <v>-1.7033640146255493</v>
      </c>
      <c r="G360" s="553">
        <v>-7.6745003461837769E-2</v>
      </c>
      <c r="H360" s="553">
        <v>2.2244551181793213</v>
      </c>
      <c r="I360" s="553">
        <v>5.4456329345703125</v>
      </c>
      <c r="J360" s="553">
        <v>-4.4485931396484375</v>
      </c>
      <c r="K360" s="553">
        <v>3.5657169818878174</v>
      </c>
      <c r="L360" s="553">
        <v>1.9058079719543457</v>
      </c>
      <c r="M360" s="553">
        <v>-0.71124500036239624</v>
      </c>
      <c r="N360" s="553">
        <v>1.0680949687957764</v>
      </c>
      <c r="O360" s="553">
        <v>10.4700927734375</v>
      </c>
      <c r="P360" s="553">
        <v>-4.7066478729248047</v>
      </c>
      <c r="Q360" s="553">
        <v>1.3204580545425415</v>
      </c>
      <c r="R360" s="553">
        <v>-4.2852568626403809</v>
      </c>
      <c r="S360" s="553">
        <v>-3.4226529598236084</v>
      </c>
      <c r="T360" s="553">
        <v>-2.8152000904083252</v>
      </c>
      <c r="U360" s="553">
        <v>1.872607946395874</v>
      </c>
      <c r="V360" s="553">
        <v>-5.1266040802001953</v>
      </c>
      <c r="W360" s="553">
        <v>1.8253979682922363</v>
      </c>
      <c r="X360" s="553">
        <v>0.89319002628326416</v>
      </c>
      <c r="Y360" s="553">
        <v>9.7168693542480469</v>
      </c>
      <c r="Z360" s="553">
        <v>-7.055570125579834</v>
      </c>
      <c r="AA360" s="553">
        <v>0.69700002670288086</v>
      </c>
      <c r="AB360" s="553">
        <v>2.2320001125335693</v>
      </c>
      <c r="AD360" s="553"/>
    </row>
    <row r="361" spans="1:30" x14ac:dyDescent="0.3">
      <c r="A361" s="563" t="s">
        <v>2150</v>
      </c>
      <c r="B361" s="552" t="str">
        <f t="shared" si="12"/>
        <v/>
      </c>
      <c r="C361" s="556" t="s">
        <v>2151</v>
      </c>
      <c r="D361" s="556"/>
      <c r="E361" s="553">
        <v>0</v>
      </c>
      <c r="F361" s="553">
        <v>0</v>
      </c>
      <c r="G361" s="553">
        <v>0</v>
      </c>
      <c r="H361" s="553">
        <v>0</v>
      </c>
      <c r="I361" s="553">
        <v>0</v>
      </c>
      <c r="J361" s="553">
        <v>0</v>
      </c>
      <c r="K361" s="553">
        <v>0</v>
      </c>
      <c r="L361" s="553">
        <v>0</v>
      </c>
      <c r="M361" s="553">
        <v>0</v>
      </c>
      <c r="N361" s="553">
        <v>0</v>
      </c>
      <c r="O361" s="553">
        <v>0</v>
      </c>
      <c r="P361" s="553">
        <v>0</v>
      </c>
      <c r="Q361" s="553">
        <v>0</v>
      </c>
      <c r="R361" s="553">
        <v>0</v>
      </c>
      <c r="S361" s="553">
        <v>0</v>
      </c>
      <c r="T361" s="553">
        <v>0</v>
      </c>
      <c r="U361" s="553">
        <v>0</v>
      </c>
      <c r="V361" s="553">
        <v>0</v>
      </c>
      <c r="W361" s="553">
        <v>0</v>
      </c>
      <c r="X361" s="553">
        <v>0</v>
      </c>
      <c r="Y361" s="553">
        <v>0</v>
      </c>
      <c r="Z361" s="553">
        <v>0</v>
      </c>
      <c r="AA361" s="553"/>
      <c r="AB361" s="553"/>
      <c r="AD361" s="553"/>
    </row>
    <row r="362" spans="1:30" x14ac:dyDescent="0.3">
      <c r="A362" s="563" t="s">
        <v>2152</v>
      </c>
      <c r="B362" s="552" t="str">
        <f t="shared" si="12"/>
        <v>X</v>
      </c>
      <c r="C362" s="575" t="s">
        <v>2153</v>
      </c>
      <c r="D362" s="575"/>
      <c r="E362" s="553">
        <v>19.949195861816406</v>
      </c>
      <c r="F362" s="553">
        <v>0.15911300480365753</v>
      </c>
      <c r="G362" s="553">
        <v>5.9712998569011688E-2</v>
      </c>
      <c r="H362" s="553">
        <v>-0.52533602714538574</v>
      </c>
      <c r="I362" s="553">
        <v>-0.65621101856231689</v>
      </c>
      <c r="J362" s="553">
        <v>-0.9973369836807251</v>
      </c>
      <c r="K362" s="553">
        <v>-1.1428580284118652</v>
      </c>
      <c r="L362" s="553">
        <v>5.3952841758728027</v>
      </c>
      <c r="M362" s="553">
        <v>-0.76418000459671021</v>
      </c>
      <c r="N362" s="553">
        <v>-2.4358179569244385</v>
      </c>
      <c r="O362" s="553">
        <v>-1.5999979972839355</v>
      </c>
      <c r="P362" s="553">
        <v>-1.5999979972839355</v>
      </c>
      <c r="Q362" s="553">
        <v>10.175528526306152</v>
      </c>
      <c r="R362" s="553">
        <v>-3.5027909278869629</v>
      </c>
      <c r="S362" s="553">
        <v>4.316868782043457</v>
      </c>
      <c r="T362" s="553">
        <v>-2.2094409465789795</v>
      </c>
      <c r="U362" s="553">
        <v>15.314282417297363</v>
      </c>
      <c r="V362" s="553">
        <v>9.7723484039306641</v>
      </c>
      <c r="W362" s="553">
        <v>9.6169500350952148</v>
      </c>
      <c r="X362" s="553">
        <v>3.4670960903167725</v>
      </c>
      <c r="Y362" s="553">
        <v>52.831527709960938</v>
      </c>
      <c r="Z362" s="553">
        <v>29.485635757446289</v>
      </c>
      <c r="AA362" s="553">
        <v>17.399999618530273</v>
      </c>
      <c r="AB362" s="553">
        <v>-3.3540000915527344</v>
      </c>
      <c r="AD362" s="553"/>
    </row>
    <row r="363" spans="1:30" x14ac:dyDescent="0.3">
      <c r="A363" s="563" t="s">
        <v>2154</v>
      </c>
      <c r="B363" s="552" t="str">
        <f t="shared" si="12"/>
        <v/>
      </c>
      <c r="C363" s="555" t="s">
        <v>2155</v>
      </c>
      <c r="D363" s="555"/>
      <c r="E363" s="553">
        <v>0</v>
      </c>
      <c r="F363" s="553">
        <v>0</v>
      </c>
      <c r="G363" s="553">
        <v>0</v>
      </c>
      <c r="H363" s="553">
        <v>0</v>
      </c>
      <c r="I363" s="553">
        <v>0</v>
      </c>
      <c r="J363" s="553">
        <v>0</v>
      </c>
      <c r="K363" s="553">
        <v>0</v>
      </c>
      <c r="L363" s="553">
        <v>0</v>
      </c>
      <c r="M363" s="553">
        <v>0</v>
      </c>
      <c r="N363" s="553">
        <v>0</v>
      </c>
      <c r="O363" s="553">
        <v>0</v>
      </c>
      <c r="P363" s="553">
        <v>0</v>
      </c>
      <c r="Q363" s="553">
        <v>0</v>
      </c>
      <c r="R363" s="553">
        <v>0</v>
      </c>
      <c r="S363" s="553">
        <v>0</v>
      </c>
      <c r="T363" s="553">
        <v>0</v>
      </c>
      <c r="U363" s="553">
        <v>0</v>
      </c>
      <c r="V363" s="553">
        <v>0</v>
      </c>
      <c r="W363" s="553">
        <v>0</v>
      </c>
      <c r="X363" s="553">
        <v>0</v>
      </c>
      <c r="Y363" s="553">
        <v>0</v>
      </c>
      <c r="Z363" s="553">
        <v>0</v>
      </c>
      <c r="AA363" s="553"/>
      <c r="AB363" s="553"/>
      <c r="AD363" s="553"/>
    </row>
    <row r="364" spans="1:30" x14ac:dyDescent="0.3">
      <c r="A364" s="563" t="s">
        <v>2156</v>
      </c>
      <c r="B364" s="552" t="str">
        <f t="shared" si="12"/>
        <v/>
      </c>
      <c r="C364" s="555" t="s">
        <v>2157</v>
      </c>
      <c r="D364" s="555"/>
      <c r="E364" s="553">
        <v>0</v>
      </c>
      <c r="F364" s="553">
        <v>0</v>
      </c>
      <c r="G364" s="553">
        <v>0</v>
      </c>
      <c r="H364" s="553">
        <v>0</v>
      </c>
      <c r="I364" s="553">
        <v>0</v>
      </c>
      <c r="J364" s="553">
        <v>0</v>
      </c>
      <c r="K364" s="553">
        <v>0</v>
      </c>
      <c r="L364" s="553">
        <v>0</v>
      </c>
      <c r="M364" s="553">
        <v>0</v>
      </c>
      <c r="N364" s="553">
        <v>0</v>
      </c>
      <c r="O364" s="553">
        <v>0</v>
      </c>
      <c r="P364" s="553">
        <v>0</v>
      </c>
      <c r="Q364" s="553">
        <v>0</v>
      </c>
      <c r="R364" s="553">
        <v>0</v>
      </c>
      <c r="S364" s="553">
        <v>0</v>
      </c>
      <c r="T364" s="553">
        <v>0</v>
      </c>
      <c r="U364" s="553">
        <v>0</v>
      </c>
      <c r="V364" s="553">
        <v>0</v>
      </c>
      <c r="W364" s="553">
        <v>0</v>
      </c>
      <c r="X364" s="553">
        <v>0</v>
      </c>
      <c r="Y364" s="553">
        <v>0</v>
      </c>
      <c r="Z364" s="553">
        <v>0</v>
      </c>
      <c r="AA364" s="553"/>
      <c r="AB364" s="553"/>
      <c r="AD364" s="553"/>
    </row>
    <row r="365" spans="1:30" x14ac:dyDescent="0.3">
      <c r="A365" s="563" t="s">
        <v>2158</v>
      </c>
      <c r="B365" s="552" t="str">
        <f t="shared" si="12"/>
        <v>X</v>
      </c>
      <c r="C365" s="555" t="s">
        <v>2159</v>
      </c>
      <c r="D365" s="555"/>
      <c r="E365" s="553">
        <v>20</v>
      </c>
      <c r="F365" s="553">
        <v>0</v>
      </c>
      <c r="G365" s="553">
        <v>0.15999999642372131</v>
      </c>
      <c r="H365" s="553">
        <v>-0.57142901420593262</v>
      </c>
      <c r="I365" s="553">
        <v>-0.64285802841186523</v>
      </c>
      <c r="J365" s="553">
        <v>-0.14285799860954285</v>
      </c>
      <c r="K365" s="553">
        <v>-1.1428580284118652</v>
      </c>
      <c r="L365" s="553">
        <v>5.3952841758728027</v>
      </c>
      <c r="M365" s="553">
        <v>-1.0285689830780029</v>
      </c>
      <c r="N365" s="553">
        <v>-2.171428918838501</v>
      </c>
      <c r="O365" s="553">
        <v>-1.5999979972839355</v>
      </c>
      <c r="P365" s="553">
        <v>-1.5999979972839355</v>
      </c>
      <c r="Q365" s="553">
        <v>8.272735595703125</v>
      </c>
      <c r="R365" s="553">
        <v>-1.5999979972839355</v>
      </c>
      <c r="S365" s="553">
        <v>4.316868782043457</v>
      </c>
      <c r="T365" s="553">
        <v>-2.2094409465789795</v>
      </c>
      <c r="U365" s="553">
        <v>15.314282417297363</v>
      </c>
      <c r="V365" s="553">
        <v>9.7723484039306641</v>
      </c>
      <c r="W365" s="553">
        <v>9.6169500350952148</v>
      </c>
      <c r="X365" s="553">
        <v>3.4670960903167725</v>
      </c>
      <c r="Y365" s="553">
        <v>52.831527709960938</v>
      </c>
      <c r="Z365" s="553">
        <v>29.485635757446289</v>
      </c>
      <c r="AA365" s="553">
        <v>17.238000869750977</v>
      </c>
      <c r="AB365" s="553">
        <v>-2.9000000953674316</v>
      </c>
      <c r="AD365" s="553"/>
    </row>
    <row r="366" spans="1:30" x14ac:dyDescent="0.3">
      <c r="A366" s="563" t="s">
        <v>2160</v>
      </c>
      <c r="B366" s="552" t="str">
        <f t="shared" si="12"/>
        <v/>
      </c>
      <c r="C366" s="555" t="s">
        <v>2161</v>
      </c>
      <c r="D366" s="555"/>
      <c r="E366" s="553">
        <v>0</v>
      </c>
      <c r="F366" s="553">
        <v>0</v>
      </c>
      <c r="G366" s="553">
        <v>0</v>
      </c>
      <c r="H366" s="553">
        <v>0</v>
      </c>
      <c r="I366" s="553">
        <v>0</v>
      </c>
      <c r="J366" s="553">
        <v>0</v>
      </c>
      <c r="K366" s="553">
        <v>0</v>
      </c>
      <c r="L366" s="553">
        <v>0</v>
      </c>
      <c r="M366" s="553">
        <v>0</v>
      </c>
      <c r="N366" s="553">
        <v>0</v>
      </c>
      <c r="O366" s="553">
        <v>0</v>
      </c>
      <c r="P366" s="553">
        <v>0</v>
      </c>
      <c r="Q366" s="553">
        <v>0</v>
      </c>
      <c r="R366" s="553">
        <v>0</v>
      </c>
      <c r="S366" s="553">
        <v>0</v>
      </c>
      <c r="T366" s="553">
        <v>0</v>
      </c>
      <c r="U366" s="553">
        <v>0</v>
      </c>
      <c r="V366" s="553">
        <v>0</v>
      </c>
      <c r="W366" s="553">
        <v>0</v>
      </c>
      <c r="X366" s="553">
        <v>0</v>
      </c>
      <c r="Y366" s="553">
        <v>0</v>
      </c>
      <c r="Z366" s="553">
        <v>0</v>
      </c>
      <c r="AA366" s="553"/>
      <c r="AB366" s="553"/>
      <c r="AD366" s="553"/>
    </row>
    <row r="367" spans="1:30" x14ac:dyDescent="0.3">
      <c r="A367" s="563" t="s">
        <v>2162</v>
      </c>
      <c r="B367" s="552" t="str">
        <f t="shared" si="12"/>
        <v/>
      </c>
      <c r="C367" s="556" t="s">
        <v>2163</v>
      </c>
      <c r="D367" s="556"/>
      <c r="E367" s="553"/>
      <c r="F367" s="553"/>
      <c r="G367" s="553"/>
      <c r="H367" s="553"/>
      <c r="I367" s="553"/>
      <c r="J367" s="553"/>
      <c r="K367" s="553"/>
      <c r="L367" s="553"/>
      <c r="M367" s="553"/>
      <c r="N367" s="553"/>
      <c r="O367" s="553"/>
      <c r="P367" s="553"/>
      <c r="Q367" s="553"/>
      <c r="R367" s="553"/>
      <c r="S367" s="553"/>
      <c r="T367" s="553"/>
      <c r="U367" s="553"/>
      <c r="V367" s="553"/>
      <c r="W367" s="553"/>
      <c r="X367" s="553"/>
      <c r="Y367" s="553"/>
      <c r="Z367" s="553"/>
      <c r="AA367" s="553"/>
      <c r="AB367" s="553"/>
      <c r="AD367" s="553"/>
    </row>
    <row r="368" spans="1:30" x14ac:dyDescent="0.3">
      <c r="A368" s="563" t="s">
        <v>2164</v>
      </c>
      <c r="B368" s="552" t="str">
        <f t="shared" si="12"/>
        <v/>
      </c>
      <c r="C368" s="556" t="s">
        <v>2165</v>
      </c>
      <c r="D368" s="556"/>
      <c r="E368" s="553"/>
      <c r="F368" s="553"/>
      <c r="G368" s="553"/>
      <c r="H368" s="553"/>
      <c r="I368" s="553"/>
      <c r="J368" s="553"/>
      <c r="K368" s="553"/>
      <c r="L368" s="553"/>
      <c r="M368" s="553"/>
      <c r="N368" s="553"/>
      <c r="O368" s="553"/>
      <c r="P368" s="553"/>
      <c r="Q368" s="553"/>
      <c r="R368" s="553"/>
      <c r="S368" s="553"/>
      <c r="T368" s="553"/>
      <c r="U368" s="553"/>
      <c r="V368" s="553"/>
      <c r="W368" s="553"/>
      <c r="X368" s="553"/>
      <c r="Y368" s="553"/>
      <c r="Z368" s="553"/>
      <c r="AA368" s="553"/>
      <c r="AB368" s="553"/>
      <c r="AD368" s="553"/>
    </row>
    <row r="369" spans="1:38" x14ac:dyDescent="0.3">
      <c r="A369" s="563" t="s">
        <v>2166</v>
      </c>
      <c r="B369" s="552" t="str">
        <f t="shared" si="12"/>
        <v/>
      </c>
      <c r="C369" s="555" t="s">
        <v>2167</v>
      </c>
      <c r="D369" s="555"/>
      <c r="E369" s="553"/>
      <c r="F369" s="553"/>
      <c r="G369" s="553"/>
      <c r="H369" s="553"/>
      <c r="I369" s="553"/>
      <c r="J369" s="553"/>
      <c r="K369" s="553"/>
      <c r="L369" s="553"/>
      <c r="M369" s="553"/>
      <c r="N369" s="553"/>
      <c r="O369" s="553"/>
      <c r="P369" s="553"/>
      <c r="Q369" s="553"/>
      <c r="R369" s="553"/>
      <c r="S369" s="553"/>
      <c r="T369" s="553"/>
      <c r="U369" s="553"/>
      <c r="V369" s="553"/>
      <c r="W369" s="553"/>
      <c r="X369" s="553"/>
      <c r="Y369" s="553"/>
      <c r="Z369" s="553"/>
      <c r="AA369" s="553"/>
      <c r="AB369" s="553"/>
      <c r="AD369" s="553"/>
    </row>
    <row r="370" spans="1:38" x14ac:dyDescent="0.3">
      <c r="A370" s="563" t="s">
        <v>2168</v>
      </c>
      <c r="B370" s="552" t="str">
        <f t="shared" si="12"/>
        <v/>
      </c>
      <c r="C370" s="556" t="s">
        <v>2169</v>
      </c>
      <c r="D370" s="556"/>
      <c r="E370" s="553">
        <v>0</v>
      </c>
      <c r="F370" s="553">
        <v>0</v>
      </c>
      <c r="G370" s="553">
        <v>0</v>
      </c>
      <c r="H370" s="553">
        <v>0</v>
      </c>
      <c r="I370" s="553">
        <v>0</v>
      </c>
      <c r="J370" s="553">
        <v>0</v>
      </c>
      <c r="K370" s="553">
        <v>0</v>
      </c>
      <c r="L370" s="553">
        <v>0</v>
      </c>
      <c r="M370" s="553">
        <v>0</v>
      </c>
      <c r="N370" s="553">
        <v>0</v>
      </c>
      <c r="O370" s="553">
        <v>0</v>
      </c>
      <c r="P370" s="553">
        <v>0</v>
      </c>
      <c r="Q370" s="553">
        <v>0</v>
      </c>
      <c r="R370" s="553">
        <v>0</v>
      </c>
      <c r="S370" s="553">
        <v>0</v>
      </c>
      <c r="T370" s="553">
        <v>0</v>
      </c>
      <c r="U370" s="553">
        <v>0</v>
      </c>
      <c r="V370" s="553">
        <v>0</v>
      </c>
      <c r="W370" s="553">
        <v>0</v>
      </c>
      <c r="X370" s="553">
        <v>0</v>
      </c>
      <c r="Y370" s="553">
        <v>0</v>
      </c>
      <c r="Z370" s="553">
        <v>0</v>
      </c>
      <c r="AA370" s="553"/>
      <c r="AB370" s="553"/>
      <c r="AD370" s="553"/>
    </row>
    <row r="371" spans="1:38" x14ac:dyDescent="0.3">
      <c r="A371" s="563" t="s">
        <v>2170</v>
      </c>
      <c r="B371" s="552" t="str">
        <f t="shared" si="12"/>
        <v/>
      </c>
      <c r="C371" s="556" t="s">
        <v>2171</v>
      </c>
      <c r="D371" s="556"/>
      <c r="E371" s="553">
        <v>0</v>
      </c>
      <c r="F371" s="553">
        <v>0</v>
      </c>
      <c r="G371" s="553">
        <v>0</v>
      </c>
      <c r="H371" s="553">
        <v>0</v>
      </c>
      <c r="I371" s="553">
        <v>0</v>
      </c>
      <c r="J371" s="553">
        <v>0</v>
      </c>
      <c r="K371" s="553">
        <v>0</v>
      </c>
      <c r="L371" s="553">
        <v>0</v>
      </c>
      <c r="M371" s="553">
        <v>0</v>
      </c>
      <c r="N371" s="553">
        <v>0</v>
      </c>
      <c r="O371" s="553">
        <v>0</v>
      </c>
      <c r="P371" s="553">
        <v>0</v>
      </c>
      <c r="Q371" s="553">
        <v>0</v>
      </c>
      <c r="R371" s="553">
        <v>0</v>
      </c>
      <c r="S371" s="553">
        <v>0</v>
      </c>
      <c r="T371" s="553">
        <v>0</v>
      </c>
      <c r="U371" s="553">
        <v>0</v>
      </c>
      <c r="V371" s="553">
        <v>0</v>
      </c>
      <c r="W371" s="553">
        <v>0</v>
      </c>
      <c r="X371" s="553">
        <v>0</v>
      </c>
      <c r="Y371" s="553">
        <v>0</v>
      </c>
      <c r="Z371" s="553">
        <v>0</v>
      </c>
      <c r="AA371" s="553"/>
      <c r="AB371" s="553"/>
      <c r="AD371" s="553"/>
    </row>
    <row r="372" spans="1:38" x14ac:dyDescent="0.3">
      <c r="A372" s="563" t="s">
        <v>2172</v>
      </c>
      <c r="B372" s="552" t="str">
        <f t="shared" si="12"/>
        <v/>
      </c>
      <c r="C372" s="556" t="s">
        <v>2173</v>
      </c>
      <c r="D372" s="556"/>
      <c r="E372" s="553">
        <v>0</v>
      </c>
      <c r="F372" s="553">
        <v>0</v>
      </c>
      <c r="G372" s="553">
        <v>0</v>
      </c>
      <c r="H372" s="553">
        <v>0</v>
      </c>
      <c r="I372" s="553">
        <v>0</v>
      </c>
      <c r="J372" s="553">
        <v>0</v>
      </c>
      <c r="K372" s="553">
        <v>0</v>
      </c>
      <c r="L372" s="553">
        <v>0</v>
      </c>
      <c r="M372" s="553">
        <v>0</v>
      </c>
      <c r="N372" s="553">
        <v>0</v>
      </c>
      <c r="O372" s="553">
        <v>0</v>
      </c>
      <c r="P372" s="553">
        <v>0</v>
      </c>
      <c r="Q372" s="553">
        <v>0</v>
      </c>
      <c r="R372" s="553">
        <v>0</v>
      </c>
      <c r="S372" s="553">
        <v>0</v>
      </c>
      <c r="T372" s="553">
        <v>0</v>
      </c>
      <c r="U372" s="553">
        <v>0</v>
      </c>
      <c r="V372" s="553">
        <v>0</v>
      </c>
      <c r="W372" s="553">
        <v>0</v>
      </c>
      <c r="X372" s="553">
        <v>0</v>
      </c>
      <c r="Y372" s="553">
        <v>0</v>
      </c>
      <c r="Z372" s="553">
        <v>0</v>
      </c>
      <c r="AA372" s="553"/>
      <c r="AB372" s="553"/>
      <c r="AD372" s="553"/>
    </row>
    <row r="373" spans="1:38" x14ac:dyDescent="0.3">
      <c r="A373" s="563" t="s">
        <v>2174</v>
      </c>
      <c r="B373" s="552" t="str">
        <f t="shared" si="12"/>
        <v/>
      </c>
      <c r="C373" s="556" t="s">
        <v>2175</v>
      </c>
      <c r="D373" s="556"/>
      <c r="E373" s="553">
        <v>0</v>
      </c>
      <c r="F373" s="553">
        <v>0</v>
      </c>
      <c r="G373" s="553">
        <v>0</v>
      </c>
      <c r="H373" s="553">
        <v>0</v>
      </c>
      <c r="I373" s="553">
        <v>0</v>
      </c>
      <c r="J373" s="553">
        <v>0</v>
      </c>
      <c r="K373" s="553">
        <v>0</v>
      </c>
      <c r="L373" s="553">
        <v>0</v>
      </c>
      <c r="M373" s="553">
        <v>0</v>
      </c>
      <c r="N373" s="553">
        <v>0</v>
      </c>
      <c r="O373" s="553">
        <v>0</v>
      </c>
      <c r="P373" s="553">
        <v>0</v>
      </c>
      <c r="Q373" s="553">
        <v>0</v>
      </c>
      <c r="R373" s="553">
        <v>0</v>
      </c>
      <c r="S373" s="553">
        <v>0</v>
      </c>
      <c r="T373" s="553">
        <v>0</v>
      </c>
      <c r="U373" s="553">
        <v>0</v>
      </c>
      <c r="V373" s="553">
        <v>0</v>
      </c>
      <c r="W373" s="553">
        <v>0</v>
      </c>
      <c r="X373" s="553">
        <v>0</v>
      </c>
      <c r="Y373" s="553">
        <v>0</v>
      </c>
      <c r="Z373" s="553">
        <v>0</v>
      </c>
      <c r="AA373" s="553"/>
      <c r="AB373" s="553"/>
      <c r="AD373" s="553"/>
    </row>
    <row r="374" spans="1:38" x14ac:dyDescent="0.3">
      <c r="A374" s="563" t="s">
        <v>2176</v>
      </c>
      <c r="B374" s="552" t="str">
        <f t="shared" si="12"/>
        <v/>
      </c>
      <c r="C374" s="556" t="s">
        <v>2177</v>
      </c>
      <c r="D374" s="556"/>
      <c r="E374" s="553">
        <v>0</v>
      </c>
      <c r="F374" s="553">
        <v>0</v>
      </c>
      <c r="G374" s="553">
        <v>0</v>
      </c>
      <c r="H374" s="553">
        <v>0</v>
      </c>
      <c r="I374" s="553">
        <v>0</v>
      </c>
      <c r="J374" s="553">
        <v>0</v>
      </c>
      <c r="K374" s="553">
        <v>0</v>
      </c>
      <c r="L374" s="553">
        <v>0</v>
      </c>
      <c r="M374" s="553">
        <v>0</v>
      </c>
      <c r="N374" s="553">
        <v>0</v>
      </c>
      <c r="O374" s="553">
        <v>0</v>
      </c>
      <c r="P374" s="553">
        <v>0</v>
      </c>
      <c r="Q374" s="553">
        <v>0</v>
      </c>
      <c r="R374" s="553">
        <v>0</v>
      </c>
      <c r="S374" s="553">
        <v>0</v>
      </c>
      <c r="T374" s="553">
        <v>0</v>
      </c>
      <c r="U374" s="553">
        <v>0</v>
      </c>
      <c r="V374" s="553">
        <v>0</v>
      </c>
      <c r="W374" s="553">
        <v>0</v>
      </c>
      <c r="X374" s="553">
        <v>0</v>
      </c>
      <c r="Y374" s="553">
        <v>0</v>
      </c>
      <c r="Z374" s="553">
        <v>0</v>
      </c>
      <c r="AA374" s="553"/>
      <c r="AB374" s="553"/>
      <c r="AD374" s="553"/>
    </row>
    <row r="375" spans="1:38" x14ac:dyDescent="0.3">
      <c r="A375" s="563" t="s">
        <v>2178</v>
      </c>
      <c r="B375" s="552" t="str">
        <f t="shared" si="12"/>
        <v/>
      </c>
      <c r="C375" s="556" t="s">
        <v>2179</v>
      </c>
      <c r="D375" s="556"/>
      <c r="E375" s="553">
        <v>0</v>
      </c>
      <c r="F375" s="553">
        <v>0</v>
      </c>
      <c r="G375" s="553">
        <v>0</v>
      </c>
      <c r="H375" s="553">
        <v>0</v>
      </c>
      <c r="I375" s="553">
        <v>0</v>
      </c>
      <c r="J375" s="553">
        <v>0</v>
      </c>
      <c r="K375" s="553">
        <v>0</v>
      </c>
      <c r="L375" s="553">
        <v>0</v>
      </c>
      <c r="M375" s="553">
        <v>0</v>
      </c>
      <c r="N375" s="553">
        <v>0</v>
      </c>
      <c r="O375" s="553">
        <v>0</v>
      </c>
      <c r="P375" s="553">
        <v>0</v>
      </c>
      <c r="Q375" s="553">
        <v>0</v>
      </c>
      <c r="R375" s="553">
        <v>0</v>
      </c>
      <c r="S375" s="553">
        <v>0</v>
      </c>
      <c r="T375" s="553">
        <v>0</v>
      </c>
      <c r="U375" s="553">
        <v>0</v>
      </c>
      <c r="V375" s="553">
        <v>0</v>
      </c>
      <c r="W375" s="553">
        <v>0</v>
      </c>
      <c r="X375" s="553">
        <v>0</v>
      </c>
      <c r="Y375" s="553">
        <v>0</v>
      </c>
      <c r="Z375" s="553">
        <v>0</v>
      </c>
      <c r="AA375" s="553"/>
      <c r="AB375" s="553"/>
      <c r="AD375" s="553"/>
    </row>
    <row r="376" spans="1:38" x14ac:dyDescent="0.3">
      <c r="A376" s="563" t="s">
        <v>2180</v>
      </c>
      <c r="B376" s="552" t="str">
        <f t="shared" si="12"/>
        <v/>
      </c>
      <c r="C376" s="555" t="s">
        <v>2181</v>
      </c>
      <c r="D376" s="555"/>
      <c r="E376" s="553">
        <v>0</v>
      </c>
      <c r="F376" s="553">
        <v>0</v>
      </c>
      <c r="G376" s="553">
        <v>0</v>
      </c>
      <c r="H376" s="553">
        <v>0</v>
      </c>
      <c r="I376" s="553">
        <v>0</v>
      </c>
      <c r="J376" s="553">
        <v>0</v>
      </c>
      <c r="K376" s="553">
        <v>0</v>
      </c>
      <c r="L376" s="553">
        <v>0</v>
      </c>
      <c r="M376" s="553">
        <v>0</v>
      </c>
      <c r="N376" s="553">
        <v>0</v>
      </c>
      <c r="O376" s="553">
        <v>0</v>
      </c>
      <c r="P376" s="553">
        <v>0</v>
      </c>
      <c r="Q376" s="553">
        <v>0</v>
      </c>
      <c r="R376" s="553">
        <v>0</v>
      </c>
      <c r="S376" s="553">
        <v>0</v>
      </c>
      <c r="T376" s="553">
        <v>0</v>
      </c>
      <c r="U376" s="553">
        <v>0</v>
      </c>
      <c r="V376" s="553">
        <v>0</v>
      </c>
      <c r="W376" s="553">
        <v>0</v>
      </c>
      <c r="X376" s="553">
        <v>0</v>
      </c>
      <c r="Y376" s="553">
        <v>0</v>
      </c>
      <c r="Z376" s="553">
        <v>0</v>
      </c>
      <c r="AA376" s="553"/>
      <c r="AB376" s="553"/>
      <c r="AD376" s="553"/>
    </row>
    <row r="377" spans="1:38" x14ac:dyDescent="0.3">
      <c r="A377" s="563" t="s">
        <v>2182</v>
      </c>
      <c r="B377" s="552" t="str">
        <f t="shared" si="12"/>
        <v/>
      </c>
      <c r="C377" s="556" t="s">
        <v>2183</v>
      </c>
      <c r="D377" s="556"/>
      <c r="E377" s="553">
        <v>0</v>
      </c>
      <c r="F377" s="553">
        <v>0</v>
      </c>
      <c r="G377" s="553">
        <v>0</v>
      </c>
      <c r="H377" s="553">
        <v>0</v>
      </c>
      <c r="I377" s="553">
        <v>0</v>
      </c>
      <c r="J377" s="553">
        <v>0</v>
      </c>
      <c r="K377" s="553">
        <v>0</v>
      </c>
      <c r="L377" s="553">
        <v>0</v>
      </c>
      <c r="M377" s="553">
        <v>0</v>
      </c>
      <c r="N377" s="553">
        <v>0</v>
      </c>
      <c r="O377" s="553">
        <v>0</v>
      </c>
      <c r="P377" s="553">
        <v>0</v>
      </c>
      <c r="Q377" s="553">
        <v>0</v>
      </c>
      <c r="R377" s="553">
        <v>0</v>
      </c>
      <c r="S377" s="553">
        <v>0</v>
      </c>
      <c r="T377" s="553">
        <v>0</v>
      </c>
      <c r="U377" s="553">
        <v>0</v>
      </c>
      <c r="V377" s="553">
        <v>0</v>
      </c>
      <c r="W377" s="553">
        <v>0</v>
      </c>
      <c r="X377" s="553">
        <v>0</v>
      </c>
      <c r="Y377" s="553">
        <v>0</v>
      </c>
      <c r="Z377" s="553">
        <v>0</v>
      </c>
      <c r="AA377" s="553"/>
      <c r="AB377" s="553"/>
      <c r="AD377" s="553"/>
    </row>
    <row r="378" spans="1:38" x14ac:dyDescent="0.3">
      <c r="A378" s="563" t="s">
        <v>2184</v>
      </c>
      <c r="B378" s="552" t="str">
        <f t="shared" si="12"/>
        <v/>
      </c>
      <c r="C378" s="556" t="s">
        <v>2185</v>
      </c>
      <c r="D378" s="556"/>
      <c r="E378" s="553">
        <v>0</v>
      </c>
      <c r="F378" s="553">
        <v>0</v>
      </c>
      <c r="G378" s="553">
        <v>0</v>
      </c>
      <c r="H378" s="553">
        <v>0</v>
      </c>
      <c r="I378" s="553">
        <v>0</v>
      </c>
      <c r="J378" s="553">
        <v>0</v>
      </c>
      <c r="K378" s="553">
        <v>0</v>
      </c>
      <c r="L378" s="553">
        <v>0</v>
      </c>
      <c r="M378" s="553">
        <v>0</v>
      </c>
      <c r="N378" s="553">
        <v>0</v>
      </c>
      <c r="O378" s="553">
        <v>0</v>
      </c>
      <c r="P378" s="553">
        <v>0</v>
      </c>
      <c r="Q378" s="553">
        <v>0</v>
      </c>
      <c r="R378" s="553">
        <v>0</v>
      </c>
      <c r="S378" s="553">
        <v>0</v>
      </c>
      <c r="T378" s="553">
        <v>0</v>
      </c>
      <c r="U378" s="553">
        <v>0</v>
      </c>
      <c r="V378" s="553">
        <v>0</v>
      </c>
      <c r="W378" s="553">
        <v>0</v>
      </c>
      <c r="X378" s="553">
        <v>0</v>
      </c>
      <c r="Y378" s="553">
        <v>0</v>
      </c>
      <c r="Z378" s="553">
        <v>0</v>
      </c>
      <c r="AA378" s="553"/>
      <c r="AB378" s="553"/>
      <c r="AD378" s="553"/>
    </row>
    <row r="379" spans="1:38" x14ac:dyDescent="0.3">
      <c r="A379" s="563" t="s">
        <v>2186</v>
      </c>
      <c r="B379" s="552" t="str">
        <f t="shared" si="12"/>
        <v/>
      </c>
      <c r="C379" s="555" t="s">
        <v>2187</v>
      </c>
      <c r="D379" s="555"/>
      <c r="E379" s="553"/>
      <c r="F379" s="553"/>
      <c r="G379" s="553"/>
      <c r="H379" s="553"/>
      <c r="I379" s="553"/>
      <c r="J379" s="553"/>
      <c r="K379" s="553"/>
      <c r="L379" s="553"/>
      <c r="M379" s="553"/>
      <c r="N379" s="553"/>
      <c r="O379" s="553"/>
      <c r="P379" s="553"/>
      <c r="Q379" s="553"/>
      <c r="R379" s="553"/>
      <c r="S379" s="553"/>
      <c r="T379" s="553"/>
      <c r="U379" s="553"/>
      <c r="V379" s="553"/>
      <c r="W379" s="553"/>
      <c r="X379" s="553"/>
      <c r="Y379" s="553"/>
      <c r="Z379" s="553"/>
      <c r="AA379" s="553"/>
      <c r="AB379" s="553"/>
      <c r="AD379" s="553"/>
    </row>
    <row r="380" spans="1:38" x14ac:dyDescent="0.3">
      <c r="A380" s="563" t="s">
        <v>2188</v>
      </c>
      <c r="B380" s="552" t="str">
        <f t="shared" si="12"/>
        <v/>
      </c>
      <c r="C380" s="556" t="s">
        <v>2189</v>
      </c>
      <c r="D380" s="556"/>
      <c r="E380" s="553">
        <v>0</v>
      </c>
      <c r="F380" s="553">
        <v>0</v>
      </c>
      <c r="G380" s="553">
        <v>0</v>
      </c>
      <c r="H380" s="553">
        <v>0</v>
      </c>
      <c r="I380" s="553">
        <v>0</v>
      </c>
      <c r="J380" s="553">
        <v>0</v>
      </c>
      <c r="K380" s="553">
        <v>0</v>
      </c>
      <c r="L380" s="553">
        <v>0</v>
      </c>
      <c r="M380" s="553">
        <v>0</v>
      </c>
      <c r="N380" s="553">
        <v>0</v>
      </c>
      <c r="O380" s="553">
        <v>0</v>
      </c>
      <c r="P380" s="553">
        <v>0</v>
      </c>
      <c r="Q380" s="553">
        <v>0</v>
      </c>
      <c r="R380" s="553">
        <v>0</v>
      </c>
      <c r="S380" s="553">
        <v>0</v>
      </c>
      <c r="T380" s="553">
        <v>0</v>
      </c>
      <c r="U380" s="553">
        <v>0</v>
      </c>
      <c r="V380" s="553">
        <v>0</v>
      </c>
      <c r="W380" s="553">
        <v>0</v>
      </c>
      <c r="X380" s="553">
        <v>0</v>
      </c>
      <c r="Y380" s="553">
        <v>0</v>
      </c>
      <c r="Z380" s="553">
        <v>0</v>
      </c>
      <c r="AA380" s="553"/>
      <c r="AB380" s="553"/>
      <c r="AD380" s="553"/>
    </row>
    <row r="381" spans="1:38" s="546" customFormat="1" ht="20.25" customHeight="1" x14ac:dyDescent="0.3">
      <c r="A381" s="922" t="s">
        <v>2190</v>
      </c>
      <c r="B381" s="923" t="str">
        <f t="shared" si="12"/>
        <v>X</v>
      </c>
      <c r="C381" s="926" t="s">
        <v>2191</v>
      </c>
      <c r="D381" s="926"/>
      <c r="E381" s="921">
        <v>-5.0804998725652695E-2</v>
      </c>
      <c r="F381" s="921">
        <v>0.15911300480365753</v>
      </c>
      <c r="G381" s="921">
        <v>-0.10028699785470963</v>
      </c>
      <c r="H381" s="921">
        <v>4.609299823641777E-2</v>
      </c>
      <c r="I381" s="921">
        <v>-1.3353000394999981E-2</v>
      </c>
      <c r="J381" s="921">
        <v>-0.85447901487350464</v>
      </c>
      <c r="K381" s="921">
        <v>0</v>
      </c>
      <c r="L381" s="921">
        <v>0</v>
      </c>
      <c r="M381" s="921">
        <v>0.26438900828361511</v>
      </c>
      <c r="N381" s="921">
        <v>-0.26438900828361511</v>
      </c>
      <c r="O381" s="921">
        <v>0</v>
      </c>
      <c r="P381" s="921">
        <v>0</v>
      </c>
      <c r="Q381" s="921">
        <v>1.9027930498123169</v>
      </c>
      <c r="R381" s="921">
        <v>-1.9027930498123169</v>
      </c>
      <c r="S381" s="921">
        <v>0</v>
      </c>
      <c r="T381" s="921">
        <v>0</v>
      </c>
      <c r="U381" s="921">
        <v>0</v>
      </c>
      <c r="V381" s="921">
        <v>0</v>
      </c>
      <c r="W381" s="921">
        <v>0</v>
      </c>
      <c r="X381" s="921">
        <v>0</v>
      </c>
      <c r="Y381" s="921">
        <v>0</v>
      </c>
      <c r="Z381" s="921">
        <v>0</v>
      </c>
      <c r="AA381" s="921">
        <v>0.16200000047683716</v>
      </c>
      <c r="AB381" s="921">
        <v>-0.45399999618530273</v>
      </c>
      <c r="AC381" s="529"/>
      <c r="AD381" s="553"/>
      <c r="AE381" s="529"/>
      <c r="AF381" s="564"/>
      <c r="AG381" s="564"/>
      <c r="AH381" s="564"/>
      <c r="AI381" s="564"/>
      <c r="AK381" s="528"/>
      <c r="AL381" s="528"/>
    </row>
    <row r="382" spans="1:38" ht="20.25" customHeight="1" x14ac:dyDescent="0.3">
      <c r="A382" s="563">
        <v>4</v>
      </c>
      <c r="B382" s="552" t="str">
        <f t="shared" si="12"/>
        <v>X</v>
      </c>
      <c r="C382" s="563" t="s">
        <v>2192</v>
      </c>
      <c r="D382" s="528"/>
      <c r="E382" s="528">
        <v>5.7206125259399414</v>
      </c>
      <c r="F382" s="528">
        <v>-8.4649953842163086</v>
      </c>
      <c r="G382" s="528">
        <v>-0.62450975179672241</v>
      </c>
      <c r="H382" s="528">
        <v>1.2962331771850586</v>
      </c>
      <c r="I382" s="528">
        <v>0.33273458480834961</v>
      </c>
      <c r="J382" s="528">
        <v>2.2501082420349121</v>
      </c>
      <c r="K382" s="528">
        <v>0.26128137111663818</v>
      </c>
      <c r="L382" s="528">
        <v>0.88815391063690186</v>
      </c>
      <c r="M382" s="528">
        <v>-0.41277408599853516</v>
      </c>
      <c r="N382" s="528">
        <v>-0.43184939026832581</v>
      </c>
      <c r="O382" s="528">
        <v>0.43954920768737793</v>
      </c>
      <c r="P382" s="528">
        <v>0.3658081591129303</v>
      </c>
      <c r="Q382" s="528">
        <v>0.25581753253936768</v>
      </c>
      <c r="R382" s="528">
        <v>0</v>
      </c>
      <c r="S382" s="528">
        <v>0</v>
      </c>
      <c r="T382" s="528">
        <v>0</v>
      </c>
      <c r="U382" s="528">
        <v>0</v>
      </c>
      <c r="V382" s="528">
        <v>0</v>
      </c>
      <c r="W382" s="528">
        <v>0</v>
      </c>
      <c r="X382" s="528">
        <v>0</v>
      </c>
      <c r="Y382" s="528"/>
      <c r="Z382" s="528"/>
      <c r="AA382" s="528"/>
      <c r="AB382" s="528"/>
      <c r="AD382" s="553"/>
    </row>
    <row r="383" spans="1:38" x14ac:dyDescent="0.3">
      <c r="A383" s="563">
        <v>4.0999999999999996</v>
      </c>
      <c r="B383" s="552" t="str">
        <f t="shared" si="12"/>
        <v>X</v>
      </c>
      <c r="C383" s="541" t="s">
        <v>2193</v>
      </c>
      <c r="D383" s="585"/>
      <c r="E383" s="528">
        <v>0</v>
      </c>
      <c r="F383" s="528">
        <v>0</v>
      </c>
      <c r="G383" s="528">
        <v>0</v>
      </c>
      <c r="H383" s="528">
        <v>0</v>
      </c>
      <c r="I383" s="528">
        <v>0</v>
      </c>
      <c r="J383" s="528">
        <v>0</v>
      </c>
      <c r="K383" s="528">
        <v>0</v>
      </c>
      <c r="L383" s="528">
        <v>0</v>
      </c>
      <c r="M383" s="528">
        <v>0</v>
      </c>
      <c r="N383" s="528">
        <v>0</v>
      </c>
      <c r="O383" s="528">
        <v>0.44047799706459045</v>
      </c>
      <c r="P383" s="528">
        <v>0.4602513313293457</v>
      </c>
      <c r="Q383" s="528">
        <v>0</v>
      </c>
      <c r="R383" s="528">
        <v>0</v>
      </c>
      <c r="S383" s="528">
        <v>0</v>
      </c>
      <c r="T383" s="528">
        <v>0</v>
      </c>
      <c r="U383" s="528">
        <v>0</v>
      </c>
      <c r="V383" s="528">
        <v>0</v>
      </c>
      <c r="W383" s="528">
        <v>0</v>
      </c>
      <c r="X383" s="528">
        <v>0</v>
      </c>
      <c r="Y383" s="528"/>
      <c r="Z383" s="528"/>
      <c r="AA383" s="528"/>
      <c r="AB383" s="528"/>
      <c r="AD383" s="553"/>
    </row>
    <row r="384" spans="1:38" x14ac:dyDescent="0.3">
      <c r="A384" s="563" t="s">
        <v>2194</v>
      </c>
      <c r="B384" s="552" t="str">
        <f t="shared" si="12"/>
        <v>X</v>
      </c>
      <c r="C384" s="555" t="s">
        <v>2195</v>
      </c>
      <c r="D384" s="585"/>
      <c r="E384" s="528">
        <v>0</v>
      </c>
      <c r="F384" s="528">
        <v>0</v>
      </c>
      <c r="G384" s="528">
        <v>0</v>
      </c>
      <c r="H384" s="528">
        <v>0</v>
      </c>
      <c r="I384" s="528">
        <v>0</v>
      </c>
      <c r="J384" s="528">
        <v>0</v>
      </c>
      <c r="K384" s="528">
        <v>0</v>
      </c>
      <c r="L384" s="528">
        <v>0</v>
      </c>
      <c r="M384" s="528">
        <v>0</v>
      </c>
      <c r="N384" s="528">
        <v>0</v>
      </c>
      <c r="O384" s="528">
        <v>0.44047799706459045</v>
      </c>
      <c r="P384" s="528">
        <v>0.4602513313293457</v>
      </c>
      <c r="Q384" s="528">
        <v>0</v>
      </c>
      <c r="R384" s="528">
        <v>0</v>
      </c>
      <c r="S384" s="528">
        <v>0</v>
      </c>
      <c r="T384" s="528">
        <v>0</v>
      </c>
      <c r="U384" s="528">
        <v>0</v>
      </c>
      <c r="V384" s="528">
        <v>0</v>
      </c>
      <c r="W384" s="528">
        <v>0</v>
      </c>
      <c r="X384" s="528">
        <v>0</v>
      </c>
      <c r="Y384" s="528"/>
      <c r="Z384" s="528"/>
      <c r="AA384" s="528"/>
      <c r="AB384" s="528"/>
      <c r="AD384" s="553"/>
    </row>
    <row r="385" spans="1:30" x14ac:dyDescent="0.3">
      <c r="A385" s="563" t="s">
        <v>2196</v>
      </c>
      <c r="B385" s="552" t="str">
        <f t="shared" si="12"/>
        <v>X</v>
      </c>
      <c r="C385" s="556" t="s">
        <v>2197</v>
      </c>
      <c r="D385" s="585"/>
      <c r="E385" s="528">
        <v>0</v>
      </c>
      <c r="F385" s="528">
        <v>0</v>
      </c>
      <c r="G385" s="528">
        <v>0</v>
      </c>
      <c r="H385" s="528">
        <v>0</v>
      </c>
      <c r="I385" s="528">
        <v>0</v>
      </c>
      <c r="J385" s="528">
        <v>0</v>
      </c>
      <c r="K385" s="528">
        <v>0</v>
      </c>
      <c r="L385" s="528">
        <v>0</v>
      </c>
      <c r="M385" s="528">
        <v>0</v>
      </c>
      <c r="N385" s="528">
        <v>0</v>
      </c>
      <c r="O385" s="528">
        <v>0.44047799706459045</v>
      </c>
      <c r="P385" s="528">
        <v>0.4602513313293457</v>
      </c>
      <c r="Q385" s="528">
        <v>0</v>
      </c>
      <c r="R385" s="528">
        <v>0</v>
      </c>
      <c r="S385" s="528">
        <v>0</v>
      </c>
      <c r="T385" s="528">
        <v>0</v>
      </c>
      <c r="U385" s="528">
        <v>0</v>
      </c>
      <c r="V385" s="528">
        <v>0</v>
      </c>
      <c r="W385" s="528">
        <v>0</v>
      </c>
      <c r="X385" s="528">
        <v>0</v>
      </c>
      <c r="Y385" s="528"/>
      <c r="Z385" s="528"/>
      <c r="AA385" s="528"/>
      <c r="AB385" s="528"/>
      <c r="AD385" s="553"/>
    </row>
    <row r="386" spans="1:30" x14ac:dyDescent="0.3">
      <c r="A386" s="563" t="s">
        <v>2198</v>
      </c>
      <c r="B386" s="552" t="str">
        <f t="shared" si="12"/>
        <v/>
      </c>
      <c r="C386" s="558" t="s">
        <v>2199</v>
      </c>
      <c r="D386" s="585"/>
      <c r="E386" s="528">
        <v>0</v>
      </c>
      <c r="F386" s="528">
        <v>0</v>
      </c>
      <c r="G386" s="528">
        <v>0</v>
      </c>
      <c r="H386" s="528">
        <v>0</v>
      </c>
      <c r="I386" s="528">
        <v>0</v>
      </c>
      <c r="J386" s="528">
        <v>0</v>
      </c>
      <c r="K386" s="528">
        <v>0</v>
      </c>
      <c r="L386" s="528">
        <v>0</v>
      </c>
      <c r="M386" s="528">
        <v>0</v>
      </c>
      <c r="N386" s="528">
        <v>0</v>
      </c>
      <c r="O386" s="528">
        <v>0</v>
      </c>
      <c r="P386" s="528">
        <v>0</v>
      </c>
      <c r="Q386" s="528">
        <v>0</v>
      </c>
      <c r="R386" s="528">
        <v>0</v>
      </c>
      <c r="S386" s="528">
        <v>0</v>
      </c>
      <c r="T386" s="528">
        <v>0</v>
      </c>
      <c r="U386" s="528">
        <v>0</v>
      </c>
      <c r="V386" s="528">
        <v>0</v>
      </c>
      <c r="W386" s="528">
        <v>0</v>
      </c>
      <c r="X386" s="528"/>
      <c r="Y386" s="528"/>
      <c r="Z386" s="528"/>
      <c r="AA386" s="528"/>
      <c r="AB386" s="528"/>
    </row>
    <row r="387" spans="1:30" x14ac:dyDescent="0.3">
      <c r="A387" s="563" t="s">
        <v>2200</v>
      </c>
      <c r="B387" s="552" t="str">
        <f t="shared" si="12"/>
        <v/>
      </c>
      <c r="C387" s="558" t="s">
        <v>2201</v>
      </c>
      <c r="D387" s="585"/>
      <c r="E387" s="528">
        <v>0</v>
      </c>
      <c r="F387" s="528">
        <v>0</v>
      </c>
      <c r="G387" s="528">
        <v>0</v>
      </c>
      <c r="H387" s="528">
        <v>0</v>
      </c>
      <c r="I387" s="528">
        <v>0</v>
      </c>
      <c r="J387" s="528">
        <v>0</v>
      </c>
      <c r="K387" s="528">
        <v>0</v>
      </c>
      <c r="L387" s="528">
        <v>0</v>
      </c>
      <c r="M387" s="528">
        <v>0</v>
      </c>
      <c r="N387" s="528">
        <v>0</v>
      </c>
      <c r="O387" s="528">
        <v>0</v>
      </c>
      <c r="P387" s="528">
        <v>0</v>
      </c>
      <c r="Q387" s="528">
        <v>0</v>
      </c>
      <c r="R387" s="528">
        <v>0</v>
      </c>
      <c r="S387" s="528">
        <v>0</v>
      </c>
      <c r="T387" s="528">
        <v>0</v>
      </c>
      <c r="U387" s="528">
        <v>0</v>
      </c>
      <c r="V387" s="528">
        <v>0</v>
      </c>
      <c r="W387" s="528">
        <v>0</v>
      </c>
      <c r="X387" s="528"/>
      <c r="Y387" s="528"/>
      <c r="Z387" s="528"/>
      <c r="AA387" s="528"/>
      <c r="AB387" s="528"/>
    </row>
    <row r="388" spans="1:30" x14ac:dyDescent="0.3">
      <c r="A388" s="563" t="s">
        <v>2202</v>
      </c>
      <c r="B388" s="552" t="str">
        <f t="shared" si="12"/>
        <v>X</v>
      </c>
      <c r="C388" s="558" t="s">
        <v>2203</v>
      </c>
      <c r="D388" s="585"/>
      <c r="E388" s="528">
        <v>0</v>
      </c>
      <c r="F388" s="528">
        <v>0</v>
      </c>
      <c r="G388" s="528">
        <v>0</v>
      </c>
      <c r="H388" s="528">
        <v>0</v>
      </c>
      <c r="I388" s="528">
        <v>0</v>
      </c>
      <c r="J388" s="528">
        <v>0</v>
      </c>
      <c r="K388" s="528">
        <v>0</v>
      </c>
      <c r="L388" s="528">
        <v>0</v>
      </c>
      <c r="M388" s="528">
        <v>0</v>
      </c>
      <c r="N388" s="528">
        <v>0</v>
      </c>
      <c r="O388" s="528">
        <v>0.44047799706459045</v>
      </c>
      <c r="P388" s="528">
        <v>0.4602513313293457</v>
      </c>
      <c r="Q388" s="528">
        <v>0</v>
      </c>
      <c r="R388" s="528">
        <v>0</v>
      </c>
      <c r="S388" s="528">
        <v>0</v>
      </c>
      <c r="T388" s="528">
        <v>0</v>
      </c>
      <c r="U388" s="528">
        <v>0</v>
      </c>
      <c r="V388" s="528">
        <v>0</v>
      </c>
      <c r="W388" s="528">
        <v>0</v>
      </c>
      <c r="X388" s="528">
        <v>0</v>
      </c>
      <c r="Y388" s="528"/>
      <c r="Z388" s="528"/>
      <c r="AA388" s="528"/>
      <c r="AB388" s="528"/>
      <c r="AD388" s="553"/>
    </row>
    <row r="389" spans="1:30" x14ac:dyDescent="0.3">
      <c r="A389" s="563" t="s">
        <v>2204</v>
      </c>
      <c r="B389" s="552" t="str">
        <f t="shared" si="12"/>
        <v/>
      </c>
      <c r="C389" s="558" t="s">
        <v>2205</v>
      </c>
      <c r="D389" s="585"/>
      <c r="E389" s="528">
        <v>0</v>
      </c>
      <c r="F389" s="528">
        <v>0</v>
      </c>
      <c r="G389" s="528">
        <v>0</v>
      </c>
      <c r="H389" s="528">
        <v>0</v>
      </c>
      <c r="I389" s="528">
        <v>0</v>
      </c>
      <c r="J389" s="528">
        <v>0</v>
      </c>
      <c r="K389" s="528">
        <v>0</v>
      </c>
      <c r="L389" s="528">
        <v>0</v>
      </c>
      <c r="M389" s="528">
        <v>0</v>
      </c>
      <c r="N389" s="528">
        <v>0</v>
      </c>
      <c r="O389" s="528">
        <v>0</v>
      </c>
      <c r="P389" s="528">
        <v>0</v>
      </c>
      <c r="Q389" s="528">
        <v>0</v>
      </c>
      <c r="R389" s="528">
        <v>0</v>
      </c>
      <c r="S389" s="528">
        <v>0</v>
      </c>
      <c r="T389" s="528">
        <v>0</v>
      </c>
      <c r="U389" s="528">
        <v>0</v>
      </c>
      <c r="V389" s="528">
        <v>0</v>
      </c>
      <c r="W389" s="528">
        <v>0</v>
      </c>
      <c r="X389" s="528"/>
      <c r="Y389" s="528"/>
      <c r="Z389" s="528"/>
      <c r="AA389" s="528"/>
      <c r="AB389" s="528"/>
    </row>
    <row r="390" spans="1:30" x14ac:dyDescent="0.3">
      <c r="A390" s="563" t="s">
        <v>2206</v>
      </c>
      <c r="B390" s="552" t="str">
        <f t="shared" si="12"/>
        <v/>
      </c>
      <c r="C390" s="556" t="s">
        <v>2207</v>
      </c>
      <c r="D390" s="585"/>
      <c r="E390" s="528">
        <v>0</v>
      </c>
      <c r="F390" s="528">
        <v>0</v>
      </c>
      <c r="G390" s="528">
        <v>0</v>
      </c>
      <c r="H390" s="528">
        <v>0</v>
      </c>
      <c r="I390" s="528">
        <v>0</v>
      </c>
      <c r="J390" s="528">
        <v>0</v>
      </c>
      <c r="K390" s="528">
        <v>0</v>
      </c>
      <c r="L390" s="528">
        <v>0</v>
      </c>
      <c r="M390" s="528">
        <v>0</v>
      </c>
      <c r="N390" s="528">
        <v>0</v>
      </c>
      <c r="O390" s="528">
        <v>0</v>
      </c>
      <c r="P390" s="528">
        <v>0</v>
      </c>
      <c r="Q390" s="528">
        <v>0</v>
      </c>
      <c r="R390" s="528">
        <v>0</v>
      </c>
      <c r="S390" s="528">
        <v>0</v>
      </c>
      <c r="T390" s="528">
        <v>0</v>
      </c>
      <c r="U390" s="528">
        <v>0</v>
      </c>
      <c r="V390" s="528">
        <v>0</v>
      </c>
      <c r="W390" s="528">
        <v>0</v>
      </c>
      <c r="X390" s="528"/>
      <c r="Y390" s="528"/>
      <c r="Z390" s="528"/>
      <c r="AA390" s="528"/>
      <c r="AB390" s="528"/>
    </row>
    <row r="391" spans="1:30" x14ac:dyDescent="0.3">
      <c r="A391" s="563" t="s">
        <v>2208</v>
      </c>
      <c r="B391" s="552" t="str">
        <f t="shared" si="12"/>
        <v/>
      </c>
      <c r="C391" s="558" t="s">
        <v>2209</v>
      </c>
      <c r="D391" s="585"/>
      <c r="E391" s="528">
        <v>0</v>
      </c>
      <c r="F391" s="528">
        <v>0</v>
      </c>
      <c r="G391" s="528">
        <v>0</v>
      </c>
      <c r="H391" s="528">
        <v>0</v>
      </c>
      <c r="I391" s="528">
        <v>0</v>
      </c>
      <c r="J391" s="528">
        <v>0</v>
      </c>
      <c r="K391" s="528">
        <v>0</v>
      </c>
      <c r="L391" s="528">
        <v>0</v>
      </c>
      <c r="M391" s="528">
        <v>0</v>
      </c>
      <c r="N391" s="528">
        <v>0</v>
      </c>
      <c r="O391" s="528">
        <v>0</v>
      </c>
      <c r="P391" s="528">
        <v>0</v>
      </c>
      <c r="Q391" s="528">
        <v>0</v>
      </c>
      <c r="R391" s="528">
        <v>0</v>
      </c>
      <c r="S391" s="528">
        <v>0</v>
      </c>
      <c r="T391" s="528">
        <v>0</v>
      </c>
      <c r="U391" s="528">
        <v>0</v>
      </c>
      <c r="V391" s="528">
        <v>0</v>
      </c>
      <c r="W391" s="528">
        <v>0</v>
      </c>
      <c r="X391" s="528"/>
      <c r="Y391" s="528"/>
      <c r="Z391" s="528"/>
      <c r="AA391" s="528"/>
      <c r="AB391" s="528"/>
    </row>
    <row r="392" spans="1:30" x14ac:dyDescent="0.3">
      <c r="A392" s="563" t="s">
        <v>2210</v>
      </c>
      <c r="B392" s="552" t="str">
        <f t="shared" si="12"/>
        <v/>
      </c>
      <c r="C392" s="558" t="s">
        <v>2211</v>
      </c>
      <c r="D392" s="585"/>
      <c r="E392" s="528">
        <v>0</v>
      </c>
      <c r="F392" s="528">
        <v>0</v>
      </c>
      <c r="G392" s="528">
        <v>0</v>
      </c>
      <c r="H392" s="528">
        <v>0</v>
      </c>
      <c r="I392" s="528">
        <v>0</v>
      </c>
      <c r="J392" s="528">
        <v>0</v>
      </c>
      <c r="K392" s="528">
        <v>0</v>
      </c>
      <c r="L392" s="528">
        <v>0</v>
      </c>
      <c r="M392" s="528">
        <v>0</v>
      </c>
      <c r="N392" s="528">
        <v>0</v>
      </c>
      <c r="O392" s="528">
        <v>0</v>
      </c>
      <c r="P392" s="528">
        <v>0</v>
      </c>
      <c r="Q392" s="528">
        <v>0</v>
      </c>
      <c r="R392" s="528">
        <v>0</v>
      </c>
      <c r="S392" s="528">
        <v>0</v>
      </c>
      <c r="T392" s="528">
        <v>0</v>
      </c>
      <c r="U392" s="528">
        <v>0</v>
      </c>
      <c r="V392" s="528">
        <v>0</v>
      </c>
      <c r="W392" s="528">
        <v>0</v>
      </c>
      <c r="X392" s="528"/>
      <c r="Y392" s="528"/>
      <c r="Z392" s="528"/>
      <c r="AA392" s="528"/>
      <c r="AB392" s="528"/>
    </row>
    <row r="393" spans="1:30" x14ac:dyDescent="0.3">
      <c r="A393" s="563" t="s">
        <v>2212</v>
      </c>
      <c r="B393" s="552" t="str">
        <f t="shared" si="12"/>
        <v/>
      </c>
      <c r="C393" s="556" t="s">
        <v>2213</v>
      </c>
      <c r="D393" s="585"/>
      <c r="E393" s="528">
        <v>0</v>
      </c>
      <c r="F393" s="528">
        <v>0</v>
      </c>
      <c r="G393" s="528">
        <v>0</v>
      </c>
      <c r="H393" s="528">
        <v>0</v>
      </c>
      <c r="I393" s="528">
        <v>0</v>
      </c>
      <c r="J393" s="528">
        <v>0</v>
      </c>
      <c r="K393" s="528">
        <v>0</v>
      </c>
      <c r="L393" s="528">
        <v>0</v>
      </c>
      <c r="M393" s="528">
        <v>0</v>
      </c>
      <c r="N393" s="528">
        <v>0</v>
      </c>
      <c r="O393" s="528">
        <v>0</v>
      </c>
      <c r="P393" s="528">
        <v>0</v>
      </c>
      <c r="Q393" s="528">
        <v>0</v>
      </c>
      <c r="R393" s="528">
        <v>0</v>
      </c>
      <c r="S393" s="528">
        <v>0</v>
      </c>
      <c r="T393" s="528">
        <v>0</v>
      </c>
      <c r="U393" s="528">
        <v>0</v>
      </c>
      <c r="V393" s="528">
        <v>0</v>
      </c>
      <c r="W393" s="528">
        <v>0</v>
      </c>
      <c r="X393" s="528"/>
      <c r="Y393" s="528"/>
      <c r="Z393" s="528"/>
      <c r="AA393" s="528"/>
      <c r="AB393" s="528"/>
    </row>
    <row r="394" spans="1:30" x14ac:dyDescent="0.3">
      <c r="A394" s="563" t="s">
        <v>2214</v>
      </c>
      <c r="B394" s="552" t="str">
        <f t="shared" si="12"/>
        <v/>
      </c>
      <c r="C394" s="558" t="s">
        <v>2215</v>
      </c>
      <c r="D394" s="585"/>
      <c r="E394" s="528">
        <v>0</v>
      </c>
      <c r="F394" s="528">
        <v>0</v>
      </c>
      <c r="G394" s="528">
        <v>0</v>
      </c>
      <c r="H394" s="528">
        <v>0</v>
      </c>
      <c r="I394" s="528">
        <v>0</v>
      </c>
      <c r="J394" s="528">
        <v>0</v>
      </c>
      <c r="K394" s="528">
        <v>0</v>
      </c>
      <c r="L394" s="528">
        <v>0</v>
      </c>
      <c r="M394" s="528">
        <v>0</v>
      </c>
      <c r="N394" s="528">
        <v>0</v>
      </c>
      <c r="O394" s="528">
        <v>0</v>
      </c>
      <c r="P394" s="528">
        <v>0</v>
      </c>
      <c r="Q394" s="528">
        <v>0</v>
      </c>
      <c r="R394" s="528">
        <v>0</v>
      </c>
      <c r="S394" s="528">
        <v>0</v>
      </c>
      <c r="T394" s="528">
        <v>0</v>
      </c>
      <c r="U394" s="528">
        <v>0</v>
      </c>
      <c r="V394" s="528">
        <v>0</v>
      </c>
      <c r="W394" s="528">
        <v>0</v>
      </c>
      <c r="X394" s="528"/>
      <c r="Y394" s="528"/>
      <c r="Z394" s="528"/>
      <c r="AA394" s="528"/>
      <c r="AB394" s="528"/>
    </row>
    <row r="395" spans="1:30" x14ac:dyDescent="0.3">
      <c r="A395" s="563" t="s">
        <v>2216</v>
      </c>
      <c r="B395" s="552" t="str">
        <f t="shared" si="12"/>
        <v/>
      </c>
      <c r="C395" s="558" t="s">
        <v>2217</v>
      </c>
      <c r="D395" s="585"/>
      <c r="E395" s="528">
        <v>0</v>
      </c>
      <c r="F395" s="528">
        <v>0</v>
      </c>
      <c r="G395" s="528">
        <v>0</v>
      </c>
      <c r="H395" s="528">
        <v>0</v>
      </c>
      <c r="I395" s="528">
        <v>0</v>
      </c>
      <c r="J395" s="528">
        <v>0</v>
      </c>
      <c r="K395" s="528">
        <v>0</v>
      </c>
      <c r="L395" s="528">
        <v>0</v>
      </c>
      <c r="M395" s="528">
        <v>0</v>
      </c>
      <c r="N395" s="528">
        <v>0</v>
      </c>
      <c r="O395" s="528">
        <v>0</v>
      </c>
      <c r="P395" s="528">
        <v>0</v>
      </c>
      <c r="Q395" s="528">
        <v>0</v>
      </c>
      <c r="R395" s="528">
        <v>0</v>
      </c>
      <c r="S395" s="528">
        <v>0</v>
      </c>
      <c r="T395" s="528">
        <v>0</v>
      </c>
      <c r="U395" s="528">
        <v>0</v>
      </c>
      <c r="V395" s="528">
        <v>0</v>
      </c>
      <c r="W395" s="528">
        <v>0</v>
      </c>
      <c r="X395" s="528"/>
      <c r="Y395" s="528"/>
      <c r="Z395" s="528"/>
      <c r="AA395" s="528"/>
      <c r="AB395" s="528"/>
    </row>
    <row r="396" spans="1:30" x14ac:dyDescent="0.3">
      <c r="A396" s="563" t="s">
        <v>2218</v>
      </c>
      <c r="B396" s="552" t="str">
        <f t="shared" ref="B396:B459" si="13">IF(SUM(E396:AI396)=0,"","X")</f>
        <v/>
      </c>
      <c r="C396" s="556" t="s">
        <v>2219</v>
      </c>
      <c r="D396" s="585"/>
      <c r="E396" s="528">
        <v>0</v>
      </c>
      <c r="F396" s="528">
        <v>0</v>
      </c>
      <c r="G396" s="528">
        <v>0</v>
      </c>
      <c r="H396" s="528">
        <v>0</v>
      </c>
      <c r="I396" s="528">
        <v>0</v>
      </c>
      <c r="J396" s="528">
        <v>0</v>
      </c>
      <c r="K396" s="528">
        <v>0</v>
      </c>
      <c r="L396" s="528">
        <v>0</v>
      </c>
      <c r="M396" s="528">
        <v>0</v>
      </c>
      <c r="N396" s="528">
        <v>0</v>
      </c>
      <c r="O396" s="528">
        <v>0</v>
      </c>
      <c r="P396" s="528">
        <v>0</v>
      </c>
      <c r="Q396" s="528">
        <v>0</v>
      </c>
      <c r="R396" s="528">
        <v>0</v>
      </c>
      <c r="S396" s="528">
        <v>0</v>
      </c>
      <c r="T396" s="528">
        <v>0</v>
      </c>
      <c r="U396" s="528">
        <v>0</v>
      </c>
      <c r="V396" s="528">
        <v>0</v>
      </c>
      <c r="W396" s="528">
        <v>0</v>
      </c>
      <c r="X396" s="528"/>
      <c r="Y396" s="528"/>
      <c r="Z396" s="528"/>
      <c r="AA396" s="528"/>
      <c r="AB396" s="528"/>
    </row>
    <row r="397" spans="1:30" x14ac:dyDescent="0.3">
      <c r="A397" s="563" t="s">
        <v>2220</v>
      </c>
      <c r="B397" s="552" t="str">
        <f t="shared" si="13"/>
        <v/>
      </c>
      <c r="C397" s="556" t="s">
        <v>2221</v>
      </c>
      <c r="D397" s="585"/>
      <c r="E397" s="528">
        <v>0</v>
      </c>
      <c r="F397" s="528">
        <v>0</v>
      </c>
      <c r="G397" s="528">
        <v>0</v>
      </c>
      <c r="H397" s="528">
        <v>0</v>
      </c>
      <c r="I397" s="528">
        <v>0</v>
      </c>
      <c r="J397" s="528">
        <v>0</v>
      </c>
      <c r="K397" s="528">
        <v>0</v>
      </c>
      <c r="L397" s="528">
        <v>0</v>
      </c>
      <c r="M397" s="528">
        <v>0</v>
      </c>
      <c r="N397" s="528">
        <v>0</v>
      </c>
      <c r="O397" s="528">
        <v>0</v>
      </c>
      <c r="P397" s="528">
        <v>0</v>
      </c>
      <c r="Q397" s="528">
        <v>0</v>
      </c>
      <c r="R397" s="528">
        <v>0</v>
      </c>
      <c r="S397" s="528">
        <v>0</v>
      </c>
      <c r="T397" s="528">
        <v>0</v>
      </c>
      <c r="U397" s="528">
        <v>0</v>
      </c>
      <c r="V397" s="528">
        <v>0</v>
      </c>
      <c r="W397" s="528">
        <v>0</v>
      </c>
      <c r="X397" s="528"/>
      <c r="Y397" s="528"/>
      <c r="Z397" s="528"/>
      <c r="AA397" s="528"/>
      <c r="AB397" s="528"/>
    </row>
    <row r="398" spans="1:30" x14ac:dyDescent="0.3">
      <c r="A398" s="563" t="s">
        <v>2222</v>
      </c>
      <c r="B398" s="552" t="str">
        <f t="shared" si="13"/>
        <v/>
      </c>
      <c r="C398" s="555" t="s">
        <v>2223</v>
      </c>
      <c r="D398" s="585"/>
      <c r="E398" s="528">
        <v>0</v>
      </c>
      <c r="F398" s="528">
        <v>0</v>
      </c>
      <c r="G398" s="528">
        <v>0</v>
      </c>
      <c r="H398" s="528">
        <v>0</v>
      </c>
      <c r="I398" s="528">
        <v>0</v>
      </c>
      <c r="J398" s="528">
        <v>0</v>
      </c>
      <c r="K398" s="528">
        <v>0</v>
      </c>
      <c r="L398" s="528">
        <v>0</v>
      </c>
      <c r="M398" s="528">
        <v>0</v>
      </c>
      <c r="N398" s="528">
        <v>0</v>
      </c>
      <c r="O398" s="528">
        <v>0</v>
      </c>
      <c r="P398" s="528">
        <v>0</v>
      </c>
      <c r="Q398" s="528">
        <v>0</v>
      </c>
      <c r="R398" s="528">
        <v>0</v>
      </c>
      <c r="S398" s="528">
        <v>0</v>
      </c>
      <c r="T398" s="528">
        <v>0</v>
      </c>
      <c r="U398" s="528">
        <v>0</v>
      </c>
      <c r="V398" s="528">
        <v>0</v>
      </c>
      <c r="W398" s="528">
        <v>0</v>
      </c>
      <c r="X398" s="528"/>
      <c r="Y398" s="528"/>
      <c r="Z398" s="528"/>
      <c r="AA398" s="528"/>
      <c r="AB398" s="528"/>
    </row>
    <row r="399" spans="1:30" x14ac:dyDescent="0.3">
      <c r="A399" s="563" t="s">
        <v>2224</v>
      </c>
      <c r="B399" s="552" t="str">
        <f t="shared" si="13"/>
        <v/>
      </c>
      <c r="C399" s="555" t="s">
        <v>2225</v>
      </c>
      <c r="D399" s="585"/>
      <c r="E399" s="528">
        <v>0</v>
      </c>
      <c r="F399" s="528">
        <v>0</v>
      </c>
      <c r="G399" s="528">
        <v>0</v>
      </c>
      <c r="H399" s="528">
        <v>0</v>
      </c>
      <c r="I399" s="528">
        <v>0</v>
      </c>
      <c r="J399" s="528">
        <v>0</v>
      </c>
      <c r="K399" s="528">
        <v>0</v>
      </c>
      <c r="L399" s="528">
        <v>0</v>
      </c>
      <c r="M399" s="528">
        <v>0</v>
      </c>
      <c r="N399" s="528">
        <v>0</v>
      </c>
      <c r="O399" s="528">
        <v>0</v>
      </c>
      <c r="P399" s="528">
        <v>0</v>
      </c>
      <c r="Q399" s="528">
        <v>0</v>
      </c>
      <c r="R399" s="528">
        <v>0</v>
      </c>
      <c r="S399" s="528">
        <v>0</v>
      </c>
      <c r="T399" s="528">
        <v>0</v>
      </c>
      <c r="U399" s="528">
        <v>0</v>
      </c>
      <c r="V399" s="528">
        <v>0</v>
      </c>
      <c r="W399" s="528">
        <v>0</v>
      </c>
      <c r="X399" s="528"/>
      <c r="Y399" s="528"/>
      <c r="Z399" s="528"/>
      <c r="AA399" s="528"/>
      <c r="AB399" s="528"/>
    </row>
    <row r="400" spans="1:30" x14ac:dyDescent="0.3">
      <c r="A400" s="563" t="s">
        <v>2226</v>
      </c>
      <c r="B400" s="552" t="str">
        <f t="shared" si="13"/>
        <v/>
      </c>
      <c r="C400" s="555" t="s">
        <v>2227</v>
      </c>
      <c r="D400" s="585"/>
      <c r="E400" s="528">
        <v>0</v>
      </c>
      <c r="F400" s="528">
        <v>0</v>
      </c>
      <c r="G400" s="528">
        <v>0</v>
      </c>
      <c r="H400" s="528">
        <v>0</v>
      </c>
      <c r="I400" s="528">
        <v>0</v>
      </c>
      <c r="J400" s="528">
        <v>0</v>
      </c>
      <c r="K400" s="528">
        <v>0</v>
      </c>
      <c r="L400" s="528">
        <v>0</v>
      </c>
      <c r="M400" s="528">
        <v>0</v>
      </c>
      <c r="N400" s="528">
        <v>0</v>
      </c>
      <c r="O400" s="528">
        <v>0</v>
      </c>
      <c r="P400" s="528">
        <v>0</v>
      </c>
      <c r="Q400" s="528">
        <v>0</v>
      </c>
      <c r="R400" s="528">
        <v>0</v>
      </c>
      <c r="S400" s="528">
        <v>0</v>
      </c>
      <c r="T400" s="528">
        <v>0</v>
      </c>
      <c r="U400" s="528">
        <v>0</v>
      </c>
      <c r="V400" s="528">
        <v>0</v>
      </c>
      <c r="W400" s="528">
        <v>0</v>
      </c>
      <c r="X400" s="528"/>
      <c r="Y400" s="528"/>
      <c r="Z400" s="528"/>
      <c r="AA400" s="528"/>
      <c r="AB400" s="528"/>
    </row>
    <row r="401" spans="1:30" x14ac:dyDescent="0.3">
      <c r="A401" s="563" t="s">
        <v>2228</v>
      </c>
      <c r="B401" s="552" t="str">
        <f t="shared" si="13"/>
        <v/>
      </c>
      <c r="C401" s="556" t="s">
        <v>2229</v>
      </c>
      <c r="D401" s="585"/>
      <c r="E401" s="528">
        <v>0</v>
      </c>
      <c r="F401" s="528">
        <v>0</v>
      </c>
      <c r="G401" s="528">
        <v>0</v>
      </c>
      <c r="H401" s="528">
        <v>0</v>
      </c>
      <c r="I401" s="528">
        <v>0</v>
      </c>
      <c r="J401" s="528">
        <v>0</v>
      </c>
      <c r="K401" s="528">
        <v>0</v>
      </c>
      <c r="L401" s="528">
        <v>0</v>
      </c>
      <c r="M401" s="528">
        <v>0</v>
      </c>
      <c r="N401" s="528">
        <v>0</v>
      </c>
      <c r="O401" s="528">
        <v>0</v>
      </c>
      <c r="P401" s="528">
        <v>0</v>
      </c>
      <c r="Q401" s="528">
        <v>0</v>
      </c>
      <c r="R401" s="528">
        <v>0</v>
      </c>
      <c r="S401" s="528">
        <v>0</v>
      </c>
      <c r="T401" s="528">
        <v>0</v>
      </c>
      <c r="U401" s="528">
        <v>0</v>
      </c>
      <c r="V401" s="528">
        <v>0</v>
      </c>
      <c r="W401" s="528">
        <v>0</v>
      </c>
      <c r="X401" s="528"/>
      <c r="Y401" s="528"/>
      <c r="Z401" s="528"/>
      <c r="AA401" s="528"/>
      <c r="AB401" s="528"/>
    </row>
    <row r="402" spans="1:30" x14ac:dyDescent="0.3">
      <c r="A402" s="563" t="s">
        <v>2230</v>
      </c>
      <c r="B402" s="552" t="str">
        <f t="shared" si="13"/>
        <v/>
      </c>
      <c r="C402" s="556" t="s">
        <v>2231</v>
      </c>
      <c r="D402" s="585"/>
      <c r="E402" s="528">
        <v>0</v>
      </c>
      <c r="F402" s="528">
        <v>0</v>
      </c>
      <c r="G402" s="528">
        <v>0</v>
      </c>
      <c r="H402" s="528">
        <v>0</v>
      </c>
      <c r="I402" s="528">
        <v>0</v>
      </c>
      <c r="J402" s="528">
        <v>0</v>
      </c>
      <c r="K402" s="528">
        <v>0</v>
      </c>
      <c r="L402" s="528">
        <v>0</v>
      </c>
      <c r="M402" s="528">
        <v>0</v>
      </c>
      <c r="N402" s="528">
        <v>0</v>
      </c>
      <c r="O402" s="528">
        <v>0</v>
      </c>
      <c r="P402" s="528">
        <v>0</v>
      </c>
      <c r="Q402" s="528">
        <v>0</v>
      </c>
      <c r="R402" s="528">
        <v>0</v>
      </c>
      <c r="S402" s="528">
        <v>0</v>
      </c>
      <c r="T402" s="528">
        <v>0</v>
      </c>
      <c r="U402" s="528">
        <v>0</v>
      </c>
      <c r="V402" s="528">
        <v>0</v>
      </c>
      <c r="W402" s="528">
        <v>0</v>
      </c>
      <c r="X402" s="528"/>
      <c r="Y402" s="528"/>
      <c r="Z402" s="528"/>
      <c r="AA402" s="528"/>
      <c r="AB402" s="528"/>
    </row>
    <row r="403" spans="1:30" x14ac:dyDescent="0.3">
      <c r="A403" s="563" t="s">
        <v>2232</v>
      </c>
      <c r="B403" s="552" t="str">
        <f t="shared" si="13"/>
        <v/>
      </c>
      <c r="C403" s="556" t="s">
        <v>2233</v>
      </c>
      <c r="D403" s="585"/>
      <c r="E403" s="528">
        <v>0</v>
      </c>
      <c r="F403" s="528">
        <v>0</v>
      </c>
      <c r="G403" s="528">
        <v>0</v>
      </c>
      <c r="H403" s="528">
        <v>0</v>
      </c>
      <c r="I403" s="528">
        <v>0</v>
      </c>
      <c r="J403" s="528">
        <v>0</v>
      </c>
      <c r="K403" s="528">
        <v>0</v>
      </c>
      <c r="L403" s="528">
        <v>0</v>
      </c>
      <c r="M403" s="528">
        <v>0</v>
      </c>
      <c r="N403" s="528">
        <v>0</v>
      </c>
      <c r="O403" s="528">
        <v>0</v>
      </c>
      <c r="P403" s="528">
        <v>0</v>
      </c>
      <c r="Q403" s="528">
        <v>0</v>
      </c>
      <c r="R403" s="528">
        <v>0</v>
      </c>
      <c r="S403" s="528">
        <v>0</v>
      </c>
      <c r="T403" s="528">
        <v>0</v>
      </c>
      <c r="U403" s="528">
        <v>0</v>
      </c>
      <c r="V403" s="528">
        <v>0</v>
      </c>
      <c r="W403" s="528">
        <v>0</v>
      </c>
      <c r="X403" s="528"/>
      <c r="Y403" s="528"/>
      <c r="Z403" s="528"/>
      <c r="AA403" s="528"/>
      <c r="AB403" s="528"/>
    </row>
    <row r="404" spans="1:30" x14ac:dyDescent="0.3">
      <c r="A404" s="563" t="s">
        <v>2234</v>
      </c>
      <c r="B404" s="552" t="str">
        <f t="shared" si="13"/>
        <v/>
      </c>
      <c r="C404" s="558" t="s">
        <v>2235</v>
      </c>
      <c r="D404" s="585"/>
      <c r="E404" s="528">
        <v>0</v>
      </c>
      <c r="F404" s="528">
        <v>0</v>
      </c>
      <c r="G404" s="528">
        <v>0</v>
      </c>
      <c r="H404" s="528">
        <v>0</v>
      </c>
      <c r="I404" s="528">
        <v>0</v>
      </c>
      <c r="J404" s="528">
        <v>0</v>
      </c>
      <c r="K404" s="528">
        <v>0</v>
      </c>
      <c r="L404" s="528">
        <v>0</v>
      </c>
      <c r="M404" s="528">
        <v>0</v>
      </c>
      <c r="N404" s="528">
        <v>0</v>
      </c>
      <c r="O404" s="528">
        <v>0</v>
      </c>
      <c r="P404" s="528">
        <v>0</v>
      </c>
      <c r="Q404" s="528">
        <v>0</v>
      </c>
      <c r="R404" s="528">
        <v>0</v>
      </c>
      <c r="S404" s="528">
        <v>0</v>
      </c>
      <c r="T404" s="528">
        <v>0</v>
      </c>
      <c r="U404" s="528">
        <v>0</v>
      </c>
      <c r="V404" s="528">
        <v>0</v>
      </c>
      <c r="W404" s="528">
        <v>0</v>
      </c>
      <c r="X404" s="528"/>
      <c r="Y404" s="528"/>
      <c r="Z404" s="528"/>
      <c r="AA404" s="528"/>
      <c r="AB404" s="528"/>
    </row>
    <row r="405" spans="1:30" x14ac:dyDescent="0.3">
      <c r="A405" s="563" t="s">
        <v>2236</v>
      </c>
      <c r="B405" s="552" t="str">
        <f t="shared" si="13"/>
        <v/>
      </c>
      <c r="C405" s="558" t="s">
        <v>2237</v>
      </c>
      <c r="D405" s="585"/>
      <c r="E405" s="528">
        <v>0</v>
      </c>
      <c r="F405" s="528">
        <v>0</v>
      </c>
      <c r="G405" s="528">
        <v>0</v>
      </c>
      <c r="H405" s="528">
        <v>0</v>
      </c>
      <c r="I405" s="528">
        <v>0</v>
      </c>
      <c r="J405" s="528">
        <v>0</v>
      </c>
      <c r="K405" s="528">
        <v>0</v>
      </c>
      <c r="L405" s="528">
        <v>0</v>
      </c>
      <c r="M405" s="528">
        <v>0</v>
      </c>
      <c r="N405" s="528">
        <v>0</v>
      </c>
      <c r="O405" s="528">
        <v>0</v>
      </c>
      <c r="P405" s="528">
        <v>0</v>
      </c>
      <c r="Q405" s="528">
        <v>0</v>
      </c>
      <c r="R405" s="528">
        <v>0</v>
      </c>
      <c r="S405" s="528">
        <v>0</v>
      </c>
      <c r="T405" s="528">
        <v>0</v>
      </c>
      <c r="U405" s="528">
        <v>0</v>
      </c>
      <c r="V405" s="528">
        <v>0</v>
      </c>
      <c r="W405" s="528">
        <v>0</v>
      </c>
      <c r="X405" s="528"/>
      <c r="Y405" s="528"/>
      <c r="Z405" s="528"/>
      <c r="AA405" s="528"/>
      <c r="AB405" s="528"/>
    </row>
    <row r="406" spans="1:30" x14ac:dyDescent="0.3">
      <c r="A406" s="563" t="s">
        <v>2238</v>
      </c>
      <c r="B406" s="552" t="str">
        <f t="shared" si="13"/>
        <v/>
      </c>
      <c r="C406" s="558" t="s">
        <v>2239</v>
      </c>
      <c r="D406" s="585"/>
      <c r="E406" s="528">
        <v>0</v>
      </c>
      <c r="F406" s="528">
        <v>0</v>
      </c>
      <c r="G406" s="528">
        <v>0</v>
      </c>
      <c r="H406" s="528">
        <v>0</v>
      </c>
      <c r="I406" s="528">
        <v>0</v>
      </c>
      <c r="J406" s="528">
        <v>0</v>
      </c>
      <c r="K406" s="528">
        <v>0</v>
      </c>
      <c r="L406" s="528">
        <v>0</v>
      </c>
      <c r="M406" s="528">
        <v>0</v>
      </c>
      <c r="N406" s="528">
        <v>0</v>
      </c>
      <c r="O406" s="528">
        <v>0</v>
      </c>
      <c r="P406" s="528">
        <v>0</v>
      </c>
      <c r="Q406" s="528">
        <v>0</v>
      </c>
      <c r="R406" s="528">
        <v>0</v>
      </c>
      <c r="S406" s="528">
        <v>0</v>
      </c>
      <c r="T406" s="528">
        <v>0</v>
      </c>
      <c r="U406" s="528">
        <v>0</v>
      </c>
      <c r="V406" s="528">
        <v>0</v>
      </c>
      <c r="W406" s="528">
        <v>0</v>
      </c>
      <c r="X406" s="528"/>
      <c r="Y406" s="528"/>
      <c r="Z406" s="528"/>
      <c r="AA406" s="528"/>
      <c r="AB406" s="528"/>
    </row>
    <row r="407" spans="1:30" x14ac:dyDescent="0.3">
      <c r="A407" s="563" t="s">
        <v>2240</v>
      </c>
      <c r="B407" s="552" t="str">
        <f t="shared" si="13"/>
        <v/>
      </c>
      <c r="C407" s="556" t="s">
        <v>2241</v>
      </c>
      <c r="D407" s="585"/>
      <c r="E407" s="528">
        <v>0</v>
      </c>
      <c r="F407" s="528">
        <v>0</v>
      </c>
      <c r="G407" s="528">
        <v>0</v>
      </c>
      <c r="H407" s="528">
        <v>0</v>
      </c>
      <c r="I407" s="528">
        <v>0</v>
      </c>
      <c r="J407" s="528">
        <v>0</v>
      </c>
      <c r="K407" s="528">
        <v>0</v>
      </c>
      <c r="L407" s="528">
        <v>0</v>
      </c>
      <c r="M407" s="528">
        <v>0</v>
      </c>
      <c r="N407" s="528">
        <v>0</v>
      </c>
      <c r="O407" s="528">
        <v>0</v>
      </c>
      <c r="P407" s="528">
        <v>0</v>
      </c>
      <c r="Q407" s="528">
        <v>0</v>
      </c>
      <c r="R407" s="528">
        <v>0</v>
      </c>
      <c r="S407" s="528">
        <v>0</v>
      </c>
      <c r="T407" s="528">
        <v>0</v>
      </c>
      <c r="U407" s="528">
        <v>0</v>
      </c>
      <c r="V407" s="528">
        <v>0</v>
      </c>
      <c r="W407" s="528">
        <v>0</v>
      </c>
      <c r="X407" s="528"/>
      <c r="Y407" s="528"/>
      <c r="Z407" s="528"/>
      <c r="AA407" s="528"/>
      <c r="AB407" s="528"/>
    </row>
    <row r="408" spans="1:30" x14ac:dyDescent="0.3">
      <c r="A408" s="563" t="s">
        <v>2242</v>
      </c>
      <c r="B408" s="552" t="str">
        <f t="shared" si="13"/>
        <v/>
      </c>
      <c r="C408" s="558" t="s">
        <v>2243</v>
      </c>
      <c r="D408" s="585"/>
      <c r="E408" s="528">
        <v>0</v>
      </c>
      <c r="F408" s="528">
        <v>0</v>
      </c>
      <c r="G408" s="528">
        <v>0</v>
      </c>
      <c r="H408" s="528">
        <v>0</v>
      </c>
      <c r="I408" s="528">
        <v>0</v>
      </c>
      <c r="J408" s="528">
        <v>0</v>
      </c>
      <c r="K408" s="528">
        <v>0</v>
      </c>
      <c r="L408" s="528">
        <v>0</v>
      </c>
      <c r="M408" s="528">
        <v>0</v>
      </c>
      <c r="N408" s="528">
        <v>0</v>
      </c>
      <c r="O408" s="528">
        <v>0</v>
      </c>
      <c r="P408" s="528">
        <v>0</v>
      </c>
      <c r="Q408" s="528">
        <v>0</v>
      </c>
      <c r="R408" s="528">
        <v>0</v>
      </c>
      <c r="S408" s="528">
        <v>0</v>
      </c>
      <c r="T408" s="528">
        <v>0</v>
      </c>
      <c r="U408" s="528">
        <v>0</v>
      </c>
      <c r="V408" s="528">
        <v>0</v>
      </c>
      <c r="W408" s="528">
        <v>0</v>
      </c>
      <c r="X408" s="528"/>
      <c r="Y408" s="528"/>
      <c r="Z408" s="528"/>
      <c r="AA408" s="528"/>
      <c r="AB408" s="528"/>
    </row>
    <row r="409" spans="1:30" ht="20.25" customHeight="1" x14ac:dyDescent="0.3">
      <c r="A409" s="922" t="s">
        <v>2244</v>
      </c>
      <c r="B409" s="927" t="str">
        <f t="shared" si="13"/>
        <v/>
      </c>
      <c r="C409" s="928" t="s">
        <v>2245</v>
      </c>
      <c r="D409" s="929"/>
      <c r="E409" s="930">
        <v>0</v>
      </c>
      <c r="F409" s="930">
        <v>0</v>
      </c>
      <c r="G409" s="930">
        <v>0</v>
      </c>
      <c r="H409" s="930">
        <v>0</v>
      </c>
      <c r="I409" s="930">
        <v>0</v>
      </c>
      <c r="J409" s="930">
        <v>0</v>
      </c>
      <c r="K409" s="930">
        <v>0</v>
      </c>
      <c r="L409" s="930">
        <v>0</v>
      </c>
      <c r="M409" s="930">
        <v>0</v>
      </c>
      <c r="N409" s="930">
        <v>0</v>
      </c>
      <c r="O409" s="930">
        <v>0</v>
      </c>
      <c r="P409" s="930">
        <v>0</v>
      </c>
      <c r="Q409" s="930">
        <v>0</v>
      </c>
      <c r="R409" s="930">
        <v>0</v>
      </c>
      <c r="S409" s="930">
        <v>0</v>
      </c>
      <c r="T409" s="930">
        <v>0</v>
      </c>
      <c r="U409" s="930">
        <v>0</v>
      </c>
      <c r="V409" s="930">
        <v>0</v>
      </c>
      <c r="W409" s="930">
        <v>0</v>
      </c>
      <c r="X409" s="930"/>
      <c r="Y409" s="930"/>
      <c r="Z409" s="930"/>
      <c r="AA409" s="930"/>
      <c r="AB409" s="930"/>
    </row>
    <row r="410" spans="1:30" ht="20.25" customHeight="1" x14ac:dyDescent="0.3">
      <c r="A410" s="563">
        <v>4.2</v>
      </c>
      <c r="B410" s="552" t="str">
        <f t="shared" si="13"/>
        <v>X</v>
      </c>
      <c r="C410" s="541" t="s">
        <v>2246</v>
      </c>
      <c r="D410" s="585"/>
      <c r="E410" s="528">
        <v>5.7206125259399414</v>
      </c>
      <c r="F410" s="528">
        <v>-8.4649953842163086</v>
      </c>
      <c r="G410" s="528">
        <v>-0.62450975179672241</v>
      </c>
      <c r="H410" s="528">
        <v>1.2962331771850586</v>
      </c>
      <c r="I410" s="528">
        <v>0.33273458480834961</v>
      </c>
      <c r="J410" s="528">
        <v>2.2501082420349121</v>
      </c>
      <c r="K410" s="528">
        <v>0.26128137111663818</v>
      </c>
      <c r="L410" s="528">
        <v>0.88815391063690186</v>
      </c>
      <c r="M410" s="528">
        <v>-0.41277408599853516</v>
      </c>
      <c r="N410" s="528">
        <v>-0.43184939026832581</v>
      </c>
      <c r="O410" s="528">
        <v>-9.2879426665604115E-4</v>
      </c>
      <c r="P410" s="528">
        <v>-9.4443164765834808E-2</v>
      </c>
      <c r="Q410" s="528">
        <v>0.25581753253936768</v>
      </c>
      <c r="R410" s="528">
        <v>0</v>
      </c>
      <c r="S410" s="528">
        <v>0</v>
      </c>
      <c r="T410" s="528">
        <v>0</v>
      </c>
      <c r="U410" s="528">
        <v>0</v>
      </c>
      <c r="V410" s="528">
        <v>0</v>
      </c>
      <c r="W410" s="528">
        <v>0</v>
      </c>
      <c r="X410" s="528">
        <v>0</v>
      </c>
      <c r="Y410" s="528"/>
      <c r="Z410" s="528"/>
      <c r="AA410" s="528"/>
      <c r="AB410" s="528"/>
      <c r="AD410" s="553"/>
    </row>
    <row r="411" spans="1:30" x14ac:dyDescent="0.3">
      <c r="A411" s="563" t="s">
        <v>2247</v>
      </c>
      <c r="B411" s="552" t="str">
        <f t="shared" si="13"/>
        <v/>
      </c>
      <c r="C411" s="556" t="s">
        <v>2248</v>
      </c>
      <c r="D411" s="585"/>
      <c r="E411" s="528">
        <v>0</v>
      </c>
      <c r="F411" s="528">
        <v>0</v>
      </c>
      <c r="G411" s="528">
        <v>0</v>
      </c>
      <c r="H411" s="528">
        <v>0</v>
      </c>
      <c r="I411" s="528">
        <v>0</v>
      </c>
      <c r="J411" s="528">
        <v>0</v>
      </c>
      <c r="K411" s="528">
        <v>0</v>
      </c>
      <c r="L411" s="528">
        <v>0</v>
      </c>
      <c r="M411" s="528">
        <v>0</v>
      </c>
      <c r="N411" s="528">
        <v>0</v>
      </c>
      <c r="O411" s="528">
        <v>0</v>
      </c>
      <c r="P411" s="528">
        <v>0</v>
      </c>
      <c r="Q411" s="528">
        <v>0</v>
      </c>
      <c r="R411" s="528">
        <v>0</v>
      </c>
      <c r="S411" s="528">
        <v>0</v>
      </c>
      <c r="T411" s="528">
        <v>0</v>
      </c>
      <c r="U411" s="528">
        <v>0</v>
      </c>
      <c r="V411" s="528">
        <v>0</v>
      </c>
      <c r="W411" s="528">
        <v>0</v>
      </c>
      <c r="X411" s="528"/>
      <c r="Y411" s="528"/>
      <c r="Z411" s="528"/>
      <c r="AA411" s="528"/>
      <c r="AB411" s="528"/>
    </row>
    <row r="412" spans="1:30" x14ac:dyDescent="0.3">
      <c r="A412" s="563" t="s">
        <v>2249</v>
      </c>
      <c r="B412" s="552" t="str">
        <f t="shared" si="13"/>
        <v/>
      </c>
      <c r="C412" s="558" t="s">
        <v>2250</v>
      </c>
      <c r="D412" s="585"/>
      <c r="E412" s="528">
        <v>0</v>
      </c>
      <c r="F412" s="528">
        <v>0</v>
      </c>
      <c r="G412" s="528">
        <v>0</v>
      </c>
      <c r="H412" s="528">
        <v>0</v>
      </c>
      <c r="I412" s="528">
        <v>0</v>
      </c>
      <c r="J412" s="528">
        <v>0</v>
      </c>
      <c r="K412" s="528">
        <v>0</v>
      </c>
      <c r="L412" s="528">
        <v>0</v>
      </c>
      <c r="M412" s="528">
        <v>0</v>
      </c>
      <c r="N412" s="528">
        <v>0</v>
      </c>
      <c r="O412" s="528">
        <v>0</v>
      </c>
      <c r="P412" s="528">
        <v>0</v>
      </c>
      <c r="Q412" s="528">
        <v>0</v>
      </c>
      <c r="R412" s="528">
        <v>0</v>
      </c>
      <c r="S412" s="528">
        <v>0</v>
      </c>
      <c r="T412" s="528">
        <v>0</v>
      </c>
      <c r="U412" s="528">
        <v>0</v>
      </c>
      <c r="V412" s="528">
        <v>0</v>
      </c>
      <c r="W412" s="528">
        <v>0</v>
      </c>
      <c r="X412" s="528"/>
      <c r="Y412" s="528"/>
      <c r="Z412" s="528"/>
      <c r="AA412" s="528"/>
      <c r="AB412" s="528"/>
    </row>
    <row r="413" spans="1:30" x14ac:dyDescent="0.3">
      <c r="A413" s="563" t="s">
        <v>2251</v>
      </c>
      <c r="B413" s="552" t="str">
        <f t="shared" si="13"/>
        <v/>
      </c>
      <c r="C413" s="558" t="s">
        <v>2252</v>
      </c>
      <c r="D413" s="585"/>
      <c r="E413" s="528">
        <v>0</v>
      </c>
      <c r="F413" s="528">
        <v>0</v>
      </c>
      <c r="G413" s="528">
        <v>0</v>
      </c>
      <c r="H413" s="528">
        <v>0</v>
      </c>
      <c r="I413" s="528">
        <v>0</v>
      </c>
      <c r="J413" s="528">
        <v>0</v>
      </c>
      <c r="K413" s="528">
        <v>0</v>
      </c>
      <c r="L413" s="528">
        <v>0</v>
      </c>
      <c r="M413" s="528">
        <v>0</v>
      </c>
      <c r="N413" s="528">
        <v>0</v>
      </c>
      <c r="O413" s="528">
        <v>0</v>
      </c>
      <c r="P413" s="528">
        <v>0</v>
      </c>
      <c r="Q413" s="528">
        <v>0</v>
      </c>
      <c r="R413" s="528">
        <v>0</v>
      </c>
      <c r="S413" s="528">
        <v>0</v>
      </c>
      <c r="T413" s="528">
        <v>0</v>
      </c>
      <c r="U413" s="528">
        <v>0</v>
      </c>
      <c r="V413" s="528">
        <v>0</v>
      </c>
      <c r="W413" s="528">
        <v>0</v>
      </c>
      <c r="X413" s="528"/>
      <c r="Y413" s="528"/>
      <c r="Z413" s="528"/>
      <c r="AA413" s="528"/>
      <c r="AB413" s="528"/>
    </row>
    <row r="414" spans="1:30" x14ac:dyDescent="0.3">
      <c r="A414" s="563" t="s">
        <v>2253</v>
      </c>
      <c r="B414" s="552" t="str">
        <f t="shared" si="13"/>
        <v/>
      </c>
      <c r="C414" s="555" t="s">
        <v>2254</v>
      </c>
      <c r="D414" s="585"/>
      <c r="E414" s="528">
        <v>0</v>
      </c>
      <c r="F414" s="528">
        <v>0</v>
      </c>
      <c r="G414" s="528">
        <v>0</v>
      </c>
      <c r="H414" s="528">
        <v>0</v>
      </c>
      <c r="I414" s="528">
        <v>0</v>
      </c>
      <c r="J414" s="528">
        <v>0</v>
      </c>
      <c r="K414" s="528">
        <v>0</v>
      </c>
      <c r="L414" s="528">
        <v>0</v>
      </c>
      <c r="M414" s="528">
        <v>0</v>
      </c>
      <c r="N414" s="528">
        <v>0</v>
      </c>
      <c r="O414" s="528">
        <v>0</v>
      </c>
      <c r="P414" s="528">
        <v>0</v>
      </c>
      <c r="Q414" s="528">
        <v>0</v>
      </c>
      <c r="R414" s="528">
        <v>0</v>
      </c>
      <c r="S414" s="528">
        <v>0</v>
      </c>
      <c r="T414" s="528">
        <v>0</v>
      </c>
      <c r="U414" s="528">
        <v>0</v>
      </c>
      <c r="V414" s="528">
        <v>0</v>
      </c>
      <c r="W414" s="528">
        <v>0</v>
      </c>
      <c r="X414" s="528"/>
      <c r="Y414" s="528"/>
      <c r="Z414" s="528"/>
      <c r="AA414" s="528"/>
      <c r="AB414" s="528"/>
    </row>
    <row r="415" spans="1:30" x14ac:dyDescent="0.3">
      <c r="A415" s="563" t="s">
        <v>2255</v>
      </c>
      <c r="B415" s="552" t="str">
        <f t="shared" si="13"/>
        <v/>
      </c>
      <c r="C415" s="556" t="s">
        <v>2256</v>
      </c>
      <c r="D415" s="585"/>
      <c r="E415" s="528">
        <v>0</v>
      </c>
      <c r="F415" s="528">
        <v>0</v>
      </c>
      <c r="G415" s="528">
        <v>0</v>
      </c>
      <c r="H415" s="528">
        <v>0</v>
      </c>
      <c r="I415" s="528">
        <v>0</v>
      </c>
      <c r="J415" s="528">
        <v>0</v>
      </c>
      <c r="K415" s="528">
        <v>0</v>
      </c>
      <c r="L415" s="528">
        <v>0</v>
      </c>
      <c r="M415" s="528">
        <v>0</v>
      </c>
      <c r="N415" s="528">
        <v>0</v>
      </c>
      <c r="O415" s="528">
        <v>0</v>
      </c>
      <c r="P415" s="528">
        <v>0</v>
      </c>
      <c r="Q415" s="528">
        <v>0</v>
      </c>
      <c r="R415" s="528">
        <v>0</v>
      </c>
      <c r="S415" s="528">
        <v>0</v>
      </c>
      <c r="T415" s="528">
        <v>0</v>
      </c>
      <c r="U415" s="528">
        <v>0</v>
      </c>
      <c r="V415" s="528">
        <v>0</v>
      </c>
      <c r="W415" s="528">
        <v>0</v>
      </c>
      <c r="X415" s="528"/>
      <c r="Y415" s="528"/>
      <c r="Z415" s="528"/>
      <c r="AA415" s="528"/>
      <c r="AB415" s="528"/>
    </row>
    <row r="416" spans="1:30" x14ac:dyDescent="0.3">
      <c r="A416" s="563" t="s">
        <v>2257</v>
      </c>
      <c r="B416" s="552" t="str">
        <f t="shared" si="13"/>
        <v/>
      </c>
      <c r="C416" s="556" t="s">
        <v>2258</v>
      </c>
      <c r="D416" s="585"/>
      <c r="E416" s="528">
        <v>0</v>
      </c>
      <c r="F416" s="528">
        <v>0</v>
      </c>
      <c r="G416" s="528">
        <v>0</v>
      </c>
      <c r="H416" s="528">
        <v>0</v>
      </c>
      <c r="I416" s="528">
        <v>0</v>
      </c>
      <c r="J416" s="528">
        <v>0</v>
      </c>
      <c r="K416" s="528">
        <v>0</v>
      </c>
      <c r="L416" s="528">
        <v>0</v>
      </c>
      <c r="M416" s="528">
        <v>0</v>
      </c>
      <c r="N416" s="528">
        <v>0</v>
      </c>
      <c r="O416" s="528">
        <v>0</v>
      </c>
      <c r="P416" s="528">
        <v>0</v>
      </c>
      <c r="Q416" s="528">
        <v>0</v>
      </c>
      <c r="R416" s="528">
        <v>0</v>
      </c>
      <c r="S416" s="528">
        <v>0</v>
      </c>
      <c r="T416" s="528">
        <v>0</v>
      </c>
      <c r="U416" s="528">
        <v>0</v>
      </c>
      <c r="V416" s="528">
        <v>0</v>
      </c>
      <c r="W416" s="528">
        <v>0</v>
      </c>
      <c r="X416" s="528"/>
      <c r="Y416" s="528"/>
      <c r="Z416" s="528"/>
      <c r="AA416" s="528"/>
      <c r="AB416" s="528"/>
    </row>
    <row r="417" spans="1:28" x14ac:dyDescent="0.3">
      <c r="A417" s="563" t="s">
        <v>2259</v>
      </c>
      <c r="B417" s="552" t="str">
        <f t="shared" si="13"/>
        <v/>
      </c>
      <c r="C417" s="556" t="s">
        <v>2260</v>
      </c>
      <c r="D417" s="585"/>
      <c r="E417" s="528">
        <v>0</v>
      </c>
      <c r="F417" s="528">
        <v>0</v>
      </c>
      <c r="G417" s="528">
        <v>0</v>
      </c>
      <c r="H417" s="528">
        <v>0</v>
      </c>
      <c r="I417" s="528">
        <v>0</v>
      </c>
      <c r="J417" s="528">
        <v>0</v>
      </c>
      <c r="K417" s="528">
        <v>0</v>
      </c>
      <c r="L417" s="528">
        <v>0</v>
      </c>
      <c r="M417" s="528">
        <v>0</v>
      </c>
      <c r="N417" s="528">
        <v>0</v>
      </c>
      <c r="O417" s="528">
        <v>0</v>
      </c>
      <c r="P417" s="528">
        <v>0</v>
      </c>
      <c r="Q417" s="528">
        <v>0</v>
      </c>
      <c r="R417" s="528">
        <v>0</v>
      </c>
      <c r="S417" s="528">
        <v>0</v>
      </c>
      <c r="T417" s="528">
        <v>0</v>
      </c>
      <c r="U417" s="528">
        <v>0</v>
      </c>
      <c r="V417" s="528">
        <v>0</v>
      </c>
      <c r="W417" s="528">
        <v>0</v>
      </c>
      <c r="X417" s="528"/>
      <c r="Y417" s="528"/>
      <c r="Z417" s="528"/>
      <c r="AA417" s="528"/>
      <c r="AB417" s="528"/>
    </row>
    <row r="418" spans="1:28" x14ac:dyDescent="0.3">
      <c r="A418" s="563" t="s">
        <v>2261</v>
      </c>
      <c r="B418" s="552" t="str">
        <f t="shared" si="13"/>
        <v/>
      </c>
      <c r="C418" s="556" t="s">
        <v>2262</v>
      </c>
      <c r="D418" s="585"/>
      <c r="E418" s="528">
        <v>0</v>
      </c>
      <c r="F418" s="528">
        <v>0</v>
      </c>
      <c r="G418" s="528">
        <v>0</v>
      </c>
      <c r="H418" s="528">
        <v>0</v>
      </c>
      <c r="I418" s="528">
        <v>0</v>
      </c>
      <c r="J418" s="528">
        <v>0</v>
      </c>
      <c r="K418" s="528">
        <v>0</v>
      </c>
      <c r="L418" s="528">
        <v>0</v>
      </c>
      <c r="M418" s="528">
        <v>0</v>
      </c>
      <c r="N418" s="528">
        <v>0</v>
      </c>
      <c r="O418" s="528">
        <v>0</v>
      </c>
      <c r="P418" s="528">
        <v>0</v>
      </c>
      <c r="Q418" s="528">
        <v>0</v>
      </c>
      <c r="R418" s="528">
        <v>0</v>
      </c>
      <c r="S418" s="528">
        <v>0</v>
      </c>
      <c r="T418" s="528">
        <v>0</v>
      </c>
      <c r="U418" s="528">
        <v>0</v>
      </c>
      <c r="V418" s="528">
        <v>0</v>
      </c>
      <c r="W418" s="528">
        <v>0</v>
      </c>
      <c r="X418" s="528"/>
      <c r="Y418" s="528"/>
      <c r="Z418" s="528"/>
      <c r="AA418" s="528"/>
      <c r="AB418" s="528"/>
    </row>
    <row r="419" spans="1:28" x14ac:dyDescent="0.3">
      <c r="A419" s="563" t="s">
        <v>2263</v>
      </c>
      <c r="B419" s="552" t="str">
        <f t="shared" si="13"/>
        <v/>
      </c>
      <c r="C419" s="558" t="s">
        <v>2264</v>
      </c>
      <c r="D419" s="585"/>
      <c r="E419" s="528">
        <v>0</v>
      </c>
      <c r="F419" s="528">
        <v>0</v>
      </c>
      <c r="G419" s="528">
        <v>0</v>
      </c>
      <c r="H419" s="528">
        <v>0</v>
      </c>
      <c r="I419" s="528">
        <v>0</v>
      </c>
      <c r="J419" s="528">
        <v>0</v>
      </c>
      <c r="K419" s="528">
        <v>0</v>
      </c>
      <c r="L419" s="528">
        <v>0</v>
      </c>
      <c r="M419" s="528">
        <v>0</v>
      </c>
      <c r="N419" s="528">
        <v>0</v>
      </c>
      <c r="O419" s="528">
        <v>0</v>
      </c>
      <c r="P419" s="528">
        <v>0</v>
      </c>
      <c r="Q419" s="528">
        <v>0</v>
      </c>
      <c r="R419" s="528">
        <v>0</v>
      </c>
      <c r="S419" s="528">
        <v>0</v>
      </c>
      <c r="T419" s="528">
        <v>0</v>
      </c>
      <c r="U419" s="528">
        <v>0</v>
      </c>
      <c r="V419" s="528">
        <v>0</v>
      </c>
      <c r="W419" s="528">
        <v>0</v>
      </c>
      <c r="X419" s="528"/>
      <c r="Y419" s="528"/>
      <c r="Z419" s="528"/>
      <c r="AA419" s="528"/>
      <c r="AB419" s="528"/>
    </row>
    <row r="420" spans="1:28" x14ac:dyDescent="0.3">
      <c r="A420" s="563" t="s">
        <v>2265</v>
      </c>
      <c r="B420" s="552" t="str">
        <f t="shared" si="13"/>
        <v/>
      </c>
      <c r="C420" s="558" t="s">
        <v>2266</v>
      </c>
      <c r="D420" s="585"/>
      <c r="E420" s="528">
        <v>0</v>
      </c>
      <c r="F420" s="528">
        <v>0</v>
      </c>
      <c r="G420" s="528">
        <v>0</v>
      </c>
      <c r="H420" s="528">
        <v>0</v>
      </c>
      <c r="I420" s="528">
        <v>0</v>
      </c>
      <c r="J420" s="528">
        <v>0</v>
      </c>
      <c r="K420" s="528">
        <v>0</v>
      </c>
      <c r="L420" s="528">
        <v>0</v>
      </c>
      <c r="M420" s="528">
        <v>0</v>
      </c>
      <c r="N420" s="528">
        <v>0</v>
      </c>
      <c r="O420" s="528">
        <v>0</v>
      </c>
      <c r="P420" s="528">
        <v>0</v>
      </c>
      <c r="Q420" s="528">
        <v>0</v>
      </c>
      <c r="R420" s="528">
        <v>0</v>
      </c>
      <c r="S420" s="528">
        <v>0</v>
      </c>
      <c r="T420" s="528">
        <v>0</v>
      </c>
      <c r="U420" s="528">
        <v>0</v>
      </c>
      <c r="V420" s="528">
        <v>0</v>
      </c>
      <c r="W420" s="528">
        <v>0</v>
      </c>
      <c r="X420" s="528"/>
      <c r="Y420" s="528"/>
      <c r="Z420" s="528"/>
      <c r="AA420" s="528"/>
      <c r="AB420" s="528"/>
    </row>
    <row r="421" spans="1:28" x14ac:dyDescent="0.3">
      <c r="A421" s="563" t="s">
        <v>2267</v>
      </c>
      <c r="B421" s="552" t="str">
        <f t="shared" si="13"/>
        <v/>
      </c>
      <c r="C421" s="556" t="s">
        <v>2268</v>
      </c>
      <c r="D421" s="585"/>
      <c r="E421" s="528">
        <v>0</v>
      </c>
      <c r="F421" s="528">
        <v>0</v>
      </c>
      <c r="G421" s="528">
        <v>0</v>
      </c>
      <c r="H421" s="528">
        <v>0</v>
      </c>
      <c r="I421" s="528">
        <v>0</v>
      </c>
      <c r="J421" s="528">
        <v>0</v>
      </c>
      <c r="K421" s="528">
        <v>0</v>
      </c>
      <c r="L421" s="528">
        <v>0</v>
      </c>
      <c r="M421" s="528">
        <v>0</v>
      </c>
      <c r="N421" s="528">
        <v>0</v>
      </c>
      <c r="O421" s="528">
        <v>0</v>
      </c>
      <c r="P421" s="528">
        <v>0</v>
      </c>
      <c r="Q421" s="528">
        <v>0</v>
      </c>
      <c r="R421" s="528">
        <v>0</v>
      </c>
      <c r="S421" s="528">
        <v>0</v>
      </c>
      <c r="T421" s="528">
        <v>0</v>
      </c>
      <c r="U421" s="528">
        <v>0</v>
      </c>
      <c r="V421" s="528">
        <v>0</v>
      </c>
      <c r="W421" s="528">
        <v>0</v>
      </c>
      <c r="X421" s="528"/>
      <c r="Y421" s="528"/>
      <c r="Z421" s="528"/>
      <c r="AA421" s="528"/>
      <c r="AB421" s="528"/>
    </row>
    <row r="422" spans="1:28" x14ac:dyDescent="0.3">
      <c r="A422" s="563" t="s">
        <v>2269</v>
      </c>
      <c r="B422" s="552" t="str">
        <f t="shared" si="13"/>
        <v/>
      </c>
      <c r="C422" s="558" t="s">
        <v>2270</v>
      </c>
      <c r="D422" s="585"/>
      <c r="E422" s="528">
        <v>0</v>
      </c>
      <c r="F422" s="528">
        <v>0</v>
      </c>
      <c r="G422" s="528">
        <v>0</v>
      </c>
      <c r="H422" s="528">
        <v>0</v>
      </c>
      <c r="I422" s="528">
        <v>0</v>
      </c>
      <c r="J422" s="528">
        <v>0</v>
      </c>
      <c r="K422" s="528">
        <v>0</v>
      </c>
      <c r="L422" s="528">
        <v>0</v>
      </c>
      <c r="M422" s="528">
        <v>0</v>
      </c>
      <c r="N422" s="528">
        <v>0</v>
      </c>
      <c r="O422" s="528">
        <v>0</v>
      </c>
      <c r="P422" s="528">
        <v>0</v>
      </c>
      <c r="Q422" s="528">
        <v>0</v>
      </c>
      <c r="R422" s="528">
        <v>0</v>
      </c>
      <c r="S422" s="528">
        <v>0</v>
      </c>
      <c r="T422" s="528">
        <v>0</v>
      </c>
      <c r="U422" s="528">
        <v>0</v>
      </c>
      <c r="V422" s="528">
        <v>0</v>
      </c>
      <c r="W422" s="528">
        <v>0</v>
      </c>
      <c r="X422" s="528"/>
      <c r="Y422" s="528"/>
      <c r="Z422" s="528"/>
      <c r="AA422" s="528"/>
      <c r="AB422" s="528"/>
    </row>
    <row r="423" spans="1:28" x14ac:dyDescent="0.3">
      <c r="A423" s="563" t="s">
        <v>2271</v>
      </c>
      <c r="B423" s="552" t="str">
        <f t="shared" si="13"/>
        <v/>
      </c>
      <c r="C423" s="558" t="s">
        <v>2272</v>
      </c>
      <c r="D423" s="585"/>
      <c r="E423" s="528">
        <v>0</v>
      </c>
      <c r="F423" s="528">
        <v>0</v>
      </c>
      <c r="G423" s="528">
        <v>0</v>
      </c>
      <c r="H423" s="528">
        <v>0</v>
      </c>
      <c r="I423" s="528">
        <v>0</v>
      </c>
      <c r="J423" s="528">
        <v>0</v>
      </c>
      <c r="K423" s="528">
        <v>0</v>
      </c>
      <c r="L423" s="528">
        <v>0</v>
      </c>
      <c r="M423" s="528">
        <v>0</v>
      </c>
      <c r="N423" s="528">
        <v>0</v>
      </c>
      <c r="O423" s="528">
        <v>0</v>
      </c>
      <c r="P423" s="528">
        <v>0</v>
      </c>
      <c r="Q423" s="528">
        <v>0</v>
      </c>
      <c r="R423" s="528">
        <v>0</v>
      </c>
      <c r="S423" s="528">
        <v>0</v>
      </c>
      <c r="T423" s="528">
        <v>0</v>
      </c>
      <c r="U423" s="528">
        <v>0</v>
      </c>
      <c r="V423" s="528">
        <v>0</v>
      </c>
      <c r="W423" s="528">
        <v>0</v>
      </c>
      <c r="X423" s="528"/>
      <c r="Y423" s="528"/>
      <c r="Z423" s="528"/>
      <c r="AA423" s="528"/>
      <c r="AB423" s="528"/>
    </row>
    <row r="424" spans="1:28" x14ac:dyDescent="0.3">
      <c r="A424" s="563" t="s">
        <v>2273</v>
      </c>
      <c r="B424" s="552" t="str">
        <f t="shared" si="13"/>
        <v/>
      </c>
      <c r="C424" s="558" t="s">
        <v>2274</v>
      </c>
      <c r="D424" s="585"/>
      <c r="E424" s="528">
        <v>0</v>
      </c>
      <c r="F424" s="528">
        <v>0</v>
      </c>
      <c r="G424" s="528">
        <v>0</v>
      </c>
      <c r="H424" s="528">
        <v>0</v>
      </c>
      <c r="I424" s="528">
        <v>0</v>
      </c>
      <c r="J424" s="528">
        <v>0</v>
      </c>
      <c r="K424" s="528">
        <v>0</v>
      </c>
      <c r="L424" s="528">
        <v>0</v>
      </c>
      <c r="M424" s="528">
        <v>0</v>
      </c>
      <c r="N424" s="528">
        <v>0</v>
      </c>
      <c r="O424" s="528">
        <v>0</v>
      </c>
      <c r="P424" s="528">
        <v>0</v>
      </c>
      <c r="Q424" s="528">
        <v>0</v>
      </c>
      <c r="R424" s="528">
        <v>0</v>
      </c>
      <c r="S424" s="528">
        <v>0</v>
      </c>
      <c r="T424" s="528">
        <v>0</v>
      </c>
      <c r="U424" s="528">
        <v>0</v>
      </c>
      <c r="V424" s="528">
        <v>0</v>
      </c>
      <c r="W424" s="528">
        <v>0</v>
      </c>
      <c r="X424" s="528"/>
      <c r="Y424" s="528"/>
      <c r="Z424" s="528"/>
      <c r="AA424" s="528"/>
      <c r="AB424" s="528"/>
    </row>
    <row r="425" spans="1:28" x14ac:dyDescent="0.3">
      <c r="A425" s="563" t="s">
        <v>2275</v>
      </c>
      <c r="B425" s="552" t="str">
        <f t="shared" si="13"/>
        <v/>
      </c>
      <c r="C425" s="558" t="s">
        <v>2276</v>
      </c>
      <c r="D425" s="585"/>
      <c r="E425" s="528">
        <v>0</v>
      </c>
      <c r="F425" s="528">
        <v>0</v>
      </c>
      <c r="G425" s="528">
        <v>0</v>
      </c>
      <c r="H425" s="528">
        <v>0</v>
      </c>
      <c r="I425" s="528">
        <v>0</v>
      </c>
      <c r="J425" s="528">
        <v>0</v>
      </c>
      <c r="K425" s="528">
        <v>0</v>
      </c>
      <c r="L425" s="528">
        <v>0</v>
      </c>
      <c r="M425" s="528">
        <v>0</v>
      </c>
      <c r="N425" s="528">
        <v>0</v>
      </c>
      <c r="O425" s="528">
        <v>0</v>
      </c>
      <c r="P425" s="528">
        <v>0</v>
      </c>
      <c r="Q425" s="528">
        <v>0</v>
      </c>
      <c r="R425" s="528">
        <v>0</v>
      </c>
      <c r="S425" s="528">
        <v>0</v>
      </c>
      <c r="T425" s="528">
        <v>0</v>
      </c>
      <c r="U425" s="528">
        <v>0</v>
      </c>
      <c r="V425" s="528">
        <v>0</v>
      </c>
      <c r="W425" s="528">
        <v>0</v>
      </c>
      <c r="X425" s="528"/>
      <c r="Y425" s="528"/>
      <c r="Z425" s="528"/>
      <c r="AA425" s="528"/>
      <c r="AB425" s="528"/>
    </row>
    <row r="426" spans="1:28" x14ac:dyDescent="0.3">
      <c r="A426" s="563" t="s">
        <v>2277</v>
      </c>
      <c r="B426" s="552" t="str">
        <f t="shared" si="13"/>
        <v/>
      </c>
      <c r="C426" s="558" t="s">
        <v>2278</v>
      </c>
      <c r="D426" s="585"/>
      <c r="E426" s="528">
        <v>0</v>
      </c>
      <c r="F426" s="528">
        <v>0</v>
      </c>
      <c r="G426" s="528">
        <v>0</v>
      </c>
      <c r="H426" s="528">
        <v>0</v>
      </c>
      <c r="I426" s="528">
        <v>0</v>
      </c>
      <c r="J426" s="528">
        <v>0</v>
      </c>
      <c r="K426" s="528">
        <v>0</v>
      </c>
      <c r="L426" s="528">
        <v>0</v>
      </c>
      <c r="M426" s="528">
        <v>0</v>
      </c>
      <c r="N426" s="528">
        <v>0</v>
      </c>
      <c r="O426" s="528">
        <v>0</v>
      </c>
      <c r="P426" s="528">
        <v>0</v>
      </c>
      <c r="Q426" s="528">
        <v>0</v>
      </c>
      <c r="R426" s="528">
        <v>0</v>
      </c>
      <c r="S426" s="528">
        <v>0</v>
      </c>
      <c r="T426" s="528">
        <v>0</v>
      </c>
      <c r="U426" s="528">
        <v>0</v>
      </c>
      <c r="V426" s="528">
        <v>0</v>
      </c>
      <c r="W426" s="528">
        <v>0</v>
      </c>
      <c r="X426" s="528"/>
      <c r="Y426" s="528"/>
      <c r="Z426" s="528"/>
      <c r="AA426" s="528"/>
      <c r="AB426" s="528"/>
    </row>
    <row r="427" spans="1:28" x14ac:dyDescent="0.3">
      <c r="A427" s="563" t="s">
        <v>2279</v>
      </c>
      <c r="B427" s="552" t="str">
        <f t="shared" si="13"/>
        <v/>
      </c>
      <c r="C427" s="556" t="s">
        <v>2280</v>
      </c>
      <c r="D427" s="585"/>
      <c r="E427" s="528">
        <v>0</v>
      </c>
      <c r="F427" s="528">
        <v>0</v>
      </c>
      <c r="G427" s="528">
        <v>0</v>
      </c>
      <c r="H427" s="528">
        <v>0</v>
      </c>
      <c r="I427" s="528">
        <v>0</v>
      </c>
      <c r="J427" s="528">
        <v>0</v>
      </c>
      <c r="K427" s="528">
        <v>0</v>
      </c>
      <c r="L427" s="528">
        <v>0</v>
      </c>
      <c r="M427" s="528">
        <v>0</v>
      </c>
      <c r="N427" s="528">
        <v>0</v>
      </c>
      <c r="O427" s="528">
        <v>0</v>
      </c>
      <c r="P427" s="528">
        <v>0</v>
      </c>
      <c r="Q427" s="528">
        <v>0</v>
      </c>
      <c r="R427" s="528">
        <v>0</v>
      </c>
      <c r="S427" s="528">
        <v>0</v>
      </c>
      <c r="T427" s="528">
        <v>0</v>
      </c>
      <c r="U427" s="528">
        <v>0</v>
      </c>
      <c r="V427" s="528">
        <v>0</v>
      </c>
      <c r="W427" s="528">
        <v>0</v>
      </c>
      <c r="X427" s="528"/>
      <c r="Y427" s="528"/>
      <c r="Z427" s="528"/>
      <c r="AA427" s="528"/>
      <c r="AB427" s="528"/>
    </row>
    <row r="428" spans="1:28" x14ac:dyDescent="0.3">
      <c r="A428" s="563" t="s">
        <v>2281</v>
      </c>
      <c r="B428" s="552" t="str">
        <f t="shared" si="13"/>
        <v/>
      </c>
      <c r="C428" s="558" t="s">
        <v>2282</v>
      </c>
      <c r="D428" s="585"/>
      <c r="E428" s="528">
        <v>0</v>
      </c>
      <c r="F428" s="528">
        <v>0</v>
      </c>
      <c r="G428" s="528">
        <v>0</v>
      </c>
      <c r="H428" s="528">
        <v>0</v>
      </c>
      <c r="I428" s="528">
        <v>0</v>
      </c>
      <c r="J428" s="528">
        <v>0</v>
      </c>
      <c r="K428" s="528">
        <v>0</v>
      </c>
      <c r="L428" s="528">
        <v>0</v>
      </c>
      <c r="M428" s="528">
        <v>0</v>
      </c>
      <c r="N428" s="528">
        <v>0</v>
      </c>
      <c r="O428" s="528">
        <v>0</v>
      </c>
      <c r="P428" s="528">
        <v>0</v>
      </c>
      <c r="Q428" s="528">
        <v>0</v>
      </c>
      <c r="R428" s="528">
        <v>0</v>
      </c>
      <c r="S428" s="528">
        <v>0</v>
      </c>
      <c r="T428" s="528">
        <v>0</v>
      </c>
      <c r="U428" s="528">
        <v>0</v>
      </c>
      <c r="V428" s="528">
        <v>0</v>
      </c>
      <c r="W428" s="528">
        <v>0</v>
      </c>
      <c r="X428" s="528"/>
      <c r="Y428" s="528"/>
      <c r="Z428" s="528"/>
      <c r="AA428" s="528"/>
      <c r="AB428" s="528"/>
    </row>
    <row r="429" spans="1:28" x14ac:dyDescent="0.3">
      <c r="A429" s="563" t="s">
        <v>2283</v>
      </c>
      <c r="B429" s="552" t="str">
        <f t="shared" si="13"/>
        <v/>
      </c>
      <c r="C429" s="558" t="s">
        <v>2284</v>
      </c>
      <c r="D429" s="585"/>
      <c r="E429" s="528">
        <v>0</v>
      </c>
      <c r="F429" s="528">
        <v>0</v>
      </c>
      <c r="G429" s="528">
        <v>0</v>
      </c>
      <c r="H429" s="528">
        <v>0</v>
      </c>
      <c r="I429" s="528">
        <v>0</v>
      </c>
      <c r="J429" s="528">
        <v>0</v>
      </c>
      <c r="K429" s="528">
        <v>0</v>
      </c>
      <c r="L429" s="528">
        <v>0</v>
      </c>
      <c r="M429" s="528">
        <v>0</v>
      </c>
      <c r="N429" s="528">
        <v>0</v>
      </c>
      <c r="O429" s="528">
        <v>0</v>
      </c>
      <c r="P429" s="528">
        <v>0</v>
      </c>
      <c r="Q429" s="528">
        <v>0</v>
      </c>
      <c r="R429" s="528">
        <v>0</v>
      </c>
      <c r="S429" s="528">
        <v>0</v>
      </c>
      <c r="T429" s="528">
        <v>0</v>
      </c>
      <c r="U429" s="528">
        <v>0</v>
      </c>
      <c r="V429" s="528">
        <v>0</v>
      </c>
      <c r="W429" s="528">
        <v>0</v>
      </c>
      <c r="X429" s="528"/>
      <c r="Y429" s="528"/>
      <c r="Z429" s="528"/>
      <c r="AA429" s="528"/>
      <c r="AB429" s="528"/>
    </row>
    <row r="430" spans="1:28" x14ac:dyDescent="0.3">
      <c r="A430" s="563" t="s">
        <v>2285</v>
      </c>
      <c r="B430" s="552" t="str">
        <f t="shared" si="13"/>
        <v/>
      </c>
      <c r="C430" s="556" t="s">
        <v>2286</v>
      </c>
      <c r="D430" s="585"/>
      <c r="E430" s="528">
        <v>0</v>
      </c>
      <c r="F430" s="528">
        <v>0</v>
      </c>
      <c r="G430" s="528">
        <v>0</v>
      </c>
      <c r="H430" s="528">
        <v>0</v>
      </c>
      <c r="I430" s="528">
        <v>0</v>
      </c>
      <c r="J430" s="528">
        <v>0</v>
      </c>
      <c r="K430" s="528">
        <v>0</v>
      </c>
      <c r="L430" s="528">
        <v>0</v>
      </c>
      <c r="M430" s="528">
        <v>0</v>
      </c>
      <c r="N430" s="528">
        <v>0</v>
      </c>
      <c r="O430" s="528">
        <v>0</v>
      </c>
      <c r="P430" s="528">
        <v>0</v>
      </c>
      <c r="Q430" s="528">
        <v>0</v>
      </c>
      <c r="R430" s="528">
        <v>0</v>
      </c>
      <c r="S430" s="528">
        <v>0</v>
      </c>
      <c r="T430" s="528">
        <v>0</v>
      </c>
      <c r="U430" s="528">
        <v>0</v>
      </c>
      <c r="V430" s="528">
        <v>0</v>
      </c>
      <c r="W430" s="528">
        <v>0</v>
      </c>
      <c r="X430" s="528"/>
      <c r="Y430" s="528"/>
      <c r="Z430" s="528"/>
      <c r="AA430" s="528"/>
      <c r="AB430" s="528"/>
    </row>
    <row r="431" spans="1:28" x14ac:dyDescent="0.3">
      <c r="A431" s="563" t="s">
        <v>2287</v>
      </c>
      <c r="B431" s="552" t="str">
        <f t="shared" si="13"/>
        <v/>
      </c>
      <c r="C431" s="558" t="s">
        <v>2288</v>
      </c>
      <c r="D431" s="585"/>
      <c r="E431" s="528">
        <v>0</v>
      </c>
      <c r="F431" s="528">
        <v>0</v>
      </c>
      <c r="G431" s="528">
        <v>0</v>
      </c>
      <c r="H431" s="528">
        <v>0</v>
      </c>
      <c r="I431" s="528">
        <v>0</v>
      </c>
      <c r="J431" s="528">
        <v>0</v>
      </c>
      <c r="K431" s="528">
        <v>0</v>
      </c>
      <c r="L431" s="528">
        <v>0</v>
      </c>
      <c r="M431" s="528">
        <v>0</v>
      </c>
      <c r="N431" s="528">
        <v>0</v>
      </c>
      <c r="O431" s="528">
        <v>0</v>
      </c>
      <c r="P431" s="528">
        <v>0</v>
      </c>
      <c r="Q431" s="528">
        <v>0</v>
      </c>
      <c r="R431" s="528">
        <v>0</v>
      </c>
      <c r="S431" s="528">
        <v>0</v>
      </c>
      <c r="T431" s="528">
        <v>0</v>
      </c>
      <c r="U431" s="528">
        <v>0</v>
      </c>
      <c r="V431" s="528">
        <v>0</v>
      </c>
      <c r="W431" s="528">
        <v>0</v>
      </c>
      <c r="X431" s="528"/>
      <c r="Y431" s="528"/>
      <c r="Z431" s="528"/>
      <c r="AA431" s="528"/>
      <c r="AB431" s="528"/>
    </row>
    <row r="432" spans="1:28" x14ac:dyDescent="0.3">
      <c r="A432" s="563" t="s">
        <v>2289</v>
      </c>
      <c r="B432" s="552" t="str">
        <f t="shared" si="13"/>
        <v/>
      </c>
      <c r="C432" s="558" t="s">
        <v>2290</v>
      </c>
      <c r="D432" s="585"/>
      <c r="E432" s="528">
        <v>0</v>
      </c>
      <c r="F432" s="528">
        <v>0</v>
      </c>
      <c r="G432" s="528">
        <v>0</v>
      </c>
      <c r="H432" s="528">
        <v>0</v>
      </c>
      <c r="I432" s="528">
        <v>0</v>
      </c>
      <c r="J432" s="528">
        <v>0</v>
      </c>
      <c r="K432" s="528">
        <v>0</v>
      </c>
      <c r="L432" s="528">
        <v>0</v>
      </c>
      <c r="M432" s="528">
        <v>0</v>
      </c>
      <c r="N432" s="528">
        <v>0</v>
      </c>
      <c r="O432" s="528">
        <v>0</v>
      </c>
      <c r="P432" s="528">
        <v>0</v>
      </c>
      <c r="Q432" s="528">
        <v>0</v>
      </c>
      <c r="R432" s="528">
        <v>0</v>
      </c>
      <c r="S432" s="528">
        <v>0</v>
      </c>
      <c r="T432" s="528">
        <v>0</v>
      </c>
      <c r="U432" s="528">
        <v>0</v>
      </c>
      <c r="V432" s="528">
        <v>0</v>
      </c>
      <c r="W432" s="528">
        <v>0</v>
      </c>
      <c r="X432" s="528"/>
      <c r="Y432" s="528"/>
      <c r="Z432" s="528"/>
      <c r="AA432" s="528"/>
      <c r="AB432" s="528"/>
    </row>
    <row r="433" spans="1:28" x14ac:dyDescent="0.3">
      <c r="A433" s="563" t="s">
        <v>2291</v>
      </c>
      <c r="B433" s="552" t="str">
        <f t="shared" si="13"/>
        <v/>
      </c>
      <c r="C433" s="559" t="s">
        <v>2292</v>
      </c>
      <c r="D433" s="585"/>
      <c r="E433" s="528">
        <v>0</v>
      </c>
      <c r="F433" s="528">
        <v>0</v>
      </c>
      <c r="G433" s="528">
        <v>0</v>
      </c>
      <c r="H433" s="528">
        <v>0</v>
      </c>
      <c r="I433" s="528">
        <v>0</v>
      </c>
      <c r="J433" s="528">
        <v>0</v>
      </c>
      <c r="K433" s="528">
        <v>0</v>
      </c>
      <c r="L433" s="528">
        <v>0</v>
      </c>
      <c r="M433" s="528">
        <v>0</v>
      </c>
      <c r="N433" s="528">
        <v>0</v>
      </c>
      <c r="O433" s="528">
        <v>0</v>
      </c>
      <c r="P433" s="528">
        <v>0</v>
      </c>
      <c r="Q433" s="528">
        <v>0</v>
      </c>
      <c r="R433" s="528">
        <v>0</v>
      </c>
      <c r="S433" s="528">
        <v>0</v>
      </c>
      <c r="T433" s="528">
        <v>0</v>
      </c>
      <c r="U433" s="528">
        <v>0</v>
      </c>
      <c r="V433" s="528">
        <v>0</v>
      </c>
      <c r="W433" s="528">
        <v>0</v>
      </c>
      <c r="X433" s="528"/>
      <c r="Y433" s="528"/>
      <c r="Z433" s="528"/>
      <c r="AA433" s="528"/>
      <c r="AB433" s="528"/>
    </row>
    <row r="434" spans="1:28" x14ac:dyDescent="0.3">
      <c r="A434" s="563" t="s">
        <v>2293</v>
      </c>
      <c r="B434" s="552" t="str">
        <f t="shared" si="13"/>
        <v/>
      </c>
      <c r="C434" s="559" t="s">
        <v>2294</v>
      </c>
      <c r="D434" s="585"/>
      <c r="E434" s="528">
        <v>0</v>
      </c>
      <c r="F434" s="528">
        <v>0</v>
      </c>
      <c r="G434" s="528">
        <v>0</v>
      </c>
      <c r="H434" s="528">
        <v>0</v>
      </c>
      <c r="I434" s="528">
        <v>0</v>
      </c>
      <c r="J434" s="528">
        <v>0</v>
      </c>
      <c r="K434" s="528">
        <v>0</v>
      </c>
      <c r="L434" s="528">
        <v>0</v>
      </c>
      <c r="M434" s="528">
        <v>0</v>
      </c>
      <c r="N434" s="528">
        <v>0</v>
      </c>
      <c r="O434" s="528">
        <v>0</v>
      </c>
      <c r="P434" s="528">
        <v>0</v>
      </c>
      <c r="Q434" s="528">
        <v>0</v>
      </c>
      <c r="R434" s="528">
        <v>0</v>
      </c>
      <c r="S434" s="528">
        <v>0</v>
      </c>
      <c r="T434" s="528">
        <v>0</v>
      </c>
      <c r="U434" s="528">
        <v>0</v>
      </c>
      <c r="V434" s="528">
        <v>0</v>
      </c>
      <c r="W434" s="528">
        <v>0</v>
      </c>
      <c r="X434" s="528"/>
      <c r="Y434" s="528"/>
      <c r="Z434" s="528"/>
      <c r="AA434" s="528"/>
      <c r="AB434" s="528"/>
    </row>
    <row r="435" spans="1:28" x14ac:dyDescent="0.3">
      <c r="A435" s="563" t="s">
        <v>2295</v>
      </c>
      <c r="B435" s="552" t="str">
        <f t="shared" si="13"/>
        <v>X</v>
      </c>
      <c r="C435" s="555" t="s">
        <v>2296</v>
      </c>
      <c r="D435" s="585"/>
      <c r="E435" s="528">
        <v>5.7206125259399414</v>
      </c>
      <c r="F435" s="528">
        <v>-8.4649953842163086</v>
      </c>
      <c r="G435" s="528">
        <v>-0.62450975179672241</v>
      </c>
      <c r="H435" s="528">
        <v>1.2962331771850586</v>
      </c>
      <c r="I435" s="528">
        <v>0.33273458480834961</v>
      </c>
      <c r="J435" s="528">
        <v>2.2501082420349121</v>
      </c>
      <c r="K435" s="528">
        <v>0.26128137111663818</v>
      </c>
      <c r="L435" s="528">
        <v>0.88815391063690186</v>
      </c>
      <c r="M435" s="528">
        <v>-0.41277408599853516</v>
      </c>
      <c r="N435" s="528">
        <v>-0.43184939026832581</v>
      </c>
      <c r="O435" s="528">
        <v>-9.2879426665604115E-4</v>
      </c>
      <c r="P435" s="528">
        <v>-9.4443164765834808E-2</v>
      </c>
      <c r="Q435" s="528">
        <v>0.25581753253936768</v>
      </c>
      <c r="R435" s="528">
        <v>0</v>
      </c>
      <c r="S435" s="528">
        <v>0</v>
      </c>
      <c r="T435" s="528">
        <v>0</v>
      </c>
      <c r="U435" s="528">
        <v>0</v>
      </c>
      <c r="V435" s="528">
        <v>0</v>
      </c>
      <c r="W435" s="528">
        <v>0</v>
      </c>
      <c r="X435" s="528">
        <v>0</v>
      </c>
      <c r="Y435" s="528"/>
      <c r="Z435" s="528"/>
      <c r="AA435" s="528"/>
      <c r="AB435" s="528"/>
    </row>
    <row r="436" spans="1:28" x14ac:dyDescent="0.3">
      <c r="A436" s="563" t="s">
        <v>2297</v>
      </c>
      <c r="B436" s="552" t="str">
        <f t="shared" si="13"/>
        <v/>
      </c>
      <c r="C436" s="556" t="s">
        <v>2298</v>
      </c>
      <c r="D436" s="585"/>
      <c r="E436" s="528">
        <v>0</v>
      </c>
      <c r="F436" s="528">
        <v>0</v>
      </c>
      <c r="G436" s="528">
        <v>0</v>
      </c>
      <c r="H436" s="528">
        <v>0</v>
      </c>
      <c r="I436" s="528">
        <v>0</v>
      </c>
      <c r="J436" s="528">
        <v>0</v>
      </c>
      <c r="K436" s="528">
        <v>0</v>
      </c>
      <c r="L436" s="528">
        <v>0</v>
      </c>
      <c r="M436" s="528">
        <v>0</v>
      </c>
      <c r="N436" s="528">
        <v>0</v>
      </c>
      <c r="O436" s="528">
        <v>0</v>
      </c>
      <c r="P436" s="528">
        <v>0</v>
      </c>
      <c r="Q436" s="528">
        <v>0</v>
      </c>
      <c r="R436" s="528">
        <v>0</v>
      </c>
      <c r="S436" s="528">
        <v>0</v>
      </c>
      <c r="T436" s="528">
        <v>0</v>
      </c>
      <c r="U436" s="528">
        <v>0</v>
      </c>
      <c r="V436" s="528">
        <v>0</v>
      </c>
      <c r="W436" s="528">
        <v>0</v>
      </c>
      <c r="X436" s="528"/>
      <c r="Y436" s="528"/>
      <c r="Z436" s="528"/>
      <c r="AA436" s="528"/>
      <c r="AB436" s="528"/>
    </row>
    <row r="437" spans="1:28" x14ac:dyDescent="0.3">
      <c r="A437" s="563" t="s">
        <v>2299</v>
      </c>
      <c r="B437" s="552" t="str">
        <f t="shared" si="13"/>
        <v>X</v>
      </c>
      <c r="C437" s="556" t="s">
        <v>2300</v>
      </c>
      <c r="D437" s="585"/>
      <c r="E437" s="528">
        <v>5.7206125259399414</v>
      </c>
      <c r="F437" s="528">
        <v>-8.4649953842163086</v>
      </c>
      <c r="G437" s="528">
        <v>-0.62450975179672241</v>
      </c>
      <c r="H437" s="528">
        <v>1.2962331771850586</v>
      </c>
      <c r="I437" s="528">
        <v>0.33273458480834961</v>
      </c>
      <c r="J437" s="528">
        <v>2.2501082420349121</v>
      </c>
      <c r="K437" s="528">
        <v>0.26128137111663818</v>
      </c>
      <c r="L437" s="528">
        <v>0.88815391063690186</v>
      </c>
      <c r="M437" s="528">
        <v>-0.41277408599853516</v>
      </c>
      <c r="N437" s="528">
        <v>-0.43184939026832581</v>
      </c>
      <c r="O437" s="528">
        <v>-9.2879426665604115E-4</v>
      </c>
      <c r="P437" s="528">
        <v>-9.4443164765834808E-2</v>
      </c>
      <c r="Q437" s="528">
        <v>0.25581753253936768</v>
      </c>
      <c r="R437" s="528">
        <v>0</v>
      </c>
      <c r="S437" s="528">
        <v>0</v>
      </c>
      <c r="T437" s="528">
        <v>0</v>
      </c>
      <c r="U437" s="528">
        <v>0</v>
      </c>
      <c r="V437" s="528">
        <v>0</v>
      </c>
      <c r="W437" s="528">
        <v>0</v>
      </c>
      <c r="X437" s="528">
        <v>0</v>
      </c>
      <c r="Y437" s="528"/>
      <c r="Z437" s="528"/>
      <c r="AA437" s="528"/>
      <c r="AB437" s="528"/>
    </row>
    <row r="438" spans="1:28" x14ac:dyDescent="0.3">
      <c r="A438" s="563" t="s">
        <v>2301</v>
      </c>
      <c r="B438" s="552" t="str">
        <f t="shared" si="13"/>
        <v/>
      </c>
      <c r="C438" s="556" t="s">
        <v>2302</v>
      </c>
      <c r="D438" s="585"/>
      <c r="E438" s="528">
        <v>0</v>
      </c>
      <c r="F438" s="528">
        <v>0</v>
      </c>
      <c r="G438" s="528">
        <v>0</v>
      </c>
      <c r="H438" s="528">
        <v>0</v>
      </c>
      <c r="I438" s="528">
        <v>0</v>
      </c>
      <c r="J438" s="528">
        <v>0</v>
      </c>
      <c r="K438" s="528">
        <v>0</v>
      </c>
      <c r="L438" s="528">
        <v>0</v>
      </c>
      <c r="M438" s="528">
        <v>0</v>
      </c>
      <c r="N438" s="528">
        <v>0</v>
      </c>
      <c r="O438" s="528">
        <v>0</v>
      </c>
      <c r="P438" s="528">
        <v>0</v>
      </c>
      <c r="Q438" s="528">
        <v>0</v>
      </c>
      <c r="R438" s="528">
        <v>0</v>
      </c>
      <c r="S438" s="528">
        <v>0</v>
      </c>
      <c r="T438" s="528">
        <v>0</v>
      </c>
      <c r="U438" s="528">
        <v>0</v>
      </c>
      <c r="V438" s="528">
        <v>0</v>
      </c>
      <c r="W438" s="528">
        <v>0</v>
      </c>
      <c r="X438" s="528"/>
      <c r="Y438" s="528"/>
      <c r="Z438" s="528"/>
      <c r="AA438" s="528"/>
      <c r="AB438" s="528"/>
    </row>
    <row r="439" spans="1:28" x14ac:dyDescent="0.3">
      <c r="A439" s="563" t="s">
        <v>2303</v>
      </c>
      <c r="B439" s="552" t="str">
        <f t="shared" si="13"/>
        <v/>
      </c>
      <c r="C439" s="556" t="s">
        <v>2304</v>
      </c>
      <c r="D439" s="585"/>
      <c r="E439" s="528">
        <v>0</v>
      </c>
      <c r="F439" s="528">
        <v>0</v>
      </c>
      <c r="G439" s="528">
        <v>0</v>
      </c>
      <c r="H439" s="528">
        <v>0</v>
      </c>
      <c r="I439" s="528">
        <v>0</v>
      </c>
      <c r="J439" s="528">
        <v>0</v>
      </c>
      <c r="K439" s="528">
        <v>0</v>
      </c>
      <c r="L439" s="528">
        <v>0</v>
      </c>
      <c r="M439" s="528">
        <v>0</v>
      </c>
      <c r="N439" s="528">
        <v>0</v>
      </c>
      <c r="O439" s="528">
        <v>0</v>
      </c>
      <c r="P439" s="528">
        <v>0</v>
      </c>
      <c r="Q439" s="528">
        <v>0</v>
      </c>
      <c r="R439" s="528">
        <v>0</v>
      </c>
      <c r="S439" s="528">
        <v>0</v>
      </c>
      <c r="T439" s="528">
        <v>0</v>
      </c>
      <c r="U439" s="528">
        <v>0</v>
      </c>
      <c r="V439" s="528">
        <v>0</v>
      </c>
      <c r="W439" s="528">
        <v>0</v>
      </c>
      <c r="X439" s="528"/>
      <c r="Y439" s="528"/>
      <c r="Z439" s="528"/>
      <c r="AA439" s="528"/>
      <c r="AB439" s="528"/>
    </row>
    <row r="440" spans="1:28" x14ac:dyDescent="0.3">
      <c r="A440" s="563" t="s">
        <v>2305</v>
      </c>
      <c r="B440" s="552" t="str">
        <f t="shared" si="13"/>
        <v/>
      </c>
      <c r="C440" s="558" t="s">
        <v>2306</v>
      </c>
      <c r="D440" s="585"/>
      <c r="E440" s="528">
        <v>0</v>
      </c>
      <c r="F440" s="528">
        <v>0</v>
      </c>
      <c r="G440" s="528">
        <v>0</v>
      </c>
      <c r="H440" s="528">
        <v>0</v>
      </c>
      <c r="I440" s="528">
        <v>0</v>
      </c>
      <c r="J440" s="528">
        <v>0</v>
      </c>
      <c r="K440" s="528">
        <v>0</v>
      </c>
      <c r="L440" s="528">
        <v>0</v>
      </c>
      <c r="M440" s="528">
        <v>0</v>
      </c>
      <c r="N440" s="528">
        <v>0</v>
      </c>
      <c r="O440" s="528">
        <v>0</v>
      </c>
      <c r="P440" s="528">
        <v>0</v>
      </c>
      <c r="Q440" s="528">
        <v>0</v>
      </c>
      <c r="R440" s="528">
        <v>0</v>
      </c>
      <c r="S440" s="528">
        <v>0</v>
      </c>
      <c r="T440" s="528">
        <v>0</v>
      </c>
      <c r="U440" s="528">
        <v>0</v>
      </c>
      <c r="V440" s="528">
        <v>0</v>
      </c>
      <c r="W440" s="528">
        <v>0</v>
      </c>
      <c r="X440" s="528"/>
      <c r="Y440" s="528"/>
      <c r="Z440" s="528"/>
      <c r="AA440" s="528"/>
      <c r="AB440" s="528"/>
    </row>
    <row r="441" spans="1:28" x14ac:dyDescent="0.3">
      <c r="A441" s="563" t="s">
        <v>2307</v>
      </c>
      <c r="B441" s="552" t="str">
        <f t="shared" si="13"/>
        <v/>
      </c>
      <c r="C441" s="558" t="s">
        <v>2308</v>
      </c>
      <c r="D441" s="585"/>
      <c r="E441" s="528">
        <v>0</v>
      </c>
      <c r="F441" s="528">
        <v>0</v>
      </c>
      <c r="G441" s="528">
        <v>0</v>
      </c>
      <c r="H441" s="528">
        <v>0</v>
      </c>
      <c r="I441" s="528">
        <v>0</v>
      </c>
      <c r="J441" s="528">
        <v>0</v>
      </c>
      <c r="K441" s="528">
        <v>0</v>
      </c>
      <c r="L441" s="528">
        <v>0</v>
      </c>
      <c r="M441" s="528">
        <v>0</v>
      </c>
      <c r="N441" s="528">
        <v>0</v>
      </c>
      <c r="O441" s="528">
        <v>0</v>
      </c>
      <c r="P441" s="528">
        <v>0</v>
      </c>
      <c r="Q441" s="528">
        <v>0</v>
      </c>
      <c r="R441" s="528">
        <v>0</v>
      </c>
      <c r="S441" s="528">
        <v>0</v>
      </c>
      <c r="T441" s="528">
        <v>0</v>
      </c>
      <c r="U441" s="528">
        <v>0</v>
      </c>
      <c r="V441" s="528">
        <v>0</v>
      </c>
      <c r="W441" s="528">
        <v>0</v>
      </c>
      <c r="X441" s="528"/>
      <c r="Y441" s="528"/>
      <c r="Z441" s="528"/>
      <c r="AA441" s="528"/>
      <c r="AB441" s="528"/>
    </row>
    <row r="442" spans="1:28" x14ac:dyDescent="0.3">
      <c r="A442" s="563" t="s">
        <v>2309</v>
      </c>
      <c r="B442" s="552" t="str">
        <f t="shared" si="13"/>
        <v/>
      </c>
      <c r="C442" s="556" t="s">
        <v>2310</v>
      </c>
      <c r="D442" s="585"/>
      <c r="E442" s="528">
        <v>0</v>
      </c>
      <c r="F442" s="528">
        <v>0</v>
      </c>
      <c r="G442" s="528">
        <v>0</v>
      </c>
      <c r="H442" s="528">
        <v>0</v>
      </c>
      <c r="I442" s="528">
        <v>0</v>
      </c>
      <c r="J442" s="528">
        <v>0</v>
      </c>
      <c r="K442" s="528">
        <v>0</v>
      </c>
      <c r="L442" s="528">
        <v>0</v>
      </c>
      <c r="M442" s="528">
        <v>0</v>
      </c>
      <c r="N442" s="528">
        <v>0</v>
      </c>
      <c r="O442" s="528">
        <v>0</v>
      </c>
      <c r="P442" s="528">
        <v>0</v>
      </c>
      <c r="Q442" s="528">
        <v>0</v>
      </c>
      <c r="R442" s="528">
        <v>0</v>
      </c>
      <c r="S442" s="528">
        <v>0</v>
      </c>
      <c r="T442" s="528">
        <v>0</v>
      </c>
      <c r="U442" s="528">
        <v>0</v>
      </c>
      <c r="V442" s="528">
        <v>0</v>
      </c>
      <c r="W442" s="528">
        <v>0</v>
      </c>
      <c r="X442" s="528"/>
      <c r="Y442" s="528"/>
      <c r="Z442" s="528"/>
      <c r="AA442" s="528"/>
      <c r="AB442" s="528"/>
    </row>
    <row r="443" spans="1:28" x14ac:dyDescent="0.3">
      <c r="A443" s="563" t="s">
        <v>2311</v>
      </c>
      <c r="B443" s="552" t="str">
        <f t="shared" si="13"/>
        <v/>
      </c>
      <c r="C443" s="558" t="s">
        <v>2312</v>
      </c>
      <c r="D443" s="585"/>
      <c r="E443" s="528">
        <v>0</v>
      </c>
      <c r="F443" s="528">
        <v>0</v>
      </c>
      <c r="G443" s="528">
        <v>0</v>
      </c>
      <c r="H443" s="528">
        <v>0</v>
      </c>
      <c r="I443" s="528">
        <v>0</v>
      </c>
      <c r="J443" s="528">
        <v>0</v>
      </c>
      <c r="K443" s="528">
        <v>0</v>
      </c>
      <c r="L443" s="528">
        <v>0</v>
      </c>
      <c r="M443" s="528">
        <v>0</v>
      </c>
      <c r="N443" s="528">
        <v>0</v>
      </c>
      <c r="O443" s="528">
        <v>0</v>
      </c>
      <c r="P443" s="528">
        <v>0</v>
      </c>
      <c r="Q443" s="528">
        <v>0</v>
      </c>
      <c r="R443" s="528">
        <v>0</v>
      </c>
      <c r="S443" s="528">
        <v>0</v>
      </c>
      <c r="T443" s="528">
        <v>0</v>
      </c>
      <c r="U443" s="528">
        <v>0</v>
      </c>
      <c r="V443" s="528">
        <v>0</v>
      </c>
      <c r="W443" s="528">
        <v>0</v>
      </c>
      <c r="X443" s="528"/>
      <c r="Y443" s="528"/>
      <c r="Z443" s="528"/>
      <c r="AA443" s="528"/>
      <c r="AB443" s="528"/>
    </row>
    <row r="444" spans="1:28" x14ac:dyDescent="0.3">
      <c r="A444" s="563" t="s">
        <v>2313</v>
      </c>
      <c r="B444" s="552" t="str">
        <f t="shared" si="13"/>
        <v/>
      </c>
      <c r="C444" s="558" t="s">
        <v>2314</v>
      </c>
      <c r="D444" s="585"/>
      <c r="E444" s="528">
        <v>0</v>
      </c>
      <c r="F444" s="528">
        <v>0</v>
      </c>
      <c r="G444" s="528">
        <v>0</v>
      </c>
      <c r="H444" s="528">
        <v>0</v>
      </c>
      <c r="I444" s="528">
        <v>0</v>
      </c>
      <c r="J444" s="528">
        <v>0</v>
      </c>
      <c r="K444" s="528">
        <v>0</v>
      </c>
      <c r="L444" s="528">
        <v>0</v>
      </c>
      <c r="M444" s="528">
        <v>0</v>
      </c>
      <c r="N444" s="528">
        <v>0</v>
      </c>
      <c r="O444" s="528">
        <v>0</v>
      </c>
      <c r="P444" s="528">
        <v>0</v>
      </c>
      <c r="Q444" s="528">
        <v>0</v>
      </c>
      <c r="R444" s="528">
        <v>0</v>
      </c>
      <c r="S444" s="528">
        <v>0</v>
      </c>
      <c r="T444" s="528">
        <v>0</v>
      </c>
      <c r="U444" s="528">
        <v>0</v>
      </c>
      <c r="V444" s="528">
        <v>0</v>
      </c>
      <c r="W444" s="528">
        <v>0</v>
      </c>
      <c r="X444" s="528"/>
      <c r="Y444" s="528"/>
      <c r="Z444" s="528"/>
      <c r="AA444" s="528"/>
      <c r="AB444" s="528"/>
    </row>
    <row r="445" spans="1:28" x14ac:dyDescent="0.3">
      <c r="A445" s="563" t="s">
        <v>2315</v>
      </c>
      <c r="B445" s="552" t="str">
        <f t="shared" si="13"/>
        <v/>
      </c>
      <c r="C445" s="558" t="s">
        <v>2316</v>
      </c>
      <c r="D445" s="585"/>
      <c r="E445" s="528">
        <v>0</v>
      </c>
      <c r="F445" s="528">
        <v>0</v>
      </c>
      <c r="G445" s="528">
        <v>0</v>
      </c>
      <c r="H445" s="528">
        <v>0</v>
      </c>
      <c r="I445" s="528">
        <v>0</v>
      </c>
      <c r="J445" s="528">
        <v>0</v>
      </c>
      <c r="K445" s="528">
        <v>0</v>
      </c>
      <c r="L445" s="528">
        <v>0</v>
      </c>
      <c r="M445" s="528">
        <v>0</v>
      </c>
      <c r="N445" s="528">
        <v>0</v>
      </c>
      <c r="O445" s="528">
        <v>0</v>
      </c>
      <c r="P445" s="528">
        <v>0</v>
      </c>
      <c r="Q445" s="528">
        <v>0</v>
      </c>
      <c r="R445" s="528">
        <v>0</v>
      </c>
      <c r="S445" s="528">
        <v>0</v>
      </c>
      <c r="T445" s="528">
        <v>0</v>
      </c>
      <c r="U445" s="528">
        <v>0</v>
      </c>
      <c r="V445" s="528">
        <v>0</v>
      </c>
      <c r="W445" s="528">
        <v>0</v>
      </c>
      <c r="X445" s="528"/>
      <c r="Y445" s="528"/>
      <c r="Z445" s="528"/>
      <c r="AA445" s="528"/>
      <c r="AB445" s="528"/>
    </row>
    <row r="446" spans="1:28" x14ac:dyDescent="0.3">
      <c r="A446" s="563" t="s">
        <v>2317</v>
      </c>
      <c r="B446" s="552" t="str">
        <f t="shared" si="13"/>
        <v/>
      </c>
      <c r="C446" s="558" t="s">
        <v>2318</v>
      </c>
      <c r="D446" s="585"/>
      <c r="E446" s="528">
        <v>0</v>
      </c>
      <c r="F446" s="528">
        <v>0</v>
      </c>
      <c r="G446" s="528">
        <v>0</v>
      </c>
      <c r="H446" s="528">
        <v>0</v>
      </c>
      <c r="I446" s="528">
        <v>0</v>
      </c>
      <c r="J446" s="528">
        <v>0</v>
      </c>
      <c r="K446" s="528">
        <v>0</v>
      </c>
      <c r="L446" s="528">
        <v>0</v>
      </c>
      <c r="M446" s="528">
        <v>0</v>
      </c>
      <c r="N446" s="528">
        <v>0</v>
      </c>
      <c r="O446" s="528">
        <v>0</v>
      </c>
      <c r="P446" s="528">
        <v>0</v>
      </c>
      <c r="Q446" s="528">
        <v>0</v>
      </c>
      <c r="R446" s="528">
        <v>0</v>
      </c>
      <c r="S446" s="528">
        <v>0</v>
      </c>
      <c r="T446" s="528">
        <v>0</v>
      </c>
      <c r="U446" s="528">
        <v>0</v>
      </c>
      <c r="V446" s="528">
        <v>0</v>
      </c>
      <c r="W446" s="528">
        <v>0</v>
      </c>
      <c r="X446" s="528"/>
      <c r="Y446" s="528"/>
      <c r="Z446" s="528"/>
      <c r="AA446" s="528"/>
      <c r="AB446" s="528"/>
    </row>
    <row r="447" spans="1:28" x14ac:dyDescent="0.3">
      <c r="A447" s="563" t="s">
        <v>2319</v>
      </c>
      <c r="B447" s="552" t="str">
        <f t="shared" si="13"/>
        <v/>
      </c>
      <c r="C447" s="558" t="s">
        <v>2320</v>
      </c>
      <c r="D447" s="585"/>
      <c r="E447" s="528">
        <v>0</v>
      </c>
      <c r="F447" s="528">
        <v>0</v>
      </c>
      <c r="G447" s="528">
        <v>0</v>
      </c>
      <c r="H447" s="528">
        <v>0</v>
      </c>
      <c r="I447" s="528">
        <v>0</v>
      </c>
      <c r="J447" s="528">
        <v>0</v>
      </c>
      <c r="K447" s="528">
        <v>0</v>
      </c>
      <c r="L447" s="528">
        <v>0</v>
      </c>
      <c r="M447" s="528">
        <v>0</v>
      </c>
      <c r="N447" s="528">
        <v>0</v>
      </c>
      <c r="O447" s="528">
        <v>0</v>
      </c>
      <c r="P447" s="528">
        <v>0</v>
      </c>
      <c r="Q447" s="528">
        <v>0</v>
      </c>
      <c r="R447" s="528">
        <v>0</v>
      </c>
      <c r="S447" s="528">
        <v>0</v>
      </c>
      <c r="T447" s="528">
        <v>0</v>
      </c>
      <c r="U447" s="528">
        <v>0</v>
      </c>
      <c r="V447" s="528">
        <v>0</v>
      </c>
      <c r="W447" s="528">
        <v>0</v>
      </c>
      <c r="X447" s="528"/>
      <c r="Y447" s="528"/>
      <c r="Z447" s="528"/>
      <c r="AA447" s="528"/>
      <c r="AB447" s="528"/>
    </row>
    <row r="448" spans="1:28" x14ac:dyDescent="0.3">
      <c r="A448" s="563" t="s">
        <v>2321</v>
      </c>
      <c r="B448" s="552" t="str">
        <f t="shared" si="13"/>
        <v/>
      </c>
      <c r="C448" s="558" t="s">
        <v>2322</v>
      </c>
      <c r="D448" s="585"/>
      <c r="E448" s="528">
        <v>0</v>
      </c>
      <c r="F448" s="528">
        <v>0</v>
      </c>
      <c r="G448" s="528">
        <v>0</v>
      </c>
      <c r="H448" s="528">
        <v>0</v>
      </c>
      <c r="I448" s="528">
        <v>0</v>
      </c>
      <c r="J448" s="528">
        <v>0</v>
      </c>
      <c r="K448" s="528">
        <v>0</v>
      </c>
      <c r="L448" s="528">
        <v>0</v>
      </c>
      <c r="M448" s="528">
        <v>0</v>
      </c>
      <c r="N448" s="528">
        <v>0</v>
      </c>
      <c r="O448" s="528">
        <v>0</v>
      </c>
      <c r="P448" s="528">
        <v>0</v>
      </c>
      <c r="Q448" s="528">
        <v>0</v>
      </c>
      <c r="R448" s="528">
        <v>0</v>
      </c>
      <c r="S448" s="528">
        <v>0</v>
      </c>
      <c r="T448" s="528">
        <v>0</v>
      </c>
      <c r="U448" s="528">
        <v>0</v>
      </c>
      <c r="V448" s="528">
        <v>0</v>
      </c>
      <c r="W448" s="528">
        <v>0</v>
      </c>
      <c r="X448" s="528"/>
      <c r="Y448" s="528"/>
      <c r="Z448" s="528"/>
      <c r="AA448" s="528"/>
      <c r="AB448" s="528"/>
    </row>
    <row r="449" spans="1:28" x14ac:dyDescent="0.3">
      <c r="A449" s="563" t="s">
        <v>2323</v>
      </c>
      <c r="B449" s="552" t="str">
        <f t="shared" si="13"/>
        <v/>
      </c>
      <c r="C449" s="556" t="s">
        <v>2324</v>
      </c>
      <c r="D449" s="585"/>
      <c r="E449" s="528">
        <v>0</v>
      </c>
      <c r="F449" s="528">
        <v>0</v>
      </c>
      <c r="G449" s="528">
        <v>0</v>
      </c>
      <c r="H449" s="528">
        <v>0</v>
      </c>
      <c r="I449" s="528">
        <v>0</v>
      </c>
      <c r="J449" s="528">
        <v>0</v>
      </c>
      <c r="K449" s="528">
        <v>0</v>
      </c>
      <c r="L449" s="528">
        <v>0</v>
      </c>
      <c r="M449" s="528">
        <v>0</v>
      </c>
      <c r="N449" s="528">
        <v>0</v>
      </c>
      <c r="O449" s="528">
        <v>0</v>
      </c>
      <c r="P449" s="528">
        <v>0</v>
      </c>
      <c r="Q449" s="528">
        <v>0</v>
      </c>
      <c r="R449" s="528">
        <v>0</v>
      </c>
      <c r="S449" s="528">
        <v>0</v>
      </c>
      <c r="T449" s="528">
        <v>0</v>
      </c>
      <c r="U449" s="528">
        <v>0</v>
      </c>
      <c r="V449" s="528">
        <v>0</v>
      </c>
      <c r="W449" s="528">
        <v>0</v>
      </c>
      <c r="X449" s="528"/>
      <c r="Y449" s="528"/>
      <c r="Z449" s="528"/>
      <c r="AA449" s="528"/>
      <c r="AB449" s="528"/>
    </row>
    <row r="450" spans="1:28" x14ac:dyDescent="0.3">
      <c r="A450" s="563" t="s">
        <v>2325</v>
      </c>
      <c r="B450" s="552" t="str">
        <f t="shared" si="13"/>
        <v/>
      </c>
      <c r="C450" s="558" t="s">
        <v>2326</v>
      </c>
      <c r="D450" s="585"/>
      <c r="E450" s="528">
        <v>0</v>
      </c>
      <c r="F450" s="528">
        <v>0</v>
      </c>
      <c r="G450" s="528">
        <v>0</v>
      </c>
      <c r="H450" s="528">
        <v>0</v>
      </c>
      <c r="I450" s="528">
        <v>0</v>
      </c>
      <c r="J450" s="528">
        <v>0</v>
      </c>
      <c r="K450" s="528">
        <v>0</v>
      </c>
      <c r="L450" s="528">
        <v>0</v>
      </c>
      <c r="M450" s="528">
        <v>0</v>
      </c>
      <c r="N450" s="528">
        <v>0</v>
      </c>
      <c r="O450" s="528">
        <v>0</v>
      </c>
      <c r="P450" s="528">
        <v>0</v>
      </c>
      <c r="Q450" s="528">
        <v>0</v>
      </c>
      <c r="R450" s="528">
        <v>0</v>
      </c>
      <c r="S450" s="528">
        <v>0</v>
      </c>
      <c r="T450" s="528">
        <v>0</v>
      </c>
      <c r="U450" s="528">
        <v>0</v>
      </c>
      <c r="V450" s="528">
        <v>0</v>
      </c>
      <c r="W450" s="528">
        <v>0</v>
      </c>
      <c r="X450" s="528"/>
      <c r="Y450" s="528"/>
      <c r="Z450" s="528"/>
      <c r="AA450" s="528"/>
      <c r="AB450" s="528"/>
    </row>
    <row r="451" spans="1:28" x14ac:dyDescent="0.3">
      <c r="A451" s="563" t="s">
        <v>2327</v>
      </c>
      <c r="B451" s="552" t="str">
        <f t="shared" si="13"/>
        <v/>
      </c>
      <c r="C451" s="558" t="s">
        <v>2328</v>
      </c>
      <c r="D451" s="585"/>
      <c r="E451" s="528">
        <v>0</v>
      </c>
      <c r="F451" s="528">
        <v>0</v>
      </c>
      <c r="G451" s="528">
        <v>0</v>
      </c>
      <c r="H451" s="528">
        <v>0</v>
      </c>
      <c r="I451" s="528">
        <v>0</v>
      </c>
      <c r="J451" s="528">
        <v>0</v>
      </c>
      <c r="K451" s="528">
        <v>0</v>
      </c>
      <c r="L451" s="528">
        <v>0</v>
      </c>
      <c r="M451" s="528">
        <v>0</v>
      </c>
      <c r="N451" s="528">
        <v>0</v>
      </c>
      <c r="O451" s="528">
        <v>0</v>
      </c>
      <c r="P451" s="528">
        <v>0</v>
      </c>
      <c r="Q451" s="528">
        <v>0</v>
      </c>
      <c r="R451" s="528">
        <v>0</v>
      </c>
      <c r="S451" s="528">
        <v>0</v>
      </c>
      <c r="T451" s="528">
        <v>0</v>
      </c>
      <c r="U451" s="528">
        <v>0</v>
      </c>
      <c r="V451" s="528">
        <v>0</v>
      </c>
      <c r="W451" s="528">
        <v>0</v>
      </c>
      <c r="X451" s="528"/>
      <c r="Y451" s="528"/>
      <c r="Z451" s="528"/>
      <c r="AA451" s="528"/>
      <c r="AB451" s="528"/>
    </row>
    <row r="452" spans="1:28" x14ac:dyDescent="0.3">
      <c r="A452" s="563" t="s">
        <v>2329</v>
      </c>
      <c r="B452" s="552" t="str">
        <f t="shared" si="13"/>
        <v/>
      </c>
      <c r="C452" s="556" t="s">
        <v>2330</v>
      </c>
      <c r="D452" s="585"/>
      <c r="E452" s="528">
        <v>0</v>
      </c>
      <c r="F452" s="528">
        <v>0</v>
      </c>
      <c r="G452" s="528">
        <v>0</v>
      </c>
      <c r="H452" s="528">
        <v>0</v>
      </c>
      <c r="I452" s="528">
        <v>0</v>
      </c>
      <c r="J452" s="528">
        <v>0</v>
      </c>
      <c r="K452" s="528">
        <v>0</v>
      </c>
      <c r="L452" s="528">
        <v>0</v>
      </c>
      <c r="M452" s="528">
        <v>0</v>
      </c>
      <c r="N452" s="528">
        <v>0</v>
      </c>
      <c r="O452" s="528">
        <v>0</v>
      </c>
      <c r="P452" s="528">
        <v>0</v>
      </c>
      <c r="Q452" s="528">
        <v>0</v>
      </c>
      <c r="R452" s="528">
        <v>0</v>
      </c>
      <c r="S452" s="528">
        <v>0</v>
      </c>
      <c r="T452" s="528">
        <v>0</v>
      </c>
      <c r="U452" s="528">
        <v>0</v>
      </c>
      <c r="V452" s="528">
        <v>0</v>
      </c>
      <c r="W452" s="528">
        <v>0</v>
      </c>
      <c r="X452" s="528"/>
      <c r="Y452" s="528"/>
      <c r="Z452" s="528"/>
      <c r="AA452" s="528"/>
      <c r="AB452" s="528"/>
    </row>
    <row r="453" spans="1:28" x14ac:dyDescent="0.3">
      <c r="A453" s="563" t="s">
        <v>2331</v>
      </c>
      <c r="B453" s="552" t="str">
        <f t="shared" si="13"/>
        <v/>
      </c>
      <c r="C453" s="558" t="s">
        <v>2332</v>
      </c>
      <c r="D453" s="585"/>
      <c r="E453" s="528">
        <v>0</v>
      </c>
      <c r="F453" s="528">
        <v>0</v>
      </c>
      <c r="G453" s="528">
        <v>0</v>
      </c>
      <c r="H453" s="528">
        <v>0</v>
      </c>
      <c r="I453" s="528">
        <v>0</v>
      </c>
      <c r="J453" s="528">
        <v>0</v>
      </c>
      <c r="K453" s="528">
        <v>0</v>
      </c>
      <c r="L453" s="528">
        <v>0</v>
      </c>
      <c r="M453" s="528">
        <v>0</v>
      </c>
      <c r="N453" s="528">
        <v>0</v>
      </c>
      <c r="O453" s="528">
        <v>0</v>
      </c>
      <c r="P453" s="528">
        <v>0</v>
      </c>
      <c r="Q453" s="528">
        <v>0</v>
      </c>
      <c r="R453" s="528">
        <v>0</v>
      </c>
      <c r="S453" s="528">
        <v>0</v>
      </c>
      <c r="T453" s="528">
        <v>0</v>
      </c>
      <c r="U453" s="528">
        <v>0</v>
      </c>
      <c r="V453" s="528">
        <v>0</v>
      </c>
      <c r="W453" s="528">
        <v>0</v>
      </c>
      <c r="X453" s="528"/>
      <c r="Y453" s="528"/>
      <c r="Z453" s="528"/>
      <c r="AA453" s="528"/>
      <c r="AB453" s="528"/>
    </row>
    <row r="454" spans="1:28" x14ac:dyDescent="0.3">
      <c r="A454" s="563" t="s">
        <v>2333</v>
      </c>
      <c r="B454" s="552" t="str">
        <f t="shared" si="13"/>
        <v/>
      </c>
      <c r="C454" s="558" t="s">
        <v>2334</v>
      </c>
      <c r="D454" s="585"/>
      <c r="E454" s="528">
        <v>0</v>
      </c>
      <c r="F454" s="528">
        <v>0</v>
      </c>
      <c r="G454" s="528">
        <v>0</v>
      </c>
      <c r="H454" s="528">
        <v>0</v>
      </c>
      <c r="I454" s="528">
        <v>0</v>
      </c>
      <c r="J454" s="528">
        <v>0</v>
      </c>
      <c r="K454" s="528">
        <v>0</v>
      </c>
      <c r="L454" s="528">
        <v>0</v>
      </c>
      <c r="M454" s="528">
        <v>0</v>
      </c>
      <c r="N454" s="528">
        <v>0</v>
      </c>
      <c r="O454" s="528">
        <v>0</v>
      </c>
      <c r="P454" s="528">
        <v>0</v>
      </c>
      <c r="Q454" s="528">
        <v>0</v>
      </c>
      <c r="R454" s="528">
        <v>0</v>
      </c>
      <c r="S454" s="528">
        <v>0</v>
      </c>
      <c r="T454" s="528">
        <v>0</v>
      </c>
      <c r="U454" s="528">
        <v>0</v>
      </c>
      <c r="V454" s="528">
        <v>0</v>
      </c>
      <c r="W454" s="528">
        <v>0</v>
      </c>
      <c r="X454" s="528"/>
      <c r="Y454" s="528"/>
      <c r="Z454" s="528"/>
      <c r="AA454" s="528"/>
      <c r="AB454" s="528"/>
    </row>
    <row r="455" spans="1:28" x14ac:dyDescent="0.3">
      <c r="A455" s="563">
        <v>4.3</v>
      </c>
      <c r="B455" s="552" t="str">
        <f t="shared" si="13"/>
        <v/>
      </c>
      <c r="C455" s="541" t="s">
        <v>2335</v>
      </c>
      <c r="D455" s="585"/>
      <c r="E455" s="528">
        <v>0</v>
      </c>
      <c r="F455" s="528">
        <v>0</v>
      </c>
      <c r="G455" s="528">
        <v>0</v>
      </c>
      <c r="H455" s="528">
        <v>0</v>
      </c>
      <c r="I455" s="528">
        <v>0</v>
      </c>
      <c r="J455" s="528">
        <v>0</v>
      </c>
      <c r="K455" s="528">
        <v>0</v>
      </c>
      <c r="L455" s="528">
        <v>0</v>
      </c>
      <c r="M455" s="528">
        <v>0</v>
      </c>
      <c r="N455" s="528">
        <v>0</v>
      </c>
      <c r="O455" s="528">
        <v>0</v>
      </c>
      <c r="P455" s="528">
        <v>0</v>
      </c>
      <c r="Q455" s="528">
        <v>0</v>
      </c>
      <c r="R455" s="528">
        <v>0</v>
      </c>
      <c r="S455" s="528">
        <v>0</v>
      </c>
      <c r="T455" s="528">
        <v>0</v>
      </c>
      <c r="U455" s="528">
        <v>0</v>
      </c>
      <c r="V455" s="528">
        <v>0</v>
      </c>
      <c r="W455" s="528">
        <v>0</v>
      </c>
      <c r="X455" s="528"/>
      <c r="Y455" s="528"/>
      <c r="Z455" s="528"/>
      <c r="AA455" s="528"/>
      <c r="AB455" s="528"/>
    </row>
    <row r="456" spans="1:28" x14ac:dyDescent="0.3">
      <c r="A456" s="563" t="s">
        <v>2336</v>
      </c>
      <c r="B456" s="552" t="str">
        <f t="shared" si="13"/>
        <v/>
      </c>
      <c r="C456" s="555" t="s">
        <v>2337</v>
      </c>
      <c r="D456" s="585"/>
      <c r="E456" s="528">
        <v>0</v>
      </c>
      <c r="F456" s="528">
        <v>0</v>
      </c>
      <c r="G456" s="528">
        <v>0</v>
      </c>
      <c r="H456" s="528">
        <v>0</v>
      </c>
      <c r="I456" s="528">
        <v>0</v>
      </c>
      <c r="J456" s="528">
        <v>0</v>
      </c>
      <c r="K456" s="528">
        <v>0</v>
      </c>
      <c r="L456" s="528">
        <v>0</v>
      </c>
      <c r="M456" s="528">
        <v>0</v>
      </c>
      <c r="N456" s="528">
        <v>0</v>
      </c>
      <c r="O456" s="528">
        <v>0</v>
      </c>
      <c r="P456" s="528">
        <v>0</v>
      </c>
      <c r="Q456" s="528">
        <v>0</v>
      </c>
      <c r="R456" s="528">
        <v>0</v>
      </c>
      <c r="S456" s="528">
        <v>0</v>
      </c>
      <c r="T456" s="528">
        <v>0</v>
      </c>
      <c r="U456" s="528">
        <v>0</v>
      </c>
      <c r="V456" s="528">
        <v>0</v>
      </c>
      <c r="W456" s="528">
        <v>0</v>
      </c>
      <c r="X456" s="528"/>
      <c r="Y456" s="528"/>
      <c r="Z456" s="528"/>
      <c r="AA456" s="528"/>
      <c r="AB456" s="528"/>
    </row>
    <row r="457" spans="1:28" x14ac:dyDescent="0.3">
      <c r="A457" s="563" t="s">
        <v>2338</v>
      </c>
      <c r="B457" s="552" t="str">
        <f t="shared" si="13"/>
        <v/>
      </c>
      <c r="C457" s="556" t="s">
        <v>2339</v>
      </c>
      <c r="D457" s="585"/>
      <c r="E457" s="528">
        <v>0</v>
      </c>
      <c r="F457" s="528">
        <v>0</v>
      </c>
      <c r="G457" s="528">
        <v>0</v>
      </c>
      <c r="H457" s="528">
        <v>0</v>
      </c>
      <c r="I457" s="528">
        <v>0</v>
      </c>
      <c r="J457" s="528">
        <v>0</v>
      </c>
      <c r="K457" s="528">
        <v>0</v>
      </c>
      <c r="L457" s="528">
        <v>0</v>
      </c>
      <c r="M457" s="528">
        <v>0</v>
      </c>
      <c r="N457" s="528">
        <v>0</v>
      </c>
      <c r="O457" s="528">
        <v>0</v>
      </c>
      <c r="P457" s="528">
        <v>0</v>
      </c>
      <c r="Q457" s="528">
        <v>0</v>
      </c>
      <c r="R457" s="528">
        <v>0</v>
      </c>
      <c r="S457" s="528">
        <v>0</v>
      </c>
      <c r="T457" s="528">
        <v>0</v>
      </c>
      <c r="U457" s="528">
        <v>0</v>
      </c>
      <c r="V457" s="528">
        <v>0</v>
      </c>
      <c r="W457" s="528">
        <v>0</v>
      </c>
      <c r="X457" s="528"/>
      <c r="Y457" s="528"/>
      <c r="Z457" s="528"/>
      <c r="AA457" s="528"/>
      <c r="AB457" s="528"/>
    </row>
    <row r="458" spans="1:28" x14ac:dyDescent="0.3">
      <c r="A458" s="563" t="s">
        <v>2340</v>
      </c>
      <c r="B458" s="552" t="str">
        <f t="shared" si="13"/>
        <v/>
      </c>
      <c r="C458" s="556" t="s">
        <v>2341</v>
      </c>
      <c r="D458" s="585"/>
      <c r="E458" s="528">
        <v>0</v>
      </c>
      <c r="F458" s="528">
        <v>0</v>
      </c>
      <c r="G458" s="528">
        <v>0</v>
      </c>
      <c r="H458" s="528">
        <v>0</v>
      </c>
      <c r="I458" s="528">
        <v>0</v>
      </c>
      <c r="J458" s="528">
        <v>0</v>
      </c>
      <c r="K458" s="528">
        <v>0</v>
      </c>
      <c r="L458" s="528">
        <v>0</v>
      </c>
      <c r="M458" s="528">
        <v>0</v>
      </c>
      <c r="N458" s="528">
        <v>0</v>
      </c>
      <c r="O458" s="528">
        <v>0</v>
      </c>
      <c r="P458" s="528">
        <v>0</v>
      </c>
      <c r="Q458" s="528">
        <v>0</v>
      </c>
      <c r="R458" s="528">
        <v>0</v>
      </c>
      <c r="S458" s="528">
        <v>0</v>
      </c>
      <c r="T458" s="528">
        <v>0</v>
      </c>
      <c r="U458" s="528">
        <v>0</v>
      </c>
      <c r="V458" s="528">
        <v>0</v>
      </c>
      <c r="W458" s="528">
        <v>0</v>
      </c>
      <c r="X458" s="528"/>
      <c r="Y458" s="528"/>
      <c r="Z458" s="528"/>
      <c r="AA458" s="528"/>
      <c r="AB458" s="528"/>
    </row>
    <row r="459" spans="1:28" x14ac:dyDescent="0.3">
      <c r="A459" s="563" t="s">
        <v>2342</v>
      </c>
      <c r="B459" s="552" t="str">
        <f t="shared" si="13"/>
        <v/>
      </c>
      <c r="C459" s="556" t="s">
        <v>2343</v>
      </c>
      <c r="D459" s="585"/>
      <c r="E459" s="528">
        <v>0</v>
      </c>
      <c r="F459" s="528">
        <v>0</v>
      </c>
      <c r="G459" s="528">
        <v>0</v>
      </c>
      <c r="H459" s="528">
        <v>0</v>
      </c>
      <c r="I459" s="528">
        <v>0</v>
      </c>
      <c r="J459" s="528">
        <v>0</v>
      </c>
      <c r="K459" s="528">
        <v>0</v>
      </c>
      <c r="L459" s="528">
        <v>0</v>
      </c>
      <c r="M459" s="528">
        <v>0</v>
      </c>
      <c r="N459" s="528">
        <v>0</v>
      </c>
      <c r="O459" s="528">
        <v>0</v>
      </c>
      <c r="P459" s="528">
        <v>0</v>
      </c>
      <c r="Q459" s="528">
        <v>0</v>
      </c>
      <c r="R459" s="528">
        <v>0</v>
      </c>
      <c r="S459" s="528">
        <v>0</v>
      </c>
      <c r="T459" s="528">
        <v>0</v>
      </c>
      <c r="U459" s="528">
        <v>0</v>
      </c>
      <c r="V459" s="528">
        <v>0</v>
      </c>
      <c r="W459" s="528">
        <v>0</v>
      </c>
      <c r="X459" s="528"/>
      <c r="Y459" s="528"/>
      <c r="Z459" s="528"/>
      <c r="AA459" s="528"/>
      <c r="AB459" s="528"/>
    </row>
    <row r="460" spans="1:28" x14ac:dyDescent="0.3">
      <c r="A460" s="563" t="s">
        <v>2344</v>
      </c>
      <c r="B460" s="552" t="str">
        <f t="shared" ref="B460:B523" si="14">IF(SUM(E460:AI460)=0,"","X")</f>
        <v/>
      </c>
      <c r="C460" s="556" t="s">
        <v>2345</v>
      </c>
      <c r="D460" s="585"/>
      <c r="E460" s="528">
        <v>0</v>
      </c>
      <c r="F460" s="528">
        <v>0</v>
      </c>
      <c r="G460" s="528">
        <v>0</v>
      </c>
      <c r="H460" s="528">
        <v>0</v>
      </c>
      <c r="I460" s="528">
        <v>0</v>
      </c>
      <c r="J460" s="528">
        <v>0</v>
      </c>
      <c r="K460" s="528">
        <v>0</v>
      </c>
      <c r="L460" s="528">
        <v>0</v>
      </c>
      <c r="M460" s="528">
        <v>0</v>
      </c>
      <c r="N460" s="528">
        <v>0</v>
      </c>
      <c r="O460" s="528">
        <v>0</v>
      </c>
      <c r="P460" s="528">
        <v>0</v>
      </c>
      <c r="Q460" s="528">
        <v>0</v>
      </c>
      <c r="R460" s="528">
        <v>0</v>
      </c>
      <c r="S460" s="528">
        <v>0</v>
      </c>
      <c r="T460" s="528">
        <v>0</v>
      </c>
      <c r="U460" s="528">
        <v>0</v>
      </c>
      <c r="V460" s="528">
        <v>0</v>
      </c>
      <c r="W460" s="528">
        <v>0</v>
      </c>
      <c r="X460" s="528"/>
      <c r="Y460" s="528"/>
      <c r="Z460" s="528"/>
      <c r="AA460" s="528"/>
      <c r="AB460" s="528"/>
    </row>
    <row r="461" spans="1:28" x14ac:dyDescent="0.3">
      <c r="A461" s="563" t="s">
        <v>2346</v>
      </c>
      <c r="B461" s="552" t="str">
        <f t="shared" si="14"/>
        <v/>
      </c>
      <c r="C461" s="558" t="s">
        <v>2347</v>
      </c>
      <c r="D461" s="585"/>
      <c r="E461" s="528">
        <v>0</v>
      </c>
      <c r="F461" s="528">
        <v>0</v>
      </c>
      <c r="G461" s="528">
        <v>0</v>
      </c>
      <c r="H461" s="528">
        <v>0</v>
      </c>
      <c r="I461" s="528">
        <v>0</v>
      </c>
      <c r="J461" s="528">
        <v>0</v>
      </c>
      <c r="K461" s="528">
        <v>0</v>
      </c>
      <c r="L461" s="528">
        <v>0</v>
      </c>
      <c r="M461" s="528">
        <v>0</v>
      </c>
      <c r="N461" s="528">
        <v>0</v>
      </c>
      <c r="O461" s="528">
        <v>0</v>
      </c>
      <c r="P461" s="528">
        <v>0</v>
      </c>
      <c r="Q461" s="528">
        <v>0</v>
      </c>
      <c r="R461" s="528">
        <v>0</v>
      </c>
      <c r="S461" s="528">
        <v>0</v>
      </c>
      <c r="T461" s="528">
        <v>0</v>
      </c>
      <c r="U461" s="528">
        <v>0</v>
      </c>
      <c r="V461" s="528">
        <v>0</v>
      </c>
      <c r="W461" s="528">
        <v>0</v>
      </c>
      <c r="X461" s="528"/>
      <c r="Y461" s="528"/>
      <c r="Z461" s="528"/>
      <c r="AA461" s="528"/>
      <c r="AB461" s="528"/>
    </row>
    <row r="462" spans="1:28" x14ac:dyDescent="0.3">
      <c r="A462" s="563" t="s">
        <v>2348</v>
      </c>
      <c r="B462" s="552" t="str">
        <f t="shared" si="14"/>
        <v/>
      </c>
      <c r="C462" s="558" t="s">
        <v>2349</v>
      </c>
      <c r="D462" s="585"/>
      <c r="E462" s="528">
        <v>0</v>
      </c>
      <c r="F462" s="528">
        <v>0</v>
      </c>
      <c r="G462" s="528">
        <v>0</v>
      </c>
      <c r="H462" s="528">
        <v>0</v>
      </c>
      <c r="I462" s="528">
        <v>0</v>
      </c>
      <c r="J462" s="528">
        <v>0</v>
      </c>
      <c r="K462" s="528">
        <v>0</v>
      </c>
      <c r="L462" s="528">
        <v>0</v>
      </c>
      <c r="M462" s="528">
        <v>0</v>
      </c>
      <c r="N462" s="528">
        <v>0</v>
      </c>
      <c r="O462" s="528">
        <v>0</v>
      </c>
      <c r="P462" s="528">
        <v>0</v>
      </c>
      <c r="Q462" s="528">
        <v>0</v>
      </c>
      <c r="R462" s="528">
        <v>0</v>
      </c>
      <c r="S462" s="528">
        <v>0</v>
      </c>
      <c r="T462" s="528">
        <v>0</v>
      </c>
      <c r="U462" s="528">
        <v>0</v>
      </c>
      <c r="V462" s="528">
        <v>0</v>
      </c>
      <c r="W462" s="528">
        <v>0</v>
      </c>
      <c r="X462" s="528"/>
      <c r="Y462" s="528"/>
      <c r="Z462" s="528"/>
      <c r="AA462" s="528"/>
      <c r="AB462" s="528"/>
    </row>
    <row r="463" spans="1:28" x14ac:dyDescent="0.3">
      <c r="A463" s="563" t="s">
        <v>2350</v>
      </c>
      <c r="B463" s="552" t="str">
        <f t="shared" si="14"/>
        <v/>
      </c>
      <c r="C463" s="556" t="s">
        <v>2351</v>
      </c>
      <c r="D463" s="585"/>
      <c r="E463" s="528">
        <v>0</v>
      </c>
      <c r="F463" s="528">
        <v>0</v>
      </c>
      <c r="G463" s="528">
        <v>0</v>
      </c>
      <c r="H463" s="528">
        <v>0</v>
      </c>
      <c r="I463" s="528">
        <v>0</v>
      </c>
      <c r="J463" s="528">
        <v>0</v>
      </c>
      <c r="K463" s="528">
        <v>0</v>
      </c>
      <c r="L463" s="528">
        <v>0</v>
      </c>
      <c r="M463" s="528">
        <v>0</v>
      </c>
      <c r="N463" s="528">
        <v>0</v>
      </c>
      <c r="O463" s="528">
        <v>0</v>
      </c>
      <c r="P463" s="528">
        <v>0</v>
      </c>
      <c r="Q463" s="528">
        <v>0</v>
      </c>
      <c r="R463" s="528">
        <v>0</v>
      </c>
      <c r="S463" s="528">
        <v>0</v>
      </c>
      <c r="T463" s="528">
        <v>0</v>
      </c>
      <c r="U463" s="528">
        <v>0</v>
      </c>
      <c r="V463" s="528">
        <v>0</v>
      </c>
      <c r="W463" s="528">
        <v>0</v>
      </c>
      <c r="X463" s="528"/>
      <c r="Y463" s="528"/>
      <c r="Z463" s="528"/>
      <c r="AA463" s="528"/>
      <c r="AB463" s="528"/>
    </row>
    <row r="464" spans="1:28" x14ac:dyDescent="0.3">
      <c r="A464" s="563" t="s">
        <v>2352</v>
      </c>
      <c r="B464" s="552" t="str">
        <f t="shared" si="14"/>
        <v/>
      </c>
      <c r="C464" s="558" t="s">
        <v>2353</v>
      </c>
      <c r="D464" s="585"/>
      <c r="E464" s="528">
        <v>0</v>
      </c>
      <c r="F464" s="528">
        <v>0</v>
      </c>
      <c r="G464" s="528">
        <v>0</v>
      </c>
      <c r="H464" s="528">
        <v>0</v>
      </c>
      <c r="I464" s="528">
        <v>0</v>
      </c>
      <c r="J464" s="528">
        <v>0</v>
      </c>
      <c r="K464" s="528">
        <v>0</v>
      </c>
      <c r="L464" s="528">
        <v>0</v>
      </c>
      <c r="M464" s="528">
        <v>0</v>
      </c>
      <c r="N464" s="528">
        <v>0</v>
      </c>
      <c r="O464" s="528">
        <v>0</v>
      </c>
      <c r="P464" s="528">
        <v>0</v>
      </c>
      <c r="Q464" s="528">
        <v>0</v>
      </c>
      <c r="R464" s="528">
        <v>0</v>
      </c>
      <c r="S464" s="528">
        <v>0</v>
      </c>
      <c r="T464" s="528">
        <v>0</v>
      </c>
      <c r="U464" s="528">
        <v>0</v>
      </c>
      <c r="V464" s="528">
        <v>0</v>
      </c>
      <c r="W464" s="528">
        <v>0</v>
      </c>
      <c r="X464" s="528"/>
      <c r="Y464" s="528"/>
      <c r="Z464" s="528"/>
      <c r="AA464" s="528"/>
      <c r="AB464" s="528"/>
    </row>
    <row r="465" spans="1:88" x14ac:dyDescent="0.3">
      <c r="A465" s="563" t="s">
        <v>2354</v>
      </c>
      <c r="B465" s="552" t="str">
        <f t="shared" si="14"/>
        <v/>
      </c>
      <c r="C465" s="558" t="s">
        <v>2355</v>
      </c>
      <c r="D465" s="585"/>
      <c r="E465" s="528">
        <v>0</v>
      </c>
      <c r="F465" s="528">
        <v>0</v>
      </c>
      <c r="G465" s="528">
        <v>0</v>
      </c>
      <c r="H465" s="528">
        <v>0</v>
      </c>
      <c r="I465" s="528">
        <v>0</v>
      </c>
      <c r="J465" s="528">
        <v>0</v>
      </c>
      <c r="K465" s="528">
        <v>0</v>
      </c>
      <c r="L465" s="528">
        <v>0</v>
      </c>
      <c r="M465" s="528">
        <v>0</v>
      </c>
      <c r="N465" s="528">
        <v>0</v>
      </c>
      <c r="O465" s="528">
        <v>0</v>
      </c>
      <c r="P465" s="528">
        <v>0</v>
      </c>
      <c r="Q465" s="528">
        <v>0</v>
      </c>
      <c r="R465" s="528">
        <v>0</v>
      </c>
      <c r="S465" s="528">
        <v>0</v>
      </c>
      <c r="T465" s="528">
        <v>0</v>
      </c>
      <c r="U465" s="528">
        <v>0</v>
      </c>
      <c r="V465" s="528">
        <v>0</v>
      </c>
      <c r="W465" s="528">
        <v>0</v>
      </c>
      <c r="X465" s="528"/>
      <c r="Y465" s="528"/>
      <c r="Z465" s="528"/>
      <c r="AA465" s="528"/>
      <c r="AB465" s="528"/>
    </row>
    <row r="466" spans="1:88" x14ac:dyDescent="0.3">
      <c r="A466" s="563" t="s">
        <v>2356</v>
      </c>
      <c r="B466" s="552" t="str">
        <f t="shared" si="14"/>
        <v/>
      </c>
      <c r="C466" s="558" t="s">
        <v>2357</v>
      </c>
      <c r="D466" s="585"/>
      <c r="E466" s="528">
        <v>0</v>
      </c>
      <c r="F466" s="528">
        <v>0</v>
      </c>
      <c r="G466" s="528">
        <v>0</v>
      </c>
      <c r="H466" s="528">
        <v>0</v>
      </c>
      <c r="I466" s="528">
        <v>0</v>
      </c>
      <c r="J466" s="528">
        <v>0</v>
      </c>
      <c r="K466" s="528">
        <v>0</v>
      </c>
      <c r="L466" s="528">
        <v>0</v>
      </c>
      <c r="M466" s="528">
        <v>0</v>
      </c>
      <c r="N466" s="528">
        <v>0</v>
      </c>
      <c r="O466" s="528">
        <v>0</v>
      </c>
      <c r="P466" s="528">
        <v>0</v>
      </c>
      <c r="Q466" s="528">
        <v>0</v>
      </c>
      <c r="R466" s="528">
        <v>0</v>
      </c>
      <c r="S466" s="528">
        <v>0</v>
      </c>
      <c r="T466" s="528">
        <v>0</v>
      </c>
      <c r="U466" s="528">
        <v>0</v>
      </c>
      <c r="V466" s="528">
        <v>0</v>
      </c>
      <c r="W466" s="528">
        <v>0</v>
      </c>
      <c r="X466" s="528"/>
      <c r="Y466" s="528"/>
      <c r="Z466" s="528"/>
      <c r="AA466" s="528"/>
      <c r="AB466" s="528"/>
    </row>
    <row r="467" spans="1:88" x14ac:dyDescent="0.3">
      <c r="A467" s="563" t="s">
        <v>2358</v>
      </c>
      <c r="B467" s="552" t="str">
        <f t="shared" si="14"/>
        <v/>
      </c>
      <c r="C467" s="558" t="s">
        <v>2359</v>
      </c>
      <c r="D467" s="585"/>
      <c r="E467" s="528">
        <v>0</v>
      </c>
      <c r="F467" s="528">
        <v>0</v>
      </c>
      <c r="G467" s="528">
        <v>0</v>
      </c>
      <c r="H467" s="528">
        <v>0</v>
      </c>
      <c r="I467" s="528">
        <v>0</v>
      </c>
      <c r="J467" s="528">
        <v>0</v>
      </c>
      <c r="K467" s="528">
        <v>0</v>
      </c>
      <c r="L467" s="528">
        <v>0</v>
      </c>
      <c r="M467" s="528">
        <v>0</v>
      </c>
      <c r="N467" s="528">
        <v>0</v>
      </c>
      <c r="O467" s="528">
        <v>0</v>
      </c>
      <c r="P467" s="528">
        <v>0</v>
      </c>
      <c r="Q467" s="528">
        <v>0</v>
      </c>
      <c r="R467" s="528">
        <v>0</v>
      </c>
      <c r="S467" s="528">
        <v>0</v>
      </c>
      <c r="T467" s="528">
        <v>0</v>
      </c>
      <c r="U467" s="528">
        <v>0</v>
      </c>
      <c r="V467" s="528">
        <v>0</v>
      </c>
      <c r="W467" s="528">
        <v>0</v>
      </c>
      <c r="X467" s="528"/>
      <c r="Y467" s="528"/>
      <c r="Z467" s="528"/>
      <c r="AA467" s="528"/>
      <c r="AB467" s="528"/>
    </row>
    <row r="468" spans="1:88" x14ac:dyDescent="0.3">
      <c r="A468" s="563" t="s">
        <v>2360</v>
      </c>
      <c r="B468" s="552" t="str">
        <f t="shared" si="14"/>
        <v/>
      </c>
      <c r="C468" s="558" t="s">
        <v>2361</v>
      </c>
      <c r="D468" s="585"/>
      <c r="E468" s="528">
        <v>0</v>
      </c>
      <c r="F468" s="528">
        <v>0</v>
      </c>
      <c r="G468" s="528">
        <v>0</v>
      </c>
      <c r="H468" s="528">
        <v>0</v>
      </c>
      <c r="I468" s="528">
        <v>0</v>
      </c>
      <c r="J468" s="528">
        <v>0</v>
      </c>
      <c r="K468" s="528">
        <v>0</v>
      </c>
      <c r="L468" s="528">
        <v>0</v>
      </c>
      <c r="M468" s="528">
        <v>0</v>
      </c>
      <c r="N468" s="528">
        <v>0</v>
      </c>
      <c r="O468" s="528">
        <v>0</v>
      </c>
      <c r="P468" s="528">
        <v>0</v>
      </c>
      <c r="Q468" s="528">
        <v>0</v>
      </c>
      <c r="R468" s="528">
        <v>0</v>
      </c>
      <c r="S468" s="528">
        <v>0</v>
      </c>
      <c r="T468" s="528">
        <v>0</v>
      </c>
      <c r="U468" s="528">
        <v>0</v>
      </c>
      <c r="V468" s="528">
        <v>0</v>
      </c>
      <c r="W468" s="528">
        <v>0</v>
      </c>
      <c r="X468" s="528"/>
      <c r="Y468" s="528"/>
      <c r="Z468" s="528"/>
      <c r="AA468" s="528"/>
      <c r="AB468" s="528"/>
    </row>
    <row r="469" spans="1:88" x14ac:dyDescent="0.3">
      <c r="A469" s="563" t="s">
        <v>2362</v>
      </c>
      <c r="B469" s="552" t="str">
        <f t="shared" si="14"/>
        <v/>
      </c>
      <c r="C469" s="556" t="s">
        <v>2363</v>
      </c>
      <c r="D469" s="585"/>
      <c r="E469" s="528">
        <v>0</v>
      </c>
      <c r="F469" s="528">
        <v>0</v>
      </c>
      <c r="G469" s="528">
        <v>0</v>
      </c>
      <c r="H469" s="528">
        <v>0</v>
      </c>
      <c r="I469" s="528">
        <v>0</v>
      </c>
      <c r="J469" s="528">
        <v>0</v>
      </c>
      <c r="K469" s="528">
        <v>0</v>
      </c>
      <c r="L469" s="528">
        <v>0</v>
      </c>
      <c r="M469" s="528">
        <v>0</v>
      </c>
      <c r="N469" s="528">
        <v>0</v>
      </c>
      <c r="O469" s="528">
        <v>0</v>
      </c>
      <c r="P469" s="528">
        <v>0</v>
      </c>
      <c r="Q469" s="528">
        <v>0</v>
      </c>
      <c r="R469" s="528">
        <v>0</v>
      </c>
      <c r="S469" s="528">
        <v>0</v>
      </c>
      <c r="T469" s="528">
        <v>0</v>
      </c>
      <c r="U469" s="528">
        <v>0</v>
      </c>
      <c r="V469" s="528">
        <v>0</v>
      </c>
      <c r="W469" s="528">
        <v>0</v>
      </c>
      <c r="X469" s="528"/>
      <c r="Y469" s="528"/>
      <c r="Z469" s="528"/>
      <c r="AA469" s="528"/>
      <c r="AB469" s="528"/>
    </row>
    <row r="470" spans="1:88" x14ac:dyDescent="0.3">
      <c r="A470" s="563" t="s">
        <v>2364</v>
      </c>
      <c r="B470" s="552" t="str">
        <f t="shared" si="14"/>
        <v/>
      </c>
      <c r="C470" s="558" t="s">
        <v>2365</v>
      </c>
      <c r="D470" s="585"/>
      <c r="E470" s="528">
        <v>0</v>
      </c>
      <c r="F470" s="528">
        <v>0</v>
      </c>
      <c r="G470" s="528">
        <v>0</v>
      </c>
      <c r="H470" s="528">
        <v>0</v>
      </c>
      <c r="I470" s="528">
        <v>0</v>
      </c>
      <c r="J470" s="528">
        <v>0</v>
      </c>
      <c r="K470" s="528">
        <v>0</v>
      </c>
      <c r="L470" s="528">
        <v>0</v>
      </c>
      <c r="M470" s="528">
        <v>0</v>
      </c>
      <c r="N470" s="528">
        <v>0</v>
      </c>
      <c r="O470" s="528">
        <v>0</v>
      </c>
      <c r="P470" s="528">
        <v>0</v>
      </c>
      <c r="Q470" s="528">
        <v>0</v>
      </c>
      <c r="R470" s="528">
        <v>0</v>
      </c>
      <c r="S470" s="528">
        <v>0</v>
      </c>
      <c r="T470" s="528">
        <v>0</v>
      </c>
      <c r="U470" s="528">
        <v>0</v>
      </c>
      <c r="V470" s="528">
        <v>0</v>
      </c>
      <c r="W470" s="528">
        <v>0</v>
      </c>
      <c r="X470" s="528"/>
      <c r="Y470" s="528"/>
      <c r="Z470" s="528"/>
      <c r="AA470" s="528"/>
      <c r="AB470" s="528"/>
    </row>
    <row r="471" spans="1:88" x14ac:dyDescent="0.3">
      <c r="A471" s="563" t="s">
        <v>2366</v>
      </c>
      <c r="B471" s="552" t="str">
        <f t="shared" si="14"/>
        <v/>
      </c>
      <c r="C471" s="558" t="s">
        <v>2367</v>
      </c>
      <c r="D471" s="585"/>
      <c r="E471" s="528">
        <v>0</v>
      </c>
      <c r="F471" s="528">
        <v>0</v>
      </c>
      <c r="G471" s="528">
        <v>0</v>
      </c>
      <c r="H471" s="528">
        <v>0</v>
      </c>
      <c r="I471" s="528">
        <v>0</v>
      </c>
      <c r="J471" s="528">
        <v>0</v>
      </c>
      <c r="K471" s="528">
        <v>0</v>
      </c>
      <c r="L471" s="528">
        <v>0</v>
      </c>
      <c r="M471" s="528">
        <v>0</v>
      </c>
      <c r="N471" s="528">
        <v>0</v>
      </c>
      <c r="O471" s="528">
        <v>0</v>
      </c>
      <c r="P471" s="528">
        <v>0</v>
      </c>
      <c r="Q471" s="528">
        <v>0</v>
      </c>
      <c r="R471" s="528">
        <v>0</v>
      </c>
      <c r="S471" s="528">
        <v>0</v>
      </c>
      <c r="T471" s="528">
        <v>0</v>
      </c>
      <c r="U471" s="528">
        <v>0</v>
      </c>
      <c r="V471" s="528">
        <v>0</v>
      </c>
      <c r="W471" s="528">
        <v>0</v>
      </c>
      <c r="X471" s="528"/>
      <c r="Y471" s="528"/>
      <c r="Z471" s="528"/>
      <c r="AA471" s="528"/>
      <c r="AB471" s="528"/>
    </row>
    <row r="472" spans="1:88" x14ac:dyDescent="0.3">
      <c r="A472" s="563" t="s">
        <v>2368</v>
      </c>
      <c r="B472" s="552" t="str">
        <f t="shared" si="14"/>
        <v/>
      </c>
      <c r="C472" s="556" t="s">
        <v>2369</v>
      </c>
      <c r="D472" s="585"/>
      <c r="E472" s="528">
        <v>0</v>
      </c>
      <c r="F472" s="528">
        <v>0</v>
      </c>
      <c r="G472" s="528">
        <v>0</v>
      </c>
      <c r="H472" s="528">
        <v>0</v>
      </c>
      <c r="I472" s="528">
        <v>0</v>
      </c>
      <c r="J472" s="528">
        <v>0</v>
      </c>
      <c r="K472" s="528">
        <v>0</v>
      </c>
      <c r="L472" s="528">
        <v>0</v>
      </c>
      <c r="M472" s="528">
        <v>0</v>
      </c>
      <c r="N472" s="528">
        <v>0</v>
      </c>
      <c r="O472" s="528">
        <v>0</v>
      </c>
      <c r="P472" s="528">
        <v>0</v>
      </c>
      <c r="Q472" s="528">
        <v>0</v>
      </c>
      <c r="R472" s="528">
        <v>0</v>
      </c>
      <c r="S472" s="528">
        <v>0</v>
      </c>
      <c r="T472" s="528">
        <v>0</v>
      </c>
      <c r="U472" s="528">
        <v>0</v>
      </c>
      <c r="V472" s="528">
        <v>0</v>
      </c>
      <c r="W472" s="528">
        <v>0</v>
      </c>
      <c r="X472" s="528"/>
      <c r="Y472" s="528"/>
      <c r="Z472" s="528"/>
      <c r="AA472" s="528"/>
      <c r="AB472" s="528"/>
    </row>
    <row r="473" spans="1:88" x14ac:dyDescent="0.3">
      <c r="A473" s="563" t="s">
        <v>2370</v>
      </c>
      <c r="B473" s="552" t="str">
        <f t="shared" si="14"/>
        <v/>
      </c>
      <c r="C473" s="558" t="s">
        <v>2371</v>
      </c>
      <c r="D473" s="585"/>
      <c r="E473" s="528">
        <v>0</v>
      </c>
      <c r="F473" s="528">
        <v>0</v>
      </c>
      <c r="G473" s="528">
        <v>0</v>
      </c>
      <c r="H473" s="528">
        <v>0</v>
      </c>
      <c r="I473" s="528">
        <v>0</v>
      </c>
      <c r="J473" s="528">
        <v>0</v>
      </c>
      <c r="K473" s="528">
        <v>0</v>
      </c>
      <c r="L473" s="528">
        <v>0</v>
      </c>
      <c r="M473" s="528">
        <v>0</v>
      </c>
      <c r="N473" s="528">
        <v>0</v>
      </c>
      <c r="O473" s="528">
        <v>0</v>
      </c>
      <c r="P473" s="528">
        <v>0</v>
      </c>
      <c r="Q473" s="528">
        <v>0</v>
      </c>
      <c r="R473" s="528">
        <v>0</v>
      </c>
      <c r="S473" s="528">
        <v>0</v>
      </c>
      <c r="T473" s="528">
        <v>0</v>
      </c>
      <c r="U473" s="528">
        <v>0</v>
      </c>
      <c r="V473" s="528">
        <v>0</v>
      </c>
      <c r="W473" s="528">
        <v>0</v>
      </c>
      <c r="X473" s="528"/>
      <c r="Y473" s="528"/>
      <c r="Z473" s="528"/>
      <c r="AA473" s="528"/>
      <c r="AB473" s="528"/>
    </row>
    <row r="474" spans="1:88" x14ac:dyDescent="0.3">
      <c r="A474" s="563" t="s">
        <v>2372</v>
      </c>
      <c r="B474" s="552" t="str">
        <f t="shared" si="14"/>
        <v/>
      </c>
      <c r="C474" s="558" t="s">
        <v>2373</v>
      </c>
      <c r="D474" s="585"/>
      <c r="E474" s="528">
        <v>0</v>
      </c>
      <c r="F474" s="528">
        <v>0</v>
      </c>
      <c r="G474" s="528">
        <v>0</v>
      </c>
      <c r="H474" s="528">
        <v>0</v>
      </c>
      <c r="I474" s="528">
        <v>0</v>
      </c>
      <c r="J474" s="528">
        <v>0</v>
      </c>
      <c r="K474" s="528">
        <v>0</v>
      </c>
      <c r="L474" s="528">
        <v>0</v>
      </c>
      <c r="M474" s="528">
        <v>0</v>
      </c>
      <c r="N474" s="528">
        <v>0</v>
      </c>
      <c r="O474" s="528">
        <v>0</v>
      </c>
      <c r="P474" s="528">
        <v>0</v>
      </c>
      <c r="Q474" s="528">
        <v>0</v>
      </c>
      <c r="R474" s="528">
        <v>0</v>
      </c>
      <c r="S474" s="528">
        <v>0</v>
      </c>
      <c r="T474" s="528">
        <v>0</v>
      </c>
      <c r="U474" s="528">
        <v>0</v>
      </c>
      <c r="V474" s="528">
        <v>0</v>
      </c>
      <c r="W474" s="528">
        <v>0</v>
      </c>
      <c r="X474" s="528"/>
      <c r="Y474" s="528"/>
      <c r="Z474" s="528"/>
      <c r="AA474" s="528"/>
      <c r="AB474" s="528"/>
    </row>
    <row r="475" spans="1:88" x14ac:dyDescent="0.3">
      <c r="A475" s="563" t="s">
        <v>2374</v>
      </c>
      <c r="B475" s="552" t="str">
        <f t="shared" si="14"/>
        <v/>
      </c>
      <c r="C475" s="558" t="s">
        <v>2375</v>
      </c>
      <c r="D475" s="585"/>
      <c r="E475" s="528">
        <v>0</v>
      </c>
      <c r="F475" s="528">
        <v>0</v>
      </c>
      <c r="G475" s="528">
        <v>0</v>
      </c>
      <c r="H475" s="528">
        <v>0</v>
      </c>
      <c r="I475" s="528">
        <v>0</v>
      </c>
      <c r="J475" s="528">
        <v>0</v>
      </c>
      <c r="K475" s="528">
        <v>0</v>
      </c>
      <c r="L475" s="528">
        <v>0</v>
      </c>
      <c r="M475" s="528">
        <v>0</v>
      </c>
      <c r="N475" s="528">
        <v>0</v>
      </c>
      <c r="O475" s="528">
        <v>0</v>
      </c>
      <c r="P475" s="528">
        <v>0</v>
      </c>
      <c r="Q475" s="528">
        <v>0</v>
      </c>
      <c r="R475" s="528">
        <v>0</v>
      </c>
      <c r="S475" s="528">
        <v>0</v>
      </c>
      <c r="T475" s="528">
        <v>0</v>
      </c>
      <c r="U475" s="528">
        <v>0</v>
      </c>
      <c r="V475" s="528">
        <v>0</v>
      </c>
      <c r="W475" s="528">
        <v>0</v>
      </c>
      <c r="X475" s="528"/>
      <c r="Y475" s="528"/>
      <c r="Z475" s="528"/>
      <c r="AA475" s="528"/>
      <c r="AB475" s="528"/>
    </row>
    <row r="476" spans="1:88" s="528" customFormat="1" x14ac:dyDescent="0.3">
      <c r="A476" s="563" t="s">
        <v>2376</v>
      </c>
      <c r="B476" s="552" t="str">
        <f t="shared" si="14"/>
        <v/>
      </c>
      <c r="C476" s="555" t="s">
        <v>2377</v>
      </c>
      <c r="D476" s="585"/>
      <c r="E476" s="528">
        <v>0</v>
      </c>
      <c r="F476" s="528">
        <v>0</v>
      </c>
      <c r="G476" s="528">
        <v>0</v>
      </c>
      <c r="H476" s="528">
        <v>0</v>
      </c>
      <c r="I476" s="528">
        <v>0</v>
      </c>
      <c r="J476" s="528">
        <v>0</v>
      </c>
      <c r="K476" s="528">
        <v>0</v>
      </c>
      <c r="L476" s="528">
        <v>0</v>
      </c>
      <c r="M476" s="528">
        <v>0</v>
      </c>
      <c r="N476" s="528">
        <v>0</v>
      </c>
      <c r="O476" s="528">
        <v>0</v>
      </c>
      <c r="P476" s="528">
        <v>0</v>
      </c>
      <c r="Q476" s="528">
        <v>0</v>
      </c>
      <c r="R476" s="528">
        <v>0</v>
      </c>
      <c r="S476" s="528">
        <v>0</v>
      </c>
      <c r="T476" s="528">
        <v>0</v>
      </c>
      <c r="U476" s="528">
        <v>0</v>
      </c>
      <c r="V476" s="528">
        <v>0</v>
      </c>
      <c r="W476" s="528">
        <v>0</v>
      </c>
      <c r="AC476" s="529"/>
      <c r="AD476" s="529"/>
      <c r="AE476" s="529"/>
      <c r="AF476" s="554"/>
      <c r="AG476" s="554"/>
      <c r="AH476" s="554"/>
      <c r="AI476" s="554"/>
      <c r="AJ476" s="529"/>
      <c r="AM476" s="529"/>
      <c r="AN476" s="529"/>
      <c r="AO476" s="529"/>
      <c r="AP476" s="529"/>
      <c r="AQ476" s="529"/>
      <c r="AR476" s="529"/>
      <c r="AS476" s="529"/>
      <c r="AT476" s="529"/>
      <c r="AU476" s="529"/>
      <c r="AV476" s="529"/>
      <c r="AW476" s="529"/>
      <c r="AX476" s="529"/>
      <c r="AY476" s="529"/>
      <c r="AZ476" s="529"/>
      <c r="BA476" s="529"/>
      <c r="BB476" s="529"/>
      <c r="BC476" s="529"/>
      <c r="BD476" s="529"/>
      <c r="BE476" s="529"/>
      <c r="BF476" s="529"/>
      <c r="BG476" s="529"/>
      <c r="BH476" s="529"/>
      <c r="BI476" s="529"/>
      <c r="BJ476" s="529"/>
      <c r="BK476" s="529"/>
      <c r="BL476" s="529"/>
      <c r="BM476" s="529"/>
      <c r="BN476" s="529"/>
      <c r="BO476" s="529"/>
      <c r="BP476" s="529"/>
      <c r="BQ476" s="529"/>
      <c r="BR476" s="529"/>
      <c r="BS476" s="529"/>
      <c r="BT476" s="529"/>
      <c r="BU476" s="529"/>
      <c r="BV476" s="529"/>
      <c r="BW476" s="529"/>
      <c r="BX476" s="529"/>
      <c r="BY476" s="529"/>
      <c r="BZ476" s="529"/>
      <c r="CA476" s="529"/>
      <c r="CB476" s="529"/>
      <c r="CC476" s="529"/>
      <c r="CD476" s="529"/>
      <c r="CE476" s="529"/>
      <c r="CF476" s="529"/>
      <c r="CG476" s="529"/>
      <c r="CH476" s="529"/>
      <c r="CI476" s="529"/>
      <c r="CJ476" s="529"/>
    </row>
    <row r="477" spans="1:88" s="528" customFormat="1" x14ac:dyDescent="0.3">
      <c r="A477" s="563" t="s">
        <v>2378</v>
      </c>
      <c r="B477" s="552" t="str">
        <f t="shared" si="14"/>
        <v/>
      </c>
      <c r="C477" s="556" t="s">
        <v>2379</v>
      </c>
      <c r="D477" s="585"/>
      <c r="E477" s="528">
        <v>0</v>
      </c>
      <c r="F477" s="528">
        <v>0</v>
      </c>
      <c r="G477" s="528">
        <v>0</v>
      </c>
      <c r="H477" s="528">
        <v>0</v>
      </c>
      <c r="I477" s="528">
        <v>0</v>
      </c>
      <c r="J477" s="528">
        <v>0</v>
      </c>
      <c r="K477" s="528">
        <v>0</v>
      </c>
      <c r="L477" s="528">
        <v>0</v>
      </c>
      <c r="M477" s="528">
        <v>0</v>
      </c>
      <c r="N477" s="528">
        <v>0</v>
      </c>
      <c r="O477" s="528">
        <v>0</v>
      </c>
      <c r="P477" s="528">
        <v>0</v>
      </c>
      <c r="Q477" s="528">
        <v>0</v>
      </c>
      <c r="R477" s="528">
        <v>0</v>
      </c>
      <c r="S477" s="528">
        <v>0</v>
      </c>
      <c r="T477" s="528">
        <v>0</v>
      </c>
      <c r="U477" s="528">
        <v>0</v>
      </c>
      <c r="V477" s="528">
        <v>0</v>
      </c>
      <c r="W477" s="528">
        <v>0</v>
      </c>
      <c r="AC477" s="529"/>
      <c r="AD477" s="529"/>
      <c r="AE477" s="529"/>
      <c r="AF477" s="554"/>
      <c r="AG477" s="554"/>
      <c r="AH477" s="554"/>
      <c r="AI477" s="554"/>
      <c r="AJ477" s="529"/>
      <c r="AM477" s="529"/>
      <c r="AN477" s="529"/>
      <c r="AO477" s="529"/>
      <c r="AP477" s="529"/>
      <c r="AQ477" s="529"/>
      <c r="AR477" s="529"/>
      <c r="AS477" s="529"/>
      <c r="AT477" s="529"/>
      <c r="AU477" s="529"/>
      <c r="AV477" s="529"/>
      <c r="AW477" s="529"/>
      <c r="AX477" s="529"/>
      <c r="AY477" s="529"/>
      <c r="AZ477" s="529"/>
      <c r="BA477" s="529"/>
      <c r="BB477" s="529"/>
      <c r="BC477" s="529"/>
      <c r="BD477" s="529"/>
      <c r="BE477" s="529"/>
      <c r="BF477" s="529"/>
      <c r="BG477" s="529"/>
      <c r="BH477" s="529"/>
      <c r="BI477" s="529"/>
      <c r="BJ477" s="529"/>
      <c r="BK477" s="529"/>
      <c r="BL477" s="529"/>
      <c r="BM477" s="529"/>
      <c r="BN477" s="529"/>
      <c r="BO477" s="529"/>
      <c r="BP477" s="529"/>
      <c r="BQ477" s="529"/>
      <c r="BR477" s="529"/>
      <c r="BS477" s="529"/>
      <c r="BT477" s="529"/>
      <c r="BU477" s="529"/>
      <c r="BV477" s="529"/>
      <c r="BW477" s="529"/>
      <c r="BX477" s="529"/>
      <c r="BY477" s="529"/>
      <c r="BZ477" s="529"/>
      <c r="CA477" s="529"/>
      <c r="CB477" s="529"/>
      <c r="CC477" s="529"/>
      <c r="CD477" s="529"/>
      <c r="CE477" s="529"/>
      <c r="CF477" s="529"/>
      <c r="CG477" s="529"/>
      <c r="CH477" s="529"/>
      <c r="CI477" s="529"/>
      <c r="CJ477" s="529"/>
    </row>
    <row r="478" spans="1:88" s="528" customFormat="1" x14ac:dyDescent="0.3">
      <c r="A478" s="563" t="s">
        <v>2380</v>
      </c>
      <c r="B478" s="552" t="str">
        <f t="shared" si="14"/>
        <v/>
      </c>
      <c r="C478" s="556" t="s">
        <v>2381</v>
      </c>
      <c r="D478" s="585"/>
      <c r="E478" s="528">
        <v>0</v>
      </c>
      <c r="F478" s="528">
        <v>0</v>
      </c>
      <c r="G478" s="528">
        <v>0</v>
      </c>
      <c r="H478" s="528">
        <v>0</v>
      </c>
      <c r="I478" s="528">
        <v>0</v>
      </c>
      <c r="J478" s="528">
        <v>0</v>
      </c>
      <c r="K478" s="528">
        <v>0</v>
      </c>
      <c r="L478" s="528">
        <v>0</v>
      </c>
      <c r="M478" s="528">
        <v>0</v>
      </c>
      <c r="N478" s="528">
        <v>0</v>
      </c>
      <c r="O478" s="528">
        <v>0</v>
      </c>
      <c r="P478" s="528">
        <v>0</v>
      </c>
      <c r="Q478" s="528">
        <v>0</v>
      </c>
      <c r="R478" s="528">
        <v>0</v>
      </c>
      <c r="S478" s="528">
        <v>0</v>
      </c>
      <c r="T478" s="528">
        <v>0</v>
      </c>
      <c r="U478" s="528">
        <v>0</v>
      </c>
      <c r="V478" s="528">
        <v>0</v>
      </c>
      <c r="W478" s="528">
        <v>0</v>
      </c>
      <c r="AC478" s="529"/>
      <c r="AD478" s="529"/>
      <c r="AE478" s="529"/>
      <c r="AF478" s="554"/>
      <c r="AG478" s="554"/>
      <c r="AH478" s="554"/>
      <c r="AI478" s="554"/>
      <c r="AJ478" s="529"/>
      <c r="AM478" s="529"/>
      <c r="AN478" s="529"/>
      <c r="AO478" s="529"/>
      <c r="AP478" s="529"/>
      <c r="AQ478" s="529"/>
      <c r="AR478" s="529"/>
      <c r="AS478" s="529"/>
      <c r="AT478" s="529"/>
      <c r="AU478" s="529"/>
      <c r="AV478" s="529"/>
      <c r="AW478" s="529"/>
      <c r="AX478" s="529"/>
      <c r="AY478" s="529"/>
      <c r="AZ478" s="529"/>
      <c r="BA478" s="529"/>
      <c r="BB478" s="529"/>
      <c r="BC478" s="529"/>
      <c r="BD478" s="529"/>
      <c r="BE478" s="529"/>
      <c r="BF478" s="529"/>
      <c r="BG478" s="529"/>
      <c r="BH478" s="529"/>
      <c r="BI478" s="529"/>
      <c r="BJ478" s="529"/>
      <c r="BK478" s="529"/>
      <c r="BL478" s="529"/>
      <c r="BM478" s="529"/>
      <c r="BN478" s="529"/>
      <c r="BO478" s="529"/>
      <c r="BP478" s="529"/>
      <c r="BQ478" s="529"/>
      <c r="BR478" s="529"/>
      <c r="BS478" s="529"/>
      <c r="BT478" s="529"/>
      <c r="BU478" s="529"/>
      <c r="BV478" s="529"/>
      <c r="BW478" s="529"/>
      <c r="BX478" s="529"/>
      <c r="BY478" s="529"/>
      <c r="BZ478" s="529"/>
      <c r="CA478" s="529"/>
      <c r="CB478" s="529"/>
      <c r="CC478" s="529"/>
      <c r="CD478" s="529"/>
      <c r="CE478" s="529"/>
      <c r="CF478" s="529"/>
      <c r="CG478" s="529"/>
      <c r="CH478" s="529"/>
      <c r="CI478" s="529"/>
      <c r="CJ478" s="529"/>
    </row>
    <row r="479" spans="1:88" s="528" customFormat="1" x14ac:dyDescent="0.3">
      <c r="A479" s="563" t="s">
        <v>2382</v>
      </c>
      <c r="B479" s="552" t="str">
        <f t="shared" si="14"/>
        <v/>
      </c>
      <c r="C479" s="556" t="s">
        <v>2383</v>
      </c>
      <c r="D479" s="585"/>
      <c r="E479" s="528">
        <v>0</v>
      </c>
      <c r="F479" s="528">
        <v>0</v>
      </c>
      <c r="G479" s="528">
        <v>0</v>
      </c>
      <c r="H479" s="528">
        <v>0</v>
      </c>
      <c r="I479" s="528">
        <v>0</v>
      </c>
      <c r="J479" s="528">
        <v>0</v>
      </c>
      <c r="K479" s="528">
        <v>0</v>
      </c>
      <c r="L479" s="528">
        <v>0</v>
      </c>
      <c r="M479" s="528">
        <v>0</v>
      </c>
      <c r="N479" s="528">
        <v>0</v>
      </c>
      <c r="O479" s="528">
        <v>0</v>
      </c>
      <c r="P479" s="528">
        <v>0</v>
      </c>
      <c r="Q479" s="528">
        <v>0</v>
      </c>
      <c r="R479" s="528">
        <v>0</v>
      </c>
      <c r="S479" s="528">
        <v>0</v>
      </c>
      <c r="T479" s="528">
        <v>0</v>
      </c>
      <c r="U479" s="528">
        <v>0</v>
      </c>
      <c r="V479" s="528">
        <v>0</v>
      </c>
      <c r="W479" s="528">
        <v>0</v>
      </c>
      <c r="AC479" s="529"/>
      <c r="AD479" s="529"/>
      <c r="AE479" s="529"/>
      <c r="AF479" s="554"/>
      <c r="AG479" s="554"/>
      <c r="AH479" s="554"/>
      <c r="AI479" s="554"/>
      <c r="AJ479" s="529"/>
      <c r="AM479" s="529"/>
      <c r="AN479" s="529"/>
      <c r="AO479" s="529"/>
      <c r="AP479" s="529"/>
      <c r="AQ479" s="529"/>
      <c r="AR479" s="529"/>
      <c r="AS479" s="529"/>
      <c r="AT479" s="529"/>
      <c r="AU479" s="529"/>
      <c r="AV479" s="529"/>
      <c r="AW479" s="529"/>
      <c r="AX479" s="529"/>
      <c r="AY479" s="529"/>
      <c r="AZ479" s="529"/>
      <c r="BA479" s="529"/>
      <c r="BB479" s="529"/>
      <c r="BC479" s="529"/>
      <c r="BD479" s="529"/>
      <c r="BE479" s="529"/>
      <c r="BF479" s="529"/>
      <c r="BG479" s="529"/>
      <c r="BH479" s="529"/>
      <c r="BI479" s="529"/>
      <c r="BJ479" s="529"/>
      <c r="BK479" s="529"/>
      <c r="BL479" s="529"/>
      <c r="BM479" s="529"/>
      <c r="BN479" s="529"/>
      <c r="BO479" s="529"/>
      <c r="BP479" s="529"/>
      <c r="BQ479" s="529"/>
      <c r="BR479" s="529"/>
      <c r="BS479" s="529"/>
      <c r="BT479" s="529"/>
      <c r="BU479" s="529"/>
      <c r="BV479" s="529"/>
      <c r="BW479" s="529"/>
      <c r="BX479" s="529"/>
      <c r="BY479" s="529"/>
      <c r="BZ479" s="529"/>
      <c r="CA479" s="529"/>
      <c r="CB479" s="529"/>
      <c r="CC479" s="529"/>
      <c r="CD479" s="529"/>
      <c r="CE479" s="529"/>
      <c r="CF479" s="529"/>
      <c r="CG479" s="529"/>
      <c r="CH479" s="529"/>
      <c r="CI479" s="529"/>
      <c r="CJ479" s="529"/>
    </row>
    <row r="480" spans="1:88" s="528" customFormat="1" x14ac:dyDescent="0.3">
      <c r="A480" s="563" t="s">
        <v>2384</v>
      </c>
      <c r="B480" s="552" t="str">
        <f t="shared" si="14"/>
        <v/>
      </c>
      <c r="C480" s="556" t="s">
        <v>2385</v>
      </c>
      <c r="D480" s="585"/>
      <c r="E480" s="528">
        <v>0</v>
      </c>
      <c r="F480" s="528">
        <v>0</v>
      </c>
      <c r="G480" s="528">
        <v>0</v>
      </c>
      <c r="H480" s="528">
        <v>0</v>
      </c>
      <c r="I480" s="528">
        <v>0</v>
      </c>
      <c r="J480" s="528">
        <v>0</v>
      </c>
      <c r="K480" s="528">
        <v>0</v>
      </c>
      <c r="L480" s="528">
        <v>0</v>
      </c>
      <c r="M480" s="528">
        <v>0</v>
      </c>
      <c r="N480" s="528">
        <v>0</v>
      </c>
      <c r="O480" s="528">
        <v>0</v>
      </c>
      <c r="P480" s="528">
        <v>0</v>
      </c>
      <c r="Q480" s="528">
        <v>0</v>
      </c>
      <c r="R480" s="528">
        <v>0</v>
      </c>
      <c r="S480" s="528">
        <v>0</v>
      </c>
      <c r="T480" s="528">
        <v>0</v>
      </c>
      <c r="U480" s="528">
        <v>0</v>
      </c>
      <c r="V480" s="528">
        <v>0</v>
      </c>
      <c r="W480" s="528">
        <v>0</v>
      </c>
      <c r="AC480" s="529"/>
      <c r="AD480" s="529"/>
      <c r="AE480" s="529"/>
      <c r="AF480" s="554"/>
      <c r="AG480" s="554"/>
      <c r="AH480" s="554"/>
      <c r="AI480" s="554"/>
      <c r="AJ480" s="529"/>
      <c r="AM480" s="529"/>
      <c r="AN480" s="529"/>
      <c r="AO480" s="529"/>
      <c r="AP480" s="529"/>
      <c r="AQ480" s="529"/>
      <c r="AR480" s="529"/>
      <c r="AS480" s="529"/>
      <c r="AT480" s="529"/>
      <c r="AU480" s="529"/>
      <c r="AV480" s="529"/>
      <c r="AW480" s="529"/>
      <c r="AX480" s="529"/>
      <c r="AY480" s="529"/>
      <c r="AZ480" s="529"/>
      <c r="BA480" s="529"/>
      <c r="BB480" s="529"/>
      <c r="BC480" s="529"/>
      <c r="BD480" s="529"/>
      <c r="BE480" s="529"/>
      <c r="BF480" s="529"/>
      <c r="BG480" s="529"/>
      <c r="BH480" s="529"/>
      <c r="BI480" s="529"/>
      <c r="BJ480" s="529"/>
      <c r="BK480" s="529"/>
      <c r="BL480" s="529"/>
      <c r="BM480" s="529"/>
      <c r="BN480" s="529"/>
      <c r="BO480" s="529"/>
      <c r="BP480" s="529"/>
      <c r="BQ480" s="529"/>
      <c r="BR480" s="529"/>
      <c r="BS480" s="529"/>
      <c r="BT480" s="529"/>
      <c r="BU480" s="529"/>
      <c r="BV480" s="529"/>
      <c r="BW480" s="529"/>
      <c r="BX480" s="529"/>
      <c r="BY480" s="529"/>
      <c r="BZ480" s="529"/>
      <c r="CA480" s="529"/>
      <c r="CB480" s="529"/>
      <c r="CC480" s="529"/>
      <c r="CD480" s="529"/>
      <c r="CE480" s="529"/>
      <c r="CF480" s="529"/>
      <c r="CG480" s="529"/>
      <c r="CH480" s="529"/>
      <c r="CI480" s="529"/>
      <c r="CJ480" s="529"/>
    </row>
    <row r="481" spans="1:88" s="528" customFormat="1" x14ac:dyDescent="0.3">
      <c r="A481" s="563" t="s">
        <v>2386</v>
      </c>
      <c r="B481" s="552" t="str">
        <f t="shared" si="14"/>
        <v/>
      </c>
      <c r="C481" s="558" t="s">
        <v>2387</v>
      </c>
      <c r="D481" s="585"/>
      <c r="E481" s="528">
        <v>0</v>
      </c>
      <c r="F481" s="528">
        <v>0</v>
      </c>
      <c r="G481" s="528">
        <v>0</v>
      </c>
      <c r="H481" s="528">
        <v>0</v>
      </c>
      <c r="I481" s="528">
        <v>0</v>
      </c>
      <c r="J481" s="528">
        <v>0</v>
      </c>
      <c r="K481" s="528">
        <v>0</v>
      </c>
      <c r="L481" s="528">
        <v>0</v>
      </c>
      <c r="M481" s="528">
        <v>0</v>
      </c>
      <c r="N481" s="528">
        <v>0</v>
      </c>
      <c r="O481" s="528">
        <v>0</v>
      </c>
      <c r="P481" s="528">
        <v>0</v>
      </c>
      <c r="Q481" s="528">
        <v>0</v>
      </c>
      <c r="R481" s="528">
        <v>0</v>
      </c>
      <c r="S481" s="528">
        <v>0</v>
      </c>
      <c r="T481" s="528">
        <v>0</v>
      </c>
      <c r="U481" s="528">
        <v>0</v>
      </c>
      <c r="V481" s="528">
        <v>0</v>
      </c>
      <c r="W481" s="528">
        <v>0</v>
      </c>
      <c r="AC481" s="529"/>
      <c r="AD481" s="529"/>
      <c r="AE481" s="529"/>
      <c r="AF481" s="554"/>
      <c r="AG481" s="554"/>
      <c r="AH481" s="554"/>
      <c r="AI481" s="554"/>
      <c r="AJ481" s="529"/>
      <c r="AM481" s="529"/>
      <c r="AN481" s="529"/>
      <c r="AO481" s="529"/>
      <c r="AP481" s="529"/>
      <c r="AQ481" s="529"/>
      <c r="AR481" s="529"/>
      <c r="AS481" s="529"/>
      <c r="AT481" s="529"/>
      <c r="AU481" s="529"/>
      <c r="AV481" s="529"/>
      <c r="AW481" s="529"/>
      <c r="AX481" s="529"/>
      <c r="AY481" s="529"/>
      <c r="AZ481" s="529"/>
      <c r="BA481" s="529"/>
      <c r="BB481" s="529"/>
      <c r="BC481" s="529"/>
      <c r="BD481" s="529"/>
      <c r="BE481" s="529"/>
      <c r="BF481" s="529"/>
      <c r="BG481" s="529"/>
      <c r="BH481" s="529"/>
      <c r="BI481" s="529"/>
      <c r="BJ481" s="529"/>
      <c r="BK481" s="529"/>
      <c r="BL481" s="529"/>
      <c r="BM481" s="529"/>
      <c r="BN481" s="529"/>
      <c r="BO481" s="529"/>
      <c r="BP481" s="529"/>
      <c r="BQ481" s="529"/>
      <c r="BR481" s="529"/>
      <c r="BS481" s="529"/>
      <c r="BT481" s="529"/>
      <c r="BU481" s="529"/>
      <c r="BV481" s="529"/>
      <c r="BW481" s="529"/>
      <c r="BX481" s="529"/>
      <c r="BY481" s="529"/>
      <c r="BZ481" s="529"/>
      <c r="CA481" s="529"/>
      <c r="CB481" s="529"/>
      <c r="CC481" s="529"/>
      <c r="CD481" s="529"/>
      <c r="CE481" s="529"/>
      <c r="CF481" s="529"/>
      <c r="CG481" s="529"/>
      <c r="CH481" s="529"/>
      <c r="CI481" s="529"/>
      <c r="CJ481" s="529"/>
    </row>
    <row r="482" spans="1:88" s="528" customFormat="1" x14ac:dyDescent="0.3">
      <c r="A482" s="563" t="s">
        <v>2388</v>
      </c>
      <c r="B482" s="552" t="str">
        <f t="shared" si="14"/>
        <v/>
      </c>
      <c r="C482" s="558" t="s">
        <v>2389</v>
      </c>
      <c r="D482" s="585"/>
      <c r="E482" s="528">
        <v>0</v>
      </c>
      <c r="F482" s="528">
        <v>0</v>
      </c>
      <c r="G482" s="528">
        <v>0</v>
      </c>
      <c r="H482" s="528">
        <v>0</v>
      </c>
      <c r="I482" s="528">
        <v>0</v>
      </c>
      <c r="J482" s="528">
        <v>0</v>
      </c>
      <c r="K482" s="528">
        <v>0</v>
      </c>
      <c r="L482" s="528">
        <v>0</v>
      </c>
      <c r="M482" s="528">
        <v>0</v>
      </c>
      <c r="N482" s="528">
        <v>0</v>
      </c>
      <c r="O482" s="528">
        <v>0</v>
      </c>
      <c r="P482" s="528">
        <v>0</v>
      </c>
      <c r="Q482" s="528">
        <v>0</v>
      </c>
      <c r="R482" s="528">
        <v>0</v>
      </c>
      <c r="S482" s="528">
        <v>0</v>
      </c>
      <c r="T482" s="528">
        <v>0</v>
      </c>
      <c r="U482" s="528">
        <v>0</v>
      </c>
      <c r="V482" s="528">
        <v>0</v>
      </c>
      <c r="W482" s="528">
        <v>0</v>
      </c>
      <c r="AC482" s="529"/>
      <c r="AD482" s="529"/>
      <c r="AE482" s="529"/>
      <c r="AF482" s="554"/>
      <c r="AG482" s="554"/>
      <c r="AH482" s="554"/>
      <c r="AI482" s="554"/>
      <c r="AJ482" s="529"/>
      <c r="AM482" s="529"/>
      <c r="AN482" s="529"/>
      <c r="AO482" s="529"/>
      <c r="AP482" s="529"/>
      <c r="AQ482" s="529"/>
      <c r="AR482" s="529"/>
      <c r="AS482" s="529"/>
      <c r="AT482" s="529"/>
      <c r="AU482" s="529"/>
      <c r="AV482" s="529"/>
      <c r="AW482" s="529"/>
      <c r="AX482" s="529"/>
      <c r="AY482" s="529"/>
      <c r="AZ482" s="529"/>
      <c r="BA482" s="529"/>
      <c r="BB482" s="529"/>
      <c r="BC482" s="529"/>
      <c r="BD482" s="529"/>
      <c r="BE482" s="529"/>
      <c r="BF482" s="529"/>
      <c r="BG482" s="529"/>
      <c r="BH482" s="529"/>
      <c r="BI482" s="529"/>
      <c r="BJ482" s="529"/>
      <c r="BK482" s="529"/>
      <c r="BL482" s="529"/>
      <c r="BM482" s="529"/>
      <c r="BN482" s="529"/>
      <c r="BO482" s="529"/>
      <c r="BP482" s="529"/>
      <c r="BQ482" s="529"/>
      <c r="BR482" s="529"/>
      <c r="BS482" s="529"/>
      <c r="BT482" s="529"/>
      <c r="BU482" s="529"/>
      <c r="BV482" s="529"/>
      <c r="BW482" s="529"/>
      <c r="BX482" s="529"/>
      <c r="BY482" s="529"/>
      <c r="BZ482" s="529"/>
      <c r="CA482" s="529"/>
      <c r="CB482" s="529"/>
      <c r="CC482" s="529"/>
      <c r="CD482" s="529"/>
      <c r="CE482" s="529"/>
      <c r="CF482" s="529"/>
      <c r="CG482" s="529"/>
      <c r="CH482" s="529"/>
      <c r="CI482" s="529"/>
      <c r="CJ482" s="529"/>
    </row>
    <row r="483" spans="1:88" s="528" customFormat="1" x14ac:dyDescent="0.3">
      <c r="A483" s="563" t="s">
        <v>2390</v>
      </c>
      <c r="B483" s="552" t="str">
        <f t="shared" si="14"/>
        <v/>
      </c>
      <c r="C483" s="556" t="s">
        <v>2391</v>
      </c>
      <c r="D483" s="585"/>
      <c r="E483" s="528">
        <v>0</v>
      </c>
      <c r="F483" s="528">
        <v>0</v>
      </c>
      <c r="G483" s="528">
        <v>0</v>
      </c>
      <c r="H483" s="528">
        <v>0</v>
      </c>
      <c r="I483" s="528">
        <v>0</v>
      </c>
      <c r="J483" s="528">
        <v>0</v>
      </c>
      <c r="K483" s="528">
        <v>0</v>
      </c>
      <c r="L483" s="528">
        <v>0</v>
      </c>
      <c r="M483" s="528">
        <v>0</v>
      </c>
      <c r="N483" s="528">
        <v>0</v>
      </c>
      <c r="O483" s="528">
        <v>0</v>
      </c>
      <c r="P483" s="528">
        <v>0</v>
      </c>
      <c r="Q483" s="528">
        <v>0</v>
      </c>
      <c r="R483" s="528">
        <v>0</v>
      </c>
      <c r="S483" s="528">
        <v>0</v>
      </c>
      <c r="T483" s="528">
        <v>0</v>
      </c>
      <c r="U483" s="528">
        <v>0</v>
      </c>
      <c r="V483" s="528">
        <v>0</v>
      </c>
      <c r="W483" s="528">
        <v>0</v>
      </c>
      <c r="AC483" s="529"/>
      <c r="AD483" s="529"/>
      <c r="AE483" s="529"/>
      <c r="AF483" s="554"/>
      <c r="AG483" s="554"/>
      <c r="AH483" s="554"/>
      <c r="AI483" s="554"/>
      <c r="AJ483" s="529"/>
      <c r="AM483" s="529"/>
      <c r="AN483" s="529"/>
      <c r="AO483" s="529"/>
      <c r="AP483" s="529"/>
      <c r="AQ483" s="529"/>
      <c r="AR483" s="529"/>
      <c r="AS483" s="529"/>
      <c r="AT483" s="529"/>
      <c r="AU483" s="529"/>
      <c r="AV483" s="529"/>
      <c r="AW483" s="529"/>
      <c r="AX483" s="529"/>
      <c r="AY483" s="529"/>
      <c r="AZ483" s="529"/>
      <c r="BA483" s="529"/>
      <c r="BB483" s="529"/>
      <c r="BC483" s="529"/>
      <c r="BD483" s="529"/>
      <c r="BE483" s="529"/>
      <c r="BF483" s="529"/>
      <c r="BG483" s="529"/>
      <c r="BH483" s="529"/>
      <c r="BI483" s="529"/>
      <c r="BJ483" s="529"/>
      <c r="BK483" s="529"/>
      <c r="BL483" s="529"/>
      <c r="BM483" s="529"/>
      <c r="BN483" s="529"/>
      <c r="BO483" s="529"/>
      <c r="BP483" s="529"/>
      <c r="BQ483" s="529"/>
      <c r="BR483" s="529"/>
      <c r="BS483" s="529"/>
      <c r="BT483" s="529"/>
      <c r="BU483" s="529"/>
      <c r="BV483" s="529"/>
      <c r="BW483" s="529"/>
      <c r="BX483" s="529"/>
      <c r="BY483" s="529"/>
      <c r="BZ483" s="529"/>
      <c r="CA483" s="529"/>
      <c r="CB483" s="529"/>
      <c r="CC483" s="529"/>
      <c r="CD483" s="529"/>
      <c r="CE483" s="529"/>
      <c r="CF483" s="529"/>
      <c r="CG483" s="529"/>
      <c r="CH483" s="529"/>
      <c r="CI483" s="529"/>
      <c r="CJ483" s="529"/>
    </row>
    <row r="484" spans="1:88" s="528" customFormat="1" x14ac:dyDescent="0.3">
      <c r="A484" s="563" t="s">
        <v>2392</v>
      </c>
      <c r="B484" s="552" t="str">
        <f t="shared" si="14"/>
        <v/>
      </c>
      <c r="C484" s="558" t="s">
        <v>2393</v>
      </c>
      <c r="D484" s="585"/>
      <c r="E484" s="528">
        <v>0</v>
      </c>
      <c r="F484" s="528">
        <v>0</v>
      </c>
      <c r="G484" s="528">
        <v>0</v>
      </c>
      <c r="H484" s="528">
        <v>0</v>
      </c>
      <c r="I484" s="528">
        <v>0</v>
      </c>
      <c r="J484" s="528">
        <v>0</v>
      </c>
      <c r="K484" s="528">
        <v>0</v>
      </c>
      <c r="L484" s="528">
        <v>0</v>
      </c>
      <c r="M484" s="528">
        <v>0</v>
      </c>
      <c r="N484" s="528">
        <v>0</v>
      </c>
      <c r="O484" s="528">
        <v>0</v>
      </c>
      <c r="P484" s="528">
        <v>0</v>
      </c>
      <c r="Q484" s="528">
        <v>0</v>
      </c>
      <c r="R484" s="528">
        <v>0</v>
      </c>
      <c r="S484" s="528">
        <v>0</v>
      </c>
      <c r="T484" s="528">
        <v>0</v>
      </c>
      <c r="U484" s="528">
        <v>0</v>
      </c>
      <c r="V484" s="528">
        <v>0</v>
      </c>
      <c r="W484" s="528">
        <v>0</v>
      </c>
      <c r="AC484" s="529"/>
      <c r="AD484" s="529"/>
      <c r="AE484" s="529"/>
      <c r="AF484" s="554"/>
      <c r="AG484" s="554"/>
      <c r="AH484" s="554"/>
      <c r="AI484" s="554"/>
      <c r="AJ484" s="529"/>
      <c r="AM484" s="529"/>
      <c r="AN484" s="529"/>
      <c r="AO484" s="529"/>
      <c r="AP484" s="529"/>
      <c r="AQ484" s="529"/>
      <c r="AR484" s="529"/>
      <c r="AS484" s="529"/>
      <c r="AT484" s="529"/>
      <c r="AU484" s="529"/>
      <c r="AV484" s="529"/>
      <c r="AW484" s="529"/>
      <c r="AX484" s="529"/>
      <c r="AY484" s="529"/>
      <c r="AZ484" s="529"/>
      <c r="BA484" s="529"/>
      <c r="BB484" s="529"/>
      <c r="BC484" s="529"/>
      <c r="BD484" s="529"/>
      <c r="BE484" s="529"/>
      <c r="BF484" s="529"/>
      <c r="BG484" s="529"/>
      <c r="BH484" s="529"/>
      <c r="BI484" s="529"/>
      <c r="BJ484" s="529"/>
      <c r="BK484" s="529"/>
      <c r="BL484" s="529"/>
      <c r="BM484" s="529"/>
      <c r="BN484" s="529"/>
      <c r="BO484" s="529"/>
      <c r="BP484" s="529"/>
      <c r="BQ484" s="529"/>
      <c r="BR484" s="529"/>
      <c r="BS484" s="529"/>
      <c r="BT484" s="529"/>
      <c r="BU484" s="529"/>
      <c r="BV484" s="529"/>
      <c r="BW484" s="529"/>
      <c r="BX484" s="529"/>
      <c r="BY484" s="529"/>
      <c r="BZ484" s="529"/>
      <c r="CA484" s="529"/>
      <c r="CB484" s="529"/>
      <c r="CC484" s="529"/>
      <c r="CD484" s="529"/>
      <c r="CE484" s="529"/>
      <c r="CF484" s="529"/>
      <c r="CG484" s="529"/>
      <c r="CH484" s="529"/>
      <c r="CI484" s="529"/>
      <c r="CJ484" s="529"/>
    </row>
    <row r="485" spans="1:88" s="528" customFormat="1" x14ac:dyDescent="0.3">
      <c r="A485" s="563" t="s">
        <v>2394</v>
      </c>
      <c r="B485" s="552" t="str">
        <f t="shared" si="14"/>
        <v/>
      </c>
      <c r="C485" s="558" t="s">
        <v>2395</v>
      </c>
      <c r="D485" s="585"/>
      <c r="E485" s="528">
        <v>0</v>
      </c>
      <c r="F485" s="528">
        <v>0</v>
      </c>
      <c r="G485" s="528">
        <v>0</v>
      </c>
      <c r="H485" s="528">
        <v>0</v>
      </c>
      <c r="I485" s="528">
        <v>0</v>
      </c>
      <c r="J485" s="528">
        <v>0</v>
      </c>
      <c r="K485" s="528">
        <v>0</v>
      </c>
      <c r="L485" s="528">
        <v>0</v>
      </c>
      <c r="M485" s="528">
        <v>0</v>
      </c>
      <c r="N485" s="528">
        <v>0</v>
      </c>
      <c r="O485" s="528">
        <v>0</v>
      </c>
      <c r="P485" s="528">
        <v>0</v>
      </c>
      <c r="Q485" s="528">
        <v>0</v>
      </c>
      <c r="R485" s="528">
        <v>0</v>
      </c>
      <c r="S485" s="528">
        <v>0</v>
      </c>
      <c r="T485" s="528">
        <v>0</v>
      </c>
      <c r="U485" s="528">
        <v>0</v>
      </c>
      <c r="V485" s="528">
        <v>0</v>
      </c>
      <c r="W485" s="528">
        <v>0</v>
      </c>
      <c r="AC485" s="529"/>
      <c r="AD485" s="529"/>
      <c r="AE485" s="529"/>
      <c r="AF485" s="554"/>
      <c r="AG485" s="554"/>
      <c r="AH485" s="554"/>
      <c r="AI485" s="554"/>
      <c r="AJ485" s="529"/>
      <c r="AM485" s="529"/>
      <c r="AN485" s="529"/>
      <c r="AO485" s="529"/>
      <c r="AP485" s="529"/>
      <c r="AQ485" s="529"/>
      <c r="AR485" s="529"/>
      <c r="AS485" s="529"/>
      <c r="AT485" s="529"/>
      <c r="AU485" s="529"/>
      <c r="AV485" s="529"/>
      <c r="AW485" s="529"/>
      <c r="AX485" s="529"/>
      <c r="AY485" s="529"/>
      <c r="AZ485" s="529"/>
      <c r="BA485" s="529"/>
      <c r="BB485" s="529"/>
      <c r="BC485" s="529"/>
      <c r="BD485" s="529"/>
      <c r="BE485" s="529"/>
      <c r="BF485" s="529"/>
      <c r="BG485" s="529"/>
      <c r="BH485" s="529"/>
      <c r="BI485" s="529"/>
      <c r="BJ485" s="529"/>
      <c r="BK485" s="529"/>
      <c r="BL485" s="529"/>
      <c r="BM485" s="529"/>
      <c r="BN485" s="529"/>
      <c r="BO485" s="529"/>
      <c r="BP485" s="529"/>
      <c r="BQ485" s="529"/>
      <c r="BR485" s="529"/>
      <c r="BS485" s="529"/>
      <c r="BT485" s="529"/>
      <c r="BU485" s="529"/>
      <c r="BV485" s="529"/>
      <c r="BW485" s="529"/>
      <c r="BX485" s="529"/>
      <c r="BY485" s="529"/>
      <c r="BZ485" s="529"/>
      <c r="CA485" s="529"/>
      <c r="CB485" s="529"/>
      <c r="CC485" s="529"/>
      <c r="CD485" s="529"/>
      <c r="CE485" s="529"/>
      <c r="CF485" s="529"/>
      <c r="CG485" s="529"/>
      <c r="CH485" s="529"/>
      <c r="CI485" s="529"/>
      <c r="CJ485" s="529"/>
    </row>
    <row r="486" spans="1:88" s="528" customFormat="1" x14ac:dyDescent="0.3">
      <c r="A486" s="563" t="s">
        <v>2396</v>
      </c>
      <c r="B486" s="552" t="str">
        <f t="shared" si="14"/>
        <v/>
      </c>
      <c r="C486" s="558" t="s">
        <v>2397</v>
      </c>
      <c r="D486" s="585"/>
      <c r="E486" s="528">
        <v>0</v>
      </c>
      <c r="F486" s="528">
        <v>0</v>
      </c>
      <c r="G486" s="528">
        <v>0</v>
      </c>
      <c r="H486" s="528">
        <v>0</v>
      </c>
      <c r="I486" s="528">
        <v>0</v>
      </c>
      <c r="J486" s="528">
        <v>0</v>
      </c>
      <c r="K486" s="528">
        <v>0</v>
      </c>
      <c r="L486" s="528">
        <v>0</v>
      </c>
      <c r="M486" s="528">
        <v>0</v>
      </c>
      <c r="N486" s="528">
        <v>0</v>
      </c>
      <c r="O486" s="528">
        <v>0</v>
      </c>
      <c r="P486" s="528">
        <v>0</v>
      </c>
      <c r="Q486" s="528">
        <v>0</v>
      </c>
      <c r="R486" s="528">
        <v>0</v>
      </c>
      <c r="S486" s="528">
        <v>0</v>
      </c>
      <c r="T486" s="528">
        <v>0</v>
      </c>
      <c r="U486" s="528">
        <v>0</v>
      </c>
      <c r="V486" s="528">
        <v>0</v>
      </c>
      <c r="W486" s="528">
        <v>0</v>
      </c>
      <c r="AC486" s="529"/>
      <c r="AD486" s="529"/>
      <c r="AE486" s="529"/>
      <c r="AF486" s="554"/>
      <c r="AG486" s="554"/>
      <c r="AH486" s="554"/>
      <c r="AI486" s="554"/>
      <c r="AJ486" s="529"/>
      <c r="AM486" s="529"/>
      <c r="AN486" s="529"/>
      <c r="AO486" s="529"/>
      <c r="AP486" s="529"/>
      <c r="AQ486" s="529"/>
      <c r="AR486" s="529"/>
      <c r="AS486" s="529"/>
      <c r="AT486" s="529"/>
      <c r="AU486" s="529"/>
      <c r="AV486" s="529"/>
      <c r="AW486" s="529"/>
      <c r="AX486" s="529"/>
      <c r="AY486" s="529"/>
      <c r="AZ486" s="529"/>
      <c r="BA486" s="529"/>
      <c r="BB486" s="529"/>
      <c r="BC486" s="529"/>
      <c r="BD486" s="529"/>
      <c r="BE486" s="529"/>
      <c r="BF486" s="529"/>
      <c r="BG486" s="529"/>
      <c r="BH486" s="529"/>
      <c r="BI486" s="529"/>
      <c r="BJ486" s="529"/>
      <c r="BK486" s="529"/>
      <c r="BL486" s="529"/>
      <c r="BM486" s="529"/>
      <c r="BN486" s="529"/>
      <c r="BO486" s="529"/>
      <c r="BP486" s="529"/>
      <c r="BQ486" s="529"/>
      <c r="BR486" s="529"/>
      <c r="BS486" s="529"/>
      <c r="BT486" s="529"/>
      <c r="BU486" s="529"/>
      <c r="BV486" s="529"/>
      <c r="BW486" s="529"/>
      <c r="BX486" s="529"/>
      <c r="BY486" s="529"/>
      <c r="BZ486" s="529"/>
      <c r="CA486" s="529"/>
      <c r="CB486" s="529"/>
      <c r="CC486" s="529"/>
      <c r="CD486" s="529"/>
      <c r="CE486" s="529"/>
      <c r="CF486" s="529"/>
      <c r="CG486" s="529"/>
      <c r="CH486" s="529"/>
      <c r="CI486" s="529"/>
      <c r="CJ486" s="529"/>
    </row>
    <row r="487" spans="1:88" s="528" customFormat="1" x14ac:dyDescent="0.3">
      <c r="A487" s="563" t="s">
        <v>2398</v>
      </c>
      <c r="B487" s="552" t="str">
        <f t="shared" si="14"/>
        <v/>
      </c>
      <c r="C487" s="558" t="s">
        <v>2399</v>
      </c>
      <c r="D487" s="585"/>
      <c r="E487" s="528">
        <v>0</v>
      </c>
      <c r="F487" s="528">
        <v>0</v>
      </c>
      <c r="G487" s="528">
        <v>0</v>
      </c>
      <c r="H487" s="528">
        <v>0</v>
      </c>
      <c r="I487" s="528">
        <v>0</v>
      </c>
      <c r="J487" s="528">
        <v>0</v>
      </c>
      <c r="K487" s="528">
        <v>0</v>
      </c>
      <c r="L487" s="528">
        <v>0</v>
      </c>
      <c r="M487" s="528">
        <v>0</v>
      </c>
      <c r="N487" s="528">
        <v>0</v>
      </c>
      <c r="O487" s="528">
        <v>0</v>
      </c>
      <c r="P487" s="528">
        <v>0</v>
      </c>
      <c r="Q487" s="528">
        <v>0</v>
      </c>
      <c r="R487" s="528">
        <v>0</v>
      </c>
      <c r="S487" s="528">
        <v>0</v>
      </c>
      <c r="T487" s="528">
        <v>0</v>
      </c>
      <c r="U487" s="528">
        <v>0</v>
      </c>
      <c r="V487" s="528">
        <v>0</v>
      </c>
      <c r="W487" s="528">
        <v>0</v>
      </c>
      <c r="AC487" s="529"/>
      <c r="AD487" s="529"/>
      <c r="AE487" s="529"/>
      <c r="AF487" s="554"/>
      <c r="AG487" s="554"/>
      <c r="AH487" s="554"/>
      <c r="AI487" s="554"/>
      <c r="AJ487" s="529"/>
      <c r="AM487" s="529"/>
      <c r="AN487" s="529"/>
      <c r="AO487" s="529"/>
      <c r="AP487" s="529"/>
      <c r="AQ487" s="529"/>
      <c r="AR487" s="529"/>
      <c r="AS487" s="529"/>
      <c r="AT487" s="529"/>
      <c r="AU487" s="529"/>
      <c r="AV487" s="529"/>
      <c r="AW487" s="529"/>
      <c r="AX487" s="529"/>
      <c r="AY487" s="529"/>
      <c r="AZ487" s="529"/>
      <c r="BA487" s="529"/>
      <c r="BB487" s="529"/>
      <c r="BC487" s="529"/>
      <c r="BD487" s="529"/>
      <c r="BE487" s="529"/>
      <c r="BF487" s="529"/>
      <c r="BG487" s="529"/>
      <c r="BH487" s="529"/>
      <c r="BI487" s="529"/>
      <c r="BJ487" s="529"/>
      <c r="BK487" s="529"/>
      <c r="BL487" s="529"/>
      <c r="BM487" s="529"/>
      <c r="BN487" s="529"/>
      <c r="BO487" s="529"/>
      <c r="BP487" s="529"/>
      <c r="BQ487" s="529"/>
      <c r="BR487" s="529"/>
      <c r="BS487" s="529"/>
      <c r="BT487" s="529"/>
      <c r="BU487" s="529"/>
      <c r="BV487" s="529"/>
      <c r="BW487" s="529"/>
      <c r="BX487" s="529"/>
      <c r="BY487" s="529"/>
      <c r="BZ487" s="529"/>
      <c r="CA487" s="529"/>
      <c r="CB487" s="529"/>
      <c r="CC487" s="529"/>
      <c r="CD487" s="529"/>
      <c r="CE487" s="529"/>
      <c r="CF487" s="529"/>
      <c r="CG487" s="529"/>
      <c r="CH487" s="529"/>
      <c r="CI487" s="529"/>
      <c r="CJ487" s="529"/>
    </row>
    <row r="488" spans="1:88" s="528" customFormat="1" x14ac:dyDescent="0.3">
      <c r="A488" s="563" t="s">
        <v>2400</v>
      </c>
      <c r="B488" s="552" t="str">
        <f t="shared" si="14"/>
        <v/>
      </c>
      <c r="C488" s="558" t="s">
        <v>2401</v>
      </c>
      <c r="D488" s="585"/>
      <c r="E488" s="528">
        <v>0</v>
      </c>
      <c r="F488" s="528">
        <v>0</v>
      </c>
      <c r="G488" s="528">
        <v>0</v>
      </c>
      <c r="H488" s="528">
        <v>0</v>
      </c>
      <c r="I488" s="528">
        <v>0</v>
      </c>
      <c r="J488" s="528">
        <v>0</v>
      </c>
      <c r="K488" s="528">
        <v>0</v>
      </c>
      <c r="L488" s="528">
        <v>0</v>
      </c>
      <c r="M488" s="528">
        <v>0</v>
      </c>
      <c r="N488" s="528">
        <v>0</v>
      </c>
      <c r="O488" s="528">
        <v>0</v>
      </c>
      <c r="P488" s="528">
        <v>0</v>
      </c>
      <c r="Q488" s="528">
        <v>0</v>
      </c>
      <c r="R488" s="528">
        <v>0</v>
      </c>
      <c r="S488" s="528">
        <v>0</v>
      </c>
      <c r="T488" s="528">
        <v>0</v>
      </c>
      <c r="U488" s="528">
        <v>0</v>
      </c>
      <c r="V488" s="528">
        <v>0</v>
      </c>
      <c r="W488" s="528">
        <v>0</v>
      </c>
      <c r="AC488" s="529"/>
      <c r="AD488" s="529"/>
      <c r="AE488" s="529"/>
      <c r="AF488" s="554"/>
      <c r="AG488" s="554"/>
      <c r="AH488" s="554"/>
      <c r="AI488" s="554"/>
      <c r="AJ488" s="529"/>
      <c r="AM488" s="529"/>
      <c r="AN488" s="529"/>
      <c r="AO488" s="529"/>
      <c r="AP488" s="529"/>
      <c r="AQ488" s="529"/>
      <c r="AR488" s="529"/>
      <c r="AS488" s="529"/>
      <c r="AT488" s="529"/>
      <c r="AU488" s="529"/>
      <c r="AV488" s="529"/>
      <c r="AW488" s="529"/>
      <c r="AX488" s="529"/>
      <c r="AY488" s="529"/>
      <c r="AZ488" s="529"/>
      <c r="BA488" s="529"/>
      <c r="BB488" s="529"/>
      <c r="BC488" s="529"/>
      <c r="BD488" s="529"/>
      <c r="BE488" s="529"/>
      <c r="BF488" s="529"/>
      <c r="BG488" s="529"/>
      <c r="BH488" s="529"/>
      <c r="BI488" s="529"/>
      <c r="BJ488" s="529"/>
      <c r="BK488" s="529"/>
      <c r="BL488" s="529"/>
      <c r="BM488" s="529"/>
      <c r="BN488" s="529"/>
      <c r="BO488" s="529"/>
      <c r="BP488" s="529"/>
      <c r="BQ488" s="529"/>
      <c r="BR488" s="529"/>
      <c r="BS488" s="529"/>
      <c r="BT488" s="529"/>
      <c r="BU488" s="529"/>
      <c r="BV488" s="529"/>
      <c r="BW488" s="529"/>
      <c r="BX488" s="529"/>
      <c r="BY488" s="529"/>
      <c r="BZ488" s="529"/>
      <c r="CA488" s="529"/>
      <c r="CB488" s="529"/>
      <c r="CC488" s="529"/>
      <c r="CD488" s="529"/>
      <c r="CE488" s="529"/>
      <c r="CF488" s="529"/>
      <c r="CG488" s="529"/>
      <c r="CH488" s="529"/>
      <c r="CI488" s="529"/>
      <c r="CJ488" s="529"/>
    </row>
    <row r="489" spans="1:88" s="528" customFormat="1" x14ac:dyDescent="0.3">
      <c r="A489" s="563" t="s">
        <v>2402</v>
      </c>
      <c r="B489" s="552" t="str">
        <f t="shared" si="14"/>
        <v/>
      </c>
      <c r="C489" s="558" t="s">
        <v>2403</v>
      </c>
      <c r="D489" s="585"/>
      <c r="E489" s="528">
        <v>0</v>
      </c>
      <c r="F489" s="528">
        <v>0</v>
      </c>
      <c r="G489" s="528">
        <v>0</v>
      </c>
      <c r="H489" s="528">
        <v>0</v>
      </c>
      <c r="I489" s="528">
        <v>0</v>
      </c>
      <c r="J489" s="528">
        <v>0</v>
      </c>
      <c r="K489" s="528">
        <v>0</v>
      </c>
      <c r="L489" s="528">
        <v>0</v>
      </c>
      <c r="M489" s="528">
        <v>0</v>
      </c>
      <c r="N489" s="528">
        <v>0</v>
      </c>
      <c r="O489" s="528">
        <v>0</v>
      </c>
      <c r="P489" s="528">
        <v>0</v>
      </c>
      <c r="Q489" s="528">
        <v>0</v>
      </c>
      <c r="R489" s="528">
        <v>0</v>
      </c>
      <c r="S489" s="528">
        <v>0</v>
      </c>
      <c r="T489" s="528">
        <v>0</v>
      </c>
      <c r="U489" s="528">
        <v>0</v>
      </c>
      <c r="V489" s="528">
        <v>0</v>
      </c>
      <c r="W489" s="528">
        <v>0</v>
      </c>
      <c r="AC489" s="529"/>
      <c r="AD489" s="529"/>
      <c r="AE489" s="529"/>
      <c r="AF489" s="554"/>
      <c r="AG489" s="554"/>
      <c r="AH489" s="554"/>
      <c r="AI489" s="554"/>
      <c r="AJ489" s="529"/>
      <c r="AM489" s="529"/>
      <c r="AN489" s="529"/>
      <c r="AO489" s="529"/>
      <c r="AP489" s="529"/>
      <c r="AQ489" s="529"/>
      <c r="AR489" s="529"/>
      <c r="AS489" s="529"/>
      <c r="AT489" s="529"/>
      <c r="AU489" s="529"/>
      <c r="AV489" s="529"/>
      <c r="AW489" s="529"/>
      <c r="AX489" s="529"/>
      <c r="AY489" s="529"/>
      <c r="AZ489" s="529"/>
      <c r="BA489" s="529"/>
      <c r="BB489" s="529"/>
      <c r="BC489" s="529"/>
      <c r="BD489" s="529"/>
      <c r="BE489" s="529"/>
      <c r="BF489" s="529"/>
      <c r="BG489" s="529"/>
      <c r="BH489" s="529"/>
      <c r="BI489" s="529"/>
      <c r="BJ489" s="529"/>
      <c r="BK489" s="529"/>
      <c r="BL489" s="529"/>
      <c r="BM489" s="529"/>
      <c r="BN489" s="529"/>
      <c r="BO489" s="529"/>
      <c r="BP489" s="529"/>
      <c r="BQ489" s="529"/>
      <c r="BR489" s="529"/>
      <c r="BS489" s="529"/>
      <c r="BT489" s="529"/>
      <c r="BU489" s="529"/>
      <c r="BV489" s="529"/>
      <c r="BW489" s="529"/>
      <c r="BX489" s="529"/>
      <c r="BY489" s="529"/>
      <c r="BZ489" s="529"/>
      <c r="CA489" s="529"/>
      <c r="CB489" s="529"/>
      <c r="CC489" s="529"/>
      <c r="CD489" s="529"/>
      <c r="CE489" s="529"/>
      <c r="CF489" s="529"/>
      <c r="CG489" s="529"/>
      <c r="CH489" s="529"/>
      <c r="CI489" s="529"/>
      <c r="CJ489" s="529"/>
    </row>
    <row r="490" spans="1:88" s="528" customFormat="1" x14ac:dyDescent="0.3">
      <c r="A490" s="563" t="s">
        <v>2404</v>
      </c>
      <c r="B490" s="552" t="str">
        <f t="shared" si="14"/>
        <v/>
      </c>
      <c r="C490" s="556" t="s">
        <v>2405</v>
      </c>
      <c r="D490" s="585"/>
      <c r="E490" s="528">
        <v>0</v>
      </c>
      <c r="F490" s="528">
        <v>0</v>
      </c>
      <c r="G490" s="528">
        <v>0</v>
      </c>
      <c r="H490" s="528">
        <v>0</v>
      </c>
      <c r="I490" s="528">
        <v>0</v>
      </c>
      <c r="J490" s="528">
        <v>0</v>
      </c>
      <c r="K490" s="528">
        <v>0</v>
      </c>
      <c r="L490" s="528">
        <v>0</v>
      </c>
      <c r="M490" s="528">
        <v>0</v>
      </c>
      <c r="N490" s="528">
        <v>0</v>
      </c>
      <c r="O490" s="528">
        <v>0</v>
      </c>
      <c r="P490" s="528">
        <v>0</v>
      </c>
      <c r="Q490" s="528">
        <v>0</v>
      </c>
      <c r="R490" s="528">
        <v>0</v>
      </c>
      <c r="S490" s="528">
        <v>0</v>
      </c>
      <c r="T490" s="528">
        <v>0</v>
      </c>
      <c r="U490" s="528">
        <v>0</v>
      </c>
      <c r="V490" s="528">
        <v>0</v>
      </c>
      <c r="W490" s="528">
        <v>0</v>
      </c>
      <c r="AC490" s="529"/>
      <c r="AD490" s="529"/>
      <c r="AE490" s="529"/>
      <c r="AF490" s="554"/>
      <c r="AG490" s="554"/>
      <c r="AH490" s="554"/>
      <c r="AI490" s="554"/>
      <c r="AJ490" s="529"/>
      <c r="AM490" s="529"/>
      <c r="AN490" s="529"/>
      <c r="AO490" s="529"/>
      <c r="AP490" s="529"/>
      <c r="AQ490" s="529"/>
      <c r="AR490" s="529"/>
      <c r="AS490" s="529"/>
      <c r="AT490" s="529"/>
      <c r="AU490" s="529"/>
      <c r="AV490" s="529"/>
      <c r="AW490" s="529"/>
      <c r="AX490" s="529"/>
      <c r="AY490" s="529"/>
      <c r="AZ490" s="529"/>
      <c r="BA490" s="529"/>
      <c r="BB490" s="529"/>
      <c r="BC490" s="529"/>
      <c r="BD490" s="529"/>
      <c r="BE490" s="529"/>
      <c r="BF490" s="529"/>
      <c r="BG490" s="529"/>
      <c r="BH490" s="529"/>
      <c r="BI490" s="529"/>
      <c r="BJ490" s="529"/>
      <c r="BK490" s="529"/>
      <c r="BL490" s="529"/>
      <c r="BM490" s="529"/>
      <c r="BN490" s="529"/>
      <c r="BO490" s="529"/>
      <c r="BP490" s="529"/>
      <c r="BQ490" s="529"/>
      <c r="BR490" s="529"/>
      <c r="BS490" s="529"/>
      <c r="BT490" s="529"/>
      <c r="BU490" s="529"/>
      <c r="BV490" s="529"/>
      <c r="BW490" s="529"/>
      <c r="BX490" s="529"/>
      <c r="BY490" s="529"/>
      <c r="BZ490" s="529"/>
      <c r="CA490" s="529"/>
      <c r="CB490" s="529"/>
      <c r="CC490" s="529"/>
      <c r="CD490" s="529"/>
      <c r="CE490" s="529"/>
      <c r="CF490" s="529"/>
      <c r="CG490" s="529"/>
      <c r="CH490" s="529"/>
      <c r="CI490" s="529"/>
      <c r="CJ490" s="529"/>
    </row>
    <row r="491" spans="1:88" s="528" customFormat="1" x14ac:dyDescent="0.3">
      <c r="A491" s="563" t="s">
        <v>2406</v>
      </c>
      <c r="B491" s="552" t="str">
        <f t="shared" si="14"/>
        <v/>
      </c>
      <c r="C491" s="558" t="s">
        <v>2407</v>
      </c>
      <c r="D491" s="585"/>
      <c r="E491" s="528">
        <v>0</v>
      </c>
      <c r="F491" s="528">
        <v>0</v>
      </c>
      <c r="G491" s="528">
        <v>0</v>
      </c>
      <c r="H491" s="528">
        <v>0</v>
      </c>
      <c r="I491" s="528">
        <v>0</v>
      </c>
      <c r="J491" s="528">
        <v>0</v>
      </c>
      <c r="K491" s="528">
        <v>0</v>
      </c>
      <c r="L491" s="528">
        <v>0</v>
      </c>
      <c r="M491" s="528">
        <v>0</v>
      </c>
      <c r="N491" s="528">
        <v>0</v>
      </c>
      <c r="O491" s="528">
        <v>0</v>
      </c>
      <c r="P491" s="528">
        <v>0</v>
      </c>
      <c r="Q491" s="528">
        <v>0</v>
      </c>
      <c r="R491" s="528">
        <v>0</v>
      </c>
      <c r="S491" s="528">
        <v>0</v>
      </c>
      <c r="T491" s="528">
        <v>0</v>
      </c>
      <c r="U491" s="528">
        <v>0</v>
      </c>
      <c r="V491" s="528">
        <v>0</v>
      </c>
      <c r="W491" s="528">
        <v>0</v>
      </c>
      <c r="AC491" s="529"/>
      <c r="AD491" s="529"/>
      <c r="AE491" s="529"/>
      <c r="AF491" s="554"/>
      <c r="AG491" s="554"/>
      <c r="AH491" s="554"/>
      <c r="AI491" s="554"/>
      <c r="AJ491" s="529"/>
      <c r="AM491" s="529"/>
      <c r="AN491" s="529"/>
      <c r="AO491" s="529"/>
      <c r="AP491" s="529"/>
      <c r="AQ491" s="529"/>
      <c r="AR491" s="529"/>
      <c r="AS491" s="529"/>
      <c r="AT491" s="529"/>
      <c r="AU491" s="529"/>
      <c r="AV491" s="529"/>
      <c r="AW491" s="529"/>
      <c r="AX491" s="529"/>
      <c r="AY491" s="529"/>
      <c r="AZ491" s="529"/>
      <c r="BA491" s="529"/>
      <c r="BB491" s="529"/>
      <c r="BC491" s="529"/>
      <c r="BD491" s="529"/>
      <c r="BE491" s="529"/>
      <c r="BF491" s="529"/>
      <c r="BG491" s="529"/>
      <c r="BH491" s="529"/>
      <c r="BI491" s="529"/>
      <c r="BJ491" s="529"/>
      <c r="BK491" s="529"/>
      <c r="BL491" s="529"/>
      <c r="BM491" s="529"/>
      <c r="BN491" s="529"/>
      <c r="BO491" s="529"/>
      <c r="BP491" s="529"/>
      <c r="BQ491" s="529"/>
      <c r="BR491" s="529"/>
      <c r="BS491" s="529"/>
      <c r="BT491" s="529"/>
      <c r="BU491" s="529"/>
      <c r="BV491" s="529"/>
      <c r="BW491" s="529"/>
      <c r="BX491" s="529"/>
      <c r="BY491" s="529"/>
      <c r="BZ491" s="529"/>
      <c r="CA491" s="529"/>
      <c r="CB491" s="529"/>
      <c r="CC491" s="529"/>
      <c r="CD491" s="529"/>
      <c r="CE491" s="529"/>
      <c r="CF491" s="529"/>
      <c r="CG491" s="529"/>
      <c r="CH491" s="529"/>
      <c r="CI491" s="529"/>
      <c r="CJ491" s="529"/>
    </row>
    <row r="492" spans="1:88" x14ac:dyDescent="0.3">
      <c r="A492" s="563" t="s">
        <v>2408</v>
      </c>
      <c r="B492" s="552" t="str">
        <f t="shared" si="14"/>
        <v/>
      </c>
      <c r="C492" s="558" t="s">
        <v>2409</v>
      </c>
      <c r="D492" s="585"/>
      <c r="E492" s="528">
        <v>0</v>
      </c>
      <c r="F492" s="528">
        <v>0</v>
      </c>
      <c r="G492" s="528">
        <v>0</v>
      </c>
      <c r="H492" s="528">
        <v>0</v>
      </c>
      <c r="I492" s="528">
        <v>0</v>
      </c>
      <c r="J492" s="528">
        <v>0</v>
      </c>
      <c r="K492" s="528">
        <v>0</v>
      </c>
      <c r="L492" s="528">
        <v>0</v>
      </c>
      <c r="M492" s="528">
        <v>0</v>
      </c>
      <c r="N492" s="528">
        <v>0</v>
      </c>
      <c r="O492" s="528">
        <v>0</v>
      </c>
      <c r="P492" s="528">
        <v>0</v>
      </c>
      <c r="Q492" s="528">
        <v>0</v>
      </c>
      <c r="R492" s="528">
        <v>0</v>
      </c>
      <c r="S492" s="528">
        <v>0</v>
      </c>
      <c r="T492" s="528">
        <v>0</v>
      </c>
      <c r="U492" s="528">
        <v>0</v>
      </c>
      <c r="V492" s="528">
        <v>0</v>
      </c>
      <c r="W492" s="528">
        <v>0</v>
      </c>
      <c r="X492" s="528"/>
      <c r="Y492" s="528"/>
      <c r="Z492" s="528"/>
      <c r="AA492" s="528"/>
      <c r="AB492" s="528"/>
    </row>
    <row r="493" spans="1:88" x14ac:dyDescent="0.3">
      <c r="A493" s="563" t="s">
        <v>2410</v>
      </c>
      <c r="B493" s="552" t="str">
        <f t="shared" si="14"/>
        <v/>
      </c>
      <c r="C493" s="556" t="s">
        <v>2411</v>
      </c>
      <c r="D493" s="585"/>
      <c r="E493" s="528">
        <v>0</v>
      </c>
      <c r="F493" s="528">
        <v>0</v>
      </c>
      <c r="G493" s="528">
        <v>0</v>
      </c>
      <c r="H493" s="528">
        <v>0</v>
      </c>
      <c r="I493" s="528">
        <v>0</v>
      </c>
      <c r="J493" s="528">
        <v>0</v>
      </c>
      <c r="K493" s="528">
        <v>0</v>
      </c>
      <c r="L493" s="528">
        <v>0</v>
      </c>
      <c r="M493" s="528">
        <v>0</v>
      </c>
      <c r="N493" s="528">
        <v>0</v>
      </c>
      <c r="O493" s="528">
        <v>0</v>
      </c>
      <c r="P493" s="528">
        <v>0</v>
      </c>
      <c r="Q493" s="528">
        <v>0</v>
      </c>
      <c r="R493" s="528">
        <v>0</v>
      </c>
      <c r="S493" s="528">
        <v>0</v>
      </c>
      <c r="T493" s="528">
        <v>0</v>
      </c>
      <c r="U493" s="528">
        <v>0</v>
      </c>
      <c r="V493" s="528">
        <v>0</v>
      </c>
      <c r="W493" s="528">
        <v>0</v>
      </c>
      <c r="X493" s="528"/>
      <c r="Y493" s="528"/>
      <c r="Z493" s="528"/>
      <c r="AA493" s="528"/>
      <c r="AB493" s="528"/>
    </row>
    <row r="494" spans="1:88" x14ac:dyDescent="0.3">
      <c r="A494" s="563" t="s">
        <v>2412</v>
      </c>
      <c r="B494" s="552" t="str">
        <f t="shared" si="14"/>
        <v/>
      </c>
      <c r="C494" s="558" t="s">
        <v>2413</v>
      </c>
      <c r="D494" s="585"/>
      <c r="E494" s="528">
        <v>0</v>
      </c>
      <c r="F494" s="528">
        <v>0</v>
      </c>
      <c r="G494" s="528">
        <v>0</v>
      </c>
      <c r="H494" s="528">
        <v>0</v>
      </c>
      <c r="I494" s="528">
        <v>0</v>
      </c>
      <c r="J494" s="528">
        <v>0</v>
      </c>
      <c r="K494" s="528">
        <v>0</v>
      </c>
      <c r="L494" s="528">
        <v>0</v>
      </c>
      <c r="M494" s="528">
        <v>0</v>
      </c>
      <c r="N494" s="528">
        <v>0</v>
      </c>
      <c r="O494" s="528">
        <v>0</v>
      </c>
      <c r="P494" s="528">
        <v>0</v>
      </c>
      <c r="Q494" s="528">
        <v>0</v>
      </c>
      <c r="R494" s="528">
        <v>0</v>
      </c>
      <c r="S494" s="528">
        <v>0</v>
      </c>
      <c r="T494" s="528">
        <v>0</v>
      </c>
      <c r="U494" s="528">
        <v>0</v>
      </c>
      <c r="V494" s="528">
        <v>0</v>
      </c>
      <c r="W494" s="528">
        <v>0</v>
      </c>
      <c r="X494" s="528"/>
      <c r="Y494" s="528"/>
      <c r="Z494" s="528"/>
      <c r="AA494" s="528"/>
      <c r="AB494" s="528"/>
    </row>
    <row r="495" spans="1:88" ht="20.25" customHeight="1" x14ac:dyDescent="0.3">
      <c r="A495" s="922" t="s">
        <v>2414</v>
      </c>
      <c r="B495" s="927" t="str">
        <f t="shared" si="14"/>
        <v/>
      </c>
      <c r="C495" s="928" t="s">
        <v>2415</v>
      </c>
      <c r="D495" s="929"/>
      <c r="E495" s="930">
        <v>0</v>
      </c>
      <c r="F495" s="930">
        <v>0</v>
      </c>
      <c r="G495" s="930">
        <v>0</v>
      </c>
      <c r="H495" s="930">
        <v>0</v>
      </c>
      <c r="I495" s="930">
        <v>0</v>
      </c>
      <c r="J495" s="930">
        <v>0</v>
      </c>
      <c r="K495" s="930">
        <v>0</v>
      </c>
      <c r="L495" s="930">
        <v>0</v>
      </c>
      <c r="M495" s="930">
        <v>0</v>
      </c>
      <c r="N495" s="930">
        <v>0</v>
      </c>
      <c r="O495" s="930">
        <v>0</v>
      </c>
      <c r="P495" s="930">
        <v>0</v>
      </c>
      <c r="Q495" s="930">
        <v>0</v>
      </c>
      <c r="R495" s="930">
        <v>0</v>
      </c>
      <c r="S495" s="930">
        <v>0</v>
      </c>
      <c r="T495" s="930">
        <v>0</v>
      </c>
      <c r="U495" s="930">
        <v>0</v>
      </c>
      <c r="V495" s="930">
        <v>0</v>
      </c>
      <c r="W495" s="930">
        <v>0</v>
      </c>
      <c r="X495" s="930"/>
      <c r="Y495" s="930"/>
      <c r="Z495" s="930"/>
      <c r="AA495" s="930"/>
      <c r="AB495" s="930"/>
    </row>
    <row r="496" spans="1:88" ht="20.25" customHeight="1" x14ac:dyDescent="0.3">
      <c r="A496" s="576">
        <v>5</v>
      </c>
      <c r="B496" s="577" t="str">
        <f t="shared" si="14"/>
        <v>X</v>
      </c>
      <c r="C496" s="576" t="s">
        <v>2416</v>
      </c>
      <c r="D496" s="586"/>
      <c r="E496" s="587">
        <v>0</v>
      </c>
      <c r="F496" s="587">
        <v>2.5443971157073975</v>
      </c>
      <c r="G496" s="587">
        <v>0</v>
      </c>
      <c r="H496" s="587">
        <v>-1.5682159662246704</v>
      </c>
      <c r="I496" s="587">
        <v>0</v>
      </c>
      <c r="J496" s="587">
        <v>0</v>
      </c>
      <c r="K496" s="587">
        <v>0</v>
      </c>
      <c r="L496" s="587">
        <v>0</v>
      </c>
      <c r="M496" s="587">
        <v>0</v>
      </c>
      <c r="N496" s="587">
        <v>0</v>
      </c>
      <c r="O496" s="587">
        <v>0</v>
      </c>
      <c r="P496" s="587">
        <v>-1.1644630432128906</v>
      </c>
      <c r="Q496" s="587">
        <v>-3.5219640731811523</v>
      </c>
      <c r="R496" s="587">
        <v>0</v>
      </c>
      <c r="S496" s="587">
        <v>0</v>
      </c>
      <c r="T496" s="587">
        <v>0</v>
      </c>
      <c r="U496" s="587">
        <v>0</v>
      </c>
      <c r="V496" s="587">
        <v>0</v>
      </c>
      <c r="W496" s="587">
        <v>0</v>
      </c>
      <c r="X496" s="587">
        <v>0</v>
      </c>
      <c r="Y496" s="587"/>
      <c r="Z496" s="587"/>
      <c r="AA496" s="587"/>
      <c r="AB496" s="587"/>
    </row>
    <row r="497" spans="1:28" x14ac:dyDescent="0.3">
      <c r="A497" s="563">
        <v>5.0999999999999996</v>
      </c>
      <c r="B497" s="552" t="str">
        <f t="shared" si="14"/>
        <v>X</v>
      </c>
      <c r="C497" s="541" t="s">
        <v>2417</v>
      </c>
      <c r="D497" s="585"/>
      <c r="E497" s="528">
        <v>0</v>
      </c>
      <c r="F497" s="528">
        <v>0</v>
      </c>
      <c r="G497" s="528">
        <v>0</v>
      </c>
      <c r="H497" s="528">
        <v>-0.53986698389053345</v>
      </c>
      <c r="I497" s="528">
        <v>0</v>
      </c>
      <c r="J497" s="528">
        <v>0</v>
      </c>
      <c r="K497" s="528">
        <v>0</v>
      </c>
      <c r="L497" s="528">
        <v>0</v>
      </c>
      <c r="M497" s="528">
        <v>0</v>
      </c>
      <c r="N497" s="528">
        <v>0</v>
      </c>
      <c r="O497" s="528">
        <v>0</v>
      </c>
      <c r="P497" s="528">
        <v>0</v>
      </c>
      <c r="Q497" s="528">
        <v>0</v>
      </c>
      <c r="R497" s="528">
        <v>0</v>
      </c>
      <c r="S497" s="528">
        <v>0</v>
      </c>
      <c r="T497" s="528">
        <v>0</v>
      </c>
      <c r="U497" s="528">
        <v>0</v>
      </c>
      <c r="V497" s="528">
        <v>0</v>
      </c>
      <c r="W497" s="528">
        <v>0</v>
      </c>
      <c r="X497" s="528">
        <v>0</v>
      </c>
      <c r="Y497" s="528"/>
      <c r="Z497" s="528"/>
      <c r="AA497" s="528"/>
      <c r="AB497" s="528"/>
    </row>
    <row r="498" spans="1:28" x14ac:dyDescent="0.3">
      <c r="A498" s="563" t="s">
        <v>2418</v>
      </c>
      <c r="B498" s="552" t="str">
        <f t="shared" si="14"/>
        <v/>
      </c>
      <c r="C498" s="555" t="s">
        <v>2419</v>
      </c>
      <c r="D498" s="585"/>
      <c r="E498" s="528">
        <v>0</v>
      </c>
      <c r="F498" s="528">
        <v>0</v>
      </c>
      <c r="G498" s="528">
        <v>0</v>
      </c>
      <c r="H498" s="528">
        <v>0</v>
      </c>
      <c r="I498" s="528">
        <v>0</v>
      </c>
      <c r="J498" s="528">
        <v>0</v>
      </c>
      <c r="K498" s="528">
        <v>0</v>
      </c>
      <c r="L498" s="528">
        <v>0</v>
      </c>
      <c r="M498" s="528">
        <v>0</v>
      </c>
      <c r="N498" s="528">
        <v>0</v>
      </c>
      <c r="O498" s="528">
        <v>0</v>
      </c>
      <c r="P498" s="528">
        <v>0</v>
      </c>
      <c r="Q498" s="528">
        <v>0</v>
      </c>
      <c r="R498" s="528">
        <v>0</v>
      </c>
      <c r="S498" s="528">
        <v>0</v>
      </c>
      <c r="T498" s="528">
        <v>0</v>
      </c>
      <c r="U498" s="528">
        <v>0</v>
      </c>
      <c r="V498" s="528">
        <v>0</v>
      </c>
      <c r="W498" s="528">
        <v>0</v>
      </c>
      <c r="X498" s="528"/>
      <c r="Y498" s="528"/>
      <c r="Z498" s="528"/>
      <c r="AA498" s="528"/>
      <c r="AB498" s="528"/>
    </row>
    <row r="499" spans="1:28" x14ac:dyDescent="0.3">
      <c r="A499" s="563" t="s">
        <v>2420</v>
      </c>
      <c r="B499" s="552" t="str">
        <f t="shared" si="14"/>
        <v/>
      </c>
      <c r="C499" s="556" t="s">
        <v>2421</v>
      </c>
      <c r="D499" s="585"/>
      <c r="E499" s="528">
        <v>0</v>
      </c>
      <c r="F499" s="528">
        <v>0</v>
      </c>
      <c r="G499" s="528">
        <v>0</v>
      </c>
      <c r="H499" s="528">
        <v>0</v>
      </c>
      <c r="I499" s="528">
        <v>0</v>
      </c>
      <c r="J499" s="528">
        <v>0</v>
      </c>
      <c r="K499" s="528">
        <v>0</v>
      </c>
      <c r="L499" s="528">
        <v>0</v>
      </c>
      <c r="M499" s="528">
        <v>0</v>
      </c>
      <c r="N499" s="528">
        <v>0</v>
      </c>
      <c r="O499" s="528">
        <v>0</v>
      </c>
      <c r="P499" s="528">
        <v>0</v>
      </c>
      <c r="Q499" s="528">
        <v>0</v>
      </c>
      <c r="R499" s="528">
        <v>0</v>
      </c>
      <c r="S499" s="528">
        <v>0</v>
      </c>
      <c r="T499" s="528">
        <v>0</v>
      </c>
      <c r="U499" s="528">
        <v>0</v>
      </c>
      <c r="V499" s="528">
        <v>0</v>
      </c>
      <c r="W499" s="528">
        <v>0</v>
      </c>
      <c r="X499" s="528"/>
      <c r="Y499" s="528"/>
      <c r="Z499" s="528"/>
      <c r="AA499" s="528"/>
      <c r="AB499" s="528"/>
    </row>
    <row r="500" spans="1:28" x14ac:dyDescent="0.3">
      <c r="A500" s="563" t="s">
        <v>2422</v>
      </c>
      <c r="B500" s="552" t="str">
        <f t="shared" si="14"/>
        <v/>
      </c>
      <c r="C500" s="558" t="s">
        <v>2423</v>
      </c>
      <c r="D500" s="585"/>
      <c r="E500" s="528">
        <v>0</v>
      </c>
      <c r="F500" s="528">
        <v>0</v>
      </c>
      <c r="G500" s="528">
        <v>0</v>
      </c>
      <c r="H500" s="528">
        <v>0</v>
      </c>
      <c r="I500" s="528">
        <v>0</v>
      </c>
      <c r="J500" s="528">
        <v>0</v>
      </c>
      <c r="K500" s="528">
        <v>0</v>
      </c>
      <c r="L500" s="528">
        <v>0</v>
      </c>
      <c r="M500" s="528">
        <v>0</v>
      </c>
      <c r="N500" s="528">
        <v>0</v>
      </c>
      <c r="O500" s="528">
        <v>0</v>
      </c>
      <c r="P500" s="528">
        <v>0</v>
      </c>
      <c r="Q500" s="528">
        <v>0</v>
      </c>
      <c r="R500" s="528">
        <v>0</v>
      </c>
      <c r="S500" s="528">
        <v>0</v>
      </c>
      <c r="T500" s="528">
        <v>0</v>
      </c>
      <c r="U500" s="528">
        <v>0</v>
      </c>
      <c r="V500" s="528">
        <v>0</v>
      </c>
      <c r="W500" s="528">
        <v>0</v>
      </c>
      <c r="X500" s="528"/>
      <c r="Y500" s="528"/>
      <c r="Z500" s="528"/>
      <c r="AA500" s="528"/>
      <c r="AB500" s="528"/>
    </row>
    <row r="501" spans="1:28" x14ac:dyDescent="0.3">
      <c r="A501" s="563" t="s">
        <v>2424</v>
      </c>
      <c r="B501" s="552" t="str">
        <f t="shared" si="14"/>
        <v/>
      </c>
      <c r="C501" s="558" t="s">
        <v>2425</v>
      </c>
      <c r="D501" s="585"/>
      <c r="E501" s="528">
        <v>0</v>
      </c>
      <c r="F501" s="528">
        <v>0</v>
      </c>
      <c r="G501" s="528">
        <v>0</v>
      </c>
      <c r="H501" s="528">
        <v>0</v>
      </c>
      <c r="I501" s="528">
        <v>0</v>
      </c>
      <c r="J501" s="528">
        <v>0</v>
      </c>
      <c r="K501" s="528">
        <v>0</v>
      </c>
      <c r="L501" s="528">
        <v>0</v>
      </c>
      <c r="M501" s="528">
        <v>0</v>
      </c>
      <c r="N501" s="528">
        <v>0</v>
      </c>
      <c r="O501" s="528">
        <v>0</v>
      </c>
      <c r="P501" s="528">
        <v>0</v>
      </c>
      <c r="Q501" s="528">
        <v>0</v>
      </c>
      <c r="R501" s="528">
        <v>0</v>
      </c>
      <c r="S501" s="528">
        <v>0</v>
      </c>
      <c r="T501" s="528">
        <v>0</v>
      </c>
      <c r="U501" s="528">
        <v>0</v>
      </c>
      <c r="V501" s="528">
        <v>0</v>
      </c>
      <c r="W501" s="528">
        <v>0</v>
      </c>
      <c r="X501" s="528"/>
      <c r="Y501" s="528"/>
      <c r="Z501" s="528"/>
      <c r="AA501" s="528"/>
      <c r="AB501" s="528"/>
    </row>
    <row r="502" spans="1:28" x14ac:dyDescent="0.3">
      <c r="A502" s="563" t="s">
        <v>2426</v>
      </c>
      <c r="B502" s="552" t="str">
        <f t="shared" si="14"/>
        <v/>
      </c>
      <c r="C502" s="558" t="s">
        <v>2427</v>
      </c>
      <c r="D502" s="585"/>
      <c r="E502" s="528">
        <v>0</v>
      </c>
      <c r="F502" s="528">
        <v>0</v>
      </c>
      <c r="G502" s="528">
        <v>0</v>
      </c>
      <c r="H502" s="528">
        <v>0</v>
      </c>
      <c r="I502" s="528">
        <v>0</v>
      </c>
      <c r="J502" s="528">
        <v>0</v>
      </c>
      <c r="K502" s="528">
        <v>0</v>
      </c>
      <c r="L502" s="528">
        <v>0</v>
      </c>
      <c r="M502" s="528">
        <v>0</v>
      </c>
      <c r="N502" s="528">
        <v>0</v>
      </c>
      <c r="O502" s="528">
        <v>0</v>
      </c>
      <c r="P502" s="528">
        <v>0</v>
      </c>
      <c r="Q502" s="528">
        <v>0</v>
      </c>
      <c r="R502" s="528">
        <v>0</v>
      </c>
      <c r="S502" s="528">
        <v>0</v>
      </c>
      <c r="T502" s="528">
        <v>0</v>
      </c>
      <c r="U502" s="528">
        <v>0</v>
      </c>
      <c r="V502" s="528">
        <v>0</v>
      </c>
      <c r="W502" s="528">
        <v>0</v>
      </c>
      <c r="X502" s="528"/>
      <c r="Y502" s="528"/>
      <c r="Z502" s="528"/>
      <c r="AA502" s="528"/>
      <c r="AB502" s="528"/>
    </row>
    <row r="503" spans="1:28" x14ac:dyDescent="0.3">
      <c r="A503" s="563" t="s">
        <v>2428</v>
      </c>
      <c r="B503" s="552" t="str">
        <f t="shared" si="14"/>
        <v/>
      </c>
      <c r="C503" s="558" t="s">
        <v>2429</v>
      </c>
      <c r="D503" s="585"/>
      <c r="E503" s="528">
        <v>0</v>
      </c>
      <c r="F503" s="528">
        <v>0</v>
      </c>
      <c r="G503" s="528">
        <v>0</v>
      </c>
      <c r="H503" s="528">
        <v>0</v>
      </c>
      <c r="I503" s="528">
        <v>0</v>
      </c>
      <c r="J503" s="528">
        <v>0</v>
      </c>
      <c r="K503" s="528">
        <v>0</v>
      </c>
      <c r="L503" s="528">
        <v>0</v>
      </c>
      <c r="M503" s="528">
        <v>0</v>
      </c>
      <c r="N503" s="528">
        <v>0</v>
      </c>
      <c r="O503" s="528">
        <v>0</v>
      </c>
      <c r="P503" s="528">
        <v>0</v>
      </c>
      <c r="Q503" s="528">
        <v>0</v>
      </c>
      <c r="R503" s="528">
        <v>0</v>
      </c>
      <c r="S503" s="528">
        <v>0</v>
      </c>
      <c r="T503" s="528">
        <v>0</v>
      </c>
      <c r="U503" s="528">
        <v>0</v>
      </c>
      <c r="V503" s="528">
        <v>0</v>
      </c>
      <c r="W503" s="528">
        <v>0</v>
      </c>
      <c r="X503" s="528"/>
      <c r="Y503" s="528"/>
      <c r="Z503" s="528"/>
      <c r="AA503" s="528"/>
      <c r="AB503" s="528"/>
    </row>
    <row r="504" spans="1:28" x14ac:dyDescent="0.3">
      <c r="A504" s="563" t="s">
        <v>2430</v>
      </c>
      <c r="B504" s="552" t="str">
        <f t="shared" si="14"/>
        <v/>
      </c>
      <c r="C504" s="556" t="s">
        <v>2431</v>
      </c>
      <c r="D504" s="585"/>
      <c r="E504" s="528">
        <v>0</v>
      </c>
      <c r="F504" s="528">
        <v>0</v>
      </c>
      <c r="G504" s="528">
        <v>0</v>
      </c>
      <c r="H504" s="528">
        <v>0</v>
      </c>
      <c r="I504" s="528">
        <v>0</v>
      </c>
      <c r="J504" s="528">
        <v>0</v>
      </c>
      <c r="K504" s="528">
        <v>0</v>
      </c>
      <c r="L504" s="528">
        <v>0</v>
      </c>
      <c r="M504" s="528">
        <v>0</v>
      </c>
      <c r="N504" s="528">
        <v>0</v>
      </c>
      <c r="O504" s="528">
        <v>0</v>
      </c>
      <c r="P504" s="528">
        <v>0</v>
      </c>
      <c r="Q504" s="528">
        <v>0</v>
      </c>
      <c r="R504" s="528">
        <v>0</v>
      </c>
      <c r="S504" s="528">
        <v>0</v>
      </c>
      <c r="T504" s="528">
        <v>0</v>
      </c>
      <c r="U504" s="528">
        <v>0</v>
      </c>
      <c r="V504" s="528">
        <v>0</v>
      </c>
      <c r="W504" s="528">
        <v>0</v>
      </c>
      <c r="X504" s="528"/>
      <c r="Y504" s="528"/>
      <c r="Z504" s="528"/>
      <c r="AA504" s="528"/>
      <c r="AB504" s="528"/>
    </row>
    <row r="505" spans="1:28" x14ac:dyDescent="0.3">
      <c r="A505" s="563" t="s">
        <v>2432</v>
      </c>
      <c r="B505" s="552" t="str">
        <f t="shared" si="14"/>
        <v/>
      </c>
      <c r="C505" s="558" t="s">
        <v>2433</v>
      </c>
      <c r="D505" s="585"/>
      <c r="E505" s="528">
        <v>0</v>
      </c>
      <c r="F505" s="528">
        <v>0</v>
      </c>
      <c r="G505" s="528">
        <v>0</v>
      </c>
      <c r="H505" s="528">
        <v>0</v>
      </c>
      <c r="I505" s="528">
        <v>0</v>
      </c>
      <c r="J505" s="528">
        <v>0</v>
      </c>
      <c r="K505" s="528">
        <v>0</v>
      </c>
      <c r="L505" s="528">
        <v>0</v>
      </c>
      <c r="M505" s="528">
        <v>0</v>
      </c>
      <c r="N505" s="528">
        <v>0</v>
      </c>
      <c r="O505" s="528">
        <v>0</v>
      </c>
      <c r="P505" s="528">
        <v>0</v>
      </c>
      <c r="Q505" s="528">
        <v>0</v>
      </c>
      <c r="R505" s="528">
        <v>0</v>
      </c>
      <c r="S505" s="528">
        <v>0</v>
      </c>
      <c r="T505" s="528">
        <v>0</v>
      </c>
      <c r="U505" s="528">
        <v>0</v>
      </c>
      <c r="V505" s="528">
        <v>0</v>
      </c>
      <c r="W505" s="528">
        <v>0</v>
      </c>
      <c r="X505" s="528"/>
      <c r="Y505" s="528"/>
      <c r="Z505" s="528"/>
      <c r="AA505" s="528"/>
      <c r="AB505" s="528"/>
    </row>
    <row r="506" spans="1:28" x14ac:dyDescent="0.3">
      <c r="A506" s="563" t="s">
        <v>2434</v>
      </c>
      <c r="B506" s="552" t="str">
        <f t="shared" si="14"/>
        <v/>
      </c>
      <c r="C506" s="558" t="s">
        <v>2435</v>
      </c>
      <c r="D506" s="585"/>
      <c r="E506" s="528">
        <v>0</v>
      </c>
      <c r="F506" s="528">
        <v>0</v>
      </c>
      <c r="G506" s="528">
        <v>0</v>
      </c>
      <c r="H506" s="528">
        <v>0</v>
      </c>
      <c r="I506" s="528">
        <v>0</v>
      </c>
      <c r="J506" s="528">
        <v>0</v>
      </c>
      <c r="K506" s="528">
        <v>0</v>
      </c>
      <c r="L506" s="528">
        <v>0</v>
      </c>
      <c r="M506" s="528">
        <v>0</v>
      </c>
      <c r="N506" s="528">
        <v>0</v>
      </c>
      <c r="O506" s="528">
        <v>0</v>
      </c>
      <c r="P506" s="528">
        <v>0</v>
      </c>
      <c r="Q506" s="528">
        <v>0</v>
      </c>
      <c r="R506" s="528">
        <v>0</v>
      </c>
      <c r="S506" s="528">
        <v>0</v>
      </c>
      <c r="T506" s="528">
        <v>0</v>
      </c>
      <c r="U506" s="528">
        <v>0</v>
      </c>
      <c r="V506" s="528">
        <v>0</v>
      </c>
      <c r="W506" s="528">
        <v>0</v>
      </c>
      <c r="X506" s="528"/>
      <c r="Y506" s="528"/>
      <c r="Z506" s="528"/>
      <c r="AA506" s="528"/>
      <c r="AB506" s="528"/>
    </row>
    <row r="507" spans="1:28" x14ac:dyDescent="0.3">
      <c r="A507" s="563" t="s">
        <v>2436</v>
      </c>
      <c r="B507" s="552" t="str">
        <f t="shared" si="14"/>
        <v/>
      </c>
      <c r="C507" s="556" t="s">
        <v>2437</v>
      </c>
      <c r="D507" s="585"/>
      <c r="E507" s="528">
        <v>0</v>
      </c>
      <c r="F507" s="528">
        <v>0</v>
      </c>
      <c r="G507" s="528">
        <v>0</v>
      </c>
      <c r="H507" s="528">
        <v>0</v>
      </c>
      <c r="I507" s="528">
        <v>0</v>
      </c>
      <c r="J507" s="528">
        <v>0</v>
      </c>
      <c r="K507" s="528">
        <v>0</v>
      </c>
      <c r="L507" s="528">
        <v>0</v>
      </c>
      <c r="M507" s="528">
        <v>0</v>
      </c>
      <c r="N507" s="528">
        <v>0</v>
      </c>
      <c r="O507" s="528">
        <v>0</v>
      </c>
      <c r="P507" s="528">
        <v>0</v>
      </c>
      <c r="Q507" s="528">
        <v>0</v>
      </c>
      <c r="R507" s="528">
        <v>0</v>
      </c>
      <c r="S507" s="528">
        <v>0</v>
      </c>
      <c r="T507" s="528">
        <v>0</v>
      </c>
      <c r="U507" s="528">
        <v>0</v>
      </c>
      <c r="V507" s="528">
        <v>0</v>
      </c>
      <c r="W507" s="528">
        <v>0</v>
      </c>
      <c r="X507" s="528"/>
      <c r="Y507" s="528"/>
      <c r="Z507" s="528"/>
      <c r="AA507" s="528"/>
      <c r="AB507" s="528"/>
    </row>
    <row r="508" spans="1:28" x14ac:dyDescent="0.3">
      <c r="A508" s="563" t="s">
        <v>2438</v>
      </c>
      <c r="B508" s="552" t="str">
        <f t="shared" si="14"/>
        <v/>
      </c>
      <c r="C508" s="558" t="s">
        <v>2439</v>
      </c>
      <c r="D508" s="585"/>
      <c r="E508" s="528">
        <v>0</v>
      </c>
      <c r="F508" s="528">
        <v>0</v>
      </c>
      <c r="G508" s="528">
        <v>0</v>
      </c>
      <c r="H508" s="528">
        <v>0</v>
      </c>
      <c r="I508" s="528">
        <v>0</v>
      </c>
      <c r="J508" s="528">
        <v>0</v>
      </c>
      <c r="K508" s="528">
        <v>0</v>
      </c>
      <c r="L508" s="528">
        <v>0</v>
      </c>
      <c r="M508" s="528">
        <v>0</v>
      </c>
      <c r="N508" s="528">
        <v>0</v>
      </c>
      <c r="O508" s="528">
        <v>0</v>
      </c>
      <c r="P508" s="528">
        <v>0</v>
      </c>
      <c r="Q508" s="528">
        <v>0</v>
      </c>
      <c r="R508" s="528">
        <v>0</v>
      </c>
      <c r="S508" s="528">
        <v>0</v>
      </c>
      <c r="T508" s="528">
        <v>0</v>
      </c>
      <c r="U508" s="528">
        <v>0</v>
      </c>
      <c r="V508" s="528">
        <v>0</v>
      </c>
      <c r="W508" s="528">
        <v>0</v>
      </c>
      <c r="X508" s="528"/>
      <c r="Y508" s="528"/>
      <c r="Z508" s="528"/>
      <c r="AA508" s="528"/>
      <c r="AB508" s="528"/>
    </row>
    <row r="509" spans="1:28" x14ac:dyDescent="0.3">
      <c r="A509" s="563" t="s">
        <v>2440</v>
      </c>
      <c r="B509" s="552" t="str">
        <f t="shared" si="14"/>
        <v/>
      </c>
      <c r="C509" s="558" t="s">
        <v>2441</v>
      </c>
      <c r="D509" s="585"/>
      <c r="E509" s="528">
        <v>0</v>
      </c>
      <c r="F509" s="528">
        <v>0</v>
      </c>
      <c r="G509" s="528">
        <v>0</v>
      </c>
      <c r="H509" s="528">
        <v>0</v>
      </c>
      <c r="I509" s="528">
        <v>0</v>
      </c>
      <c r="J509" s="528">
        <v>0</v>
      </c>
      <c r="K509" s="528">
        <v>0</v>
      </c>
      <c r="L509" s="528">
        <v>0</v>
      </c>
      <c r="M509" s="528">
        <v>0</v>
      </c>
      <c r="N509" s="528">
        <v>0</v>
      </c>
      <c r="O509" s="528">
        <v>0</v>
      </c>
      <c r="P509" s="528">
        <v>0</v>
      </c>
      <c r="Q509" s="528">
        <v>0</v>
      </c>
      <c r="R509" s="528">
        <v>0</v>
      </c>
      <c r="S509" s="528">
        <v>0</v>
      </c>
      <c r="T509" s="528">
        <v>0</v>
      </c>
      <c r="U509" s="528">
        <v>0</v>
      </c>
      <c r="V509" s="528">
        <v>0</v>
      </c>
      <c r="W509" s="528">
        <v>0</v>
      </c>
      <c r="X509" s="528"/>
      <c r="Y509" s="528"/>
      <c r="Z509" s="528"/>
      <c r="AA509" s="528"/>
      <c r="AB509" s="528"/>
    </row>
    <row r="510" spans="1:28" x14ac:dyDescent="0.3">
      <c r="A510" s="563" t="s">
        <v>2442</v>
      </c>
      <c r="B510" s="552" t="str">
        <f t="shared" si="14"/>
        <v/>
      </c>
      <c r="C510" s="556" t="s">
        <v>2443</v>
      </c>
      <c r="D510" s="585"/>
      <c r="E510" s="528">
        <v>0</v>
      </c>
      <c r="F510" s="528">
        <v>0</v>
      </c>
      <c r="G510" s="528">
        <v>0</v>
      </c>
      <c r="H510" s="528">
        <v>0</v>
      </c>
      <c r="I510" s="528">
        <v>0</v>
      </c>
      <c r="J510" s="528">
        <v>0</v>
      </c>
      <c r="K510" s="528">
        <v>0</v>
      </c>
      <c r="L510" s="528">
        <v>0</v>
      </c>
      <c r="M510" s="528">
        <v>0</v>
      </c>
      <c r="N510" s="528">
        <v>0</v>
      </c>
      <c r="O510" s="528">
        <v>0</v>
      </c>
      <c r="P510" s="528">
        <v>0</v>
      </c>
      <c r="Q510" s="528">
        <v>0</v>
      </c>
      <c r="R510" s="528">
        <v>0</v>
      </c>
      <c r="S510" s="528">
        <v>0</v>
      </c>
      <c r="T510" s="528">
        <v>0</v>
      </c>
      <c r="U510" s="528">
        <v>0</v>
      </c>
      <c r="V510" s="528">
        <v>0</v>
      </c>
      <c r="W510" s="528">
        <v>0</v>
      </c>
      <c r="X510" s="528"/>
      <c r="Y510" s="528"/>
      <c r="Z510" s="528"/>
      <c r="AA510" s="528"/>
      <c r="AB510" s="528"/>
    </row>
    <row r="511" spans="1:28" x14ac:dyDescent="0.3">
      <c r="A511" s="563" t="s">
        <v>2444</v>
      </c>
      <c r="B511" s="552" t="str">
        <f t="shared" si="14"/>
        <v/>
      </c>
      <c r="C511" s="556" t="s">
        <v>2445</v>
      </c>
      <c r="D511" s="585"/>
      <c r="E511" s="528">
        <v>0</v>
      </c>
      <c r="F511" s="528">
        <v>0</v>
      </c>
      <c r="G511" s="528">
        <v>0</v>
      </c>
      <c r="H511" s="528">
        <v>0</v>
      </c>
      <c r="I511" s="528">
        <v>0</v>
      </c>
      <c r="J511" s="528">
        <v>0</v>
      </c>
      <c r="K511" s="528">
        <v>0</v>
      </c>
      <c r="L511" s="528">
        <v>0</v>
      </c>
      <c r="M511" s="528">
        <v>0</v>
      </c>
      <c r="N511" s="528">
        <v>0</v>
      </c>
      <c r="O511" s="528">
        <v>0</v>
      </c>
      <c r="P511" s="528">
        <v>0</v>
      </c>
      <c r="Q511" s="528">
        <v>0</v>
      </c>
      <c r="R511" s="528">
        <v>0</v>
      </c>
      <c r="S511" s="528">
        <v>0</v>
      </c>
      <c r="T511" s="528">
        <v>0</v>
      </c>
      <c r="U511" s="528">
        <v>0</v>
      </c>
      <c r="V511" s="528">
        <v>0</v>
      </c>
      <c r="W511" s="528">
        <v>0</v>
      </c>
      <c r="X511" s="528"/>
      <c r="Y511" s="528"/>
      <c r="Z511" s="528"/>
      <c r="AA511" s="528"/>
      <c r="AB511" s="528"/>
    </row>
    <row r="512" spans="1:28" x14ac:dyDescent="0.3">
      <c r="A512" s="563" t="s">
        <v>2446</v>
      </c>
      <c r="B512" s="552" t="str">
        <f t="shared" si="14"/>
        <v>X</v>
      </c>
      <c r="C512" s="555" t="s">
        <v>2447</v>
      </c>
      <c r="D512" s="585"/>
      <c r="E512" s="528">
        <v>0</v>
      </c>
      <c r="F512" s="528">
        <v>0</v>
      </c>
      <c r="G512" s="528">
        <v>0</v>
      </c>
      <c r="H512" s="528">
        <v>-0.53986698389053345</v>
      </c>
      <c r="I512" s="528">
        <v>0</v>
      </c>
      <c r="J512" s="528">
        <v>0</v>
      </c>
      <c r="K512" s="528">
        <v>0</v>
      </c>
      <c r="L512" s="528">
        <v>0</v>
      </c>
      <c r="M512" s="528">
        <v>0</v>
      </c>
      <c r="N512" s="528">
        <v>0</v>
      </c>
      <c r="O512" s="528">
        <v>0</v>
      </c>
      <c r="P512" s="528">
        <v>0</v>
      </c>
      <c r="Q512" s="528">
        <v>0</v>
      </c>
      <c r="R512" s="528">
        <v>0</v>
      </c>
      <c r="S512" s="528">
        <v>0</v>
      </c>
      <c r="T512" s="528">
        <v>0</v>
      </c>
      <c r="U512" s="528">
        <v>0</v>
      </c>
      <c r="V512" s="528">
        <v>0</v>
      </c>
      <c r="W512" s="528">
        <v>0</v>
      </c>
      <c r="X512" s="528">
        <v>0</v>
      </c>
      <c r="Y512" s="528"/>
      <c r="Z512" s="528"/>
      <c r="AA512" s="528"/>
      <c r="AB512" s="528"/>
    </row>
    <row r="513" spans="1:88" x14ac:dyDescent="0.3">
      <c r="A513" s="563" t="s">
        <v>2448</v>
      </c>
      <c r="B513" s="552" t="str">
        <f t="shared" si="14"/>
        <v/>
      </c>
      <c r="C513" s="555" t="s">
        <v>2449</v>
      </c>
      <c r="D513" s="585"/>
      <c r="E513" s="528">
        <v>0</v>
      </c>
      <c r="F513" s="528">
        <v>0</v>
      </c>
      <c r="G513" s="528">
        <v>0</v>
      </c>
      <c r="H513" s="528">
        <v>0</v>
      </c>
      <c r="I513" s="528">
        <v>0</v>
      </c>
      <c r="J513" s="528">
        <v>0</v>
      </c>
      <c r="K513" s="528">
        <v>0</v>
      </c>
      <c r="L513" s="528">
        <v>0</v>
      </c>
      <c r="M513" s="528">
        <v>0</v>
      </c>
      <c r="N513" s="528">
        <v>0</v>
      </c>
      <c r="O513" s="528">
        <v>0</v>
      </c>
      <c r="P513" s="528">
        <v>0</v>
      </c>
      <c r="Q513" s="528">
        <v>0</v>
      </c>
      <c r="R513" s="528">
        <v>0</v>
      </c>
      <c r="S513" s="528">
        <v>0</v>
      </c>
      <c r="T513" s="528">
        <v>0</v>
      </c>
      <c r="U513" s="528">
        <v>0</v>
      </c>
      <c r="V513" s="528">
        <v>0</v>
      </c>
      <c r="W513" s="528">
        <v>0</v>
      </c>
      <c r="X513" s="528"/>
      <c r="Y513" s="528"/>
      <c r="Z513" s="528"/>
      <c r="AA513" s="528"/>
      <c r="AB513" s="528"/>
    </row>
    <row r="514" spans="1:88" x14ac:dyDescent="0.3">
      <c r="A514" s="563" t="s">
        <v>2450</v>
      </c>
      <c r="B514" s="552" t="str">
        <f t="shared" si="14"/>
        <v/>
      </c>
      <c r="C514" s="555" t="s">
        <v>2451</v>
      </c>
      <c r="D514" s="585"/>
      <c r="E514" s="528">
        <v>0</v>
      </c>
      <c r="F514" s="528">
        <v>0</v>
      </c>
      <c r="G514" s="528">
        <v>0</v>
      </c>
      <c r="H514" s="528">
        <v>0</v>
      </c>
      <c r="I514" s="528">
        <v>0</v>
      </c>
      <c r="J514" s="528">
        <v>0</v>
      </c>
      <c r="K514" s="528">
        <v>0</v>
      </c>
      <c r="L514" s="528">
        <v>0</v>
      </c>
      <c r="M514" s="528">
        <v>0</v>
      </c>
      <c r="N514" s="528">
        <v>0</v>
      </c>
      <c r="O514" s="528">
        <v>0</v>
      </c>
      <c r="P514" s="528">
        <v>0</v>
      </c>
      <c r="Q514" s="528">
        <v>0</v>
      </c>
      <c r="R514" s="528">
        <v>0</v>
      </c>
      <c r="S514" s="528">
        <v>0</v>
      </c>
      <c r="T514" s="528">
        <v>0</v>
      </c>
      <c r="U514" s="528">
        <v>0</v>
      </c>
      <c r="V514" s="528">
        <v>0</v>
      </c>
      <c r="W514" s="528">
        <v>0</v>
      </c>
      <c r="X514" s="528"/>
      <c r="Y514" s="528"/>
      <c r="Z514" s="528"/>
      <c r="AA514" s="528"/>
      <c r="AB514" s="528"/>
    </row>
    <row r="515" spans="1:88" x14ac:dyDescent="0.3">
      <c r="A515" s="563" t="s">
        <v>2452</v>
      </c>
      <c r="B515" s="552" t="str">
        <f t="shared" si="14"/>
        <v/>
      </c>
      <c r="C515" s="556" t="s">
        <v>2453</v>
      </c>
      <c r="D515" s="585"/>
      <c r="E515" s="528">
        <v>0</v>
      </c>
      <c r="F515" s="528">
        <v>0</v>
      </c>
      <c r="G515" s="528">
        <v>0</v>
      </c>
      <c r="H515" s="528">
        <v>0</v>
      </c>
      <c r="I515" s="528">
        <v>0</v>
      </c>
      <c r="J515" s="528">
        <v>0</v>
      </c>
      <c r="K515" s="528">
        <v>0</v>
      </c>
      <c r="L515" s="528">
        <v>0</v>
      </c>
      <c r="M515" s="528">
        <v>0</v>
      </c>
      <c r="N515" s="528">
        <v>0</v>
      </c>
      <c r="O515" s="528">
        <v>0</v>
      </c>
      <c r="P515" s="528">
        <v>0</v>
      </c>
      <c r="Q515" s="528">
        <v>0</v>
      </c>
      <c r="R515" s="528">
        <v>0</v>
      </c>
      <c r="S515" s="528">
        <v>0</v>
      </c>
      <c r="T515" s="528">
        <v>0</v>
      </c>
      <c r="U515" s="528">
        <v>0</v>
      </c>
      <c r="V515" s="528">
        <v>0</v>
      </c>
      <c r="W515" s="528">
        <v>0</v>
      </c>
      <c r="X515" s="528"/>
      <c r="Y515" s="528"/>
      <c r="Z515" s="528"/>
      <c r="AA515" s="528"/>
      <c r="AB515" s="528"/>
    </row>
    <row r="516" spans="1:88" x14ac:dyDescent="0.3">
      <c r="A516" s="563" t="s">
        <v>2454</v>
      </c>
      <c r="B516" s="552" t="str">
        <f t="shared" si="14"/>
        <v/>
      </c>
      <c r="C516" s="556" t="s">
        <v>2455</v>
      </c>
      <c r="D516" s="585"/>
      <c r="E516" s="528">
        <v>0</v>
      </c>
      <c r="F516" s="528">
        <v>0</v>
      </c>
      <c r="G516" s="528">
        <v>0</v>
      </c>
      <c r="H516" s="528">
        <v>0</v>
      </c>
      <c r="I516" s="528">
        <v>0</v>
      </c>
      <c r="J516" s="528">
        <v>0</v>
      </c>
      <c r="K516" s="528">
        <v>0</v>
      </c>
      <c r="L516" s="528">
        <v>0</v>
      </c>
      <c r="M516" s="528">
        <v>0</v>
      </c>
      <c r="N516" s="528">
        <v>0</v>
      </c>
      <c r="O516" s="528">
        <v>0</v>
      </c>
      <c r="P516" s="528">
        <v>0</v>
      </c>
      <c r="Q516" s="528">
        <v>0</v>
      </c>
      <c r="R516" s="528">
        <v>0</v>
      </c>
      <c r="S516" s="528">
        <v>0</v>
      </c>
      <c r="T516" s="528">
        <v>0</v>
      </c>
      <c r="U516" s="528">
        <v>0</v>
      </c>
      <c r="V516" s="528">
        <v>0</v>
      </c>
      <c r="W516" s="528">
        <v>0</v>
      </c>
      <c r="X516" s="528"/>
      <c r="Y516" s="528"/>
      <c r="Z516" s="528"/>
      <c r="AA516" s="528"/>
      <c r="AB516" s="528"/>
    </row>
    <row r="517" spans="1:88" x14ac:dyDescent="0.3">
      <c r="A517" s="563" t="s">
        <v>2456</v>
      </c>
      <c r="B517" s="552" t="str">
        <f t="shared" si="14"/>
        <v/>
      </c>
      <c r="C517" s="556" t="s">
        <v>2457</v>
      </c>
      <c r="D517" s="585"/>
      <c r="E517" s="528">
        <v>0</v>
      </c>
      <c r="F517" s="528">
        <v>0</v>
      </c>
      <c r="G517" s="528">
        <v>0</v>
      </c>
      <c r="H517" s="528">
        <v>0</v>
      </c>
      <c r="I517" s="528">
        <v>0</v>
      </c>
      <c r="J517" s="528">
        <v>0</v>
      </c>
      <c r="K517" s="528">
        <v>0</v>
      </c>
      <c r="L517" s="528">
        <v>0</v>
      </c>
      <c r="M517" s="528">
        <v>0</v>
      </c>
      <c r="N517" s="528">
        <v>0</v>
      </c>
      <c r="O517" s="528">
        <v>0</v>
      </c>
      <c r="P517" s="528">
        <v>0</v>
      </c>
      <c r="Q517" s="528">
        <v>0</v>
      </c>
      <c r="R517" s="528">
        <v>0</v>
      </c>
      <c r="S517" s="528">
        <v>0</v>
      </c>
      <c r="T517" s="528">
        <v>0</v>
      </c>
      <c r="U517" s="528">
        <v>0</v>
      </c>
      <c r="V517" s="528">
        <v>0</v>
      </c>
      <c r="W517" s="528">
        <v>0</v>
      </c>
      <c r="X517" s="528"/>
      <c r="Y517" s="528"/>
      <c r="Z517" s="528"/>
      <c r="AA517" s="528"/>
      <c r="AB517" s="528"/>
    </row>
    <row r="518" spans="1:88" x14ac:dyDescent="0.3">
      <c r="A518" s="563" t="s">
        <v>2458</v>
      </c>
      <c r="B518" s="552" t="str">
        <f t="shared" si="14"/>
        <v/>
      </c>
      <c r="C518" s="558" t="s">
        <v>2459</v>
      </c>
      <c r="D518" s="585"/>
      <c r="E518" s="528">
        <v>0</v>
      </c>
      <c r="F518" s="528">
        <v>0</v>
      </c>
      <c r="G518" s="528">
        <v>0</v>
      </c>
      <c r="H518" s="528">
        <v>0</v>
      </c>
      <c r="I518" s="528">
        <v>0</v>
      </c>
      <c r="J518" s="528">
        <v>0</v>
      </c>
      <c r="K518" s="528">
        <v>0</v>
      </c>
      <c r="L518" s="528">
        <v>0</v>
      </c>
      <c r="M518" s="528">
        <v>0</v>
      </c>
      <c r="N518" s="528">
        <v>0</v>
      </c>
      <c r="O518" s="528">
        <v>0</v>
      </c>
      <c r="P518" s="528">
        <v>0</v>
      </c>
      <c r="Q518" s="528">
        <v>0</v>
      </c>
      <c r="R518" s="528">
        <v>0</v>
      </c>
      <c r="S518" s="528">
        <v>0</v>
      </c>
      <c r="T518" s="528">
        <v>0</v>
      </c>
      <c r="U518" s="528">
        <v>0</v>
      </c>
      <c r="V518" s="528">
        <v>0</v>
      </c>
      <c r="W518" s="528">
        <v>0</v>
      </c>
      <c r="X518" s="528"/>
      <c r="Y518" s="528"/>
      <c r="Z518" s="528"/>
      <c r="AA518" s="528"/>
      <c r="AB518" s="528"/>
    </row>
    <row r="519" spans="1:88" x14ac:dyDescent="0.3">
      <c r="A519" s="563" t="s">
        <v>2460</v>
      </c>
      <c r="B519" s="552" t="str">
        <f t="shared" si="14"/>
        <v/>
      </c>
      <c r="C519" s="558" t="s">
        <v>2461</v>
      </c>
      <c r="D519" s="585"/>
      <c r="E519" s="528">
        <v>0</v>
      </c>
      <c r="F519" s="528">
        <v>0</v>
      </c>
      <c r="G519" s="528">
        <v>0</v>
      </c>
      <c r="H519" s="528">
        <v>0</v>
      </c>
      <c r="I519" s="528">
        <v>0</v>
      </c>
      <c r="J519" s="528">
        <v>0</v>
      </c>
      <c r="K519" s="528">
        <v>0</v>
      </c>
      <c r="L519" s="528">
        <v>0</v>
      </c>
      <c r="M519" s="528">
        <v>0</v>
      </c>
      <c r="N519" s="528">
        <v>0</v>
      </c>
      <c r="O519" s="528">
        <v>0</v>
      </c>
      <c r="P519" s="528">
        <v>0</v>
      </c>
      <c r="Q519" s="528">
        <v>0</v>
      </c>
      <c r="R519" s="528">
        <v>0</v>
      </c>
      <c r="S519" s="528">
        <v>0</v>
      </c>
      <c r="T519" s="528">
        <v>0</v>
      </c>
      <c r="U519" s="528">
        <v>0</v>
      </c>
      <c r="V519" s="528">
        <v>0</v>
      </c>
      <c r="W519" s="528">
        <v>0</v>
      </c>
      <c r="X519" s="528"/>
      <c r="Y519" s="528"/>
      <c r="Z519" s="528"/>
      <c r="AA519" s="528"/>
      <c r="AB519" s="528"/>
    </row>
    <row r="520" spans="1:88" x14ac:dyDescent="0.3">
      <c r="A520" s="563" t="s">
        <v>2462</v>
      </c>
      <c r="B520" s="552" t="str">
        <f t="shared" si="14"/>
        <v/>
      </c>
      <c r="C520" s="558" t="s">
        <v>2463</v>
      </c>
      <c r="D520" s="585"/>
      <c r="E520" s="528">
        <v>0</v>
      </c>
      <c r="F520" s="528">
        <v>0</v>
      </c>
      <c r="G520" s="528">
        <v>0</v>
      </c>
      <c r="H520" s="528">
        <v>0</v>
      </c>
      <c r="I520" s="528">
        <v>0</v>
      </c>
      <c r="J520" s="528">
        <v>0</v>
      </c>
      <c r="K520" s="528">
        <v>0</v>
      </c>
      <c r="L520" s="528">
        <v>0</v>
      </c>
      <c r="M520" s="528">
        <v>0</v>
      </c>
      <c r="N520" s="528">
        <v>0</v>
      </c>
      <c r="O520" s="528">
        <v>0</v>
      </c>
      <c r="P520" s="528">
        <v>0</v>
      </c>
      <c r="Q520" s="528">
        <v>0</v>
      </c>
      <c r="R520" s="528">
        <v>0</v>
      </c>
      <c r="S520" s="528">
        <v>0</v>
      </c>
      <c r="T520" s="528">
        <v>0</v>
      </c>
      <c r="U520" s="528">
        <v>0</v>
      </c>
      <c r="V520" s="528">
        <v>0</v>
      </c>
      <c r="W520" s="528">
        <v>0</v>
      </c>
      <c r="X520" s="528"/>
      <c r="Y520" s="528"/>
      <c r="Z520" s="528"/>
      <c r="AA520" s="528"/>
      <c r="AB520" s="528"/>
    </row>
    <row r="521" spans="1:88" x14ac:dyDescent="0.3">
      <c r="A521" s="563" t="s">
        <v>2464</v>
      </c>
      <c r="B521" s="552" t="str">
        <f t="shared" si="14"/>
        <v/>
      </c>
      <c r="C521" s="556" t="s">
        <v>2465</v>
      </c>
      <c r="D521" s="585"/>
      <c r="E521" s="528">
        <v>0</v>
      </c>
      <c r="F521" s="528">
        <v>0</v>
      </c>
      <c r="G521" s="528">
        <v>0</v>
      </c>
      <c r="H521" s="528">
        <v>0</v>
      </c>
      <c r="I521" s="528">
        <v>0</v>
      </c>
      <c r="J521" s="528">
        <v>0</v>
      </c>
      <c r="K521" s="528">
        <v>0</v>
      </c>
      <c r="L521" s="528">
        <v>0</v>
      </c>
      <c r="M521" s="528">
        <v>0</v>
      </c>
      <c r="N521" s="528">
        <v>0</v>
      </c>
      <c r="O521" s="528">
        <v>0</v>
      </c>
      <c r="P521" s="528">
        <v>0</v>
      </c>
      <c r="Q521" s="528">
        <v>0</v>
      </c>
      <c r="R521" s="528">
        <v>0</v>
      </c>
      <c r="S521" s="528">
        <v>0</v>
      </c>
      <c r="T521" s="528">
        <v>0</v>
      </c>
      <c r="U521" s="528">
        <v>0</v>
      </c>
      <c r="V521" s="528">
        <v>0</v>
      </c>
      <c r="W521" s="528">
        <v>0</v>
      </c>
      <c r="X521" s="528"/>
      <c r="Y521" s="528"/>
      <c r="Z521" s="528"/>
      <c r="AA521" s="528"/>
      <c r="AB521" s="528"/>
    </row>
    <row r="522" spans="1:88" x14ac:dyDescent="0.3">
      <c r="A522" s="563" t="s">
        <v>2466</v>
      </c>
      <c r="B522" s="552" t="str">
        <f t="shared" si="14"/>
        <v/>
      </c>
      <c r="C522" s="558" t="s">
        <v>2467</v>
      </c>
      <c r="D522" s="585"/>
      <c r="E522" s="528">
        <v>0</v>
      </c>
      <c r="F522" s="528">
        <v>0</v>
      </c>
      <c r="G522" s="528">
        <v>0</v>
      </c>
      <c r="H522" s="528">
        <v>0</v>
      </c>
      <c r="I522" s="528">
        <v>0</v>
      </c>
      <c r="J522" s="528">
        <v>0</v>
      </c>
      <c r="K522" s="528">
        <v>0</v>
      </c>
      <c r="L522" s="528">
        <v>0</v>
      </c>
      <c r="M522" s="528">
        <v>0</v>
      </c>
      <c r="N522" s="528">
        <v>0</v>
      </c>
      <c r="O522" s="528">
        <v>0</v>
      </c>
      <c r="P522" s="528">
        <v>0</v>
      </c>
      <c r="Q522" s="528">
        <v>0</v>
      </c>
      <c r="R522" s="528">
        <v>0</v>
      </c>
      <c r="S522" s="528">
        <v>0</v>
      </c>
      <c r="T522" s="528">
        <v>0</v>
      </c>
      <c r="U522" s="528">
        <v>0</v>
      </c>
      <c r="V522" s="528">
        <v>0</v>
      </c>
      <c r="W522" s="528">
        <v>0</v>
      </c>
      <c r="X522" s="528"/>
      <c r="Y522" s="528"/>
      <c r="Z522" s="528"/>
      <c r="AA522" s="528"/>
      <c r="AB522" s="528"/>
    </row>
    <row r="523" spans="1:88" ht="20.25" customHeight="1" x14ac:dyDescent="0.3">
      <c r="A523" s="922" t="s">
        <v>2468</v>
      </c>
      <c r="B523" s="927" t="str">
        <f t="shared" si="14"/>
        <v/>
      </c>
      <c r="C523" s="928" t="s">
        <v>2469</v>
      </c>
      <c r="D523" s="929"/>
      <c r="E523" s="930">
        <v>0</v>
      </c>
      <c r="F523" s="930">
        <v>0</v>
      </c>
      <c r="G523" s="930">
        <v>0</v>
      </c>
      <c r="H523" s="930">
        <v>0</v>
      </c>
      <c r="I523" s="930">
        <v>0</v>
      </c>
      <c r="J523" s="930">
        <v>0</v>
      </c>
      <c r="K523" s="930">
        <v>0</v>
      </c>
      <c r="L523" s="930">
        <v>0</v>
      </c>
      <c r="M523" s="930">
        <v>0</v>
      </c>
      <c r="N523" s="930">
        <v>0</v>
      </c>
      <c r="O523" s="930">
        <v>0</v>
      </c>
      <c r="P523" s="930">
        <v>0</v>
      </c>
      <c r="Q523" s="930">
        <v>0</v>
      </c>
      <c r="R523" s="930">
        <v>0</v>
      </c>
      <c r="S523" s="930">
        <v>0</v>
      </c>
      <c r="T523" s="930">
        <v>0</v>
      </c>
      <c r="U523" s="930">
        <v>0</v>
      </c>
      <c r="V523" s="930">
        <v>0</v>
      </c>
      <c r="W523" s="930">
        <v>0</v>
      </c>
      <c r="X523" s="930"/>
      <c r="Y523" s="930"/>
      <c r="Z523" s="930"/>
      <c r="AA523" s="930"/>
      <c r="AB523" s="930"/>
    </row>
    <row r="524" spans="1:88" s="528" customFormat="1" ht="20.25" customHeight="1" x14ac:dyDescent="0.3">
      <c r="A524" s="563">
        <v>5.2</v>
      </c>
      <c r="B524" s="552" t="str">
        <f t="shared" ref="B524:B587" si="15">IF(SUM(E524:AI524)=0,"","X")</f>
        <v>X</v>
      </c>
      <c r="C524" s="541" t="s">
        <v>2470</v>
      </c>
      <c r="D524" s="585"/>
      <c r="E524" s="528">
        <v>0</v>
      </c>
      <c r="F524" s="528">
        <v>2.5443971157073975</v>
      </c>
      <c r="G524" s="528">
        <v>0</v>
      </c>
      <c r="H524" s="528">
        <v>-1.0283490419387817</v>
      </c>
      <c r="I524" s="528">
        <v>0</v>
      </c>
      <c r="J524" s="528">
        <v>0</v>
      </c>
      <c r="K524" s="528">
        <v>0</v>
      </c>
      <c r="L524" s="528">
        <v>0</v>
      </c>
      <c r="M524" s="528">
        <v>0</v>
      </c>
      <c r="N524" s="528">
        <v>0</v>
      </c>
      <c r="O524" s="528">
        <v>0</v>
      </c>
      <c r="P524" s="528">
        <v>-1.1644630432128906</v>
      </c>
      <c r="Q524" s="528">
        <v>-3.5219640731811523</v>
      </c>
      <c r="R524" s="528">
        <v>0</v>
      </c>
      <c r="S524" s="528">
        <v>0</v>
      </c>
      <c r="T524" s="528">
        <v>0</v>
      </c>
      <c r="U524" s="528">
        <v>0</v>
      </c>
      <c r="V524" s="528">
        <v>0</v>
      </c>
      <c r="W524" s="528">
        <v>0</v>
      </c>
      <c r="X524" s="528">
        <v>0</v>
      </c>
      <c r="AC524" s="529"/>
      <c r="AD524" s="529"/>
      <c r="AE524" s="529"/>
      <c r="AF524" s="554"/>
      <c r="AG524" s="554"/>
      <c r="AH524" s="554"/>
      <c r="AI524" s="554"/>
      <c r="AJ524" s="529"/>
      <c r="AM524" s="529"/>
      <c r="AN524" s="529"/>
      <c r="AO524" s="529"/>
      <c r="AP524" s="529"/>
      <c r="AQ524" s="529"/>
      <c r="AR524" s="529"/>
      <c r="AS524" s="529"/>
      <c r="AT524" s="529"/>
      <c r="AU524" s="529"/>
      <c r="AV524" s="529"/>
      <c r="AW524" s="529"/>
      <c r="AX524" s="529"/>
      <c r="AY524" s="529"/>
      <c r="AZ524" s="529"/>
      <c r="BA524" s="529"/>
      <c r="BB524" s="529"/>
      <c r="BC524" s="529"/>
      <c r="BD524" s="529"/>
      <c r="BE524" s="529"/>
      <c r="BF524" s="529"/>
      <c r="BG524" s="529"/>
      <c r="BH524" s="529"/>
      <c r="BI524" s="529"/>
      <c r="BJ524" s="529"/>
      <c r="BK524" s="529"/>
      <c r="BL524" s="529"/>
      <c r="BM524" s="529"/>
      <c r="BN524" s="529"/>
      <c r="BO524" s="529"/>
      <c r="BP524" s="529"/>
      <c r="BQ524" s="529"/>
      <c r="BR524" s="529"/>
      <c r="BS524" s="529"/>
      <c r="BT524" s="529"/>
      <c r="BU524" s="529"/>
      <c r="BV524" s="529"/>
      <c r="BW524" s="529"/>
      <c r="BX524" s="529"/>
      <c r="BY524" s="529"/>
      <c r="BZ524" s="529"/>
      <c r="CA524" s="529"/>
      <c r="CB524" s="529"/>
      <c r="CC524" s="529"/>
      <c r="CD524" s="529"/>
      <c r="CE524" s="529"/>
      <c r="CF524" s="529"/>
      <c r="CG524" s="529"/>
      <c r="CH524" s="529"/>
      <c r="CI524" s="529"/>
      <c r="CJ524" s="529"/>
    </row>
    <row r="525" spans="1:88" s="528" customFormat="1" x14ac:dyDescent="0.3">
      <c r="A525" s="563" t="s">
        <v>2471</v>
      </c>
      <c r="B525" s="552" t="str">
        <f t="shared" si="15"/>
        <v/>
      </c>
      <c r="C525" s="556" t="s">
        <v>2472</v>
      </c>
      <c r="D525" s="585"/>
      <c r="E525" s="528">
        <v>0</v>
      </c>
      <c r="F525" s="528">
        <v>0</v>
      </c>
      <c r="G525" s="528">
        <v>0</v>
      </c>
      <c r="H525" s="528">
        <v>0</v>
      </c>
      <c r="I525" s="528">
        <v>0</v>
      </c>
      <c r="J525" s="528">
        <v>0</v>
      </c>
      <c r="K525" s="528">
        <v>0</v>
      </c>
      <c r="L525" s="528">
        <v>0</v>
      </c>
      <c r="M525" s="528">
        <v>0</v>
      </c>
      <c r="N525" s="528">
        <v>0</v>
      </c>
      <c r="O525" s="528">
        <v>0</v>
      </c>
      <c r="P525" s="528">
        <v>0</v>
      </c>
      <c r="Q525" s="528">
        <v>0</v>
      </c>
      <c r="R525" s="528">
        <v>0</v>
      </c>
      <c r="S525" s="528">
        <v>0</v>
      </c>
      <c r="T525" s="528">
        <v>0</v>
      </c>
      <c r="U525" s="528">
        <v>0</v>
      </c>
      <c r="V525" s="528">
        <v>0</v>
      </c>
      <c r="W525" s="528">
        <v>0</v>
      </c>
      <c r="AC525" s="529"/>
      <c r="AD525" s="529"/>
      <c r="AE525" s="529"/>
      <c r="AF525" s="554"/>
      <c r="AG525" s="554"/>
      <c r="AH525" s="554"/>
      <c r="AI525" s="554"/>
      <c r="AJ525" s="529"/>
      <c r="AM525" s="529"/>
      <c r="AN525" s="529"/>
      <c r="AO525" s="529"/>
      <c r="AP525" s="529"/>
      <c r="AQ525" s="529"/>
      <c r="AR525" s="529"/>
      <c r="AS525" s="529"/>
      <c r="AT525" s="529"/>
      <c r="AU525" s="529"/>
      <c r="AV525" s="529"/>
      <c r="AW525" s="529"/>
      <c r="AX525" s="529"/>
      <c r="AY525" s="529"/>
      <c r="AZ525" s="529"/>
      <c r="BA525" s="529"/>
      <c r="BB525" s="529"/>
      <c r="BC525" s="529"/>
      <c r="BD525" s="529"/>
      <c r="BE525" s="529"/>
      <c r="BF525" s="529"/>
      <c r="BG525" s="529"/>
      <c r="BH525" s="529"/>
      <c r="BI525" s="529"/>
      <c r="BJ525" s="529"/>
      <c r="BK525" s="529"/>
      <c r="BL525" s="529"/>
      <c r="BM525" s="529"/>
      <c r="BN525" s="529"/>
      <c r="BO525" s="529"/>
      <c r="BP525" s="529"/>
      <c r="BQ525" s="529"/>
      <c r="BR525" s="529"/>
      <c r="BS525" s="529"/>
      <c r="BT525" s="529"/>
      <c r="BU525" s="529"/>
      <c r="BV525" s="529"/>
      <c r="BW525" s="529"/>
      <c r="BX525" s="529"/>
      <c r="BY525" s="529"/>
      <c r="BZ525" s="529"/>
      <c r="CA525" s="529"/>
      <c r="CB525" s="529"/>
      <c r="CC525" s="529"/>
      <c r="CD525" s="529"/>
      <c r="CE525" s="529"/>
      <c r="CF525" s="529"/>
      <c r="CG525" s="529"/>
      <c r="CH525" s="529"/>
      <c r="CI525" s="529"/>
      <c r="CJ525" s="529"/>
    </row>
    <row r="526" spans="1:88" s="528" customFormat="1" x14ac:dyDescent="0.3">
      <c r="A526" s="563" t="s">
        <v>2473</v>
      </c>
      <c r="B526" s="552" t="str">
        <f t="shared" si="15"/>
        <v/>
      </c>
      <c r="C526" s="558" t="s">
        <v>2474</v>
      </c>
      <c r="D526" s="585"/>
      <c r="E526" s="528">
        <v>0</v>
      </c>
      <c r="F526" s="528">
        <v>0</v>
      </c>
      <c r="G526" s="528">
        <v>0</v>
      </c>
      <c r="H526" s="528">
        <v>0</v>
      </c>
      <c r="I526" s="528">
        <v>0</v>
      </c>
      <c r="J526" s="528">
        <v>0</v>
      </c>
      <c r="K526" s="528">
        <v>0</v>
      </c>
      <c r="L526" s="528">
        <v>0</v>
      </c>
      <c r="M526" s="528">
        <v>0</v>
      </c>
      <c r="N526" s="528">
        <v>0</v>
      </c>
      <c r="O526" s="528">
        <v>0</v>
      </c>
      <c r="P526" s="528">
        <v>0</v>
      </c>
      <c r="Q526" s="528">
        <v>0</v>
      </c>
      <c r="R526" s="528">
        <v>0</v>
      </c>
      <c r="S526" s="528">
        <v>0</v>
      </c>
      <c r="T526" s="528">
        <v>0</v>
      </c>
      <c r="U526" s="528">
        <v>0</v>
      </c>
      <c r="V526" s="528">
        <v>0</v>
      </c>
      <c r="W526" s="528">
        <v>0</v>
      </c>
      <c r="AC526" s="529"/>
      <c r="AD526" s="529"/>
      <c r="AE526" s="529"/>
      <c r="AF526" s="554"/>
      <c r="AG526" s="554"/>
      <c r="AH526" s="554"/>
      <c r="AI526" s="554"/>
      <c r="AJ526" s="529"/>
      <c r="AM526" s="529"/>
      <c r="AN526" s="529"/>
      <c r="AO526" s="529"/>
      <c r="AP526" s="529"/>
      <c r="AQ526" s="529"/>
      <c r="AR526" s="529"/>
      <c r="AS526" s="529"/>
      <c r="AT526" s="529"/>
      <c r="AU526" s="529"/>
      <c r="AV526" s="529"/>
      <c r="AW526" s="529"/>
      <c r="AX526" s="529"/>
      <c r="AY526" s="529"/>
      <c r="AZ526" s="529"/>
      <c r="BA526" s="529"/>
      <c r="BB526" s="529"/>
      <c r="BC526" s="529"/>
      <c r="BD526" s="529"/>
      <c r="BE526" s="529"/>
      <c r="BF526" s="529"/>
      <c r="BG526" s="529"/>
      <c r="BH526" s="529"/>
      <c r="BI526" s="529"/>
      <c r="BJ526" s="529"/>
      <c r="BK526" s="529"/>
      <c r="BL526" s="529"/>
      <c r="BM526" s="529"/>
      <c r="BN526" s="529"/>
      <c r="BO526" s="529"/>
      <c r="BP526" s="529"/>
      <c r="BQ526" s="529"/>
      <c r="BR526" s="529"/>
      <c r="BS526" s="529"/>
      <c r="BT526" s="529"/>
      <c r="BU526" s="529"/>
      <c r="BV526" s="529"/>
      <c r="BW526" s="529"/>
      <c r="BX526" s="529"/>
      <c r="BY526" s="529"/>
      <c r="BZ526" s="529"/>
      <c r="CA526" s="529"/>
      <c r="CB526" s="529"/>
      <c r="CC526" s="529"/>
      <c r="CD526" s="529"/>
      <c r="CE526" s="529"/>
      <c r="CF526" s="529"/>
      <c r="CG526" s="529"/>
      <c r="CH526" s="529"/>
      <c r="CI526" s="529"/>
      <c r="CJ526" s="529"/>
    </row>
    <row r="527" spans="1:88" s="528" customFormat="1" x14ac:dyDescent="0.3">
      <c r="A527" s="563" t="s">
        <v>2475</v>
      </c>
      <c r="B527" s="552" t="str">
        <f t="shared" si="15"/>
        <v/>
      </c>
      <c r="C527" s="558" t="s">
        <v>2476</v>
      </c>
      <c r="D527" s="585"/>
      <c r="E527" s="528">
        <v>0</v>
      </c>
      <c r="F527" s="528">
        <v>0</v>
      </c>
      <c r="G527" s="528">
        <v>0</v>
      </c>
      <c r="H527" s="528">
        <v>0</v>
      </c>
      <c r="I527" s="528">
        <v>0</v>
      </c>
      <c r="J527" s="528">
        <v>0</v>
      </c>
      <c r="K527" s="528">
        <v>0</v>
      </c>
      <c r="L527" s="528">
        <v>0</v>
      </c>
      <c r="M527" s="528">
        <v>0</v>
      </c>
      <c r="N527" s="528">
        <v>0</v>
      </c>
      <c r="O527" s="528">
        <v>0</v>
      </c>
      <c r="P527" s="528">
        <v>0</v>
      </c>
      <c r="Q527" s="528">
        <v>0</v>
      </c>
      <c r="R527" s="528">
        <v>0</v>
      </c>
      <c r="S527" s="528">
        <v>0</v>
      </c>
      <c r="T527" s="528">
        <v>0</v>
      </c>
      <c r="U527" s="528">
        <v>0</v>
      </c>
      <c r="V527" s="528">
        <v>0</v>
      </c>
      <c r="W527" s="528">
        <v>0</v>
      </c>
      <c r="AC527" s="529"/>
      <c r="AD527" s="529"/>
      <c r="AE527" s="529"/>
      <c r="AF527" s="554"/>
      <c r="AG527" s="554"/>
      <c r="AH527" s="554"/>
      <c r="AI527" s="554"/>
      <c r="AJ527" s="529"/>
      <c r="AM527" s="529"/>
      <c r="AN527" s="529"/>
      <c r="AO527" s="529"/>
      <c r="AP527" s="529"/>
      <c r="AQ527" s="529"/>
      <c r="AR527" s="529"/>
      <c r="AS527" s="529"/>
      <c r="AT527" s="529"/>
      <c r="AU527" s="529"/>
      <c r="AV527" s="529"/>
      <c r="AW527" s="529"/>
      <c r="AX527" s="529"/>
      <c r="AY527" s="529"/>
      <c r="AZ527" s="529"/>
      <c r="BA527" s="529"/>
      <c r="BB527" s="529"/>
      <c r="BC527" s="529"/>
      <c r="BD527" s="529"/>
      <c r="BE527" s="529"/>
      <c r="BF527" s="529"/>
      <c r="BG527" s="529"/>
      <c r="BH527" s="529"/>
      <c r="BI527" s="529"/>
      <c r="BJ527" s="529"/>
      <c r="BK527" s="529"/>
      <c r="BL527" s="529"/>
      <c r="BM527" s="529"/>
      <c r="BN527" s="529"/>
      <c r="BO527" s="529"/>
      <c r="BP527" s="529"/>
      <c r="BQ527" s="529"/>
      <c r="BR527" s="529"/>
      <c r="BS527" s="529"/>
      <c r="BT527" s="529"/>
      <c r="BU527" s="529"/>
      <c r="BV527" s="529"/>
      <c r="BW527" s="529"/>
      <c r="BX527" s="529"/>
      <c r="BY527" s="529"/>
      <c r="BZ527" s="529"/>
      <c r="CA527" s="529"/>
      <c r="CB527" s="529"/>
      <c r="CC527" s="529"/>
      <c r="CD527" s="529"/>
      <c r="CE527" s="529"/>
      <c r="CF527" s="529"/>
      <c r="CG527" s="529"/>
      <c r="CH527" s="529"/>
      <c r="CI527" s="529"/>
      <c r="CJ527" s="529"/>
    </row>
    <row r="528" spans="1:88" s="528" customFormat="1" x14ac:dyDescent="0.3">
      <c r="A528" s="563" t="s">
        <v>2477</v>
      </c>
      <c r="B528" s="552" t="str">
        <f t="shared" si="15"/>
        <v>X</v>
      </c>
      <c r="C528" s="555" t="s">
        <v>2478</v>
      </c>
      <c r="D528" s="585"/>
      <c r="E528" s="528">
        <v>0</v>
      </c>
      <c r="F528" s="528">
        <v>2.5443971157073975</v>
      </c>
      <c r="G528" s="528">
        <v>0</v>
      </c>
      <c r="H528" s="528">
        <v>0</v>
      </c>
      <c r="I528" s="528">
        <v>0</v>
      </c>
      <c r="J528" s="528">
        <v>0</v>
      </c>
      <c r="K528" s="528">
        <v>0</v>
      </c>
      <c r="L528" s="528">
        <v>0</v>
      </c>
      <c r="M528" s="528">
        <v>0</v>
      </c>
      <c r="N528" s="528">
        <v>0</v>
      </c>
      <c r="O528" s="528">
        <v>0</v>
      </c>
      <c r="P528" s="528">
        <v>-1.349897027015686</v>
      </c>
      <c r="Q528" s="528">
        <v>-3.5219640731811523</v>
      </c>
      <c r="R528" s="528">
        <v>0</v>
      </c>
      <c r="S528" s="528">
        <v>0</v>
      </c>
      <c r="T528" s="528">
        <v>0</v>
      </c>
      <c r="U528" s="528">
        <v>0</v>
      </c>
      <c r="V528" s="528">
        <v>0</v>
      </c>
      <c r="W528" s="528">
        <v>0</v>
      </c>
      <c r="X528" s="528">
        <v>0</v>
      </c>
      <c r="AC528" s="529"/>
      <c r="AD528" s="529"/>
      <c r="AE528" s="529"/>
      <c r="AF528" s="554"/>
      <c r="AG528" s="554"/>
      <c r="AH528" s="554"/>
      <c r="AI528" s="554"/>
      <c r="AJ528" s="529"/>
      <c r="AM528" s="529"/>
      <c r="AN528" s="529"/>
      <c r="AO528" s="529"/>
      <c r="AP528" s="529"/>
      <c r="AQ528" s="529"/>
      <c r="AR528" s="529"/>
      <c r="AS528" s="529"/>
      <c r="AT528" s="529"/>
      <c r="AU528" s="529"/>
      <c r="AV528" s="529"/>
      <c r="AW528" s="529"/>
      <c r="AX528" s="529"/>
      <c r="AY528" s="529"/>
      <c r="AZ528" s="529"/>
      <c r="BA528" s="529"/>
      <c r="BB528" s="529"/>
      <c r="BC528" s="529"/>
      <c r="BD528" s="529"/>
      <c r="BE528" s="529"/>
      <c r="BF528" s="529"/>
      <c r="BG528" s="529"/>
      <c r="BH528" s="529"/>
      <c r="BI528" s="529"/>
      <c r="BJ528" s="529"/>
      <c r="BK528" s="529"/>
      <c r="BL528" s="529"/>
      <c r="BM528" s="529"/>
      <c r="BN528" s="529"/>
      <c r="BO528" s="529"/>
      <c r="BP528" s="529"/>
      <c r="BQ528" s="529"/>
      <c r="BR528" s="529"/>
      <c r="BS528" s="529"/>
      <c r="BT528" s="529"/>
      <c r="BU528" s="529"/>
      <c r="BV528" s="529"/>
      <c r="BW528" s="529"/>
      <c r="BX528" s="529"/>
      <c r="BY528" s="529"/>
      <c r="BZ528" s="529"/>
      <c r="CA528" s="529"/>
      <c r="CB528" s="529"/>
      <c r="CC528" s="529"/>
      <c r="CD528" s="529"/>
      <c r="CE528" s="529"/>
      <c r="CF528" s="529"/>
      <c r="CG528" s="529"/>
      <c r="CH528" s="529"/>
      <c r="CI528" s="529"/>
      <c r="CJ528" s="529"/>
    </row>
    <row r="529" spans="1:88" s="528" customFormat="1" x14ac:dyDescent="0.3">
      <c r="A529" s="563" t="s">
        <v>2479</v>
      </c>
      <c r="B529" s="552" t="str">
        <f t="shared" si="15"/>
        <v>X</v>
      </c>
      <c r="C529" s="556" t="s">
        <v>2480</v>
      </c>
      <c r="D529" s="585"/>
      <c r="E529" s="528">
        <v>0</v>
      </c>
      <c r="F529" s="528">
        <v>0</v>
      </c>
      <c r="G529" s="528">
        <v>0</v>
      </c>
      <c r="H529" s="528">
        <v>0</v>
      </c>
      <c r="I529" s="528">
        <v>0</v>
      </c>
      <c r="J529" s="528">
        <v>0</v>
      </c>
      <c r="K529" s="528">
        <v>0</v>
      </c>
      <c r="L529" s="528">
        <v>0</v>
      </c>
      <c r="M529" s="528">
        <v>0</v>
      </c>
      <c r="N529" s="528">
        <v>0</v>
      </c>
      <c r="O529" s="528">
        <v>0</v>
      </c>
      <c r="P529" s="528">
        <v>-1.349897027015686</v>
      </c>
      <c r="Q529" s="528">
        <v>0</v>
      </c>
      <c r="R529" s="528">
        <v>0</v>
      </c>
      <c r="S529" s="528">
        <v>0</v>
      </c>
      <c r="T529" s="528">
        <v>0</v>
      </c>
      <c r="U529" s="528">
        <v>0</v>
      </c>
      <c r="V529" s="528">
        <v>0</v>
      </c>
      <c r="W529" s="528">
        <v>0</v>
      </c>
      <c r="X529" s="528">
        <v>0</v>
      </c>
      <c r="AC529" s="529"/>
      <c r="AD529" s="529"/>
      <c r="AE529" s="529"/>
      <c r="AF529" s="554"/>
      <c r="AG529" s="554"/>
      <c r="AH529" s="554"/>
      <c r="AI529" s="554"/>
      <c r="AJ529" s="529"/>
      <c r="AM529" s="529"/>
      <c r="AN529" s="529"/>
      <c r="AO529" s="529"/>
      <c r="AP529" s="529"/>
      <c r="AQ529" s="529"/>
      <c r="AR529" s="529"/>
      <c r="AS529" s="529"/>
      <c r="AT529" s="529"/>
      <c r="AU529" s="529"/>
      <c r="AV529" s="529"/>
      <c r="AW529" s="529"/>
      <c r="AX529" s="529"/>
      <c r="AY529" s="529"/>
      <c r="AZ529" s="529"/>
      <c r="BA529" s="529"/>
      <c r="BB529" s="529"/>
      <c r="BC529" s="529"/>
      <c r="BD529" s="529"/>
      <c r="BE529" s="529"/>
      <c r="BF529" s="529"/>
      <c r="BG529" s="529"/>
      <c r="BH529" s="529"/>
      <c r="BI529" s="529"/>
      <c r="BJ529" s="529"/>
      <c r="BK529" s="529"/>
      <c r="BL529" s="529"/>
      <c r="BM529" s="529"/>
      <c r="BN529" s="529"/>
      <c r="BO529" s="529"/>
      <c r="BP529" s="529"/>
      <c r="BQ529" s="529"/>
      <c r="BR529" s="529"/>
      <c r="BS529" s="529"/>
      <c r="BT529" s="529"/>
      <c r="BU529" s="529"/>
      <c r="BV529" s="529"/>
      <c r="BW529" s="529"/>
      <c r="BX529" s="529"/>
      <c r="BY529" s="529"/>
      <c r="BZ529" s="529"/>
      <c r="CA529" s="529"/>
      <c r="CB529" s="529"/>
      <c r="CC529" s="529"/>
      <c r="CD529" s="529"/>
      <c r="CE529" s="529"/>
      <c r="CF529" s="529"/>
      <c r="CG529" s="529"/>
      <c r="CH529" s="529"/>
      <c r="CI529" s="529"/>
      <c r="CJ529" s="529"/>
    </row>
    <row r="530" spans="1:88" s="528" customFormat="1" x14ac:dyDescent="0.3">
      <c r="A530" s="563" t="s">
        <v>2481</v>
      </c>
      <c r="B530" s="552" t="str">
        <f t="shared" si="15"/>
        <v/>
      </c>
      <c r="C530" s="556" t="s">
        <v>2482</v>
      </c>
      <c r="D530" s="585"/>
      <c r="E530" s="528">
        <v>0</v>
      </c>
      <c r="F530" s="528">
        <v>0</v>
      </c>
      <c r="G530" s="528">
        <v>0</v>
      </c>
      <c r="H530" s="528">
        <v>0</v>
      </c>
      <c r="I530" s="528">
        <v>0</v>
      </c>
      <c r="J530" s="528">
        <v>0</v>
      </c>
      <c r="K530" s="528">
        <v>0</v>
      </c>
      <c r="L530" s="528">
        <v>0</v>
      </c>
      <c r="M530" s="528">
        <v>0</v>
      </c>
      <c r="N530" s="528">
        <v>0</v>
      </c>
      <c r="O530" s="528">
        <v>0</v>
      </c>
      <c r="P530" s="528">
        <v>0</v>
      </c>
      <c r="Q530" s="528">
        <v>0</v>
      </c>
      <c r="R530" s="528">
        <v>0</v>
      </c>
      <c r="S530" s="528">
        <v>0</v>
      </c>
      <c r="T530" s="528">
        <v>0</v>
      </c>
      <c r="U530" s="528">
        <v>0</v>
      </c>
      <c r="V530" s="528">
        <v>0</v>
      </c>
      <c r="W530" s="528">
        <v>0</v>
      </c>
      <c r="AC530" s="529"/>
      <c r="AD530" s="529"/>
      <c r="AE530" s="529"/>
      <c r="AF530" s="554"/>
      <c r="AG530" s="554"/>
      <c r="AH530" s="554"/>
      <c r="AI530" s="554"/>
      <c r="AJ530" s="529"/>
      <c r="AM530" s="529"/>
      <c r="AN530" s="529"/>
      <c r="AO530" s="529"/>
      <c r="AP530" s="529"/>
      <c r="AQ530" s="529"/>
      <c r="AR530" s="529"/>
      <c r="AS530" s="529"/>
      <c r="AT530" s="529"/>
      <c r="AU530" s="529"/>
      <c r="AV530" s="529"/>
      <c r="AW530" s="529"/>
      <c r="AX530" s="529"/>
      <c r="AY530" s="529"/>
      <c r="AZ530" s="529"/>
      <c r="BA530" s="529"/>
      <c r="BB530" s="529"/>
      <c r="BC530" s="529"/>
      <c r="BD530" s="529"/>
      <c r="BE530" s="529"/>
      <c r="BF530" s="529"/>
      <c r="BG530" s="529"/>
      <c r="BH530" s="529"/>
      <c r="BI530" s="529"/>
      <c r="BJ530" s="529"/>
      <c r="BK530" s="529"/>
      <c r="BL530" s="529"/>
      <c r="BM530" s="529"/>
      <c r="BN530" s="529"/>
      <c r="BO530" s="529"/>
      <c r="BP530" s="529"/>
      <c r="BQ530" s="529"/>
      <c r="BR530" s="529"/>
      <c r="BS530" s="529"/>
      <c r="BT530" s="529"/>
      <c r="BU530" s="529"/>
      <c r="BV530" s="529"/>
      <c r="BW530" s="529"/>
      <c r="BX530" s="529"/>
      <c r="BY530" s="529"/>
      <c r="BZ530" s="529"/>
      <c r="CA530" s="529"/>
      <c r="CB530" s="529"/>
      <c r="CC530" s="529"/>
      <c r="CD530" s="529"/>
      <c r="CE530" s="529"/>
      <c r="CF530" s="529"/>
      <c r="CG530" s="529"/>
      <c r="CH530" s="529"/>
      <c r="CI530" s="529"/>
      <c r="CJ530" s="529"/>
    </row>
    <row r="531" spans="1:88" s="528" customFormat="1" x14ac:dyDescent="0.3">
      <c r="A531" s="563" t="s">
        <v>2483</v>
      </c>
      <c r="B531" s="552" t="str">
        <f t="shared" si="15"/>
        <v/>
      </c>
      <c r="C531" s="556" t="s">
        <v>2484</v>
      </c>
      <c r="D531" s="585"/>
      <c r="E531" s="528">
        <v>0</v>
      </c>
      <c r="F531" s="528">
        <v>0</v>
      </c>
      <c r="G531" s="528">
        <v>0</v>
      </c>
      <c r="H531" s="528">
        <v>0</v>
      </c>
      <c r="I531" s="528">
        <v>0</v>
      </c>
      <c r="J531" s="528">
        <v>0</v>
      </c>
      <c r="K531" s="528">
        <v>0</v>
      </c>
      <c r="L531" s="528">
        <v>0</v>
      </c>
      <c r="M531" s="528">
        <v>0</v>
      </c>
      <c r="N531" s="528">
        <v>0</v>
      </c>
      <c r="O531" s="528">
        <v>0</v>
      </c>
      <c r="P531" s="528">
        <v>0</v>
      </c>
      <c r="Q531" s="528">
        <v>0</v>
      </c>
      <c r="R531" s="528">
        <v>0</v>
      </c>
      <c r="S531" s="528">
        <v>0</v>
      </c>
      <c r="T531" s="528">
        <v>0</v>
      </c>
      <c r="U531" s="528">
        <v>0</v>
      </c>
      <c r="V531" s="528">
        <v>0</v>
      </c>
      <c r="W531" s="528">
        <v>0</v>
      </c>
      <c r="AC531" s="529"/>
      <c r="AD531" s="529"/>
      <c r="AE531" s="529"/>
      <c r="AF531" s="554"/>
      <c r="AG531" s="554"/>
      <c r="AH531" s="554"/>
      <c r="AI531" s="554"/>
      <c r="AJ531" s="529"/>
      <c r="AM531" s="529"/>
      <c r="AN531" s="529"/>
      <c r="AO531" s="529"/>
      <c r="AP531" s="529"/>
      <c r="AQ531" s="529"/>
      <c r="AR531" s="529"/>
      <c r="AS531" s="529"/>
      <c r="AT531" s="529"/>
      <c r="AU531" s="529"/>
      <c r="AV531" s="529"/>
      <c r="AW531" s="529"/>
      <c r="AX531" s="529"/>
      <c r="AY531" s="529"/>
      <c r="AZ531" s="529"/>
      <c r="BA531" s="529"/>
      <c r="BB531" s="529"/>
      <c r="BC531" s="529"/>
      <c r="BD531" s="529"/>
      <c r="BE531" s="529"/>
      <c r="BF531" s="529"/>
      <c r="BG531" s="529"/>
      <c r="BH531" s="529"/>
      <c r="BI531" s="529"/>
      <c r="BJ531" s="529"/>
      <c r="BK531" s="529"/>
      <c r="BL531" s="529"/>
      <c r="BM531" s="529"/>
      <c r="BN531" s="529"/>
      <c r="BO531" s="529"/>
      <c r="BP531" s="529"/>
      <c r="BQ531" s="529"/>
      <c r="BR531" s="529"/>
      <c r="BS531" s="529"/>
      <c r="BT531" s="529"/>
      <c r="BU531" s="529"/>
      <c r="BV531" s="529"/>
      <c r="BW531" s="529"/>
      <c r="BX531" s="529"/>
      <c r="BY531" s="529"/>
      <c r="BZ531" s="529"/>
      <c r="CA531" s="529"/>
      <c r="CB531" s="529"/>
      <c r="CC531" s="529"/>
      <c r="CD531" s="529"/>
      <c r="CE531" s="529"/>
      <c r="CF531" s="529"/>
      <c r="CG531" s="529"/>
      <c r="CH531" s="529"/>
      <c r="CI531" s="529"/>
      <c r="CJ531" s="529"/>
    </row>
    <row r="532" spans="1:88" s="528" customFormat="1" x14ac:dyDescent="0.3">
      <c r="A532" s="563" t="s">
        <v>2485</v>
      </c>
      <c r="B532" s="552" t="str">
        <f t="shared" si="15"/>
        <v/>
      </c>
      <c r="C532" s="556" t="s">
        <v>2486</v>
      </c>
      <c r="D532" s="585"/>
      <c r="E532" s="528">
        <v>0</v>
      </c>
      <c r="F532" s="528">
        <v>0</v>
      </c>
      <c r="G532" s="528">
        <v>0</v>
      </c>
      <c r="H532" s="528">
        <v>0</v>
      </c>
      <c r="I532" s="528">
        <v>0</v>
      </c>
      <c r="J532" s="528">
        <v>0</v>
      </c>
      <c r="K532" s="528">
        <v>0</v>
      </c>
      <c r="L532" s="528">
        <v>0</v>
      </c>
      <c r="M532" s="528">
        <v>0</v>
      </c>
      <c r="N532" s="528">
        <v>0</v>
      </c>
      <c r="O532" s="528">
        <v>0</v>
      </c>
      <c r="P532" s="528">
        <v>0</v>
      </c>
      <c r="Q532" s="528">
        <v>0</v>
      </c>
      <c r="R532" s="528">
        <v>0</v>
      </c>
      <c r="S532" s="528">
        <v>0</v>
      </c>
      <c r="T532" s="528">
        <v>0</v>
      </c>
      <c r="U532" s="528">
        <v>0</v>
      </c>
      <c r="V532" s="528">
        <v>0</v>
      </c>
      <c r="W532" s="528">
        <v>0</v>
      </c>
      <c r="AC532" s="529"/>
      <c r="AD532" s="529"/>
      <c r="AE532" s="529"/>
      <c r="AF532" s="554"/>
      <c r="AG532" s="554"/>
      <c r="AH532" s="554"/>
      <c r="AI532" s="554"/>
      <c r="AJ532" s="529"/>
      <c r="AM532" s="529"/>
      <c r="AN532" s="529"/>
      <c r="AO532" s="529"/>
      <c r="AP532" s="529"/>
      <c r="AQ532" s="529"/>
      <c r="AR532" s="529"/>
      <c r="AS532" s="529"/>
      <c r="AT532" s="529"/>
      <c r="AU532" s="529"/>
      <c r="AV532" s="529"/>
      <c r="AW532" s="529"/>
      <c r="AX532" s="529"/>
      <c r="AY532" s="529"/>
      <c r="AZ532" s="529"/>
      <c r="BA532" s="529"/>
      <c r="BB532" s="529"/>
      <c r="BC532" s="529"/>
      <c r="BD532" s="529"/>
      <c r="BE532" s="529"/>
      <c r="BF532" s="529"/>
      <c r="BG532" s="529"/>
      <c r="BH532" s="529"/>
      <c r="BI532" s="529"/>
      <c r="BJ532" s="529"/>
      <c r="BK532" s="529"/>
      <c r="BL532" s="529"/>
      <c r="BM532" s="529"/>
      <c r="BN532" s="529"/>
      <c r="BO532" s="529"/>
      <c r="BP532" s="529"/>
      <c r="BQ532" s="529"/>
      <c r="BR532" s="529"/>
      <c r="BS532" s="529"/>
      <c r="BT532" s="529"/>
      <c r="BU532" s="529"/>
      <c r="BV532" s="529"/>
      <c r="BW532" s="529"/>
      <c r="BX532" s="529"/>
      <c r="BY532" s="529"/>
      <c r="BZ532" s="529"/>
      <c r="CA532" s="529"/>
      <c r="CB532" s="529"/>
      <c r="CC532" s="529"/>
      <c r="CD532" s="529"/>
      <c r="CE532" s="529"/>
      <c r="CF532" s="529"/>
      <c r="CG532" s="529"/>
      <c r="CH532" s="529"/>
      <c r="CI532" s="529"/>
      <c r="CJ532" s="529"/>
    </row>
    <row r="533" spans="1:88" s="528" customFormat="1" x14ac:dyDescent="0.3">
      <c r="A533" s="563" t="s">
        <v>2487</v>
      </c>
      <c r="B533" s="552" t="str">
        <f t="shared" si="15"/>
        <v/>
      </c>
      <c r="C533" s="558" t="s">
        <v>2488</v>
      </c>
      <c r="D533" s="585"/>
      <c r="E533" s="528">
        <v>0</v>
      </c>
      <c r="F533" s="528">
        <v>0</v>
      </c>
      <c r="G533" s="528">
        <v>0</v>
      </c>
      <c r="H533" s="528">
        <v>0</v>
      </c>
      <c r="I533" s="528">
        <v>0</v>
      </c>
      <c r="J533" s="528">
        <v>0</v>
      </c>
      <c r="K533" s="528">
        <v>0</v>
      </c>
      <c r="L533" s="528">
        <v>0</v>
      </c>
      <c r="M533" s="528">
        <v>0</v>
      </c>
      <c r="N533" s="528">
        <v>0</v>
      </c>
      <c r="O533" s="528">
        <v>0</v>
      </c>
      <c r="P533" s="528">
        <v>0</v>
      </c>
      <c r="Q533" s="528">
        <v>0</v>
      </c>
      <c r="R533" s="528">
        <v>0</v>
      </c>
      <c r="S533" s="528">
        <v>0</v>
      </c>
      <c r="T533" s="528">
        <v>0</v>
      </c>
      <c r="U533" s="528">
        <v>0</v>
      </c>
      <c r="V533" s="528">
        <v>0</v>
      </c>
      <c r="W533" s="528">
        <v>0</v>
      </c>
      <c r="AC533" s="529"/>
      <c r="AD533" s="529"/>
      <c r="AE533" s="529"/>
      <c r="AF533" s="554"/>
      <c r="AG533" s="554"/>
      <c r="AH533" s="554"/>
      <c r="AI533" s="554"/>
      <c r="AJ533" s="529"/>
      <c r="AM533" s="529"/>
      <c r="AN533" s="529"/>
      <c r="AO533" s="529"/>
      <c r="AP533" s="529"/>
      <c r="AQ533" s="529"/>
      <c r="AR533" s="529"/>
      <c r="AS533" s="529"/>
      <c r="AT533" s="529"/>
      <c r="AU533" s="529"/>
      <c r="AV533" s="529"/>
      <c r="AW533" s="529"/>
      <c r="AX533" s="529"/>
      <c r="AY533" s="529"/>
      <c r="AZ533" s="529"/>
      <c r="BA533" s="529"/>
      <c r="BB533" s="529"/>
      <c r="BC533" s="529"/>
      <c r="BD533" s="529"/>
      <c r="BE533" s="529"/>
      <c r="BF533" s="529"/>
      <c r="BG533" s="529"/>
      <c r="BH533" s="529"/>
      <c r="BI533" s="529"/>
      <c r="BJ533" s="529"/>
      <c r="BK533" s="529"/>
      <c r="BL533" s="529"/>
      <c r="BM533" s="529"/>
      <c r="BN533" s="529"/>
      <c r="BO533" s="529"/>
      <c r="BP533" s="529"/>
      <c r="BQ533" s="529"/>
      <c r="BR533" s="529"/>
      <c r="BS533" s="529"/>
      <c r="BT533" s="529"/>
      <c r="BU533" s="529"/>
      <c r="BV533" s="529"/>
      <c r="BW533" s="529"/>
      <c r="BX533" s="529"/>
      <c r="BY533" s="529"/>
      <c r="BZ533" s="529"/>
      <c r="CA533" s="529"/>
      <c r="CB533" s="529"/>
      <c r="CC533" s="529"/>
      <c r="CD533" s="529"/>
      <c r="CE533" s="529"/>
      <c r="CF533" s="529"/>
      <c r="CG533" s="529"/>
      <c r="CH533" s="529"/>
      <c r="CI533" s="529"/>
      <c r="CJ533" s="529"/>
    </row>
    <row r="534" spans="1:88" s="528" customFormat="1" x14ac:dyDescent="0.3">
      <c r="A534" s="563" t="s">
        <v>2489</v>
      </c>
      <c r="B534" s="552" t="str">
        <f t="shared" si="15"/>
        <v/>
      </c>
      <c r="C534" s="558" t="s">
        <v>2490</v>
      </c>
      <c r="D534" s="585"/>
      <c r="E534" s="528">
        <v>0</v>
      </c>
      <c r="F534" s="528">
        <v>0</v>
      </c>
      <c r="G534" s="528">
        <v>0</v>
      </c>
      <c r="H534" s="528">
        <v>0</v>
      </c>
      <c r="I534" s="528">
        <v>0</v>
      </c>
      <c r="J534" s="528">
        <v>0</v>
      </c>
      <c r="K534" s="528">
        <v>0</v>
      </c>
      <c r="L534" s="528">
        <v>0</v>
      </c>
      <c r="M534" s="528">
        <v>0</v>
      </c>
      <c r="N534" s="528">
        <v>0</v>
      </c>
      <c r="O534" s="528">
        <v>0</v>
      </c>
      <c r="P534" s="528">
        <v>0</v>
      </c>
      <c r="Q534" s="528">
        <v>0</v>
      </c>
      <c r="R534" s="528">
        <v>0</v>
      </c>
      <c r="S534" s="528">
        <v>0</v>
      </c>
      <c r="T534" s="528">
        <v>0</v>
      </c>
      <c r="U534" s="528">
        <v>0</v>
      </c>
      <c r="V534" s="528">
        <v>0</v>
      </c>
      <c r="W534" s="528">
        <v>0</v>
      </c>
      <c r="AC534" s="529"/>
      <c r="AD534" s="529"/>
      <c r="AE534" s="529"/>
      <c r="AF534" s="554"/>
      <c r="AG534" s="554"/>
      <c r="AH534" s="554"/>
      <c r="AI534" s="554"/>
      <c r="AJ534" s="529"/>
      <c r="AM534" s="529"/>
      <c r="AN534" s="529"/>
      <c r="AO534" s="529"/>
      <c r="AP534" s="529"/>
      <c r="AQ534" s="529"/>
      <c r="AR534" s="529"/>
      <c r="AS534" s="529"/>
      <c r="AT534" s="529"/>
      <c r="AU534" s="529"/>
      <c r="AV534" s="529"/>
      <c r="AW534" s="529"/>
      <c r="AX534" s="529"/>
      <c r="AY534" s="529"/>
      <c r="AZ534" s="529"/>
      <c r="BA534" s="529"/>
      <c r="BB534" s="529"/>
      <c r="BC534" s="529"/>
      <c r="BD534" s="529"/>
      <c r="BE534" s="529"/>
      <c r="BF534" s="529"/>
      <c r="BG534" s="529"/>
      <c r="BH534" s="529"/>
      <c r="BI534" s="529"/>
      <c r="BJ534" s="529"/>
      <c r="BK534" s="529"/>
      <c r="BL534" s="529"/>
      <c r="BM534" s="529"/>
      <c r="BN534" s="529"/>
      <c r="BO534" s="529"/>
      <c r="BP534" s="529"/>
      <c r="BQ534" s="529"/>
      <c r="BR534" s="529"/>
      <c r="BS534" s="529"/>
      <c r="BT534" s="529"/>
      <c r="BU534" s="529"/>
      <c r="BV534" s="529"/>
      <c r="BW534" s="529"/>
      <c r="BX534" s="529"/>
      <c r="BY534" s="529"/>
      <c r="BZ534" s="529"/>
      <c r="CA534" s="529"/>
      <c r="CB534" s="529"/>
      <c r="CC534" s="529"/>
      <c r="CD534" s="529"/>
      <c r="CE534" s="529"/>
      <c r="CF534" s="529"/>
      <c r="CG534" s="529"/>
      <c r="CH534" s="529"/>
      <c r="CI534" s="529"/>
      <c r="CJ534" s="529"/>
    </row>
    <row r="535" spans="1:88" s="528" customFormat="1" x14ac:dyDescent="0.3">
      <c r="A535" s="563" t="s">
        <v>2491</v>
      </c>
      <c r="B535" s="552" t="str">
        <f t="shared" si="15"/>
        <v/>
      </c>
      <c r="C535" s="556" t="s">
        <v>2492</v>
      </c>
      <c r="D535" s="585"/>
      <c r="E535" s="528">
        <v>0</v>
      </c>
      <c r="F535" s="528">
        <v>0</v>
      </c>
      <c r="G535" s="528">
        <v>0</v>
      </c>
      <c r="H535" s="528">
        <v>0</v>
      </c>
      <c r="I535" s="528">
        <v>0</v>
      </c>
      <c r="J535" s="528">
        <v>0</v>
      </c>
      <c r="K535" s="528">
        <v>0</v>
      </c>
      <c r="L535" s="528">
        <v>0</v>
      </c>
      <c r="M535" s="528">
        <v>0</v>
      </c>
      <c r="N535" s="528">
        <v>0</v>
      </c>
      <c r="O535" s="528">
        <v>0</v>
      </c>
      <c r="P535" s="528">
        <v>0</v>
      </c>
      <c r="Q535" s="528">
        <v>0</v>
      </c>
      <c r="R535" s="528">
        <v>0</v>
      </c>
      <c r="S535" s="528">
        <v>0</v>
      </c>
      <c r="T535" s="528">
        <v>0</v>
      </c>
      <c r="U535" s="528">
        <v>0</v>
      </c>
      <c r="V535" s="528">
        <v>0</v>
      </c>
      <c r="W535" s="528">
        <v>0</v>
      </c>
      <c r="AC535" s="529"/>
      <c r="AD535" s="529"/>
      <c r="AE535" s="529"/>
      <c r="AF535" s="554"/>
      <c r="AG535" s="554"/>
      <c r="AH535" s="554"/>
      <c r="AI535" s="554"/>
      <c r="AJ535" s="529"/>
      <c r="AM535" s="529"/>
      <c r="AN535" s="529"/>
      <c r="AO535" s="529"/>
      <c r="AP535" s="529"/>
      <c r="AQ535" s="529"/>
      <c r="AR535" s="529"/>
      <c r="AS535" s="529"/>
      <c r="AT535" s="529"/>
      <c r="AU535" s="529"/>
      <c r="AV535" s="529"/>
      <c r="AW535" s="529"/>
      <c r="AX535" s="529"/>
      <c r="AY535" s="529"/>
      <c r="AZ535" s="529"/>
      <c r="BA535" s="529"/>
      <c r="BB535" s="529"/>
      <c r="BC535" s="529"/>
      <c r="BD535" s="529"/>
      <c r="BE535" s="529"/>
      <c r="BF535" s="529"/>
      <c r="BG535" s="529"/>
      <c r="BH535" s="529"/>
      <c r="BI535" s="529"/>
      <c r="BJ535" s="529"/>
      <c r="BK535" s="529"/>
      <c r="BL535" s="529"/>
      <c r="BM535" s="529"/>
      <c r="BN535" s="529"/>
      <c r="BO535" s="529"/>
      <c r="BP535" s="529"/>
      <c r="BQ535" s="529"/>
      <c r="BR535" s="529"/>
      <c r="BS535" s="529"/>
      <c r="BT535" s="529"/>
      <c r="BU535" s="529"/>
      <c r="BV535" s="529"/>
      <c r="BW535" s="529"/>
      <c r="BX535" s="529"/>
      <c r="BY535" s="529"/>
      <c r="BZ535" s="529"/>
      <c r="CA535" s="529"/>
      <c r="CB535" s="529"/>
      <c r="CC535" s="529"/>
      <c r="CD535" s="529"/>
      <c r="CE535" s="529"/>
      <c r="CF535" s="529"/>
      <c r="CG535" s="529"/>
      <c r="CH535" s="529"/>
      <c r="CI535" s="529"/>
      <c r="CJ535" s="529"/>
    </row>
    <row r="536" spans="1:88" s="528" customFormat="1" x14ac:dyDescent="0.3">
      <c r="A536" s="563" t="s">
        <v>2493</v>
      </c>
      <c r="B536" s="552" t="str">
        <f t="shared" si="15"/>
        <v/>
      </c>
      <c r="C536" s="558" t="s">
        <v>2494</v>
      </c>
      <c r="D536" s="585"/>
      <c r="E536" s="528">
        <v>0</v>
      </c>
      <c r="F536" s="528">
        <v>0</v>
      </c>
      <c r="G536" s="528">
        <v>0</v>
      </c>
      <c r="H536" s="528">
        <v>0</v>
      </c>
      <c r="I536" s="528">
        <v>0</v>
      </c>
      <c r="J536" s="528">
        <v>0</v>
      </c>
      <c r="K536" s="528">
        <v>0</v>
      </c>
      <c r="L536" s="528">
        <v>0</v>
      </c>
      <c r="M536" s="528">
        <v>0</v>
      </c>
      <c r="N536" s="528">
        <v>0</v>
      </c>
      <c r="O536" s="528">
        <v>0</v>
      </c>
      <c r="P536" s="528">
        <v>0</v>
      </c>
      <c r="Q536" s="528">
        <v>0</v>
      </c>
      <c r="R536" s="528">
        <v>0</v>
      </c>
      <c r="S536" s="528">
        <v>0</v>
      </c>
      <c r="T536" s="528">
        <v>0</v>
      </c>
      <c r="U536" s="528">
        <v>0</v>
      </c>
      <c r="V536" s="528">
        <v>0</v>
      </c>
      <c r="W536" s="528">
        <v>0</v>
      </c>
      <c r="AC536" s="529"/>
      <c r="AD536" s="529"/>
      <c r="AE536" s="529"/>
      <c r="AF536" s="554"/>
      <c r="AG536" s="554"/>
      <c r="AH536" s="554"/>
      <c r="AI536" s="554"/>
      <c r="AJ536" s="529"/>
      <c r="AM536" s="529"/>
      <c r="AN536" s="529"/>
      <c r="AO536" s="529"/>
      <c r="AP536" s="529"/>
      <c r="AQ536" s="529"/>
      <c r="AR536" s="529"/>
      <c r="AS536" s="529"/>
      <c r="AT536" s="529"/>
      <c r="AU536" s="529"/>
      <c r="AV536" s="529"/>
      <c r="AW536" s="529"/>
      <c r="AX536" s="529"/>
      <c r="AY536" s="529"/>
      <c r="AZ536" s="529"/>
      <c r="BA536" s="529"/>
      <c r="BB536" s="529"/>
      <c r="BC536" s="529"/>
      <c r="BD536" s="529"/>
      <c r="BE536" s="529"/>
      <c r="BF536" s="529"/>
      <c r="BG536" s="529"/>
      <c r="BH536" s="529"/>
      <c r="BI536" s="529"/>
      <c r="BJ536" s="529"/>
      <c r="BK536" s="529"/>
      <c r="BL536" s="529"/>
      <c r="BM536" s="529"/>
      <c r="BN536" s="529"/>
      <c r="BO536" s="529"/>
      <c r="BP536" s="529"/>
      <c r="BQ536" s="529"/>
      <c r="BR536" s="529"/>
      <c r="BS536" s="529"/>
      <c r="BT536" s="529"/>
      <c r="BU536" s="529"/>
      <c r="BV536" s="529"/>
      <c r="BW536" s="529"/>
      <c r="BX536" s="529"/>
      <c r="BY536" s="529"/>
      <c r="BZ536" s="529"/>
      <c r="CA536" s="529"/>
      <c r="CB536" s="529"/>
      <c r="CC536" s="529"/>
      <c r="CD536" s="529"/>
      <c r="CE536" s="529"/>
      <c r="CF536" s="529"/>
      <c r="CG536" s="529"/>
      <c r="CH536" s="529"/>
      <c r="CI536" s="529"/>
      <c r="CJ536" s="529"/>
    </row>
    <row r="537" spans="1:88" s="528" customFormat="1" x14ac:dyDescent="0.3">
      <c r="A537" s="563" t="s">
        <v>2495</v>
      </c>
      <c r="B537" s="552" t="str">
        <f t="shared" si="15"/>
        <v/>
      </c>
      <c r="C537" s="558" t="s">
        <v>2496</v>
      </c>
      <c r="D537" s="585"/>
      <c r="E537" s="528">
        <v>0</v>
      </c>
      <c r="F537" s="528">
        <v>0</v>
      </c>
      <c r="G537" s="528">
        <v>0</v>
      </c>
      <c r="H537" s="528">
        <v>0</v>
      </c>
      <c r="I537" s="528">
        <v>0</v>
      </c>
      <c r="J537" s="528">
        <v>0</v>
      </c>
      <c r="K537" s="528">
        <v>0</v>
      </c>
      <c r="L537" s="528">
        <v>0</v>
      </c>
      <c r="M537" s="528">
        <v>0</v>
      </c>
      <c r="N537" s="528">
        <v>0</v>
      </c>
      <c r="O537" s="528">
        <v>0</v>
      </c>
      <c r="P537" s="528">
        <v>0</v>
      </c>
      <c r="Q537" s="528">
        <v>0</v>
      </c>
      <c r="R537" s="528">
        <v>0</v>
      </c>
      <c r="S537" s="528">
        <v>0</v>
      </c>
      <c r="T537" s="528">
        <v>0</v>
      </c>
      <c r="U537" s="528">
        <v>0</v>
      </c>
      <c r="V537" s="528">
        <v>0</v>
      </c>
      <c r="W537" s="528">
        <v>0</v>
      </c>
      <c r="AC537" s="529"/>
      <c r="AD537" s="529"/>
      <c r="AE537" s="529"/>
      <c r="AF537" s="554"/>
      <c r="AG537" s="554"/>
      <c r="AH537" s="554"/>
      <c r="AI537" s="554"/>
      <c r="AJ537" s="529"/>
      <c r="AM537" s="529"/>
      <c r="AN537" s="529"/>
      <c r="AO537" s="529"/>
      <c r="AP537" s="529"/>
      <c r="AQ537" s="529"/>
      <c r="AR537" s="529"/>
      <c r="AS537" s="529"/>
      <c r="AT537" s="529"/>
      <c r="AU537" s="529"/>
      <c r="AV537" s="529"/>
      <c r="AW537" s="529"/>
      <c r="AX537" s="529"/>
      <c r="AY537" s="529"/>
      <c r="AZ537" s="529"/>
      <c r="BA537" s="529"/>
      <c r="BB537" s="529"/>
      <c r="BC537" s="529"/>
      <c r="BD537" s="529"/>
      <c r="BE537" s="529"/>
      <c r="BF537" s="529"/>
      <c r="BG537" s="529"/>
      <c r="BH537" s="529"/>
      <c r="BI537" s="529"/>
      <c r="BJ537" s="529"/>
      <c r="BK537" s="529"/>
      <c r="BL537" s="529"/>
      <c r="BM537" s="529"/>
      <c r="BN537" s="529"/>
      <c r="BO537" s="529"/>
      <c r="BP537" s="529"/>
      <c r="BQ537" s="529"/>
      <c r="BR537" s="529"/>
      <c r="BS537" s="529"/>
      <c r="BT537" s="529"/>
      <c r="BU537" s="529"/>
      <c r="BV537" s="529"/>
      <c r="BW537" s="529"/>
      <c r="BX537" s="529"/>
      <c r="BY537" s="529"/>
      <c r="BZ537" s="529"/>
      <c r="CA537" s="529"/>
      <c r="CB537" s="529"/>
      <c r="CC537" s="529"/>
      <c r="CD537" s="529"/>
      <c r="CE537" s="529"/>
      <c r="CF537" s="529"/>
      <c r="CG537" s="529"/>
      <c r="CH537" s="529"/>
      <c r="CI537" s="529"/>
      <c r="CJ537" s="529"/>
    </row>
    <row r="538" spans="1:88" s="528" customFormat="1" x14ac:dyDescent="0.3">
      <c r="A538" s="563" t="s">
        <v>2497</v>
      </c>
      <c r="B538" s="552" t="str">
        <f t="shared" si="15"/>
        <v/>
      </c>
      <c r="C538" s="558" t="s">
        <v>2498</v>
      </c>
      <c r="D538" s="585"/>
      <c r="E538" s="528">
        <v>0</v>
      </c>
      <c r="F538" s="528">
        <v>0</v>
      </c>
      <c r="G538" s="528">
        <v>0</v>
      </c>
      <c r="H538" s="528">
        <v>0</v>
      </c>
      <c r="I538" s="528">
        <v>0</v>
      </c>
      <c r="J538" s="528">
        <v>0</v>
      </c>
      <c r="K538" s="528">
        <v>0</v>
      </c>
      <c r="L538" s="528">
        <v>0</v>
      </c>
      <c r="M538" s="528">
        <v>0</v>
      </c>
      <c r="N538" s="528">
        <v>0</v>
      </c>
      <c r="O538" s="528">
        <v>0</v>
      </c>
      <c r="P538" s="528">
        <v>0</v>
      </c>
      <c r="Q538" s="528">
        <v>0</v>
      </c>
      <c r="R538" s="528">
        <v>0</v>
      </c>
      <c r="S538" s="528">
        <v>0</v>
      </c>
      <c r="T538" s="528">
        <v>0</v>
      </c>
      <c r="U538" s="528">
        <v>0</v>
      </c>
      <c r="V538" s="528">
        <v>0</v>
      </c>
      <c r="W538" s="528">
        <v>0</v>
      </c>
      <c r="AC538" s="529"/>
      <c r="AD538" s="529"/>
      <c r="AE538" s="529"/>
      <c r="AF538" s="554"/>
      <c r="AG538" s="554"/>
      <c r="AH538" s="554"/>
      <c r="AI538" s="554"/>
      <c r="AJ538" s="529"/>
      <c r="AM538" s="529"/>
      <c r="AN538" s="529"/>
      <c r="AO538" s="529"/>
      <c r="AP538" s="529"/>
      <c r="AQ538" s="529"/>
      <c r="AR538" s="529"/>
      <c r="AS538" s="529"/>
      <c r="AT538" s="529"/>
      <c r="AU538" s="529"/>
      <c r="AV538" s="529"/>
      <c r="AW538" s="529"/>
      <c r="AX538" s="529"/>
      <c r="AY538" s="529"/>
      <c r="AZ538" s="529"/>
      <c r="BA538" s="529"/>
      <c r="BB538" s="529"/>
      <c r="BC538" s="529"/>
      <c r="BD538" s="529"/>
      <c r="BE538" s="529"/>
      <c r="BF538" s="529"/>
      <c r="BG538" s="529"/>
      <c r="BH538" s="529"/>
      <c r="BI538" s="529"/>
      <c r="BJ538" s="529"/>
      <c r="BK538" s="529"/>
      <c r="BL538" s="529"/>
      <c r="BM538" s="529"/>
      <c r="BN538" s="529"/>
      <c r="BO538" s="529"/>
      <c r="BP538" s="529"/>
      <c r="BQ538" s="529"/>
      <c r="BR538" s="529"/>
      <c r="BS538" s="529"/>
      <c r="BT538" s="529"/>
      <c r="BU538" s="529"/>
      <c r="BV538" s="529"/>
      <c r="BW538" s="529"/>
      <c r="BX538" s="529"/>
      <c r="BY538" s="529"/>
      <c r="BZ538" s="529"/>
      <c r="CA538" s="529"/>
      <c r="CB538" s="529"/>
      <c r="CC538" s="529"/>
      <c r="CD538" s="529"/>
      <c r="CE538" s="529"/>
      <c r="CF538" s="529"/>
      <c r="CG538" s="529"/>
      <c r="CH538" s="529"/>
      <c r="CI538" s="529"/>
      <c r="CJ538" s="529"/>
    </row>
    <row r="539" spans="1:88" s="528" customFormat="1" x14ac:dyDescent="0.3">
      <c r="A539" s="563" t="s">
        <v>2499</v>
      </c>
      <c r="B539" s="552" t="str">
        <f t="shared" si="15"/>
        <v/>
      </c>
      <c r="C539" s="558" t="s">
        <v>2500</v>
      </c>
      <c r="D539" s="585"/>
      <c r="E539" s="528">
        <v>0</v>
      </c>
      <c r="F539" s="528">
        <v>0</v>
      </c>
      <c r="G539" s="528">
        <v>0</v>
      </c>
      <c r="H539" s="528">
        <v>0</v>
      </c>
      <c r="I539" s="528">
        <v>0</v>
      </c>
      <c r="J539" s="528">
        <v>0</v>
      </c>
      <c r="K539" s="528">
        <v>0</v>
      </c>
      <c r="L539" s="528">
        <v>0</v>
      </c>
      <c r="M539" s="528">
        <v>0</v>
      </c>
      <c r="N539" s="528">
        <v>0</v>
      </c>
      <c r="O539" s="528">
        <v>0</v>
      </c>
      <c r="P539" s="528">
        <v>0</v>
      </c>
      <c r="Q539" s="528">
        <v>0</v>
      </c>
      <c r="R539" s="528">
        <v>0</v>
      </c>
      <c r="S539" s="528">
        <v>0</v>
      </c>
      <c r="T539" s="528">
        <v>0</v>
      </c>
      <c r="U539" s="528">
        <v>0</v>
      </c>
      <c r="V539" s="528">
        <v>0</v>
      </c>
      <c r="W539" s="528">
        <v>0</v>
      </c>
      <c r="AC539" s="529"/>
      <c r="AD539" s="529"/>
      <c r="AE539" s="529"/>
      <c r="AF539" s="554"/>
      <c r="AG539" s="554"/>
      <c r="AH539" s="554"/>
      <c r="AI539" s="554"/>
      <c r="AJ539" s="529"/>
      <c r="AM539" s="529"/>
      <c r="AN539" s="529"/>
      <c r="AO539" s="529"/>
      <c r="AP539" s="529"/>
      <c r="AQ539" s="529"/>
      <c r="AR539" s="529"/>
      <c r="AS539" s="529"/>
      <c r="AT539" s="529"/>
      <c r="AU539" s="529"/>
      <c r="AV539" s="529"/>
      <c r="AW539" s="529"/>
      <c r="AX539" s="529"/>
      <c r="AY539" s="529"/>
      <c r="AZ539" s="529"/>
      <c r="BA539" s="529"/>
      <c r="BB539" s="529"/>
      <c r="BC539" s="529"/>
      <c r="BD539" s="529"/>
      <c r="BE539" s="529"/>
      <c r="BF539" s="529"/>
      <c r="BG539" s="529"/>
      <c r="BH539" s="529"/>
      <c r="BI539" s="529"/>
      <c r="BJ539" s="529"/>
      <c r="BK539" s="529"/>
      <c r="BL539" s="529"/>
      <c r="BM539" s="529"/>
      <c r="BN539" s="529"/>
      <c r="BO539" s="529"/>
      <c r="BP539" s="529"/>
      <c r="BQ539" s="529"/>
      <c r="BR539" s="529"/>
      <c r="BS539" s="529"/>
      <c r="BT539" s="529"/>
      <c r="BU539" s="529"/>
      <c r="BV539" s="529"/>
      <c r="BW539" s="529"/>
      <c r="BX539" s="529"/>
      <c r="BY539" s="529"/>
      <c r="BZ539" s="529"/>
      <c r="CA539" s="529"/>
      <c r="CB539" s="529"/>
      <c r="CC539" s="529"/>
      <c r="CD539" s="529"/>
      <c r="CE539" s="529"/>
      <c r="CF539" s="529"/>
      <c r="CG539" s="529"/>
      <c r="CH539" s="529"/>
      <c r="CI539" s="529"/>
      <c r="CJ539" s="529"/>
    </row>
    <row r="540" spans="1:88" s="528" customFormat="1" x14ac:dyDescent="0.3">
      <c r="A540" s="563" t="s">
        <v>2501</v>
      </c>
      <c r="B540" s="552" t="str">
        <f t="shared" si="15"/>
        <v/>
      </c>
      <c r="C540" s="558" t="s">
        <v>2502</v>
      </c>
      <c r="D540" s="585"/>
      <c r="E540" s="528">
        <v>0</v>
      </c>
      <c r="F540" s="528">
        <v>0</v>
      </c>
      <c r="G540" s="528">
        <v>0</v>
      </c>
      <c r="H540" s="528">
        <v>0</v>
      </c>
      <c r="I540" s="528">
        <v>0</v>
      </c>
      <c r="J540" s="528">
        <v>0</v>
      </c>
      <c r="K540" s="528">
        <v>0</v>
      </c>
      <c r="L540" s="528">
        <v>0</v>
      </c>
      <c r="M540" s="528">
        <v>0</v>
      </c>
      <c r="N540" s="528">
        <v>0</v>
      </c>
      <c r="O540" s="528">
        <v>0</v>
      </c>
      <c r="P540" s="528">
        <v>0</v>
      </c>
      <c r="Q540" s="528">
        <v>0</v>
      </c>
      <c r="R540" s="528">
        <v>0</v>
      </c>
      <c r="S540" s="528">
        <v>0</v>
      </c>
      <c r="T540" s="528">
        <v>0</v>
      </c>
      <c r="U540" s="528">
        <v>0</v>
      </c>
      <c r="V540" s="528">
        <v>0</v>
      </c>
      <c r="W540" s="528">
        <v>0</v>
      </c>
      <c r="AC540" s="529"/>
      <c r="AD540" s="529"/>
      <c r="AE540" s="529"/>
      <c r="AF540" s="554"/>
      <c r="AG540" s="554"/>
      <c r="AH540" s="554"/>
      <c r="AI540" s="554"/>
      <c r="AJ540" s="529"/>
      <c r="AM540" s="529"/>
      <c r="AN540" s="529"/>
      <c r="AO540" s="529"/>
      <c r="AP540" s="529"/>
      <c r="AQ540" s="529"/>
      <c r="AR540" s="529"/>
      <c r="AS540" s="529"/>
      <c r="AT540" s="529"/>
      <c r="AU540" s="529"/>
      <c r="AV540" s="529"/>
      <c r="AW540" s="529"/>
      <c r="AX540" s="529"/>
      <c r="AY540" s="529"/>
      <c r="AZ540" s="529"/>
      <c r="BA540" s="529"/>
      <c r="BB540" s="529"/>
      <c r="BC540" s="529"/>
      <c r="BD540" s="529"/>
      <c r="BE540" s="529"/>
      <c r="BF540" s="529"/>
      <c r="BG540" s="529"/>
      <c r="BH540" s="529"/>
      <c r="BI540" s="529"/>
      <c r="BJ540" s="529"/>
      <c r="BK540" s="529"/>
      <c r="BL540" s="529"/>
      <c r="BM540" s="529"/>
      <c r="BN540" s="529"/>
      <c r="BO540" s="529"/>
      <c r="BP540" s="529"/>
      <c r="BQ540" s="529"/>
      <c r="BR540" s="529"/>
      <c r="BS540" s="529"/>
      <c r="BT540" s="529"/>
      <c r="BU540" s="529"/>
      <c r="BV540" s="529"/>
      <c r="BW540" s="529"/>
      <c r="BX540" s="529"/>
      <c r="BY540" s="529"/>
      <c r="BZ540" s="529"/>
      <c r="CA540" s="529"/>
      <c r="CB540" s="529"/>
      <c r="CC540" s="529"/>
      <c r="CD540" s="529"/>
      <c r="CE540" s="529"/>
      <c r="CF540" s="529"/>
      <c r="CG540" s="529"/>
      <c r="CH540" s="529"/>
      <c r="CI540" s="529"/>
      <c r="CJ540" s="529"/>
    </row>
    <row r="541" spans="1:88" s="528" customFormat="1" x14ac:dyDescent="0.3">
      <c r="A541" s="563" t="s">
        <v>2503</v>
      </c>
      <c r="B541" s="552" t="str">
        <f t="shared" si="15"/>
        <v/>
      </c>
      <c r="C541" s="556" t="s">
        <v>2504</v>
      </c>
      <c r="D541" s="585"/>
      <c r="E541" s="528">
        <v>0</v>
      </c>
      <c r="F541" s="528">
        <v>0</v>
      </c>
      <c r="G541" s="528">
        <v>0</v>
      </c>
      <c r="H541" s="528">
        <v>0</v>
      </c>
      <c r="I541" s="528">
        <v>0</v>
      </c>
      <c r="J541" s="528">
        <v>0</v>
      </c>
      <c r="K541" s="528">
        <v>0</v>
      </c>
      <c r="L541" s="528">
        <v>0</v>
      </c>
      <c r="M541" s="528">
        <v>0</v>
      </c>
      <c r="N541" s="528">
        <v>0</v>
      </c>
      <c r="O541" s="528">
        <v>0</v>
      </c>
      <c r="P541" s="528">
        <v>0</v>
      </c>
      <c r="Q541" s="528">
        <v>0</v>
      </c>
      <c r="R541" s="528">
        <v>0</v>
      </c>
      <c r="S541" s="528">
        <v>0</v>
      </c>
      <c r="T541" s="528">
        <v>0</v>
      </c>
      <c r="U541" s="528">
        <v>0</v>
      </c>
      <c r="V541" s="528">
        <v>0</v>
      </c>
      <c r="W541" s="528">
        <v>0</v>
      </c>
      <c r="AC541" s="529"/>
      <c r="AD541" s="529"/>
      <c r="AE541" s="529"/>
      <c r="AF541" s="554"/>
      <c r="AG541" s="554"/>
      <c r="AH541" s="554"/>
      <c r="AI541" s="554"/>
      <c r="AJ541" s="529"/>
      <c r="AM541" s="529"/>
      <c r="AN541" s="529"/>
      <c r="AO541" s="529"/>
      <c r="AP541" s="529"/>
      <c r="AQ541" s="529"/>
      <c r="AR541" s="529"/>
      <c r="AS541" s="529"/>
      <c r="AT541" s="529"/>
      <c r="AU541" s="529"/>
      <c r="AV541" s="529"/>
      <c r="AW541" s="529"/>
      <c r="AX541" s="529"/>
      <c r="AY541" s="529"/>
      <c r="AZ541" s="529"/>
      <c r="BA541" s="529"/>
      <c r="BB541" s="529"/>
      <c r="BC541" s="529"/>
      <c r="BD541" s="529"/>
      <c r="BE541" s="529"/>
      <c r="BF541" s="529"/>
      <c r="BG541" s="529"/>
      <c r="BH541" s="529"/>
      <c r="BI541" s="529"/>
      <c r="BJ541" s="529"/>
      <c r="BK541" s="529"/>
      <c r="BL541" s="529"/>
      <c r="BM541" s="529"/>
      <c r="BN541" s="529"/>
      <c r="BO541" s="529"/>
      <c r="BP541" s="529"/>
      <c r="BQ541" s="529"/>
      <c r="BR541" s="529"/>
      <c r="BS541" s="529"/>
      <c r="BT541" s="529"/>
      <c r="BU541" s="529"/>
      <c r="BV541" s="529"/>
      <c r="BW541" s="529"/>
      <c r="BX541" s="529"/>
      <c r="BY541" s="529"/>
      <c r="BZ541" s="529"/>
      <c r="CA541" s="529"/>
      <c r="CB541" s="529"/>
      <c r="CC541" s="529"/>
      <c r="CD541" s="529"/>
      <c r="CE541" s="529"/>
      <c r="CF541" s="529"/>
      <c r="CG541" s="529"/>
      <c r="CH541" s="529"/>
      <c r="CI541" s="529"/>
      <c r="CJ541" s="529"/>
    </row>
    <row r="542" spans="1:88" s="528" customFormat="1" x14ac:dyDescent="0.3">
      <c r="A542" s="563" t="s">
        <v>2505</v>
      </c>
      <c r="B542" s="552" t="str">
        <f t="shared" si="15"/>
        <v/>
      </c>
      <c r="C542" s="558" t="s">
        <v>2506</v>
      </c>
      <c r="D542" s="585"/>
      <c r="E542" s="528">
        <v>0</v>
      </c>
      <c r="F542" s="528">
        <v>0</v>
      </c>
      <c r="G542" s="528">
        <v>0</v>
      </c>
      <c r="H542" s="528">
        <v>0</v>
      </c>
      <c r="I542" s="528">
        <v>0</v>
      </c>
      <c r="J542" s="528">
        <v>0</v>
      </c>
      <c r="K542" s="528">
        <v>0</v>
      </c>
      <c r="L542" s="528">
        <v>0</v>
      </c>
      <c r="M542" s="528">
        <v>0</v>
      </c>
      <c r="N542" s="528">
        <v>0</v>
      </c>
      <c r="O542" s="528">
        <v>0</v>
      </c>
      <c r="P542" s="528">
        <v>0</v>
      </c>
      <c r="Q542" s="528">
        <v>0</v>
      </c>
      <c r="R542" s="528">
        <v>0</v>
      </c>
      <c r="S542" s="528">
        <v>0</v>
      </c>
      <c r="T542" s="528">
        <v>0</v>
      </c>
      <c r="U542" s="528">
        <v>0</v>
      </c>
      <c r="V542" s="528">
        <v>0</v>
      </c>
      <c r="W542" s="528">
        <v>0</v>
      </c>
      <c r="AC542" s="529"/>
      <c r="AD542" s="529"/>
      <c r="AE542" s="529"/>
      <c r="AF542" s="554"/>
      <c r="AG542" s="554"/>
      <c r="AH542" s="554"/>
      <c r="AI542" s="554"/>
      <c r="AJ542" s="529"/>
      <c r="AM542" s="529"/>
      <c r="AN542" s="529"/>
      <c r="AO542" s="529"/>
      <c r="AP542" s="529"/>
      <c r="AQ542" s="529"/>
      <c r="AR542" s="529"/>
      <c r="AS542" s="529"/>
      <c r="AT542" s="529"/>
      <c r="AU542" s="529"/>
      <c r="AV542" s="529"/>
      <c r="AW542" s="529"/>
      <c r="AX542" s="529"/>
      <c r="AY542" s="529"/>
      <c r="AZ542" s="529"/>
      <c r="BA542" s="529"/>
      <c r="BB542" s="529"/>
      <c r="BC542" s="529"/>
      <c r="BD542" s="529"/>
      <c r="BE542" s="529"/>
      <c r="BF542" s="529"/>
      <c r="BG542" s="529"/>
      <c r="BH542" s="529"/>
      <c r="BI542" s="529"/>
      <c r="BJ542" s="529"/>
      <c r="BK542" s="529"/>
      <c r="BL542" s="529"/>
      <c r="BM542" s="529"/>
      <c r="BN542" s="529"/>
      <c r="BO542" s="529"/>
      <c r="BP542" s="529"/>
      <c r="BQ542" s="529"/>
      <c r="BR542" s="529"/>
      <c r="BS542" s="529"/>
      <c r="BT542" s="529"/>
      <c r="BU542" s="529"/>
      <c r="BV542" s="529"/>
      <c r="BW542" s="529"/>
      <c r="BX542" s="529"/>
      <c r="BY542" s="529"/>
      <c r="BZ542" s="529"/>
      <c r="CA542" s="529"/>
      <c r="CB542" s="529"/>
      <c r="CC542" s="529"/>
      <c r="CD542" s="529"/>
      <c r="CE542" s="529"/>
      <c r="CF542" s="529"/>
      <c r="CG542" s="529"/>
      <c r="CH542" s="529"/>
      <c r="CI542" s="529"/>
      <c r="CJ542" s="529"/>
    </row>
    <row r="543" spans="1:88" s="528" customFormat="1" x14ac:dyDescent="0.3">
      <c r="A543" s="563" t="s">
        <v>2507</v>
      </c>
      <c r="B543" s="552" t="str">
        <f t="shared" si="15"/>
        <v/>
      </c>
      <c r="C543" s="558" t="s">
        <v>2508</v>
      </c>
      <c r="D543" s="585"/>
      <c r="E543" s="528">
        <v>0</v>
      </c>
      <c r="F543" s="528">
        <v>0</v>
      </c>
      <c r="G543" s="528">
        <v>0</v>
      </c>
      <c r="H543" s="528">
        <v>0</v>
      </c>
      <c r="I543" s="528">
        <v>0</v>
      </c>
      <c r="J543" s="528">
        <v>0</v>
      </c>
      <c r="K543" s="528">
        <v>0</v>
      </c>
      <c r="L543" s="528">
        <v>0</v>
      </c>
      <c r="M543" s="528">
        <v>0</v>
      </c>
      <c r="N543" s="528">
        <v>0</v>
      </c>
      <c r="O543" s="528">
        <v>0</v>
      </c>
      <c r="P543" s="528">
        <v>0</v>
      </c>
      <c r="Q543" s="528">
        <v>0</v>
      </c>
      <c r="R543" s="528">
        <v>0</v>
      </c>
      <c r="S543" s="528">
        <v>0</v>
      </c>
      <c r="T543" s="528">
        <v>0</v>
      </c>
      <c r="U543" s="528">
        <v>0</v>
      </c>
      <c r="V543" s="528">
        <v>0</v>
      </c>
      <c r="W543" s="528">
        <v>0</v>
      </c>
      <c r="AC543" s="529"/>
      <c r="AD543" s="529"/>
      <c r="AE543" s="529"/>
      <c r="AF543" s="554"/>
      <c r="AG543" s="554"/>
      <c r="AH543" s="554"/>
      <c r="AI543" s="554"/>
      <c r="AJ543" s="529"/>
      <c r="AM543" s="529"/>
      <c r="AN543" s="529"/>
      <c r="AO543" s="529"/>
      <c r="AP543" s="529"/>
      <c r="AQ543" s="529"/>
      <c r="AR543" s="529"/>
      <c r="AS543" s="529"/>
      <c r="AT543" s="529"/>
      <c r="AU543" s="529"/>
      <c r="AV543" s="529"/>
      <c r="AW543" s="529"/>
      <c r="AX543" s="529"/>
      <c r="AY543" s="529"/>
      <c r="AZ543" s="529"/>
      <c r="BA543" s="529"/>
      <c r="BB543" s="529"/>
      <c r="BC543" s="529"/>
      <c r="BD543" s="529"/>
      <c r="BE543" s="529"/>
      <c r="BF543" s="529"/>
      <c r="BG543" s="529"/>
      <c r="BH543" s="529"/>
      <c r="BI543" s="529"/>
      <c r="BJ543" s="529"/>
      <c r="BK543" s="529"/>
      <c r="BL543" s="529"/>
      <c r="BM543" s="529"/>
      <c r="BN543" s="529"/>
      <c r="BO543" s="529"/>
      <c r="BP543" s="529"/>
      <c r="BQ543" s="529"/>
      <c r="BR543" s="529"/>
      <c r="BS543" s="529"/>
      <c r="BT543" s="529"/>
      <c r="BU543" s="529"/>
      <c r="BV543" s="529"/>
      <c r="BW543" s="529"/>
      <c r="BX543" s="529"/>
      <c r="BY543" s="529"/>
      <c r="BZ543" s="529"/>
      <c r="CA543" s="529"/>
      <c r="CB543" s="529"/>
      <c r="CC543" s="529"/>
      <c r="CD543" s="529"/>
      <c r="CE543" s="529"/>
      <c r="CF543" s="529"/>
      <c r="CG543" s="529"/>
      <c r="CH543" s="529"/>
      <c r="CI543" s="529"/>
      <c r="CJ543" s="529"/>
    </row>
    <row r="544" spans="1:88" s="528" customFormat="1" x14ac:dyDescent="0.3">
      <c r="A544" s="563" t="s">
        <v>2509</v>
      </c>
      <c r="B544" s="552" t="str">
        <f t="shared" si="15"/>
        <v>X</v>
      </c>
      <c r="C544" s="556" t="s">
        <v>2510</v>
      </c>
      <c r="D544" s="585"/>
      <c r="E544" s="528">
        <v>0</v>
      </c>
      <c r="F544" s="528">
        <v>2.5443971157073975</v>
      </c>
      <c r="G544" s="528">
        <v>0</v>
      </c>
      <c r="H544" s="528">
        <v>0</v>
      </c>
      <c r="I544" s="528">
        <v>0</v>
      </c>
      <c r="J544" s="528">
        <v>0</v>
      </c>
      <c r="K544" s="528">
        <v>0</v>
      </c>
      <c r="L544" s="528">
        <v>0</v>
      </c>
      <c r="M544" s="528">
        <v>0</v>
      </c>
      <c r="N544" s="528">
        <v>0</v>
      </c>
      <c r="O544" s="528">
        <v>0</v>
      </c>
      <c r="P544" s="528">
        <v>0</v>
      </c>
      <c r="Q544" s="528">
        <v>-3.5219640731811523</v>
      </c>
      <c r="R544" s="528">
        <v>0</v>
      </c>
      <c r="S544" s="528">
        <v>0</v>
      </c>
      <c r="T544" s="528">
        <v>0</v>
      </c>
      <c r="U544" s="528">
        <v>0</v>
      </c>
      <c r="V544" s="528">
        <v>0</v>
      </c>
      <c r="W544" s="528">
        <v>0</v>
      </c>
      <c r="X544" s="528">
        <v>0</v>
      </c>
      <c r="AC544" s="529"/>
      <c r="AD544" s="529"/>
      <c r="AE544" s="529"/>
      <c r="AF544" s="554"/>
      <c r="AG544" s="554"/>
      <c r="AH544" s="554"/>
      <c r="AI544" s="554"/>
      <c r="AJ544" s="529"/>
      <c r="AM544" s="529"/>
      <c r="AN544" s="529"/>
      <c r="AO544" s="529"/>
      <c r="AP544" s="529"/>
      <c r="AQ544" s="529"/>
      <c r="AR544" s="529"/>
      <c r="AS544" s="529"/>
      <c r="AT544" s="529"/>
      <c r="AU544" s="529"/>
      <c r="AV544" s="529"/>
      <c r="AW544" s="529"/>
      <c r="AX544" s="529"/>
      <c r="AY544" s="529"/>
      <c r="AZ544" s="529"/>
      <c r="BA544" s="529"/>
      <c r="BB544" s="529"/>
      <c r="BC544" s="529"/>
      <c r="BD544" s="529"/>
      <c r="BE544" s="529"/>
      <c r="BF544" s="529"/>
      <c r="BG544" s="529"/>
      <c r="BH544" s="529"/>
      <c r="BI544" s="529"/>
      <c r="BJ544" s="529"/>
      <c r="BK544" s="529"/>
      <c r="BL544" s="529"/>
      <c r="BM544" s="529"/>
      <c r="BN544" s="529"/>
      <c r="BO544" s="529"/>
      <c r="BP544" s="529"/>
      <c r="BQ544" s="529"/>
      <c r="BR544" s="529"/>
      <c r="BS544" s="529"/>
      <c r="BT544" s="529"/>
      <c r="BU544" s="529"/>
      <c r="BV544" s="529"/>
      <c r="BW544" s="529"/>
      <c r="BX544" s="529"/>
      <c r="BY544" s="529"/>
      <c r="BZ544" s="529"/>
      <c r="CA544" s="529"/>
      <c r="CB544" s="529"/>
      <c r="CC544" s="529"/>
      <c r="CD544" s="529"/>
      <c r="CE544" s="529"/>
      <c r="CF544" s="529"/>
      <c r="CG544" s="529"/>
      <c r="CH544" s="529"/>
      <c r="CI544" s="529"/>
      <c r="CJ544" s="529"/>
    </row>
    <row r="545" spans="1:88" s="528" customFormat="1" x14ac:dyDescent="0.3">
      <c r="A545" s="563" t="s">
        <v>2511</v>
      </c>
      <c r="B545" s="552" t="str">
        <f t="shared" si="15"/>
        <v/>
      </c>
      <c r="C545" s="558" t="s">
        <v>2512</v>
      </c>
      <c r="D545" s="585"/>
      <c r="E545" s="528">
        <v>0</v>
      </c>
      <c r="F545" s="528">
        <v>0</v>
      </c>
      <c r="G545" s="528">
        <v>0</v>
      </c>
      <c r="H545" s="528">
        <v>0</v>
      </c>
      <c r="I545" s="528">
        <v>0</v>
      </c>
      <c r="J545" s="528">
        <v>0</v>
      </c>
      <c r="K545" s="528">
        <v>0</v>
      </c>
      <c r="L545" s="528">
        <v>0</v>
      </c>
      <c r="M545" s="528">
        <v>0</v>
      </c>
      <c r="N545" s="528">
        <v>0</v>
      </c>
      <c r="O545" s="528">
        <v>0</v>
      </c>
      <c r="P545" s="528">
        <v>0</v>
      </c>
      <c r="Q545" s="528">
        <v>0</v>
      </c>
      <c r="R545" s="528">
        <v>0</v>
      </c>
      <c r="S545" s="528">
        <v>0</v>
      </c>
      <c r="T545" s="528">
        <v>0</v>
      </c>
      <c r="U545" s="528">
        <v>0</v>
      </c>
      <c r="V545" s="528">
        <v>0</v>
      </c>
      <c r="W545" s="528">
        <v>0</v>
      </c>
      <c r="AC545" s="529"/>
      <c r="AD545" s="529"/>
      <c r="AE545" s="529"/>
      <c r="AF545" s="554"/>
      <c r="AG545" s="554"/>
      <c r="AH545" s="554"/>
      <c r="AI545" s="554"/>
      <c r="AJ545" s="529"/>
      <c r="AM545" s="529"/>
      <c r="AN545" s="529"/>
      <c r="AO545" s="529"/>
      <c r="AP545" s="529"/>
      <c r="AQ545" s="529"/>
      <c r="AR545" s="529"/>
      <c r="AS545" s="529"/>
      <c r="AT545" s="529"/>
      <c r="AU545" s="529"/>
      <c r="AV545" s="529"/>
      <c r="AW545" s="529"/>
      <c r="AX545" s="529"/>
      <c r="AY545" s="529"/>
      <c r="AZ545" s="529"/>
      <c r="BA545" s="529"/>
      <c r="BB545" s="529"/>
      <c r="BC545" s="529"/>
      <c r="BD545" s="529"/>
      <c r="BE545" s="529"/>
      <c r="BF545" s="529"/>
      <c r="BG545" s="529"/>
      <c r="BH545" s="529"/>
      <c r="BI545" s="529"/>
      <c r="BJ545" s="529"/>
      <c r="BK545" s="529"/>
      <c r="BL545" s="529"/>
      <c r="BM545" s="529"/>
      <c r="BN545" s="529"/>
      <c r="BO545" s="529"/>
      <c r="BP545" s="529"/>
      <c r="BQ545" s="529"/>
      <c r="BR545" s="529"/>
      <c r="BS545" s="529"/>
      <c r="BT545" s="529"/>
      <c r="BU545" s="529"/>
      <c r="BV545" s="529"/>
      <c r="BW545" s="529"/>
      <c r="BX545" s="529"/>
      <c r="BY545" s="529"/>
      <c r="BZ545" s="529"/>
      <c r="CA545" s="529"/>
      <c r="CB545" s="529"/>
      <c r="CC545" s="529"/>
      <c r="CD545" s="529"/>
      <c r="CE545" s="529"/>
      <c r="CF545" s="529"/>
      <c r="CG545" s="529"/>
      <c r="CH545" s="529"/>
      <c r="CI545" s="529"/>
      <c r="CJ545" s="529"/>
    </row>
    <row r="546" spans="1:88" s="528" customFormat="1" x14ac:dyDescent="0.3">
      <c r="A546" s="563" t="s">
        <v>2513</v>
      </c>
      <c r="B546" s="552" t="str">
        <f t="shared" si="15"/>
        <v>X</v>
      </c>
      <c r="C546" s="558" t="s">
        <v>2514</v>
      </c>
      <c r="D546" s="585"/>
      <c r="E546" s="528">
        <v>0</v>
      </c>
      <c r="F546" s="528">
        <v>2.5443971157073975</v>
      </c>
      <c r="G546" s="528">
        <v>0</v>
      </c>
      <c r="H546" s="528">
        <v>0</v>
      </c>
      <c r="I546" s="528">
        <v>0</v>
      </c>
      <c r="J546" s="528">
        <v>0</v>
      </c>
      <c r="K546" s="528">
        <v>0</v>
      </c>
      <c r="L546" s="528">
        <v>0</v>
      </c>
      <c r="M546" s="528">
        <v>0</v>
      </c>
      <c r="N546" s="528">
        <v>0</v>
      </c>
      <c r="O546" s="528">
        <v>0</v>
      </c>
      <c r="P546" s="528">
        <v>0</v>
      </c>
      <c r="Q546" s="528">
        <v>-3.5219640731811523</v>
      </c>
      <c r="R546" s="528">
        <v>0</v>
      </c>
      <c r="S546" s="528">
        <v>0</v>
      </c>
      <c r="T546" s="528">
        <v>0</v>
      </c>
      <c r="U546" s="528">
        <v>0</v>
      </c>
      <c r="V546" s="528">
        <v>0</v>
      </c>
      <c r="W546" s="528">
        <v>0</v>
      </c>
      <c r="X546" s="528">
        <v>0</v>
      </c>
      <c r="AC546" s="529"/>
      <c r="AD546" s="529"/>
      <c r="AE546" s="529"/>
      <c r="AF546" s="554"/>
      <c r="AG546" s="554"/>
      <c r="AH546" s="554"/>
      <c r="AI546" s="554"/>
      <c r="AJ546" s="529"/>
      <c r="AM546" s="529"/>
      <c r="AN546" s="529"/>
      <c r="AO546" s="529"/>
      <c r="AP546" s="529"/>
      <c r="AQ546" s="529"/>
      <c r="AR546" s="529"/>
      <c r="AS546" s="529"/>
      <c r="AT546" s="529"/>
      <c r="AU546" s="529"/>
      <c r="AV546" s="529"/>
      <c r="AW546" s="529"/>
      <c r="AX546" s="529"/>
      <c r="AY546" s="529"/>
      <c r="AZ546" s="529"/>
      <c r="BA546" s="529"/>
      <c r="BB546" s="529"/>
      <c r="BC546" s="529"/>
      <c r="BD546" s="529"/>
      <c r="BE546" s="529"/>
      <c r="BF546" s="529"/>
      <c r="BG546" s="529"/>
      <c r="BH546" s="529"/>
      <c r="BI546" s="529"/>
      <c r="BJ546" s="529"/>
      <c r="BK546" s="529"/>
      <c r="BL546" s="529"/>
      <c r="BM546" s="529"/>
      <c r="BN546" s="529"/>
      <c r="BO546" s="529"/>
      <c r="BP546" s="529"/>
      <c r="BQ546" s="529"/>
      <c r="BR546" s="529"/>
      <c r="BS546" s="529"/>
      <c r="BT546" s="529"/>
      <c r="BU546" s="529"/>
      <c r="BV546" s="529"/>
      <c r="BW546" s="529"/>
      <c r="BX546" s="529"/>
      <c r="BY546" s="529"/>
      <c r="BZ546" s="529"/>
      <c r="CA546" s="529"/>
      <c r="CB546" s="529"/>
      <c r="CC546" s="529"/>
      <c r="CD546" s="529"/>
      <c r="CE546" s="529"/>
      <c r="CF546" s="529"/>
      <c r="CG546" s="529"/>
      <c r="CH546" s="529"/>
      <c r="CI546" s="529"/>
      <c r="CJ546" s="529"/>
    </row>
    <row r="547" spans="1:88" s="528" customFormat="1" x14ac:dyDescent="0.3">
      <c r="A547" s="563" t="s">
        <v>2515</v>
      </c>
      <c r="B547" s="552" t="str">
        <f t="shared" si="15"/>
        <v/>
      </c>
      <c r="C547" s="559" t="s">
        <v>2516</v>
      </c>
      <c r="D547" s="585"/>
      <c r="E547" s="528">
        <v>0</v>
      </c>
      <c r="F547" s="528">
        <v>0</v>
      </c>
      <c r="G547" s="528">
        <v>0</v>
      </c>
      <c r="H547" s="528">
        <v>0</v>
      </c>
      <c r="I547" s="528">
        <v>0</v>
      </c>
      <c r="J547" s="528">
        <v>0</v>
      </c>
      <c r="K547" s="528">
        <v>0</v>
      </c>
      <c r="L547" s="528">
        <v>0</v>
      </c>
      <c r="M547" s="528">
        <v>0</v>
      </c>
      <c r="N547" s="528">
        <v>0</v>
      </c>
      <c r="O547" s="528">
        <v>0</v>
      </c>
      <c r="P547" s="528">
        <v>0</v>
      </c>
      <c r="Q547" s="528">
        <v>0</v>
      </c>
      <c r="R547" s="528">
        <v>0</v>
      </c>
      <c r="S547" s="528">
        <v>0</v>
      </c>
      <c r="T547" s="528">
        <v>0</v>
      </c>
      <c r="U547" s="528">
        <v>0</v>
      </c>
      <c r="V547" s="528">
        <v>0</v>
      </c>
      <c r="W547" s="528">
        <v>0</v>
      </c>
      <c r="AC547" s="529"/>
      <c r="AD547" s="529"/>
      <c r="AE547" s="529"/>
      <c r="AF547" s="554"/>
      <c r="AG547" s="554"/>
      <c r="AH547" s="554"/>
      <c r="AI547" s="554"/>
      <c r="AJ547" s="529"/>
      <c r="AM547" s="529"/>
      <c r="AN547" s="529"/>
      <c r="AO547" s="529"/>
      <c r="AP547" s="529"/>
      <c r="AQ547" s="529"/>
      <c r="AR547" s="529"/>
      <c r="AS547" s="529"/>
      <c r="AT547" s="529"/>
      <c r="AU547" s="529"/>
      <c r="AV547" s="529"/>
      <c r="AW547" s="529"/>
      <c r="AX547" s="529"/>
      <c r="AY547" s="529"/>
      <c r="AZ547" s="529"/>
      <c r="BA547" s="529"/>
      <c r="BB547" s="529"/>
      <c r="BC547" s="529"/>
      <c r="BD547" s="529"/>
      <c r="BE547" s="529"/>
      <c r="BF547" s="529"/>
      <c r="BG547" s="529"/>
      <c r="BH547" s="529"/>
      <c r="BI547" s="529"/>
      <c r="BJ547" s="529"/>
      <c r="BK547" s="529"/>
      <c r="BL547" s="529"/>
      <c r="BM547" s="529"/>
      <c r="BN547" s="529"/>
      <c r="BO547" s="529"/>
      <c r="BP547" s="529"/>
      <c r="BQ547" s="529"/>
      <c r="BR547" s="529"/>
      <c r="BS547" s="529"/>
      <c r="BT547" s="529"/>
      <c r="BU547" s="529"/>
      <c r="BV547" s="529"/>
      <c r="BW547" s="529"/>
      <c r="BX547" s="529"/>
      <c r="BY547" s="529"/>
      <c r="BZ547" s="529"/>
      <c r="CA547" s="529"/>
      <c r="CB547" s="529"/>
      <c r="CC547" s="529"/>
      <c r="CD547" s="529"/>
      <c r="CE547" s="529"/>
      <c r="CF547" s="529"/>
      <c r="CG547" s="529"/>
      <c r="CH547" s="529"/>
      <c r="CI547" s="529"/>
      <c r="CJ547" s="529"/>
    </row>
    <row r="548" spans="1:88" s="528" customFormat="1" x14ac:dyDescent="0.3">
      <c r="A548" s="563" t="s">
        <v>2517</v>
      </c>
      <c r="B548" s="552" t="str">
        <f t="shared" si="15"/>
        <v>X</v>
      </c>
      <c r="C548" s="559" t="s">
        <v>2518</v>
      </c>
      <c r="D548" s="585"/>
      <c r="E548" s="528">
        <v>0</v>
      </c>
      <c r="F548" s="528">
        <v>2.5443971157073975</v>
      </c>
      <c r="G548" s="528">
        <v>0</v>
      </c>
      <c r="H548" s="528">
        <v>0</v>
      </c>
      <c r="I548" s="528">
        <v>0</v>
      </c>
      <c r="J548" s="528">
        <v>0</v>
      </c>
      <c r="K548" s="528">
        <v>0</v>
      </c>
      <c r="L548" s="528">
        <v>0</v>
      </c>
      <c r="M548" s="528">
        <v>0</v>
      </c>
      <c r="N548" s="528">
        <v>0</v>
      </c>
      <c r="O548" s="528">
        <v>0</v>
      </c>
      <c r="P548" s="528">
        <v>0</v>
      </c>
      <c r="Q548" s="528">
        <v>-3.5219640731811523</v>
      </c>
      <c r="R548" s="528">
        <v>0</v>
      </c>
      <c r="S548" s="528">
        <v>0</v>
      </c>
      <c r="T548" s="528">
        <v>0</v>
      </c>
      <c r="U548" s="528">
        <v>0</v>
      </c>
      <c r="V548" s="528">
        <v>0</v>
      </c>
      <c r="W548" s="528">
        <v>0</v>
      </c>
      <c r="X548" s="528">
        <v>0</v>
      </c>
      <c r="AC548" s="529"/>
      <c r="AD548" s="529"/>
      <c r="AE548" s="529"/>
      <c r="AF548" s="554"/>
      <c r="AG548" s="554"/>
      <c r="AH548" s="554"/>
      <c r="AI548" s="554"/>
      <c r="AJ548" s="529"/>
      <c r="AM548" s="529"/>
      <c r="AN548" s="529"/>
      <c r="AO548" s="529"/>
      <c r="AP548" s="529"/>
      <c r="AQ548" s="529"/>
      <c r="AR548" s="529"/>
      <c r="AS548" s="529"/>
      <c r="AT548" s="529"/>
      <c r="AU548" s="529"/>
      <c r="AV548" s="529"/>
      <c r="AW548" s="529"/>
      <c r="AX548" s="529"/>
      <c r="AY548" s="529"/>
      <c r="AZ548" s="529"/>
      <c r="BA548" s="529"/>
      <c r="BB548" s="529"/>
      <c r="BC548" s="529"/>
      <c r="BD548" s="529"/>
      <c r="BE548" s="529"/>
      <c r="BF548" s="529"/>
      <c r="BG548" s="529"/>
      <c r="BH548" s="529"/>
      <c r="BI548" s="529"/>
      <c r="BJ548" s="529"/>
      <c r="BK548" s="529"/>
      <c r="BL548" s="529"/>
      <c r="BM548" s="529"/>
      <c r="BN548" s="529"/>
      <c r="BO548" s="529"/>
      <c r="BP548" s="529"/>
      <c r="BQ548" s="529"/>
      <c r="BR548" s="529"/>
      <c r="BS548" s="529"/>
      <c r="BT548" s="529"/>
      <c r="BU548" s="529"/>
      <c r="BV548" s="529"/>
      <c r="BW548" s="529"/>
      <c r="BX548" s="529"/>
      <c r="BY548" s="529"/>
      <c r="BZ548" s="529"/>
      <c r="CA548" s="529"/>
      <c r="CB548" s="529"/>
      <c r="CC548" s="529"/>
      <c r="CD548" s="529"/>
      <c r="CE548" s="529"/>
      <c r="CF548" s="529"/>
      <c r="CG548" s="529"/>
      <c r="CH548" s="529"/>
      <c r="CI548" s="529"/>
      <c r="CJ548" s="529"/>
    </row>
    <row r="549" spans="1:88" s="528" customFormat="1" x14ac:dyDescent="0.3">
      <c r="A549" s="563" t="s">
        <v>2519</v>
      </c>
      <c r="B549" s="552" t="str">
        <f t="shared" si="15"/>
        <v>X</v>
      </c>
      <c r="C549" s="555" t="s">
        <v>2520</v>
      </c>
      <c r="D549" s="585"/>
      <c r="E549" s="528">
        <v>0</v>
      </c>
      <c r="F549" s="528">
        <v>0</v>
      </c>
      <c r="G549" s="528">
        <v>0</v>
      </c>
      <c r="H549" s="528">
        <v>-1.0283490419387817</v>
      </c>
      <c r="I549" s="528">
        <v>0</v>
      </c>
      <c r="J549" s="528">
        <v>0</v>
      </c>
      <c r="K549" s="528">
        <v>0</v>
      </c>
      <c r="L549" s="528">
        <v>0</v>
      </c>
      <c r="M549" s="528">
        <v>0</v>
      </c>
      <c r="N549" s="528">
        <v>0</v>
      </c>
      <c r="O549" s="528">
        <v>0</v>
      </c>
      <c r="P549" s="528">
        <v>0.1854339987039566</v>
      </c>
      <c r="Q549" s="528">
        <v>0</v>
      </c>
      <c r="R549" s="528">
        <v>0</v>
      </c>
      <c r="S549" s="528">
        <v>0</v>
      </c>
      <c r="T549" s="528">
        <v>0</v>
      </c>
      <c r="U549" s="528">
        <v>0</v>
      </c>
      <c r="V549" s="528">
        <v>0</v>
      </c>
      <c r="W549" s="528">
        <v>0</v>
      </c>
      <c r="X549" s="528">
        <v>0</v>
      </c>
      <c r="AC549" s="529"/>
      <c r="AD549" s="529"/>
      <c r="AE549" s="529"/>
      <c r="AF549" s="554"/>
      <c r="AG549" s="554"/>
      <c r="AH549" s="554"/>
      <c r="AI549" s="554"/>
      <c r="AJ549" s="529"/>
      <c r="AM549" s="529"/>
      <c r="AN549" s="529"/>
      <c r="AO549" s="529"/>
      <c r="AP549" s="529"/>
      <c r="AQ549" s="529"/>
      <c r="AR549" s="529"/>
      <c r="AS549" s="529"/>
      <c r="AT549" s="529"/>
      <c r="AU549" s="529"/>
      <c r="AV549" s="529"/>
      <c r="AW549" s="529"/>
      <c r="AX549" s="529"/>
      <c r="AY549" s="529"/>
      <c r="AZ549" s="529"/>
      <c r="BA549" s="529"/>
      <c r="BB549" s="529"/>
      <c r="BC549" s="529"/>
      <c r="BD549" s="529"/>
      <c r="BE549" s="529"/>
      <c r="BF549" s="529"/>
      <c r="BG549" s="529"/>
      <c r="BH549" s="529"/>
      <c r="BI549" s="529"/>
      <c r="BJ549" s="529"/>
      <c r="BK549" s="529"/>
      <c r="BL549" s="529"/>
      <c r="BM549" s="529"/>
      <c r="BN549" s="529"/>
      <c r="BO549" s="529"/>
      <c r="BP549" s="529"/>
      <c r="BQ549" s="529"/>
      <c r="BR549" s="529"/>
      <c r="BS549" s="529"/>
      <c r="BT549" s="529"/>
      <c r="BU549" s="529"/>
      <c r="BV549" s="529"/>
      <c r="BW549" s="529"/>
      <c r="BX549" s="529"/>
      <c r="BY549" s="529"/>
      <c r="BZ549" s="529"/>
      <c r="CA549" s="529"/>
      <c r="CB549" s="529"/>
      <c r="CC549" s="529"/>
      <c r="CD549" s="529"/>
      <c r="CE549" s="529"/>
      <c r="CF549" s="529"/>
      <c r="CG549" s="529"/>
      <c r="CH549" s="529"/>
      <c r="CI549" s="529"/>
      <c r="CJ549" s="529"/>
    </row>
    <row r="550" spans="1:88" s="528" customFormat="1" x14ac:dyDescent="0.3">
      <c r="A550" s="563" t="s">
        <v>2521</v>
      </c>
      <c r="B550" s="552" t="str">
        <f t="shared" si="15"/>
        <v/>
      </c>
      <c r="C550" s="556" t="s">
        <v>2522</v>
      </c>
      <c r="D550" s="585"/>
      <c r="E550" s="528">
        <v>0</v>
      </c>
      <c r="F550" s="528">
        <v>0</v>
      </c>
      <c r="G550" s="528">
        <v>0</v>
      </c>
      <c r="H550" s="528">
        <v>0</v>
      </c>
      <c r="I550" s="528">
        <v>0</v>
      </c>
      <c r="J550" s="528">
        <v>0</v>
      </c>
      <c r="K550" s="528">
        <v>0</v>
      </c>
      <c r="L550" s="528">
        <v>0</v>
      </c>
      <c r="M550" s="528">
        <v>0</v>
      </c>
      <c r="N550" s="528">
        <v>0</v>
      </c>
      <c r="O550" s="528">
        <v>0</v>
      </c>
      <c r="P550" s="528">
        <v>0</v>
      </c>
      <c r="Q550" s="528">
        <v>0</v>
      </c>
      <c r="R550" s="528">
        <v>0</v>
      </c>
      <c r="S550" s="528">
        <v>0</v>
      </c>
      <c r="T550" s="528">
        <v>0</v>
      </c>
      <c r="U550" s="528">
        <v>0</v>
      </c>
      <c r="V550" s="528">
        <v>0</v>
      </c>
      <c r="W550" s="528">
        <v>0</v>
      </c>
      <c r="AC550" s="529"/>
      <c r="AD550" s="529"/>
      <c r="AE550" s="529"/>
      <c r="AF550" s="554"/>
      <c r="AG550" s="554"/>
      <c r="AH550" s="554"/>
      <c r="AI550" s="554"/>
      <c r="AJ550" s="529"/>
      <c r="AM550" s="529"/>
      <c r="AN550" s="529"/>
      <c r="AO550" s="529"/>
      <c r="AP550" s="529"/>
      <c r="AQ550" s="529"/>
      <c r="AR550" s="529"/>
      <c r="AS550" s="529"/>
      <c r="AT550" s="529"/>
      <c r="AU550" s="529"/>
      <c r="AV550" s="529"/>
      <c r="AW550" s="529"/>
      <c r="AX550" s="529"/>
      <c r="AY550" s="529"/>
      <c r="AZ550" s="529"/>
      <c r="BA550" s="529"/>
      <c r="BB550" s="529"/>
      <c r="BC550" s="529"/>
      <c r="BD550" s="529"/>
      <c r="BE550" s="529"/>
      <c r="BF550" s="529"/>
      <c r="BG550" s="529"/>
      <c r="BH550" s="529"/>
      <c r="BI550" s="529"/>
      <c r="BJ550" s="529"/>
      <c r="BK550" s="529"/>
      <c r="BL550" s="529"/>
      <c r="BM550" s="529"/>
      <c r="BN550" s="529"/>
      <c r="BO550" s="529"/>
      <c r="BP550" s="529"/>
      <c r="BQ550" s="529"/>
      <c r="BR550" s="529"/>
      <c r="BS550" s="529"/>
      <c r="BT550" s="529"/>
      <c r="BU550" s="529"/>
      <c r="BV550" s="529"/>
      <c r="BW550" s="529"/>
      <c r="BX550" s="529"/>
      <c r="BY550" s="529"/>
      <c r="BZ550" s="529"/>
      <c r="CA550" s="529"/>
      <c r="CB550" s="529"/>
      <c r="CC550" s="529"/>
      <c r="CD550" s="529"/>
      <c r="CE550" s="529"/>
      <c r="CF550" s="529"/>
      <c r="CG550" s="529"/>
      <c r="CH550" s="529"/>
      <c r="CI550" s="529"/>
      <c r="CJ550" s="529"/>
    </row>
    <row r="551" spans="1:88" s="528" customFormat="1" x14ac:dyDescent="0.3">
      <c r="A551" s="563" t="s">
        <v>2523</v>
      </c>
      <c r="B551" s="552" t="str">
        <f t="shared" si="15"/>
        <v/>
      </c>
      <c r="C551" s="556" t="s">
        <v>2524</v>
      </c>
      <c r="D551" s="585"/>
      <c r="E551" s="528">
        <v>0</v>
      </c>
      <c r="F551" s="528">
        <v>0</v>
      </c>
      <c r="G551" s="528">
        <v>0</v>
      </c>
      <c r="H551" s="528">
        <v>0</v>
      </c>
      <c r="I551" s="528">
        <v>0</v>
      </c>
      <c r="J551" s="528">
        <v>0</v>
      </c>
      <c r="K551" s="528">
        <v>0</v>
      </c>
      <c r="L551" s="528">
        <v>0</v>
      </c>
      <c r="M551" s="528">
        <v>0</v>
      </c>
      <c r="N551" s="528">
        <v>0</v>
      </c>
      <c r="O551" s="528">
        <v>0</v>
      </c>
      <c r="P551" s="528">
        <v>0</v>
      </c>
      <c r="Q551" s="528">
        <v>0</v>
      </c>
      <c r="R551" s="528">
        <v>0</v>
      </c>
      <c r="S551" s="528">
        <v>0</v>
      </c>
      <c r="T551" s="528">
        <v>0</v>
      </c>
      <c r="U551" s="528">
        <v>0</v>
      </c>
      <c r="V551" s="528">
        <v>0</v>
      </c>
      <c r="W551" s="528">
        <v>0</v>
      </c>
      <c r="AC551" s="529"/>
      <c r="AD551" s="529"/>
      <c r="AE551" s="529"/>
      <c r="AF551" s="554"/>
      <c r="AG551" s="554"/>
      <c r="AH551" s="554"/>
      <c r="AI551" s="554"/>
      <c r="AJ551" s="529"/>
      <c r="AM551" s="529"/>
      <c r="AN551" s="529"/>
      <c r="AO551" s="529"/>
      <c r="AP551" s="529"/>
      <c r="AQ551" s="529"/>
      <c r="AR551" s="529"/>
      <c r="AS551" s="529"/>
      <c r="AT551" s="529"/>
      <c r="AU551" s="529"/>
      <c r="AV551" s="529"/>
      <c r="AW551" s="529"/>
      <c r="AX551" s="529"/>
      <c r="AY551" s="529"/>
      <c r="AZ551" s="529"/>
      <c r="BA551" s="529"/>
      <c r="BB551" s="529"/>
      <c r="BC551" s="529"/>
      <c r="BD551" s="529"/>
      <c r="BE551" s="529"/>
      <c r="BF551" s="529"/>
      <c r="BG551" s="529"/>
      <c r="BH551" s="529"/>
      <c r="BI551" s="529"/>
      <c r="BJ551" s="529"/>
      <c r="BK551" s="529"/>
      <c r="BL551" s="529"/>
      <c r="BM551" s="529"/>
      <c r="BN551" s="529"/>
      <c r="BO551" s="529"/>
      <c r="BP551" s="529"/>
      <c r="BQ551" s="529"/>
      <c r="BR551" s="529"/>
      <c r="BS551" s="529"/>
      <c r="BT551" s="529"/>
      <c r="BU551" s="529"/>
      <c r="BV551" s="529"/>
      <c r="BW551" s="529"/>
      <c r="BX551" s="529"/>
      <c r="BY551" s="529"/>
      <c r="BZ551" s="529"/>
      <c r="CA551" s="529"/>
      <c r="CB551" s="529"/>
      <c r="CC551" s="529"/>
      <c r="CD551" s="529"/>
      <c r="CE551" s="529"/>
      <c r="CF551" s="529"/>
      <c r="CG551" s="529"/>
      <c r="CH551" s="529"/>
      <c r="CI551" s="529"/>
      <c r="CJ551" s="529"/>
    </row>
    <row r="552" spans="1:88" s="528" customFormat="1" x14ac:dyDescent="0.3">
      <c r="A552" s="563" t="s">
        <v>2525</v>
      </c>
      <c r="B552" s="552" t="str">
        <f t="shared" si="15"/>
        <v/>
      </c>
      <c r="C552" s="556" t="s">
        <v>2526</v>
      </c>
      <c r="D552" s="585"/>
      <c r="E552" s="528">
        <v>0</v>
      </c>
      <c r="F552" s="528">
        <v>0</v>
      </c>
      <c r="G552" s="528">
        <v>0</v>
      </c>
      <c r="H552" s="528">
        <v>0</v>
      </c>
      <c r="I552" s="528">
        <v>0</v>
      </c>
      <c r="J552" s="528">
        <v>0</v>
      </c>
      <c r="K552" s="528">
        <v>0</v>
      </c>
      <c r="L552" s="528">
        <v>0</v>
      </c>
      <c r="M552" s="528">
        <v>0</v>
      </c>
      <c r="N552" s="528">
        <v>0</v>
      </c>
      <c r="O552" s="528">
        <v>0</v>
      </c>
      <c r="P552" s="528">
        <v>0</v>
      </c>
      <c r="Q552" s="528">
        <v>0</v>
      </c>
      <c r="R552" s="528">
        <v>0</v>
      </c>
      <c r="S552" s="528">
        <v>0</v>
      </c>
      <c r="T552" s="528">
        <v>0</v>
      </c>
      <c r="U552" s="528">
        <v>0</v>
      </c>
      <c r="V552" s="528">
        <v>0</v>
      </c>
      <c r="W552" s="528">
        <v>0</v>
      </c>
      <c r="AC552" s="529"/>
      <c r="AD552" s="529"/>
      <c r="AE552" s="529"/>
      <c r="AF552" s="554"/>
      <c r="AG552" s="554"/>
      <c r="AH552" s="554"/>
      <c r="AI552" s="554"/>
      <c r="AJ552" s="529"/>
      <c r="AM552" s="529"/>
      <c r="AN552" s="529"/>
      <c r="AO552" s="529"/>
      <c r="AP552" s="529"/>
      <c r="AQ552" s="529"/>
      <c r="AR552" s="529"/>
      <c r="AS552" s="529"/>
      <c r="AT552" s="529"/>
      <c r="AU552" s="529"/>
      <c r="AV552" s="529"/>
      <c r="AW552" s="529"/>
      <c r="AX552" s="529"/>
      <c r="AY552" s="529"/>
      <c r="AZ552" s="529"/>
      <c r="BA552" s="529"/>
      <c r="BB552" s="529"/>
      <c r="BC552" s="529"/>
      <c r="BD552" s="529"/>
      <c r="BE552" s="529"/>
      <c r="BF552" s="529"/>
      <c r="BG552" s="529"/>
      <c r="BH552" s="529"/>
      <c r="BI552" s="529"/>
      <c r="BJ552" s="529"/>
      <c r="BK552" s="529"/>
      <c r="BL552" s="529"/>
      <c r="BM552" s="529"/>
      <c r="BN552" s="529"/>
      <c r="BO552" s="529"/>
      <c r="BP552" s="529"/>
      <c r="BQ552" s="529"/>
      <c r="BR552" s="529"/>
      <c r="BS552" s="529"/>
      <c r="BT552" s="529"/>
      <c r="BU552" s="529"/>
      <c r="BV552" s="529"/>
      <c r="BW552" s="529"/>
      <c r="BX552" s="529"/>
      <c r="BY552" s="529"/>
      <c r="BZ552" s="529"/>
      <c r="CA552" s="529"/>
      <c r="CB552" s="529"/>
      <c r="CC552" s="529"/>
      <c r="CD552" s="529"/>
      <c r="CE552" s="529"/>
      <c r="CF552" s="529"/>
      <c r="CG552" s="529"/>
      <c r="CH552" s="529"/>
      <c r="CI552" s="529"/>
      <c r="CJ552" s="529"/>
    </row>
    <row r="553" spans="1:88" s="528" customFormat="1" x14ac:dyDescent="0.3">
      <c r="A553" s="563" t="s">
        <v>2527</v>
      </c>
      <c r="B553" s="552" t="str">
        <f t="shared" si="15"/>
        <v/>
      </c>
      <c r="C553" s="556" t="s">
        <v>2528</v>
      </c>
      <c r="D553" s="585"/>
      <c r="E553" s="528">
        <v>0</v>
      </c>
      <c r="F553" s="528">
        <v>0</v>
      </c>
      <c r="G553" s="528">
        <v>0</v>
      </c>
      <c r="H553" s="528">
        <v>0</v>
      </c>
      <c r="I553" s="528">
        <v>0</v>
      </c>
      <c r="J553" s="528">
        <v>0</v>
      </c>
      <c r="K553" s="528">
        <v>0</v>
      </c>
      <c r="L553" s="528">
        <v>0</v>
      </c>
      <c r="M553" s="528">
        <v>0</v>
      </c>
      <c r="N553" s="528">
        <v>0</v>
      </c>
      <c r="O553" s="528">
        <v>0</v>
      </c>
      <c r="P553" s="528">
        <v>0</v>
      </c>
      <c r="Q553" s="528">
        <v>0</v>
      </c>
      <c r="R553" s="528">
        <v>0</v>
      </c>
      <c r="S553" s="528">
        <v>0</v>
      </c>
      <c r="T553" s="528">
        <v>0</v>
      </c>
      <c r="U553" s="528">
        <v>0</v>
      </c>
      <c r="V553" s="528">
        <v>0</v>
      </c>
      <c r="W553" s="528">
        <v>0</v>
      </c>
      <c r="AC553" s="529"/>
      <c r="AD553" s="529"/>
      <c r="AE553" s="529"/>
      <c r="AF553" s="554"/>
      <c r="AG553" s="554"/>
      <c r="AH553" s="554"/>
      <c r="AI553" s="554"/>
      <c r="AJ553" s="529"/>
      <c r="AM553" s="529"/>
      <c r="AN553" s="529"/>
      <c r="AO553" s="529"/>
      <c r="AP553" s="529"/>
      <c r="AQ553" s="529"/>
      <c r="AR553" s="529"/>
      <c r="AS553" s="529"/>
      <c r="AT553" s="529"/>
      <c r="AU553" s="529"/>
      <c r="AV553" s="529"/>
      <c r="AW553" s="529"/>
      <c r="AX553" s="529"/>
      <c r="AY553" s="529"/>
      <c r="AZ553" s="529"/>
      <c r="BA553" s="529"/>
      <c r="BB553" s="529"/>
      <c r="BC553" s="529"/>
      <c r="BD553" s="529"/>
      <c r="BE553" s="529"/>
      <c r="BF553" s="529"/>
      <c r="BG553" s="529"/>
      <c r="BH553" s="529"/>
      <c r="BI553" s="529"/>
      <c r="BJ553" s="529"/>
      <c r="BK553" s="529"/>
      <c r="BL553" s="529"/>
      <c r="BM553" s="529"/>
      <c r="BN553" s="529"/>
      <c r="BO553" s="529"/>
      <c r="BP553" s="529"/>
      <c r="BQ553" s="529"/>
      <c r="BR553" s="529"/>
      <c r="BS553" s="529"/>
      <c r="BT553" s="529"/>
      <c r="BU553" s="529"/>
      <c r="BV553" s="529"/>
      <c r="BW553" s="529"/>
      <c r="BX553" s="529"/>
      <c r="BY553" s="529"/>
      <c r="BZ553" s="529"/>
      <c r="CA553" s="529"/>
      <c r="CB553" s="529"/>
      <c r="CC553" s="529"/>
      <c r="CD553" s="529"/>
      <c r="CE553" s="529"/>
      <c r="CF553" s="529"/>
      <c r="CG553" s="529"/>
      <c r="CH553" s="529"/>
      <c r="CI553" s="529"/>
      <c r="CJ553" s="529"/>
    </row>
    <row r="554" spans="1:88" s="528" customFormat="1" x14ac:dyDescent="0.3">
      <c r="A554" s="563" t="s">
        <v>2529</v>
      </c>
      <c r="B554" s="552" t="str">
        <f t="shared" si="15"/>
        <v/>
      </c>
      <c r="C554" s="558" t="s">
        <v>2530</v>
      </c>
      <c r="D554" s="585"/>
      <c r="E554" s="528">
        <v>0</v>
      </c>
      <c r="F554" s="528">
        <v>0</v>
      </c>
      <c r="G554" s="528">
        <v>0</v>
      </c>
      <c r="H554" s="528">
        <v>0</v>
      </c>
      <c r="I554" s="528">
        <v>0</v>
      </c>
      <c r="J554" s="528">
        <v>0</v>
      </c>
      <c r="K554" s="528">
        <v>0</v>
      </c>
      <c r="L554" s="528">
        <v>0</v>
      </c>
      <c r="M554" s="528">
        <v>0</v>
      </c>
      <c r="N554" s="528">
        <v>0</v>
      </c>
      <c r="O554" s="528">
        <v>0</v>
      </c>
      <c r="P554" s="528">
        <v>0</v>
      </c>
      <c r="Q554" s="528">
        <v>0</v>
      </c>
      <c r="R554" s="528">
        <v>0</v>
      </c>
      <c r="S554" s="528">
        <v>0</v>
      </c>
      <c r="T554" s="528">
        <v>0</v>
      </c>
      <c r="U554" s="528">
        <v>0</v>
      </c>
      <c r="V554" s="528">
        <v>0</v>
      </c>
      <c r="W554" s="528">
        <v>0</v>
      </c>
      <c r="AC554" s="529"/>
      <c r="AD554" s="529"/>
      <c r="AE554" s="529"/>
      <c r="AF554" s="554"/>
      <c r="AG554" s="554"/>
      <c r="AH554" s="554"/>
      <c r="AI554" s="554"/>
      <c r="AJ554" s="529"/>
      <c r="AM554" s="529"/>
      <c r="AN554" s="529"/>
      <c r="AO554" s="529"/>
      <c r="AP554" s="529"/>
      <c r="AQ554" s="529"/>
      <c r="AR554" s="529"/>
      <c r="AS554" s="529"/>
      <c r="AT554" s="529"/>
      <c r="AU554" s="529"/>
      <c r="AV554" s="529"/>
      <c r="AW554" s="529"/>
      <c r="AX554" s="529"/>
      <c r="AY554" s="529"/>
      <c r="AZ554" s="529"/>
      <c r="BA554" s="529"/>
      <c r="BB554" s="529"/>
      <c r="BC554" s="529"/>
      <c r="BD554" s="529"/>
      <c r="BE554" s="529"/>
      <c r="BF554" s="529"/>
      <c r="BG554" s="529"/>
      <c r="BH554" s="529"/>
      <c r="BI554" s="529"/>
      <c r="BJ554" s="529"/>
      <c r="BK554" s="529"/>
      <c r="BL554" s="529"/>
      <c r="BM554" s="529"/>
      <c r="BN554" s="529"/>
      <c r="BO554" s="529"/>
      <c r="BP554" s="529"/>
      <c r="BQ554" s="529"/>
      <c r="BR554" s="529"/>
      <c r="BS554" s="529"/>
      <c r="BT554" s="529"/>
      <c r="BU554" s="529"/>
      <c r="BV554" s="529"/>
      <c r="BW554" s="529"/>
      <c r="BX554" s="529"/>
      <c r="BY554" s="529"/>
      <c r="BZ554" s="529"/>
      <c r="CA554" s="529"/>
      <c r="CB554" s="529"/>
      <c r="CC554" s="529"/>
      <c r="CD554" s="529"/>
      <c r="CE554" s="529"/>
      <c r="CF554" s="529"/>
      <c r="CG554" s="529"/>
      <c r="CH554" s="529"/>
      <c r="CI554" s="529"/>
      <c r="CJ554" s="529"/>
    </row>
    <row r="555" spans="1:88" s="528" customFormat="1" x14ac:dyDescent="0.3">
      <c r="A555" s="563" t="s">
        <v>2531</v>
      </c>
      <c r="B555" s="552" t="str">
        <f t="shared" si="15"/>
        <v/>
      </c>
      <c r="C555" s="558" t="s">
        <v>2532</v>
      </c>
      <c r="D555" s="585"/>
      <c r="E555" s="528">
        <v>0</v>
      </c>
      <c r="F555" s="528">
        <v>0</v>
      </c>
      <c r="G555" s="528">
        <v>0</v>
      </c>
      <c r="H555" s="528">
        <v>0</v>
      </c>
      <c r="I555" s="528">
        <v>0</v>
      </c>
      <c r="J555" s="528">
        <v>0</v>
      </c>
      <c r="K555" s="528">
        <v>0</v>
      </c>
      <c r="L555" s="528">
        <v>0</v>
      </c>
      <c r="M555" s="528">
        <v>0</v>
      </c>
      <c r="N555" s="528">
        <v>0</v>
      </c>
      <c r="O555" s="528">
        <v>0</v>
      </c>
      <c r="P555" s="528">
        <v>0</v>
      </c>
      <c r="Q555" s="528">
        <v>0</v>
      </c>
      <c r="R555" s="528">
        <v>0</v>
      </c>
      <c r="S555" s="528">
        <v>0</v>
      </c>
      <c r="T555" s="528">
        <v>0</v>
      </c>
      <c r="U555" s="528">
        <v>0</v>
      </c>
      <c r="V555" s="528">
        <v>0</v>
      </c>
      <c r="W555" s="528">
        <v>0</v>
      </c>
      <c r="AC555" s="529"/>
      <c r="AD555" s="529"/>
      <c r="AE555" s="529"/>
      <c r="AF555" s="554"/>
      <c r="AG555" s="554"/>
      <c r="AH555" s="554"/>
      <c r="AI555" s="554"/>
      <c r="AJ555" s="529"/>
      <c r="AM555" s="529"/>
      <c r="AN555" s="529"/>
      <c r="AO555" s="529"/>
      <c r="AP555" s="529"/>
      <c r="AQ555" s="529"/>
      <c r="AR555" s="529"/>
      <c r="AS555" s="529"/>
      <c r="AT555" s="529"/>
      <c r="AU555" s="529"/>
      <c r="AV555" s="529"/>
      <c r="AW555" s="529"/>
      <c r="AX555" s="529"/>
      <c r="AY555" s="529"/>
      <c r="AZ555" s="529"/>
      <c r="BA555" s="529"/>
      <c r="BB555" s="529"/>
      <c r="BC555" s="529"/>
      <c r="BD555" s="529"/>
      <c r="BE555" s="529"/>
      <c r="BF555" s="529"/>
      <c r="BG555" s="529"/>
      <c r="BH555" s="529"/>
      <c r="BI555" s="529"/>
      <c r="BJ555" s="529"/>
      <c r="BK555" s="529"/>
      <c r="BL555" s="529"/>
      <c r="BM555" s="529"/>
      <c r="BN555" s="529"/>
      <c r="BO555" s="529"/>
      <c r="BP555" s="529"/>
      <c r="BQ555" s="529"/>
      <c r="BR555" s="529"/>
      <c r="BS555" s="529"/>
      <c r="BT555" s="529"/>
      <c r="BU555" s="529"/>
      <c r="BV555" s="529"/>
      <c r="BW555" s="529"/>
      <c r="BX555" s="529"/>
      <c r="BY555" s="529"/>
      <c r="BZ555" s="529"/>
      <c r="CA555" s="529"/>
      <c r="CB555" s="529"/>
      <c r="CC555" s="529"/>
      <c r="CD555" s="529"/>
      <c r="CE555" s="529"/>
      <c r="CF555" s="529"/>
      <c r="CG555" s="529"/>
      <c r="CH555" s="529"/>
      <c r="CI555" s="529"/>
      <c r="CJ555" s="529"/>
    </row>
    <row r="556" spans="1:88" s="528" customFormat="1" x14ac:dyDescent="0.3">
      <c r="A556" s="563" t="s">
        <v>2533</v>
      </c>
      <c r="B556" s="552" t="str">
        <f t="shared" si="15"/>
        <v/>
      </c>
      <c r="C556" s="556" t="s">
        <v>2534</v>
      </c>
      <c r="D556" s="585"/>
      <c r="E556" s="528">
        <v>0</v>
      </c>
      <c r="F556" s="528">
        <v>0</v>
      </c>
      <c r="G556" s="528">
        <v>0</v>
      </c>
      <c r="H556" s="528">
        <v>0</v>
      </c>
      <c r="I556" s="528">
        <v>0</v>
      </c>
      <c r="J556" s="528">
        <v>0</v>
      </c>
      <c r="K556" s="528">
        <v>0</v>
      </c>
      <c r="L556" s="528">
        <v>0</v>
      </c>
      <c r="M556" s="528">
        <v>0</v>
      </c>
      <c r="N556" s="528">
        <v>0</v>
      </c>
      <c r="O556" s="528">
        <v>0</v>
      </c>
      <c r="P556" s="528">
        <v>0</v>
      </c>
      <c r="Q556" s="528">
        <v>0</v>
      </c>
      <c r="R556" s="528">
        <v>0</v>
      </c>
      <c r="S556" s="528">
        <v>0</v>
      </c>
      <c r="T556" s="528">
        <v>0</v>
      </c>
      <c r="U556" s="528">
        <v>0</v>
      </c>
      <c r="V556" s="528">
        <v>0</v>
      </c>
      <c r="W556" s="528">
        <v>0</v>
      </c>
      <c r="AC556" s="529"/>
      <c r="AD556" s="529"/>
      <c r="AE556" s="529"/>
      <c r="AF556" s="554"/>
      <c r="AG556" s="554"/>
      <c r="AH556" s="554"/>
      <c r="AI556" s="554"/>
      <c r="AJ556" s="529"/>
      <c r="AM556" s="529"/>
      <c r="AN556" s="529"/>
      <c r="AO556" s="529"/>
      <c r="AP556" s="529"/>
      <c r="AQ556" s="529"/>
      <c r="AR556" s="529"/>
      <c r="AS556" s="529"/>
      <c r="AT556" s="529"/>
      <c r="AU556" s="529"/>
      <c r="AV556" s="529"/>
      <c r="AW556" s="529"/>
      <c r="AX556" s="529"/>
      <c r="AY556" s="529"/>
      <c r="AZ556" s="529"/>
      <c r="BA556" s="529"/>
      <c r="BB556" s="529"/>
      <c r="BC556" s="529"/>
      <c r="BD556" s="529"/>
      <c r="BE556" s="529"/>
      <c r="BF556" s="529"/>
      <c r="BG556" s="529"/>
      <c r="BH556" s="529"/>
      <c r="BI556" s="529"/>
      <c r="BJ556" s="529"/>
      <c r="BK556" s="529"/>
      <c r="BL556" s="529"/>
      <c r="BM556" s="529"/>
      <c r="BN556" s="529"/>
      <c r="BO556" s="529"/>
      <c r="BP556" s="529"/>
      <c r="BQ556" s="529"/>
      <c r="BR556" s="529"/>
      <c r="BS556" s="529"/>
      <c r="BT556" s="529"/>
      <c r="BU556" s="529"/>
      <c r="BV556" s="529"/>
      <c r="BW556" s="529"/>
      <c r="BX556" s="529"/>
      <c r="BY556" s="529"/>
      <c r="BZ556" s="529"/>
      <c r="CA556" s="529"/>
      <c r="CB556" s="529"/>
      <c r="CC556" s="529"/>
      <c r="CD556" s="529"/>
      <c r="CE556" s="529"/>
      <c r="CF556" s="529"/>
      <c r="CG556" s="529"/>
      <c r="CH556" s="529"/>
      <c r="CI556" s="529"/>
      <c r="CJ556" s="529"/>
    </row>
    <row r="557" spans="1:88" s="528" customFormat="1" x14ac:dyDescent="0.3">
      <c r="A557" s="563" t="s">
        <v>2535</v>
      </c>
      <c r="B557" s="552" t="str">
        <f t="shared" si="15"/>
        <v/>
      </c>
      <c r="C557" s="558" t="s">
        <v>2536</v>
      </c>
      <c r="D557" s="585"/>
      <c r="E557" s="528">
        <v>0</v>
      </c>
      <c r="F557" s="528">
        <v>0</v>
      </c>
      <c r="G557" s="528">
        <v>0</v>
      </c>
      <c r="H557" s="528">
        <v>0</v>
      </c>
      <c r="I557" s="528">
        <v>0</v>
      </c>
      <c r="J557" s="528">
        <v>0</v>
      </c>
      <c r="K557" s="528">
        <v>0</v>
      </c>
      <c r="L557" s="528">
        <v>0</v>
      </c>
      <c r="M557" s="528">
        <v>0</v>
      </c>
      <c r="N557" s="528">
        <v>0</v>
      </c>
      <c r="O557" s="528">
        <v>0</v>
      </c>
      <c r="P557" s="528">
        <v>0</v>
      </c>
      <c r="Q557" s="528">
        <v>0</v>
      </c>
      <c r="R557" s="528">
        <v>0</v>
      </c>
      <c r="S557" s="528">
        <v>0</v>
      </c>
      <c r="T557" s="528">
        <v>0</v>
      </c>
      <c r="U557" s="528">
        <v>0</v>
      </c>
      <c r="V557" s="528">
        <v>0</v>
      </c>
      <c r="W557" s="528">
        <v>0</v>
      </c>
      <c r="AC557" s="529"/>
      <c r="AD557" s="529"/>
      <c r="AE557" s="529"/>
      <c r="AF557" s="554"/>
      <c r="AG557" s="554"/>
      <c r="AH557" s="554"/>
      <c r="AI557" s="554"/>
      <c r="AJ557" s="529"/>
      <c r="AM557" s="529"/>
      <c r="AN557" s="529"/>
      <c r="AO557" s="529"/>
      <c r="AP557" s="529"/>
      <c r="AQ557" s="529"/>
      <c r="AR557" s="529"/>
      <c r="AS557" s="529"/>
      <c r="AT557" s="529"/>
      <c r="AU557" s="529"/>
      <c r="AV557" s="529"/>
      <c r="AW557" s="529"/>
      <c r="AX557" s="529"/>
      <c r="AY557" s="529"/>
      <c r="AZ557" s="529"/>
      <c r="BA557" s="529"/>
      <c r="BB557" s="529"/>
      <c r="BC557" s="529"/>
      <c r="BD557" s="529"/>
      <c r="BE557" s="529"/>
      <c r="BF557" s="529"/>
      <c r="BG557" s="529"/>
      <c r="BH557" s="529"/>
      <c r="BI557" s="529"/>
      <c r="BJ557" s="529"/>
      <c r="BK557" s="529"/>
      <c r="BL557" s="529"/>
      <c r="BM557" s="529"/>
      <c r="BN557" s="529"/>
      <c r="BO557" s="529"/>
      <c r="BP557" s="529"/>
      <c r="BQ557" s="529"/>
      <c r="BR557" s="529"/>
      <c r="BS557" s="529"/>
      <c r="BT557" s="529"/>
      <c r="BU557" s="529"/>
      <c r="BV557" s="529"/>
      <c r="BW557" s="529"/>
      <c r="BX557" s="529"/>
      <c r="BY557" s="529"/>
      <c r="BZ557" s="529"/>
      <c r="CA557" s="529"/>
      <c r="CB557" s="529"/>
      <c r="CC557" s="529"/>
      <c r="CD557" s="529"/>
      <c r="CE557" s="529"/>
      <c r="CF557" s="529"/>
      <c r="CG557" s="529"/>
      <c r="CH557" s="529"/>
      <c r="CI557" s="529"/>
      <c r="CJ557" s="529"/>
    </row>
    <row r="558" spans="1:88" s="528" customFormat="1" x14ac:dyDescent="0.3">
      <c r="A558" s="563" t="s">
        <v>2537</v>
      </c>
      <c r="B558" s="552" t="str">
        <f t="shared" si="15"/>
        <v/>
      </c>
      <c r="C558" s="558" t="s">
        <v>2538</v>
      </c>
      <c r="D558" s="585"/>
      <c r="E558" s="528">
        <v>0</v>
      </c>
      <c r="F558" s="528">
        <v>0</v>
      </c>
      <c r="G558" s="528">
        <v>0</v>
      </c>
      <c r="H558" s="528">
        <v>0</v>
      </c>
      <c r="I558" s="528">
        <v>0</v>
      </c>
      <c r="J558" s="528">
        <v>0</v>
      </c>
      <c r="K558" s="528">
        <v>0</v>
      </c>
      <c r="L558" s="528">
        <v>0</v>
      </c>
      <c r="M558" s="528">
        <v>0</v>
      </c>
      <c r="N558" s="528">
        <v>0</v>
      </c>
      <c r="O558" s="528">
        <v>0</v>
      </c>
      <c r="P558" s="528">
        <v>0</v>
      </c>
      <c r="Q558" s="528">
        <v>0</v>
      </c>
      <c r="R558" s="528">
        <v>0</v>
      </c>
      <c r="S558" s="528">
        <v>0</v>
      </c>
      <c r="T558" s="528">
        <v>0</v>
      </c>
      <c r="U558" s="528">
        <v>0</v>
      </c>
      <c r="V558" s="528">
        <v>0</v>
      </c>
      <c r="W558" s="528">
        <v>0</v>
      </c>
      <c r="AC558" s="529"/>
      <c r="AD558" s="529"/>
      <c r="AE558" s="529"/>
      <c r="AF558" s="554"/>
      <c r="AG558" s="554"/>
      <c r="AH558" s="554"/>
      <c r="AI558" s="554"/>
      <c r="AJ558" s="529"/>
      <c r="AM558" s="529"/>
      <c r="AN558" s="529"/>
      <c r="AO558" s="529"/>
      <c r="AP558" s="529"/>
      <c r="AQ558" s="529"/>
      <c r="AR558" s="529"/>
      <c r="AS558" s="529"/>
      <c r="AT558" s="529"/>
      <c r="AU558" s="529"/>
      <c r="AV558" s="529"/>
      <c r="AW558" s="529"/>
      <c r="AX558" s="529"/>
      <c r="AY558" s="529"/>
      <c r="AZ558" s="529"/>
      <c r="BA558" s="529"/>
      <c r="BB558" s="529"/>
      <c r="BC558" s="529"/>
      <c r="BD558" s="529"/>
      <c r="BE558" s="529"/>
      <c r="BF558" s="529"/>
      <c r="BG558" s="529"/>
      <c r="BH558" s="529"/>
      <c r="BI558" s="529"/>
      <c r="BJ558" s="529"/>
      <c r="BK558" s="529"/>
      <c r="BL558" s="529"/>
      <c r="BM558" s="529"/>
      <c r="BN558" s="529"/>
      <c r="BO558" s="529"/>
      <c r="BP558" s="529"/>
      <c r="BQ558" s="529"/>
      <c r="BR558" s="529"/>
      <c r="BS558" s="529"/>
      <c r="BT558" s="529"/>
      <c r="BU558" s="529"/>
      <c r="BV558" s="529"/>
      <c r="BW558" s="529"/>
      <c r="BX558" s="529"/>
      <c r="BY558" s="529"/>
      <c r="BZ558" s="529"/>
      <c r="CA558" s="529"/>
      <c r="CB558" s="529"/>
      <c r="CC558" s="529"/>
      <c r="CD558" s="529"/>
      <c r="CE558" s="529"/>
      <c r="CF558" s="529"/>
      <c r="CG558" s="529"/>
      <c r="CH558" s="529"/>
      <c r="CI558" s="529"/>
      <c r="CJ558" s="529"/>
    </row>
    <row r="559" spans="1:88" s="528" customFormat="1" x14ac:dyDescent="0.3">
      <c r="A559" s="563" t="s">
        <v>2539</v>
      </c>
      <c r="B559" s="552" t="str">
        <f t="shared" si="15"/>
        <v/>
      </c>
      <c r="C559" s="558" t="s">
        <v>2540</v>
      </c>
      <c r="D559" s="585"/>
      <c r="E559" s="528">
        <v>0</v>
      </c>
      <c r="F559" s="528">
        <v>0</v>
      </c>
      <c r="G559" s="528">
        <v>0</v>
      </c>
      <c r="H559" s="528">
        <v>0</v>
      </c>
      <c r="I559" s="528">
        <v>0</v>
      </c>
      <c r="J559" s="528">
        <v>0</v>
      </c>
      <c r="K559" s="528">
        <v>0</v>
      </c>
      <c r="L559" s="528">
        <v>0</v>
      </c>
      <c r="M559" s="528">
        <v>0</v>
      </c>
      <c r="N559" s="528">
        <v>0</v>
      </c>
      <c r="O559" s="528">
        <v>0</v>
      </c>
      <c r="P559" s="528">
        <v>0</v>
      </c>
      <c r="Q559" s="528">
        <v>0</v>
      </c>
      <c r="R559" s="528">
        <v>0</v>
      </c>
      <c r="S559" s="528">
        <v>0</v>
      </c>
      <c r="T559" s="528">
        <v>0</v>
      </c>
      <c r="U559" s="528">
        <v>0</v>
      </c>
      <c r="V559" s="528">
        <v>0</v>
      </c>
      <c r="W559" s="528">
        <v>0</v>
      </c>
      <c r="AC559" s="529"/>
      <c r="AD559" s="529"/>
      <c r="AE559" s="529"/>
      <c r="AF559" s="554"/>
      <c r="AG559" s="554"/>
      <c r="AH559" s="554"/>
      <c r="AI559" s="554"/>
      <c r="AJ559" s="529"/>
      <c r="AM559" s="529"/>
      <c r="AN559" s="529"/>
      <c r="AO559" s="529"/>
      <c r="AP559" s="529"/>
      <c r="AQ559" s="529"/>
      <c r="AR559" s="529"/>
      <c r="AS559" s="529"/>
      <c r="AT559" s="529"/>
      <c r="AU559" s="529"/>
      <c r="AV559" s="529"/>
      <c r="AW559" s="529"/>
      <c r="AX559" s="529"/>
      <c r="AY559" s="529"/>
      <c r="AZ559" s="529"/>
      <c r="BA559" s="529"/>
      <c r="BB559" s="529"/>
      <c r="BC559" s="529"/>
      <c r="BD559" s="529"/>
      <c r="BE559" s="529"/>
      <c r="BF559" s="529"/>
      <c r="BG559" s="529"/>
      <c r="BH559" s="529"/>
      <c r="BI559" s="529"/>
      <c r="BJ559" s="529"/>
      <c r="BK559" s="529"/>
      <c r="BL559" s="529"/>
      <c r="BM559" s="529"/>
      <c r="BN559" s="529"/>
      <c r="BO559" s="529"/>
      <c r="BP559" s="529"/>
      <c r="BQ559" s="529"/>
      <c r="BR559" s="529"/>
      <c r="BS559" s="529"/>
      <c r="BT559" s="529"/>
      <c r="BU559" s="529"/>
      <c r="BV559" s="529"/>
      <c r="BW559" s="529"/>
      <c r="BX559" s="529"/>
      <c r="BY559" s="529"/>
      <c r="BZ559" s="529"/>
      <c r="CA559" s="529"/>
      <c r="CB559" s="529"/>
      <c r="CC559" s="529"/>
      <c r="CD559" s="529"/>
      <c r="CE559" s="529"/>
      <c r="CF559" s="529"/>
      <c r="CG559" s="529"/>
      <c r="CH559" s="529"/>
      <c r="CI559" s="529"/>
      <c r="CJ559" s="529"/>
    </row>
    <row r="560" spans="1:88" s="528" customFormat="1" x14ac:dyDescent="0.3">
      <c r="A560" s="563" t="s">
        <v>2541</v>
      </c>
      <c r="B560" s="552" t="str">
        <f t="shared" si="15"/>
        <v/>
      </c>
      <c r="C560" s="558" t="s">
        <v>2542</v>
      </c>
      <c r="D560" s="585"/>
      <c r="E560" s="528">
        <v>0</v>
      </c>
      <c r="F560" s="528">
        <v>0</v>
      </c>
      <c r="G560" s="528">
        <v>0</v>
      </c>
      <c r="H560" s="528">
        <v>0</v>
      </c>
      <c r="I560" s="528">
        <v>0</v>
      </c>
      <c r="J560" s="528">
        <v>0</v>
      </c>
      <c r="K560" s="528">
        <v>0</v>
      </c>
      <c r="L560" s="528">
        <v>0</v>
      </c>
      <c r="M560" s="528">
        <v>0</v>
      </c>
      <c r="N560" s="528">
        <v>0</v>
      </c>
      <c r="O560" s="528">
        <v>0</v>
      </c>
      <c r="P560" s="528">
        <v>0</v>
      </c>
      <c r="Q560" s="528">
        <v>0</v>
      </c>
      <c r="R560" s="528">
        <v>0</v>
      </c>
      <c r="S560" s="528">
        <v>0</v>
      </c>
      <c r="T560" s="528">
        <v>0</v>
      </c>
      <c r="U560" s="528">
        <v>0</v>
      </c>
      <c r="V560" s="528">
        <v>0</v>
      </c>
      <c r="W560" s="528">
        <v>0</v>
      </c>
      <c r="AC560" s="529"/>
      <c r="AD560" s="529"/>
      <c r="AE560" s="529"/>
      <c r="AF560" s="554"/>
      <c r="AG560" s="554"/>
      <c r="AH560" s="554"/>
      <c r="AI560" s="554"/>
      <c r="AJ560" s="529"/>
      <c r="AM560" s="529"/>
      <c r="AN560" s="529"/>
      <c r="AO560" s="529"/>
      <c r="AP560" s="529"/>
      <c r="AQ560" s="529"/>
      <c r="AR560" s="529"/>
      <c r="AS560" s="529"/>
      <c r="AT560" s="529"/>
      <c r="AU560" s="529"/>
      <c r="AV560" s="529"/>
      <c r="AW560" s="529"/>
      <c r="AX560" s="529"/>
      <c r="AY560" s="529"/>
      <c r="AZ560" s="529"/>
      <c r="BA560" s="529"/>
      <c r="BB560" s="529"/>
      <c r="BC560" s="529"/>
      <c r="BD560" s="529"/>
      <c r="BE560" s="529"/>
      <c r="BF560" s="529"/>
      <c r="BG560" s="529"/>
      <c r="BH560" s="529"/>
      <c r="BI560" s="529"/>
      <c r="BJ560" s="529"/>
      <c r="BK560" s="529"/>
      <c r="BL560" s="529"/>
      <c r="BM560" s="529"/>
      <c r="BN560" s="529"/>
      <c r="BO560" s="529"/>
      <c r="BP560" s="529"/>
      <c r="BQ560" s="529"/>
      <c r="BR560" s="529"/>
      <c r="BS560" s="529"/>
      <c r="BT560" s="529"/>
      <c r="BU560" s="529"/>
      <c r="BV560" s="529"/>
      <c r="BW560" s="529"/>
      <c r="BX560" s="529"/>
      <c r="BY560" s="529"/>
      <c r="BZ560" s="529"/>
      <c r="CA560" s="529"/>
      <c r="CB560" s="529"/>
      <c r="CC560" s="529"/>
      <c r="CD560" s="529"/>
      <c r="CE560" s="529"/>
      <c r="CF560" s="529"/>
      <c r="CG560" s="529"/>
      <c r="CH560" s="529"/>
      <c r="CI560" s="529"/>
      <c r="CJ560" s="529"/>
    </row>
    <row r="561" spans="1:88" s="528" customFormat="1" x14ac:dyDescent="0.3">
      <c r="A561" s="563" t="s">
        <v>2543</v>
      </c>
      <c r="B561" s="552" t="str">
        <f t="shared" si="15"/>
        <v/>
      </c>
      <c r="C561" s="558" t="s">
        <v>2544</v>
      </c>
      <c r="D561" s="585"/>
      <c r="E561" s="528">
        <v>0</v>
      </c>
      <c r="F561" s="528">
        <v>0</v>
      </c>
      <c r="G561" s="528">
        <v>0</v>
      </c>
      <c r="H561" s="528">
        <v>0</v>
      </c>
      <c r="I561" s="528">
        <v>0</v>
      </c>
      <c r="J561" s="528">
        <v>0</v>
      </c>
      <c r="K561" s="528">
        <v>0</v>
      </c>
      <c r="L561" s="528">
        <v>0</v>
      </c>
      <c r="M561" s="528">
        <v>0</v>
      </c>
      <c r="N561" s="528">
        <v>0</v>
      </c>
      <c r="O561" s="528">
        <v>0</v>
      </c>
      <c r="P561" s="528">
        <v>0</v>
      </c>
      <c r="Q561" s="528">
        <v>0</v>
      </c>
      <c r="R561" s="528">
        <v>0</v>
      </c>
      <c r="S561" s="528">
        <v>0</v>
      </c>
      <c r="T561" s="528">
        <v>0</v>
      </c>
      <c r="U561" s="528">
        <v>0</v>
      </c>
      <c r="V561" s="528">
        <v>0</v>
      </c>
      <c r="W561" s="528">
        <v>0</v>
      </c>
      <c r="AC561" s="529"/>
      <c r="AD561" s="529"/>
      <c r="AE561" s="529"/>
      <c r="AF561" s="554"/>
      <c r="AG561" s="554"/>
      <c r="AH561" s="554"/>
      <c r="AI561" s="554"/>
      <c r="AJ561" s="529"/>
      <c r="AM561" s="529"/>
      <c r="AN561" s="529"/>
      <c r="AO561" s="529"/>
      <c r="AP561" s="529"/>
      <c r="AQ561" s="529"/>
      <c r="AR561" s="529"/>
      <c r="AS561" s="529"/>
      <c r="AT561" s="529"/>
      <c r="AU561" s="529"/>
      <c r="AV561" s="529"/>
      <c r="AW561" s="529"/>
      <c r="AX561" s="529"/>
      <c r="AY561" s="529"/>
      <c r="AZ561" s="529"/>
      <c r="BA561" s="529"/>
      <c r="BB561" s="529"/>
      <c r="BC561" s="529"/>
      <c r="BD561" s="529"/>
      <c r="BE561" s="529"/>
      <c r="BF561" s="529"/>
      <c r="BG561" s="529"/>
      <c r="BH561" s="529"/>
      <c r="BI561" s="529"/>
      <c r="BJ561" s="529"/>
      <c r="BK561" s="529"/>
      <c r="BL561" s="529"/>
      <c r="BM561" s="529"/>
      <c r="BN561" s="529"/>
      <c r="BO561" s="529"/>
      <c r="BP561" s="529"/>
      <c r="BQ561" s="529"/>
      <c r="BR561" s="529"/>
      <c r="BS561" s="529"/>
      <c r="BT561" s="529"/>
      <c r="BU561" s="529"/>
      <c r="BV561" s="529"/>
      <c r="BW561" s="529"/>
      <c r="BX561" s="529"/>
      <c r="BY561" s="529"/>
      <c r="BZ561" s="529"/>
      <c r="CA561" s="529"/>
      <c r="CB561" s="529"/>
      <c r="CC561" s="529"/>
      <c r="CD561" s="529"/>
      <c r="CE561" s="529"/>
      <c r="CF561" s="529"/>
      <c r="CG561" s="529"/>
      <c r="CH561" s="529"/>
      <c r="CI561" s="529"/>
      <c r="CJ561" s="529"/>
    </row>
    <row r="562" spans="1:88" s="528" customFormat="1" x14ac:dyDescent="0.3">
      <c r="A562" s="563" t="s">
        <v>2545</v>
      </c>
      <c r="B562" s="552" t="str">
        <f t="shared" si="15"/>
        <v/>
      </c>
      <c r="C562" s="558" t="s">
        <v>2546</v>
      </c>
      <c r="D562" s="585"/>
      <c r="E562" s="528">
        <v>0</v>
      </c>
      <c r="F562" s="528">
        <v>0</v>
      </c>
      <c r="G562" s="528">
        <v>0</v>
      </c>
      <c r="H562" s="528">
        <v>0</v>
      </c>
      <c r="I562" s="528">
        <v>0</v>
      </c>
      <c r="J562" s="528">
        <v>0</v>
      </c>
      <c r="K562" s="528">
        <v>0</v>
      </c>
      <c r="L562" s="528">
        <v>0</v>
      </c>
      <c r="M562" s="528">
        <v>0</v>
      </c>
      <c r="N562" s="528">
        <v>0</v>
      </c>
      <c r="O562" s="528">
        <v>0</v>
      </c>
      <c r="P562" s="528">
        <v>0</v>
      </c>
      <c r="Q562" s="528">
        <v>0</v>
      </c>
      <c r="R562" s="528">
        <v>0</v>
      </c>
      <c r="S562" s="528">
        <v>0</v>
      </c>
      <c r="T562" s="528">
        <v>0</v>
      </c>
      <c r="U562" s="528">
        <v>0</v>
      </c>
      <c r="V562" s="528">
        <v>0</v>
      </c>
      <c r="W562" s="528">
        <v>0</v>
      </c>
      <c r="AC562" s="529"/>
      <c r="AD562" s="529"/>
      <c r="AE562" s="529"/>
      <c r="AF562" s="554"/>
      <c r="AG562" s="554"/>
      <c r="AH562" s="554"/>
      <c r="AI562" s="554"/>
      <c r="AJ562" s="529"/>
      <c r="AM562" s="529"/>
      <c r="AN562" s="529"/>
      <c r="AO562" s="529"/>
      <c r="AP562" s="529"/>
      <c r="AQ562" s="529"/>
      <c r="AR562" s="529"/>
      <c r="AS562" s="529"/>
      <c r="AT562" s="529"/>
      <c r="AU562" s="529"/>
      <c r="AV562" s="529"/>
      <c r="AW562" s="529"/>
      <c r="AX562" s="529"/>
      <c r="AY562" s="529"/>
      <c r="AZ562" s="529"/>
      <c r="BA562" s="529"/>
      <c r="BB562" s="529"/>
      <c r="BC562" s="529"/>
      <c r="BD562" s="529"/>
      <c r="BE562" s="529"/>
      <c r="BF562" s="529"/>
      <c r="BG562" s="529"/>
      <c r="BH562" s="529"/>
      <c r="BI562" s="529"/>
      <c r="BJ562" s="529"/>
      <c r="BK562" s="529"/>
      <c r="BL562" s="529"/>
      <c r="BM562" s="529"/>
      <c r="BN562" s="529"/>
      <c r="BO562" s="529"/>
      <c r="BP562" s="529"/>
      <c r="BQ562" s="529"/>
      <c r="BR562" s="529"/>
      <c r="BS562" s="529"/>
      <c r="BT562" s="529"/>
      <c r="BU562" s="529"/>
      <c r="BV562" s="529"/>
      <c r="BW562" s="529"/>
      <c r="BX562" s="529"/>
      <c r="BY562" s="529"/>
      <c r="BZ562" s="529"/>
      <c r="CA562" s="529"/>
      <c r="CB562" s="529"/>
      <c r="CC562" s="529"/>
      <c r="CD562" s="529"/>
      <c r="CE562" s="529"/>
      <c r="CF562" s="529"/>
      <c r="CG562" s="529"/>
      <c r="CH562" s="529"/>
      <c r="CI562" s="529"/>
      <c r="CJ562" s="529"/>
    </row>
    <row r="563" spans="1:88" s="528" customFormat="1" x14ac:dyDescent="0.3">
      <c r="A563" s="563" t="s">
        <v>2547</v>
      </c>
      <c r="B563" s="552" t="str">
        <f t="shared" si="15"/>
        <v/>
      </c>
      <c r="C563" s="556" t="s">
        <v>2548</v>
      </c>
      <c r="D563" s="585"/>
      <c r="E563" s="528">
        <v>0</v>
      </c>
      <c r="F563" s="528">
        <v>0</v>
      </c>
      <c r="G563" s="528">
        <v>0</v>
      </c>
      <c r="H563" s="528">
        <v>0</v>
      </c>
      <c r="I563" s="528">
        <v>0</v>
      </c>
      <c r="J563" s="528">
        <v>0</v>
      </c>
      <c r="K563" s="528">
        <v>0</v>
      </c>
      <c r="L563" s="528">
        <v>0</v>
      </c>
      <c r="M563" s="528">
        <v>0</v>
      </c>
      <c r="N563" s="528">
        <v>0</v>
      </c>
      <c r="O563" s="528">
        <v>0</v>
      </c>
      <c r="P563" s="528">
        <v>0</v>
      </c>
      <c r="Q563" s="528">
        <v>0</v>
      </c>
      <c r="R563" s="528">
        <v>0</v>
      </c>
      <c r="S563" s="528">
        <v>0</v>
      </c>
      <c r="T563" s="528">
        <v>0</v>
      </c>
      <c r="U563" s="528">
        <v>0</v>
      </c>
      <c r="V563" s="528">
        <v>0</v>
      </c>
      <c r="W563" s="528">
        <v>0</v>
      </c>
      <c r="AC563" s="529"/>
      <c r="AD563" s="529"/>
      <c r="AE563" s="529"/>
      <c r="AF563" s="554"/>
      <c r="AG563" s="554"/>
      <c r="AH563" s="554"/>
      <c r="AI563" s="554"/>
      <c r="AJ563" s="529"/>
      <c r="AM563" s="529"/>
      <c r="AN563" s="529"/>
      <c r="AO563" s="529"/>
      <c r="AP563" s="529"/>
      <c r="AQ563" s="529"/>
      <c r="AR563" s="529"/>
      <c r="AS563" s="529"/>
      <c r="AT563" s="529"/>
      <c r="AU563" s="529"/>
      <c r="AV563" s="529"/>
      <c r="AW563" s="529"/>
      <c r="AX563" s="529"/>
      <c r="AY563" s="529"/>
      <c r="AZ563" s="529"/>
      <c r="BA563" s="529"/>
      <c r="BB563" s="529"/>
      <c r="BC563" s="529"/>
      <c r="BD563" s="529"/>
      <c r="BE563" s="529"/>
      <c r="BF563" s="529"/>
      <c r="BG563" s="529"/>
      <c r="BH563" s="529"/>
      <c r="BI563" s="529"/>
      <c r="BJ563" s="529"/>
      <c r="BK563" s="529"/>
      <c r="BL563" s="529"/>
      <c r="BM563" s="529"/>
      <c r="BN563" s="529"/>
      <c r="BO563" s="529"/>
      <c r="BP563" s="529"/>
      <c r="BQ563" s="529"/>
      <c r="BR563" s="529"/>
      <c r="BS563" s="529"/>
      <c r="BT563" s="529"/>
      <c r="BU563" s="529"/>
      <c r="BV563" s="529"/>
      <c r="BW563" s="529"/>
      <c r="BX563" s="529"/>
      <c r="BY563" s="529"/>
      <c r="BZ563" s="529"/>
      <c r="CA563" s="529"/>
      <c r="CB563" s="529"/>
      <c r="CC563" s="529"/>
      <c r="CD563" s="529"/>
      <c r="CE563" s="529"/>
      <c r="CF563" s="529"/>
      <c r="CG563" s="529"/>
      <c r="CH563" s="529"/>
      <c r="CI563" s="529"/>
      <c r="CJ563" s="529"/>
    </row>
    <row r="564" spans="1:88" s="528" customFormat="1" x14ac:dyDescent="0.3">
      <c r="A564" s="563" t="s">
        <v>2549</v>
      </c>
      <c r="B564" s="552" t="str">
        <f t="shared" si="15"/>
        <v/>
      </c>
      <c r="C564" s="558" t="s">
        <v>2550</v>
      </c>
      <c r="D564" s="585"/>
      <c r="E564" s="528">
        <v>0</v>
      </c>
      <c r="F564" s="528">
        <v>0</v>
      </c>
      <c r="G564" s="528">
        <v>0</v>
      </c>
      <c r="H564" s="528">
        <v>0</v>
      </c>
      <c r="I564" s="528">
        <v>0</v>
      </c>
      <c r="J564" s="528">
        <v>0</v>
      </c>
      <c r="K564" s="528">
        <v>0</v>
      </c>
      <c r="L564" s="528">
        <v>0</v>
      </c>
      <c r="M564" s="528">
        <v>0</v>
      </c>
      <c r="N564" s="528">
        <v>0</v>
      </c>
      <c r="O564" s="528">
        <v>0</v>
      </c>
      <c r="P564" s="528">
        <v>0</v>
      </c>
      <c r="Q564" s="528">
        <v>0</v>
      </c>
      <c r="R564" s="528">
        <v>0</v>
      </c>
      <c r="S564" s="528">
        <v>0</v>
      </c>
      <c r="T564" s="528">
        <v>0</v>
      </c>
      <c r="U564" s="528">
        <v>0</v>
      </c>
      <c r="V564" s="528">
        <v>0</v>
      </c>
      <c r="W564" s="528">
        <v>0</v>
      </c>
      <c r="AC564" s="529"/>
      <c r="AD564" s="529"/>
      <c r="AE564" s="529"/>
      <c r="AF564" s="554"/>
      <c r="AG564" s="554"/>
      <c r="AH564" s="554"/>
      <c r="AI564" s="554"/>
      <c r="AJ564" s="529"/>
      <c r="AM564" s="529"/>
      <c r="AN564" s="529"/>
      <c r="AO564" s="529"/>
      <c r="AP564" s="529"/>
      <c r="AQ564" s="529"/>
      <c r="AR564" s="529"/>
      <c r="AS564" s="529"/>
      <c r="AT564" s="529"/>
      <c r="AU564" s="529"/>
      <c r="AV564" s="529"/>
      <c r="AW564" s="529"/>
      <c r="AX564" s="529"/>
      <c r="AY564" s="529"/>
      <c r="AZ564" s="529"/>
      <c r="BA564" s="529"/>
      <c r="BB564" s="529"/>
      <c r="BC564" s="529"/>
      <c r="BD564" s="529"/>
      <c r="BE564" s="529"/>
      <c r="BF564" s="529"/>
      <c r="BG564" s="529"/>
      <c r="BH564" s="529"/>
      <c r="BI564" s="529"/>
      <c r="BJ564" s="529"/>
      <c r="BK564" s="529"/>
      <c r="BL564" s="529"/>
      <c r="BM564" s="529"/>
      <c r="BN564" s="529"/>
      <c r="BO564" s="529"/>
      <c r="BP564" s="529"/>
      <c r="BQ564" s="529"/>
      <c r="BR564" s="529"/>
      <c r="BS564" s="529"/>
      <c r="BT564" s="529"/>
      <c r="BU564" s="529"/>
      <c r="BV564" s="529"/>
      <c r="BW564" s="529"/>
      <c r="BX564" s="529"/>
      <c r="BY564" s="529"/>
      <c r="BZ564" s="529"/>
      <c r="CA564" s="529"/>
      <c r="CB564" s="529"/>
      <c r="CC564" s="529"/>
      <c r="CD564" s="529"/>
      <c r="CE564" s="529"/>
      <c r="CF564" s="529"/>
      <c r="CG564" s="529"/>
      <c r="CH564" s="529"/>
      <c r="CI564" s="529"/>
      <c r="CJ564" s="529"/>
    </row>
    <row r="565" spans="1:88" s="528" customFormat="1" x14ac:dyDescent="0.3">
      <c r="A565" s="563" t="s">
        <v>2551</v>
      </c>
      <c r="B565" s="552" t="str">
        <f t="shared" si="15"/>
        <v/>
      </c>
      <c r="C565" s="558" t="s">
        <v>2552</v>
      </c>
      <c r="D565" s="585"/>
      <c r="E565" s="528">
        <v>0</v>
      </c>
      <c r="F565" s="528">
        <v>0</v>
      </c>
      <c r="G565" s="528">
        <v>0</v>
      </c>
      <c r="H565" s="528">
        <v>0</v>
      </c>
      <c r="I565" s="528">
        <v>0</v>
      </c>
      <c r="J565" s="528">
        <v>0</v>
      </c>
      <c r="K565" s="528">
        <v>0</v>
      </c>
      <c r="L565" s="528">
        <v>0</v>
      </c>
      <c r="M565" s="528">
        <v>0</v>
      </c>
      <c r="N565" s="528">
        <v>0</v>
      </c>
      <c r="O565" s="528">
        <v>0</v>
      </c>
      <c r="P565" s="528">
        <v>0</v>
      </c>
      <c r="Q565" s="528">
        <v>0</v>
      </c>
      <c r="R565" s="528">
        <v>0</v>
      </c>
      <c r="S565" s="528">
        <v>0</v>
      </c>
      <c r="T565" s="528">
        <v>0</v>
      </c>
      <c r="U565" s="528">
        <v>0</v>
      </c>
      <c r="V565" s="528">
        <v>0</v>
      </c>
      <c r="W565" s="528">
        <v>0</v>
      </c>
      <c r="AC565" s="529"/>
      <c r="AD565" s="529"/>
      <c r="AE565" s="529"/>
      <c r="AF565" s="554"/>
      <c r="AG565" s="554"/>
      <c r="AH565" s="554"/>
      <c r="AI565" s="554"/>
      <c r="AJ565" s="529"/>
      <c r="AM565" s="529"/>
      <c r="AN565" s="529"/>
      <c r="AO565" s="529"/>
      <c r="AP565" s="529"/>
      <c r="AQ565" s="529"/>
      <c r="AR565" s="529"/>
      <c r="AS565" s="529"/>
      <c r="AT565" s="529"/>
      <c r="AU565" s="529"/>
      <c r="AV565" s="529"/>
      <c r="AW565" s="529"/>
      <c r="AX565" s="529"/>
      <c r="AY565" s="529"/>
      <c r="AZ565" s="529"/>
      <c r="BA565" s="529"/>
      <c r="BB565" s="529"/>
      <c r="BC565" s="529"/>
      <c r="BD565" s="529"/>
      <c r="BE565" s="529"/>
      <c r="BF565" s="529"/>
      <c r="BG565" s="529"/>
      <c r="BH565" s="529"/>
      <c r="BI565" s="529"/>
      <c r="BJ565" s="529"/>
      <c r="BK565" s="529"/>
      <c r="BL565" s="529"/>
      <c r="BM565" s="529"/>
      <c r="BN565" s="529"/>
      <c r="BO565" s="529"/>
      <c r="BP565" s="529"/>
      <c r="BQ565" s="529"/>
      <c r="BR565" s="529"/>
      <c r="BS565" s="529"/>
      <c r="BT565" s="529"/>
      <c r="BU565" s="529"/>
      <c r="BV565" s="529"/>
      <c r="BW565" s="529"/>
      <c r="BX565" s="529"/>
      <c r="BY565" s="529"/>
      <c r="BZ565" s="529"/>
      <c r="CA565" s="529"/>
      <c r="CB565" s="529"/>
      <c r="CC565" s="529"/>
      <c r="CD565" s="529"/>
      <c r="CE565" s="529"/>
      <c r="CF565" s="529"/>
      <c r="CG565" s="529"/>
      <c r="CH565" s="529"/>
      <c r="CI565" s="529"/>
      <c r="CJ565" s="529"/>
    </row>
    <row r="566" spans="1:88" s="528" customFormat="1" x14ac:dyDescent="0.3">
      <c r="A566" s="563" t="s">
        <v>2553</v>
      </c>
      <c r="B566" s="552" t="str">
        <f t="shared" si="15"/>
        <v>X</v>
      </c>
      <c r="C566" s="556" t="s">
        <v>2554</v>
      </c>
      <c r="D566" s="585"/>
      <c r="E566" s="528">
        <v>0</v>
      </c>
      <c r="F566" s="528">
        <v>0</v>
      </c>
      <c r="G566" s="528">
        <v>0</v>
      </c>
      <c r="H566" s="528">
        <v>-1.0283490419387817</v>
      </c>
      <c r="I566" s="528">
        <v>0</v>
      </c>
      <c r="J566" s="528">
        <v>0</v>
      </c>
      <c r="K566" s="528">
        <v>0</v>
      </c>
      <c r="L566" s="528">
        <v>0</v>
      </c>
      <c r="M566" s="528">
        <v>0</v>
      </c>
      <c r="N566" s="528">
        <v>0</v>
      </c>
      <c r="O566" s="528">
        <v>0</v>
      </c>
      <c r="P566" s="528">
        <v>0.1854339987039566</v>
      </c>
      <c r="Q566" s="528">
        <v>0</v>
      </c>
      <c r="R566" s="528">
        <v>0</v>
      </c>
      <c r="S566" s="528">
        <v>0</v>
      </c>
      <c r="T566" s="528">
        <v>0</v>
      </c>
      <c r="U566" s="528">
        <v>0</v>
      </c>
      <c r="V566" s="528">
        <v>0</v>
      </c>
      <c r="W566" s="528">
        <v>0</v>
      </c>
      <c r="X566" s="528">
        <v>0</v>
      </c>
      <c r="AC566" s="529"/>
      <c r="AD566" s="529"/>
      <c r="AE566" s="529"/>
      <c r="AF566" s="554"/>
      <c r="AG566" s="554"/>
      <c r="AH566" s="554"/>
      <c r="AI566" s="554"/>
      <c r="AJ566" s="529"/>
      <c r="AM566" s="529"/>
      <c r="AN566" s="529"/>
      <c r="AO566" s="529"/>
      <c r="AP566" s="529"/>
      <c r="AQ566" s="529"/>
      <c r="AR566" s="529"/>
      <c r="AS566" s="529"/>
      <c r="AT566" s="529"/>
      <c r="AU566" s="529"/>
      <c r="AV566" s="529"/>
      <c r="AW566" s="529"/>
      <c r="AX566" s="529"/>
      <c r="AY566" s="529"/>
      <c r="AZ566" s="529"/>
      <c r="BA566" s="529"/>
      <c r="BB566" s="529"/>
      <c r="BC566" s="529"/>
      <c r="BD566" s="529"/>
      <c r="BE566" s="529"/>
      <c r="BF566" s="529"/>
      <c r="BG566" s="529"/>
      <c r="BH566" s="529"/>
      <c r="BI566" s="529"/>
      <c r="BJ566" s="529"/>
      <c r="BK566" s="529"/>
      <c r="BL566" s="529"/>
      <c r="BM566" s="529"/>
      <c r="BN566" s="529"/>
      <c r="BO566" s="529"/>
      <c r="BP566" s="529"/>
      <c r="BQ566" s="529"/>
      <c r="BR566" s="529"/>
      <c r="BS566" s="529"/>
      <c r="BT566" s="529"/>
      <c r="BU566" s="529"/>
      <c r="BV566" s="529"/>
      <c r="BW566" s="529"/>
      <c r="BX566" s="529"/>
      <c r="BY566" s="529"/>
      <c r="BZ566" s="529"/>
      <c r="CA566" s="529"/>
      <c r="CB566" s="529"/>
      <c r="CC566" s="529"/>
      <c r="CD566" s="529"/>
      <c r="CE566" s="529"/>
      <c r="CF566" s="529"/>
      <c r="CG566" s="529"/>
      <c r="CH566" s="529"/>
      <c r="CI566" s="529"/>
      <c r="CJ566" s="529"/>
    </row>
    <row r="567" spans="1:88" s="528" customFormat="1" x14ac:dyDescent="0.3">
      <c r="A567" s="563" t="s">
        <v>2555</v>
      </c>
      <c r="B567" s="552" t="str">
        <f t="shared" si="15"/>
        <v/>
      </c>
      <c r="C567" s="558" t="s">
        <v>2556</v>
      </c>
      <c r="D567" s="585"/>
      <c r="E567" s="528">
        <v>0</v>
      </c>
      <c r="F567" s="528">
        <v>0</v>
      </c>
      <c r="G567" s="528">
        <v>0</v>
      </c>
      <c r="H567" s="528">
        <v>0</v>
      </c>
      <c r="I567" s="528">
        <v>0</v>
      </c>
      <c r="J567" s="528">
        <v>0</v>
      </c>
      <c r="K567" s="528">
        <v>0</v>
      </c>
      <c r="L567" s="528">
        <v>0</v>
      </c>
      <c r="M567" s="528">
        <v>0</v>
      </c>
      <c r="N567" s="528">
        <v>0</v>
      </c>
      <c r="O567" s="528">
        <v>0</v>
      </c>
      <c r="P567" s="528">
        <v>0</v>
      </c>
      <c r="Q567" s="528">
        <v>0</v>
      </c>
      <c r="R567" s="528">
        <v>0</v>
      </c>
      <c r="S567" s="528">
        <v>0</v>
      </c>
      <c r="T567" s="528">
        <v>0</v>
      </c>
      <c r="U567" s="528">
        <v>0</v>
      </c>
      <c r="V567" s="528">
        <v>0</v>
      </c>
      <c r="W567" s="528">
        <v>0</v>
      </c>
      <c r="AC567" s="529"/>
      <c r="AD567" s="529"/>
      <c r="AE567" s="529"/>
      <c r="AF567" s="554"/>
      <c r="AG567" s="554"/>
      <c r="AH567" s="554"/>
      <c r="AI567" s="554"/>
      <c r="AJ567" s="529"/>
      <c r="AM567" s="529"/>
      <c r="AN567" s="529"/>
      <c r="AO567" s="529"/>
      <c r="AP567" s="529"/>
      <c r="AQ567" s="529"/>
      <c r="AR567" s="529"/>
      <c r="AS567" s="529"/>
      <c r="AT567" s="529"/>
      <c r="AU567" s="529"/>
      <c r="AV567" s="529"/>
      <c r="AW567" s="529"/>
      <c r="AX567" s="529"/>
      <c r="AY567" s="529"/>
      <c r="AZ567" s="529"/>
      <c r="BA567" s="529"/>
      <c r="BB567" s="529"/>
      <c r="BC567" s="529"/>
      <c r="BD567" s="529"/>
      <c r="BE567" s="529"/>
      <c r="BF567" s="529"/>
      <c r="BG567" s="529"/>
      <c r="BH567" s="529"/>
      <c r="BI567" s="529"/>
      <c r="BJ567" s="529"/>
      <c r="BK567" s="529"/>
      <c r="BL567" s="529"/>
      <c r="BM567" s="529"/>
      <c r="BN567" s="529"/>
      <c r="BO567" s="529"/>
      <c r="BP567" s="529"/>
      <c r="BQ567" s="529"/>
      <c r="BR567" s="529"/>
      <c r="BS567" s="529"/>
      <c r="BT567" s="529"/>
      <c r="BU567" s="529"/>
      <c r="BV567" s="529"/>
      <c r="BW567" s="529"/>
      <c r="BX567" s="529"/>
      <c r="BY567" s="529"/>
      <c r="BZ567" s="529"/>
      <c r="CA567" s="529"/>
      <c r="CB567" s="529"/>
      <c r="CC567" s="529"/>
      <c r="CD567" s="529"/>
      <c r="CE567" s="529"/>
      <c r="CF567" s="529"/>
      <c r="CG567" s="529"/>
      <c r="CH567" s="529"/>
      <c r="CI567" s="529"/>
      <c r="CJ567" s="529"/>
    </row>
    <row r="568" spans="1:88" s="528" customFormat="1" x14ac:dyDescent="0.3">
      <c r="A568" s="563" t="s">
        <v>2557</v>
      </c>
      <c r="B568" s="552" t="str">
        <f t="shared" si="15"/>
        <v>X</v>
      </c>
      <c r="C568" s="558" t="s">
        <v>2558</v>
      </c>
      <c r="D568" s="585"/>
      <c r="E568" s="528">
        <v>0</v>
      </c>
      <c r="F568" s="528">
        <v>0</v>
      </c>
      <c r="G568" s="528">
        <v>0</v>
      </c>
      <c r="H568" s="528">
        <v>-1.0283490419387817</v>
      </c>
      <c r="I568" s="528">
        <v>0</v>
      </c>
      <c r="J568" s="528">
        <v>0</v>
      </c>
      <c r="K568" s="528">
        <v>0</v>
      </c>
      <c r="L568" s="528">
        <v>0</v>
      </c>
      <c r="M568" s="528">
        <v>0</v>
      </c>
      <c r="N568" s="528">
        <v>0</v>
      </c>
      <c r="O568" s="528">
        <v>0</v>
      </c>
      <c r="P568" s="528">
        <v>0.1854339987039566</v>
      </c>
      <c r="Q568" s="528">
        <v>0</v>
      </c>
      <c r="R568" s="528">
        <v>0</v>
      </c>
      <c r="S568" s="528">
        <v>0</v>
      </c>
      <c r="T568" s="528">
        <v>0</v>
      </c>
      <c r="U568" s="528">
        <v>0</v>
      </c>
      <c r="V568" s="528">
        <v>0</v>
      </c>
      <c r="W568" s="528">
        <v>0</v>
      </c>
      <c r="X568" s="528">
        <v>0</v>
      </c>
      <c r="AC568" s="529"/>
      <c r="AD568" s="529"/>
      <c r="AE568" s="529"/>
      <c r="AF568" s="554"/>
      <c r="AG568" s="554"/>
      <c r="AH568" s="554"/>
      <c r="AI568" s="554"/>
      <c r="AJ568" s="529"/>
      <c r="AM568" s="529"/>
      <c r="AN568" s="529"/>
      <c r="AO568" s="529"/>
      <c r="AP568" s="529"/>
      <c r="AQ568" s="529"/>
      <c r="AR568" s="529"/>
      <c r="AS568" s="529"/>
      <c r="AT568" s="529"/>
      <c r="AU568" s="529"/>
      <c r="AV568" s="529"/>
      <c r="AW568" s="529"/>
      <c r="AX568" s="529"/>
      <c r="AY568" s="529"/>
      <c r="AZ568" s="529"/>
      <c r="BA568" s="529"/>
      <c r="BB568" s="529"/>
      <c r="BC568" s="529"/>
      <c r="BD568" s="529"/>
      <c r="BE568" s="529"/>
      <c r="BF568" s="529"/>
      <c r="BG568" s="529"/>
      <c r="BH568" s="529"/>
      <c r="BI568" s="529"/>
      <c r="BJ568" s="529"/>
      <c r="BK568" s="529"/>
      <c r="BL568" s="529"/>
      <c r="BM568" s="529"/>
      <c r="BN568" s="529"/>
      <c r="BO568" s="529"/>
      <c r="BP568" s="529"/>
      <c r="BQ568" s="529"/>
      <c r="BR568" s="529"/>
      <c r="BS568" s="529"/>
      <c r="BT568" s="529"/>
      <c r="BU568" s="529"/>
      <c r="BV568" s="529"/>
      <c r="BW568" s="529"/>
      <c r="BX568" s="529"/>
      <c r="BY568" s="529"/>
      <c r="BZ568" s="529"/>
      <c r="CA568" s="529"/>
      <c r="CB568" s="529"/>
      <c r="CC568" s="529"/>
      <c r="CD568" s="529"/>
      <c r="CE568" s="529"/>
      <c r="CF568" s="529"/>
      <c r="CG568" s="529"/>
      <c r="CH568" s="529"/>
      <c r="CI568" s="529"/>
      <c r="CJ568" s="529"/>
    </row>
    <row r="569" spans="1:88" s="528" customFormat="1" x14ac:dyDescent="0.3">
      <c r="A569" s="563">
        <v>5.3</v>
      </c>
      <c r="B569" s="552" t="str">
        <f t="shared" si="15"/>
        <v/>
      </c>
      <c r="C569" s="541" t="s">
        <v>2559</v>
      </c>
      <c r="D569" s="585"/>
      <c r="E569" s="528">
        <v>0</v>
      </c>
      <c r="F569" s="528">
        <v>0</v>
      </c>
      <c r="G569" s="528">
        <v>0</v>
      </c>
      <c r="H569" s="528">
        <v>0</v>
      </c>
      <c r="I569" s="528">
        <v>0</v>
      </c>
      <c r="J569" s="528">
        <v>0</v>
      </c>
      <c r="K569" s="528">
        <v>0</v>
      </c>
      <c r="L569" s="528">
        <v>0</v>
      </c>
      <c r="M569" s="528">
        <v>0</v>
      </c>
      <c r="N569" s="528">
        <v>0</v>
      </c>
      <c r="O569" s="528">
        <v>0</v>
      </c>
      <c r="P569" s="528">
        <v>0</v>
      </c>
      <c r="Q569" s="528">
        <v>0</v>
      </c>
      <c r="R569" s="528">
        <v>0</v>
      </c>
      <c r="S569" s="528">
        <v>0</v>
      </c>
      <c r="T569" s="528">
        <v>0</v>
      </c>
      <c r="U569" s="528">
        <v>0</v>
      </c>
      <c r="V569" s="528">
        <v>0</v>
      </c>
      <c r="W569" s="528">
        <v>0</v>
      </c>
      <c r="AC569" s="529"/>
      <c r="AD569" s="529"/>
      <c r="AE569" s="529"/>
      <c r="AF569" s="554"/>
      <c r="AG569" s="554"/>
      <c r="AH569" s="554"/>
      <c r="AI569" s="554"/>
      <c r="AJ569" s="529"/>
      <c r="AM569" s="529"/>
      <c r="AN569" s="529"/>
      <c r="AO569" s="529"/>
      <c r="AP569" s="529"/>
      <c r="AQ569" s="529"/>
      <c r="AR569" s="529"/>
      <c r="AS569" s="529"/>
      <c r="AT569" s="529"/>
      <c r="AU569" s="529"/>
      <c r="AV569" s="529"/>
      <c r="AW569" s="529"/>
      <c r="AX569" s="529"/>
      <c r="AY569" s="529"/>
      <c r="AZ569" s="529"/>
      <c r="BA569" s="529"/>
      <c r="BB569" s="529"/>
      <c r="BC569" s="529"/>
      <c r="BD569" s="529"/>
      <c r="BE569" s="529"/>
      <c r="BF569" s="529"/>
      <c r="BG569" s="529"/>
      <c r="BH569" s="529"/>
      <c r="BI569" s="529"/>
      <c r="BJ569" s="529"/>
      <c r="BK569" s="529"/>
      <c r="BL569" s="529"/>
      <c r="BM569" s="529"/>
      <c r="BN569" s="529"/>
      <c r="BO569" s="529"/>
      <c r="BP569" s="529"/>
      <c r="BQ569" s="529"/>
      <c r="BR569" s="529"/>
      <c r="BS569" s="529"/>
      <c r="BT569" s="529"/>
      <c r="BU569" s="529"/>
      <c r="BV569" s="529"/>
      <c r="BW569" s="529"/>
      <c r="BX569" s="529"/>
      <c r="BY569" s="529"/>
      <c r="BZ569" s="529"/>
      <c r="CA569" s="529"/>
      <c r="CB569" s="529"/>
      <c r="CC569" s="529"/>
      <c r="CD569" s="529"/>
      <c r="CE569" s="529"/>
      <c r="CF569" s="529"/>
      <c r="CG569" s="529"/>
      <c r="CH569" s="529"/>
      <c r="CI569" s="529"/>
      <c r="CJ569" s="529"/>
    </row>
    <row r="570" spans="1:88" s="528" customFormat="1" x14ac:dyDescent="0.3">
      <c r="A570" s="563" t="s">
        <v>2560</v>
      </c>
      <c r="B570" s="552" t="str">
        <f t="shared" si="15"/>
        <v/>
      </c>
      <c r="C570" s="555" t="s">
        <v>2561</v>
      </c>
      <c r="D570" s="585"/>
      <c r="E570" s="528">
        <v>0</v>
      </c>
      <c r="F570" s="528">
        <v>0</v>
      </c>
      <c r="G570" s="528">
        <v>0</v>
      </c>
      <c r="H570" s="528">
        <v>0</v>
      </c>
      <c r="I570" s="528">
        <v>0</v>
      </c>
      <c r="J570" s="528">
        <v>0</v>
      </c>
      <c r="K570" s="528">
        <v>0</v>
      </c>
      <c r="L570" s="528">
        <v>0</v>
      </c>
      <c r="M570" s="528">
        <v>0</v>
      </c>
      <c r="N570" s="528">
        <v>0</v>
      </c>
      <c r="O570" s="528">
        <v>0</v>
      </c>
      <c r="P570" s="528">
        <v>0</v>
      </c>
      <c r="Q570" s="528">
        <v>0</v>
      </c>
      <c r="R570" s="528">
        <v>0</v>
      </c>
      <c r="S570" s="528">
        <v>0</v>
      </c>
      <c r="T570" s="528">
        <v>0</v>
      </c>
      <c r="U570" s="528">
        <v>0</v>
      </c>
      <c r="V570" s="528">
        <v>0</v>
      </c>
      <c r="W570" s="528">
        <v>0</v>
      </c>
      <c r="AC570" s="529"/>
      <c r="AD570" s="529"/>
      <c r="AE570" s="529"/>
      <c r="AF570" s="554"/>
      <c r="AG570" s="554"/>
      <c r="AH570" s="554"/>
      <c r="AI570" s="554"/>
      <c r="AJ570" s="529"/>
      <c r="AM570" s="529"/>
      <c r="AN570" s="529"/>
      <c r="AO570" s="529"/>
      <c r="AP570" s="529"/>
      <c r="AQ570" s="529"/>
      <c r="AR570" s="529"/>
      <c r="AS570" s="529"/>
      <c r="AT570" s="529"/>
      <c r="AU570" s="529"/>
      <c r="AV570" s="529"/>
      <c r="AW570" s="529"/>
      <c r="AX570" s="529"/>
      <c r="AY570" s="529"/>
      <c r="AZ570" s="529"/>
      <c r="BA570" s="529"/>
      <c r="BB570" s="529"/>
      <c r="BC570" s="529"/>
      <c r="BD570" s="529"/>
      <c r="BE570" s="529"/>
      <c r="BF570" s="529"/>
      <c r="BG570" s="529"/>
      <c r="BH570" s="529"/>
      <c r="BI570" s="529"/>
      <c r="BJ570" s="529"/>
      <c r="BK570" s="529"/>
      <c r="BL570" s="529"/>
      <c r="BM570" s="529"/>
      <c r="BN570" s="529"/>
      <c r="BO570" s="529"/>
      <c r="BP570" s="529"/>
      <c r="BQ570" s="529"/>
      <c r="BR570" s="529"/>
      <c r="BS570" s="529"/>
      <c r="BT570" s="529"/>
      <c r="BU570" s="529"/>
      <c r="BV570" s="529"/>
      <c r="BW570" s="529"/>
      <c r="BX570" s="529"/>
      <c r="BY570" s="529"/>
      <c r="BZ570" s="529"/>
      <c r="CA570" s="529"/>
      <c r="CB570" s="529"/>
      <c r="CC570" s="529"/>
      <c r="CD570" s="529"/>
      <c r="CE570" s="529"/>
      <c r="CF570" s="529"/>
      <c r="CG570" s="529"/>
      <c r="CH570" s="529"/>
      <c r="CI570" s="529"/>
      <c r="CJ570" s="529"/>
    </row>
    <row r="571" spans="1:88" s="528" customFormat="1" x14ac:dyDescent="0.3">
      <c r="A571" s="563" t="s">
        <v>2562</v>
      </c>
      <c r="B571" s="552" t="str">
        <f t="shared" si="15"/>
        <v/>
      </c>
      <c r="C571" s="556" t="s">
        <v>2563</v>
      </c>
      <c r="D571" s="585"/>
      <c r="E571" s="528">
        <v>0</v>
      </c>
      <c r="F571" s="528">
        <v>0</v>
      </c>
      <c r="G571" s="528">
        <v>0</v>
      </c>
      <c r="H571" s="528">
        <v>0</v>
      </c>
      <c r="I571" s="528">
        <v>0</v>
      </c>
      <c r="J571" s="528">
        <v>0</v>
      </c>
      <c r="K571" s="528">
        <v>0</v>
      </c>
      <c r="L571" s="528">
        <v>0</v>
      </c>
      <c r="M571" s="528">
        <v>0</v>
      </c>
      <c r="N571" s="528">
        <v>0</v>
      </c>
      <c r="O571" s="528">
        <v>0</v>
      </c>
      <c r="P571" s="528">
        <v>0</v>
      </c>
      <c r="Q571" s="528">
        <v>0</v>
      </c>
      <c r="R571" s="528">
        <v>0</v>
      </c>
      <c r="S571" s="528">
        <v>0</v>
      </c>
      <c r="T571" s="528">
        <v>0</v>
      </c>
      <c r="U571" s="528">
        <v>0</v>
      </c>
      <c r="V571" s="528">
        <v>0</v>
      </c>
      <c r="W571" s="528">
        <v>0</v>
      </c>
      <c r="AC571" s="529"/>
      <c r="AD571" s="529"/>
      <c r="AE571" s="529"/>
      <c r="AF571" s="554"/>
      <c r="AG571" s="554"/>
      <c r="AH571" s="554"/>
      <c r="AI571" s="554"/>
      <c r="AJ571" s="529"/>
      <c r="AM571" s="529"/>
      <c r="AN571" s="529"/>
      <c r="AO571" s="529"/>
      <c r="AP571" s="529"/>
      <c r="AQ571" s="529"/>
      <c r="AR571" s="529"/>
      <c r="AS571" s="529"/>
      <c r="AT571" s="529"/>
      <c r="AU571" s="529"/>
      <c r="AV571" s="529"/>
      <c r="AW571" s="529"/>
      <c r="AX571" s="529"/>
      <c r="AY571" s="529"/>
      <c r="AZ571" s="529"/>
      <c r="BA571" s="529"/>
      <c r="BB571" s="529"/>
      <c r="BC571" s="529"/>
      <c r="BD571" s="529"/>
      <c r="BE571" s="529"/>
      <c r="BF571" s="529"/>
      <c r="BG571" s="529"/>
      <c r="BH571" s="529"/>
      <c r="BI571" s="529"/>
      <c r="BJ571" s="529"/>
      <c r="BK571" s="529"/>
      <c r="BL571" s="529"/>
      <c r="BM571" s="529"/>
      <c r="BN571" s="529"/>
      <c r="BO571" s="529"/>
      <c r="BP571" s="529"/>
      <c r="BQ571" s="529"/>
      <c r="BR571" s="529"/>
      <c r="BS571" s="529"/>
      <c r="BT571" s="529"/>
      <c r="BU571" s="529"/>
      <c r="BV571" s="529"/>
      <c r="BW571" s="529"/>
      <c r="BX571" s="529"/>
      <c r="BY571" s="529"/>
      <c r="BZ571" s="529"/>
      <c r="CA571" s="529"/>
      <c r="CB571" s="529"/>
      <c r="CC571" s="529"/>
      <c r="CD571" s="529"/>
      <c r="CE571" s="529"/>
      <c r="CF571" s="529"/>
      <c r="CG571" s="529"/>
      <c r="CH571" s="529"/>
      <c r="CI571" s="529"/>
      <c r="CJ571" s="529"/>
    </row>
    <row r="572" spans="1:88" s="528" customFormat="1" x14ac:dyDescent="0.3">
      <c r="A572" s="563" t="s">
        <v>2564</v>
      </c>
      <c r="B572" s="552" t="str">
        <f t="shared" si="15"/>
        <v/>
      </c>
      <c r="C572" s="556" t="s">
        <v>2565</v>
      </c>
      <c r="D572" s="585"/>
      <c r="E572" s="528">
        <v>0</v>
      </c>
      <c r="F572" s="528">
        <v>0</v>
      </c>
      <c r="G572" s="528">
        <v>0</v>
      </c>
      <c r="H572" s="528">
        <v>0</v>
      </c>
      <c r="I572" s="528">
        <v>0</v>
      </c>
      <c r="J572" s="528">
        <v>0</v>
      </c>
      <c r="K572" s="528">
        <v>0</v>
      </c>
      <c r="L572" s="528">
        <v>0</v>
      </c>
      <c r="M572" s="528">
        <v>0</v>
      </c>
      <c r="N572" s="528">
        <v>0</v>
      </c>
      <c r="O572" s="528">
        <v>0</v>
      </c>
      <c r="P572" s="528">
        <v>0</v>
      </c>
      <c r="Q572" s="528">
        <v>0</v>
      </c>
      <c r="R572" s="528">
        <v>0</v>
      </c>
      <c r="S572" s="528">
        <v>0</v>
      </c>
      <c r="T572" s="528">
        <v>0</v>
      </c>
      <c r="U572" s="528">
        <v>0</v>
      </c>
      <c r="V572" s="528">
        <v>0</v>
      </c>
      <c r="W572" s="528">
        <v>0</v>
      </c>
      <c r="AC572" s="529"/>
      <c r="AD572" s="529"/>
      <c r="AE572" s="529"/>
      <c r="AF572" s="554"/>
      <c r="AG572" s="554"/>
      <c r="AH572" s="554"/>
      <c r="AI572" s="554"/>
      <c r="AJ572" s="529"/>
      <c r="AM572" s="529"/>
      <c r="AN572" s="529"/>
      <c r="AO572" s="529"/>
      <c r="AP572" s="529"/>
      <c r="AQ572" s="529"/>
      <c r="AR572" s="529"/>
      <c r="AS572" s="529"/>
      <c r="AT572" s="529"/>
      <c r="AU572" s="529"/>
      <c r="AV572" s="529"/>
      <c r="AW572" s="529"/>
      <c r="AX572" s="529"/>
      <c r="AY572" s="529"/>
      <c r="AZ572" s="529"/>
      <c r="BA572" s="529"/>
      <c r="BB572" s="529"/>
      <c r="BC572" s="529"/>
      <c r="BD572" s="529"/>
      <c r="BE572" s="529"/>
      <c r="BF572" s="529"/>
      <c r="BG572" s="529"/>
      <c r="BH572" s="529"/>
      <c r="BI572" s="529"/>
      <c r="BJ572" s="529"/>
      <c r="BK572" s="529"/>
      <c r="BL572" s="529"/>
      <c r="BM572" s="529"/>
      <c r="BN572" s="529"/>
      <c r="BO572" s="529"/>
      <c r="BP572" s="529"/>
      <c r="BQ572" s="529"/>
      <c r="BR572" s="529"/>
      <c r="BS572" s="529"/>
      <c r="BT572" s="529"/>
      <c r="BU572" s="529"/>
      <c r="BV572" s="529"/>
      <c r="BW572" s="529"/>
      <c r="BX572" s="529"/>
      <c r="BY572" s="529"/>
      <c r="BZ572" s="529"/>
      <c r="CA572" s="529"/>
      <c r="CB572" s="529"/>
      <c r="CC572" s="529"/>
      <c r="CD572" s="529"/>
      <c r="CE572" s="529"/>
      <c r="CF572" s="529"/>
      <c r="CG572" s="529"/>
      <c r="CH572" s="529"/>
      <c r="CI572" s="529"/>
      <c r="CJ572" s="529"/>
    </row>
    <row r="573" spans="1:88" s="528" customFormat="1" x14ac:dyDescent="0.3">
      <c r="A573" s="563" t="s">
        <v>2566</v>
      </c>
      <c r="B573" s="552" t="str">
        <f t="shared" si="15"/>
        <v/>
      </c>
      <c r="C573" s="556" t="s">
        <v>2567</v>
      </c>
      <c r="D573" s="585"/>
      <c r="E573" s="528">
        <v>0</v>
      </c>
      <c r="F573" s="528">
        <v>0</v>
      </c>
      <c r="G573" s="528">
        <v>0</v>
      </c>
      <c r="H573" s="528">
        <v>0</v>
      </c>
      <c r="I573" s="528">
        <v>0</v>
      </c>
      <c r="J573" s="528">
        <v>0</v>
      </c>
      <c r="K573" s="528">
        <v>0</v>
      </c>
      <c r="L573" s="528">
        <v>0</v>
      </c>
      <c r="M573" s="528">
        <v>0</v>
      </c>
      <c r="N573" s="528">
        <v>0</v>
      </c>
      <c r="O573" s="528">
        <v>0</v>
      </c>
      <c r="P573" s="528">
        <v>0</v>
      </c>
      <c r="Q573" s="528">
        <v>0</v>
      </c>
      <c r="R573" s="528">
        <v>0</v>
      </c>
      <c r="S573" s="528">
        <v>0</v>
      </c>
      <c r="T573" s="528">
        <v>0</v>
      </c>
      <c r="U573" s="528">
        <v>0</v>
      </c>
      <c r="V573" s="528">
        <v>0</v>
      </c>
      <c r="W573" s="528">
        <v>0</v>
      </c>
      <c r="AC573" s="529"/>
      <c r="AD573" s="529"/>
      <c r="AE573" s="529"/>
      <c r="AF573" s="554"/>
      <c r="AG573" s="554"/>
      <c r="AH573" s="554"/>
      <c r="AI573" s="554"/>
      <c r="AJ573" s="529"/>
      <c r="AM573" s="529"/>
      <c r="AN573" s="529"/>
      <c r="AO573" s="529"/>
      <c r="AP573" s="529"/>
      <c r="AQ573" s="529"/>
      <c r="AR573" s="529"/>
      <c r="AS573" s="529"/>
      <c r="AT573" s="529"/>
      <c r="AU573" s="529"/>
      <c r="AV573" s="529"/>
      <c r="AW573" s="529"/>
      <c r="AX573" s="529"/>
      <c r="AY573" s="529"/>
      <c r="AZ573" s="529"/>
      <c r="BA573" s="529"/>
      <c r="BB573" s="529"/>
      <c r="BC573" s="529"/>
      <c r="BD573" s="529"/>
      <c r="BE573" s="529"/>
      <c r="BF573" s="529"/>
      <c r="BG573" s="529"/>
      <c r="BH573" s="529"/>
      <c r="BI573" s="529"/>
      <c r="BJ573" s="529"/>
      <c r="BK573" s="529"/>
      <c r="BL573" s="529"/>
      <c r="BM573" s="529"/>
      <c r="BN573" s="529"/>
      <c r="BO573" s="529"/>
      <c r="BP573" s="529"/>
      <c r="BQ573" s="529"/>
      <c r="BR573" s="529"/>
      <c r="BS573" s="529"/>
      <c r="BT573" s="529"/>
      <c r="BU573" s="529"/>
      <c r="BV573" s="529"/>
      <c r="BW573" s="529"/>
      <c r="BX573" s="529"/>
      <c r="BY573" s="529"/>
      <c r="BZ573" s="529"/>
      <c r="CA573" s="529"/>
      <c r="CB573" s="529"/>
      <c r="CC573" s="529"/>
      <c r="CD573" s="529"/>
      <c r="CE573" s="529"/>
      <c r="CF573" s="529"/>
      <c r="CG573" s="529"/>
      <c r="CH573" s="529"/>
      <c r="CI573" s="529"/>
      <c r="CJ573" s="529"/>
    </row>
    <row r="574" spans="1:88" s="528" customFormat="1" x14ac:dyDescent="0.3">
      <c r="A574" s="563" t="s">
        <v>2568</v>
      </c>
      <c r="B574" s="552" t="str">
        <f t="shared" si="15"/>
        <v/>
      </c>
      <c r="C574" s="556" t="s">
        <v>2569</v>
      </c>
      <c r="D574" s="585"/>
      <c r="E574" s="528">
        <v>0</v>
      </c>
      <c r="F574" s="528">
        <v>0</v>
      </c>
      <c r="G574" s="528">
        <v>0</v>
      </c>
      <c r="H574" s="528">
        <v>0</v>
      </c>
      <c r="I574" s="528">
        <v>0</v>
      </c>
      <c r="J574" s="528">
        <v>0</v>
      </c>
      <c r="K574" s="528">
        <v>0</v>
      </c>
      <c r="L574" s="528">
        <v>0</v>
      </c>
      <c r="M574" s="528">
        <v>0</v>
      </c>
      <c r="N574" s="528">
        <v>0</v>
      </c>
      <c r="O574" s="528">
        <v>0</v>
      </c>
      <c r="P574" s="528">
        <v>0</v>
      </c>
      <c r="Q574" s="528">
        <v>0</v>
      </c>
      <c r="R574" s="528">
        <v>0</v>
      </c>
      <c r="S574" s="528">
        <v>0</v>
      </c>
      <c r="T574" s="528">
        <v>0</v>
      </c>
      <c r="U574" s="528">
        <v>0</v>
      </c>
      <c r="V574" s="528">
        <v>0</v>
      </c>
      <c r="W574" s="528">
        <v>0</v>
      </c>
      <c r="AC574" s="529"/>
      <c r="AD574" s="529"/>
      <c r="AE574" s="529"/>
      <c r="AF574" s="554"/>
      <c r="AG574" s="554"/>
      <c r="AH574" s="554"/>
      <c r="AI574" s="554"/>
      <c r="AJ574" s="529"/>
      <c r="AM574" s="529"/>
      <c r="AN574" s="529"/>
      <c r="AO574" s="529"/>
      <c r="AP574" s="529"/>
      <c r="AQ574" s="529"/>
      <c r="AR574" s="529"/>
      <c r="AS574" s="529"/>
      <c r="AT574" s="529"/>
      <c r="AU574" s="529"/>
      <c r="AV574" s="529"/>
      <c r="AW574" s="529"/>
      <c r="AX574" s="529"/>
      <c r="AY574" s="529"/>
      <c r="AZ574" s="529"/>
      <c r="BA574" s="529"/>
      <c r="BB574" s="529"/>
      <c r="BC574" s="529"/>
      <c r="BD574" s="529"/>
      <c r="BE574" s="529"/>
      <c r="BF574" s="529"/>
      <c r="BG574" s="529"/>
      <c r="BH574" s="529"/>
      <c r="BI574" s="529"/>
      <c r="BJ574" s="529"/>
      <c r="BK574" s="529"/>
      <c r="BL574" s="529"/>
      <c r="BM574" s="529"/>
      <c r="BN574" s="529"/>
      <c r="BO574" s="529"/>
      <c r="BP574" s="529"/>
      <c r="BQ574" s="529"/>
      <c r="BR574" s="529"/>
      <c r="BS574" s="529"/>
      <c r="BT574" s="529"/>
      <c r="BU574" s="529"/>
      <c r="BV574" s="529"/>
      <c r="BW574" s="529"/>
      <c r="BX574" s="529"/>
      <c r="BY574" s="529"/>
      <c r="BZ574" s="529"/>
      <c r="CA574" s="529"/>
      <c r="CB574" s="529"/>
      <c r="CC574" s="529"/>
      <c r="CD574" s="529"/>
      <c r="CE574" s="529"/>
      <c r="CF574" s="529"/>
      <c r="CG574" s="529"/>
      <c r="CH574" s="529"/>
      <c r="CI574" s="529"/>
      <c r="CJ574" s="529"/>
    </row>
    <row r="575" spans="1:88" s="528" customFormat="1" x14ac:dyDescent="0.3">
      <c r="A575" s="563" t="s">
        <v>2570</v>
      </c>
      <c r="B575" s="552" t="str">
        <f t="shared" si="15"/>
        <v/>
      </c>
      <c r="C575" s="558" t="s">
        <v>2571</v>
      </c>
      <c r="D575" s="585"/>
      <c r="E575" s="528">
        <v>0</v>
      </c>
      <c r="F575" s="528">
        <v>0</v>
      </c>
      <c r="G575" s="528">
        <v>0</v>
      </c>
      <c r="H575" s="528">
        <v>0</v>
      </c>
      <c r="I575" s="528">
        <v>0</v>
      </c>
      <c r="J575" s="528">
        <v>0</v>
      </c>
      <c r="K575" s="528">
        <v>0</v>
      </c>
      <c r="L575" s="528">
        <v>0</v>
      </c>
      <c r="M575" s="528">
        <v>0</v>
      </c>
      <c r="N575" s="528">
        <v>0</v>
      </c>
      <c r="O575" s="528">
        <v>0</v>
      </c>
      <c r="P575" s="528">
        <v>0</v>
      </c>
      <c r="Q575" s="528">
        <v>0</v>
      </c>
      <c r="R575" s="528">
        <v>0</v>
      </c>
      <c r="S575" s="528">
        <v>0</v>
      </c>
      <c r="T575" s="528">
        <v>0</v>
      </c>
      <c r="U575" s="528">
        <v>0</v>
      </c>
      <c r="V575" s="528">
        <v>0</v>
      </c>
      <c r="W575" s="528">
        <v>0</v>
      </c>
      <c r="AC575" s="529"/>
      <c r="AD575" s="529"/>
      <c r="AE575" s="529"/>
      <c r="AF575" s="554"/>
      <c r="AG575" s="554"/>
      <c r="AH575" s="554"/>
      <c r="AI575" s="554"/>
      <c r="AJ575" s="529"/>
      <c r="AM575" s="529"/>
      <c r="AN575" s="529"/>
      <c r="AO575" s="529"/>
      <c r="AP575" s="529"/>
      <c r="AQ575" s="529"/>
      <c r="AR575" s="529"/>
      <c r="AS575" s="529"/>
      <c r="AT575" s="529"/>
      <c r="AU575" s="529"/>
      <c r="AV575" s="529"/>
      <c r="AW575" s="529"/>
      <c r="AX575" s="529"/>
      <c r="AY575" s="529"/>
      <c r="AZ575" s="529"/>
      <c r="BA575" s="529"/>
      <c r="BB575" s="529"/>
      <c r="BC575" s="529"/>
      <c r="BD575" s="529"/>
      <c r="BE575" s="529"/>
      <c r="BF575" s="529"/>
      <c r="BG575" s="529"/>
      <c r="BH575" s="529"/>
      <c r="BI575" s="529"/>
      <c r="BJ575" s="529"/>
      <c r="BK575" s="529"/>
      <c r="BL575" s="529"/>
      <c r="BM575" s="529"/>
      <c r="BN575" s="529"/>
      <c r="BO575" s="529"/>
      <c r="BP575" s="529"/>
      <c r="BQ575" s="529"/>
      <c r="BR575" s="529"/>
      <c r="BS575" s="529"/>
      <c r="BT575" s="529"/>
      <c r="BU575" s="529"/>
      <c r="BV575" s="529"/>
      <c r="BW575" s="529"/>
      <c r="BX575" s="529"/>
      <c r="BY575" s="529"/>
      <c r="BZ575" s="529"/>
      <c r="CA575" s="529"/>
      <c r="CB575" s="529"/>
      <c r="CC575" s="529"/>
      <c r="CD575" s="529"/>
      <c r="CE575" s="529"/>
      <c r="CF575" s="529"/>
      <c r="CG575" s="529"/>
      <c r="CH575" s="529"/>
      <c r="CI575" s="529"/>
      <c r="CJ575" s="529"/>
    </row>
    <row r="576" spans="1:88" s="528" customFormat="1" x14ac:dyDescent="0.3">
      <c r="A576" s="563" t="s">
        <v>2572</v>
      </c>
      <c r="B576" s="552" t="str">
        <f t="shared" si="15"/>
        <v/>
      </c>
      <c r="C576" s="558" t="s">
        <v>2573</v>
      </c>
      <c r="D576" s="585"/>
      <c r="E576" s="528">
        <v>0</v>
      </c>
      <c r="F576" s="528">
        <v>0</v>
      </c>
      <c r="G576" s="528">
        <v>0</v>
      </c>
      <c r="H576" s="528">
        <v>0</v>
      </c>
      <c r="I576" s="528">
        <v>0</v>
      </c>
      <c r="J576" s="528">
        <v>0</v>
      </c>
      <c r="K576" s="528">
        <v>0</v>
      </c>
      <c r="L576" s="528">
        <v>0</v>
      </c>
      <c r="M576" s="528">
        <v>0</v>
      </c>
      <c r="N576" s="528">
        <v>0</v>
      </c>
      <c r="O576" s="528">
        <v>0</v>
      </c>
      <c r="P576" s="528">
        <v>0</v>
      </c>
      <c r="Q576" s="528">
        <v>0</v>
      </c>
      <c r="R576" s="528">
        <v>0</v>
      </c>
      <c r="S576" s="528">
        <v>0</v>
      </c>
      <c r="T576" s="528">
        <v>0</v>
      </c>
      <c r="U576" s="528">
        <v>0</v>
      </c>
      <c r="V576" s="528">
        <v>0</v>
      </c>
      <c r="W576" s="528">
        <v>0</v>
      </c>
      <c r="AC576" s="529"/>
      <c r="AD576" s="529"/>
      <c r="AE576" s="529"/>
      <c r="AF576" s="554"/>
      <c r="AG576" s="554"/>
      <c r="AH576" s="554"/>
      <c r="AI576" s="554"/>
      <c r="AJ576" s="529"/>
      <c r="AM576" s="529"/>
      <c r="AN576" s="529"/>
      <c r="AO576" s="529"/>
      <c r="AP576" s="529"/>
      <c r="AQ576" s="529"/>
      <c r="AR576" s="529"/>
      <c r="AS576" s="529"/>
      <c r="AT576" s="529"/>
      <c r="AU576" s="529"/>
      <c r="AV576" s="529"/>
      <c r="AW576" s="529"/>
      <c r="AX576" s="529"/>
      <c r="AY576" s="529"/>
      <c r="AZ576" s="529"/>
      <c r="BA576" s="529"/>
      <c r="BB576" s="529"/>
      <c r="BC576" s="529"/>
      <c r="BD576" s="529"/>
      <c r="BE576" s="529"/>
      <c r="BF576" s="529"/>
      <c r="BG576" s="529"/>
      <c r="BH576" s="529"/>
      <c r="BI576" s="529"/>
      <c r="BJ576" s="529"/>
      <c r="BK576" s="529"/>
      <c r="BL576" s="529"/>
      <c r="BM576" s="529"/>
      <c r="BN576" s="529"/>
      <c r="BO576" s="529"/>
      <c r="BP576" s="529"/>
      <c r="BQ576" s="529"/>
      <c r="BR576" s="529"/>
      <c r="BS576" s="529"/>
      <c r="BT576" s="529"/>
      <c r="BU576" s="529"/>
      <c r="BV576" s="529"/>
      <c r="BW576" s="529"/>
      <c r="BX576" s="529"/>
      <c r="BY576" s="529"/>
      <c r="BZ576" s="529"/>
      <c r="CA576" s="529"/>
      <c r="CB576" s="529"/>
      <c r="CC576" s="529"/>
      <c r="CD576" s="529"/>
      <c r="CE576" s="529"/>
      <c r="CF576" s="529"/>
      <c r="CG576" s="529"/>
      <c r="CH576" s="529"/>
      <c r="CI576" s="529"/>
      <c r="CJ576" s="529"/>
    </row>
    <row r="577" spans="1:88" s="528" customFormat="1" x14ac:dyDescent="0.3">
      <c r="A577" s="563" t="s">
        <v>2574</v>
      </c>
      <c r="B577" s="552" t="str">
        <f t="shared" si="15"/>
        <v/>
      </c>
      <c r="C577" s="556" t="s">
        <v>2575</v>
      </c>
      <c r="D577" s="585"/>
      <c r="E577" s="528">
        <v>0</v>
      </c>
      <c r="F577" s="528">
        <v>0</v>
      </c>
      <c r="G577" s="528">
        <v>0</v>
      </c>
      <c r="H577" s="528">
        <v>0</v>
      </c>
      <c r="I577" s="528">
        <v>0</v>
      </c>
      <c r="J577" s="528">
        <v>0</v>
      </c>
      <c r="K577" s="528">
        <v>0</v>
      </c>
      <c r="L577" s="528">
        <v>0</v>
      </c>
      <c r="M577" s="528">
        <v>0</v>
      </c>
      <c r="N577" s="528">
        <v>0</v>
      </c>
      <c r="O577" s="528">
        <v>0</v>
      </c>
      <c r="P577" s="528">
        <v>0</v>
      </c>
      <c r="Q577" s="528">
        <v>0</v>
      </c>
      <c r="R577" s="528">
        <v>0</v>
      </c>
      <c r="S577" s="528">
        <v>0</v>
      </c>
      <c r="T577" s="528">
        <v>0</v>
      </c>
      <c r="U577" s="528">
        <v>0</v>
      </c>
      <c r="V577" s="528">
        <v>0</v>
      </c>
      <c r="W577" s="528">
        <v>0</v>
      </c>
      <c r="AC577" s="529"/>
      <c r="AD577" s="529"/>
      <c r="AE577" s="529"/>
      <c r="AF577" s="554"/>
      <c r="AG577" s="554"/>
      <c r="AH577" s="554"/>
      <c r="AI577" s="554"/>
      <c r="AJ577" s="529"/>
      <c r="AM577" s="529"/>
      <c r="AN577" s="529"/>
      <c r="AO577" s="529"/>
      <c r="AP577" s="529"/>
      <c r="AQ577" s="529"/>
      <c r="AR577" s="529"/>
      <c r="AS577" s="529"/>
      <c r="AT577" s="529"/>
      <c r="AU577" s="529"/>
      <c r="AV577" s="529"/>
      <c r="AW577" s="529"/>
      <c r="AX577" s="529"/>
      <c r="AY577" s="529"/>
      <c r="AZ577" s="529"/>
      <c r="BA577" s="529"/>
      <c r="BB577" s="529"/>
      <c r="BC577" s="529"/>
      <c r="BD577" s="529"/>
      <c r="BE577" s="529"/>
      <c r="BF577" s="529"/>
      <c r="BG577" s="529"/>
      <c r="BH577" s="529"/>
      <c r="BI577" s="529"/>
      <c r="BJ577" s="529"/>
      <c r="BK577" s="529"/>
      <c r="BL577" s="529"/>
      <c r="BM577" s="529"/>
      <c r="BN577" s="529"/>
      <c r="BO577" s="529"/>
      <c r="BP577" s="529"/>
      <c r="BQ577" s="529"/>
      <c r="BR577" s="529"/>
      <c r="BS577" s="529"/>
      <c r="BT577" s="529"/>
      <c r="BU577" s="529"/>
      <c r="BV577" s="529"/>
      <c r="BW577" s="529"/>
      <c r="BX577" s="529"/>
      <c r="BY577" s="529"/>
      <c r="BZ577" s="529"/>
      <c r="CA577" s="529"/>
      <c r="CB577" s="529"/>
      <c r="CC577" s="529"/>
      <c r="CD577" s="529"/>
      <c r="CE577" s="529"/>
      <c r="CF577" s="529"/>
      <c r="CG577" s="529"/>
      <c r="CH577" s="529"/>
      <c r="CI577" s="529"/>
      <c r="CJ577" s="529"/>
    </row>
    <row r="578" spans="1:88" s="528" customFormat="1" x14ac:dyDescent="0.3">
      <c r="A578" s="563" t="s">
        <v>2576</v>
      </c>
      <c r="B578" s="552" t="str">
        <f t="shared" si="15"/>
        <v/>
      </c>
      <c r="C578" s="558" t="s">
        <v>2577</v>
      </c>
      <c r="D578" s="585"/>
      <c r="E578" s="528">
        <v>0</v>
      </c>
      <c r="F578" s="528">
        <v>0</v>
      </c>
      <c r="G578" s="528">
        <v>0</v>
      </c>
      <c r="H578" s="528">
        <v>0</v>
      </c>
      <c r="I578" s="528">
        <v>0</v>
      </c>
      <c r="J578" s="528">
        <v>0</v>
      </c>
      <c r="K578" s="528">
        <v>0</v>
      </c>
      <c r="L578" s="528">
        <v>0</v>
      </c>
      <c r="M578" s="528">
        <v>0</v>
      </c>
      <c r="N578" s="528">
        <v>0</v>
      </c>
      <c r="O578" s="528">
        <v>0</v>
      </c>
      <c r="P578" s="528">
        <v>0</v>
      </c>
      <c r="Q578" s="528">
        <v>0</v>
      </c>
      <c r="R578" s="528">
        <v>0</v>
      </c>
      <c r="S578" s="528">
        <v>0</v>
      </c>
      <c r="T578" s="528">
        <v>0</v>
      </c>
      <c r="U578" s="528">
        <v>0</v>
      </c>
      <c r="V578" s="528">
        <v>0</v>
      </c>
      <c r="W578" s="528">
        <v>0</v>
      </c>
      <c r="AC578" s="529"/>
      <c r="AD578" s="529"/>
      <c r="AE578" s="529"/>
      <c r="AF578" s="554"/>
      <c r="AG578" s="554"/>
      <c r="AH578" s="554"/>
      <c r="AI578" s="554"/>
      <c r="AJ578" s="529"/>
      <c r="AM578" s="529"/>
      <c r="AN578" s="529"/>
      <c r="AO578" s="529"/>
      <c r="AP578" s="529"/>
      <c r="AQ578" s="529"/>
      <c r="AR578" s="529"/>
      <c r="AS578" s="529"/>
      <c r="AT578" s="529"/>
      <c r="AU578" s="529"/>
      <c r="AV578" s="529"/>
      <c r="AW578" s="529"/>
      <c r="AX578" s="529"/>
      <c r="AY578" s="529"/>
      <c r="AZ578" s="529"/>
      <c r="BA578" s="529"/>
      <c r="BB578" s="529"/>
      <c r="BC578" s="529"/>
      <c r="BD578" s="529"/>
      <c r="BE578" s="529"/>
      <c r="BF578" s="529"/>
      <c r="BG578" s="529"/>
      <c r="BH578" s="529"/>
      <c r="BI578" s="529"/>
      <c r="BJ578" s="529"/>
      <c r="BK578" s="529"/>
      <c r="BL578" s="529"/>
      <c r="BM578" s="529"/>
      <c r="BN578" s="529"/>
      <c r="BO578" s="529"/>
      <c r="BP578" s="529"/>
      <c r="BQ578" s="529"/>
      <c r="BR578" s="529"/>
      <c r="BS578" s="529"/>
      <c r="BT578" s="529"/>
      <c r="BU578" s="529"/>
      <c r="BV578" s="529"/>
      <c r="BW578" s="529"/>
      <c r="BX578" s="529"/>
      <c r="BY578" s="529"/>
      <c r="BZ578" s="529"/>
      <c r="CA578" s="529"/>
      <c r="CB578" s="529"/>
      <c r="CC578" s="529"/>
      <c r="CD578" s="529"/>
      <c r="CE578" s="529"/>
      <c r="CF578" s="529"/>
      <c r="CG578" s="529"/>
      <c r="CH578" s="529"/>
      <c r="CI578" s="529"/>
      <c r="CJ578" s="529"/>
    </row>
    <row r="579" spans="1:88" s="528" customFormat="1" x14ac:dyDescent="0.3">
      <c r="A579" s="563" t="s">
        <v>2578</v>
      </c>
      <c r="B579" s="552" t="str">
        <f t="shared" si="15"/>
        <v/>
      </c>
      <c r="C579" s="558" t="s">
        <v>2579</v>
      </c>
      <c r="D579" s="585"/>
      <c r="E579" s="528">
        <v>0</v>
      </c>
      <c r="F579" s="528">
        <v>0</v>
      </c>
      <c r="G579" s="528">
        <v>0</v>
      </c>
      <c r="H579" s="528">
        <v>0</v>
      </c>
      <c r="I579" s="528">
        <v>0</v>
      </c>
      <c r="J579" s="528">
        <v>0</v>
      </c>
      <c r="K579" s="528">
        <v>0</v>
      </c>
      <c r="L579" s="528">
        <v>0</v>
      </c>
      <c r="M579" s="528">
        <v>0</v>
      </c>
      <c r="N579" s="528">
        <v>0</v>
      </c>
      <c r="O579" s="528">
        <v>0</v>
      </c>
      <c r="P579" s="528">
        <v>0</v>
      </c>
      <c r="Q579" s="528">
        <v>0</v>
      </c>
      <c r="R579" s="528">
        <v>0</v>
      </c>
      <c r="S579" s="528">
        <v>0</v>
      </c>
      <c r="T579" s="528">
        <v>0</v>
      </c>
      <c r="U579" s="528">
        <v>0</v>
      </c>
      <c r="V579" s="528">
        <v>0</v>
      </c>
      <c r="W579" s="528">
        <v>0</v>
      </c>
      <c r="AC579" s="529"/>
      <c r="AD579" s="529"/>
      <c r="AE579" s="529"/>
      <c r="AF579" s="554"/>
      <c r="AG579" s="554"/>
      <c r="AH579" s="554"/>
      <c r="AI579" s="554"/>
      <c r="AJ579" s="529"/>
      <c r="AM579" s="529"/>
      <c r="AN579" s="529"/>
      <c r="AO579" s="529"/>
      <c r="AP579" s="529"/>
      <c r="AQ579" s="529"/>
      <c r="AR579" s="529"/>
      <c r="AS579" s="529"/>
      <c r="AT579" s="529"/>
      <c r="AU579" s="529"/>
      <c r="AV579" s="529"/>
      <c r="AW579" s="529"/>
      <c r="AX579" s="529"/>
      <c r="AY579" s="529"/>
      <c r="AZ579" s="529"/>
      <c r="BA579" s="529"/>
      <c r="BB579" s="529"/>
      <c r="BC579" s="529"/>
      <c r="BD579" s="529"/>
      <c r="BE579" s="529"/>
      <c r="BF579" s="529"/>
      <c r="BG579" s="529"/>
      <c r="BH579" s="529"/>
      <c r="BI579" s="529"/>
      <c r="BJ579" s="529"/>
      <c r="BK579" s="529"/>
      <c r="BL579" s="529"/>
      <c r="BM579" s="529"/>
      <c r="BN579" s="529"/>
      <c r="BO579" s="529"/>
      <c r="BP579" s="529"/>
      <c r="BQ579" s="529"/>
      <c r="BR579" s="529"/>
      <c r="BS579" s="529"/>
      <c r="BT579" s="529"/>
      <c r="BU579" s="529"/>
      <c r="BV579" s="529"/>
      <c r="BW579" s="529"/>
      <c r="BX579" s="529"/>
      <c r="BY579" s="529"/>
      <c r="BZ579" s="529"/>
      <c r="CA579" s="529"/>
      <c r="CB579" s="529"/>
      <c r="CC579" s="529"/>
      <c r="CD579" s="529"/>
      <c r="CE579" s="529"/>
      <c r="CF579" s="529"/>
      <c r="CG579" s="529"/>
      <c r="CH579" s="529"/>
      <c r="CI579" s="529"/>
      <c r="CJ579" s="529"/>
    </row>
    <row r="580" spans="1:88" s="528" customFormat="1" x14ac:dyDescent="0.3">
      <c r="A580" s="563" t="s">
        <v>2580</v>
      </c>
      <c r="B580" s="552" t="str">
        <f t="shared" si="15"/>
        <v/>
      </c>
      <c r="C580" s="558" t="s">
        <v>2581</v>
      </c>
      <c r="D580" s="585"/>
      <c r="E580" s="528">
        <v>0</v>
      </c>
      <c r="F580" s="528">
        <v>0</v>
      </c>
      <c r="G580" s="528">
        <v>0</v>
      </c>
      <c r="H580" s="528">
        <v>0</v>
      </c>
      <c r="I580" s="528">
        <v>0</v>
      </c>
      <c r="J580" s="528">
        <v>0</v>
      </c>
      <c r="K580" s="528">
        <v>0</v>
      </c>
      <c r="L580" s="528">
        <v>0</v>
      </c>
      <c r="M580" s="528">
        <v>0</v>
      </c>
      <c r="N580" s="528">
        <v>0</v>
      </c>
      <c r="O580" s="528">
        <v>0</v>
      </c>
      <c r="P580" s="528">
        <v>0</v>
      </c>
      <c r="Q580" s="528">
        <v>0</v>
      </c>
      <c r="R580" s="528">
        <v>0</v>
      </c>
      <c r="S580" s="528">
        <v>0</v>
      </c>
      <c r="T580" s="528">
        <v>0</v>
      </c>
      <c r="U580" s="528">
        <v>0</v>
      </c>
      <c r="V580" s="528">
        <v>0</v>
      </c>
      <c r="W580" s="528">
        <v>0</v>
      </c>
      <c r="AC580" s="529"/>
      <c r="AD580" s="529"/>
      <c r="AE580" s="529"/>
      <c r="AF580" s="554"/>
      <c r="AG580" s="554"/>
      <c r="AH580" s="554"/>
      <c r="AI580" s="554"/>
      <c r="AJ580" s="529"/>
      <c r="AM580" s="529"/>
      <c r="AN580" s="529"/>
      <c r="AO580" s="529"/>
      <c r="AP580" s="529"/>
      <c r="AQ580" s="529"/>
      <c r="AR580" s="529"/>
      <c r="AS580" s="529"/>
      <c r="AT580" s="529"/>
      <c r="AU580" s="529"/>
      <c r="AV580" s="529"/>
      <c r="AW580" s="529"/>
      <c r="AX580" s="529"/>
      <c r="AY580" s="529"/>
      <c r="AZ580" s="529"/>
      <c r="BA580" s="529"/>
      <c r="BB580" s="529"/>
      <c r="BC580" s="529"/>
      <c r="BD580" s="529"/>
      <c r="BE580" s="529"/>
      <c r="BF580" s="529"/>
      <c r="BG580" s="529"/>
      <c r="BH580" s="529"/>
      <c r="BI580" s="529"/>
      <c r="BJ580" s="529"/>
      <c r="BK580" s="529"/>
      <c r="BL580" s="529"/>
      <c r="BM580" s="529"/>
      <c r="BN580" s="529"/>
      <c r="BO580" s="529"/>
      <c r="BP580" s="529"/>
      <c r="BQ580" s="529"/>
      <c r="BR580" s="529"/>
      <c r="BS580" s="529"/>
      <c r="BT580" s="529"/>
      <c r="BU580" s="529"/>
      <c r="BV580" s="529"/>
      <c r="BW580" s="529"/>
      <c r="BX580" s="529"/>
      <c r="BY580" s="529"/>
      <c r="BZ580" s="529"/>
      <c r="CA580" s="529"/>
      <c r="CB580" s="529"/>
      <c r="CC580" s="529"/>
      <c r="CD580" s="529"/>
      <c r="CE580" s="529"/>
      <c r="CF580" s="529"/>
      <c r="CG580" s="529"/>
      <c r="CH580" s="529"/>
      <c r="CI580" s="529"/>
      <c r="CJ580" s="529"/>
    </row>
    <row r="581" spans="1:88" s="528" customFormat="1" x14ac:dyDescent="0.3">
      <c r="A581" s="563" t="s">
        <v>2582</v>
      </c>
      <c r="B581" s="552" t="str">
        <f t="shared" si="15"/>
        <v/>
      </c>
      <c r="C581" s="558" t="s">
        <v>2583</v>
      </c>
      <c r="D581" s="585"/>
      <c r="E581" s="528">
        <v>0</v>
      </c>
      <c r="F581" s="528">
        <v>0</v>
      </c>
      <c r="G581" s="528">
        <v>0</v>
      </c>
      <c r="H581" s="528">
        <v>0</v>
      </c>
      <c r="I581" s="528">
        <v>0</v>
      </c>
      <c r="J581" s="528">
        <v>0</v>
      </c>
      <c r="K581" s="528">
        <v>0</v>
      </c>
      <c r="L581" s="528">
        <v>0</v>
      </c>
      <c r="M581" s="528">
        <v>0</v>
      </c>
      <c r="N581" s="528">
        <v>0</v>
      </c>
      <c r="O581" s="528">
        <v>0</v>
      </c>
      <c r="P581" s="528">
        <v>0</v>
      </c>
      <c r="Q581" s="528">
        <v>0</v>
      </c>
      <c r="R581" s="528">
        <v>0</v>
      </c>
      <c r="S581" s="528">
        <v>0</v>
      </c>
      <c r="T581" s="528">
        <v>0</v>
      </c>
      <c r="U581" s="528">
        <v>0</v>
      </c>
      <c r="V581" s="528">
        <v>0</v>
      </c>
      <c r="W581" s="528">
        <v>0</v>
      </c>
      <c r="AC581" s="529"/>
      <c r="AD581" s="529"/>
      <c r="AE581" s="529"/>
      <c r="AF581" s="554"/>
      <c r="AG581" s="554"/>
      <c r="AH581" s="554"/>
      <c r="AI581" s="554"/>
      <c r="AJ581" s="529"/>
      <c r="AM581" s="529"/>
      <c r="AN581" s="529"/>
      <c r="AO581" s="529"/>
      <c r="AP581" s="529"/>
      <c r="AQ581" s="529"/>
      <c r="AR581" s="529"/>
      <c r="AS581" s="529"/>
      <c r="AT581" s="529"/>
      <c r="AU581" s="529"/>
      <c r="AV581" s="529"/>
      <c r="AW581" s="529"/>
      <c r="AX581" s="529"/>
      <c r="AY581" s="529"/>
      <c r="AZ581" s="529"/>
      <c r="BA581" s="529"/>
      <c r="BB581" s="529"/>
      <c r="BC581" s="529"/>
      <c r="BD581" s="529"/>
      <c r="BE581" s="529"/>
      <c r="BF581" s="529"/>
      <c r="BG581" s="529"/>
      <c r="BH581" s="529"/>
      <c r="BI581" s="529"/>
      <c r="BJ581" s="529"/>
      <c r="BK581" s="529"/>
      <c r="BL581" s="529"/>
      <c r="BM581" s="529"/>
      <c r="BN581" s="529"/>
      <c r="BO581" s="529"/>
      <c r="BP581" s="529"/>
      <c r="BQ581" s="529"/>
      <c r="BR581" s="529"/>
      <c r="BS581" s="529"/>
      <c r="BT581" s="529"/>
      <c r="BU581" s="529"/>
      <c r="BV581" s="529"/>
      <c r="BW581" s="529"/>
      <c r="BX581" s="529"/>
      <c r="BY581" s="529"/>
      <c r="BZ581" s="529"/>
      <c r="CA581" s="529"/>
      <c r="CB581" s="529"/>
      <c r="CC581" s="529"/>
      <c r="CD581" s="529"/>
      <c r="CE581" s="529"/>
      <c r="CF581" s="529"/>
      <c r="CG581" s="529"/>
      <c r="CH581" s="529"/>
      <c r="CI581" s="529"/>
      <c r="CJ581" s="529"/>
    </row>
    <row r="582" spans="1:88" s="528" customFormat="1" x14ac:dyDescent="0.3">
      <c r="A582" s="563" t="s">
        <v>2584</v>
      </c>
      <c r="B582" s="552" t="str">
        <f t="shared" si="15"/>
        <v/>
      </c>
      <c r="C582" s="558" t="s">
        <v>2585</v>
      </c>
      <c r="D582" s="585"/>
      <c r="E582" s="528">
        <v>0</v>
      </c>
      <c r="F582" s="528">
        <v>0</v>
      </c>
      <c r="G582" s="528">
        <v>0</v>
      </c>
      <c r="H582" s="528">
        <v>0</v>
      </c>
      <c r="I582" s="528">
        <v>0</v>
      </c>
      <c r="J582" s="528">
        <v>0</v>
      </c>
      <c r="K582" s="528">
        <v>0</v>
      </c>
      <c r="L582" s="528">
        <v>0</v>
      </c>
      <c r="M582" s="528">
        <v>0</v>
      </c>
      <c r="N582" s="528">
        <v>0</v>
      </c>
      <c r="O582" s="528">
        <v>0</v>
      </c>
      <c r="P582" s="528">
        <v>0</v>
      </c>
      <c r="Q582" s="528">
        <v>0</v>
      </c>
      <c r="R582" s="528">
        <v>0</v>
      </c>
      <c r="S582" s="528">
        <v>0</v>
      </c>
      <c r="T582" s="528">
        <v>0</v>
      </c>
      <c r="U582" s="528">
        <v>0</v>
      </c>
      <c r="V582" s="528">
        <v>0</v>
      </c>
      <c r="W582" s="528">
        <v>0</v>
      </c>
      <c r="AC582" s="529"/>
      <c r="AD582" s="529"/>
      <c r="AE582" s="529"/>
      <c r="AF582" s="554"/>
      <c r="AG582" s="554"/>
      <c r="AH582" s="554"/>
      <c r="AI582" s="554"/>
      <c r="AJ582" s="529"/>
      <c r="AM582" s="529"/>
      <c r="AN582" s="529"/>
      <c r="AO582" s="529"/>
      <c r="AP582" s="529"/>
      <c r="AQ582" s="529"/>
      <c r="AR582" s="529"/>
      <c r="AS582" s="529"/>
      <c r="AT582" s="529"/>
      <c r="AU582" s="529"/>
      <c r="AV582" s="529"/>
      <c r="AW582" s="529"/>
      <c r="AX582" s="529"/>
      <c r="AY582" s="529"/>
      <c r="AZ582" s="529"/>
      <c r="BA582" s="529"/>
      <c r="BB582" s="529"/>
      <c r="BC582" s="529"/>
      <c r="BD582" s="529"/>
      <c r="BE582" s="529"/>
      <c r="BF582" s="529"/>
      <c r="BG582" s="529"/>
      <c r="BH582" s="529"/>
      <c r="BI582" s="529"/>
      <c r="BJ582" s="529"/>
      <c r="BK582" s="529"/>
      <c r="BL582" s="529"/>
      <c r="BM582" s="529"/>
      <c r="BN582" s="529"/>
      <c r="BO582" s="529"/>
      <c r="BP582" s="529"/>
      <c r="BQ582" s="529"/>
      <c r="BR582" s="529"/>
      <c r="BS582" s="529"/>
      <c r="BT582" s="529"/>
      <c r="BU582" s="529"/>
      <c r="BV582" s="529"/>
      <c r="BW582" s="529"/>
      <c r="BX582" s="529"/>
      <c r="BY582" s="529"/>
      <c r="BZ582" s="529"/>
      <c r="CA582" s="529"/>
      <c r="CB582" s="529"/>
      <c r="CC582" s="529"/>
      <c r="CD582" s="529"/>
      <c r="CE582" s="529"/>
      <c r="CF582" s="529"/>
      <c r="CG582" s="529"/>
      <c r="CH582" s="529"/>
      <c r="CI582" s="529"/>
      <c r="CJ582" s="529"/>
    </row>
    <row r="583" spans="1:88" s="528" customFormat="1" x14ac:dyDescent="0.3">
      <c r="A583" s="563" t="s">
        <v>2586</v>
      </c>
      <c r="B583" s="552" t="str">
        <f t="shared" si="15"/>
        <v/>
      </c>
      <c r="C583" s="556" t="s">
        <v>2587</v>
      </c>
      <c r="D583" s="585"/>
      <c r="E583" s="528">
        <v>0</v>
      </c>
      <c r="F583" s="528">
        <v>0</v>
      </c>
      <c r="G583" s="528">
        <v>0</v>
      </c>
      <c r="H583" s="528">
        <v>0</v>
      </c>
      <c r="I583" s="528">
        <v>0</v>
      </c>
      <c r="J583" s="528">
        <v>0</v>
      </c>
      <c r="K583" s="528">
        <v>0</v>
      </c>
      <c r="L583" s="528">
        <v>0</v>
      </c>
      <c r="M583" s="528">
        <v>0</v>
      </c>
      <c r="N583" s="528">
        <v>0</v>
      </c>
      <c r="O583" s="528">
        <v>0</v>
      </c>
      <c r="P583" s="528">
        <v>0</v>
      </c>
      <c r="Q583" s="528">
        <v>0</v>
      </c>
      <c r="R583" s="528">
        <v>0</v>
      </c>
      <c r="S583" s="528">
        <v>0</v>
      </c>
      <c r="T583" s="528">
        <v>0</v>
      </c>
      <c r="U583" s="528">
        <v>0</v>
      </c>
      <c r="V583" s="528">
        <v>0</v>
      </c>
      <c r="W583" s="528">
        <v>0</v>
      </c>
      <c r="AC583" s="529"/>
      <c r="AD583" s="529"/>
      <c r="AE583" s="529"/>
      <c r="AF583" s="554"/>
      <c r="AG583" s="554"/>
      <c r="AH583" s="554"/>
      <c r="AI583" s="554"/>
      <c r="AJ583" s="529"/>
      <c r="AM583" s="529"/>
      <c r="AN583" s="529"/>
      <c r="AO583" s="529"/>
      <c r="AP583" s="529"/>
      <c r="AQ583" s="529"/>
      <c r="AR583" s="529"/>
      <c r="AS583" s="529"/>
      <c r="AT583" s="529"/>
      <c r="AU583" s="529"/>
      <c r="AV583" s="529"/>
      <c r="AW583" s="529"/>
      <c r="AX583" s="529"/>
      <c r="AY583" s="529"/>
      <c r="AZ583" s="529"/>
      <c r="BA583" s="529"/>
      <c r="BB583" s="529"/>
      <c r="BC583" s="529"/>
      <c r="BD583" s="529"/>
      <c r="BE583" s="529"/>
      <c r="BF583" s="529"/>
      <c r="BG583" s="529"/>
      <c r="BH583" s="529"/>
      <c r="BI583" s="529"/>
      <c r="BJ583" s="529"/>
      <c r="BK583" s="529"/>
      <c r="BL583" s="529"/>
      <c r="BM583" s="529"/>
      <c r="BN583" s="529"/>
      <c r="BO583" s="529"/>
      <c r="BP583" s="529"/>
      <c r="BQ583" s="529"/>
      <c r="BR583" s="529"/>
      <c r="BS583" s="529"/>
      <c r="BT583" s="529"/>
      <c r="BU583" s="529"/>
      <c r="BV583" s="529"/>
      <c r="BW583" s="529"/>
      <c r="BX583" s="529"/>
      <c r="BY583" s="529"/>
      <c r="BZ583" s="529"/>
      <c r="CA583" s="529"/>
      <c r="CB583" s="529"/>
      <c r="CC583" s="529"/>
      <c r="CD583" s="529"/>
      <c r="CE583" s="529"/>
      <c r="CF583" s="529"/>
      <c r="CG583" s="529"/>
      <c r="CH583" s="529"/>
      <c r="CI583" s="529"/>
      <c r="CJ583" s="529"/>
    </row>
    <row r="584" spans="1:88" s="528" customFormat="1" x14ac:dyDescent="0.3">
      <c r="A584" s="563" t="s">
        <v>2588</v>
      </c>
      <c r="B584" s="552" t="str">
        <f t="shared" si="15"/>
        <v/>
      </c>
      <c r="C584" s="558" t="s">
        <v>2589</v>
      </c>
      <c r="D584" s="585"/>
      <c r="E584" s="528">
        <v>0</v>
      </c>
      <c r="F584" s="528">
        <v>0</v>
      </c>
      <c r="G584" s="528">
        <v>0</v>
      </c>
      <c r="H584" s="528">
        <v>0</v>
      </c>
      <c r="I584" s="528">
        <v>0</v>
      </c>
      <c r="J584" s="528">
        <v>0</v>
      </c>
      <c r="K584" s="528">
        <v>0</v>
      </c>
      <c r="L584" s="528">
        <v>0</v>
      </c>
      <c r="M584" s="528">
        <v>0</v>
      </c>
      <c r="N584" s="528">
        <v>0</v>
      </c>
      <c r="O584" s="528">
        <v>0</v>
      </c>
      <c r="P584" s="528">
        <v>0</v>
      </c>
      <c r="Q584" s="528">
        <v>0</v>
      </c>
      <c r="R584" s="528">
        <v>0</v>
      </c>
      <c r="S584" s="528">
        <v>0</v>
      </c>
      <c r="T584" s="528">
        <v>0</v>
      </c>
      <c r="U584" s="528">
        <v>0</v>
      </c>
      <c r="V584" s="528">
        <v>0</v>
      </c>
      <c r="W584" s="528">
        <v>0</v>
      </c>
      <c r="AC584" s="529"/>
      <c r="AD584" s="529"/>
      <c r="AE584" s="529"/>
      <c r="AF584" s="554"/>
      <c r="AG584" s="554"/>
      <c r="AH584" s="554"/>
      <c r="AI584" s="554"/>
      <c r="AJ584" s="529"/>
      <c r="AM584" s="529"/>
      <c r="AN584" s="529"/>
      <c r="AO584" s="529"/>
      <c r="AP584" s="529"/>
      <c r="AQ584" s="529"/>
      <c r="AR584" s="529"/>
      <c r="AS584" s="529"/>
      <c r="AT584" s="529"/>
      <c r="AU584" s="529"/>
      <c r="AV584" s="529"/>
      <c r="AW584" s="529"/>
      <c r="AX584" s="529"/>
      <c r="AY584" s="529"/>
      <c r="AZ584" s="529"/>
      <c r="BA584" s="529"/>
      <c r="BB584" s="529"/>
      <c r="BC584" s="529"/>
      <c r="BD584" s="529"/>
      <c r="BE584" s="529"/>
      <c r="BF584" s="529"/>
      <c r="BG584" s="529"/>
      <c r="BH584" s="529"/>
      <c r="BI584" s="529"/>
      <c r="BJ584" s="529"/>
      <c r="BK584" s="529"/>
      <c r="BL584" s="529"/>
      <c r="BM584" s="529"/>
      <c r="BN584" s="529"/>
      <c r="BO584" s="529"/>
      <c r="BP584" s="529"/>
      <c r="BQ584" s="529"/>
      <c r="BR584" s="529"/>
      <c r="BS584" s="529"/>
      <c r="BT584" s="529"/>
      <c r="BU584" s="529"/>
      <c r="BV584" s="529"/>
      <c r="BW584" s="529"/>
      <c r="BX584" s="529"/>
      <c r="BY584" s="529"/>
      <c r="BZ584" s="529"/>
      <c r="CA584" s="529"/>
      <c r="CB584" s="529"/>
      <c r="CC584" s="529"/>
      <c r="CD584" s="529"/>
      <c r="CE584" s="529"/>
      <c r="CF584" s="529"/>
      <c r="CG584" s="529"/>
      <c r="CH584" s="529"/>
      <c r="CI584" s="529"/>
      <c r="CJ584" s="529"/>
    </row>
    <row r="585" spans="1:88" s="528" customFormat="1" x14ac:dyDescent="0.3">
      <c r="A585" s="563" t="s">
        <v>2590</v>
      </c>
      <c r="B585" s="552" t="str">
        <f t="shared" si="15"/>
        <v/>
      </c>
      <c r="C585" s="558" t="s">
        <v>2591</v>
      </c>
      <c r="D585" s="585"/>
      <c r="E585" s="528">
        <v>0</v>
      </c>
      <c r="F585" s="528">
        <v>0</v>
      </c>
      <c r="G585" s="528">
        <v>0</v>
      </c>
      <c r="H585" s="528">
        <v>0</v>
      </c>
      <c r="I585" s="528">
        <v>0</v>
      </c>
      <c r="J585" s="528">
        <v>0</v>
      </c>
      <c r="K585" s="528">
        <v>0</v>
      </c>
      <c r="L585" s="528">
        <v>0</v>
      </c>
      <c r="M585" s="528">
        <v>0</v>
      </c>
      <c r="N585" s="528">
        <v>0</v>
      </c>
      <c r="O585" s="528">
        <v>0</v>
      </c>
      <c r="P585" s="528">
        <v>0</v>
      </c>
      <c r="Q585" s="528">
        <v>0</v>
      </c>
      <c r="R585" s="528">
        <v>0</v>
      </c>
      <c r="S585" s="528">
        <v>0</v>
      </c>
      <c r="T585" s="528">
        <v>0</v>
      </c>
      <c r="U585" s="528">
        <v>0</v>
      </c>
      <c r="V585" s="528">
        <v>0</v>
      </c>
      <c r="W585" s="528">
        <v>0</v>
      </c>
      <c r="AC585" s="529"/>
      <c r="AD585" s="529"/>
      <c r="AE585" s="529"/>
      <c r="AF585" s="554"/>
      <c r="AG585" s="554"/>
      <c r="AH585" s="554"/>
      <c r="AI585" s="554"/>
      <c r="AJ585" s="529"/>
      <c r="AM585" s="529"/>
      <c r="AN585" s="529"/>
      <c r="AO585" s="529"/>
      <c r="AP585" s="529"/>
      <c r="AQ585" s="529"/>
      <c r="AR585" s="529"/>
      <c r="AS585" s="529"/>
      <c r="AT585" s="529"/>
      <c r="AU585" s="529"/>
      <c r="AV585" s="529"/>
      <c r="AW585" s="529"/>
      <c r="AX585" s="529"/>
      <c r="AY585" s="529"/>
      <c r="AZ585" s="529"/>
      <c r="BA585" s="529"/>
      <c r="BB585" s="529"/>
      <c r="BC585" s="529"/>
      <c r="BD585" s="529"/>
      <c r="BE585" s="529"/>
      <c r="BF585" s="529"/>
      <c r="BG585" s="529"/>
      <c r="BH585" s="529"/>
      <c r="BI585" s="529"/>
      <c r="BJ585" s="529"/>
      <c r="BK585" s="529"/>
      <c r="BL585" s="529"/>
      <c r="BM585" s="529"/>
      <c r="BN585" s="529"/>
      <c r="BO585" s="529"/>
      <c r="BP585" s="529"/>
      <c r="BQ585" s="529"/>
      <c r="BR585" s="529"/>
      <c r="BS585" s="529"/>
      <c r="BT585" s="529"/>
      <c r="BU585" s="529"/>
      <c r="BV585" s="529"/>
      <c r="BW585" s="529"/>
      <c r="BX585" s="529"/>
      <c r="BY585" s="529"/>
      <c r="BZ585" s="529"/>
      <c r="CA585" s="529"/>
      <c r="CB585" s="529"/>
      <c r="CC585" s="529"/>
      <c r="CD585" s="529"/>
      <c r="CE585" s="529"/>
      <c r="CF585" s="529"/>
      <c r="CG585" s="529"/>
      <c r="CH585" s="529"/>
      <c r="CI585" s="529"/>
      <c r="CJ585" s="529"/>
    </row>
    <row r="586" spans="1:88" s="528" customFormat="1" x14ac:dyDescent="0.3">
      <c r="A586" s="563" t="s">
        <v>2592</v>
      </c>
      <c r="B586" s="552" t="str">
        <f t="shared" si="15"/>
        <v/>
      </c>
      <c r="C586" s="556" t="s">
        <v>2593</v>
      </c>
      <c r="D586" s="585"/>
      <c r="E586" s="528">
        <v>0</v>
      </c>
      <c r="F586" s="528">
        <v>0</v>
      </c>
      <c r="G586" s="528">
        <v>0</v>
      </c>
      <c r="H586" s="528">
        <v>0</v>
      </c>
      <c r="I586" s="528">
        <v>0</v>
      </c>
      <c r="J586" s="528">
        <v>0</v>
      </c>
      <c r="K586" s="528">
        <v>0</v>
      </c>
      <c r="L586" s="528">
        <v>0</v>
      </c>
      <c r="M586" s="528">
        <v>0</v>
      </c>
      <c r="N586" s="528">
        <v>0</v>
      </c>
      <c r="O586" s="528">
        <v>0</v>
      </c>
      <c r="P586" s="528">
        <v>0</v>
      </c>
      <c r="Q586" s="528">
        <v>0</v>
      </c>
      <c r="R586" s="528">
        <v>0</v>
      </c>
      <c r="S586" s="528">
        <v>0</v>
      </c>
      <c r="T586" s="528">
        <v>0</v>
      </c>
      <c r="U586" s="528">
        <v>0</v>
      </c>
      <c r="V586" s="528">
        <v>0</v>
      </c>
      <c r="W586" s="528">
        <v>0</v>
      </c>
      <c r="AC586" s="529"/>
      <c r="AD586" s="529"/>
      <c r="AE586" s="529"/>
      <c r="AF586" s="554"/>
      <c r="AG586" s="554"/>
      <c r="AH586" s="554"/>
      <c r="AI586" s="554"/>
      <c r="AJ586" s="529"/>
      <c r="AM586" s="529"/>
      <c r="AN586" s="529"/>
      <c r="AO586" s="529"/>
      <c r="AP586" s="529"/>
      <c r="AQ586" s="529"/>
      <c r="AR586" s="529"/>
      <c r="AS586" s="529"/>
      <c r="AT586" s="529"/>
      <c r="AU586" s="529"/>
      <c r="AV586" s="529"/>
      <c r="AW586" s="529"/>
      <c r="AX586" s="529"/>
      <c r="AY586" s="529"/>
      <c r="AZ586" s="529"/>
      <c r="BA586" s="529"/>
      <c r="BB586" s="529"/>
      <c r="BC586" s="529"/>
      <c r="BD586" s="529"/>
      <c r="BE586" s="529"/>
      <c r="BF586" s="529"/>
      <c r="BG586" s="529"/>
      <c r="BH586" s="529"/>
      <c r="BI586" s="529"/>
      <c r="BJ586" s="529"/>
      <c r="BK586" s="529"/>
      <c r="BL586" s="529"/>
      <c r="BM586" s="529"/>
      <c r="BN586" s="529"/>
      <c r="BO586" s="529"/>
      <c r="BP586" s="529"/>
      <c r="BQ586" s="529"/>
      <c r="BR586" s="529"/>
      <c r="BS586" s="529"/>
      <c r="BT586" s="529"/>
      <c r="BU586" s="529"/>
      <c r="BV586" s="529"/>
      <c r="BW586" s="529"/>
      <c r="BX586" s="529"/>
      <c r="BY586" s="529"/>
      <c r="BZ586" s="529"/>
      <c r="CA586" s="529"/>
      <c r="CB586" s="529"/>
      <c r="CC586" s="529"/>
      <c r="CD586" s="529"/>
      <c r="CE586" s="529"/>
      <c r="CF586" s="529"/>
      <c r="CG586" s="529"/>
      <c r="CH586" s="529"/>
      <c r="CI586" s="529"/>
      <c r="CJ586" s="529"/>
    </row>
    <row r="587" spans="1:88" s="528" customFormat="1" x14ac:dyDescent="0.3">
      <c r="A587" s="563" t="s">
        <v>2594</v>
      </c>
      <c r="B587" s="552" t="str">
        <f t="shared" si="15"/>
        <v/>
      </c>
      <c r="C587" s="558" t="s">
        <v>2595</v>
      </c>
      <c r="D587" s="585"/>
      <c r="E587" s="528">
        <v>0</v>
      </c>
      <c r="F587" s="528">
        <v>0</v>
      </c>
      <c r="G587" s="528">
        <v>0</v>
      </c>
      <c r="H587" s="528">
        <v>0</v>
      </c>
      <c r="I587" s="528">
        <v>0</v>
      </c>
      <c r="J587" s="528">
        <v>0</v>
      </c>
      <c r="K587" s="528">
        <v>0</v>
      </c>
      <c r="L587" s="528">
        <v>0</v>
      </c>
      <c r="M587" s="528">
        <v>0</v>
      </c>
      <c r="N587" s="528">
        <v>0</v>
      </c>
      <c r="O587" s="528">
        <v>0</v>
      </c>
      <c r="P587" s="528">
        <v>0</v>
      </c>
      <c r="Q587" s="528">
        <v>0</v>
      </c>
      <c r="R587" s="528">
        <v>0</v>
      </c>
      <c r="S587" s="528">
        <v>0</v>
      </c>
      <c r="T587" s="528">
        <v>0</v>
      </c>
      <c r="U587" s="528">
        <v>0</v>
      </c>
      <c r="V587" s="528">
        <v>0</v>
      </c>
      <c r="W587" s="528">
        <v>0</v>
      </c>
      <c r="AC587" s="529"/>
      <c r="AD587" s="529"/>
      <c r="AE587" s="529"/>
      <c r="AF587" s="554"/>
      <c r="AG587" s="554"/>
      <c r="AH587" s="554"/>
      <c r="AI587" s="554"/>
      <c r="AJ587" s="529"/>
      <c r="AM587" s="529"/>
      <c r="AN587" s="529"/>
      <c r="AO587" s="529"/>
      <c r="AP587" s="529"/>
      <c r="AQ587" s="529"/>
      <c r="AR587" s="529"/>
      <c r="AS587" s="529"/>
      <c r="AT587" s="529"/>
      <c r="AU587" s="529"/>
      <c r="AV587" s="529"/>
      <c r="AW587" s="529"/>
      <c r="AX587" s="529"/>
      <c r="AY587" s="529"/>
      <c r="AZ587" s="529"/>
      <c r="BA587" s="529"/>
      <c r="BB587" s="529"/>
      <c r="BC587" s="529"/>
      <c r="BD587" s="529"/>
      <c r="BE587" s="529"/>
      <c r="BF587" s="529"/>
      <c r="BG587" s="529"/>
      <c r="BH587" s="529"/>
      <c r="BI587" s="529"/>
      <c r="BJ587" s="529"/>
      <c r="BK587" s="529"/>
      <c r="BL587" s="529"/>
      <c r="BM587" s="529"/>
      <c r="BN587" s="529"/>
      <c r="BO587" s="529"/>
      <c r="BP587" s="529"/>
      <c r="BQ587" s="529"/>
      <c r="BR587" s="529"/>
      <c r="BS587" s="529"/>
      <c r="BT587" s="529"/>
      <c r="BU587" s="529"/>
      <c r="BV587" s="529"/>
      <c r="BW587" s="529"/>
      <c r="BX587" s="529"/>
      <c r="BY587" s="529"/>
      <c r="BZ587" s="529"/>
      <c r="CA587" s="529"/>
      <c r="CB587" s="529"/>
      <c r="CC587" s="529"/>
      <c r="CD587" s="529"/>
      <c r="CE587" s="529"/>
      <c r="CF587" s="529"/>
      <c r="CG587" s="529"/>
      <c r="CH587" s="529"/>
      <c r="CI587" s="529"/>
      <c r="CJ587" s="529"/>
    </row>
    <row r="588" spans="1:88" s="528" customFormat="1" x14ac:dyDescent="0.3">
      <c r="A588" s="563" t="s">
        <v>2596</v>
      </c>
      <c r="B588" s="552" t="str">
        <f t="shared" ref="B588:B609" si="16">IF(SUM(E588:AI588)=0,"","X")</f>
        <v/>
      </c>
      <c r="C588" s="558" t="s">
        <v>2597</v>
      </c>
      <c r="D588" s="585"/>
      <c r="E588" s="528">
        <v>0</v>
      </c>
      <c r="F588" s="528">
        <v>0</v>
      </c>
      <c r="G588" s="528">
        <v>0</v>
      </c>
      <c r="H588" s="528">
        <v>0</v>
      </c>
      <c r="I588" s="528">
        <v>0</v>
      </c>
      <c r="J588" s="528">
        <v>0</v>
      </c>
      <c r="K588" s="528">
        <v>0</v>
      </c>
      <c r="L588" s="528">
        <v>0</v>
      </c>
      <c r="M588" s="528">
        <v>0</v>
      </c>
      <c r="N588" s="528">
        <v>0</v>
      </c>
      <c r="O588" s="528">
        <v>0</v>
      </c>
      <c r="P588" s="528">
        <v>0</v>
      </c>
      <c r="Q588" s="528">
        <v>0</v>
      </c>
      <c r="R588" s="528">
        <v>0</v>
      </c>
      <c r="S588" s="528">
        <v>0</v>
      </c>
      <c r="T588" s="528">
        <v>0</v>
      </c>
      <c r="U588" s="528">
        <v>0</v>
      </c>
      <c r="V588" s="528">
        <v>0</v>
      </c>
      <c r="W588" s="528">
        <v>0</v>
      </c>
      <c r="AC588" s="529"/>
      <c r="AD588" s="529"/>
      <c r="AE588" s="529"/>
      <c r="AF588" s="554"/>
      <c r="AG588" s="554"/>
      <c r="AH588" s="554"/>
      <c r="AI588" s="554"/>
      <c r="AJ588" s="529"/>
      <c r="AM588" s="529"/>
      <c r="AN588" s="529"/>
      <c r="AO588" s="529"/>
      <c r="AP588" s="529"/>
      <c r="AQ588" s="529"/>
      <c r="AR588" s="529"/>
      <c r="AS588" s="529"/>
      <c r="AT588" s="529"/>
      <c r="AU588" s="529"/>
      <c r="AV588" s="529"/>
      <c r="AW588" s="529"/>
      <c r="AX588" s="529"/>
      <c r="AY588" s="529"/>
      <c r="AZ588" s="529"/>
      <c r="BA588" s="529"/>
      <c r="BB588" s="529"/>
      <c r="BC588" s="529"/>
      <c r="BD588" s="529"/>
      <c r="BE588" s="529"/>
      <c r="BF588" s="529"/>
      <c r="BG588" s="529"/>
      <c r="BH588" s="529"/>
      <c r="BI588" s="529"/>
      <c r="BJ588" s="529"/>
      <c r="BK588" s="529"/>
      <c r="BL588" s="529"/>
      <c r="BM588" s="529"/>
      <c r="BN588" s="529"/>
      <c r="BO588" s="529"/>
      <c r="BP588" s="529"/>
      <c r="BQ588" s="529"/>
      <c r="BR588" s="529"/>
      <c r="BS588" s="529"/>
      <c r="BT588" s="529"/>
      <c r="BU588" s="529"/>
      <c r="BV588" s="529"/>
      <c r="BW588" s="529"/>
      <c r="BX588" s="529"/>
      <c r="BY588" s="529"/>
      <c r="BZ588" s="529"/>
      <c r="CA588" s="529"/>
      <c r="CB588" s="529"/>
      <c r="CC588" s="529"/>
      <c r="CD588" s="529"/>
      <c r="CE588" s="529"/>
      <c r="CF588" s="529"/>
      <c r="CG588" s="529"/>
      <c r="CH588" s="529"/>
      <c r="CI588" s="529"/>
      <c r="CJ588" s="529"/>
    </row>
    <row r="589" spans="1:88" s="528" customFormat="1" x14ac:dyDescent="0.3">
      <c r="A589" s="563" t="s">
        <v>2598</v>
      </c>
      <c r="B589" s="552" t="str">
        <f t="shared" si="16"/>
        <v/>
      </c>
      <c r="C589" s="558" t="s">
        <v>2599</v>
      </c>
      <c r="D589" s="585"/>
      <c r="E589" s="528">
        <v>0</v>
      </c>
      <c r="F589" s="528">
        <v>0</v>
      </c>
      <c r="G589" s="528">
        <v>0</v>
      </c>
      <c r="H589" s="528">
        <v>0</v>
      </c>
      <c r="I589" s="528">
        <v>0</v>
      </c>
      <c r="J589" s="528">
        <v>0</v>
      </c>
      <c r="K589" s="528">
        <v>0</v>
      </c>
      <c r="L589" s="528">
        <v>0</v>
      </c>
      <c r="M589" s="528">
        <v>0</v>
      </c>
      <c r="N589" s="528">
        <v>0</v>
      </c>
      <c r="O589" s="528">
        <v>0</v>
      </c>
      <c r="P589" s="528">
        <v>0</v>
      </c>
      <c r="Q589" s="528">
        <v>0</v>
      </c>
      <c r="R589" s="528">
        <v>0</v>
      </c>
      <c r="S589" s="528">
        <v>0</v>
      </c>
      <c r="T589" s="528">
        <v>0</v>
      </c>
      <c r="U589" s="528">
        <v>0</v>
      </c>
      <c r="V589" s="528">
        <v>0</v>
      </c>
      <c r="W589" s="528">
        <v>0</v>
      </c>
      <c r="AC589" s="529"/>
      <c r="AD589" s="529"/>
      <c r="AE589" s="529"/>
      <c r="AF589" s="554"/>
      <c r="AG589" s="554"/>
      <c r="AH589" s="554"/>
      <c r="AI589" s="554"/>
      <c r="AJ589" s="529"/>
      <c r="AM589" s="529"/>
      <c r="AN589" s="529"/>
      <c r="AO589" s="529"/>
      <c r="AP589" s="529"/>
      <c r="AQ589" s="529"/>
      <c r="AR589" s="529"/>
      <c r="AS589" s="529"/>
      <c r="AT589" s="529"/>
      <c r="AU589" s="529"/>
      <c r="AV589" s="529"/>
      <c r="AW589" s="529"/>
      <c r="AX589" s="529"/>
      <c r="AY589" s="529"/>
      <c r="AZ589" s="529"/>
      <c r="BA589" s="529"/>
      <c r="BB589" s="529"/>
      <c r="BC589" s="529"/>
      <c r="BD589" s="529"/>
      <c r="BE589" s="529"/>
      <c r="BF589" s="529"/>
      <c r="BG589" s="529"/>
      <c r="BH589" s="529"/>
      <c r="BI589" s="529"/>
      <c r="BJ589" s="529"/>
      <c r="BK589" s="529"/>
      <c r="BL589" s="529"/>
      <c r="BM589" s="529"/>
      <c r="BN589" s="529"/>
      <c r="BO589" s="529"/>
      <c r="BP589" s="529"/>
      <c r="BQ589" s="529"/>
      <c r="BR589" s="529"/>
      <c r="BS589" s="529"/>
      <c r="BT589" s="529"/>
      <c r="BU589" s="529"/>
      <c r="BV589" s="529"/>
      <c r="BW589" s="529"/>
      <c r="BX589" s="529"/>
      <c r="BY589" s="529"/>
      <c r="BZ589" s="529"/>
      <c r="CA589" s="529"/>
      <c r="CB589" s="529"/>
      <c r="CC589" s="529"/>
      <c r="CD589" s="529"/>
      <c r="CE589" s="529"/>
      <c r="CF589" s="529"/>
      <c r="CG589" s="529"/>
      <c r="CH589" s="529"/>
      <c r="CI589" s="529"/>
      <c r="CJ589" s="529"/>
    </row>
    <row r="590" spans="1:88" s="528" customFormat="1" x14ac:dyDescent="0.3">
      <c r="A590" s="563" t="s">
        <v>2600</v>
      </c>
      <c r="B590" s="552" t="str">
        <f t="shared" si="16"/>
        <v/>
      </c>
      <c r="C590" s="555" t="s">
        <v>2601</v>
      </c>
      <c r="D590" s="585"/>
      <c r="E590" s="528">
        <v>0</v>
      </c>
      <c r="F590" s="528">
        <v>0</v>
      </c>
      <c r="G590" s="528">
        <v>0</v>
      </c>
      <c r="H590" s="528">
        <v>0</v>
      </c>
      <c r="I590" s="528">
        <v>0</v>
      </c>
      <c r="J590" s="528">
        <v>0</v>
      </c>
      <c r="K590" s="528">
        <v>0</v>
      </c>
      <c r="L590" s="528">
        <v>0</v>
      </c>
      <c r="M590" s="528">
        <v>0</v>
      </c>
      <c r="N590" s="528">
        <v>0</v>
      </c>
      <c r="O590" s="528">
        <v>0</v>
      </c>
      <c r="P590" s="528">
        <v>0</v>
      </c>
      <c r="Q590" s="528">
        <v>0</v>
      </c>
      <c r="R590" s="528">
        <v>0</v>
      </c>
      <c r="S590" s="528">
        <v>0</v>
      </c>
      <c r="T590" s="528">
        <v>0</v>
      </c>
      <c r="U590" s="528">
        <v>0</v>
      </c>
      <c r="V590" s="528">
        <v>0</v>
      </c>
      <c r="W590" s="528">
        <v>0</v>
      </c>
      <c r="AC590" s="529"/>
      <c r="AD590" s="529"/>
      <c r="AE590" s="529"/>
      <c r="AF590" s="554"/>
      <c r="AG590" s="554"/>
      <c r="AH590" s="554"/>
      <c r="AI590" s="554"/>
      <c r="AJ590" s="529"/>
      <c r="AM590" s="529"/>
      <c r="AN590" s="529"/>
      <c r="AO590" s="529"/>
      <c r="AP590" s="529"/>
      <c r="AQ590" s="529"/>
      <c r="AR590" s="529"/>
      <c r="AS590" s="529"/>
      <c r="AT590" s="529"/>
      <c r="AU590" s="529"/>
      <c r="AV590" s="529"/>
      <c r="AW590" s="529"/>
      <c r="AX590" s="529"/>
      <c r="AY590" s="529"/>
      <c r="AZ590" s="529"/>
      <c r="BA590" s="529"/>
      <c r="BB590" s="529"/>
      <c r="BC590" s="529"/>
      <c r="BD590" s="529"/>
      <c r="BE590" s="529"/>
      <c r="BF590" s="529"/>
      <c r="BG590" s="529"/>
      <c r="BH590" s="529"/>
      <c r="BI590" s="529"/>
      <c r="BJ590" s="529"/>
      <c r="BK590" s="529"/>
      <c r="BL590" s="529"/>
      <c r="BM590" s="529"/>
      <c r="BN590" s="529"/>
      <c r="BO590" s="529"/>
      <c r="BP590" s="529"/>
      <c r="BQ590" s="529"/>
      <c r="BR590" s="529"/>
      <c r="BS590" s="529"/>
      <c r="BT590" s="529"/>
      <c r="BU590" s="529"/>
      <c r="BV590" s="529"/>
      <c r="BW590" s="529"/>
      <c r="BX590" s="529"/>
      <c r="BY590" s="529"/>
      <c r="BZ590" s="529"/>
      <c r="CA590" s="529"/>
      <c r="CB590" s="529"/>
      <c r="CC590" s="529"/>
      <c r="CD590" s="529"/>
      <c r="CE590" s="529"/>
      <c r="CF590" s="529"/>
      <c r="CG590" s="529"/>
      <c r="CH590" s="529"/>
      <c r="CI590" s="529"/>
      <c r="CJ590" s="529"/>
    </row>
    <row r="591" spans="1:88" s="528" customFormat="1" x14ac:dyDescent="0.3">
      <c r="A591" s="563" t="s">
        <v>2602</v>
      </c>
      <c r="B591" s="552" t="str">
        <f t="shared" si="16"/>
        <v/>
      </c>
      <c r="C591" s="556" t="s">
        <v>2603</v>
      </c>
      <c r="D591" s="585"/>
      <c r="E591" s="528">
        <v>0</v>
      </c>
      <c r="F591" s="528">
        <v>0</v>
      </c>
      <c r="G591" s="528">
        <v>0</v>
      </c>
      <c r="H591" s="528">
        <v>0</v>
      </c>
      <c r="I591" s="528">
        <v>0</v>
      </c>
      <c r="J591" s="528">
        <v>0</v>
      </c>
      <c r="K591" s="528">
        <v>0</v>
      </c>
      <c r="L591" s="528">
        <v>0</v>
      </c>
      <c r="M591" s="528">
        <v>0</v>
      </c>
      <c r="N591" s="528">
        <v>0</v>
      </c>
      <c r="O591" s="528">
        <v>0</v>
      </c>
      <c r="P591" s="528">
        <v>0</v>
      </c>
      <c r="Q591" s="528">
        <v>0</v>
      </c>
      <c r="R591" s="528">
        <v>0</v>
      </c>
      <c r="S591" s="528">
        <v>0</v>
      </c>
      <c r="T591" s="528">
        <v>0</v>
      </c>
      <c r="U591" s="528">
        <v>0</v>
      </c>
      <c r="V591" s="528">
        <v>0</v>
      </c>
      <c r="W591" s="528">
        <v>0</v>
      </c>
      <c r="AC591" s="529"/>
      <c r="AD591" s="529"/>
      <c r="AE591" s="529"/>
      <c r="AF591" s="554"/>
      <c r="AG591" s="554"/>
      <c r="AH591" s="554"/>
      <c r="AI591" s="554"/>
      <c r="AJ591" s="529"/>
      <c r="AM591" s="529"/>
      <c r="AN591" s="529"/>
      <c r="AO591" s="529"/>
      <c r="AP591" s="529"/>
      <c r="AQ591" s="529"/>
      <c r="AR591" s="529"/>
      <c r="AS591" s="529"/>
      <c r="AT591" s="529"/>
      <c r="AU591" s="529"/>
      <c r="AV591" s="529"/>
      <c r="AW591" s="529"/>
      <c r="AX591" s="529"/>
      <c r="AY591" s="529"/>
      <c r="AZ591" s="529"/>
      <c r="BA591" s="529"/>
      <c r="BB591" s="529"/>
      <c r="BC591" s="529"/>
      <c r="BD591" s="529"/>
      <c r="BE591" s="529"/>
      <c r="BF591" s="529"/>
      <c r="BG591" s="529"/>
      <c r="BH591" s="529"/>
      <c r="BI591" s="529"/>
      <c r="BJ591" s="529"/>
      <c r="BK591" s="529"/>
      <c r="BL591" s="529"/>
      <c r="BM591" s="529"/>
      <c r="BN591" s="529"/>
      <c r="BO591" s="529"/>
      <c r="BP591" s="529"/>
      <c r="BQ591" s="529"/>
      <c r="BR591" s="529"/>
      <c r="BS591" s="529"/>
      <c r="BT591" s="529"/>
      <c r="BU591" s="529"/>
      <c r="BV591" s="529"/>
      <c r="BW591" s="529"/>
      <c r="BX591" s="529"/>
      <c r="BY591" s="529"/>
      <c r="BZ591" s="529"/>
      <c r="CA591" s="529"/>
      <c r="CB591" s="529"/>
      <c r="CC591" s="529"/>
      <c r="CD591" s="529"/>
      <c r="CE591" s="529"/>
      <c r="CF591" s="529"/>
      <c r="CG591" s="529"/>
      <c r="CH591" s="529"/>
      <c r="CI591" s="529"/>
      <c r="CJ591" s="529"/>
    </row>
    <row r="592" spans="1:88" s="528" customFormat="1" x14ac:dyDescent="0.3">
      <c r="A592" s="563" t="s">
        <v>2604</v>
      </c>
      <c r="B592" s="552" t="str">
        <f t="shared" si="16"/>
        <v/>
      </c>
      <c r="C592" s="556" t="s">
        <v>2605</v>
      </c>
      <c r="D592" s="585"/>
      <c r="E592" s="528">
        <v>0</v>
      </c>
      <c r="F592" s="528">
        <v>0</v>
      </c>
      <c r="G592" s="528">
        <v>0</v>
      </c>
      <c r="H592" s="528">
        <v>0</v>
      </c>
      <c r="I592" s="528">
        <v>0</v>
      </c>
      <c r="J592" s="528">
        <v>0</v>
      </c>
      <c r="K592" s="528">
        <v>0</v>
      </c>
      <c r="L592" s="528">
        <v>0</v>
      </c>
      <c r="M592" s="528">
        <v>0</v>
      </c>
      <c r="N592" s="528">
        <v>0</v>
      </c>
      <c r="O592" s="528">
        <v>0</v>
      </c>
      <c r="P592" s="528">
        <v>0</v>
      </c>
      <c r="Q592" s="528">
        <v>0</v>
      </c>
      <c r="R592" s="528">
        <v>0</v>
      </c>
      <c r="S592" s="528">
        <v>0</v>
      </c>
      <c r="T592" s="528">
        <v>0</v>
      </c>
      <c r="U592" s="528">
        <v>0</v>
      </c>
      <c r="V592" s="528">
        <v>0</v>
      </c>
      <c r="W592" s="528">
        <v>0</v>
      </c>
      <c r="AC592" s="529"/>
      <c r="AD592" s="529"/>
      <c r="AE592" s="529"/>
      <c r="AF592" s="554"/>
      <c r="AG592" s="554"/>
      <c r="AH592" s="554"/>
      <c r="AI592" s="554"/>
      <c r="AJ592" s="529"/>
      <c r="AM592" s="529"/>
      <c r="AN592" s="529"/>
      <c r="AO592" s="529"/>
      <c r="AP592" s="529"/>
      <c r="AQ592" s="529"/>
      <c r="AR592" s="529"/>
      <c r="AS592" s="529"/>
      <c r="AT592" s="529"/>
      <c r="AU592" s="529"/>
      <c r="AV592" s="529"/>
      <c r="AW592" s="529"/>
      <c r="AX592" s="529"/>
      <c r="AY592" s="529"/>
      <c r="AZ592" s="529"/>
      <c r="BA592" s="529"/>
      <c r="BB592" s="529"/>
      <c r="BC592" s="529"/>
      <c r="BD592" s="529"/>
      <c r="BE592" s="529"/>
      <c r="BF592" s="529"/>
      <c r="BG592" s="529"/>
      <c r="BH592" s="529"/>
      <c r="BI592" s="529"/>
      <c r="BJ592" s="529"/>
      <c r="BK592" s="529"/>
      <c r="BL592" s="529"/>
      <c r="BM592" s="529"/>
      <c r="BN592" s="529"/>
      <c r="BO592" s="529"/>
      <c r="BP592" s="529"/>
      <c r="BQ592" s="529"/>
      <c r="BR592" s="529"/>
      <c r="BS592" s="529"/>
      <c r="BT592" s="529"/>
      <c r="BU592" s="529"/>
      <c r="BV592" s="529"/>
      <c r="BW592" s="529"/>
      <c r="BX592" s="529"/>
      <c r="BY592" s="529"/>
      <c r="BZ592" s="529"/>
      <c r="CA592" s="529"/>
      <c r="CB592" s="529"/>
      <c r="CC592" s="529"/>
      <c r="CD592" s="529"/>
      <c r="CE592" s="529"/>
      <c r="CF592" s="529"/>
      <c r="CG592" s="529"/>
      <c r="CH592" s="529"/>
      <c r="CI592" s="529"/>
      <c r="CJ592" s="529"/>
    </row>
    <row r="593" spans="1:88" s="528" customFormat="1" x14ac:dyDescent="0.3">
      <c r="A593" s="563" t="s">
        <v>2606</v>
      </c>
      <c r="B593" s="552" t="str">
        <f t="shared" si="16"/>
        <v/>
      </c>
      <c r="C593" s="556" t="s">
        <v>2607</v>
      </c>
      <c r="D593" s="585"/>
      <c r="E593" s="528">
        <v>0</v>
      </c>
      <c r="F593" s="528">
        <v>0</v>
      </c>
      <c r="G593" s="528">
        <v>0</v>
      </c>
      <c r="H593" s="528">
        <v>0</v>
      </c>
      <c r="I593" s="528">
        <v>0</v>
      </c>
      <c r="J593" s="528">
        <v>0</v>
      </c>
      <c r="K593" s="528">
        <v>0</v>
      </c>
      <c r="L593" s="528">
        <v>0</v>
      </c>
      <c r="M593" s="528">
        <v>0</v>
      </c>
      <c r="N593" s="528">
        <v>0</v>
      </c>
      <c r="O593" s="528">
        <v>0</v>
      </c>
      <c r="P593" s="528">
        <v>0</v>
      </c>
      <c r="Q593" s="528">
        <v>0</v>
      </c>
      <c r="R593" s="528">
        <v>0</v>
      </c>
      <c r="S593" s="528">
        <v>0</v>
      </c>
      <c r="T593" s="528">
        <v>0</v>
      </c>
      <c r="U593" s="528">
        <v>0</v>
      </c>
      <c r="V593" s="528">
        <v>0</v>
      </c>
      <c r="W593" s="528">
        <v>0</v>
      </c>
      <c r="AC593" s="529"/>
      <c r="AD593" s="529"/>
      <c r="AE593" s="529"/>
      <c r="AF593" s="554"/>
      <c r="AG593" s="554"/>
      <c r="AH593" s="554"/>
      <c r="AI593" s="554"/>
      <c r="AJ593" s="529"/>
      <c r="AM593" s="529"/>
      <c r="AN593" s="529"/>
      <c r="AO593" s="529"/>
      <c r="AP593" s="529"/>
      <c r="AQ593" s="529"/>
      <c r="AR593" s="529"/>
      <c r="AS593" s="529"/>
      <c r="AT593" s="529"/>
      <c r="AU593" s="529"/>
      <c r="AV593" s="529"/>
      <c r="AW593" s="529"/>
      <c r="AX593" s="529"/>
      <c r="AY593" s="529"/>
      <c r="AZ593" s="529"/>
      <c r="BA593" s="529"/>
      <c r="BB593" s="529"/>
      <c r="BC593" s="529"/>
      <c r="BD593" s="529"/>
      <c r="BE593" s="529"/>
      <c r="BF593" s="529"/>
      <c r="BG593" s="529"/>
      <c r="BH593" s="529"/>
      <c r="BI593" s="529"/>
      <c r="BJ593" s="529"/>
      <c r="BK593" s="529"/>
      <c r="BL593" s="529"/>
      <c r="BM593" s="529"/>
      <c r="BN593" s="529"/>
      <c r="BO593" s="529"/>
      <c r="BP593" s="529"/>
      <c r="BQ593" s="529"/>
      <c r="BR593" s="529"/>
      <c r="BS593" s="529"/>
      <c r="BT593" s="529"/>
      <c r="BU593" s="529"/>
      <c r="BV593" s="529"/>
      <c r="BW593" s="529"/>
      <c r="BX593" s="529"/>
      <c r="BY593" s="529"/>
      <c r="BZ593" s="529"/>
      <c r="CA593" s="529"/>
      <c r="CB593" s="529"/>
      <c r="CC593" s="529"/>
      <c r="CD593" s="529"/>
      <c r="CE593" s="529"/>
      <c r="CF593" s="529"/>
      <c r="CG593" s="529"/>
      <c r="CH593" s="529"/>
      <c r="CI593" s="529"/>
      <c r="CJ593" s="529"/>
    </row>
    <row r="594" spans="1:88" s="528" customFormat="1" x14ac:dyDescent="0.3">
      <c r="A594" s="563" t="s">
        <v>2608</v>
      </c>
      <c r="B594" s="552" t="str">
        <f t="shared" si="16"/>
        <v/>
      </c>
      <c r="C594" s="556" t="s">
        <v>2609</v>
      </c>
      <c r="D594" s="585"/>
      <c r="E594" s="528">
        <v>0</v>
      </c>
      <c r="F594" s="528">
        <v>0</v>
      </c>
      <c r="G594" s="528">
        <v>0</v>
      </c>
      <c r="H594" s="528">
        <v>0</v>
      </c>
      <c r="I594" s="528">
        <v>0</v>
      </c>
      <c r="J594" s="528">
        <v>0</v>
      </c>
      <c r="K594" s="528">
        <v>0</v>
      </c>
      <c r="L594" s="528">
        <v>0</v>
      </c>
      <c r="M594" s="528">
        <v>0</v>
      </c>
      <c r="N594" s="528">
        <v>0</v>
      </c>
      <c r="O594" s="528">
        <v>0</v>
      </c>
      <c r="P594" s="528">
        <v>0</v>
      </c>
      <c r="Q594" s="528">
        <v>0</v>
      </c>
      <c r="R594" s="528">
        <v>0</v>
      </c>
      <c r="S594" s="528">
        <v>0</v>
      </c>
      <c r="T594" s="528">
        <v>0</v>
      </c>
      <c r="U594" s="528">
        <v>0</v>
      </c>
      <c r="V594" s="528">
        <v>0</v>
      </c>
      <c r="W594" s="528">
        <v>0</v>
      </c>
      <c r="AC594" s="529"/>
      <c r="AD594" s="529"/>
      <c r="AE594" s="529"/>
      <c r="AF594" s="554"/>
      <c r="AG594" s="554"/>
      <c r="AH594" s="554"/>
      <c r="AI594" s="554"/>
      <c r="AJ594" s="529"/>
      <c r="AM594" s="529"/>
      <c r="AN594" s="529"/>
      <c r="AO594" s="529"/>
      <c r="AP594" s="529"/>
      <c r="AQ594" s="529"/>
      <c r="AR594" s="529"/>
      <c r="AS594" s="529"/>
      <c r="AT594" s="529"/>
      <c r="AU594" s="529"/>
      <c r="AV594" s="529"/>
      <c r="AW594" s="529"/>
      <c r="AX594" s="529"/>
      <c r="AY594" s="529"/>
      <c r="AZ594" s="529"/>
      <c r="BA594" s="529"/>
      <c r="BB594" s="529"/>
      <c r="BC594" s="529"/>
      <c r="BD594" s="529"/>
      <c r="BE594" s="529"/>
      <c r="BF594" s="529"/>
      <c r="BG594" s="529"/>
      <c r="BH594" s="529"/>
      <c r="BI594" s="529"/>
      <c r="BJ594" s="529"/>
      <c r="BK594" s="529"/>
      <c r="BL594" s="529"/>
      <c r="BM594" s="529"/>
      <c r="BN594" s="529"/>
      <c r="BO594" s="529"/>
      <c r="BP594" s="529"/>
      <c r="BQ594" s="529"/>
      <c r="BR594" s="529"/>
      <c r="BS594" s="529"/>
      <c r="BT594" s="529"/>
      <c r="BU594" s="529"/>
      <c r="BV594" s="529"/>
      <c r="BW594" s="529"/>
      <c r="BX594" s="529"/>
      <c r="BY594" s="529"/>
      <c r="BZ594" s="529"/>
      <c r="CA594" s="529"/>
      <c r="CB594" s="529"/>
      <c r="CC594" s="529"/>
      <c r="CD594" s="529"/>
      <c r="CE594" s="529"/>
      <c r="CF594" s="529"/>
      <c r="CG594" s="529"/>
      <c r="CH594" s="529"/>
      <c r="CI594" s="529"/>
      <c r="CJ594" s="529"/>
    </row>
    <row r="595" spans="1:88" s="528" customFormat="1" x14ac:dyDescent="0.3">
      <c r="A595" s="563" t="s">
        <v>2610</v>
      </c>
      <c r="B595" s="552" t="str">
        <f t="shared" si="16"/>
        <v/>
      </c>
      <c r="C595" s="558" t="s">
        <v>2611</v>
      </c>
      <c r="D595" s="585"/>
      <c r="E595" s="528">
        <v>0</v>
      </c>
      <c r="F595" s="528">
        <v>0</v>
      </c>
      <c r="G595" s="528">
        <v>0</v>
      </c>
      <c r="H595" s="528">
        <v>0</v>
      </c>
      <c r="I595" s="528">
        <v>0</v>
      </c>
      <c r="J595" s="528">
        <v>0</v>
      </c>
      <c r="K595" s="528">
        <v>0</v>
      </c>
      <c r="L595" s="528">
        <v>0</v>
      </c>
      <c r="M595" s="528">
        <v>0</v>
      </c>
      <c r="N595" s="528">
        <v>0</v>
      </c>
      <c r="O595" s="528">
        <v>0</v>
      </c>
      <c r="P595" s="528">
        <v>0</v>
      </c>
      <c r="Q595" s="528">
        <v>0</v>
      </c>
      <c r="R595" s="528">
        <v>0</v>
      </c>
      <c r="S595" s="528">
        <v>0</v>
      </c>
      <c r="T595" s="528">
        <v>0</v>
      </c>
      <c r="U595" s="528">
        <v>0</v>
      </c>
      <c r="V595" s="528">
        <v>0</v>
      </c>
      <c r="W595" s="528">
        <v>0</v>
      </c>
      <c r="AC595" s="529"/>
      <c r="AD595" s="529"/>
      <c r="AE595" s="529"/>
      <c r="AF595" s="554"/>
      <c r="AG595" s="554"/>
      <c r="AH595" s="554"/>
      <c r="AI595" s="554"/>
      <c r="AJ595" s="529"/>
      <c r="AM595" s="529"/>
      <c r="AN595" s="529"/>
      <c r="AO595" s="529"/>
      <c r="AP595" s="529"/>
      <c r="AQ595" s="529"/>
      <c r="AR595" s="529"/>
      <c r="AS595" s="529"/>
      <c r="AT595" s="529"/>
      <c r="AU595" s="529"/>
      <c r="AV595" s="529"/>
      <c r="AW595" s="529"/>
      <c r="AX595" s="529"/>
      <c r="AY595" s="529"/>
      <c r="AZ595" s="529"/>
      <c r="BA595" s="529"/>
      <c r="BB595" s="529"/>
      <c r="BC595" s="529"/>
      <c r="BD595" s="529"/>
      <c r="BE595" s="529"/>
      <c r="BF595" s="529"/>
      <c r="BG595" s="529"/>
      <c r="BH595" s="529"/>
      <c r="BI595" s="529"/>
      <c r="BJ595" s="529"/>
      <c r="BK595" s="529"/>
      <c r="BL595" s="529"/>
      <c r="BM595" s="529"/>
      <c r="BN595" s="529"/>
      <c r="BO595" s="529"/>
      <c r="BP595" s="529"/>
      <c r="BQ595" s="529"/>
      <c r="BR595" s="529"/>
      <c r="BS595" s="529"/>
      <c r="BT595" s="529"/>
      <c r="BU595" s="529"/>
      <c r="BV595" s="529"/>
      <c r="BW595" s="529"/>
      <c r="BX595" s="529"/>
      <c r="BY595" s="529"/>
      <c r="BZ595" s="529"/>
      <c r="CA595" s="529"/>
      <c r="CB595" s="529"/>
      <c r="CC595" s="529"/>
      <c r="CD595" s="529"/>
      <c r="CE595" s="529"/>
      <c r="CF595" s="529"/>
      <c r="CG595" s="529"/>
      <c r="CH595" s="529"/>
      <c r="CI595" s="529"/>
      <c r="CJ595" s="529"/>
    </row>
    <row r="596" spans="1:88" s="528" customFormat="1" x14ac:dyDescent="0.3">
      <c r="A596" s="563" t="s">
        <v>2612</v>
      </c>
      <c r="B596" s="552" t="str">
        <f t="shared" si="16"/>
        <v/>
      </c>
      <c r="C596" s="558" t="s">
        <v>2613</v>
      </c>
      <c r="D596" s="585"/>
      <c r="E596" s="528">
        <v>0</v>
      </c>
      <c r="F596" s="528">
        <v>0</v>
      </c>
      <c r="G596" s="528">
        <v>0</v>
      </c>
      <c r="H596" s="528">
        <v>0</v>
      </c>
      <c r="I596" s="528">
        <v>0</v>
      </c>
      <c r="J596" s="528">
        <v>0</v>
      </c>
      <c r="K596" s="528">
        <v>0</v>
      </c>
      <c r="L596" s="528">
        <v>0</v>
      </c>
      <c r="M596" s="528">
        <v>0</v>
      </c>
      <c r="N596" s="528">
        <v>0</v>
      </c>
      <c r="O596" s="528">
        <v>0</v>
      </c>
      <c r="P596" s="528">
        <v>0</v>
      </c>
      <c r="Q596" s="528">
        <v>0</v>
      </c>
      <c r="R596" s="528">
        <v>0</v>
      </c>
      <c r="S596" s="528">
        <v>0</v>
      </c>
      <c r="T596" s="528">
        <v>0</v>
      </c>
      <c r="U596" s="528">
        <v>0</v>
      </c>
      <c r="V596" s="528">
        <v>0</v>
      </c>
      <c r="W596" s="528">
        <v>0</v>
      </c>
      <c r="AC596" s="529"/>
      <c r="AD596" s="529"/>
      <c r="AE596" s="529"/>
      <c r="AF596" s="554"/>
      <c r="AG596" s="554"/>
      <c r="AH596" s="554"/>
      <c r="AI596" s="554"/>
      <c r="AJ596" s="529"/>
      <c r="AM596" s="529"/>
      <c r="AN596" s="529"/>
      <c r="AO596" s="529"/>
      <c r="AP596" s="529"/>
      <c r="AQ596" s="529"/>
      <c r="AR596" s="529"/>
      <c r="AS596" s="529"/>
      <c r="AT596" s="529"/>
      <c r="AU596" s="529"/>
      <c r="AV596" s="529"/>
      <c r="AW596" s="529"/>
      <c r="AX596" s="529"/>
      <c r="AY596" s="529"/>
      <c r="AZ596" s="529"/>
      <c r="BA596" s="529"/>
      <c r="BB596" s="529"/>
      <c r="BC596" s="529"/>
      <c r="BD596" s="529"/>
      <c r="BE596" s="529"/>
      <c r="BF596" s="529"/>
      <c r="BG596" s="529"/>
      <c r="BH596" s="529"/>
      <c r="BI596" s="529"/>
      <c r="BJ596" s="529"/>
      <c r="BK596" s="529"/>
      <c r="BL596" s="529"/>
      <c r="BM596" s="529"/>
      <c r="BN596" s="529"/>
      <c r="BO596" s="529"/>
      <c r="BP596" s="529"/>
      <c r="BQ596" s="529"/>
      <c r="BR596" s="529"/>
      <c r="BS596" s="529"/>
      <c r="BT596" s="529"/>
      <c r="BU596" s="529"/>
      <c r="BV596" s="529"/>
      <c r="BW596" s="529"/>
      <c r="BX596" s="529"/>
      <c r="BY596" s="529"/>
      <c r="BZ596" s="529"/>
      <c r="CA596" s="529"/>
      <c r="CB596" s="529"/>
      <c r="CC596" s="529"/>
      <c r="CD596" s="529"/>
      <c r="CE596" s="529"/>
      <c r="CF596" s="529"/>
      <c r="CG596" s="529"/>
      <c r="CH596" s="529"/>
      <c r="CI596" s="529"/>
      <c r="CJ596" s="529"/>
    </row>
    <row r="597" spans="1:88" s="528" customFormat="1" x14ac:dyDescent="0.3">
      <c r="A597" s="563" t="s">
        <v>2614</v>
      </c>
      <c r="B597" s="552" t="str">
        <f t="shared" si="16"/>
        <v/>
      </c>
      <c r="C597" s="556" t="s">
        <v>2615</v>
      </c>
      <c r="D597" s="585"/>
      <c r="E597" s="528">
        <v>0</v>
      </c>
      <c r="F597" s="528">
        <v>0</v>
      </c>
      <c r="G597" s="528">
        <v>0</v>
      </c>
      <c r="H597" s="528">
        <v>0</v>
      </c>
      <c r="I597" s="528">
        <v>0</v>
      </c>
      <c r="J597" s="528">
        <v>0</v>
      </c>
      <c r="K597" s="528">
        <v>0</v>
      </c>
      <c r="L597" s="528">
        <v>0</v>
      </c>
      <c r="M597" s="528">
        <v>0</v>
      </c>
      <c r="N597" s="528">
        <v>0</v>
      </c>
      <c r="O597" s="528">
        <v>0</v>
      </c>
      <c r="P597" s="528">
        <v>0</v>
      </c>
      <c r="Q597" s="528">
        <v>0</v>
      </c>
      <c r="R597" s="528">
        <v>0</v>
      </c>
      <c r="S597" s="528">
        <v>0</v>
      </c>
      <c r="T597" s="528">
        <v>0</v>
      </c>
      <c r="U597" s="528">
        <v>0</v>
      </c>
      <c r="V597" s="528">
        <v>0</v>
      </c>
      <c r="W597" s="528">
        <v>0</v>
      </c>
      <c r="AC597" s="529"/>
      <c r="AD597" s="529"/>
      <c r="AE597" s="529"/>
      <c r="AF597" s="554"/>
      <c r="AG597" s="554"/>
      <c r="AH597" s="554"/>
      <c r="AI597" s="554"/>
      <c r="AJ597" s="529"/>
      <c r="AM597" s="529"/>
      <c r="AN597" s="529"/>
      <c r="AO597" s="529"/>
      <c r="AP597" s="529"/>
      <c r="AQ597" s="529"/>
      <c r="AR597" s="529"/>
      <c r="AS597" s="529"/>
      <c r="AT597" s="529"/>
      <c r="AU597" s="529"/>
      <c r="AV597" s="529"/>
      <c r="AW597" s="529"/>
      <c r="AX597" s="529"/>
      <c r="AY597" s="529"/>
      <c r="AZ597" s="529"/>
      <c r="BA597" s="529"/>
      <c r="BB597" s="529"/>
      <c r="BC597" s="529"/>
      <c r="BD597" s="529"/>
      <c r="BE597" s="529"/>
      <c r="BF597" s="529"/>
      <c r="BG597" s="529"/>
      <c r="BH597" s="529"/>
      <c r="BI597" s="529"/>
      <c r="BJ597" s="529"/>
      <c r="BK597" s="529"/>
      <c r="BL597" s="529"/>
      <c r="BM597" s="529"/>
      <c r="BN597" s="529"/>
      <c r="BO597" s="529"/>
      <c r="BP597" s="529"/>
      <c r="BQ597" s="529"/>
      <c r="BR597" s="529"/>
      <c r="BS597" s="529"/>
      <c r="BT597" s="529"/>
      <c r="BU597" s="529"/>
      <c r="BV597" s="529"/>
      <c r="BW597" s="529"/>
      <c r="BX597" s="529"/>
      <c r="BY597" s="529"/>
      <c r="BZ597" s="529"/>
      <c r="CA597" s="529"/>
      <c r="CB597" s="529"/>
      <c r="CC597" s="529"/>
      <c r="CD597" s="529"/>
      <c r="CE597" s="529"/>
      <c r="CF597" s="529"/>
      <c r="CG597" s="529"/>
      <c r="CH597" s="529"/>
      <c r="CI597" s="529"/>
      <c r="CJ597" s="529"/>
    </row>
    <row r="598" spans="1:88" s="528" customFormat="1" x14ac:dyDescent="0.3">
      <c r="A598" s="563" t="s">
        <v>2616</v>
      </c>
      <c r="B598" s="552" t="str">
        <f t="shared" si="16"/>
        <v/>
      </c>
      <c r="C598" s="558" t="s">
        <v>2617</v>
      </c>
      <c r="D598" s="585"/>
      <c r="E598" s="528">
        <v>0</v>
      </c>
      <c r="F598" s="528">
        <v>0</v>
      </c>
      <c r="G598" s="528">
        <v>0</v>
      </c>
      <c r="H598" s="528">
        <v>0</v>
      </c>
      <c r="I598" s="528">
        <v>0</v>
      </c>
      <c r="J598" s="528">
        <v>0</v>
      </c>
      <c r="K598" s="528">
        <v>0</v>
      </c>
      <c r="L598" s="528">
        <v>0</v>
      </c>
      <c r="M598" s="528">
        <v>0</v>
      </c>
      <c r="N598" s="528">
        <v>0</v>
      </c>
      <c r="O598" s="528">
        <v>0</v>
      </c>
      <c r="P598" s="528">
        <v>0</v>
      </c>
      <c r="Q598" s="528">
        <v>0</v>
      </c>
      <c r="R598" s="528">
        <v>0</v>
      </c>
      <c r="S598" s="528">
        <v>0</v>
      </c>
      <c r="T598" s="528">
        <v>0</v>
      </c>
      <c r="U598" s="528">
        <v>0</v>
      </c>
      <c r="V598" s="528">
        <v>0</v>
      </c>
      <c r="W598" s="528">
        <v>0</v>
      </c>
      <c r="AC598" s="529"/>
      <c r="AD598" s="529"/>
      <c r="AE598" s="529"/>
      <c r="AF598" s="554"/>
      <c r="AG598" s="554"/>
      <c r="AH598" s="554"/>
      <c r="AI598" s="554"/>
      <c r="AJ598" s="529"/>
      <c r="AM598" s="529"/>
      <c r="AN598" s="529"/>
      <c r="AO598" s="529"/>
      <c r="AP598" s="529"/>
      <c r="AQ598" s="529"/>
      <c r="AR598" s="529"/>
      <c r="AS598" s="529"/>
      <c r="AT598" s="529"/>
      <c r="AU598" s="529"/>
      <c r="AV598" s="529"/>
      <c r="AW598" s="529"/>
      <c r="AX598" s="529"/>
      <c r="AY598" s="529"/>
      <c r="AZ598" s="529"/>
      <c r="BA598" s="529"/>
      <c r="BB598" s="529"/>
      <c r="BC598" s="529"/>
      <c r="BD598" s="529"/>
      <c r="BE598" s="529"/>
      <c r="BF598" s="529"/>
      <c r="BG598" s="529"/>
      <c r="BH598" s="529"/>
      <c r="BI598" s="529"/>
      <c r="BJ598" s="529"/>
      <c r="BK598" s="529"/>
      <c r="BL598" s="529"/>
      <c r="BM598" s="529"/>
      <c r="BN598" s="529"/>
      <c r="BO598" s="529"/>
      <c r="BP598" s="529"/>
      <c r="BQ598" s="529"/>
      <c r="BR598" s="529"/>
      <c r="BS598" s="529"/>
      <c r="BT598" s="529"/>
      <c r="BU598" s="529"/>
      <c r="BV598" s="529"/>
      <c r="BW598" s="529"/>
      <c r="BX598" s="529"/>
      <c r="BY598" s="529"/>
      <c r="BZ598" s="529"/>
      <c r="CA598" s="529"/>
      <c r="CB598" s="529"/>
      <c r="CC598" s="529"/>
      <c r="CD598" s="529"/>
      <c r="CE598" s="529"/>
      <c r="CF598" s="529"/>
      <c r="CG598" s="529"/>
      <c r="CH598" s="529"/>
      <c r="CI598" s="529"/>
      <c r="CJ598" s="529"/>
    </row>
    <row r="599" spans="1:88" s="528" customFormat="1" x14ac:dyDescent="0.3">
      <c r="A599" s="563" t="s">
        <v>2618</v>
      </c>
      <c r="B599" s="552" t="str">
        <f t="shared" si="16"/>
        <v/>
      </c>
      <c r="C599" s="558" t="s">
        <v>2619</v>
      </c>
      <c r="D599" s="585"/>
      <c r="E599" s="528">
        <v>0</v>
      </c>
      <c r="F599" s="528">
        <v>0</v>
      </c>
      <c r="G599" s="528">
        <v>0</v>
      </c>
      <c r="H599" s="528">
        <v>0</v>
      </c>
      <c r="I599" s="528">
        <v>0</v>
      </c>
      <c r="J599" s="528">
        <v>0</v>
      </c>
      <c r="K599" s="528">
        <v>0</v>
      </c>
      <c r="L599" s="528">
        <v>0</v>
      </c>
      <c r="M599" s="528">
        <v>0</v>
      </c>
      <c r="N599" s="528">
        <v>0</v>
      </c>
      <c r="O599" s="528">
        <v>0</v>
      </c>
      <c r="P599" s="528">
        <v>0</v>
      </c>
      <c r="Q599" s="528">
        <v>0</v>
      </c>
      <c r="R599" s="528">
        <v>0</v>
      </c>
      <c r="S599" s="528">
        <v>0</v>
      </c>
      <c r="T599" s="528">
        <v>0</v>
      </c>
      <c r="U599" s="528">
        <v>0</v>
      </c>
      <c r="V599" s="528">
        <v>0</v>
      </c>
      <c r="W599" s="528">
        <v>0</v>
      </c>
      <c r="AC599" s="529"/>
      <c r="AD599" s="529"/>
      <c r="AE599" s="529"/>
      <c r="AF599" s="554"/>
      <c r="AG599" s="554"/>
      <c r="AH599" s="554"/>
      <c r="AI599" s="554"/>
      <c r="AJ599" s="529"/>
      <c r="AM599" s="529"/>
      <c r="AN599" s="529"/>
      <c r="AO599" s="529"/>
      <c r="AP599" s="529"/>
      <c r="AQ599" s="529"/>
      <c r="AR599" s="529"/>
      <c r="AS599" s="529"/>
      <c r="AT599" s="529"/>
      <c r="AU599" s="529"/>
      <c r="AV599" s="529"/>
      <c r="AW599" s="529"/>
      <c r="AX599" s="529"/>
      <c r="AY599" s="529"/>
      <c r="AZ599" s="529"/>
      <c r="BA599" s="529"/>
      <c r="BB599" s="529"/>
      <c r="BC599" s="529"/>
      <c r="BD599" s="529"/>
      <c r="BE599" s="529"/>
      <c r="BF599" s="529"/>
      <c r="BG599" s="529"/>
      <c r="BH599" s="529"/>
      <c r="BI599" s="529"/>
      <c r="BJ599" s="529"/>
      <c r="BK599" s="529"/>
      <c r="BL599" s="529"/>
      <c r="BM599" s="529"/>
      <c r="BN599" s="529"/>
      <c r="BO599" s="529"/>
      <c r="BP599" s="529"/>
      <c r="BQ599" s="529"/>
      <c r="BR599" s="529"/>
      <c r="BS599" s="529"/>
      <c r="BT599" s="529"/>
      <c r="BU599" s="529"/>
      <c r="BV599" s="529"/>
      <c r="BW599" s="529"/>
      <c r="BX599" s="529"/>
      <c r="BY599" s="529"/>
      <c r="BZ599" s="529"/>
      <c r="CA599" s="529"/>
      <c r="CB599" s="529"/>
      <c r="CC599" s="529"/>
      <c r="CD599" s="529"/>
      <c r="CE599" s="529"/>
      <c r="CF599" s="529"/>
      <c r="CG599" s="529"/>
      <c r="CH599" s="529"/>
      <c r="CI599" s="529"/>
      <c r="CJ599" s="529"/>
    </row>
    <row r="600" spans="1:88" s="528" customFormat="1" x14ac:dyDescent="0.3">
      <c r="A600" s="563" t="s">
        <v>2620</v>
      </c>
      <c r="B600" s="552" t="str">
        <f t="shared" si="16"/>
        <v/>
      </c>
      <c r="C600" s="558" t="s">
        <v>2621</v>
      </c>
      <c r="D600" s="585"/>
      <c r="E600" s="528">
        <v>0</v>
      </c>
      <c r="F600" s="528">
        <v>0</v>
      </c>
      <c r="G600" s="528">
        <v>0</v>
      </c>
      <c r="H600" s="528">
        <v>0</v>
      </c>
      <c r="I600" s="528">
        <v>0</v>
      </c>
      <c r="J600" s="528">
        <v>0</v>
      </c>
      <c r="K600" s="528">
        <v>0</v>
      </c>
      <c r="L600" s="528">
        <v>0</v>
      </c>
      <c r="M600" s="528">
        <v>0</v>
      </c>
      <c r="N600" s="528">
        <v>0</v>
      </c>
      <c r="O600" s="528">
        <v>0</v>
      </c>
      <c r="P600" s="528">
        <v>0</v>
      </c>
      <c r="Q600" s="528">
        <v>0</v>
      </c>
      <c r="R600" s="528">
        <v>0</v>
      </c>
      <c r="S600" s="528">
        <v>0</v>
      </c>
      <c r="T600" s="528">
        <v>0</v>
      </c>
      <c r="U600" s="528">
        <v>0</v>
      </c>
      <c r="V600" s="528">
        <v>0</v>
      </c>
      <c r="W600" s="528">
        <v>0</v>
      </c>
      <c r="AC600" s="529"/>
      <c r="AD600" s="529"/>
      <c r="AE600" s="529"/>
      <c r="AF600" s="554"/>
      <c r="AG600" s="554"/>
      <c r="AH600" s="554"/>
      <c r="AI600" s="554"/>
      <c r="AJ600" s="529"/>
      <c r="AM600" s="529"/>
      <c r="AN600" s="529"/>
      <c r="AO600" s="529"/>
      <c r="AP600" s="529"/>
      <c r="AQ600" s="529"/>
      <c r="AR600" s="529"/>
      <c r="AS600" s="529"/>
      <c r="AT600" s="529"/>
      <c r="AU600" s="529"/>
      <c r="AV600" s="529"/>
      <c r="AW600" s="529"/>
      <c r="AX600" s="529"/>
      <c r="AY600" s="529"/>
      <c r="AZ600" s="529"/>
      <c r="BA600" s="529"/>
      <c r="BB600" s="529"/>
      <c r="BC600" s="529"/>
      <c r="BD600" s="529"/>
      <c r="BE600" s="529"/>
      <c r="BF600" s="529"/>
      <c r="BG600" s="529"/>
      <c r="BH600" s="529"/>
      <c r="BI600" s="529"/>
      <c r="BJ600" s="529"/>
      <c r="BK600" s="529"/>
      <c r="BL600" s="529"/>
      <c r="BM600" s="529"/>
      <c r="BN600" s="529"/>
      <c r="BO600" s="529"/>
      <c r="BP600" s="529"/>
      <c r="BQ600" s="529"/>
      <c r="BR600" s="529"/>
      <c r="BS600" s="529"/>
      <c r="BT600" s="529"/>
      <c r="BU600" s="529"/>
      <c r="BV600" s="529"/>
      <c r="BW600" s="529"/>
      <c r="BX600" s="529"/>
      <c r="BY600" s="529"/>
      <c r="BZ600" s="529"/>
      <c r="CA600" s="529"/>
      <c r="CB600" s="529"/>
      <c r="CC600" s="529"/>
      <c r="CD600" s="529"/>
      <c r="CE600" s="529"/>
      <c r="CF600" s="529"/>
      <c r="CG600" s="529"/>
      <c r="CH600" s="529"/>
      <c r="CI600" s="529"/>
      <c r="CJ600" s="529"/>
    </row>
    <row r="601" spans="1:88" s="528" customFormat="1" x14ac:dyDescent="0.3">
      <c r="A601" s="563" t="s">
        <v>2622</v>
      </c>
      <c r="B601" s="552" t="str">
        <f t="shared" si="16"/>
        <v/>
      </c>
      <c r="C601" s="558" t="s">
        <v>2623</v>
      </c>
      <c r="D601" s="585"/>
      <c r="E601" s="528">
        <v>0</v>
      </c>
      <c r="F601" s="528">
        <v>0</v>
      </c>
      <c r="G601" s="528">
        <v>0</v>
      </c>
      <c r="H601" s="528">
        <v>0</v>
      </c>
      <c r="I601" s="528">
        <v>0</v>
      </c>
      <c r="J601" s="528">
        <v>0</v>
      </c>
      <c r="K601" s="528">
        <v>0</v>
      </c>
      <c r="L601" s="528">
        <v>0</v>
      </c>
      <c r="M601" s="528">
        <v>0</v>
      </c>
      <c r="N601" s="528">
        <v>0</v>
      </c>
      <c r="O601" s="528">
        <v>0</v>
      </c>
      <c r="P601" s="528">
        <v>0</v>
      </c>
      <c r="Q601" s="528">
        <v>0</v>
      </c>
      <c r="R601" s="528">
        <v>0</v>
      </c>
      <c r="S601" s="528">
        <v>0</v>
      </c>
      <c r="T601" s="528">
        <v>0</v>
      </c>
      <c r="U601" s="528">
        <v>0</v>
      </c>
      <c r="V601" s="528">
        <v>0</v>
      </c>
      <c r="W601" s="528">
        <v>0</v>
      </c>
      <c r="AC601" s="529"/>
      <c r="AD601" s="529"/>
      <c r="AE601" s="529"/>
      <c r="AF601" s="554"/>
      <c r="AG601" s="554"/>
      <c r="AH601" s="554"/>
      <c r="AI601" s="554"/>
      <c r="AJ601" s="529"/>
      <c r="AM601" s="529"/>
      <c r="AN601" s="529"/>
      <c r="AO601" s="529"/>
      <c r="AP601" s="529"/>
      <c r="AQ601" s="529"/>
      <c r="AR601" s="529"/>
      <c r="AS601" s="529"/>
      <c r="AT601" s="529"/>
      <c r="AU601" s="529"/>
      <c r="AV601" s="529"/>
      <c r="AW601" s="529"/>
      <c r="AX601" s="529"/>
      <c r="AY601" s="529"/>
      <c r="AZ601" s="529"/>
      <c r="BA601" s="529"/>
      <c r="BB601" s="529"/>
      <c r="BC601" s="529"/>
      <c r="BD601" s="529"/>
      <c r="BE601" s="529"/>
      <c r="BF601" s="529"/>
      <c r="BG601" s="529"/>
      <c r="BH601" s="529"/>
      <c r="BI601" s="529"/>
      <c r="BJ601" s="529"/>
      <c r="BK601" s="529"/>
      <c r="BL601" s="529"/>
      <c r="BM601" s="529"/>
      <c r="BN601" s="529"/>
      <c r="BO601" s="529"/>
      <c r="BP601" s="529"/>
      <c r="BQ601" s="529"/>
      <c r="BR601" s="529"/>
      <c r="BS601" s="529"/>
      <c r="BT601" s="529"/>
      <c r="BU601" s="529"/>
      <c r="BV601" s="529"/>
      <c r="BW601" s="529"/>
      <c r="BX601" s="529"/>
      <c r="BY601" s="529"/>
      <c r="BZ601" s="529"/>
      <c r="CA601" s="529"/>
      <c r="CB601" s="529"/>
      <c r="CC601" s="529"/>
      <c r="CD601" s="529"/>
      <c r="CE601" s="529"/>
      <c r="CF601" s="529"/>
      <c r="CG601" s="529"/>
      <c r="CH601" s="529"/>
      <c r="CI601" s="529"/>
      <c r="CJ601" s="529"/>
    </row>
    <row r="602" spans="1:88" s="528" customFormat="1" x14ac:dyDescent="0.3">
      <c r="A602" s="563" t="s">
        <v>2624</v>
      </c>
      <c r="B602" s="552" t="str">
        <f t="shared" si="16"/>
        <v/>
      </c>
      <c r="C602" s="558" t="s">
        <v>2625</v>
      </c>
      <c r="D602" s="585"/>
      <c r="E602" s="528">
        <v>0</v>
      </c>
      <c r="F602" s="528">
        <v>0</v>
      </c>
      <c r="G602" s="528">
        <v>0</v>
      </c>
      <c r="H602" s="528">
        <v>0</v>
      </c>
      <c r="I602" s="528">
        <v>0</v>
      </c>
      <c r="J602" s="528">
        <v>0</v>
      </c>
      <c r="K602" s="528">
        <v>0</v>
      </c>
      <c r="L602" s="528">
        <v>0</v>
      </c>
      <c r="M602" s="528">
        <v>0</v>
      </c>
      <c r="N602" s="528">
        <v>0</v>
      </c>
      <c r="O602" s="528">
        <v>0</v>
      </c>
      <c r="P602" s="528">
        <v>0</v>
      </c>
      <c r="Q602" s="528">
        <v>0</v>
      </c>
      <c r="R602" s="528">
        <v>0</v>
      </c>
      <c r="S602" s="528">
        <v>0</v>
      </c>
      <c r="T602" s="528">
        <v>0</v>
      </c>
      <c r="U602" s="528">
        <v>0</v>
      </c>
      <c r="V602" s="528">
        <v>0</v>
      </c>
      <c r="W602" s="528">
        <v>0</v>
      </c>
      <c r="AC602" s="529"/>
      <c r="AD602" s="529"/>
      <c r="AE602" s="529"/>
      <c r="AF602" s="554"/>
      <c r="AG602" s="554"/>
      <c r="AH602" s="554"/>
      <c r="AI602" s="554"/>
      <c r="AJ602" s="529"/>
      <c r="AM602" s="529"/>
      <c r="AN602" s="529"/>
      <c r="AO602" s="529"/>
      <c r="AP602" s="529"/>
      <c r="AQ602" s="529"/>
      <c r="AR602" s="529"/>
      <c r="AS602" s="529"/>
      <c r="AT602" s="529"/>
      <c r="AU602" s="529"/>
      <c r="AV602" s="529"/>
      <c r="AW602" s="529"/>
      <c r="AX602" s="529"/>
      <c r="AY602" s="529"/>
      <c r="AZ602" s="529"/>
      <c r="BA602" s="529"/>
      <c r="BB602" s="529"/>
      <c r="BC602" s="529"/>
      <c r="BD602" s="529"/>
      <c r="BE602" s="529"/>
      <c r="BF602" s="529"/>
      <c r="BG602" s="529"/>
      <c r="BH602" s="529"/>
      <c r="BI602" s="529"/>
      <c r="BJ602" s="529"/>
      <c r="BK602" s="529"/>
      <c r="BL602" s="529"/>
      <c r="BM602" s="529"/>
      <c r="BN602" s="529"/>
      <c r="BO602" s="529"/>
      <c r="BP602" s="529"/>
      <c r="BQ602" s="529"/>
      <c r="BR602" s="529"/>
      <c r="BS602" s="529"/>
      <c r="BT602" s="529"/>
      <c r="BU602" s="529"/>
      <c r="BV602" s="529"/>
      <c r="BW602" s="529"/>
      <c r="BX602" s="529"/>
      <c r="BY602" s="529"/>
      <c r="BZ602" s="529"/>
      <c r="CA602" s="529"/>
      <c r="CB602" s="529"/>
      <c r="CC602" s="529"/>
      <c r="CD602" s="529"/>
      <c r="CE602" s="529"/>
      <c r="CF602" s="529"/>
      <c r="CG602" s="529"/>
      <c r="CH602" s="529"/>
      <c r="CI602" s="529"/>
      <c r="CJ602" s="529"/>
    </row>
    <row r="603" spans="1:88" s="528" customFormat="1" x14ac:dyDescent="0.3">
      <c r="A603" s="563" t="s">
        <v>2626</v>
      </c>
      <c r="B603" s="552" t="str">
        <f t="shared" si="16"/>
        <v/>
      </c>
      <c r="C603" s="558" t="s">
        <v>2627</v>
      </c>
      <c r="D603" s="585"/>
      <c r="E603" s="528">
        <v>0</v>
      </c>
      <c r="F603" s="528">
        <v>0</v>
      </c>
      <c r="G603" s="528">
        <v>0</v>
      </c>
      <c r="H603" s="528">
        <v>0</v>
      </c>
      <c r="I603" s="528">
        <v>0</v>
      </c>
      <c r="J603" s="528">
        <v>0</v>
      </c>
      <c r="K603" s="528">
        <v>0</v>
      </c>
      <c r="L603" s="528">
        <v>0</v>
      </c>
      <c r="M603" s="528">
        <v>0</v>
      </c>
      <c r="N603" s="528">
        <v>0</v>
      </c>
      <c r="O603" s="528">
        <v>0</v>
      </c>
      <c r="P603" s="528">
        <v>0</v>
      </c>
      <c r="Q603" s="528">
        <v>0</v>
      </c>
      <c r="R603" s="528">
        <v>0</v>
      </c>
      <c r="S603" s="528">
        <v>0</v>
      </c>
      <c r="T603" s="528">
        <v>0</v>
      </c>
      <c r="U603" s="528">
        <v>0</v>
      </c>
      <c r="V603" s="528">
        <v>0</v>
      </c>
      <c r="W603" s="528">
        <v>0</v>
      </c>
      <c r="AC603" s="529"/>
      <c r="AD603" s="529"/>
      <c r="AE603" s="529"/>
      <c r="AF603" s="554"/>
      <c r="AG603" s="554"/>
      <c r="AH603" s="554"/>
      <c r="AI603" s="554"/>
      <c r="AJ603" s="529"/>
      <c r="AM603" s="529"/>
      <c r="AN603" s="529"/>
      <c r="AO603" s="529"/>
      <c r="AP603" s="529"/>
      <c r="AQ603" s="529"/>
      <c r="AR603" s="529"/>
      <c r="AS603" s="529"/>
      <c r="AT603" s="529"/>
      <c r="AU603" s="529"/>
      <c r="AV603" s="529"/>
      <c r="AW603" s="529"/>
      <c r="AX603" s="529"/>
      <c r="AY603" s="529"/>
      <c r="AZ603" s="529"/>
      <c r="BA603" s="529"/>
      <c r="BB603" s="529"/>
      <c r="BC603" s="529"/>
      <c r="BD603" s="529"/>
      <c r="BE603" s="529"/>
      <c r="BF603" s="529"/>
      <c r="BG603" s="529"/>
      <c r="BH603" s="529"/>
      <c r="BI603" s="529"/>
      <c r="BJ603" s="529"/>
      <c r="BK603" s="529"/>
      <c r="BL603" s="529"/>
      <c r="BM603" s="529"/>
      <c r="BN603" s="529"/>
      <c r="BO603" s="529"/>
      <c r="BP603" s="529"/>
      <c r="BQ603" s="529"/>
      <c r="BR603" s="529"/>
      <c r="BS603" s="529"/>
      <c r="BT603" s="529"/>
      <c r="BU603" s="529"/>
      <c r="BV603" s="529"/>
      <c r="BW603" s="529"/>
      <c r="BX603" s="529"/>
      <c r="BY603" s="529"/>
      <c r="BZ603" s="529"/>
      <c r="CA603" s="529"/>
      <c r="CB603" s="529"/>
      <c r="CC603" s="529"/>
      <c r="CD603" s="529"/>
      <c r="CE603" s="529"/>
      <c r="CF603" s="529"/>
      <c r="CG603" s="529"/>
      <c r="CH603" s="529"/>
      <c r="CI603" s="529"/>
      <c r="CJ603" s="529"/>
    </row>
    <row r="604" spans="1:88" x14ac:dyDescent="0.3">
      <c r="A604" s="563" t="s">
        <v>2628</v>
      </c>
      <c r="B604" s="552" t="str">
        <f t="shared" si="16"/>
        <v/>
      </c>
      <c r="C604" s="556" t="s">
        <v>2629</v>
      </c>
      <c r="D604" s="585"/>
      <c r="E604" s="528">
        <v>0</v>
      </c>
      <c r="F604" s="528">
        <v>0</v>
      </c>
      <c r="G604" s="528">
        <v>0</v>
      </c>
      <c r="H604" s="528">
        <v>0</v>
      </c>
      <c r="I604" s="528">
        <v>0</v>
      </c>
      <c r="J604" s="528">
        <v>0</v>
      </c>
      <c r="K604" s="528">
        <v>0</v>
      </c>
      <c r="L604" s="528">
        <v>0</v>
      </c>
      <c r="M604" s="528">
        <v>0</v>
      </c>
      <c r="N604" s="528">
        <v>0</v>
      </c>
      <c r="O604" s="528">
        <v>0</v>
      </c>
      <c r="P604" s="528">
        <v>0</v>
      </c>
      <c r="Q604" s="528">
        <v>0</v>
      </c>
      <c r="R604" s="528">
        <v>0</v>
      </c>
      <c r="S604" s="528">
        <v>0</v>
      </c>
      <c r="T604" s="528">
        <v>0</v>
      </c>
      <c r="U604" s="528">
        <v>0</v>
      </c>
      <c r="V604" s="528">
        <v>0</v>
      </c>
      <c r="W604" s="528">
        <v>0</v>
      </c>
      <c r="X604" s="528"/>
      <c r="Y604" s="528"/>
      <c r="Z604" s="528"/>
      <c r="AA604" s="528"/>
      <c r="AB604" s="528"/>
    </row>
    <row r="605" spans="1:88" x14ac:dyDescent="0.3">
      <c r="A605" s="563" t="s">
        <v>2630</v>
      </c>
      <c r="B605" s="552" t="str">
        <f t="shared" si="16"/>
        <v/>
      </c>
      <c r="C605" s="558" t="s">
        <v>2631</v>
      </c>
      <c r="D605" s="585"/>
      <c r="E605" s="528">
        <v>0</v>
      </c>
      <c r="F605" s="528">
        <v>0</v>
      </c>
      <c r="G605" s="528">
        <v>0</v>
      </c>
      <c r="H605" s="528">
        <v>0</v>
      </c>
      <c r="I605" s="528">
        <v>0</v>
      </c>
      <c r="J605" s="528">
        <v>0</v>
      </c>
      <c r="K605" s="528">
        <v>0</v>
      </c>
      <c r="L605" s="528">
        <v>0</v>
      </c>
      <c r="M605" s="528">
        <v>0</v>
      </c>
      <c r="N605" s="528">
        <v>0</v>
      </c>
      <c r="O605" s="528">
        <v>0</v>
      </c>
      <c r="P605" s="528">
        <v>0</v>
      </c>
      <c r="Q605" s="528">
        <v>0</v>
      </c>
      <c r="R605" s="528">
        <v>0</v>
      </c>
      <c r="S605" s="528">
        <v>0</v>
      </c>
      <c r="T605" s="528">
        <v>0</v>
      </c>
      <c r="U605" s="528">
        <v>0</v>
      </c>
      <c r="V605" s="528">
        <v>0</v>
      </c>
      <c r="W605" s="528">
        <v>0</v>
      </c>
      <c r="X605" s="528"/>
      <c r="Y605" s="528"/>
      <c r="Z605" s="528"/>
      <c r="AA605" s="528"/>
      <c r="AB605" s="528"/>
    </row>
    <row r="606" spans="1:88" x14ac:dyDescent="0.3">
      <c r="A606" s="563" t="s">
        <v>2632</v>
      </c>
      <c r="B606" s="552" t="str">
        <f t="shared" si="16"/>
        <v/>
      </c>
      <c r="C606" s="558" t="s">
        <v>2633</v>
      </c>
      <c r="D606" s="585"/>
      <c r="E606" s="528">
        <v>0</v>
      </c>
      <c r="F606" s="528">
        <v>0</v>
      </c>
      <c r="G606" s="528">
        <v>0</v>
      </c>
      <c r="H606" s="528">
        <v>0</v>
      </c>
      <c r="I606" s="528">
        <v>0</v>
      </c>
      <c r="J606" s="528">
        <v>0</v>
      </c>
      <c r="K606" s="528">
        <v>0</v>
      </c>
      <c r="L606" s="528">
        <v>0</v>
      </c>
      <c r="M606" s="528">
        <v>0</v>
      </c>
      <c r="N606" s="528">
        <v>0</v>
      </c>
      <c r="O606" s="528">
        <v>0</v>
      </c>
      <c r="P606" s="528">
        <v>0</v>
      </c>
      <c r="Q606" s="528">
        <v>0</v>
      </c>
      <c r="R606" s="528">
        <v>0</v>
      </c>
      <c r="S606" s="528">
        <v>0</v>
      </c>
      <c r="T606" s="528">
        <v>0</v>
      </c>
      <c r="U606" s="528">
        <v>0</v>
      </c>
      <c r="V606" s="528">
        <v>0</v>
      </c>
      <c r="W606" s="528">
        <v>0</v>
      </c>
      <c r="X606" s="528"/>
      <c r="Y606" s="528"/>
      <c r="Z606" s="528"/>
      <c r="AA606" s="528"/>
      <c r="AB606" s="528"/>
    </row>
    <row r="607" spans="1:88" x14ac:dyDescent="0.3">
      <c r="A607" s="563" t="s">
        <v>2634</v>
      </c>
      <c r="B607" s="552" t="str">
        <f t="shared" si="16"/>
        <v/>
      </c>
      <c r="C607" s="556" t="s">
        <v>2635</v>
      </c>
      <c r="D607" s="585"/>
      <c r="E607" s="528">
        <v>0</v>
      </c>
      <c r="F607" s="528">
        <v>0</v>
      </c>
      <c r="G607" s="528">
        <v>0</v>
      </c>
      <c r="H607" s="528">
        <v>0</v>
      </c>
      <c r="I607" s="528">
        <v>0</v>
      </c>
      <c r="J607" s="528">
        <v>0</v>
      </c>
      <c r="K607" s="528">
        <v>0</v>
      </c>
      <c r="L607" s="528">
        <v>0</v>
      </c>
      <c r="M607" s="528">
        <v>0</v>
      </c>
      <c r="N607" s="528">
        <v>0</v>
      </c>
      <c r="O607" s="528">
        <v>0</v>
      </c>
      <c r="P607" s="528">
        <v>0</v>
      </c>
      <c r="Q607" s="528">
        <v>0</v>
      </c>
      <c r="R607" s="528">
        <v>0</v>
      </c>
      <c r="S607" s="528">
        <v>0</v>
      </c>
      <c r="T607" s="528">
        <v>0</v>
      </c>
      <c r="U607" s="528">
        <v>0</v>
      </c>
      <c r="V607" s="528">
        <v>0</v>
      </c>
      <c r="W607" s="528">
        <v>0</v>
      </c>
      <c r="X607" s="528"/>
      <c r="Y607" s="528"/>
      <c r="Z607" s="528"/>
      <c r="AA607" s="528"/>
      <c r="AB607" s="528"/>
    </row>
    <row r="608" spans="1:88" x14ac:dyDescent="0.3">
      <c r="A608" s="563" t="s">
        <v>2636</v>
      </c>
      <c r="B608" s="552" t="str">
        <f t="shared" si="16"/>
        <v/>
      </c>
      <c r="C608" s="558" t="s">
        <v>2637</v>
      </c>
      <c r="D608" s="585"/>
      <c r="E608" s="528">
        <v>0</v>
      </c>
      <c r="F608" s="528">
        <v>0</v>
      </c>
      <c r="G608" s="528">
        <v>0</v>
      </c>
      <c r="H608" s="528">
        <v>0</v>
      </c>
      <c r="I608" s="528">
        <v>0</v>
      </c>
      <c r="J608" s="528">
        <v>0</v>
      </c>
      <c r="K608" s="528">
        <v>0</v>
      </c>
      <c r="L608" s="528">
        <v>0</v>
      </c>
      <c r="M608" s="528">
        <v>0</v>
      </c>
      <c r="N608" s="528">
        <v>0</v>
      </c>
      <c r="O608" s="528">
        <v>0</v>
      </c>
      <c r="P608" s="528">
        <v>0</v>
      </c>
      <c r="Q608" s="528">
        <v>0</v>
      </c>
      <c r="R608" s="528">
        <v>0</v>
      </c>
      <c r="S608" s="528">
        <v>0</v>
      </c>
      <c r="T608" s="528">
        <v>0</v>
      </c>
      <c r="U608" s="528">
        <v>0</v>
      </c>
      <c r="V608" s="528">
        <v>0</v>
      </c>
      <c r="W608" s="528">
        <v>0</v>
      </c>
      <c r="X608" s="528"/>
      <c r="Y608" s="528"/>
      <c r="Z608" s="528"/>
      <c r="AA608" s="528"/>
      <c r="AB608" s="528"/>
    </row>
    <row r="609" spans="1:88" s="546" customFormat="1" ht="20.25" customHeight="1" x14ac:dyDescent="0.25">
      <c r="A609" s="922" t="s">
        <v>2638</v>
      </c>
      <c r="B609" s="923" t="str">
        <f t="shared" si="16"/>
        <v/>
      </c>
      <c r="C609" s="928" t="s">
        <v>2639</v>
      </c>
      <c r="D609" s="931"/>
      <c r="E609" s="917">
        <v>0</v>
      </c>
      <c r="F609" s="917">
        <v>0</v>
      </c>
      <c r="G609" s="917">
        <v>0</v>
      </c>
      <c r="H609" s="917">
        <v>0</v>
      </c>
      <c r="I609" s="917">
        <v>0</v>
      </c>
      <c r="J609" s="917">
        <v>0</v>
      </c>
      <c r="K609" s="917">
        <v>0</v>
      </c>
      <c r="L609" s="917">
        <v>0</v>
      </c>
      <c r="M609" s="917">
        <v>0</v>
      </c>
      <c r="N609" s="917">
        <v>0</v>
      </c>
      <c r="O609" s="917">
        <v>0</v>
      </c>
      <c r="P609" s="917">
        <v>0</v>
      </c>
      <c r="Q609" s="917">
        <v>0</v>
      </c>
      <c r="R609" s="917">
        <v>0</v>
      </c>
      <c r="S609" s="917">
        <v>0</v>
      </c>
      <c r="T609" s="917">
        <v>0</v>
      </c>
      <c r="U609" s="917">
        <v>0</v>
      </c>
      <c r="V609" s="917">
        <v>0</v>
      </c>
      <c r="W609" s="917">
        <v>0</v>
      </c>
      <c r="X609" s="917"/>
      <c r="Y609" s="917"/>
      <c r="Z609" s="917"/>
      <c r="AA609" s="917"/>
      <c r="AB609" s="917"/>
      <c r="AF609" s="564"/>
      <c r="AG609" s="564"/>
      <c r="AH609" s="564"/>
      <c r="AI609" s="564"/>
      <c r="AK609" s="545"/>
      <c r="AL609" s="545"/>
    </row>
    <row r="610" spans="1:88" ht="20.25" customHeight="1" x14ac:dyDescent="0.3">
      <c r="A610" s="594"/>
      <c r="B610" s="560" t="s">
        <v>510</v>
      </c>
      <c r="C610" s="94" t="s">
        <v>5361</v>
      </c>
      <c r="D610" s="311"/>
      <c r="E610" s="311"/>
      <c r="F610" s="311"/>
      <c r="G610" s="311"/>
      <c r="H610" s="311"/>
      <c r="I610" s="311"/>
      <c r="J610" s="311"/>
      <c r="K610" s="311"/>
      <c r="L610" s="311"/>
      <c r="M610" s="311"/>
      <c r="N610" s="311"/>
      <c r="O610" s="311"/>
      <c r="P610" s="311"/>
      <c r="Q610" s="311"/>
      <c r="R610" s="311"/>
      <c r="S610" s="311"/>
      <c r="T610" s="311"/>
      <c r="U610" s="311"/>
      <c r="V610" s="240"/>
      <c r="W610" s="240"/>
      <c r="X610" s="240"/>
      <c r="Y610" s="240"/>
      <c r="Z610" s="240"/>
      <c r="AA610" s="240"/>
      <c r="AB610" s="240"/>
      <c r="AD610" s="553"/>
      <c r="AF610" s="564"/>
      <c r="AG610" s="564"/>
      <c r="AH610" s="564"/>
      <c r="AI610" s="564"/>
    </row>
    <row r="611" spans="1:88" ht="20.25" customHeight="1" x14ac:dyDescent="0.3">
      <c r="A611" s="594"/>
      <c r="B611" s="560" t="s">
        <v>510</v>
      </c>
      <c r="C611" s="67" t="s">
        <v>369</v>
      </c>
      <c r="D611" s="276" t="s">
        <v>232</v>
      </c>
      <c r="E611" s="276" t="str">
        <f t="shared" ref="E611:AB611" si="17">E$2</f>
        <v>FY00</v>
      </c>
      <c r="F611" s="276" t="str">
        <f t="shared" si="17"/>
        <v>FY01</v>
      </c>
      <c r="G611" s="276" t="str">
        <f t="shared" si="17"/>
        <v>FY02</v>
      </c>
      <c r="H611" s="276" t="str">
        <f t="shared" si="17"/>
        <v>FY03</v>
      </c>
      <c r="I611" s="276" t="str">
        <f t="shared" si="17"/>
        <v>FY04</v>
      </c>
      <c r="J611" s="276" t="str">
        <f t="shared" si="17"/>
        <v>FY05</v>
      </c>
      <c r="K611" s="276" t="str">
        <f t="shared" si="17"/>
        <v>FY06</v>
      </c>
      <c r="L611" s="276" t="str">
        <f t="shared" si="17"/>
        <v>FY07</v>
      </c>
      <c r="M611" s="276" t="str">
        <f t="shared" si="17"/>
        <v>FY08</v>
      </c>
      <c r="N611" s="276" t="str">
        <f t="shared" si="17"/>
        <v>FY09</v>
      </c>
      <c r="O611" s="276" t="str">
        <f t="shared" si="17"/>
        <v>FY10</v>
      </c>
      <c r="P611" s="276" t="str">
        <f t="shared" si="17"/>
        <v>FY11</v>
      </c>
      <c r="Q611" s="276" t="str">
        <f t="shared" si="17"/>
        <v>FY12</v>
      </c>
      <c r="R611" s="276" t="str">
        <f t="shared" si="17"/>
        <v>FY13</v>
      </c>
      <c r="S611" s="276" t="str">
        <f t="shared" si="17"/>
        <v>FY14</v>
      </c>
      <c r="T611" s="276" t="str">
        <f t="shared" si="17"/>
        <v>FY15</v>
      </c>
      <c r="U611" s="276" t="str">
        <f t="shared" si="17"/>
        <v>FY16</v>
      </c>
      <c r="V611" s="276" t="str">
        <f t="shared" si="17"/>
        <v>FY17</v>
      </c>
      <c r="W611" s="276" t="str">
        <f t="shared" si="17"/>
        <v>FY18</v>
      </c>
      <c r="X611" s="276" t="str">
        <f t="shared" si="17"/>
        <v>FY19</v>
      </c>
      <c r="Y611" s="276" t="str">
        <f t="shared" si="17"/>
        <v>FY20</v>
      </c>
      <c r="Z611" s="276" t="str">
        <f t="shared" si="17"/>
        <v>FY21</v>
      </c>
      <c r="AA611" s="276" t="str">
        <f t="shared" si="17"/>
        <v>FY22</v>
      </c>
      <c r="AB611" s="276" t="str">
        <f t="shared" si="17"/>
        <v>FY23</v>
      </c>
      <c r="AD611" s="553"/>
      <c r="AF611" s="564"/>
      <c r="AG611" s="564"/>
      <c r="AH611" s="564"/>
      <c r="AI611" s="564"/>
    </row>
    <row r="612" spans="1:88" ht="20.25" customHeight="1" x14ac:dyDescent="0.3">
      <c r="A612" s="576">
        <v>6</v>
      </c>
      <c r="B612" s="577" t="str">
        <f t="shared" ref="B612:B643" si="18">IF(SUM(E612:AI612)=0,"","X")</f>
        <v>X</v>
      </c>
      <c r="C612" s="576" t="s">
        <v>2640</v>
      </c>
      <c r="D612" s="587"/>
      <c r="E612" s="587">
        <v>106.35552215576172</v>
      </c>
      <c r="F612" s="587">
        <v>87.324729919433594</v>
      </c>
      <c r="G612" s="587">
        <v>85.269088745117188</v>
      </c>
      <c r="H612" s="587">
        <v>176.66387939453125</v>
      </c>
      <c r="I612" s="587">
        <v>194.59925842285156</v>
      </c>
      <c r="J612" s="587">
        <v>195.69752502441406</v>
      </c>
      <c r="K612" s="587">
        <v>209.31312561035156</v>
      </c>
      <c r="L612" s="587">
        <v>289.06317138671875</v>
      </c>
      <c r="M612" s="587">
        <v>268.4730224609375</v>
      </c>
      <c r="N612" s="587">
        <v>249.27973937988281</v>
      </c>
      <c r="O612" s="587">
        <v>228.80999755859375</v>
      </c>
      <c r="P612" s="587">
        <v>217.51008605957031</v>
      </c>
      <c r="Q612" s="587">
        <v>186.809326171875</v>
      </c>
      <c r="R612" s="587">
        <v>157.1400146484375</v>
      </c>
      <c r="S612" s="587">
        <v>151.7989501953125</v>
      </c>
      <c r="T612" s="587">
        <v>7.7419958114624023</v>
      </c>
      <c r="U612" s="587">
        <v>-5.6613597869873047</v>
      </c>
      <c r="V612" s="587">
        <v>-30.980697631835938</v>
      </c>
      <c r="W612" s="587">
        <v>-23.169822692871094</v>
      </c>
      <c r="X612" s="587">
        <v>-28.346683502197266</v>
      </c>
      <c r="Y612" s="587">
        <v>127.37478637695313</v>
      </c>
      <c r="Z612" s="587">
        <v>131.83097839355469</v>
      </c>
      <c r="AA612" s="587"/>
      <c r="AB612" s="587"/>
    </row>
    <row r="613" spans="1:88" x14ac:dyDescent="0.3">
      <c r="A613" s="563">
        <v>6.1</v>
      </c>
      <c r="B613" s="552" t="str">
        <f t="shared" si="18"/>
        <v>X</v>
      </c>
      <c r="C613" s="541" t="s">
        <v>2641</v>
      </c>
      <c r="D613" s="528"/>
      <c r="E613" s="528">
        <v>56.228462219238281</v>
      </c>
      <c r="F613" s="528">
        <v>69.572341918945313</v>
      </c>
      <c r="G613" s="528">
        <v>88.630035400390625</v>
      </c>
      <c r="H613" s="528">
        <v>188.76441955566406</v>
      </c>
      <c r="I613" s="528">
        <v>214.35301208496094</v>
      </c>
      <c r="J613" s="528">
        <v>211.51127624511719</v>
      </c>
      <c r="K613" s="528">
        <v>224.76876831054688</v>
      </c>
      <c r="L613" s="528">
        <v>307.592529296875</v>
      </c>
      <c r="M613" s="528">
        <v>290.53952026367188</v>
      </c>
      <c r="N613" s="528">
        <v>273.46621704101563</v>
      </c>
      <c r="O613" s="528">
        <v>255.41441345214844</v>
      </c>
      <c r="P613" s="528">
        <v>242.88441467285156</v>
      </c>
      <c r="Q613" s="528">
        <v>213.53340148925781</v>
      </c>
      <c r="R613" s="528">
        <v>182.2806396484375</v>
      </c>
      <c r="S613" s="528">
        <v>167.81272888183594</v>
      </c>
      <c r="T613" s="528">
        <v>153.87713623046875</v>
      </c>
      <c r="U613" s="528">
        <v>141.18577575683594</v>
      </c>
      <c r="V613" s="528">
        <v>122.25838470458984</v>
      </c>
      <c r="W613" s="528">
        <v>125.16092681884766</v>
      </c>
      <c r="X613" s="528">
        <v>120.22286987304688</v>
      </c>
      <c r="Y613" s="528">
        <v>0</v>
      </c>
      <c r="Z613" s="528">
        <v>0</v>
      </c>
      <c r="AA613" s="528"/>
      <c r="AB613" s="528"/>
    </row>
    <row r="614" spans="1:88" x14ac:dyDescent="0.3">
      <c r="A614" s="563" t="s">
        <v>2642</v>
      </c>
      <c r="B614" s="552" t="str">
        <f t="shared" si="18"/>
        <v>X</v>
      </c>
      <c r="C614" s="555" t="s">
        <v>2643</v>
      </c>
      <c r="D614" s="528"/>
      <c r="E614" s="528">
        <v>0</v>
      </c>
      <c r="F614" s="528">
        <v>0</v>
      </c>
      <c r="G614" s="528">
        <v>0</v>
      </c>
      <c r="H614" s="528">
        <v>0.67798697948455811</v>
      </c>
      <c r="I614" s="528">
        <v>1.0515710115432739</v>
      </c>
      <c r="J614" s="528">
        <v>0.9633299708366394</v>
      </c>
      <c r="K614" s="528">
        <v>0.84937602281570435</v>
      </c>
      <c r="L614" s="528">
        <v>0.85453397035598755</v>
      </c>
      <c r="M614" s="528">
        <v>0.6228259801864624</v>
      </c>
      <c r="N614" s="528">
        <v>0.607200026512146</v>
      </c>
      <c r="O614" s="528">
        <v>1.0460790395736694</v>
      </c>
      <c r="P614" s="528">
        <v>1.9460159540176392</v>
      </c>
      <c r="Q614" s="528">
        <v>1.4411779642105103</v>
      </c>
      <c r="R614" s="528">
        <v>1.357774019241333</v>
      </c>
      <c r="S614" s="528">
        <v>1.3709499835968018</v>
      </c>
      <c r="T614" s="528">
        <v>1.1894830465316772</v>
      </c>
      <c r="U614" s="528">
        <v>1.6130870580673218</v>
      </c>
      <c r="V614" s="528">
        <v>1.9753860235214233</v>
      </c>
      <c r="W614" s="528">
        <v>1.7474600076675415</v>
      </c>
      <c r="X614" s="528">
        <v>1.6245880126953125</v>
      </c>
      <c r="Y614" s="528">
        <v>0</v>
      </c>
      <c r="Z614" s="528">
        <v>0</v>
      </c>
      <c r="AA614" s="528"/>
      <c r="AB614" s="528"/>
    </row>
    <row r="615" spans="1:88" x14ac:dyDescent="0.3">
      <c r="A615" s="563" t="s">
        <v>2644</v>
      </c>
      <c r="B615" s="552" t="str">
        <f t="shared" si="18"/>
        <v>X</v>
      </c>
      <c r="C615" s="556" t="s">
        <v>2645</v>
      </c>
      <c r="D615" s="528"/>
      <c r="E615" s="528">
        <v>55.278247833251953</v>
      </c>
      <c r="F615" s="528">
        <v>68.063339233398438</v>
      </c>
      <c r="G615" s="528">
        <v>87.12103271484375</v>
      </c>
      <c r="H615" s="528">
        <v>185.17579650878906</v>
      </c>
      <c r="I615" s="528">
        <v>210.76438903808594</v>
      </c>
      <c r="J615" s="528">
        <v>207.92265319824219</v>
      </c>
      <c r="K615" s="528">
        <v>221.18014526367188</v>
      </c>
      <c r="L615" s="528">
        <v>303.35366821289063</v>
      </c>
      <c r="M615" s="528">
        <v>286.30068969726563</v>
      </c>
      <c r="N615" s="528">
        <v>269.22738647460938</v>
      </c>
      <c r="O615" s="528">
        <v>251.72254943847656</v>
      </c>
      <c r="P615" s="528">
        <v>239.19256591796875</v>
      </c>
      <c r="Q615" s="528">
        <v>209.68310546875</v>
      </c>
      <c r="R615" s="528">
        <v>178.38124084472656</v>
      </c>
      <c r="S615" s="528">
        <v>163.913330078125</v>
      </c>
      <c r="T615" s="528">
        <v>149.97772216796875</v>
      </c>
      <c r="U615" s="528">
        <v>137.286376953125</v>
      </c>
      <c r="V615" s="528">
        <v>118.35897827148438</v>
      </c>
      <c r="W615" s="528">
        <v>121.26152038574219</v>
      </c>
      <c r="X615" s="528">
        <v>116.32347106933594</v>
      </c>
      <c r="Y615" s="528">
        <v>0</v>
      </c>
      <c r="Z615" s="528">
        <v>0</v>
      </c>
      <c r="AA615" s="528"/>
      <c r="AB615" s="528"/>
    </row>
    <row r="616" spans="1:88" x14ac:dyDescent="0.3">
      <c r="A616" s="563" t="s">
        <v>2646</v>
      </c>
      <c r="B616" s="552" t="str">
        <f t="shared" si="18"/>
        <v/>
      </c>
      <c r="C616" s="558" t="s">
        <v>2647</v>
      </c>
      <c r="D616" s="528"/>
      <c r="E616" s="528">
        <v>0</v>
      </c>
      <c r="F616" s="528">
        <v>0</v>
      </c>
      <c r="G616" s="528">
        <v>0</v>
      </c>
      <c r="H616" s="528">
        <v>0</v>
      </c>
      <c r="I616" s="528">
        <v>0</v>
      </c>
      <c r="J616" s="528">
        <v>0</v>
      </c>
      <c r="K616" s="528">
        <v>0</v>
      </c>
      <c r="L616" s="528">
        <v>0</v>
      </c>
      <c r="M616" s="528">
        <v>0</v>
      </c>
      <c r="N616" s="528">
        <v>0</v>
      </c>
      <c r="O616" s="528">
        <v>0</v>
      </c>
      <c r="P616" s="528">
        <v>0</v>
      </c>
      <c r="Q616" s="528">
        <v>0</v>
      </c>
      <c r="R616" s="528">
        <v>0</v>
      </c>
      <c r="S616" s="528">
        <v>0</v>
      </c>
      <c r="T616" s="528">
        <v>0</v>
      </c>
      <c r="U616" s="528">
        <v>0</v>
      </c>
      <c r="V616" s="528">
        <v>0</v>
      </c>
      <c r="W616" s="528">
        <v>0</v>
      </c>
      <c r="X616" s="528"/>
      <c r="Y616" s="528"/>
      <c r="Z616" s="528"/>
      <c r="AA616" s="528"/>
      <c r="AB616" s="528"/>
    </row>
    <row r="617" spans="1:88" x14ac:dyDescent="0.3">
      <c r="A617" s="563" t="s">
        <v>2648</v>
      </c>
      <c r="B617" s="552" t="str">
        <f t="shared" si="18"/>
        <v>X</v>
      </c>
      <c r="C617" s="558" t="s">
        <v>2649</v>
      </c>
      <c r="D617" s="528"/>
      <c r="E617" s="528">
        <v>21.278347015380859</v>
      </c>
      <c r="F617" s="528">
        <v>32.993701934814453</v>
      </c>
      <c r="G617" s="528">
        <v>50.454174041748047</v>
      </c>
      <c r="H617" s="528">
        <v>38.5081787109375</v>
      </c>
      <c r="I617" s="528">
        <v>42.626144409179688</v>
      </c>
      <c r="J617" s="528">
        <v>40.553413391113281</v>
      </c>
      <c r="K617" s="528">
        <v>38.408905029296875</v>
      </c>
      <c r="L617" s="528">
        <v>76.26031494140625</v>
      </c>
      <c r="M617" s="528">
        <v>91.166084289550781</v>
      </c>
      <c r="N617" s="528">
        <v>89.54443359375</v>
      </c>
      <c r="O617" s="528">
        <v>95.904792785644531</v>
      </c>
      <c r="P617" s="528">
        <v>90.993698120117188</v>
      </c>
      <c r="Q617" s="528">
        <v>87.992218017578125</v>
      </c>
      <c r="R617" s="528">
        <v>82.833099365234375</v>
      </c>
      <c r="S617" s="528">
        <v>76.318572998046875</v>
      </c>
      <c r="T617" s="528">
        <v>69.624008178710938</v>
      </c>
      <c r="U617" s="528">
        <v>64.4959716796875</v>
      </c>
      <c r="V617" s="528">
        <v>79.314300537109375</v>
      </c>
      <c r="W617" s="528">
        <v>72.465476989746094</v>
      </c>
      <c r="X617" s="528">
        <v>75.357780456542969</v>
      </c>
      <c r="Y617" s="528">
        <v>0</v>
      </c>
      <c r="Z617" s="528">
        <v>0</v>
      </c>
      <c r="AA617" s="528"/>
      <c r="AB617" s="528"/>
    </row>
    <row r="618" spans="1:88" x14ac:dyDescent="0.3">
      <c r="A618" s="563" t="s">
        <v>2650</v>
      </c>
      <c r="B618" s="552" t="str">
        <f t="shared" si="18"/>
        <v>X</v>
      </c>
      <c r="C618" s="558" t="s">
        <v>2651</v>
      </c>
      <c r="D618" s="528"/>
      <c r="E618" s="528">
        <v>0</v>
      </c>
      <c r="F618" s="528">
        <v>0</v>
      </c>
      <c r="G618" s="528">
        <v>0</v>
      </c>
      <c r="H618" s="528">
        <v>142.315185546875</v>
      </c>
      <c r="I618" s="528">
        <v>163.4359130859375</v>
      </c>
      <c r="J618" s="528">
        <v>163.22427368164063</v>
      </c>
      <c r="K618" s="528">
        <v>179.15843200683594</v>
      </c>
      <c r="L618" s="528">
        <v>221.62637329101563</v>
      </c>
      <c r="M618" s="528">
        <v>188.276611328125</v>
      </c>
      <c r="N618" s="528">
        <v>168.86135864257813</v>
      </c>
      <c r="O618" s="528">
        <v>147.77072143554688</v>
      </c>
      <c r="P618" s="528">
        <v>141.92283630371094</v>
      </c>
      <c r="Q618" s="528">
        <v>116.61744689941406</v>
      </c>
      <c r="R618" s="528">
        <v>93.785125732421875</v>
      </c>
      <c r="S618" s="528">
        <v>84.573936462402344</v>
      </c>
      <c r="T618" s="528">
        <v>77.048171997070313</v>
      </c>
      <c r="U618" s="528">
        <v>69.5059814453125</v>
      </c>
      <c r="V618" s="528">
        <v>34.03778076171875</v>
      </c>
      <c r="W618" s="528">
        <v>31.243377685546875</v>
      </c>
      <c r="X618" s="528">
        <v>22.809242248535156</v>
      </c>
      <c r="Y618" s="528">
        <v>0</v>
      </c>
      <c r="Z618" s="528">
        <v>0</v>
      </c>
      <c r="AA618" s="528"/>
      <c r="AB618" s="528"/>
    </row>
    <row r="619" spans="1:88" x14ac:dyDescent="0.3">
      <c r="A619" s="563" t="s">
        <v>2652</v>
      </c>
      <c r="B619" s="552" t="str">
        <f t="shared" si="18"/>
        <v/>
      </c>
      <c r="C619" s="558" t="s">
        <v>2653</v>
      </c>
      <c r="D619" s="528"/>
      <c r="E619" s="528">
        <v>0</v>
      </c>
      <c r="F619" s="528">
        <v>0</v>
      </c>
      <c r="G619" s="528">
        <v>0</v>
      </c>
      <c r="H619" s="528">
        <v>0</v>
      </c>
      <c r="I619" s="528">
        <v>0</v>
      </c>
      <c r="J619" s="528">
        <v>0</v>
      </c>
      <c r="K619" s="528">
        <v>0</v>
      </c>
      <c r="L619" s="528">
        <v>0</v>
      </c>
      <c r="M619" s="528">
        <v>0</v>
      </c>
      <c r="N619" s="528">
        <v>0</v>
      </c>
      <c r="O619" s="528">
        <v>0</v>
      </c>
      <c r="P619" s="528">
        <v>0</v>
      </c>
      <c r="Q619" s="528">
        <v>0</v>
      </c>
      <c r="R619" s="528">
        <v>0</v>
      </c>
      <c r="S619" s="528">
        <v>0</v>
      </c>
      <c r="T619" s="528">
        <v>0</v>
      </c>
      <c r="U619" s="528">
        <v>0</v>
      </c>
      <c r="V619" s="528">
        <v>0</v>
      </c>
      <c r="W619" s="528">
        <v>0</v>
      </c>
      <c r="X619" s="528"/>
      <c r="Y619" s="528"/>
      <c r="Z619" s="528"/>
      <c r="AA619" s="528"/>
      <c r="AB619" s="528"/>
    </row>
    <row r="620" spans="1:88" x14ac:dyDescent="0.3">
      <c r="A620" s="563" t="s">
        <v>2654</v>
      </c>
      <c r="B620" s="552" t="str">
        <f t="shared" si="18"/>
        <v>X</v>
      </c>
      <c r="C620" s="556" t="s">
        <v>2655</v>
      </c>
      <c r="D620" s="528"/>
      <c r="E620" s="528">
        <v>33.999900817871094</v>
      </c>
      <c r="F620" s="528">
        <v>35.069633483886719</v>
      </c>
      <c r="G620" s="528">
        <v>36.666854858398438</v>
      </c>
      <c r="H620" s="528">
        <v>4.3524351119995117</v>
      </c>
      <c r="I620" s="528">
        <v>4.7023401260375977</v>
      </c>
      <c r="J620" s="528">
        <v>4.1449618339538574</v>
      </c>
      <c r="K620" s="528">
        <v>3.6128010749816895</v>
      </c>
      <c r="L620" s="528">
        <v>5.466987133026123</v>
      </c>
      <c r="M620" s="528">
        <v>6.8579921722412109</v>
      </c>
      <c r="N620" s="528">
        <v>10.821579933166504</v>
      </c>
      <c r="O620" s="528">
        <v>8.0470399856567383</v>
      </c>
      <c r="P620" s="528">
        <v>6.2760410308837891</v>
      </c>
      <c r="Q620" s="528">
        <v>5.0734348297119141</v>
      </c>
      <c r="R620" s="528">
        <v>1.763018012046814</v>
      </c>
      <c r="S620" s="528">
        <v>3.0208120346069336</v>
      </c>
      <c r="T620" s="528">
        <v>3.3055419921875</v>
      </c>
      <c r="U620" s="528">
        <v>3.2844209671020508</v>
      </c>
      <c r="V620" s="528">
        <v>5.0068998336791992</v>
      </c>
      <c r="W620" s="528">
        <v>17.552671432495117</v>
      </c>
      <c r="X620" s="528">
        <v>18.156448364257813</v>
      </c>
      <c r="Y620" s="528">
        <v>0</v>
      </c>
      <c r="Z620" s="528">
        <v>0</v>
      </c>
      <c r="AA620" s="528"/>
      <c r="AB620" s="528"/>
    </row>
    <row r="621" spans="1:88" x14ac:dyDescent="0.3">
      <c r="A621" s="563" t="s">
        <v>2656</v>
      </c>
      <c r="B621" s="552" t="str">
        <f t="shared" si="18"/>
        <v>X</v>
      </c>
      <c r="C621" s="558" t="s">
        <v>2657</v>
      </c>
      <c r="D621" s="528"/>
      <c r="E621" s="528">
        <v>0</v>
      </c>
      <c r="F621" s="528">
        <v>0</v>
      </c>
      <c r="G621" s="528">
        <v>0</v>
      </c>
      <c r="H621" s="528">
        <v>0.5951240062713623</v>
      </c>
      <c r="I621" s="528">
        <v>0.9896399974822998</v>
      </c>
      <c r="J621" s="528">
        <v>0.92138797044754028</v>
      </c>
      <c r="K621" s="528">
        <v>0.80290901660919189</v>
      </c>
      <c r="L621" s="528">
        <v>0.80806702375411987</v>
      </c>
      <c r="M621" s="528">
        <v>0.57635897397994995</v>
      </c>
      <c r="N621" s="528">
        <v>0.56073302030563354</v>
      </c>
      <c r="O621" s="528">
        <v>0.99961197376251221</v>
      </c>
      <c r="P621" s="528">
        <v>1.8995490074157715</v>
      </c>
      <c r="Q621" s="528">
        <v>1.3947099447250366</v>
      </c>
      <c r="R621" s="528">
        <v>1.3113059997558594</v>
      </c>
      <c r="S621" s="528">
        <v>1.3244819641113281</v>
      </c>
      <c r="T621" s="528">
        <v>1.1894830465316772</v>
      </c>
      <c r="U621" s="528">
        <v>1.6130870580673218</v>
      </c>
      <c r="V621" s="528">
        <v>1.9753860235214233</v>
      </c>
      <c r="W621" s="528">
        <v>1.7474600076675415</v>
      </c>
      <c r="X621" s="528">
        <v>1.6245880126953125</v>
      </c>
      <c r="Y621" s="528">
        <v>0</v>
      </c>
      <c r="Z621" s="528">
        <v>0</v>
      </c>
      <c r="AA621" s="528"/>
      <c r="AB621" s="528"/>
    </row>
    <row r="622" spans="1:88" s="528" customFormat="1" x14ac:dyDescent="0.3">
      <c r="A622" s="563" t="s">
        <v>2658</v>
      </c>
      <c r="B622" s="552" t="str">
        <f t="shared" si="18"/>
        <v>X</v>
      </c>
      <c r="C622" s="558" t="s">
        <v>2659</v>
      </c>
      <c r="E622" s="528">
        <v>33.999900817871094</v>
      </c>
      <c r="F622" s="528">
        <v>35.069633483886719</v>
      </c>
      <c r="G622" s="528">
        <v>36.666854858398438</v>
      </c>
      <c r="H622" s="528">
        <v>4.3524351119995117</v>
      </c>
      <c r="I622" s="528">
        <v>4.7023401260375977</v>
      </c>
      <c r="J622" s="528">
        <v>4.1449618339538574</v>
      </c>
      <c r="K622" s="528">
        <v>3.6128010749816895</v>
      </c>
      <c r="L622" s="528">
        <v>5.466987133026123</v>
      </c>
      <c r="M622" s="528">
        <v>6.8579921722412109</v>
      </c>
      <c r="N622" s="528">
        <v>10.821579933166504</v>
      </c>
      <c r="O622" s="528">
        <v>8.0470399856567383</v>
      </c>
      <c r="P622" s="528">
        <v>6.2760410308837891</v>
      </c>
      <c r="Q622" s="528">
        <v>5.0734348297119141</v>
      </c>
      <c r="R622" s="528">
        <v>1.763018012046814</v>
      </c>
      <c r="S622" s="528">
        <v>3.0208120346069336</v>
      </c>
      <c r="T622" s="528">
        <v>3.3055419921875</v>
      </c>
      <c r="U622" s="528">
        <v>3.2844209671020508</v>
      </c>
      <c r="V622" s="528">
        <v>5.0068998336791992</v>
      </c>
      <c r="W622" s="528">
        <v>17.552671432495117</v>
      </c>
      <c r="X622" s="528">
        <v>18.156448364257813</v>
      </c>
      <c r="Y622" s="528">
        <v>0</v>
      </c>
      <c r="Z622" s="528">
        <v>0</v>
      </c>
      <c r="AC622" s="529"/>
      <c r="AD622" s="529"/>
      <c r="AE622" s="529"/>
      <c r="AF622" s="554"/>
      <c r="AG622" s="554"/>
      <c r="AH622" s="554"/>
      <c r="AI622" s="554"/>
      <c r="AJ622" s="529"/>
      <c r="AM622" s="529"/>
      <c r="AN622" s="529"/>
      <c r="AO622" s="529"/>
      <c r="AP622" s="529"/>
      <c r="AQ622" s="529"/>
      <c r="AR622" s="529"/>
      <c r="AS622" s="529"/>
      <c r="AT622" s="529"/>
      <c r="AU622" s="529"/>
      <c r="AV622" s="529"/>
      <c r="AW622" s="529"/>
      <c r="AX622" s="529"/>
      <c r="AY622" s="529"/>
      <c r="AZ622" s="529"/>
      <c r="BA622" s="529"/>
      <c r="BB622" s="529"/>
      <c r="BC622" s="529"/>
      <c r="BD622" s="529"/>
      <c r="BE622" s="529"/>
      <c r="BF622" s="529"/>
      <c r="BG622" s="529"/>
      <c r="BH622" s="529"/>
      <c r="BI622" s="529"/>
      <c r="BJ622" s="529"/>
      <c r="BK622" s="529"/>
      <c r="BL622" s="529"/>
      <c r="BM622" s="529"/>
      <c r="BN622" s="529"/>
      <c r="BO622" s="529"/>
      <c r="BP622" s="529"/>
      <c r="BQ622" s="529"/>
      <c r="BR622" s="529"/>
      <c r="BS622" s="529"/>
      <c r="BT622" s="529"/>
      <c r="BU622" s="529"/>
      <c r="BV622" s="529"/>
      <c r="BW622" s="529"/>
      <c r="BX622" s="529"/>
      <c r="BY622" s="529"/>
      <c r="BZ622" s="529"/>
      <c r="CA622" s="529"/>
      <c r="CB622" s="529"/>
      <c r="CC622" s="529"/>
      <c r="CD622" s="529"/>
      <c r="CE622" s="529"/>
      <c r="CF622" s="529"/>
      <c r="CG622" s="529"/>
      <c r="CH622" s="529"/>
      <c r="CI622" s="529"/>
      <c r="CJ622" s="529"/>
    </row>
    <row r="623" spans="1:88" s="528" customFormat="1" x14ac:dyDescent="0.3">
      <c r="A623" s="563" t="s">
        <v>2660</v>
      </c>
      <c r="B623" s="552" t="str">
        <f t="shared" si="18"/>
        <v/>
      </c>
      <c r="C623" s="556" t="s">
        <v>2661</v>
      </c>
      <c r="E623" s="528">
        <v>0</v>
      </c>
      <c r="F623" s="528">
        <v>0</v>
      </c>
      <c r="G623" s="528">
        <v>0</v>
      </c>
      <c r="H623" s="528">
        <v>0</v>
      </c>
      <c r="I623" s="528">
        <v>0</v>
      </c>
      <c r="J623" s="528">
        <v>0</v>
      </c>
      <c r="K623" s="528">
        <v>0</v>
      </c>
      <c r="L623" s="528">
        <v>0</v>
      </c>
      <c r="M623" s="528">
        <v>0</v>
      </c>
      <c r="N623" s="528">
        <v>0</v>
      </c>
      <c r="O623" s="528">
        <v>0</v>
      </c>
      <c r="P623" s="528">
        <v>0</v>
      </c>
      <c r="Q623" s="528">
        <v>0</v>
      </c>
      <c r="R623" s="528">
        <v>0</v>
      </c>
      <c r="S623" s="528">
        <v>0</v>
      </c>
      <c r="T623" s="528">
        <v>0</v>
      </c>
      <c r="U623" s="528">
        <v>0</v>
      </c>
      <c r="V623" s="528">
        <v>0</v>
      </c>
      <c r="W623" s="528">
        <v>0</v>
      </c>
      <c r="AC623" s="529"/>
      <c r="AD623" s="529"/>
      <c r="AE623" s="529"/>
      <c r="AF623" s="554"/>
      <c r="AG623" s="554"/>
      <c r="AH623" s="554"/>
      <c r="AI623" s="554"/>
      <c r="AJ623" s="529"/>
      <c r="AM623" s="529"/>
      <c r="AN623" s="529"/>
      <c r="AO623" s="529"/>
      <c r="AP623" s="529"/>
      <c r="AQ623" s="529"/>
      <c r="AR623" s="529"/>
      <c r="AS623" s="529"/>
      <c r="AT623" s="529"/>
      <c r="AU623" s="529"/>
      <c r="AV623" s="529"/>
      <c r="AW623" s="529"/>
      <c r="AX623" s="529"/>
      <c r="AY623" s="529"/>
      <c r="AZ623" s="529"/>
      <c r="BA623" s="529"/>
      <c r="BB623" s="529"/>
      <c r="BC623" s="529"/>
      <c r="BD623" s="529"/>
      <c r="BE623" s="529"/>
      <c r="BF623" s="529"/>
      <c r="BG623" s="529"/>
      <c r="BH623" s="529"/>
      <c r="BI623" s="529"/>
      <c r="BJ623" s="529"/>
      <c r="BK623" s="529"/>
      <c r="BL623" s="529"/>
      <c r="BM623" s="529"/>
      <c r="BN623" s="529"/>
      <c r="BO623" s="529"/>
      <c r="BP623" s="529"/>
      <c r="BQ623" s="529"/>
      <c r="BR623" s="529"/>
      <c r="BS623" s="529"/>
      <c r="BT623" s="529"/>
      <c r="BU623" s="529"/>
      <c r="BV623" s="529"/>
      <c r="BW623" s="529"/>
      <c r="BX623" s="529"/>
      <c r="BY623" s="529"/>
      <c r="BZ623" s="529"/>
      <c r="CA623" s="529"/>
      <c r="CB623" s="529"/>
      <c r="CC623" s="529"/>
      <c r="CD623" s="529"/>
      <c r="CE623" s="529"/>
      <c r="CF623" s="529"/>
      <c r="CG623" s="529"/>
      <c r="CH623" s="529"/>
      <c r="CI623" s="529"/>
      <c r="CJ623" s="529"/>
    </row>
    <row r="624" spans="1:88" s="528" customFormat="1" x14ac:dyDescent="0.3">
      <c r="A624" s="563" t="s">
        <v>2662</v>
      </c>
      <c r="B624" s="552" t="str">
        <f t="shared" si="18"/>
        <v/>
      </c>
      <c r="C624" s="558" t="s">
        <v>2663</v>
      </c>
      <c r="E624" s="528">
        <v>0</v>
      </c>
      <c r="F624" s="528">
        <v>0</v>
      </c>
      <c r="G624" s="528">
        <v>0</v>
      </c>
      <c r="H624" s="528">
        <v>0</v>
      </c>
      <c r="I624" s="528">
        <v>0</v>
      </c>
      <c r="J624" s="528">
        <v>0</v>
      </c>
      <c r="K624" s="528">
        <v>0</v>
      </c>
      <c r="L624" s="528">
        <v>0</v>
      </c>
      <c r="M624" s="528">
        <v>0</v>
      </c>
      <c r="N624" s="528">
        <v>0</v>
      </c>
      <c r="O624" s="528">
        <v>0</v>
      </c>
      <c r="P624" s="528">
        <v>0</v>
      </c>
      <c r="Q624" s="528">
        <v>0</v>
      </c>
      <c r="R624" s="528">
        <v>0</v>
      </c>
      <c r="S624" s="528">
        <v>0</v>
      </c>
      <c r="T624" s="528">
        <v>0</v>
      </c>
      <c r="U624" s="528">
        <v>0</v>
      </c>
      <c r="V624" s="528">
        <v>0</v>
      </c>
      <c r="W624" s="528">
        <v>0</v>
      </c>
      <c r="AC624" s="529"/>
      <c r="AD624" s="529"/>
      <c r="AE624" s="529"/>
      <c r="AF624" s="554"/>
      <c r="AG624" s="554"/>
      <c r="AH624" s="554"/>
      <c r="AI624" s="554"/>
      <c r="AJ624" s="529"/>
      <c r="AM624" s="529"/>
      <c r="AN624" s="529"/>
      <c r="AO624" s="529"/>
      <c r="AP624" s="529"/>
      <c r="AQ624" s="529"/>
      <c r="AR624" s="529"/>
      <c r="AS624" s="529"/>
      <c r="AT624" s="529"/>
      <c r="AU624" s="529"/>
      <c r="AV624" s="529"/>
      <c r="AW624" s="529"/>
      <c r="AX624" s="529"/>
      <c r="AY624" s="529"/>
      <c r="AZ624" s="529"/>
      <c r="BA624" s="529"/>
      <c r="BB624" s="529"/>
      <c r="BC624" s="529"/>
      <c r="BD624" s="529"/>
      <c r="BE624" s="529"/>
      <c r="BF624" s="529"/>
      <c r="BG624" s="529"/>
      <c r="BH624" s="529"/>
      <c r="BI624" s="529"/>
      <c r="BJ624" s="529"/>
      <c r="BK624" s="529"/>
      <c r="BL624" s="529"/>
      <c r="BM624" s="529"/>
      <c r="BN624" s="529"/>
      <c r="BO624" s="529"/>
      <c r="BP624" s="529"/>
      <c r="BQ624" s="529"/>
      <c r="BR624" s="529"/>
      <c r="BS624" s="529"/>
      <c r="BT624" s="529"/>
      <c r="BU624" s="529"/>
      <c r="BV624" s="529"/>
      <c r="BW624" s="529"/>
      <c r="BX624" s="529"/>
      <c r="BY624" s="529"/>
      <c r="BZ624" s="529"/>
      <c r="CA624" s="529"/>
      <c r="CB624" s="529"/>
      <c r="CC624" s="529"/>
      <c r="CD624" s="529"/>
      <c r="CE624" s="529"/>
      <c r="CF624" s="529"/>
      <c r="CG624" s="529"/>
      <c r="CH624" s="529"/>
      <c r="CI624" s="529"/>
      <c r="CJ624" s="529"/>
    </row>
    <row r="625" spans="1:88" s="528" customFormat="1" x14ac:dyDescent="0.3">
      <c r="A625" s="563" t="s">
        <v>2664</v>
      </c>
      <c r="B625" s="552" t="str">
        <f t="shared" si="18"/>
        <v/>
      </c>
      <c r="C625" s="558" t="s">
        <v>2665</v>
      </c>
      <c r="E625" s="528">
        <v>0</v>
      </c>
      <c r="F625" s="528">
        <v>0</v>
      </c>
      <c r="G625" s="528">
        <v>0</v>
      </c>
      <c r="H625" s="528">
        <v>0</v>
      </c>
      <c r="I625" s="528">
        <v>0</v>
      </c>
      <c r="J625" s="528">
        <v>0</v>
      </c>
      <c r="K625" s="528">
        <v>0</v>
      </c>
      <c r="L625" s="528">
        <v>0</v>
      </c>
      <c r="M625" s="528">
        <v>0</v>
      </c>
      <c r="N625" s="528">
        <v>0</v>
      </c>
      <c r="O625" s="528">
        <v>0</v>
      </c>
      <c r="P625" s="528">
        <v>0</v>
      </c>
      <c r="Q625" s="528">
        <v>0</v>
      </c>
      <c r="R625" s="528">
        <v>0</v>
      </c>
      <c r="S625" s="528">
        <v>0</v>
      </c>
      <c r="T625" s="528">
        <v>0</v>
      </c>
      <c r="U625" s="528">
        <v>0</v>
      </c>
      <c r="V625" s="528">
        <v>0</v>
      </c>
      <c r="W625" s="528">
        <v>0</v>
      </c>
      <c r="AC625" s="529"/>
      <c r="AD625" s="529"/>
      <c r="AE625" s="529"/>
      <c r="AF625" s="554"/>
      <c r="AG625" s="554"/>
      <c r="AH625" s="554"/>
      <c r="AI625" s="554"/>
      <c r="AJ625" s="529"/>
      <c r="AM625" s="529"/>
      <c r="AN625" s="529"/>
      <c r="AO625" s="529"/>
      <c r="AP625" s="529"/>
      <c r="AQ625" s="529"/>
      <c r="AR625" s="529"/>
      <c r="AS625" s="529"/>
      <c r="AT625" s="529"/>
      <c r="AU625" s="529"/>
      <c r="AV625" s="529"/>
      <c r="AW625" s="529"/>
      <c r="AX625" s="529"/>
      <c r="AY625" s="529"/>
      <c r="AZ625" s="529"/>
      <c r="BA625" s="529"/>
      <c r="BB625" s="529"/>
      <c r="BC625" s="529"/>
      <c r="BD625" s="529"/>
      <c r="BE625" s="529"/>
      <c r="BF625" s="529"/>
      <c r="BG625" s="529"/>
      <c r="BH625" s="529"/>
      <c r="BI625" s="529"/>
      <c r="BJ625" s="529"/>
      <c r="BK625" s="529"/>
      <c r="BL625" s="529"/>
      <c r="BM625" s="529"/>
      <c r="BN625" s="529"/>
      <c r="BO625" s="529"/>
      <c r="BP625" s="529"/>
      <c r="BQ625" s="529"/>
      <c r="BR625" s="529"/>
      <c r="BS625" s="529"/>
      <c r="BT625" s="529"/>
      <c r="BU625" s="529"/>
      <c r="BV625" s="529"/>
      <c r="BW625" s="529"/>
      <c r="BX625" s="529"/>
      <c r="BY625" s="529"/>
      <c r="BZ625" s="529"/>
      <c r="CA625" s="529"/>
      <c r="CB625" s="529"/>
      <c r="CC625" s="529"/>
      <c r="CD625" s="529"/>
      <c r="CE625" s="529"/>
      <c r="CF625" s="529"/>
      <c r="CG625" s="529"/>
      <c r="CH625" s="529"/>
      <c r="CI625" s="529"/>
      <c r="CJ625" s="529"/>
    </row>
    <row r="626" spans="1:88" s="528" customFormat="1" x14ac:dyDescent="0.3">
      <c r="A626" s="563" t="s">
        <v>2666</v>
      </c>
      <c r="B626" s="552" t="str">
        <f t="shared" si="18"/>
        <v/>
      </c>
      <c r="C626" s="556" t="s">
        <v>2667</v>
      </c>
      <c r="E626" s="528">
        <v>0</v>
      </c>
      <c r="F626" s="528">
        <v>0</v>
      </c>
      <c r="G626" s="528">
        <v>0</v>
      </c>
      <c r="H626" s="528">
        <v>0</v>
      </c>
      <c r="I626" s="528">
        <v>0</v>
      </c>
      <c r="J626" s="528">
        <v>0</v>
      </c>
      <c r="K626" s="528">
        <v>0</v>
      </c>
      <c r="L626" s="528">
        <v>0</v>
      </c>
      <c r="M626" s="528">
        <v>0</v>
      </c>
      <c r="N626" s="528">
        <v>0</v>
      </c>
      <c r="O626" s="528">
        <v>0</v>
      </c>
      <c r="P626" s="528">
        <v>0</v>
      </c>
      <c r="Q626" s="528">
        <v>0</v>
      </c>
      <c r="R626" s="528">
        <v>0</v>
      </c>
      <c r="S626" s="528">
        <v>0</v>
      </c>
      <c r="T626" s="528">
        <v>0</v>
      </c>
      <c r="U626" s="528">
        <v>0</v>
      </c>
      <c r="V626" s="528">
        <v>0</v>
      </c>
      <c r="W626" s="528">
        <v>0</v>
      </c>
      <c r="AC626" s="529"/>
      <c r="AD626" s="529"/>
      <c r="AE626" s="529"/>
      <c r="AF626" s="554"/>
      <c r="AG626" s="554"/>
      <c r="AH626" s="554"/>
      <c r="AI626" s="554"/>
      <c r="AJ626" s="529"/>
      <c r="AM626" s="529"/>
      <c r="AN626" s="529"/>
      <c r="AO626" s="529"/>
      <c r="AP626" s="529"/>
      <c r="AQ626" s="529"/>
      <c r="AR626" s="529"/>
      <c r="AS626" s="529"/>
      <c r="AT626" s="529"/>
      <c r="AU626" s="529"/>
      <c r="AV626" s="529"/>
      <c r="AW626" s="529"/>
      <c r="AX626" s="529"/>
      <c r="AY626" s="529"/>
      <c r="AZ626" s="529"/>
      <c r="BA626" s="529"/>
      <c r="BB626" s="529"/>
      <c r="BC626" s="529"/>
      <c r="BD626" s="529"/>
      <c r="BE626" s="529"/>
      <c r="BF626" s="529"/>
      <c r="BG626" s="529"/>
      <c r="BH626" s="529"/>
      <c r="BI626" s="529"/>
      <c r="BJ626" s="529"/>
      <c r="BK626" s="529"/>
      <c r="BL626" s="529"/>
      <c r="BM626" s="529"/>
      <c r="BN626" s="529"/>
      <c r="BO626" s="529"/>
      <c r="BP626" s="529"/>
      <c r="BQ626" s="529"/>
      <c r="BR626" s="529"/>
      <c r="BS626" s="529"/>
      <c r="BT626" s="529"/>
      <c r="BU626" s="529"/>
      <c r="BV626" s="529"/>
      <c r="BW626" s="529"/>
      <c r="BX626" s="529"/>
      <c r="BY626" s="529"/>
      <c r="BZ626" s="529"/>
      <c r="CA626" s="529"/>
      <c r="CB626" s="529"/>
      <c r="CC626" s="529"/>
      <c r="CD626" s="529"/>
      <c r="CE626" s="529"/>
      <c r="CF626" s="529"/>
      <c r="CG626" s="529"/>
      <c r="CH626" s="529"/>
      <c r="CI626" s="529"/>
      <c r="CJ626" s="529"/>
    </row>
    <row r="627" spans="1:88" s="528" customFormat="1" x14ac:dyDescent="0.3">
      <c r="A627" s="563" t="s">
        <v>2668</v>
      </c>
      <c r="B627" s="552" t="str">
        <f t="shared" si="18"/>
        <v/>
      </c>
      <c r="C627" s="556" t="s">
        <v>2669</v>
      </c>
      <c r="E627" s="528">
        <v>0</v>
      </c>
      <c r="F627" s="528">
        <v>0</v>
      </c>
      <c r="G627" s="528">
        <v>0</v>
      </c>
      <c r="H627" s="528">
        <v>0</v>
      </c>
      <c r="I627" s="528">
        <v>0</v>
      </c>
      <c r="J627" s="528">
        <v>0</v>
      </c>
      <c r="K627" s="528">
        <v>0</v>
      </c>
      <c r="L627" s="528">
        <v>0</v>
      </c>
      <c r="M627" s="528">
        <v>0</v>
      </c>
      <c r="N627" s="528">
        <v>0</v>
      </c>
      <c r="O627" s="528">
        <v>0</v>
      </c>
      <c r="P627" s="528">
        <v>0</v>
      </c>
      <c r="Q627" s="528">
        <v>0</v>
      </c>
      <c r="R627" s="528">
        <v>0</v>
      </c>
      <c r="S627" s="528">
        <v>0</v>
      </c>
      <c r="T627" s="528">
        <v>0</v>
      </c>
      <c r="U627" s="528">
        <v>0</v>
      </c>
      <c r="V627" s="528">
        <v>0</v>
      </c>
      <c r="W627" s="528">
        <v>0</v>
      </c>
      <c r="AC627" s="529"/>
      <c r="AD627" s="529"/>
      <c r="AE627" s="529"/>
      <c r="AF627" s="554"/>
      <c r="AG627" s="554"/>
      <c r="AH627" s="554"/>
      <c r="AI627" s="554"/>
      <c r="AJ627" s="529"/>
      <c r="AM627" s="529"/>
      <c r="AN627" s="529"/>
      <c r="AO627" s="529"/>
      <c r="AP627" s="529"/>
      <c r="AQ627" s="529"/>
      <c r="AR627" s="529"/>
      <c r="AS627" s="529"/>
      <c r="AT627" s="529"/>
      <c r="AU627" s="529"/>
      <c r="AV627" s="529"/>
      <c r="AW627" s="529"/>
      <c r="AX627" s="529"/>
      <c r="AY627" s="529"/>
      <c r="AZ627" s="529"/>
      <c r="BA627" s="529"/>
      <c r="BB627" s="529"/>
      <c r="BC627" s="529"/>
      <c r="BD627" s="529"/>
      <c r="BE627" s="529"/>
      <c r="BF627" s="529"/>
      <c r="BG627" s="529"/>
      <c r="BH627" s="529"/>
      <c r="BI627" s="529"/>
      <c r="BJ627" s="529"/>
      <c r="BK627" s="529"/>
      <c r="BL627" s="529"/>
      <c r="BM627" s="529"/>
      <c r="BN627" s="529"/>
      <c r="BO627" s="529"/>
      <c r="BP627" s="529"/>
      <c r="BQ627" s="529"/>
      <c r="BR627" s="529"/>
      <c r="BS627" s="529"/>
      <c r="BT627" s="529"/>
      <c r="BU627" s="529"/>
      <c r="BV627" s="529"/>
      <c r="BW627" s="529"/>
      <c r="BX627" s="529"/>
      <c r="BY627" s="529"/>
      <c r="BZ627" s="529"/>
      <c r="CA627" s="529"/>
      <c r="CB627" s="529"/>
      <c r="CC627" s="529"/>
      <c r="CD627" s="529"/>
      <c r="CE627" s="529"/>
      <c r="CF627" s="529"/>
      <c r="CG627" s="529"/>
      <c r="CH627" s="529"/>
      <c r="CI627" s="529"/>
      <c r="CJ627" s="529"/>
    </row>
    <row r="628" spans="1:88" s="528" customFormat="1" x14ac:dyDescent="0.3">
      <c r="A628" s="563" t="s">
        <v>2670</v>
      </c>
      <c r="B628" s="552" t="str">
        <f t="shared" si="18"/>
        <v>X</v>
      </c>
      <c r="C628" s="555" t="s">
        <v>2671</v>
      </c>
      <c r="H628" s="528">
        <v>8.2863003015518188E-2</v>
      </c>
      <c r="I628" s="528">
        <v>6.1930999159812927E-2</v>
      </c>
      <c r="J628" s="528">
        <v>4.1942000389099121E-2</v>
      </c>
      <c r="K628" s="528">
        <v>4.6466998755931854E-2</v>
      </c>
      <c r="L628" s="528">
        <v>4.6466998755931854E-2</v>
      </c>
      <c r="M628" s="528">
        <v>4.6466998755931854E-2</v>
      </c>
      <c r="N628" s="528">
        <v>4.6466998755931854E-2</v>
      </c>
      <c r="O628" s="528">
        <v>4.6466998755931854E-2</v>
      </c>
      <c r="P628" s="528">
        <v>4.6466998755931854E-2</v>
      </c>
      <c r="Q628" s="528">
        <v>4.6468000859022141E-2</v>
      </c>
      <c r="R628" s="528">
        <v>4.6468000859022141E-2</v>
      </c>
      <c r="S628" s="528">
        <v>4.6468000859022141E-2</v>
      </c>
      <c r="T628" s="528">
        <v>0</v>
      </c>
      <c r="U628" s="528">
        <v>0</v>
      </c>
      <c r="V628" s="528">
        <v>0</v>
      </c>
      <c r="W628" s="528">
        <v>0</v>
      </c>
      <c r="X628" s="528">
        <v>0</v>
      </c>
      <c r="Y628" s="528">
        <v>0</v>
      </c>
      <c r="Z628" s="528">
        <v>0</v>
      </c>
      <c r="AC628" s="529"/>
      <c r="AD628" s="529"/>
      <c r="AE628" s="529"/>
      <c r="AF628" s="554"/>
      <c r="AG628" s="554"/>
      <c r="AH628" s="554"/>
      <c r="AI628" s="554"/>
      <c r="AJ628" s="529"/>
      <c r="AM628" s="529"/>
      <c r="AN628" s="529"/>
      <c r="AO628" s="529"/>
      <c r="AP628" s="529"/>
      <c r="AQ628" s="529"/>
      <c r="AR628" s="529"/>
      <c r="AS628" s="529"/>
      <c r="AT628" s="529"/>
      <c r="AU628" s="529"/>
      <c r="AV628" s="529"/>
      <c r="AW628" s="529"/>
      <c r="AX628" s="529"/>
      <c r="AY628" s="529"/>
      <c r="AZ628" s="529"/>
      <c r="BA628" s="529"/>
      <c r="BB628" s="529"/>
      <c r="BC628" s="529"/>
      <c r="BD628" s="529"/>
      <c r="BE628" s="529"/>
      <c r="BF628" s="529"/>
      <c r="BG628" s="529"/>
      <c r="BH628" s="529"/>
      <c r="BI628" s="529"/>
      <c r="BJ628" s="529"/>
      <c r="BK628" s="529"/>
      <c r="BL628" s="529"/>
      <c r="BM628" s="529"/>
      <c r="BN628" s="529"/>
      <c r="BO628" s="529"/>
      <c r="BP628" s="529"/>
      <c r="BQ628" s="529"/>
      <c r="BR628" s="529"/>
      <c r="BS628" s="529"/>
      <c r="BT628" s="529"/>
      <c r="BU628" s="529"/>
      <c r="BV628" s="529"/>
      <c r="BW628" s="529"/>
      <c r="BX628" s="529"/>
      <c r="BY628" s="529"/>
      <c r="BZ628" s="529"/>
      <c r="CA628" s="529"/>
      <c r="CB628" s="529"/>
      <c r="CC628" s="529"/>
      <c r="CD628" s="529"/>
      <c r="CE628" s="529"/>
      <c r="CF628" s="529"/>
      <c r="CG628" s="529"/>
      <c r="CH628" s="529"/>
      <c r="CI628" s="529"/>
      <c r="CJ628" s="529"/>
    </row>
    <row r="629" spans="1:88" s="528" customFormat="1" x14ac:dyDescent="0.3">
      <c r="A629" s="563" t="s">
        <v>2672</v>
      </c>
      <c r="B629" s="552" t="str">
        <f t="shared" si="18"/>
        <v/>
      </c>
      <c r="C629" s="555" t="s">
        <v>2673</v>
      </c>
      <c r="E629" s="528">
        <v>0</v>
      </c>
      <c r="F629" s="528">
        <v>0</v>
      </c>
      <c r="G629" s="528">
        <v>0</v>
      </c>
      <c r="H629" s="528">
        <v>0</v>
      </c>
      <c r="I629" s="528">
        <v>0</v>
      </c>
      <c r="J629" s="528">
        <v>0</v>
      </c>
      <c r="K629" s="528">
        <v>0</v>
      </c>
      <c r="L629" s="528">
        <v>0</v>
      </c>
      <c r="M629" s="528">
        <v>0</v>
      </c>
      <c r="N629" s="528">
        <v>0</v>
      </c>
      <c r="O629" s="528">
        <v>0</v>
      </c>
      <c r="P629" s="528">
        <v>0</v>
      </c>
      <c r="Q629" s="528">
        <v>0</v>
      </c>
      <c r="R629" s="528">
        <v>0</v>
      </c>
      <c r="S629" s="528">
        <v>0</v>
      </c>
      <c r="T629" s="528">
        <v>0</v>
      </c>
      <c r="U629" s="528">
        <v>0</v>
      </c>
      <c r="V629" s="528">
        <v>0</v>
      </c>
      <c r="W629" s="528">
        <v>0</v>
      </c>
      <c r="AC629" s="529"/>
      <c r="AD629" s="529"/>
      <c r="AE629" s="529"/>
      <c r="AF629" s="554"/>
      <c r="AG629" s="554"/>
      <c r="AH629" s="554"/>
      <c r="AI629" s="554"/>
      <c r="AJ629" s="529"/>
      <c r="AM629" s="529"/>
      <c r="AN629" s="529"/>
      <c r="AO629" s="529"/>
      <c r="AP629" s="529"/>
      <c r="AQ629" s="529"/>
      <c r="AR629" s="529"/>
      <c r="AS629" s="529"/>
      <c r="AT629" s="529"/>
      <c r="AU629" s="529"/>
      <c r="AV629" s="529"/>
      <c r="AW629" s="529"/>
      <c r="AX629" s="529"/>
      <c r="AY629" s="529"/>
      <c r="AZ629" s="529"/>
      <c r="BA629" s="529"/>
      <c r="BB629" s="529"/>
      <c r="BC629" s="529"/>
      <c r="BD629" s="529"/>
      <c r="BE629" s="529"/>
      <c r="BF629" s="529"/>
      <c r="BG629" s="529"/>
      <c r="BH629" s="529"/>
      <c r="BI629" s="529"/>
      <c r="BJ629" s="529"/>
      <c r="BK629" s="529"/>
      <c r="BL629" s="529"/>
      <c r="BM629" s="529"/>
      <c r="BN629" s="529"/>
      <c r="BO629" s="529"/>
      <c r="BP629" s="529"/>
      <c r="BQ629" s="529"/>
      <c r="BR629" s="529"/>
      <c r="BS629" s="529"/>
      <c r="BT629" s="529"/>
      <c r="BU629" s="529"/>
      <c r="BV629" s="529"/>
      <c r="BW629" s="529"/>
      <c r="BX629" s="529"/>
      <c r="BY629" s="529"/>
      <c r="BZ629" s="529"/>
      <c r="CA629" s="529"/>
      <c r="CB629" s="529"/>
      <c r="CC629" s="529"/>
      <c r="CD629" s="529"/>
      <c r="CE629" s="529"/>
      <c r="CF629" s="529"/>
      <c r="CG629" s="529"/>
      <c r="CH629" s="529"/>
      <c r="CI629" s="529"/>
      <c r="CJ629" s="529"/>
    </row>
    <row r="630" spans="1:88" s="528" customFormat="1" x14ac:dyDescent="0.3">
      <c r="A630" s="563" t="s">
        <v>2674</v>
      </c>
      <c r="B630" s="552" t="str">
        <f t="shared" si="18"/>
        <v/>
      </c>
      <c r="C630" s="555" t="s">
        <v>2675</v>
      </c>
      <c r="E630" s="528">
        <v>0</v>
      </c>
      <c r="F630" s="528">
        <v>0</v>
      </c>
      <c r="G630" s="528">
        <v>0</v>
      </c>
      <c r="H630" s="528">
        <v>0</v>
      </c>
      <c r="I630" s="528">
        <v>0</v>
      </c>
      <c r="J630" s="528">
        <v>0</v>
      </c>
      <c r="K630" s="528">
        <v>0</v>
      </c>
      <c r="L630" s="528">
        <v>0</v>
      </c>
      <c r="M630" s="528">
        <v>0</v>
      </c>
      <c r="N630" s="528">
        <v>0</v>
      </c>
      <c r="O630" s="528">
        <v>0</v>
      </c>
      <c r="P630" s="528">
        <v>0</v>
      </c>
      <c r="Q630" s="528">
        <v>0</v>
      </c>
      <c r="R630" s="528">
        <v>0</v>
      </c>
      <c r="S630" s="528">
        <v>0</v>
      </c>
      <c r="T630" s="528">
        <v>0</v>
      </c>
      <c r="U630" s="528">
        <v>0</v>
      </c>
      <c r="V630" s="528">
        <v>0</v>
      </c>
      <c r="W630" s="528">
        <v>0</v>
      </c>
      <c r="AC630" s="529"/>
      <c r="AD630" s="529"/>
      <c r="AE630" s="529"/>
      <c r="AF630" s="554"/>
      <c r="AG630" s="554"/>
      <c r="AH630" s="554"/>
      <c r="AI630" s="554"/>
      <c r="AJ630" s="529"/>
      <c r="AM630" s="529"/>
      <c r="AN630" s="529"/>
      <c r="AO630" s="529"/>
      <c r="AP630" s="529"/>
      <c r="AQ630" s="529"/>
      <c r="AR630" s="529"/>
      <c r="AS630" s="529"/>
      <c r="AT630" s="529"/>
      <c r="AU630" s="529"/>
      <c r="AV630" s="529"/>
      <c r="AW630" s="529"/>
      <c r="AX630" s="529"/>
      <c r="AY630" s="529"/>
      <c r="AZ630" s="529"/>
      <c r="BA630" s="529"/>
      <c r="BB630" s="529"/>
      <c r="BC630" s="529"/>
      <c r="BD630" s="529"/>
      <c r="BE630" s="529"/>
      <c r="BF630" s="529"/>
      <c r="BG630" s="529"/>
      <c r="BH630" s="529"/>
      <c r="BI630" s="529"/>
      <c r="BJ630" s="529"/>
      <c r="BK630" s="529"/>
      <c r="BL630" s="529"/>
      <c r="BM630" s="529"/>
      <c r="BN630" s="529"/>
      <c r="BO630" s="529"/>
      <c r="BP630" s="529"/>
      <c r="BQ630" s="529"/>
      <c r="BR630" s="529"/>
      <c r="BS630" s="529"/>
      <c r="BT630" s="529"/>
      <c r="BU630" s="529"/>
      <c r="BV630" s="529"/>
      <c r="BW630" s="529"/>
      <c r="BX630" s="529"/>
      <c r="BY630" s="529"/>
      <c r="BZ630" s="529"/>
      <c r="CA630" s="529"/>
      <c r="CB630" s="529"/>
      <c r="CC630" s="529"/>
      <c r="CD630" s="529"/>
      <c r="CE630" s="529"/>
      <c r="CF630" s="529"/>
      <c r="CG630" s="529"/>
      <c r="CH630" s="529"/>
      <c r="CI630" s="529"/>
      <c r="CJ630" s="529"/>
    </row>
    <row r="631" spans="1:88" s="528" customFormat="1" x14ac:dyDescent="0.3">
      <c r="A631" s="563" t="s">
        <v>2676</v>
      </c>
      <c r="B631" s="552" t="str">
        <f t="shared" si="18"/>
        <v>X</v>
      </c>
      <c r="C631" s="556" t="s">
        <v>2677</v>
      </c>
      <c r="E631" s="528">
        <v>0.95021802186965942</v>
      </c>
      <c r="F631" s="528">
        <v>1.5090080499649048</v>
      </c>
      <c r="G631" s="528">
        <v>1.5090080499649048</v>
      </c>
      <c r="H631" s="528">
        <v>3.5886259078979492</v>
      </c>
      <c r="I631" s="528">
        <v>3.5886259078979492</v>
      </c>
      <c r="J631" s="528">
        <v>3.5886259078979492</v>
      </c>
      <c r="K631" s="528">
        <v>3.5886259078979492</v>
      </c>
      <c r="L631" s="528">
        <v>4.2388501167297363</v>
      </c>
      <c r="M631" s="528">
        <v>4.2388501167297363</v>
      </c>
      <c r="N631" s="528">
        <v>4.2388501167297363</v>
      </c>
      <c r="O631" s="528">
        <v>3.691849946975708</v>
      </c>
      <c r="P631" s="528">
        <v>3.691849946975708</v>
      </c>
      <c r="Q631" s="528">
        <v>3.8502941131591797</v>
      </c>
      <c r="R631" s="528">
        <v>3.8994030952453613</v>
      </c>
      <c r="S631" s="528">
        <v>3.8994030952453613</v>
      </c>
      <c r="T631" s="528">
        <v>3.8994030952453613</v>
      </c>
      <c r="U631" s="528">
        <v>3.8994030952453613</v>
      </c>
      <c r="V631" s="528">
        <v>3.8994030952453613</v>
      </c>
      <c r="W631" s="528">
        <v>3.8994030952453613</v>
      </c>
      <c r="X631" s="528">
        <v>3.8994030952453613</v>
      </c>
      <c r="Y631" s="528">
        <v>0</v>
      </c>
      <c r="Z631" s="528">
        <v>0</v>
      </c>
      <c r="AC631" s="529"/>
      <c r="AD631" s="529"/>
      <c r="AE631" s="529"/>
      <c r="AF631" s="554"/>
      <c r="AG631" s="554"/>
      <c r="AH631" s="554"/>
      <c r="AI631" s="554"/>
      <c r="AJ631" s="529"/>
      <c r="AM631" s="529"/>
      <c r="AN631" s="529"/>
      <c r="AO631" s="529"/>
      <c r="AP631" s="529"/>
      <c r="AQ631" s="529"/>
      <c r="AR631" s="529"/>
      <c r="AS631" s="529"/>
      <c r="AT631" s="529"/>
      <c r="AU631" s="529"/>
      <c r="AV631" s="529"/>
      <c r="AW631" s="529"/>
      <c r="AX631" s="529"/>
      <c r="AY631" s="529"/>
      <c r="AZ631" s="529"/>
      <c r="BA631" s="529"/>
      <c r="BB631" s="529"/>
      <c r="BC631" s="529"/>
      <c r="BD631" s="529"/>
      <c r="BE631" s="529"/>
      <c r="BF631" s="529"/>
      <c r="BG631" s="529"/>
      <c r="BH631" s="529"/>
      <c r="BI631" s="529"/>
      <c r="BJ631" s="529"/>
      <c r="BK631" s="529"/>
      <c r="BL631" s="529"/>
      <c r="BM631" s="529"/>
      <c r="BN631" s="529"/>
      <c r="BO631" s="529"/>
      <c r="BP631" s="529"/>
      <c r="BQ631" s="529"/>
      <c r="BR631" s="529"/>
      <c r="BS631" s="529"/>
      <c r="BT631" s="529"/>
      <c r="BU631" s="529"/>
      <c r="BV631" s="529"/>
      <c r="BW631" s="529"/>
      <c r="BX631" s="529"/>
      <c r="BY631" s="529"/>
      <c r="BZ631" s="529"/>
      <c r="CA631" s="529"/>
      <c r="CB631" s="529"/>
      <c r="CC631" s="529"/>
      <c r="CD631" s="529"/>
      <c r="CE631" s="529"/>
      <c r="CF631" s="529"/>
      <c r="CG631" s="529"/>
      <c r="CH631" s="529"/>
      <c r="CI631" s="529"/>
      <c r="CJ631" s="529"/>
    </row>
    <row r="632" spans="1:88" s="528" customFormat="1" x14ac:dyDescent="0.3">
      <c r="A632" s="563" t="s">
        <v>2678</v>
      </c>
      <c r="B632" s="552" t="str">
        <f t="shared" si="18"/>
        <v/>
      </c>
      <c r="C632" s="556" t="s">
        <v>2679</v>
      </c>
      <c r="E632" s="528">
        <v>0</v>
      </c>
      <c r="F632" s="528">
        <v>0</v>
      </c>
      <c r="G632" s="528">
        <v>0</v>
      </c>
      <c r="H632" s="528">
        <v>0</v>
      </c>
      <c r="I632" s="528">
        <v>0</v>
      </c>
      <c r="J632" s="528">
        <v>0</v>
      </c>
      <c r="K632" s="528">
        <v>0</v>
      </c>
      <c r="L632" s="528">
        <v>0</v>
      </c>
      <c r="M632" s="528">
        <v>0</v>
      </c>
      <c r="N632" s="528">
        <v>0</v>
      </c>
      <c r="O632" s="528">
        <v>0</v>
      </c>
      <c r="P632" s="528">
        <v>0</v>
      </c>
      <c r="Q632" s="528">
        <v>0</v>
      </c>
      <c r="R632" s="528">
        <v>0</v>
      </c>
      <c r="S632" s="528">
        <v>0</v>
      </c>
      <c r="T632" s="528">
        <v>0</v>
      </c>
      <c r="U632" s="528">
        <v>0</v>
      </c>
      <c r="V632" s="528">
        <v>0</v>
      </c>
      <c r="W632" s="528">
        <v>0</v>
      </c>
      <c r="AC632" s="529"/>
      <c r="AD632" s="529"/>
      <c r="AE632" s="529"/>
      <c r="AF632" s="554"/>
      <c r="AG632" s="554"/>
      <c r="AH632" s="554"/>
      <c r="AI632" s="554"/>
      <c r="AJ632" s="529"/>
      <c r="AM632" s="529"/>
      <c r="AN632" s="529"/>
      <c r="AO632" s="529"/>
      <c r="AP632" s="529"/>
      <c r="AQ632" s="529"/>
      <c r="AR632" s="529"/>
      <c r="AS632" s="529"/>
      <c r="AT632" s="529"/>
      <c r="AU632" s="529"/>
      <c r="AV632" s="529"/>
      <c r="AW632" s="529"/>
      <c r="AX632" s="529"/>
      <c r="AY632" s="529"/>
      <c r="AZ632" s="529"/>
      <c r="BA632" s="529"/>
      <c r="BB632" s="529"/>
      <c r="BC632" s="529"/>
      <c r="BD632" s="529"/>
      <c r="BE632" s="529"/>
      <c r="BF632" s="529"/>
      <c r="BG632" s="529"/>
      <c r="BH632" s="529"/>
      <c r="BI632" s="529"/>
      <c r="BJ632" s="529"/>
      <c r="BK632" s="529"/>
      <c r="BL632" s="529"/>
      <c r="BM632" s="529"/>
      <c r="BN632" s="529"/>
      <c r="BO632" s="529"/>
      <c r="BP632" s="529"/>
      <c r="BQ632" s="529"/>
      <c r="BR632" s="529"/>
      <c r="BS632" s="529"/>
      <c r="BT632" s="529"/>
      <c r="BU632" s="529"/>
      <c r="BV632" s="529"/>
      <c r="BW632" s="529"/>
      <c r="BX632" s="529"/>
      <c r="BY632" s="529"/>
      <c r="BZ632" s="529"/>
      <c r="CA632" s="529"/>
      <c r="CB632" s="529"/>
      <c r="CC632" s="529"/>
      <c r="CD632" s="529"/>
      <c r="CE632" s="529"/>
      <c r="CF632" s="529"/>
      <c r="CG632" s="529"/>
      <c r="CH632" s="529"/>
      <c r="CI632" s="529"/>
      <c r="CJ632" s="529"/>
    </row>
    <row r="633" spans="1:88" s="528" customFormat="1" x14ac:dyDescent="0.3">
      <c r="A633" s="563" t="s">
        <v>2680</v>
      </c>
      <c r="B633" s="552" t="str">
        <f t="shared" si="18"/>
        <v/>
      </c>
      <c r="C633" s="556" t="s">
        <v>2681</v>
      </c>
      <c r="E633" s="528">
        <v>0</v>
      </c>
      <c r="F633" s="528">
        <v>0</v>
      </c>
      <c r="G633" s="528">
        <v>0</v>
      </c>
      <c r="H633" s="528">
        <v>0</v>
      </c>
      <c r="I633" s="528">
        <v>0</v>
      </c>
      <c r="J633" s="528">
        <v>0</v>
      </c>
      <c r="K633" s="528">
        <v>0</v>
      </c>
      <c r="L633" s="528">
        <v>0</v>
      </c>
      <c r="M633" s="528">
        <v>0</v>
      </c>
      <c r="N633" s="528">
        <v>0</v>
      </c>
      <c r="O633" s="528">
        <v>0</v>
      </c>
      <c r="P633" s="528">
        <v>0</v>
      </c>
      <c r="Q633" s="528">
        <v>0</v>
      </c>
      <c r="R633" s="528">
        <v>0</v>
      </c>
      <c r="S633" s="528">
        <v>0</v>
      </c>
      <c r="T633" s="528">
        <v>0</v>
      </c>
      <c r="U633" s="528">
        <v>0</v>
      </c>
      <c r="V633" s="528">
        <v>0</v>
      </c>
      <c r="W633" s="528">
        <v>0</v>
      </c>
      <c r="AC633" s="529"/>
      <c r="AD633" s="529"/>
      <c r="AE633" s="529"/>
      <c r="AF633" s="554"/>
      <c r="AG633" s="554"/>
      <c r="AH633" s="554"/>
      <c r="AI633" s="554"/>
      <c r="AJ633" s="529"/>
      <c r="AM633" s="529"/>
      <c r="AN633" s="529"/>
      <c r="AO633" s="529"/>
      <c r="AP633" s="529"/>
      <c r="AQ633" s="529"/>
      <c r="AR633" s="529"/>
      <c r="AS633" s="529"/>
      <c r="AT633" s="529"/>
      <c r="AU633" s="529"/>
      <c r="AV633" s="529"/>
      <c r="AW633" s="529"/>
      <c r="AX633" s="529"/>
      <c r="AY633" s="529"/>
      <c r="AZ633" s="529"/>
      <c r="BA633" s="529"/>
      <c r="BB633" s="529"/>
      <c r="BC633" s="529"/>
      <c r="BD633" s="529"/>
      <c r="BE633" s="529"/>
      <c r="BF633" s="529"/>
      <c r="BG633" s="529"/>
      <c r="BH633" s="529"/>
      <c r="BI633" s="529"/>
      <c r="BJ633" s="529"/>
      <c r="BK633" s="529"/>
      <c r="BL633" s="529"/>
      <c r="BM633" s="529"/>
      <c r="BN633" s="529"/>
      <c r="BO633" s="529"/>
      <c r="BP633" s="529"/>
      <c r="BQ633" s="529"/>
      <c r="BR633" s="529"/>
      <c r="BS633" s="529"/>
      <c r="BT633" s="529"/>
      <c r="BU633" s="529"/>
      <c r="BV633" s="529"/>
      <c r="BW633" s="529"/>
      <c r="BX633" s="529"/>
      <c r="BY633" s="529"/>
      <c r="BZ633" s="529"/>
      <c r="CA633" s="529"/>
      <c r="CB633" s="529"/>
      <c r="CC633" s="529"/>
      <c r="CD633" s="529"/>
      <c r="CE633" s="529"/>
      <c r="CF633" s="529"/>
      <c r="CG633" s="529"/>
      <c r="CH633" s="529"/>
      <c r="CI633" s="529"/>
      <c r="CJ633" s="529"/>
    </row>
    <row r="634" spans="1:88" s="528" customFormat="1" x14ac:dyDescent="0.3">
      <c r="A634" s="563" t="s">
        <v>2682</v>
      </c>
      <c r="B634" s="552" t="str">
        <f t="shared" si="18"/>
        <v/>
      </c>
      <c r="C634" s="558" t="s">
        <v>2683</v>
      </c>
      <c r="E634" s="528">
        <v>0</v>
      </c>
      <c r="F634" s="528">
        <v>0</v>
      </c>
      <c r="G634" s="528">
        <v>0</v>
      </c>
      <c r="H634" s="528">
        <v>0</v>
      </c>
      <c r="I634" s="528">
        <v>0</v>
      </c>
      <c r="J634" s="528">
        <v>0</v>
      </c>
      <c r="K634" s="528">
        <v>0</v>
      </c>
      <c r="L634" s="528">
        <v>0</v>
      </c>
      <c r="M634" s="528">
        <v>0</v>
      </c>
      <c r="N634" s="528">
        <v>0</v>
      </c>
      <c r="O634" s="528">
        <v>0</v>
      </c>
      <c r="P634" s="528">
        <v>0</v>
      </c>
      <c r="Q634" s="528">
        <v>0</v>
      </c>
      <c r="R634" s="528">
        <v>0</v>
      </c>
      <c r="S634" s="528">
        <v>0</v>
      </c>
      <c r="T634" s="528">
        <v>0</v>
      </c>
      <c r="U634" s="528">
        <v>0</v>
      </c>
      <c r="V634" s="528">
        <v>0</v>
      </c>
      <c r="W634" s="528">
        <v>0</v>
      </c>
      <c r="AC634" s="529"/>
      <c r="AD634" s="529"/>
      <c r="AE634" s="529"/>
      <c r="AF634" s="554"/>
      <c r="AG634" s="554"/>
      <c r="AH634" s="554"/>
      <c r="AI634" s="554"/>
      <c r="AJ634" s="529"/>
      <c r="AM634" s="529"/>
      <c r="AN634" s="529"/>
      <c r="AO634" s="529"/>
      <c r="AP634" s="529"/>
      <c r="AQ634" s="529"/>
      <c r="AR634" s="529"/>
      <c r="AS634" s="529"/>
      <c r="AT634" s="529"/>
      <c r="AU634" s="529"/>
      <c r="AV634" s="529"/>
      <c r="AW634" s="529"/>
      <c r="AX634" s="529"/>
      <c r="AY634" s="529"/>
      <c r="AZ634" s="529"/>
      <c r="BA634" s="529"/>
      <c r="BB634" s="529"/>
      <c r="BC634" s="529"/>
      <c r="BD634" s="529"/>
      <c r="BE634" s="529"/>
      <c r="BF634" s="529"/>
      <c r="BG634" s="529"/>
      <c r="BH634" s="529"/>
      <c r="BI634" s="529"/>
      <c r="BJ634" s="529"/>
      <c r="BK634" s="529"/>
      <c r="BL634" s="529"/>
      <c r="BM634" s="529"/>
      <c r="BN634" s="529"/>
      <c r="BO634" s="529"/>
      <c r="BP634" s="529"/>
      <c r="BQ634" s="529"/>
      <c r="BR634" s="529"/>
      <c r="BS634" s="529"/>
      <c r="BT634" s="529"/>
      <c r="BU634" s="529"/>
      <c r="BV634" s="529"/>
      <c r="BW634" s="529"/>
      <c r="BX634" s="529"/>
      <c r="BY634" s="529"/>
      <c r="BZ634" s="529"/>
      <c r="CA634" s="529"/>
      <c r="CB634" s="529"/>
      <c r="CC634" s="529"/>
      <c r="CD634" s="529"/>
      <c r="CE634" s="529"/>
      <c r="CF634" s="529"/>
      <c r="CG634" s="529"/>
      <c r="CH634" s="529"/>
      <c r="CI634" s="529"/>
      <c r="CJ634" s="529"/>
    </row>
    <row r="635" spans="1:88" s="528" customFormat="1" x14ac:dyDescent="0.3">
      <c r="A635" s="563" t="s">
        <v>2684</v>
      </c>
      <c r="B635" s="552" t="str">
        <f t="shared" si="18"/>
        <v/>
      </c>
      <c r="C635" s="558" t="s">
        <v>2685</v>
      </c>
      <c r="E635" s="528">
        <v>0</v>
      </c>
      <c r="F635" s="528">
        <v>0</v>
      </c>
      <c r="G635" s="528">
        <v>0</v>
      </c>
      <c r="H635" s="528">
        <v>0</v>
      </c>
      <c r="I635" s="528">
        <v>0</v>
      </c>
      <c r="J635" s="528">
        <v>0</v>
      </c>
      <c r="K635" s="528">
        <v>0</v>
      </c>
      <c r="L635" s="528">
        <v>0</v>
      </c>
      <c r="M635" s="528">
        <v>0</v>
      </c>
      <c r="N635" s="528">
        <v>0</v>
      </c>
      <c r="O635" s="528">
        <v>0</v>
      </c>
      <c r="P635" s="528">
        <v>0</v>
      </c>
      <c r="Q635" s="528">
        <v>0</v>
      </c>
      <c r="R635" s="528">
        <v>0</v>
      </c>
      <c r="S635" s="528">
        <v>0</v>
      </c>
      <c r="T635" s="528">
        <v>0</v>
      </c>
      <c r="U635" s="528">
        <v>0</v>
      </c>
      <c r="V635" s="528">
        <v>0</v>
      </c>
      <c r="W635" s="528">
        <v>0</v>
      </c>
      <c r="AC635" s="529"/>
      <c r="AD635" s="529"/>
      <c r="AE635" s="529"/>
      <c r="AF635" s="554"/>
      <c r="AG635" s="554"/>
      <c r="AH635" s="554"/>
      <c r="AI635" s="554"/>
      <c r="AJ635" s="529"/>
      <c r="AM635" s="529"/>
      <c r="AN635" s="529"/>
      <c r="AO635" s="529"/>
      <c r="AP635" s="529"/>
      <c r="AQ635" s="529"/>
      <c r="AR635" s="529"/>
      <c r="AS635" s="529"/>
      <c r="AT635" s="529"/>
      <c r="AU635" s="529"/>
      <c r="AV635" s="529"/>
      <c r="AW635" s="529"/>
      <c r="AX635" s="529"/>
      <c r="AY635" s="529"/>
      <c r="AZ635" s="529"/>
      <c r="BA635" s="529"/>
      <c r="BB635" s="529"/>
      <c r="BC635" s="529"/>
      <c r="BD635" s="529"/>
      <c r="BE635" s="529"/>
      <c r="BF635" s="529"/>
      <c r="BG635" s="529"/>
      <c r="BH635" s="529"/>
      <c r="BI635" s="529"/>
      <c r="BJ635" s="529"/>
      <c r="BK635" s="529"/>
      <c r="BL635" s="529"/>
      <c r="BM635" s="529"/>
      <c r="BN635" s="529"/>
      <c r="BO635" s="529"/>
      <c r="BP635" s="529"/>
      <c r="BQ635" s="529"/>
      <c r="BR635" s="529"/>
      <c r="BS635" s="529"/>
      <c r="BT635" s="529"/>
      <c r="BU635" s="529"/>
      <c r="BV635" s="529"/>
      <c r="BW635" s="529"/>
      <c r="BX635" s="529"/>
      <c r="BY635" s="529"/>
      <c r="BZ635" s="529"/>
      <c r="CA635" s="529"/>
      <c r="CB635" s="529"/>
      <c r="CC635" s="529"/>
      <c r="CD635" s="529"/>
      <c r="CE635" s="529"/>
      <c r="CF635" s="529"/>
      <c r="CG635" s="529"/>
      <c r="CH635" s="529"/>
      <c r="CI635" s="529"/>
      <c r="CJ635" s="529"/>
    </row>
    <row r="636" spans="1:88" s="528" customFormat="1" x14ac:dyDescent="0.3">
      <c r="A636" s="563" t="s">
        <v>2686</v>
      </c>
      <c r="B636" s="552" t="str">
        <f t="shared" si="18"/>
        <v/>
      </c>
      <c r="C636" s="558" t="s">
        <v>2687</v>
      </c>
      <c r="E636" s="528">
        <v>0</v>
      </c>
      <c r="F636" s="528">
        <v>0</v>
      </c>
      <c r="G636" s="528">
        <v>0</v>
      </c>
      <c r="H636" s="528">
        <v>0</v>
      </c>
      <c r="I636" s="528">
        <v>0</v>
      </c>
      <c r="J636" s="528">
        <v>0</v>
      </c>
      <c r="K636" s="528">
        <v>0</v>
      </c>
      <c r="L636" s="528">
        <v>0</v>
      </c>
      <c r="M636" s="528">
        <v>0</v>
      </c>
      <c r="N636" s="528">
        <v>0</v>
      </c>
      <c r="O636" s="528">
        <v>0</v>
      </c>
      <c r="P636" s="528">
        <v>0</v>
      </c>
      <c r="Q636" s="528">
        <v>0</v>
      </c>
      <c r="R636" s="528">
        <v>0</v>
      </c>
      <c r="S636" s="528">
        <v>0</v>
      </c>
      <c r="T636" s="528">
        <v>0</v>
      </c>
      <c r="U636" s="528">
        <v>0</v>
      </c>
      <c r="V636" s="528">
        <v>0</v>
      </c>
      <c r="W636" s="528">
        <v>0</v>
      </c>
      <c r="AC636" s="529"/>
      <c r="AD636" s="529"/>
      <c r="AE636" s="529"/>
      <c r="AF636" s="554"/>
      <c r="AG636" s="554"/>
      <c r="AH636" s="554"/>
      <c r="AI636" s="554"/>
      <c r="AJ636" s="529"/>
      <c r="AM636" s="529"/>
      <c r="AN636" s="529"/>
      <c r="AO636" s="529"/>
      <c r="AP636" s="529"/>
      <c r="AQ636" s="529"/>
      <c r="AR636" s="529"/>
      <c r="AS636" s="529"/>
      <c r="AT636" s="529"/>
      <c r="AU636" s="529"/>
      <c r="AV636" s="529"/>
      <c r="AW636" s="529"/>
      <c r="AX636" s="529"/>
      <c r="AY636" s="529"/>
      <c r="AZ636" s="529"/>
      <c r="BA636" s="529"/>
      <c r="BB636" s="529"/>
      <c r="BC636" s="529"/>
      <c r="BD636" s="529"/>
      <c r="BE636" s="529"/>
      <c r="BF636" s="529"/>
      <c r="BG636" s="529"/>
      <c r="BH636" s="529"/>
      <c r="BI636" s="529"/>
      <c r="BJ636" s="529"/>
      <c r="BK636" s="529"/>
      <c r="BL636" s="529"/>
      <c r="BM636" s="529"/>
      <c r="BN636" s="529"/>
      <c r="BO636" s="529"/>
      <c r="BP636" s="529"/>
      <c r="BQ636" s="529"/>
      <c r="BR636" s="529"/>
      <c r="BS636" s="529"/>
      <c r="BT636" s="529"/>
      <c r="BU636" s="529"/>
      <c r="BV636" s="529"/>
      <c r="BW636" s="529"/>
      <c r="BX636" s="529"/>
      <c r="BY636" s="529"/>
      <c r="BZ636" s="529"/>
      <c r="CA636" s="529"/>
      <c r="CB636" s="529"/>
      <c r="CC636" s="529"/>
      <c r="CD636" s="529"/>
      <c r="CE636" s="529"/>
      <c r="CF636" s="529"/>
      <c r="CG636" s="529"/>
      <c r="CH636" s="529"/>
      <c r="CI636" s="529"/>
      <c r="CJ636" s="529"/>
    </row>
    <row r="637" spans="1:88" s="528" customFormat="1" x14ac:dyDescent="0.3">
      <c r="A637" s="563" t="s">
        <v>2688</v>
      </c>
      <c r="B637" s="552" t="str">
        <f t="shared" si="18"/>
        <v/>
      </c>
      <c r="C637" s="556" t="s">
        <v>2689</v>
      </c>
      <c r="E637" s="528">
        <v>0</v>
      </c>
      <c r="F637" s="528">
        <v>0</v>
      </c>
      <c r="G637" s="528">
        <v>0</v>
      </c>
      <c r="H637" s="528">
        <v>0</v>
      </c>
      <c r="I637" s="528">
        <v>0</v>
      </c>
      <c r="J637" s="528">
        <v>0</v>
      </c>
      <c r="K637" s="528">
        <v>0</v>
      </c>
      <c r="L637" s="528">
        <v>0</v>
      </c>
      <c r="M637" s="528">
        <v>0</v>
      </c>
      <c r="N637" s="528">
        <v>0</v>
      </c>
      <c r="O637" s="528">
        <v>0</v>
      </c>
      <c r="P637" s="528">
        <v>0</v>
      </c>
      <c r="Q637" s="528">
        <v>0</v>
      </c>
      <c r="R637" s="528">
        <v>0</v>
      </c>
      <c r="S637" s="528">
        <v>0</v>
      </c>
      <c r="T637" s="528">
        <v>0</v>
      </c>
      <c r="U637" s="528">
        <v>0</v>
      </c>
      <c r="V637" s="528">
        <v>0</v>
      </c>
      <c r="W637" s="528">
        <v>0</v>
      </c>
      <c r="AC637" s="529"/>
      <c r="AD637" s="529"/>
      <c r="AE637" s="529"/>
      <c r="AF637" s="554"/>
      <c r="AG637" s="554"/>
      <c r="AH637" s="554"/>
      <c r="AI637" s="554"/>
      <c r="AJ637" s="529"/>
      <c r="AM637" s="529"/>
      <c r="AN637" s="529"/>
      <c r="AO637" s="529"/>
      <c r="AP637" s="529"/>
      <c r="AQ637" s="529"/>
      <c r="AR637" s="529"/>
      <c r="AS637" s="529"/>
      <c r="AT637" s="529"/>
      <c r="AU637" s="529"/>
      <c r="AV637" s="529"/>
      <c r="AW637" s="529"/>
      <c r="AX637" s="529"/>
      <c r="AY637" s="529"/>
      <c r="AZ637" s="529"/>
      <c r="BA637" s="529"/>
      <c r="BB637" s="529"/>
      <c r="BC637" s="529"/>
      <c r="BD637" s="529"/>
      <c r="BE637" s="529"/>
      <c r="BF637" s="529"/>
      <c r="BG637" s="529"/>
      <c r="BH637" s="529"/>
      <c r="BI637" s="529"/>
      <c r="BJ637" s="529"/>
      <c r="BK637" s="529"/>
      <c r="BL637" s="529"/>
      <c r="BM637" s="529"/>
      <c r="BN637" s="529"/>
      <c r="BO637" s="529"/>
      <c r="BP637" s="529"/>
      <c r="BQ637" s="529"/>
      <c r="BR637" s="529"/>
      <c r="BS637" s="529"/>
      <c r="BT637" s="529"/>
      <c r="BU637" s="529"/>
      <c r="BV637" s="529"/>
      <c r="BW637" s="529"/>
      <c r="BX637" s="529"/>
      <c r="BY637" s="529"/>
      <c r="BZ637" s="529"/>
      <c r="CA637" s="529"/>
      <c r="CB637" s="529"/>
      <c r="CC637" s="529"/>
      <c r="CD637" s="529"/>
      <c r="CE637" s="529"/>
      <c r="CF637" s="529"/>
      <c r="CG637" s="529"/>
      <c r="CH637" s="529"/>
      <c r="CI637" s="529"/>
      <c r="CJ637" s="529"/>
    </row>
    <row r="638" spans="1:88" x14ac:dyDescent="0.3">
      <c r="A638" s="563" t="s">
        <v>2690</v>
      </c>
      <c r="B638" s="552" t="str">
        <f t="shared" si="18"/>
        <v/>
      </c>
      <c r="C638" s="558" t="s">
        <v>2691</v>
      </c>
      <c r="D638" s="528"/>
      <c r="E638" s="528">
        <v>0</v>
      </c>
      <c r="F638" s="528">
        <v>0</v>
      </c>
      <c r="G638" s="528">
        <v>0</v>
      </c>
      <c r="H638" s="528">
        <v>0</v>
      </c>
      <c r="I638" s="528">
        <v>0</v>
      </c>
      <c r="J638" s="528">
        <v>0</v>
      </c>
      <c r="K638" s="528">
        <v>0</v>
      </c>
      <c r="L638" s="528">
        <v>0</v>
      </c>
      <c r="M638" s="528">
        <v>0</v>
      </c>
      <c r="N638" s="528">
        <v>0</v>
      </c>
      <c r="O638" s="528">
        <v>0</v>
      </c>
      <c r="P638" s="528">
        <v>0</v>
      </c>
      <c r="Q638" s="528">
        <v>0</v>
      </c>
      <c r="R638" s="528">
        <v>0</v>
      </c>
      <c r="S638" s="528">
        <v>0</v>
      </c>
      <c r="T638" s="528">
        <v>0</v>
      </c>
      <c r="U638" s="528">
        <v>0</v>
      </c>
      <c r="V638" s="528">
        <v>0</v>
      </c>
      <c r="W638" s="528">
        <v>0</v>
      </c>
      <c r="X638" s="528"/>
      <c r="Y638" s="528"/>
      <c r="Z638" s="528"/>
      <c r="AA638" s="528"/>
      <c r="AB638" s="528"/>
    </row>
    <row r="639" spans="1:88" s="546" customFormat="1" ht="20.25" customHeight="1" x14ac:dyDescent="0.25">
      <c r="A639" s="922" t="s">
        <v>2692</v>
      </c>
      <c r="B639" s="923" t="str">
        <f t="shared" si="18"/>
        <v/>
      </c>
      <c r="C639" s="928" t="s">
        <v>2693</v>
      </c>
      <c r="D639" s="917"/>
      <c r="E639" s="917">
        <v>0</v>
      </c>
      <c r="F639" s="917">
        <v>0</v>
      </c>
      <c r="G639" s="917">
        <v>0</v>
      </c>
      <c r="H639" s="917">
        <v>0</v>
      </c>
      <c r="I639" s="917">
        <v>0</v>
      </c>
      <c r="J639" s="917">
        <v>0</v>
      </c>
      <c r="K639" s="917">
        <v>0</v>
      </c>
      <c r="L639" s="917">
        <v>0</v>
      </c>
      <c r="M639" s="917">
        <v>0</v>
      </c>
      <c r="N639" s="917">
        <v>0</v>
      </c>
      <c r="O639" s="917">
        <v>0</v>
      </c>
      <c r="P639" s="917">
        <v>0</v>
      </c>
      <c r="Q639" s="917">
        <v>0</v>
      </c>
      <c r="R639" s="917">
        <v>0</v>
      </c>
      <c r="S639" s="917">
        <v>0</v>
      </c>
      <c r="T639" s="917">
        <v>0</v>
      </c>
      <c r="U639" s="917">
        <v>0</v>
      </c>
      <c r="V639" s="917">
        <v>0</v>
      </c>
      <c r="W639" s="917">
        <v>0</v>
      </c>
      <c r="X639" s="917"/>
      <c r="Y639" s="917"/>
      <c r="Z639" s="917"/>
      <c r="AA639" s="917"/>
      <c r="AB639" s="917"/>
      <c r="AF639" s="564"/>
      <c r="AG639" s="564"/>
      <c r="AH639" s="564"/>
      <c r="AI639" s="564"/>
      <c r="AK639" s="545"/>
      <c r="AL639" s="545"/>
    </row>
    <row r="640" spans="1:88" ht="20.25" customHeight="1" x14ac:dyDescent="0.3">
      <c r="A640" s="576">
        <v>6.2</v>
      </c>
      <c r="B640" s="577" t="str">
        <f t="shared" si="18"/>
        <v>X</v>
      </c>
      <c r="C640" s="578" t="s">
        <v>2694</v>
      </c>
      <c r="D640" s="587">
        <v>74.927809000000011</v>
      </c>
      <c r="E640" s="587">
        <v>84.22943115234375</v>
      </c>
      <c r="F640" s="587">
        <v>50.050498962402344</v>
      </c>
      <c r="G640" s="587">
        <v>28.66325569152832</v>
      </c>
      <c r="H640" s="587">
        <v>25.072452545166016</v>
      </c>
      <c r="I640" s="587">
        <v>22.119331359863281</v>
      </c>
      <c r="J640" s="587">
        <v>21.343645095825195</v>
      </c>
      <c r="K640" s="587">
        <v>24.296186447143555</v>
      </c>
      <c r="L640" s="587">
        <v>28.584419250488281</v>
      </c>
      <c r="M640" s="587">
        <v>23.301000595092773</v>
      </c>
      <c r="N640" s="587">
        <v>19.893558502197266</v>
      </c>
      <c r="O640" s="587">
        <v>26.415109634399414</v>
      </c>
      <c r="P640" s="587">
        <v>21.360355377197266</v>
      </c>
      <c r="Q640" s="587">
        <v>31.701700210571289</v>
      </c>
      <c r="R640" s="587">
        <v>25.146673202514648</v>
      </c>
      <c r="S640" s="587">
        <v>34.859531402587891</v>
      </c>
      <c r="T640" s="587">
        <v>44.264873504638672</v>
      </c>
      <c r="U640" s="587">
        <v>72.113067626953125</v>
      </c>
      <c r="V640" s="587">
        <v>90.54833984375</v>
      </c>
      <c r="W640" s="587">
        <v>119.81790161132813</v>
      </c>
      <c r="X640" s="587">
        <v>123.1636962890625</v>
      </c>
      <c r="Y640" s="587">
        <v>151.98678588867188</v>
      </c>
      <c r="Z640" s="587">
        <v>149.38740539550781</v>
      </c>
      <c r="AA640" s="587"/>
      <c r="AB640" s="587"/>
    </row>
    <row r="641" spans="1:88" x14ac:dyDescent="0.3">
      <c r="A641" s="563" t="s">
        <v>2695</v>
      </c>
      <c r="B641" s="552" t="str">
        <f t="shared" si="18"/>
        <v/>
      </c>
      <c r="C641" s="556" t="s">
        <v>2696</v>
      </c>
      <c r="D641" s="528">
        <v>0</v>
      </c>
      <c r="E641" s="528">
        <v>0</v>
      </c>
      <c r="F641" s="528">
        <v>0</v>
      </c>
      <c r="G641" s="528">
        <v>0</v>
      </c>
      <c r="H641" s="528">
        <v>0</v>
      </c>
      <c r="I641" s="528">
        <v>0</v>
      </c>
      <c r="J641" s="528">
        <v>0</v>
      </c>
      <c r="K641" s="528">
        <v>0</v>
      </c>
      <c r="L641" s="528">
        <v>0</v>
      </c>
      <c r="M641" s="528">
        <v>0</v>
      </c>
      <c r="N641" s="528">
        <v>0</v>
      </c>
      <c r="O641" s="528">
        <v>0</v>
      </c>
      <c r="P641" s="528">
        <v>0</v>
      </c>
      <c r="Q641" s="528">
        <v>0</v>
      </c>
      <c r="R641" s="528">
        <v>0</v>
      </c>
      <c r="S641" s="528">
        <v>0</v>
      </c>
      <c r="T641" s="528">
        <v>0</v>
      </c>
      <c r="U641" s="528">
        <v>0</v>
      </c>
      <c r="V641" s="528">
        <v>0</v>
      </c>
      <c r="W641" s="528">
        <v>0</v>
      </c>
      <c r="X641" s="528">
        <v>0</v>
      </c>
      <c r="Y641" s="528">
        <v>0</v>
      </c>
      <c r="Z641" s="528">
        <v>0</v>
      </c>
      <c r="AA641" s="528"/>
      <c r="AB641" s="528"/>
    </row>
    <row r="642" spans="1:88" x14ac:dyDescent="0.3">
      <c r="A642" s="563" t="s">
        <v>2697</v>
      </c>
      <c r="B642" s="552" t="str">
        <f t="shared" si="18"/>
        <v/>
      </c>
      <c r="C642" s="558" t="s">
        <v>2698</v>
      </c>
      <c r="D642" s="528">
        <v>0</v>
      </c>
      <c r="E642" s="528">
        <v>0</v>
      </c>
      <c r="F642" s="528">
        <v>0</v>
      </c>
      <c r="G642" s="528">
        <v>0</v>
      </c>
      <c r="H642" s="528">
        <v>0</v>
      </c>
      <c r="I642" s="528">
        <v>0</v>
      </c>
      <c r="J642" s="528">
        <v>0</v>
      </c>
      <c r="K642" s="528">
        <v>0</v>
      </c>
      <c r="L642" s="528">
        <v>0</v>
      </c>
      <c r="M642" s="528">
        <v>0</v>
      </c>
      <c r="N642" s="528">
        <v>0</v>
      </c>
      <c r="O642" s="528">
        <v>0</v>
      </c>
      <c r="P642" s="528">
        <v>0</v>
      </c>
      <c r="Q642" s="528">
        <v>0</v>
      </c>
      <c r="R642" s="528">
        <v>0</v>
      </c>
      <c r="S642" s="528">
        <v>0</v>
      </c>
      <c r="T642" s="528">
        <v>0</v>
      </c>
      <c r="U642" s="528">
        <v>0</v>
      </c>
      <c r="V642" s="528">
        <v>0</v>
      </c>
      <c r="W642" s="528">
        <v>0</v>
      </c>
      <c r="X642" s="528">
        <v>0</v>
      </c>
      <c r="Y642" s="528">
        <v>0</v>
      </c>
      <c r="Z642" s="528">
        <v>0</v>
      </c>
      <c r="AA642" s="528"/>
      <c r="AB642" s="528"/>
    </row>
    <row r="643" spans="1:88" x14ac:dyDescent="0.3">
      <c r="A643" s="563" t="s">
        <v>2699</v>
      </c>
      <c r="B643" s="552" t="str">
        <f t="shared" si="18"/>
        <v/>
      </c>
      <c r="C643" s="558" t="s">
        <v>2700</v>
      </c>
      <c r="D643" s="528">
        <v>0</v>
      </c>
      <c r="E643" s="528">
        <v>0</v>
      </c>
      <c r="F643" s="528">
        <v>0</v>
      </c>
      <c r="G643" s="528">
        <v>0</v>
      </c>
      <c r="H643" s="528">
        <v>0</v>
      </c>
      <c r="I643" s="528">
        <v>0</v>
      </c>
      <c r="J643" s="528">
        <v>0</v>
      </c>
      <c r="K643" s="528">
        <v>0</v>
      </c>
      <c r="L643" s="528">
        <v>0</v>
      </c>
      <c r="M643" s="528">
        <v>0</v>
      </c>
      <c r="N643" s="528">
        <v>0</v>
      </c>
      <c r="O643" s="528">
        <v>0</v>
      </c>
      <c r="P643" s="528">
        <v>0</v>
      </c>
      <c r="Q643" s="528">
        <v>0</v>
      </c>
      <c r="R643" s="528">
        <v>0</v>
      </c>
      <c r="S643" s="528">
        <v>0</v>
      </c>
      <c r="T643" s="528">
        <v>0</v>
      </c>
      <c r="U643" s="528">
        <v>0</v>
      </c>
      <c r="V643" s="528">
        <v>0</v>
      </c>
      <c r="W643" s="528">
        <v>0</v>
      </c>
      <c r="X643" s="528">
        <v>0</v>
      </c>
      <c r="Y643" s="528">
        <v>0</v>
      </c>
      <c r="Z643" s="528">
        <v>0</v>
      </c>
      <c r="AA643" s="528"/>
      <c r="AB643" s="528"/>
    </row>
    <row r="644" spans="1:88" x14ac:dyDescent="0.3">
      <c r="A644" s="563" t="s">
        <v>2701</v>
      </c>
      <c r="B644" s="552" t="str">
        <f t="shared" ref="B644:B675" si="19">IF(SUM(E644:AI644)=0,"","X")</f>
        <v>X</v>
      </c>
      <c r="C644" s="555" t="s">
        <v>2702</v>
      </c>
      <c r="D644" s="528">
        <v>5.6313820000000003</v>
      </c>
      <c r="E644" s="528">
        <v>33.557224273681641</v>
      </c>
      <c r="F644" s="528">
        <v>7.7956051826477051</v>
      </c>
      <c r="G644" s="528">
        <v>8.4804582595825195</v>
      </c>
      <c r="H644" s="528">
        <v>11.153271675109863</v>
      </c>
      <c r="I644" s="528">
        <v>10.123752593994141</v>
      </c>
      <c r="J644" s="528">
        <v>9.2986202239990234</v>
      </c>
      <c r="K644" s="528">
        <v>12.42479133605957</v>
      </c>
      <c r="L644" s="528">
        <v>15.084420204162598</v>
      </c>
      <c r="M644" s="528">
        <v>10.797094345092773</v>
      </c>
      <c r="N644" s="528">
        <v>8.0619001388549805</v>
      </c>
      <c r="O644" s="528">
        <v>14.664498329162598</v>
      </c>
      <c r="P644" s="528">
        <v>12.110296249389648</v>
      </c>
      <c r="Q644" s="528">
        <v>20.735952377319336</v>
      </c>
      <c r="R644" s="528">
        <v>13.253437995910645</v>
      </c>
      <c r="S644" s="528">
        <v>21.949323654174805</v>
      </c>
      <c r="T644" s="528">
        <v>29.718193054199219</v>
      </c>
      <c r="U644" s="528">
        <v>58.090106964111328</v>
      </c>
      <c r="V644" s="528">
        <v>79.809715270996094</v>
      </c>
      <c r="W644" s="528">
        <v>111.91027069091797</v>
      </c>
      <c r="X644" s="528">
        <v>110.54035186767578</v>
      </c>
      <c r="Y644" s="528">
        <v>134.29478454589844</v>
      </c>
      <c r="Z644" s="528">
        <v>122.24459838867188</v>
      </c>
      <c r="AA644" s="528"/>
      <c r="AB644" s="528"/>
    </row>
    <row r="645" spans="1:88" x14ac:dyDescent="0.3">
      <c r="A645" s="563" t="s">
        <v>2703</v>
      </c>
      <c r="B645" s="552" t="str">
        <f t="shared" si="19"/>
        <v>X</v>
      </c>
      <c r="C645" s="556" t="s">
        <v>2704</v>
      </c>
      <c r="D645" s="528">
        <v>4.4723600000000001</v>
      </c>
      <c r="E645" s="528">
        <v>32.350906372070313</v>
      </c>
      <c r="F645" s="528">
        <v>3.8195459842681885</v>
      </c>
      <c r="G645" s="528">
        <v>3.7426140308380127</v>
      </c>
      <c r="H645" s="528">
        <v>6.383120059967041</v>
      </c>
      <c r="I645" s="528">
        <v>2.6275520324707031</v>
      </c>
      <c r="J645" s="528">
        <v>3.0557219982147217</v>
      </c>
      <c r="K645" s="528">
        <v>4.4530529975891113</v>
      </c>
      <c r="L645" s="528">
        <v>9.1451568603515625</v>
      </c>
      <c r="M645" s="528">
        <v>5.4469218254089355</v>
      </c>
      <c r="N645" s="528">
        <v>3.7985379695892334</v>
      </c>
      <c r="O645" s="528">
        <v>8.882598876953125</v>
      </c>
      <c r="P645" s="528">
        <v>6.5629081726074219</v>
      </c>
      <c r="Q645" s="528">
        <v>11.088813781738281</v>
      </c>
      <c r="R645" s="528">
        <v>6.2372379302978516</v>
      </c>
      <c r="S645" s="528">
        <v>9.6047172546386719</v>
      </c>
      <c r="T645" s="528">
        <v>18.36669921875</v>
      </c>
      <c r="U645" s="528">
        <v>28.473304748535156</v>
      </c>
      <c r="V645" s="528">
        <v>39.262271881103516</v>
      </c>
      <c r="W645" s="528">
        <v>52.443462371826172</v>
      </c>
      <c r="X645" s="528">
        <v>46.840431213378906</v>
      </c>
      <c r="Y645" s="528">
        <v>75.36761474609375</v>
      </c>
      <c r="Z645" s="528">
        <v>48.350818634033203</v>
      </c>
      <c r="AA645" s="528"/>
      <c r="AB645" s="528"/>
    </row>
    <row r="646" spans="1:88" x14ac:dyDescent="0.3">
      <c r="A646" s="563" t="s">
        <v>2705</v>
      </c>
      <c r="B646" s="552" t="str">
        <f t="shared" si="19"/>
        <v/>
      </c>
      <c r="C646" s="556" t="s">
        <v>2706</v>
      </c>
      <c r="D646" s="528">
        <v>0</v>
      </c>
      <c r="E646" s="528">
        <v>0</v>
      </c>
      <c r="F646" s="528">
        <v>0</v>
      </c>
      <c r="G646" s="528">
        <v>0</v>
      </c>
      <c r="H646" s="528">
        <v>0</v>
      </c>
      <c r="I646" s="528">
        <v>0</v>
      </c>
      <c r="J646" s="528">
        <v>0</v>
      </c>
      <c r="K646" s="528">
        <v>0</v>
      </c>
      <c r="L646" s="528">
        <v>0</v>
      </c>
      <c r="M646" s="528">
        <v>0</v>
      </c>
      <c r="N646" s="528">
        <v>0</v>
      </c>
      <c r="O646" s="528">
        <v>0</v>
      </c>
      <c r="P646" s="528">
        <v>0</v>
      </c>
      <c r="Q646" s="528">
        <v>0</v>
      </c>
      <c r="R646" s="528">
        <v>0</v>
      </c>
      <c r="S646" s="528">
        <v>0</v>
      </c>
      <c r="T646" s="528">
        <v>0</v>
      </c>
      <c r="U646" s="528">
        <v>0</v>
      </c>
      <c r="V646" s="528">
        <v>0</v>
      </c>
      <c r="W646" s="528">
        <v>0</v>
      </c>
      <c r="X646" s="528">
        <v>0</v>
      </c>
      <c r="Y646" s="528">
        <v>0</v>
      </c>
      <c r="Z646" s="528">
        <v>0</v>
      </c>
      <c r="AA646" s="528"/>
      <c r="AB646" s="528"/>
    </row>
    <row r="647" spans="1:88" x14ac:dyDescent="0.3">
      <c r="A647" s="563" t="s">
        <v>2707</v>
      </c>
      <c r="B647" s="552" t="str">
        <f t="shared" si="19"/>
        <v/>
      </c>
      <c r="C647" s="556" t="s">
        <v>2708</v>
      </c>
      <c r="D647" s="528">
        <v>0</v>
      </c>
      <c r="E647" s="528">
        <v>0</v>
      </c>
      <c r="F647" s="528">
        <v>0</v>
      </c>
      <c r="G647" s="528">
        <v>0</v>
      </c>
      <c r="H647" s="528">
        <v>0</v>
      </c>
      <c r="I647" s="528">
        <v>0</v>
      </c>
      <c r="J647" s="528">
        <v>0</v>
      </c>
      <c r="K647" s="528">
        <v>0</v>
      </c>
      <c r="L647" s="528">
        <v>0</v>
      </c>
      <c r="M647" s="528">
        <v>0</v>
      </c>
      <c r="N647" s="528">
        <v>0</v>
      </c>
      <c r="O647" s="528">
        <v>0</v>
      </c>
      <c r="P647" s="528">
        <v>0</v>
      </c>
      <c r="Q647" s="528">
        <v>0</v>
      </c>
      <c r="R647" s="528">
        <v>0</v>
      </c>
      <c r="S647" s="528">
        <v>0</v>
      </c>
      <c r="T647" s="528">
        <v>0</v>
      </c>
      <c r="U647" s="528">
        <v>0</v>
      </c>
      <c r="V647" s="528">
        <v>0</v>
      </c>
      <c r="W647" s="528">
        <v>0</v>
      </c>
      <c r="X647" s="528">
        <v>0</v>
      </c>
      <c r="Y647" s="528">
        <v>0</v>
      </c>
      <c r="Z647" s="528">
        <v>0</v>
      </c>
      <c r="AA647" s="528"/>
      <c r="AB647" s="528"/>
    </row>
    <row r="648" spans="1:88" x14ac:dyDescent="0.3">
      <c r="A648" s="563" t="s">
        <v>2709</v>
      </c>
      <c r="B648" s="552" t="str">
        <f t="shared" si="19"/>
        <v/>
      </c>
      <c r="C648" s="556" t="s">
        <v>2710</v>
      </c>
      <c r="D648" s="528">
        <v>0</v>
      </c>
      <c r="E648" s="528">
        <v>0</v>
      </c>
      <c r="F648" s="528">
        <v>0</v>
      </c>
      <c r="G648" s="528">
        <v>0</v>
      </c>
      <c r="H648" s="528">
        <v>0</v>
      </c>
      <c r="I648" s="528">
        <v>0</v>
      </c>
      <c r="J648" s="528">
        <v>0</v>
      </c>
      <c r="K648" s="528">
        <v>0</v>
      </c>
      <c r="L648" s="528">
        <v>0</v>
      </c>
      <c r="M648" s="528">
        <v>0</v>
      </c>
      <c r="N648" s="528">
        <v>0</v>
      </c>
      <c r="O648" s="528">
        <v>0</v>
      </c>
      <c r="P648" s="528">
        <v>0</v>
      </c>
      <c r="Q648" s="528">
        <v>0</v>
      </c>
      <c r="R648" s="528">
        <v>0</v>
      </c>
      <c r="S648" s="528">
        <v>0</v>
      </c>
      <c r="T648" s="528">
        <v>0</v>
      </c>
      <c r="U648" s="528">
        <v>0</v>
      </c>
      <c r="V648" s="528">
        <v>0</v>
      </c>
      <c r="W648" s="528">
        <v>0</v>
      </c>
      <c r="X648" s="528">
        <v>0</v>
      </c>
      <c r="Y648" s="528">
        <v>0</v>
      </c>
      <c r="Z648" s="528">
        <v>0</v>
      </c>
      <c r="AA648" s="528"/>
      <c r="AB648" s="528"/>
    </row>
    <row r="649" spans="1:88" x14ac:dyDescent="0.3">
      <c r="A649" s="563" t="s">
        <v>2711</v>
      </c>
      <c r="B649" s="552" t="str">
        <f t="shared" si="19"/>
        <v/>
      </c>
      <c r="C649" s="558" t="s">
        <v>2712</v>
      </c>
      <c r="D649" s="528">
        <v>0</v>
      </c>
      <c r="E649" s="528">
        <v>0</v>
      </c>
      <c r="F649" s="528">
        <v>0</v>
      </c>
      <c r="G649" s="528">
        <v>0</v>
      </c>
      <c r="H649" s="528">
        <v>0</v>
      </c>
      <c r="I649" s="528">
        <v>0</v>
      </c>
      <c r="J649" s="528">
        <v>0</v>
      </c>
      <c r="K649" s="528">
        <v>0</v>
      </c>
      <c r="L649" s="528">
        <v>0</v>
      </c>
      <c r="M649" s="528">
        <v>0</v>
      </c>
      <c r="N649" s="528">
        <v>0</v>
      </c>
      <c r="O649" s="528">
        <v>0</v>
      </c>
      <c r="P649" s="528">
        <v>0</v>
      </c>
      <c r="Q649" s="528">
        <v>0</v>
      </c>
      <c r="R649" s="528">
        <v>0</v>
      </c>
      <c r="S649" s="528">
        <v>0</v>
      </c>
      <c r="T649" s="528">
        <v>0</v>
      </c>
      <c r="U649" s="528">
        <v>0</v>
      </c>
      <c r="V649" s="528">
        <v>0</v>
      </c>
      <c r="W649" s="528">
        <v>0</v>
      </c>
      <c r="X649" s="528">
        <v>0</v>
      </c>
      <c r="Y649" s="528">
        <v>0</v>
      </c>
      <c r="Z649" s="528">
        <v>0</v>
      </c>
      <c r="AA649" s="528"/>
      <c r="AB649" s="528"/>
    </row>
    <row r="650" spans="1:88" x14ac:dyDescent="0.3">
      <c r="A650" s="563" t="s">
        <v>2713</v>
      </c>
      <c r="B650" s="552" t="str">
        <f t="shared" si="19"/>
        <v/>
      </c>
      <c r="C650" s="558" t="s">
        <v>2714</v>
      </c>
      <c r="D650" s="528">
        <v>0</v>
      </c>
      <c r="E650" s="528">
        <v>0</v>
      </c>
      <c r="F650" s="528">
        <v>0</v>
      </c>
      <c r="G650" s="528">
        <v>0</v>
      </c>
      <c r="H650" s="528">
        <v>0</v>
      </c>
      <c r="I650" s="528">
        <v>0</v>
      </c>
      <c r="J650" s="528">
        <v>0</v>
      </c>
      <c r="K650" s="528">
        <v>0</v>
      </c>
      <c r="L650" s="528">
        <v>0</v>
      </c>
      <c r="M650" s="528">
        <v>0</v>
      </c>
      <c r="N650" s="528">
        <v>0</v>
      </c>
      <c r="O650" s="528">
        <v>0</v>
      </c>
      <c r="P650" s="528">
        <v>0</v>
      </c>
      <c r="Q650" s="528">
        <v>0</v>
      </c>
      <c r="R650" s="528">
        <v>0</v>
      </c>
      <c r="S650" s="528">
        <v>0</v>
      </c>
      <c r="T650" s="528">
        <v>0</v>
      </c>
      <c r="U650" s="528">
        <v>0</v>
      </c>
      <c r="V650" s="528">
        <v>0</v>
      </c>
      <c r="W650" s="528">
        <v>0</v>
      </c>
      <c r="X650" s="528">
        <v>0</v>
      </c>
      <c r="Y650" s="528">
        <v>0</v>
      </c>
      <c r="Z650" s="528">
        <v>0</v>
      </c>
      <c r="AA650" s="528"/>
      <c r="AB650" s="528"/>
    </row>
    <row r="651" spans="1:88" x14ac:dyDescent="0.3">
      <c r="A651" s="563" t="s">
        <v>2715</v>
      </c>
      <c r="B651" s="552" t="str">
        <f t="shared" si="19"/>
        <v/>
      </c>
      <c r="C651" s="556" t="s">
        <v>2716</v>
      </c>
      <c r="D651" s="528">
        <v>0</v>
      </c>
      <c r="E651" s="528">
        <v>0</v>
      </c>
      <c r="F651" s="528">
        <v>0</v>
      </c>
      <c r="G651" s="528">
        <v>0</v>
      </c>
      <c r="H651" s="528">
        <v>0</v>
      </c>
      <c r="I651" s="528">
        <v>0</v>
      </c>
      <c r="J651" s="528">
        <v>0</v>
      </c>
      <c r="K651" s="528">
        <v>0</v>
      </c>
      <c r="L651" s="528">
        <v>0</v>
      </c>
      <c r="M651" s="528">
        <v>0</v>
      </c>
      <c r="N651" s="528">
        <v>0</v>
      </c>
      <c r="O651" s="528">
        <v>0</v>
      </c>
      <c r="P651" s="528">
        <v>0</v>
      </c>
      <c r="Q651" s="528">
        <v>0</v>
      </c>
      <c r="R651" s="528">
        <v>0</v>
      </c>
      <c r="S651" s="528">
        <v>0</v>
      </c>
      <c r="T651" s="528">
        <v>0</v>
      </c>
      <c r="U651" s="528">
        <v>0</v>
      </c>
      <c r="V651" s="528">
        <v>0</v>
      </c>
      <c r="W651" s="528">
        <v>0</v>
      </c>
      <c r="X651" s="528">
        <v>0</v>
      </c>
      <c r="Y651" s="528">
        <v>0</v>
      </c>
      <c r="Z651" s="528">
        <v>0</v>
      </c>
      <c r="AA651" s="528"/>
      <c r="AB651" s="528"/>
    </row>
    <row r="652" spans="1:88" x14ac:dyDescent="0.3">
      <c r="A652" s="563" t="s">
        <v>2717</v>
      </c>
      <c r="B652" s="552" t="str">
        <f t="shared" si="19"/>
        <v/>
      </c>
      <c r="C652" s="558" t="s">
        <v>2718</v>
      </c>
      <c r="D652" s="528">
        <v>0</v>
      </c>
      <c r="E652" s="528">
        <v>0</v>
      </c>
      <c r="F652" s="528">
        <v>0</v>
      </c>
      <c r="G652" s="528">
        <v>0</v>
      </c>
      <c r="H652" s="528">
        <v>0</v>
      </c>
      <c r="I652" s="528">
        <v>0</v>
      </c>
      <c r="J652" s="528">
        <v>0</v>
      </c>
      <c r="K652" s="528">
        <v>0</v>
      </c>
      <c r="L652" s="528">
        <v>0</v>
      </c>
      <c r="M652" s="528">
        <v>0</v>
      </c>
      <c r="N652" s="528">
        <v>0</v>
      </c>
      <c r="O652" s="528">
        <v>0</v>
      </c>
      <c r="P652" s="528">
        <v>0</v>
      </c>
      <c r="Q652" s="528">
        <v>0</v>
      </c>
      <c r="R652" s="528">
        <v>0</v>
      </c>
      <c r="S652" s="528">
        <v>0</v>
      </c>
      <c r="T652" s="528">
        <v>0</v>
      </c>
      <c r="U652" s="528">
        <v>0</v>
      </c>
      <c r="V652" s="528">
        <v>0</v>
      </c>
      <c r="W652" s="528">
        <v>0</v>
      </c>
      <c r="X652" s="528">
        <v>0</v>
      </c>
      <c r="Y652" s="528">
        <v>0</v>
      </c>
      <c r="Z652" s="528">
        <v>0</v>
      </c>
      <c r="AA652" s="528"/>
      <c r="AB652" s="528"/>
    </row>
    <row r="653" spans="1:88" x14ac:dyDescent="0.3">
      <c r="A653" s="563" t="s">
        <v>2719</v>
      </c>
      <c r="B653" s="552" t="str">
        <f t="shared" si="19"/>
        <v/>
      </c>
      <c r="C653" s="558" t="s">
        <v>2720</v>
      </c>
      <c r="D653" s="528">
        <v>0</v>
      </c>
      <c r="E653" s="528">
        <v>0</v>
      </c>
      <c r="F653" s="528">
        <v>0</v>
      </c>
      <c r="G653" s="528">
        <v>0</v>
      </c>
      <c r="H653" s="528">
        <v>0</v>
      </c>
      <c r="I653" s="528">
        <v>0</v>
      </c>
      <c r="J653" s="528">
        <v>0</v>
      </c>
      <c r="K653" s="528">
        <v>0</v>
      </c>
      <c r="L653" s="528">
        <v>0</v>
      </c>
      <c r="M653" s="528">
        <v>0</v>
      </c>
      <c r="N653" s="528">
        <v>0</v>
      </c>
      <c r="O653" s="528">
        <v>0</v>
      </c>
      <c r="P653" s="528">
        <v>0</v>
      </c>
      <c r="Q653" s="528">
        <v>0</v>
      </c>
      <c r="R653" s="528">
        <v>0</v>
      </c>
      <c r="S653" s="528">
        <v>0</v>
      </c>
      <c r="T653" s="528">
        <v>0</v>
      </c>
      <c r="U653" s="528">
        <v>0</v>
      </c>
      <c r="V653" s="528">
        <v>0</v>
      </c>
      <c r="W653" s="528">
        <v>0</v>
      </c>
      <c r="X653" s="528">
        <v>0</v>
      </c>
      <c r="Y653" s="528">
        <v>0</v>
      </c>
      <c r="Z653" s="528">
        <v>0</v>
      </c>
      <c r="AA653" s="528"/>
      <c r="AB653" s="528"/>
    </row>
    <row r="654" spans="1:88" s="528" customFormat="1" x14ac:dyDescent="0.3">
      <c r="A654" s="563" t="s">
        <v>2721</v>
      </c>
      <c r="B654" s="552" t="str">
        <f t="shared" si="19"/>
        <v/>
      </c>
      <c r="C654" s="558" t="s">
        <v>2722</v>
      </c>
      <c r="D654" s="528">
        <v>0</v>
      </c>
      <c r="E654" s="528">
        <v>0</v>
      </c>
      <c r="F654" s="528">
        <v>0</v>
      </c>
      <c r="G654" s="528">
        <v>0</v>
      </c>
      <c r="H654" s="528">
        <v>0</v>
      </c>
      <c r="I654" s="528">
        <v>0</v>
      </c>
      <c r="J654" s="528">
        <v>0</v>
      </c>
      <c r="K654" s="528">
        <v>0</v>
      </c>
      <c r="L654" s="528">
        <v>0</v>
      </c>
      <c r="M654" s="528">
        <v>0</v>
      </c>
      <c r="N654" s="528">
        <v>0</v>
      </c>
      <c r="O654" s="528">
        <v>0</v>
      </c>
      <c r="P654" s="528">
        <v>0</v>
      </c>
      <c r="Q654" s="528">
        <v>0</v>
      </c>
      <c r="R654" s="528">
        <v>0</v>
      </c>
      <c r="S654" s="528">
        <v>0</v>
      </c>
      <c r="T654" s="528">
        <v>0</v>
      </c>
      <c r="U654" s="528">
        <v>0</v>
      </c>
      <c r="V654" s="528">
        <v>0</v>
      </c>
      <c r="W654" s="528">
        <v>0</v>
      </c>
      <c r="X654" s="528">
        <v>0</v>
      </c>
      <c r="Y654" s="528">
        <v>0</v>
      </c>
      <c r="Z654" s="528">
        <v>0</v>
      </c>
      <c r="AC654" s="529"/>
      <c r="AD654" s="529"/>
      <c r="AE654" s="529"/>
      <c r="AF654" s="554"/>
      <c r="AG654" s="554"/>
      <c r="AH654" s="554"/>
      <c r="AI654" s="554"/>
      <c r="AJ654" s="529"/>
      <c r="AM654" s="529"/>
      <c r="AN654" s="529"/>
      <c r="AO654" s="529"/>
      <c r="AP654" s="529"/>
      <c r="AQ654" s="529"/>
      <c r="AR654" s="529"/>
      <c r="AS654" s="529"/>
      <c r="AT654" s="529"/>
      <c r="AU654" s="529"/>
      <c r="AV654" s="529"/>
      <c r="AW654" s="529"/>
      <c r="AX654" s="529"/>
      <c r="AY654" s="529"/>
      <c r="AZ654" s="529"/>
      <c r="BA654" s="529"/>
      <c r="BB654" s="529"/>
      <c r="BC654" s="529"/>
      <c r="BD654" s="529"/>
      <c r="BE654" s="529"/>
      <c r="BF654" s="529"/>
      <c r="BG654" s="529"/>
      <c r="BH654" s="529"/>
      <c r="BI654" s="529"/>
      <c r="BJ654" s="529"/>
      <c r="BK654" s="529"/>
      <c r="BL654" s="529"/>
      <c r="BM654" s="529"/>
      <c r="BN654" s="529"/>
      <c r="BO654" s="529"/>
      <c r="BP654" s="529"/>
      <c r="BQ654" s="529"/>
      <c r="BR654" s="529"/>
      <c r="BS654" s="529"/>
      <c r="BT654" s="529"/>
      <c r="BU654" s="529"/>
      <c r="BV654" s="529"/>
      <c r="BW654" s="529"/>
      <c r="BX654" s="529"/>
      <c r="BY654" s="529"/>
      <c r="BZ654" s="529"/>
      <c r="CA654" s="529"/>
      <c r="CB654" s="529"/>
      <c r="CC654" s="529"/>
      <c r="CD654" s="529"/>
      <c r="CE654" s="529"/>
      <c r="CF654" s="529"/>
      <c r="CG654" s="529"/>
      <c r="CH654" s="529"/>
      <c r="CI654" s="529"/>
      <c r="CJ654" s="529"/>
    </row>
    <row r="655" spans="1:88" s="528" customFormat="1" x14ac:dyDescent="0.3">
      <c r="A655" s="563" t="s">
        <v>2723</v>
      </c>
      <c r="B655" s="552" t="str">
        <f t="shared" si="19"/>
        <v/>
      </c>
      <c r="C655" s="558" t="s">
        <v>2724</v>
      </c>
      <c r="D655" s="528">
        <v>0</v>
      </c>
      <c r="E655" s="528">
        <v>0</v>
      </c>
      <c r="F655" s="528">
        <v>0</v>
      </c>
      <c r="G655" s="528">
        <v>0</v>
      </c>
      <c r="H655" s="528">
        <v>0</v>
      </c>
      <c r="I655" s="528">
        <v>0</v>
      </c>
      <c r="J655" s="528">
        <v>0</v>
      </c>
      <c r="K655" s="528">
        <v>0</v>
      </c>
      <c r="L655" s="528">
        <v>0</v>
      </c>
      <c r="M655" s="528">
        <v>0</v>
      </c>
      <c r="N655" s="528">
        <v>0</v>
      </c>
      <c r="O655" s="528">
        <v>0</v>
      </c>
      <c r="P655" s="528">
        <v>0</v>
      </c>
      <c r="Q655" s="528">
        <v>0</v>
      </c>
      <c r="R655" s="528">
        <v>0</v>
      </c>
      <c r="S655" s="528">
        <v>0</v>
      </c>
      <c r="T655" s="528">
        <v>0</v>
      </c>
      <c r="U655" s="528">
        <v>0</v>
      </c>
      <c r="V655" s="528">
        <v>0</v>
      </c>
      <c r="W655" s="528">
        <v>0</v>
      </c>
      <c r="X655" s="528">
        <v>0</v>
      </c>
      <c r="Y655" s="528">
        <v>0</v>
      </c>
      <c r="Z655" s="528">
        <v>0</v>
      </c>
      <c r="AC655" s="529"/>
      <c r="AD655" s="529"/>
      <c r="AE655" s="529"/>
      <c r="AF655" s="554"/>
      <c r="AG655" s="554"/>
      <c r="AH655" s="554"/>
      <c r="AI655" s="554"/>
      <c r="AJ655" s="529"/>
      <c r="AM655" s="529"/>
      <c r="AN655" s="529"/>
      <c r="AO655" s="529"/>
      <c r="AP655" s="529"/>
      <c r="AQ655" s="529"/>
      <c r="AR655" s="529"/>
      <c r="AS655" s="529"/>
      <c r="AT655" s="529"/>
      <c r="AU655" s="529"/>
      <c r="AV655" s="529"/>
      <c r="AW655" s="529"/>
      <c r="AX655" s="529"/>
      <c r="AY655" s="529"/>
      <c r="AZ655" s="529"/>
      <c r="BA655" s="529"/>
      <c r="BB655" s="529"/>
      <c r="BC655" s="529"/>
      <c r="BD655" s="529"/>
      <c r="BE655" s="529"/>
      <c r="BF655" s="529"/>
      <c r="BG655" s="529"/>
      <c r="BH655" s="529"/>
      <c r="BI655" s="529"/>
      <c r="BJ655" s="529"/>
      <c r="BK655" s="529"/>
      <c r="BL655" s="529"/>
      <c r="BM655" s="529"/>
      <c r="BN655" s="529"/>
      <c r="BO655" s="529"/>
      <c r="BP655" s="529"/>
      <c r="BQ655" s="529"/>
      <c r="BR655" s="529"/>
      <c r="BS655" s="529"/>
      <c r="BT655" s="529"/>
      <c r="BU655" s="529"/>
      <c r="BV655" s="529"/>
      <c r="BW655" s="529"/>
      <c r="BX655" s="529"/>
      <c r="BY655" s="529"/>
      <c r="BZ655" s="529"/>
      <c r="CA655" s="529"/>
      <c r="CB655" s="529"/>
      <c r="CC655" s="529"/>
      <c r="CD655" s="529"/>
      <c r="CE655" s="529"/>
      <c r="CF655" s="529"/>
      <c r="CG655" s="529"/>
      <c r="CH655" s="529"/>
      <c r="CI655" s="529"/>
      <c r="CJ655" s="529"/>
    </row>
    <row r="656" spans="1:88" s="528" customFormat="1" x14ac:dyDescent="0.3">
      <c r="A656" s="563" t="s">
        <v>2725</v>
      </c>
      <c r="B656" s="552" t="str">
        <f t="shared" si="19"/>
        <v/>
      </c>
      <c r="C656" s="558" t="s">
        <v>2726</v>
      </c>
      <c r="D656" s="528">
        <v>0</v>
      </c>
      <c r="E656" s="528">
        <v>0</v>
      </c>
      <c r="F656" s="528">
        <v>0</v>
      </c>
      <c r="G656" s="528">
        <v>0</v>
      </c>
      <c r="H656" s="528">
        <v>0</v>
      </c>
      <c r="I656" s="528">
        <v>0</v>
      </c>
      <c r="J656" s="528">
        <v>0</v>
      </c>
      <c r="K656" s="528">
        <v>0</v>
      </c>
      <c r="L656" s="528">
        <v>0</v>
      </c>
      <c r="M656" s="528">
        <v>0</v>
      </c>
      <c r="N656" s="528">
        <v>0</v>
      </c>
      <c r="O656" s="528">
        <v>0</v>
      </c>
      <c r="P656" s="528">
        <v>0</v>
      </c>
      <c r="Q656" s="528">
        <v>0</v>
      </c>
      <c r="R656" s="528">
        <v>0</v>
      </c>
      <c r="S656" s="528">
        <v>0</v>
      </c>
      <c r="T656" s="528">
        <v>0</v>
      </c>
      <c r="U656" s="528">
        <v>0</v>
      </c>
      <c r="V656" s="528">
        <v>0</v>
      </c>
      <c r="W656" s="528">
        <v>0</v>
      </c>
      <c r="X656" s="528">
        <v>0</v>
      </c>
      <c r="Y656" s="528">
        <v>0</v>
      </c>
      <c r="Z656" s="528">
        <v>0</v>
      </c>
      <c r="AC656" s="529"/>
      <c r="AD656" s="529"/>
      <c r="AE656" s="529"/>
      <c r="AF656" s="554"/>
      <c r="AG656" s="554"/>
      <c r="AH656" s="554"/>
      <c r="AI656" s="554"/>
      <c r="AJ656" s="529"/>
      <c r="AM656" s="529"/>
      <c r="AN656" s="529"/>
      <c r="AO656" s="529"/>
      <c r="AP656" s="529"/>
      <c r="AQ656" s="529"/>
      <c r="AR656" s="529"/>
      <c r="AS656" s="529"/>
      <c r="AT656" s="529"/>
      <c r="AU656" s="529"/>
      <c r="AV656" s="529"/>
      <c r="AW656" s="529"/>
      <c r="AX656" s="529"/>
      <c r="AY656" s="529"/>
      <c r="AZ656" s="529"/>
      <c r="BA656" s="529"/>
      <c r="BB656" s="529"/>
      <c r="BC656" s="529"/>
      <c r="BD656" s="529"/>
      <c r="BE656" s="529"/>
      <c r="BF656" s="529"/>
      <c r="BG656" s="529"/>
      <c r="BH656" s="529"/>
      <c r="BI656" s="529"/>
      <c r="BJ656" s="529"/>
      <c r="BK656" s="529"/>
      <c r="BL656" s="529"/>
      <c r="BM656" s="529"/>
      <c r="BN656" s="529"/>
      <c r="BO656" s="529"/>
      <c r="BP656" s="529"/>
      <c r="BQ656" s="529"/>
      <c r="BR656" s="529"/>
      <c r="BS656" s="529"/>
      <c r="BT656" s="529"/>
      <c r="BU656" s="529"/>
      <c r="BV656" s="529"/>
      <c r="BW656" s="529"/>
      <c r="BX656" s="529"/>
      <c r="BY656" s="529"/>
      <c r="BZ656" s="529"/>
      <c r="CA656" s="529"/>
      <c r="CB656" s="529"/>
      <c r="CC656" s="529"/>
      <c r="CD656" s="529"/>
      <c r="CE656" s="529"/>
      <c r="CF656" s="529"/>
      <c r="CG656" s="529"/>
      <c r="CH656" s="529"/>
      <c r="CI656" s="529"/>
      <c r="CJ656" s="529"/>
    </row>
    <row r="657" spans="1:88" s="528" customFormat="1" x14ac:dyDescent="0.3">
      <c r="A657" s="563" t="s">
        <v>2727</v>
      </c>
      <c r="B657" s="552" t="str">
        <f t="shared" si="19"/>
        <v/>
      </c>
      <c r="C657" s="556" t="s">
        <v>2728</v>
      </c>
      <c r="D657" s="528">
        <v>0</v>
      </c>
      <c r="E657" s="528">
        <v>0</v>
      </c>
      <c r="F657" s="528">
        <v>0</v>
      </c>
      <c r="G657" s="528">
        <v>0</v>
      </c>
      <c r="H657" s="528">
        <v>0</v>
      </c>
      <c r="I657" s="528">
        <v>0</v>
      </c>
      <c r="J657" s="528">
        <v>0</v>
      </c>
      <c r="K657" s="528">
        <v>0</v>
      </c>
      <c r="L657" s="528">
        <v>0</v>
      </c>
      <c r="M657" s="528">
        <v>0</v>
      </c>
      <c r="N657" s="528">
        <v>0</v>
      </c>
      <c r="O657" s="528">
        <v>0</v>
      </c>
      <c r="P657" s="528">
        <v>0</v>
      </c>
      <c r="Q657" s="528">
        <v>0</v>
      </c>
      <c r="R657" s="528">
        <v>0</v>
      </c>
      <c r="S657" s="528">
        <v>0</v>
      </c>
      <c r="T657" s="528">
        <v>0</v>
      </c>
      <c r="U657" s="528">
        <v>0</v>
      </c>
      <c r="V657" s="528">
        <v>0</v>
      </c>
      <c r="W657" s="528">
        <v>0</v>
      </c>
      <c r="X657" s="528">
        <v>0</v>
      </c>
      <c r="Y657" s="528">
        <v>0</v>
      </c>
      <c r="Z657" s="528">
        <v>0</v>
      </c>
      <c r="AC657" s="529"/>
      <c r="AD657" s="529"/>
      <c r="AE657" s="529"/>
      <c r="AF657" s="554"/>
      <c r="AG657" s="554"/>
      <c r="AH657" s="554"/>
      <c r="AI657" s="554"/>
      <c r="AJ657" s="529"/>
      <c r="AM657" s="529"/>
      <c r="AN657" s="529"/>
      <c r="AO657" s="529"/>
      <c r="AP657" s="529"/>
      <c r="AQ657" s="529"/>
      <c r="AR657" s="529"/>
      <c r="AS657" s="529"/>
      <c r="AT657" s="529"/>
      <c r="AU657" s="529"/>
      <c r="AV657" s="529"/>
      <c r="AW657" s="529"/>
      <c r="AX657" s="529"/>
      <c r="AY657" s="529"/>
      <c r="AZ657" s="529"/>
      <c r="BA657" s="529"/>
      <c r="BB657" s="529"/>
      <c r="BC657" s="529"/>
      <c r="BD657" s="529"/>
      <c r="BE657" s="529"/>
      <c r="BF657" s="529"/>
      <c r="BG657" s="529"/>
      <c r="BH657" s="529"/>
      <c r="BI657" s="529"/>
      <c r="BJ657" s="529"/>
      <c r="BK657" s="529"/>
      <c r="BL657" s="529"/>
      <c r="BM657" s="529"/>
      <c r="BN657" s="529"/>
      <c r="BO657" s="529"/>
      <c r="BP657" s="529"/>
      <c r="BQ657" s="529"/>
      <c r="BR657" s="529"/>
      <c r="BS657" s="529"/>
      <c r="BT657" s="529"/>
      <c r="BU657" s="529"/>
      <c r="BV657" s="529"/>
      <c r="BW657" s="529"/>
      <c r="BX657" s="529"/>
      <c r="BY657" s="529"/>
      <c r="BZ657" s="529"/>
      <c r="CA657" s="529"/>
      <c r="CB657" s="529"/>
      <c r="CC657" s="529"/>
      <c r="CD657" s="529"/>
      <c r="CE657" s="529"/>
      <c r="CF657" s="529"/>
      <c r="CG657" s="529"/>
      <c r="CH657" s="529"/>
      <c r="CI657" s="529"/>
      <c r="CJ657" s="529"/>
    </row>
    <row r="658" spans="1:88" s="528" customFormat="1" x14ac:dyDescent="0.3">
      <c r="A658" s="563" t="s">
        <v>2729</v>
      </c>
      <c r="B658" s="552" t="str">
        <f t="shared" si="19"/>
        <v/>
      </c>
      <c r="C658" s="558" t="s">
        <v>2730</v>
      </c>
      <c r="D658" s="528">
        <v>0</v>
      </c>
      <c r="E658" s="528">
        <v>0</v>
      </c>
      <c r="F658" s="528">
        <v>0</v>
      </c>
      <c r="G658" s="528">
        <v>0</v>
      </c>
      <c r="H658" s="528">
        <v>0</v>
      </c>
      <c r="I658" s="528">
        <v>0</v>
      </c>
      <c r="J658" s="528">
        <v>0</v>
      </c>
      <c r="K658" s="528">
        <v>0</v>
      </c>
      <c r="L658" s="528">
        <v>0</v>
      </c>
      <c r="M658" s="528">
        <v>0</v>
      </c>
      <c r="N658" s="528">
        <v>0</v>
      </c>
      <c r="O658" s="528">
        <v>0</v>
      </c>
      <c r="P658" s="528">
        <v>0</v>
      </c>
      <c r="Q658" s="528">
        <v>0</v>
      </c>
      <c r="R658" s="528">
        <v>0</v>
      </c>
      <c r="S658" s="528">
        <v>0</v>
      </c>
      <c r="T658" s="528">
        <v>0</v>
      </c>
      <c r="U658" s="528">
        <v>0</v>
      </c>
      <c r="V658" s="528">
        <v>0</v>
      </c>
      <c r="W658" s="528">
        <v>0</v>
      </c>
      <c r="X658" s="528">
        <v>0</v>
      </c>
      <c r="Y658" s="528">
        <v>0</v>
      </c>
      <c r="Z658" s="528">
        <v>0</v>
      </c>
      <c r="AC658" s="529"/>
      <c r="AD658" s="529"/>
      <c r="AE658" s="529"/>
      <c r="AF658" s="554"/>
      <c r="AG658" s="554"/>
      <c r="AH658" s="554"/>
      <c r="AI658" s="554"/>
      <c r="AJ658" s="529"/>
      <c r="AM658" s="529"/>
      <c r="AN658" s="529"/>
      <c r="AO658" s="529"/>
      <c r="AP658" s="529"/>
      <c r="AQ658" s="529"/>
      <c r="AR658" s="529"/>
      <c r="AS658" s="529"/>
      <c r="AT658" s="529"/>
      <c r="AU658" s="529"/>
      <c r="AV658" s="529"/>
      <c r="AW658" s="529"/>
      <c r="AX658" s="529"/>
      <c r="AY658" s="529"/>
      <c r="AZ658" s="529"/>
      <c r="BA658" s="529"/>
      <c r="BB658" s="529"/>
      <c r="BC658" s="529"/>
      <c r="BD658" s="529"/>
      <c r="BE658" s="529"/>
      <c r="BF658" s="529"/>
      <c r="BG658" s="529"/>
      <c r="BH658" s="529"/>
      <c r="BI658" s="529"/>
      <c r="BJ658" s="529"/>
      <c r="BK658" s="529"/>
      <c r="BL658" s="529"/>
      <c r="BM658" s="529"/>
      <c r="BN658" s="529"/>
      <c r="BO658" s="529"/>
      <c r="BP658" s="529"/>
      <c r="BQ658" s="529"/>
      <c r="BR658" s="529"/>
      <c r="BS658" s="529"/>
      <c r="BT658" s="529"/>
      <c r="BU658" s="529"/>
      <c r="BV658" s="529"/>
      <c r="BW658" s="529"/>
      <c r="BX658" s="529"/>
      <c r="BY658" s="529"/>
      <c r="BZ658" s="529"/>
      <c r="CA658" s="529"/>
      <c r="CB658" s="529"/>
      <c r="CC658" s="529"/>
      <c r="CD658" s="529"/>
      <c r="CE658" s="529"/>
      <c r="CF658" s="529"/>
      <c r="CG658" s="529"/>
      <c r="CH658" s="529"/>
      <c r="CI658" s="529"/>
      <c r="CJ658" s="529"/>
    </row>
    <row r="659" spans="1:88" s="528" customFormat="1" x14ac:dyDescent="0.3">
      <c r="A659" s="563" t="s">
        <v>2731</v>
      </c>
      <c r="B659" s="552" t="str">
        <f t="shared" si="19"/>
        <v/>
      </c>
      <c r="C659" s="558" t="s">
        <v>2732</v>
      </c>
      <c r="D659" s="528">
        <v>0</v>
      </c>
      <c r="E659" s="528">
        <v>0</v>
      </c>
      <c r="F659" s="528">
        <v>0</v>
      </c>
      <c r="G659" s="528">
        <v>0</v>
      </c>
      <c r="H659" s="528">
        <v>0</v>
      </c>
      <c r="I659" s="528">
        <v>0</v>
      </c>
      <c r="J659" s="528">
        <v>0</v>
      </c>
      <c r="K659" s="528">
        <v>0</v>
      </c>
      <c r="L659" s="528">
        <v>0</v>
      </c>
      <c r="M659" s="528">
        <v>0</v>
      </c>
      <c r="N659" s="528">
        <v>0</v>
      </c>
      <c r="O659" s="528">
        <v>0</v>
      </c>
      <c r="P659" s="528">
        <v>0</v>
      </c>
      <c r="Q659" s="528">
        <v>0</v>
      </c>
      <c r="R659" s="528">
        <v>0</v>
      </c>
      <c r="S659" s="528">
        <v>0</v>
      </c>
      <c r="T659" s="528">
        <v>0</v>
      </c>
      <c r="U659" s="528">
        <v>0</v>
      </c>
      <c r="V659" s="528">
        <v>0</v>
      </c>
      <c r="W659" s="528">
        <v>0</v>
      </c>
      <c r="X659" s="528">
        <v>0</v>
      </c>
      <c r="Y659" s="528">
        <v>0</v>
      </c>
      <c r="Z659" s="528">
        <v>0</v>
      </c>
      <c r="AC659" s="529"/>
      <c r="AD659" s="529"/>
      <c r="AE659" s="529"/>
      <c r="AF659" s="554"/>
      <c r="AG659" s="554"/>
      <c r="AH659" s="554"/>
      <c r="AI659" s="554"/>
      <c r="AJ659" s="529"/>
      <c r="AM659" s="529"/>
      <c r="AN659" s="529"/>
      <c r="AO659" s="529"/>
      <c r="AP659" s="529"/>
      <c r="AQ659" s="529"/>
      <c r="AR659" s="529"/>
      <c r="AS659" s="529"/>
      <c r="AT659" s="529"/>
      <c r="AU659" s="529"/>
      <c r="AV659" s="529"/>
      <c r="AW659" s="529"/>
      <c r="AX659" s="529"/>
      <c r="AY659" s="529"/>
      <c r="AZ659" s="529"/>
      <c r="BA659" s="529"/>
      <c r="BB659" s="529"/>
      <c r="BC659" s="529"/>
      <c r="BD659" s="529"/>
      <c r="BE659" s="529"/>
      <c r="BF659" s="529"/>
      <c r="BG659" s="529"/>
      <c r="BH659" s="529"/>
      <c r="BI659" s="529"/>
      <c r="BJ659" s="529"/>
      <c r="BK659" s="529"/>
      <c r="BL659" s="529"/>
      <c r="BM659" s="529"/>
      <c r="BN659" s="529"/>
      <c r="BO659" s="529"/>
      <c r="BP659" s="529"/>
      <c r="BQ659" s="529"/>
      <c r="BR659" s="529"/>
      <c r="BS659" s="529"/>
      <c r="BT659" s="529"/>
      <c r="BU659" s="529"/>
      <c r="BV659" s="529"/>
      <c r="BW659" s="529"/>
      <c r="BX659" s="529"/>
      <c r="BY659" s="529"/>
      <c r="BZ659" s="529"/>
      <c r="CA659" s="529"/>
      <c r="CB659" s="529"/>
      <c r="CC659" s="529"/>
      <c r="CD659" s="529"/>
      <c r="CE659" s="529"/>
      <c r="CF659" s="529"/>
      <c r="CG659" s="529"/>
      <c r="CH659" s="529"/>
      <c r="CI659" s="529"/>
      <c r="CJ659" s="529"/>
    </row>
    <row r="660" spans="1:88" s="528" customFormat="1" x14ac:dyDescent="0.3">
      <c r="A660" s="563" t="s">
        <v>2733</v>
      </c>
      <c r="B660" s="552" t="str">
        <f t="shared" si="19"/>
        <v>X</v>
      </c>
      <c r="C660" s="556" t="s">
        <v>2734</v>
      </c>
      <c r="D660" s="528">
        <v>1.159022</v>
      </c>
      <c r="E660" s="528">
        <v>1.2063180208206177</v>
      </c>
      <c r="F660" s="528">
        <v>3.9760589599609375</v>
      </c>
      <c r="G660" s="528">
        <v>4.7378439903259277</v>
      </c>
      <c r="H660" s="528">
        <v>4.7701520919799805</v>
      </c>
      <c r="I660" s="528">
        <v>7.4962010383605957</v>
      </c>
      <c r="J660" s="528">
        <v>6.2428979873657227</v>
      </c>
      <c r="K660" s="528">
        <v>7.9717378616333008</v>
      </c>
      <c r="L660" s="528">
        <v>5.939262866973877</v>
      </c>
      <c r="M660" s="528">
        <v>5.3501720428466797</v>
      </c>
      <c r="N660" s="528">
        <v>4.263361930847168</v>
      </c>
      <c r="O660" s="528">
        <v>5.7818989753723145</v>
      </c>
      <c r="P660" s="528">
        <v>5.5473880767822266</v>
      </c>
      <c r="Q660" s="528">
        <v>9.6471376419067383</v>
      </c>
      <c r="R660" s="528">
        <v>7.016200065612793</v>
      </c>
      <c r="S660" s="528">
        <v>12.344607353210449</v>
      </c>
      <c r="T660" s="528">
        <v>11.351494789123535</v>
      </c>
      <c r="U660" s="528">
        <v>29.616802215576172</v>
      </c>
      <c r="V660" s="528">
        <v>40.547447204589844</v>
      </c>
      <c r="W660" s="528">
        <v>59.466812133789063</v>
      </c>
      <c r="X660" s="528">
        <v>63.699916839599609</v>
      </c>
      <c r="Y660" s="528">
        <v>58.927177429199219</v>
      </c>
      <c r="Z660" s="528">
        <v>73.893783569335938</v>
      </c>
      <c r="AC660" s="529"/>
      <c r="AD660" s="529"/>
      <c r="AE660" s="529"/>
      <c r="AF660" s="554"/>
      <c r="AG660" s="554"/>
      <c r="AH660" s="554"/>
      <c r="AI660" s="554"/>
      <c r="AJ660" s="529"/>
      <c r="AM660" s="529"/>
      <c r="AN660" s="529"/>
      <c r="AO660" s="529"/>
      <c r="AP660" s="529"/>
      <c r="AQ660" s="529"/>
      <c r="AR660" s="529"/>
      <c r="AS660" s="529"/>
      <c r="AT660" s="529"/>
      <c r="AU660" s="529"/>
      <c r="AV660" s="529"/>
      <c r="AW660" s="529"/>
      <c r="AX660" s="529"/>
      <c r="AY660" s="529"/>
      <c r="AZ660" s="529"/>
      <c r="BA660" s="529"/>
      <c r="BB660" s="529"/>
      <c r="BC660" s="529"/>
      <c r="BD660" s="529"/>
      <c r="BE660" s="529"/>
      <c r="BF660" s="529"/>
      <c r="BG660" s="529"/>
      <c r="BH660" s="529"/>
      <c r="BI660" s="529"/>
      <c r="BJ660" s="529"/>
      <c r="BK660" s="529"/>
      <c r="BL660" s="529"/>
      <c r="BM660" s="529"/>
      <c r="BN660" s="529"/>
      <c r="BO660" s="529"/>
      <c r="BP660" s="529"/>
      <c r="BQ660" s="529"/>
      <c r="BR660" s="529"/>
      <c r="BS660" s="529"/>
      <c r="BT660" s="529"/>
      <c r="BU660" s="529"/>
      <c r="BV660" s="529"/>
      <c r="BW660" s="529"/>
      <c r="BX660" s="529"/>
      <c r="BY660" s="529"/>
      <c r="BZ660" s="529"/>
      <c r="CA660" s="529"/>
      <c r="CB660" s="529"/>
      <c r="CC660" s="529"/>
      <c r="CD660" s="529"/>
      <c r="CE660" s="529"/>
      <c r="CF660" s="529"/>
      <c r="CG660" s="529"/>
      <c r="CH660" s="529"/>
      <c r="CI660" s="529"/>
      <c r="CJ660" s="529"/>
    </row>
    <row r="661" spans="1:88" s="528" customFormat="1" x14ac:dyDescent="0.3">
      <c r="A661" s="563" t="s">
        <v>2735</v>
      </c>
      <c r="B661" s="552" t="str">
        <f t="shared" si="19"/>
        <v/>
      </c>
      <c r="C661" s="558" t="s">
        <v>2736</v>
      </c>
      <c r="D661" s="528">
        <v>0</v>
      </c>
      <c r="E661" s="528">
        <v>0</v>
      </c>
      <c r="F661" s="528">
        <v>0</v>
      </c>
      <c r="G661" s="528">
        <v>0</v>
      </c>
      <c r="H661" s="528">
        <v>0</v>
      </c>
      <c r="I661" s="528">
        <v>0</v>
      </c>
      <c r="J661" s="528">
        <v>0</v>
      </c>
      <c r="K661" s="528">
        <v>0</v>
      </c>
      <c r="L661" s="528">
        <v>0</v>
      </c>
      <c r="M661" s="528">
        <v>0</v>
      </c>
      <c r="N661" s="528">
        <v>0</v>
      </c>
      <c r="O661" s="528">
        <v>0</v>
      </c>
      <c r="P661" s="528">
        <v>0</v>
      </c>
      <c r="Q661" s="528">
        <v>0</v>
      </c>
      <c r="R661" s="528">
        <v>0</v>
      </c>
      <c r="S661" s="528">
        <v>0</v>
      </c>
      <c r="T661" s="528">
        <v>0</v>
      </c>
      <c r="U661" s="528">
        <v>0</v>
      </c>
      <c r="V661" s="528">
        <v>0</v>
      </c>
      <c r="W661" s="528">
        <v>0</v>
      </c>
      <c r="X661" s="528">
        <v>0</v>
      </c>
      <c r="Y661" s="528">
        <v>0</v>
      </c>
      <c r="Z661" s="528">
        <v>0</v>
      </c>
      <c r="AC661" s="529"/>
      <c r="AD661" s="529"/>
      <c r="AE661" s="529"/>
      <c r="AF661" s="554"/>
      <c r="AG661" s="554"/>
      <c r="AH661" s="554"/>
      <c r="AI661" s="554"/>
      <c r="AJ661" s="529"/>
      <c r="AM661" s="529"/>
      <c r="AN661" s="529"/>
      <c r="AO661" s="529"/>
      <c r="AP661" s="529"/>
      <c r="AQ661" s="529"/>
      <c r="AR661" s="529"/>
      <c r="AS661" s="529"/>
      <c r="AT661" s="529"/>
      <c r="AU661" s="529"/>
      <c r="AV661" s="529"/>
      <c r="AW661" s="529"/>
      <c r="AX661" s="529"/>
      <c r="AY661" s="529"/>
      <c r="AZ661" s="529"/>
      <c r="BA661" s="529"/>
      <c r="BB661" s="529"/>
      <c r="BC661" s="529"/>
      <c r="BD661" s="529"/>
      <c r="BE661" s="529"/>
      <c r="BF661" s="529"/>
      <c r="BG661" s="529"/>
      <c r="BH661" s="529"/>
      <c r="BI661" s="529"/>
      <c r="BJ661" s="529"/>
      <c r="BK661" s="529"/>
      <c r="BL661" s="529"/>
      <c r="BM661" s="529"/>
      <c r="BN661" s="529"/>
      <c r="BO661" s="529"/>
      <c r="BP661" s="529"/>
      <c r="BQ661" s="529"/>
      <c r="BR661" s="529"/>
      <c r="BS661" s="529"/>
      <c r="BT661" s="529"/>
      <c r="BU661" s="529"/>
      <c r="BV661" s="529"/>
      <c r="BW661" s="529"/>
      <c r="BX661" s="529"/>
      <c r="BY661" s="529"/>
      <c r="BZ661" s="529"/>
      <c r="CA661" s="529"/>
      <c r="CB661" s="529"/>
      <c r="CC661" s="529"/>
      <c r="CD661" s="529"/>
      <c r="CE661" s="529"/>
      <c r="CF661" s="529"/>
      <c r="CG661" s="529"/>
      <c r="CH661" s="529"/>
      <c r="CI661" s="529"/>
      <c r="CJ661" s="529"/>
    </row>
    <row r="662" spans="1:88" s="528" customFormat="1" x14ac:dyDescent="0.3">
      <c r="A662" s="563" t="s">
        <v>2737</v>
      </c>
      <c r="B662" s="552" t="str">
        <f t="shared" si="19"/>
        <v>X</v>
      </c>
      <c r="C662" s="558" t="s">
        <v>2738</v>
      </c>
      <c r="D662" s="528">
        <v>1.159022</v>
      </c>
      <c r="E662" s="528">
        <v>1.2063180208206177</v>
      </c>
      <c r="F662" s="528">
        <v>3.9760589599609375</v>
      </c>
      <c r="G662" s="528">
        <v>4.7378439903259277</v>
      </c>
      <c r="H662" s="528">
        <v>4.7701520919799805</v>
      </c>
      <c r="I662" s="528">
        <v>7.4962010383605957</v>
      </c>
      <c r="J662" s="528">
        <v>6.2428979873657227</v>
      </c>
      <c r="K662" s="528">
        <v>7.9717378616333008</v>
      </c>
      <c r="L662" s="528">
        <v>5.939262866973877</v>
      </c>
      <c r="M662" s="528">
        <v>5.3501720428466797</v>
      </c>
      <c r="N662" s="528">
        <v>4.263361930847168</v>
      </c>
      <c r="O662" s="528">
        <v>5.7818989753723145</v>
      </c>
      <c r="P662" s="528">
        <v>5.5473880767822266</v>
      </c>
      <c r="Q662" s="528">
        <v>9.6471376419067383</v>
      </c>
      <c r="R662" s="528">
        <v>7.016200065612793</v>
      </c>
      <c r="S662" s="528">
        <v>12.344607353210449</v>
      </c>
      <c r="T662" s="528">
        <v>11.351494789123535</v>
      </c>
      <c r="U662" s="528">
        <v>29.616802215576172</v>
      </c>
      <c r="V662" s="528">
        <v>40.547447204589844</v>
      </c>
      <c r="W662" s="528">
        <v>59.466812133789063</v>
      </c>
      <c r="X662" s="528">
        <v>63.699916839599609</v>
      </c>
      <c r="Y662" s="528">
        <v>58.927177429199219</v>
      </c>
      <c r="Z662" s="528">
        <v>73.893783569335938</v>
      </c>
      <c r="AC662" s="529"/>
      <c r="AD662" s="529"/>
      <c r="AE662" s="529"/>
      <c r="AF662" s="554"/>
      <c r="AG662" s="554"/>
      <c r="AH662" s="554"/>
      <c r="AI662" s="554"/>
      <c r="AJ662" s="529"/>
      <c r="AM662" s="529"/>
      <c r="AN662" s="529"/>
      <c r="AO662" s="529"/>
      <c r="AP662" s="529"/>
      <c r="AQ662" s="529"/>
      <c r="AR662" s="529"/>
      <c r="AS662" s="529"/>
      <c r="AT662" s="529"/>
      <c r="AU662" s="529"/>
      <c r="AV662" s="529"/>
      <c r="AW662" s="529"/>
      <c r="AX662" s="529"/>
      <c r="AY662" s="529"/>
      <c r="AZ662" s="529"/>
      <c r="BA662" s="529"/>
      <c r="BB662" s="529"/>
      <c r="BC662" s="529"/>
      <c r="BD662" s="529"/>
      <c r="BE662" s="529"/>
      <c r="BF662" s="529"/>
      <c r="BG662" s="529"/>
      <c r="BH662" s="529"/>
      <c r="BI662" s="529"/>
      <c r="BJ662" s="529"/>
      <c r="BK662" s="529"/>
      <c r="BL662" s="529"/>
      <c r="BM662" s="529"/>
      <c r="BN662" s="529"/>
      <c r="BO662" s="529"/>
      <c r="BP662" s="529"/>
      <c r="BQ662" s="529"/>
      <c r="BR662" s="529"/>
      <c r="BS662" s="529"/>
      <c r="BT662" s="529"/>
      <c r="BU662" s="529"/>
      <c r="BV662" s="529"/>
      <c r="BW662" s="529"/>
      <c r="BX662" s="529"/>
      <c r="BY662" s="529"/>
      <c r="BZ662" s="529"/>
      <c r="CA662" s="529"/>
      <c r="CB662" s="529"/>
      <c r="CC662" s="529"/>
      <c r="CD662" s="529"/>
      <c r="CE662" s="529"/>
      <c r="CF662" s="529"/>
      <c r="CG662" s="529"/>
      <c r="CH662" s="529"/>
      <c r="CI662" s="529"/>
      <c r="CJ662" s="529"/>
    </row>
    <row r="663" spans="1:88" s="528" customFormat="1" x14ac:dyDescent="0.3">
      <c r="A663" s="563" t="s">
        <v>2739</v>
      </c>
      <c r="B663" s="552" t="str">
        <f t="shared" si="19"/>
        <v>X</v>
      </c>
      <c r="C663" s="559" t="s">
        <v>2740</v>
      </c>
      <c r="D663" s="528">
        <v>0.73151200000000005</v>
      </c>
      <c r="E663" s="528">
        <v>0.94370001554489136</v>
      </c>
      <c r="F663" s="528">
        <v>1.1679359674453735</v>
      </c>
      <c r="G663" s="528">
        <v>1.756680965423584</v>
      </c>
      <c r="H663" s="528">
        <v>0</v>
      </c>
      <c r="I663" s="528">
        <v>0</v>
      </c>
      <c r="J663" s="528">
        <v>0</v>
      </c>
      <c r="K663" s="528">
        <v>0</v>
      </c>
      <c r="L663" s="528">
        <v>0</v>
      </c>
      <c r="M663" s="528">
        <v>0</v>
      </c>
      <c r="N663" s="528">
        <v>0</v>
      </c>
      <c r="O663" s="528">
        <v>0</v>
      </c>
      <c r="P663" s="528">
        <v>0</v>
      </c>
      <c r="Q663" s="528">
        <v>4</v>
      </c>
      <c r="R663" s="528">
        <v>1</v>
      </c>
      <c r="S663" s="528">
        <v>1</v>
      </c>
      <c r="T663" s="528">
        <v>0.955485999584198</v>
      </c>
      <c r="U663" s="528">
        <v>15.906343460083008</v>
      </c>
      <c r="V663" s="528">
        <v>30.222368240356445</v>
      </c>
      <c r="W663" s="528">
        <v>42.272846221923828</v>
      </c>
      <c r="X663" s="528">
        <v>48.098037719726563</v>
      </c>
      <c r="Y663" s="528">
        <v>51.328216552734375</v>
      </c>
      <c r="Z663" s="528">
        <v>59.851936340332031</v>
      </c>
      <c r="AC663" s="529"/>
      <c r="AD663" s="529"/>
      <c r="AE663" s="529"/>
      <c r="AF663" s="554"/>
      <c r="AG663" s="554"/>
      <c r="AH663" s="554"/>
      <c r="AI663" s="554"/>
      <c r="AJ663" s="529"/>
      <c r="AM663" s="529"/>
      <c r="AN663" s="529"/>
      <c r="AO663" s="529"/>
      <c r="AP663" s="529"/>
      <c r="AQ663" s="529"/>
      <c r="AR663" s="529"/>
      <c r="AS663" s="529"/>
      <c r="AT663" s="529"/>
      <c r="AU663" s="529"/>
      <c r="AV663" s="529"/>
      <c r="AW663" s="529"/>
      <c r="AX663" s="529"/>
      <c r="AY663" s="529"/>
      <c r="AZ663" s="529"/>
      <c r="BA663" s="529"/>
      <c r="BB663" s="529"/>
      <c r="BC663" s="529"/>
      <c r="BD663" s="529"/>
      <c r="BE663" s="529"/>
      <c r="BF663" s="529"/>
      <c r="BG663" s="529"/>
      <c r="BH663" s="529"/>
      <c r="BI663" s="529"/>
      <c r="BJ663" s="529"/>
      <c r="BK663" s="529"/>
      <c r="BL663" s="529"/>
      <c r="BM663" s="529"/>
      <c r="BN663" s="529"/>
      <c r="BO663" s="529"/>
      <c r="BP663" s="529"/>
      <c r="BQ663" s="529"/>
      <c r="BR663" s="529"/>
      <c r="BS663" s="529"/>
      <c r="BT663" s="529"/>
      <c r="BU663" s="529"/>
      <c r="BV663" s="529"/>
      <c r="BW663" s="529"/>
      <c r="BX663" s="529"/>
      <c r="BY663" s="529"/>
      <c r="BZ663" s="529"/>
      <c r="CA663" s="529"/>
      <c r="CB663" s="529"/>
      <c r="CC663" s="529"/>
      <c r="CD663" s="529"/>
      <c r="CE663" s="529"/>
      <c r="CF663" s="529"/>
      <c r="CG663" s="529"/>
      <c r="CH663" s="529"/>
      <c r="CI663" s="529"/>
      <c r="CJ663" s="529"/>
    </row>
    <row r="664" spans="1:88" s="528" customFormat="1" x14ac:dyDescent="0.3">
      <c r="A664" s="563" t="s">
        <v>2741</v>
      </c>
      <c r="B664" s="552" t="str">
        <f t="shared" si="19"/>
        <v>X</v>
      </c>
      <c r="C664" s="559" t="s">
        <v>2742</v>
      </c>
      <c r="D664" s="528">
        <v>0.42751</v>
      </c>
      <c r="E664" s="528">
        <v>0.26261800527572632</v>
      </c>
      <c r="F664" s="528">
        <v>2.8081231117248535</v>
      </c>
      <c r="G664" s="528">
        <v>2.9811630249023438</v>
      </c>
      <c r="H664" s="528">
        <v>4.7701520919799805</v>
      </c>
      <c r="I664" s="528">
        <v>7.4962010383605957</v>
      </c>
      <c r="J664" s="528">
        <v>6.2428979873657227</v>
      </c>
      <c r="K664" s="528">
        <v>7.9717378616333008</v>
      </c>
      <c r="L664" s="528">
        <v>5.939262866973877</v>
      </c>
      <c r="M664" s="528">
        <v>5.3501720428466797</v>
      </c>
      <c r="N664" s="528">
        <v>4.263361930847168</v>
      </c>
      <c r="O664" s="528">
        <v>5.7818989753723145</v>
      </c>
      <c r="P664" s="528">
        <v>5.5473880767822266</v>
      </c>
      <c r="Q664" s="528">
        <v>5.6471381187438965</v>
      </c>
      <c r="R664" s="528">
        <v>6.016200065612793</v>
      </c>
      <c r="S664" s="528">
        <v>11.344607353210449</v>
      </c>
      <c r="T664" s="528">
        <v>10.39600944519043</v>
      </c>
      <c r="U664" s="528">
        <v>13.710458755493164</v>
      </c>
      <c r="V664" s="528">
        <v>10.325079917907715</v>
      </c>
      <c r="W664" s="528">
        <v>17.193965911865234</v>
      </c>
      <c r="X664" s="528">
        <v>15.60188102722168</v>
      </c>
      <c r="Y664" s="528">
        <v>7.5989580154418945</v>
      </c>
      <c r="Z664" s="528">
        <v>14.041843414306641</v>
      </c>
      <c r="AC664" s="529"/>
      <c r="AD664" s="529"/>
      <c r="AE664" s="529"/>
      <c r="AF664" s="554"/>
      <c r="AG664" s="554"/>
      <c r="AH664" s="554"/>
      <c r="AI664" s="554"/>
      <c r="AJ664" s="529"/>
      <c r="AM664" s="529"/>
      <c r="AN664" s="529"/>
      <c r="AO664" s="529"/>
      <c r="AP664" s="529"/>
      <c r="AQ664" s="529"/>
      <c r="AR664" s="529"/>
      <c r="AS664" s="529"/>
      <c r="AT664" s="529"/>
      <c r="AU664" s="529"/>
      <c r="AV664" s="529"/>
      <c r="AW664" s="529"/>
      <c r="AX664" s="529"/>
      <c r="AY664" s="529"/>
      <c r="AZ664" s="529"/>
      <c r="BA664" s="529"/>
      <c r="BB664" s="529"/>
      <c r="BC664" s="529"/>
      <c r="BD664" s="529"/>
      <c r="BE664" s="529"/>
      <c r="BF664" s="529"/>
      <c r="BG664" s="529"/>
      <c r="BH664" s="529"/>
      <c r="BI664" s="529"/>
      <c r="BJ664" s="529"/>
      <c r="BK664" s="529"/>
      <c r="BL664" s="529"/>
      <c r="BM664" s="529"/>
      <c r="BN664" s="529"/>
      <c r="BO664" s="529"/>
      <c r="BP664" s="529"/>
      <c r="BQ664" s="529"/>
      <c r="BR664" s="529"/>
      <c r="BS664" s="529"/>
      <c r="BT664" s="529"/>
      <c r="BU664" s="529"/>
      <c r="BV664" s="529"/>
      <c r="BW664" s="529"/>
      <c r="BX664" s="529"/>
      <c r="BY664" s="529"/>
      <c r="BZ664" s="529"/>
      <c r="CA664" s="529"/>
      <c r="CB664" s="529"/>
      <c r="CC664" s="529"/>
      <c r="CD664" s="529"/>
      <c r="CE664" s="529"/>
      <c r="CF664" s="529"/>
      <c r="CG664" s="529"/>
      <c r="CH664" s="529"/>
      <c r="CI664" s="529"/>
      <c r="CJ664" s="529"/>
    </row>
    <row r="665" spans="1:88" s="528" customFormat="1" x14ac:dyDescent="0.3">
      <c r="A665" s="563" t="s">
        <v>2743</v>
      </c>
      <c r="B665" s="552" t="str">
        <f t="shared" si="19"/>
        <v>X</v>
      </c>
      <c r="C665" s="555" t="s">
        <v>2744</v>
      </c>
      <c r="D665" s="528">
        <v>69.296427000000008</v>
      </c>
      <c r="E665" s="528">
        <v>50.672206878662109</v>
      </c>
      <c r="F665" s="528">
        <v>42.254894256591797</v>
      </c>
      <c r="G665" s="528">
        <v>20.182796478271484</v>
      </c>
      <c r="H665" s="528">
        <v>13.919180870056152</v>
      </c>
      <c r="I665" s="528">
        <v>11.995578765869141</v>
      </c>
      <c r="J665" s="528">
        <v>12.045024871826172</v>
      </c>
      <c r="K665" s="528">
        <v>11.871395111083984</v>
      </c>
      <c r="L665" s="528">
        <v>13.499999046325684</v>
      </c>
      <c r="M665" s="528">
        <v>12.503907203674316</v>
      </c>
      <c r="N665" s="528">
        <v>11.831659317016602</v>
      </c>
      <c r="O665" s="528">
        <v>11.750611305236816</v>
      </c>
      <c r="P665" s="528">
        <v>9.2500600814819336</v>
      </c>
      <c r="Q665" s="528">
        <v>10.96574878692627</v>
      </c>
      <c r="R665" s="528">
        <v>11.89323616027832</v>
      </c>
      <c r="S665" s="528">
        <v>12.910208702087402</v>
      </c>
      <c r="T665" s="528">
        <v>14.54667854309082</v>
      </c>
      <c r="U665" s="528">
        <v>14.022961616516113</v>
      </c>
      <c r="V665" s="528">
        <v>10.738617897033691</v>
      </c>
      <c r="W665" s="528">
        <v>7.9076261520385742</v>
      </c>
      <c r="X665" s="528">
        <v>12.623349189758301</v>
      </c>
      <c r="Y665" s="528">
        <v>17.691997528076172</v>
      </c>
      <c r="Z665" s="528">
        <v>27.142810821533203</v>
      </c>
      <c r="AC665" s="529"/>
      <c r="AD665" s="529"/>
      <c r="AE665" s="529"/>
      <c r="AF665" s="554"/>
      <c r="AG665" s="554"/>
      <c r="AH665" s="554"/>
      <c r="AI665" s="554"/>
      <c r="AJ665" s="529"/>
      <c r="AM665" s="529"/>
      <c r="AN665" s="529"/>
      <c r="AO665" s="529"/>
      <c r="AP665" s="529"/>
      <c r="AQ665" s="529"/>
      <c r="AR665" s="529"/>
      <c r="AS665" s="529"/>
      <c r="AT665" s="529"/>
      <c r="AU665" s="529"/>
      <c r="AV665" s="529"/>
      <c r="AW665" s="529"/>
      <c r="AX665" s="529"/>
      <c r="AY665" s="529"/>
      <c r="AZ665" s="529"/>
      <c r="BA665" s="529"/>
      <c r="BB665" s="529"/>
      <c r="BC665" s="529"/>
      <c r="BD665" s="529"/>
      <c r="BE665" s="529"/>
      <c r="BF665" s="529"/>
      <c r="BG665" s="529"/>
      <c r="BH665" s="529"/>
      <c r="BI665" s="529"/>
      <c r="BJ665" s="529"/>
      <c r="BK665" s="529"/>
      <c r="BL665" s="529"/>
      <c r="BM665" s="529"/>
      <c r="BN665" s="529"/>
      <c r="BO665" s="529"/>
      <c r="BP665" s="529"/>
      <c r="BQ665" s="529"/>
      <c r="BR665" s="529"/>
      <c r="BS665" s="529"/>
      <c r="BT665" s="529"/>
      <c r="BU665" s="529"/>
      <c r="BV665" s="529"/>
      <c r="BW665" s="529"/>
      <c r="BX665" s="529"/>
      <c r="BY665" s="529"/>
      <c r="BZ665" s="529"/>
      <c r="CA665" s="529"/>
      <c r="CB665" s="529"/>
      <c r="CC665" s="529"/>
      <c r="CD665" s="529"/>
      <c r="CE665" s="529"/>
      <c r="CF665" s="529"/>
      <c r="CG665" s="529"/>
      <c r="CH665" s="529"/>
      <c r="CI665" s="529"/>
      <c r="CJ665" s="529"/>
    </row>
    <row r="666" spans="1:88" s="528" customFormat="1" x14ac:dyDescent="0.3">
      <c r="A666" s="563" t="s">
        <v>2745</v>
      </c>
      <c r="B666" s="552" t="str">
        <f t="shared" si="19"/>
        <v/>
      </c>
      <c r="C666" s="556" t="s">
        <v>2746</v>
      </c>
      <c r="D666" s="528">
        <v>0</v>
      </c>
      <c r="E666" s="528">
        <v>0</v>
      </c>
      <c r="F666" s="528">
        <v>0</v>
      </c>
      <c r="G666" s="528">
        <v>0</v>
      </c>
      <c r="H666" s="528">
        <v>0</v>
      </c>
      <c r="I666" s="528">
        <v>0</v>
      </c>
      <c r="J666" s="528">
        <v>0</v>
      </c>
      <c r="K666" s="528">
        <v>0</v>
      </c>
      <c r="L666" s="528">
        <v>0</v>
      </c>
      <c r="M666" s="528">
        <v>0</v>
      </c>
      <c r="N666" s="528">
        <v>0</v>
      </c>
      <c r="O666" s="528">
        <v>0</v>
      </c>
      <c r="P666" s="528">
        <v>0</v>
      </c>
      <c r="Q666" s="528">
        <v>0</v>
      </c>
      <c r="R666" s="528">
        <v>0</v>
      </c>
      <c r="S666" s="528">
        <v>0</v>
      </c>
      <c r="T666" s="528">
        <v>0</v>
      </c>
      <c r="U666" s="528">
        <v>0</v>
      </c>
      <c r="V666" s="528">
        <v>0</v>
      </c>
      <c r="W666" s="528">
        <v>0</v>
      </c>
      <c r="X666" s="528">
        <v>0</v>
      </c>
      <c r="Y666" s="528">
        <v>0</v>
      </c>
      <c r="Z666" s="528">
        <v>0</v>
      </c>
      <c r="AC666" s="529"/>
      <c r="AD666" s="529"/>
      <c r="AE666" s="529"/>
      <c r="AF666" s="554"/>
      <c r="AG666" s="554"/>
      <c r="AH666" s="554"/>
      <c r="AI666" s="554"/>
      <c r="AJ666" s="529"/>
      <c r="AM666" s="529"/>
      <c r="AN666" s="529"/>
      <c r="AO666" s="529"/>
      <c r="AP666" s="529"/>
      <c r="AQ666" s="529"/>
      <c r="AR666" s="529"/>
      <c r="AS666" s="529"/>
      <c r="AT666" s="529"/>
      <c r="AU666" s="529"/>
      <c r="AV666" s="529"/>
      <c r="AW666" s="529"/>
      <c r="AX666" s="529"/>
      <c r="AY666" s="529"/>
      <c r="AZ666" s="529"/>
      <c r="BA666" s="529"/>
      <c r="BB666" s="529"/>
      <c r="BC666" s="529"/>
      <c r="BD666" s="529"/>
      <c r="BE666" s="529"/>
      <c r="BF666" s="529"/>
      <c r="BG666" s="529"/>
      <c r="BH666" s="529"/>
      <c r="BI666" s="529"/>
      <c r="BJ666" s="529"/>
      <c r="BK666" s="529"/>
      <c r="BL666" s="529"/>
      <c r="BM666" s="529"/>
      <c r="BN666" s="529"/>
      <c r="BO666" s="529"/>
      <c r="BP666" s="529"/>
      <c r="BQ666" s="529"/>
      <c r="BR666" s="529"/>
      <c r="BS666" s="529"/>
      <c r="BT666" s="529"/>
      <c r="BU666" s="529"/>
      <c r="BV666" s="529"/>
      <c r="BW666" s="529"/>
      <c r="BX666" s="529"/>
      <c r="BY666" s="529"/>
      <c r="BZ666" s="529"/>
      <c r="CA666" s="529"/>
      <c r="CB666" s="529"/>
      <c r="CC666" s="529"/>
      <c r="CD666" s="529"/>
      <c r="CE666" s="529"/>
      <c r="CF666" s="529"/>
      <c r="CG666" s="529"/>
      <c r="CH666" s="529"/>
      <c r="CI666" s="529"/>
      <c r="CJ666" s="529"/>
    </row>
    <row r="667" spans="1:88" s="528" customFormat="1" x14ac:dyDescent="0.3">
      <c r="A667" s="563" t="s">
        <v>2747</v>
      </c>
      <c r="B667" s="552" t="str">
        <f t="shared" si="19"/>
        <v>X</v>
      </c>
      <c r="C667" s="556" t="s">
        <v>2748</v>
      </c>
      <c r="D667" s="528">
        <v>0</v>
      </c>
      <c r="E667" s="528">
        <v>0.95803481340408325</v>
      </c>
      <c r="F667" s="528">
        <v>9.40667724609375</v>
      </c>
      <c r="G667" s="528">
        <v>2.7006316184997559</v>
      </c>
      <c r="H667" s="528">
        <v>0.87424677610397339</v>
      </c>
      <c r="I667" s="528">
        <v>0.87791478633880615</v>
      </c>
      <c r="J667" s="528">
        <v>0.89339238405227661</v>
      </c>
      <c r="K667" s="528">
        <v>1.0237443447113037</v>
      </c>
      <c r="L667" s="528">
        <v>1.1149115562438965</v>
      </c>
      <c r="M667" s="528">
        <v>1.3171488046646118</v>
      </c>
      <c r="N667" s="528">
        <v>1.4473352432250977</v>
      </c>
      <c r="O667" s="528">
        <v>0.72395402193069458</v>
      </c>
      <c r="P667" s="528">
        <v>0.47725880146026611</v>
      </c>
      <c r="Q667" s="528">
        <v>0</v>
      </c>
      <c r="R667" s="528">
        <v>0</v>
      </c>
      <c r="S667" s="528">
        <v>0</v>
      </c>
      <c r="T667" s="528">
        <v>0</v>
      </c>
      <c r="U667" s="528">
        <v>0</v>
      </c>
      <c r="V667" s="528">
        <v>0</v>
      </c>
      <c r="W667" s="528">
        <v>0</v>
      </c>
      <c r="X667" s="528">
        <v>0</v>
      </c>
      <c r="Y667" s="528">
        <v>0</v>
      </c>
      <c r="Z667" s="528">
        <v>0</v>
      </c>
      <c r="AC667" s="529"/>
      <c r="AD667" s="529"/>
      <c r="AE667" s="529"/>
      <c r="AF667" s="554"/>
      <c r="AG667" s="554"/>
      <c r="AH667" s="554"/>
      <c r="AI667" s="554"/>
      <c r="AJ667" s="529"/>
      <c r="AM667" s="529"/>
      <c r="AN667" s="529"/>
      <c r="AO667" s="529"/>
      <c r="AP667" s="529"/>
      <c r="AQ667" s="529"/>
      <c r="AR667" s="529"/>
      <c r="AS667" s="529"/>
      <c r="AT667" s="529"/>
      <c r="AU667" s="529"/>
      <c r="AV667" s="529"/>
      <c r="AW667" s="529"/>
      <c r="AX667" s="529"/>
      <c r="AY667" s="529"/>
      <c r="AZ667" s="529"/>
      <c r="BA667" s="529"/>
      <c r="BB667" s="529"/>
      <c r="BC667" s="529"/>
      <c r="BD667" s="529"/>
      <c r="BE667" s="529"/>
      <c r="BF667" s="529"/>
      <c r="BG667" s="529"/>
      <c r="BH667" s="529"/>
      <c r="BI667" s="529"/>
      <c r="BJ667" s="529"/>
      <c r="BK667" s="529"/>
      <c r="BL667" s="529"/>
      <c r="BM667" s="529"/>
      <c r="BN667" s="529"/>
      <c r="BO667" s="529"/>
      <c r="BP667" s="529"/>
      <c r="BQ667" s="529"/>
      <c r="BR667" s="529"/>
      <c r="BS667" s="529"/>
      <c r="BT667" s="529"/>
      <c r="BU667" s="529"/>
      <c r="BV667" s="529"/>
      <c r="BW667" s="529"/>
      <c r="BX667" s="529"/>
      <c r="BY667" s="529"/>
      <c r="BZ667" s="529"/>
      <c r="CA667" s="529"/>
      <c r="CB667" s="529"/>
      <c r="CC667" s="529"/>
      <c r="CD667" s="529"/>
      <c r="CE667" s="529"/>
      <c r="CF667" s="529"/>
      <c r="CG667" s="529"/>
      <c r="CH667" s="529"/>
      <c r="CI667" s="529"/>
      <c r="CJ667" s="529"/>
    </row>
    <row r="668" spans="1:88" s="528" customFormat="1" x14ac:dyDescent="0.3">
      <c r="A668" s="563" t="s">
        <v>2749</v>
      </c>
      <c r="B668" s="552" t="str">
        <f t="shared" si="19"/>
        <v/>
      </c>
      <c r="C668" s="556" t="s">
        <v>2750</v>
      </c>
      <c r="D668" s="528">
        <v>0</v>
      </c>
      <c r="E668" s="528">
        <v>0</v>
      </c>
      <c r="F668" s="528">
        <v>0</v>
      </c>
      <c r="G668" s="528">
        <v>0</v>
      </c>
      <c r="H668" s="528">
        <v>0</v>
      </c>
      <c r="I668" s="528">
        <v>0</v>
      </c>
      <c r="J668" s="528">
        <v>0</v>
      </c>
      <c r="K668" s="528">
        <v>0</v>
      </c>
      <c r="L668" s="528">
        <v>0</v>
      </c>
      <c r="M668" s="528">
        <v>0</v>
      </c>
      <c r="N668" s="528">
        <v>0</v>
      </c>
      <c r="O668" s="528">
        <v>0</v>
      </c>
      <c r="P668" s="528">
        <v>0</v>
      </c>
      <c r="Q668" s="528">
        <v>0</v>
      </c>
      <c r="R668" s="528">
        <v>0</v>
      </c>
      <c r="S668" s="528">
        <v>0</v>
      </c>
      <c r="T668" s="528">
        <v>0</v>
      </c>
      <c r="U668" s="528">
        <v>0</v>
      </c>
      <c r="V668" s="528">
        <v>0</v>
      </c>
      <c r="W668" s="528">
        <v>0</v>
      </c>
      <c r="X668" s="528">
        <v>0</v>
      </c>
      <c r="Y668" s="528">
        <v>0</v>
      </c>
      <c r="Z668" s="528">
        <v>0</v>
      </c>
      <c r="AC668" s="529"/>
      <c r="AD668" s="529"/>
      <c r="AE668" s="529"/>
      <c r="AF668" s="554"/>
      <c r="AG668" s="554"/>
      <c r="AH668" s="554"/>
      <c r="AI668" s="554"/>
      <c r="AJ668" s="529"/>
      <c r="AM668" s="529"/>
      <c r="AN668" s="529"/>
      <c r="AO668" s="529"/>
      <c r="AP668" s="529"/>
      <c r="AQ668" s="529"/>
      <c r="AR668" s="529"/>
      <c r="AS668" s="529"/>
      <c r="AT668" s="529"/>
      <c r="AU668" s="529"/>
      <c r="AV668" s="529"/>
      <c r="AW668" s="529"/>
      <c r="AX668" s="529"/>
      <c r="AY668" s="529"/>
      <c r="AZ668" s="529"/>
      <c r="BA668" s="529"/>
      <c r="BB668" s="529"/>
      <c r="BC668" s="529"/>
      <c r="BD668" s="529"/>
      <c r="BE668" s="529"/>
      <c r="BF668" s="529"/>
      <c r="BG668" s="529"/>
      <c r="BH668" s="529"/>
      <c r="BI668" s="529"/>
      <c r="BJ668" s="529"/>
      <c r="BK668" s="529"/>
      <c r="BL668" s="529"/>
      <c r="BM668" s="529"/>
      <c r="BN668" s="529"/>
      <c r="BO668" s="529"/>
      <c r="BP668" s="529"/>
      <c r="BQ668" s="529"/>
      <c r="BR668" s="529"/>
      <c r="BS668" s="529"/>
      <c r="BT668" s="529"/>
      <c r="BU668" s="529"/>
      <c r="BV668" s="529"/>
      <c r="BW668" s="529"/>
      <c r="BX668" s="529"/>
      <c r="BY668" s="529"/>
      <c r="BZ668" s="529"/>
      <c r="CA668" s="529"/>
      <c r="CB668" s="529"/>
      <c r="CC668" s="529"/>
      <c r="CD668" s="529"/>
      <c r="CE668" s="529"/>
      <c r="CF668" s="529"/>
      <c r="CG668" s="529"/>
      <c r="CH668" s="529"/>
      <c r="CI668" s="529"/>
      <c r="CJ668" s="529"/>
    </row>
    <row r="669" spans="1:88" s="528" customFormat="1" x14ac:dyDescent="0.3">
      <c r="A669" s="563" t="s">
        <v>2751</v>
      </c>
      <c r="B669" s="552" t="str">
        <f t="shared" si="19"/>
        <v>X</v>
      </c>
      <c r="C669" s="556" t="s">
        <v>2752</v>
      </c>
      <c r="D669" s="528">
        <v>67.080717000000007</v>
      </c>
      <c r="E669" s="528">
        <v>46.434856414794922</v>
      </c>
      <c r="F669" s="528">
        <v>30.390283584594727</v>
      </c>
      <c r="G669" s="528">
        <v>14.497293472290039</v>
      </c>
      <c r="H669" s="528">
        <v>11.803730964660645</v>
      </c>
      <c r="I669" s="528">
        <v>8.3658580780029297</v>
      </c>
      <c r="J669" s="528">
        <v>8.3846359252929688</v>
      </c>
      <c r="K669" s="528">
        <v>8.9636135101318359</v>
      </c>
      <c r="L669" s="528">
        <v>8.6099996566772461</v>
      </c>
      <c r="M669" s="528">
        <v>7.8807582855224609</v>
      </c>
      <c r="N669" s="528">
        <v>7.9532227516174316</v>
      </c>
      <c r="O669" s="528">
        <v>6.8734211921691895</v>
      </c>
      <c r="P669" s="528">
        <v>6.1325054168701172</v>
      </c>
      <c r="Q669" s="528">
        <v>7.1479411125183105</v>
      </c>
      <c r="R669" s="528">
        <v>7.5920281410217285</v>
      </c>
      <c r="S669" s="528">
        <v>8.188715934753418</v>
      </c>
      <c r="T669" s="528">
        <v>8.0785598754882813</v>
      </c>
      <c r="U669" s="528">
        <v>7.2136831283569336</v>
      </c>
      <c r="V669" s="528">
        <v>8.1327295303344727</v>
      </c>
      <c r="W669" s="528">
        <v>4.5364217758178711</v>
      </c>
      <c r="X669" s="528">
        <v>7.1946811676025391</v>
      </c>
      <c r="Y669" s="528">
        <v>7.7754359245300293</v>
      </c>
      <c r="Z669" s="528">
        <v>14.536225318908691</v>
      </c>
      <c r="AC669" s="529"/>
      <c r="AD669" s="529"/>
      <c r="AE669" s="529"/>
      <c r="AF669" s="554"/>
      <c r="AG669" s="554"/>
      <c r="AH669" s="554"/>
      <c r="AI669" s="554"/>
      <c r="AJ669" s="529"/>
      <c r="AM669" s="529"/>
      <c r="AN669" s="529"/>
      <c r="AO669" s="529"/>
      <c r="AP669" s="529"/>
      <c r="AQ669" s="529"/>
      <c r="AR669" s="529"/>
      <c r="AS669" s="529"/>
      <c r="AT669" s="529"/>
      <c r="AU669" s="529"/>
      <c r="AV669" s="529"/>
      <c r="AW669" s="529"/>
      <c r="AX669" s="529"/>
      <c r="AY669" s="529"/>
      <c r="AZ669" s="529"/>
      <c r="BA669" s="529"/>
      <c r="BB669" s="529"/>
      <c r="BC669" s="529"/>
      <c r="BD669" s="529"/>
      <c r="BE669" s="529"/>
      <c r="BF669" s="529"/>
      <c r="BG669" s="529"/>
      <c r="BH669" s="529"/>
      <c r="BI669" s="529"/>
      <c r="BJ669" s="529"/>
      <c r="BK669" s="529"/>
      <c r="BL669" s="529"/>
      <c r="BM669" s="529"/>
      <c r="BN669" s="529"/>
      <c r="BO669" s="529"/>
      <c r="BP669" s="529"/>
      <c r="BQ669" s="529"/>
      <c r="BR669" s="529"/>
      <c r="BS669" s="529"/>
      <c r="BT669" s="529"/>
      <c r="BU669" s="529"/>
      <c r="BV669" s="529"/>
      <c r="BW669" s="529"/>
      <c r="BX669" s="529"/>
      <c r="BY669" s="529"/>
      <c r="BZ669" s="529"/>
      <c r="CA669" s="529"/>
      <c r="CB669" s="529"/>
      <c r="CC669" s="529"/>
      <c r="CD669" s="529"/>
      <c r="CE669" s="529"/>
      <c r="CF669" s="529"/>
      <c r="CG669" s="529"/>
      <c r="CH669" s="529"/>
      <c r="CI669" s="529"/>
      <c r="CJ669" s="529"/>
    </row>
    <row r="670" spans="1:88" s="528" customFormat="1" x14ac:dyDescent="0.3">
      <c r="A670" s="563" t="s">
        <v>2753</v>
      </c>
      <c r="B670" s="552" t="str">
        <f t="shared" si="19"/>
        <v/>
      </c>
      <c r="C670" s="558" t="s">
        <v>2754</v>
      </c>
      <c r="D670" s="528">
        <v>0</v>
      </c>
      <c r="E670" s="528">
        <v>0</v>
      </c>
      <c r="F670" s="528">
        <v>0</v>
      </c>
      <c r="G670" s="528">
        <v>0</v>
      </c>
      <c r="H670" s="528">
        <v>0</v>
      </c>
      <c r="I670" s="528">
        <v>0</v>
      </c>
      <c r="J670" s="528">
        <v>0</v>
      </c>
      <c r="K670" s="528">
        <v>0</v>
      </c>
      <c r="L670" s="528">
        <v>0</v>
      </c>
      <c r="M670" s="528">
        <v>0</v>
      </c>
      <c r="N670" s="528">
        <v>0</v>
      </c>
      <c r="O670" s="528">
        <v>0</v>
      </c>
      <c r="P670" s="528">
        <v>0</v>
      </c>
      <c r="Q670" s="528">
        <v>0</v>
      </c>
      <c r="R670" s="528">
        <v>0</v>
      </c>
      <c r="S670" s="528">
        <v>0</v>
      </c>
      <c r="T670" s="528">
        <v>0</v>
      </c>
      <c r="U670" s="528">
        <v>0</v>
      </c>
      <c r="V670" s="528">
        <v>0</v>
      </c>
      <c r="W670" s="528">
        <v>0</v>
      </c>
      <c r="X670" s="528">
        <v>0</v>
      </c>
      <c r="Y670" s="528">
        <v>0</v>
      </c>
      <c r="Z670" s="528">
        <v>0</v>
      </c>
      <c r="AC670" s="529"/>
      <c r="AD670" s="529"/>
      <c r="AE670" s="529"/>
      <c r="AF670" s="554"/>
      <c r="AG670" s="554"/>
      <c r="AH670" s="554"/>
      <c r="AI670" s="554"/>
      <c r="AJ670" s="529"/>
      <c r="AM670" s="529"/>
      <c r="AN670" s="529"/>
      <c r="AO670" s="529"/>
      <c r="AP670" s="529"/>
      <c r="AQ670" s="529"/>
      <c r="AR670" s="529"/>
      <c r="AS670" s="529"/>
      <c r="AT670" s="529"/>
      <c r="AU670" s="529"/>
      <c r="AV670" s="529"/>
      <c r="AW670" s="529"/>
      <c r="AX670" s="529"/>
      <c r="AY670" s="529"/>
      <c r="AZ670" s="529"/>
      <c r="BA670" s="529"/>
      <c r="BB670" s="529"/>
      <c r="BC670" s="529"/>
      <c r="BD670" s="529"/>
      <c r="BE670" s="529"/>
      <c r="BF670" s="529"/>
      <c r="BG670" s="529"/>
      <c r="BH670" s="529"/>
      <c r="BI670" s="529"/>
      <c r="BJ670" s="529"/>
      <c r="BK670" s="529"/>
      <c r="BL670" s="529"/>
      <c r="BM670" s="529"/>
      <c r="BN670" s="529"/>
      <c r="BO670" s="529"/>
      <c r="BP670" s="529"/>
      <c r="BQ670" s="529"/>
      <c r="BR670" s="529"/>
      <c r="BS670" s="529"/>
      <c r="BT670" s="529"/>
      <c r="BU670" s="529"/>
      <c r="BV670" s="529"/>
      <c r="BW670" s="529"/>
      <c r="BX670" s="529"/>
      <c r="BY670" s="529"/>
      <c r="BZ670" s="529"/>
      <c r="CA670" s="529"/>
      <c r="CB670" s="529"/>
      <c r="CC670" s="529"/>
      <c r="CD670" s="529"/>
      <c r="CE670" s="529"/>
      <c r="CF670" s="529"/>
      <c r="CG670" s="529"/>
      <c r="CH670" s="529"/>
      <c r="CI670" s="529"/>
      <c r="CJ670" s="529"/>
    </row>
    <row r="671" spans="1:88" s="528" customFormat="1" x14ac:dyDescent="0.3">
      <c r="A671" s="563" t="s">
        <v>2755</v>
      </c>
      <c r="B671" s="552" t="str">
        <f t="shared" si="19"/>
        <v>X</v>
      </c>
      <c r="C671" s="558" t="s">
        <v>2756</v>
      </c>
      <c r="D671" s="528">
        <v>67.080717000000007</v>
      </c>
      <c r="E671" s="528">
        <v>46.434856414794922</v>
      </c>
      <c r="F671" s="528">
        <v>30.390283584594727</v>
      </c>
      <c r="G671" s="528">
        <v>14.497293472290039</v>
      </c>
      <c r="H671" s="528">
        <v>11.803730964660645</v>
      </c>
      <c r="I671" s="528">
        <v>8.3658580780029297</v>
      </c>
      <c r="J671" s="528">
        <v>8.3846359252929688</v>
      </c>
      <c r="K671" s="528">
        <v>8.9636135101318359</v>
      </c>
      <c r="L671" s="528">
        <v>8.6099996566772461</v>
      </c>
      <c r="M671" s="528">
        <v>7.8807582855224609</v>
      </c>
      <c r="N671" s="528">
        <v>7.9532227516174316</v>
      </c>
      <c r="O671" s="528">
        <v>6.8734211921691895</v>
      </c>
      <c r="P671" s="528">
        <v>6.1325054168701172</v>
      </c>
      <c r="Q671" s="528">
        <v>7.1479411125183105</v>
      </c>
      <c r="R671" s="528">
        <v>7.5920281410217285</v>
      </c>
      <c r="S671" s="528">
        <v>8.188715934753418</v>
      </c>
      <c r="T671" s="528">
        <v>8.0785598754882813</v>
      </c>
      <c r="U671" s="528">
        <v>7.2136831283569336</v>
      </c>
      <c r="V671" s="528">
        <v>8.1327295303344727</v>
      </c>
      <c r="W671" s="528">
        <v>4.5364217758178711</v>
      </c>
      <c r="X671" s="528">
        <v>7.1946811676025391</v>
      </c>
      <c r="Y671" s="528">
        <v>7.7754359245300293</v>
      </c>
      <c r="Z671" s="528">
        <v>14.536225318908691</v>
      </c>
      <c r="AC671" s="529"/>
      <c r="AD671" s="529"/>
      <c r="AE671" s="529"/>
      <c r="AF671" s="554"/>
      <c r="AG671" s="554"/>
      <c r="AH671" s="554"/>
      <c r="AI671" s="554"/>
      <c r="AJ671" s="529"/>
      <c r="AM671" s="529"/>
      <c r="AN671" s="529"/>
      <c r="AO671" s="529"/>
      <c r="AP671" s="529"/>
      <c r="AQ671" s="529"/>
      <c r="AR671" s="529"/>
      <c r="AS671" s="529"/>
      <c r="AT671" s="529"/>
      <c r="AU671" s="529"/>
      <c r="AV671" s="529"/>
      <c r="AW671" s="529"/>
      <c r="AX671" s="529"/>
      <c r="AY671" s="529"/>
      <c r="AZ671" s="529"/>
      <c r="BA671" s="529"/>
      <c r="BB671" s="529"/>
      <c r="BC671" s="529"/>
      <c r="BD671" s="529"/>
      <c r="BE671" s="529"/>
      <c r="BF671" s="529"/>
      <c r="BG671" s="529"/>
      <c r="BH671" s="529"/>
      <c r="BI671" s="529"/>
      <c r="BJ671" s="529"/>
      <c r="BK671" s="529"/>
      <c r="BL671" s="529"/>
      <c r="BM671" s="529"/>
      <c r="BN671" s="529"/>
      <c r="BO671" s="529"/>
      <c r="BP671" s="529"/>
      <c r="BQ671" s="529"/>
      <c r="BR671" s="529"/>
      <c r="BS671" s="529"/>
      <c r="BT671" s="529"/>
      <c r="BU671" s="529"/>
      <c r="BV671" s="529"/>
      <c r="BW671" s="529"/>
      <c r="BX671" s="529"/>
      <c r="BY671" s="529"/>
      <c r="BZ671" s="529"/>
      <c r="CA671" s="529"/>
      <c r="CB671" s="529"/>
      <c r="CC671" s="529"/>
      <c r="CD671" s="529"/>
      <c r="CE671" s="529"/>
      <c r="CF671" s="529"/>
      <c r="CG671" s="529"/>
      <c r="CH671" s="529"/>
      <c r="CI671" s="529"/>
      <c r="CJ671" s="529"/>
    </row>
    <row r="672" spans="1:88" s="528" customFormat="1" x14ac:dyDescent="0.3">
      <c r="A672" s="563" t="s">
        <v>2757</v>
      </c>
      <c r="B672" s="552" t="str">
        <f t="shared" si="19"/>
        <v/>
      </c>
      <c r="C672" s="556" t="s">
        <v>2758</v>
      </c>
      <c r="D672" s="528">
        <v>0</v>
      </c>
      <c r="E672" s="528">
        <v>0</v>
      </c>
      <c r="F672" s="528">
        <v>0</v>
      </c>
      <c r="G672" s="528">
        <v>0</v>
      </c>
      <c r="H672" s="528">
        <v>0</v>
      </c>
      <c r="I672" s="528">
        <v>0</v>
      </c>
      <c r="J672" s="528">
        <v>0</v>
      </c>
      <c r="K672" s="528">
        <v>0</v>
      </c>
      <c r="L672" s="528">
        <v>0</v>
      </c>
      <c r="M672" s="528">
        <v>0</v>
      </c>
      <c r="N672" s="528">
        <v>0</v>
      </c>
      <c r="O672" s="528">
        <v>0</v>
      </c>
      <c r="P672" s="528">
        <v>0</v>
      </c>
      <c r="Q672" s="528">
        <v>0</v>
      </c>
      <c r="R672" s="528">
        <v>0</v>
      </c>
      <c r="S672" s="528">
        <v>0</v>
      </c>
      <c r="T672" s="528">
        <v>0</v>
      </c>
      <c r="U672" s="528">
        <v>0</v>
      </c>
      <c r="V672" s="528">
        <v>0</v>
      </c>
      <c r="W672" s="528">
        <v>0</v>
      </c>
      <c r="X672" s="528">
        <v>0</v>
      </c>
      <c r="Y672" s="528">
        <v>0</v>
      </c>
      <c r="Z672" s="528">
        <v>0</v>
      </c>
      <c r="AC672" s="529"/>
      <c r="AD672" s="529"/>
      <c r="AE672" s="529"/>
      <c r="AF672" s="554"/>
      <c r="AG672" s="554"/>
      <c r="AH672" s="554"/>
      <c r="AI672" s="554"/>
      <c r="AJ672" s="529"/>
      <c r="AM672" s="529"/>
      <c r="AN672" s="529"/>
      <c r="AO672" s="529"/>
      <c r="AP672" s="529"/>
      <c r="AQ672" s="529"/>
      <c r="AR672" s="529"/>
      <c r="AS672" s="529"/>
      <c r="AT672" s="529"/>
      <c r="AU672" s="529"/>
      <c r="AV672" s="529"/>
      <c r="AW672" s="529"/>
      <c r="AX672" s="529"/>
      <c r="AY672" s="529"/>
      <c r="AZ672" s="529"/>
      <c r="BA672" s="529"/>
      <c r="BB672" s="529"/>
      <c r="BC672" s="529"/>
      <c r="BD672" s="529"/>
      <c r="BE672" s="529"/>
      <c r="BF672" s="529"/>
      <c r="BG672" s="529"/>
      <c r="BH672" s="529"/>
      <c r="BI672" s="529"/>
      <c r="BJ672" s="529"/>
      <c r="BK672" s="529"/>
      <c r="BL672" s="529"/>
      <c r="BM672" s="529"/>
      <c r="BN672" s="529"/>
      <c r="BO672" s="529"/>
      <c r="BP672" s="529"/>
      <c r="BQ672" s="529"/>
      <c r="BR672" s="529"/>
      <c r="BS672" s="529"/>
      <c r="BT672" s="529"/>
      <c r="BU672" s="529"/>
      <c r="BV672" s="529"/>
      <c r="BW672" s="529"/>
      <c r="BX672" s="529"/>
      <c r="BY672" s="529"/>
      <c r="BZ672" s="529"/>
      <c r="CA672" s="529"/>
      <c r="CB672" s="529"/>
      <c r="CC672" s="529"/>
      <c r="CD672" s="529"/>
      <c r="CE672" s="529"/>
      <c r="CF672" s="529"/>
      <c r="CG672" s="529"/>
      <c r="CH672" s="529"/>
      <c r="CI672" s="529"/>
      <c r="CJ672" s="529"/>
    </row>
    <row r="673" spans="1:88" s="528" customFormat="1" x14ac:dyDescent="0.3">
      <c r="A673" s="563" t="s">
        <v>2759</v>
      </c>
      <c r="B673" s="552" t="str">
        <f t="shared" si="19"/>
        <v/>
      </c>
      <c r="C673" s="558" t="s">
        <v>2760</v>
      </c>
      <c r="D673" s="528">
        <v>0</v>
      </c>
      <c r="E673" s="528">
        <v>0</v>
      </c>
      <c r="F673" s="528">
        <v>0</v>
      </c>
      <c r="G673" s="528">
        <v>0</v>
      </c>
      <c r="H673" s="528">
        <v>0</v>
      </c>
      <c r="I673" s="528">
        <v>0</v>
      </c>
      <c r="J673" s="528">
        <v>0</v>
      </c>
      <c r="K673" s="528">
        <v>0</v>
      </c>
      <c r="L673" s="528">
        <v>0</v>
      </c>
      <c r="M673" s="528">
        <v>0</v>
      </c>
      <c r="N673" s="528">
        <v>0</v>
      </c>
      <c r="O673" s="528">
        <v>0</v>
      </c>
      <c r="P673" s="528">
        <v>0</v>
      </c>
      <c r="Q673" s="528">
        <v>0</v>
      </c>
      <c r="R673" s="528">
        <v>0</v>
      </c>
      <c r="S673" s="528">
        <v>0</v>
      </c>
      <c r="T673" s="528">
        <v>0</v>
      </c>
      <c r="U673" s="528">
        <v>0</v>
      </c>
      <c r="V673" s="528">
        <v>0</v>
      </c>
      <c r="W673" s="528">
        <v>0</v>
      </c>
      <c r="X673" s="528">
        <v>0</v>
      </c>
      <c r="Y673" s="528">
        <v>0</v>
      </c>
      <c r="Z673" s="528">
        <v>0</v>
      </c>
      <c r="AC673" s="529"/>
      <c r="AD673" s="529"/>
      <c r="AE673" s="529"/>
      <c r="AF673" s="554"/>
      <c r="AG673" s="554"/>
      <c r="AH673" s="554"/>
      <c r="AI673" s="554"/>
      <c r="AJ673" s="529"/>
      <c r="AM673" s="529"/>
      <c r="AN673" s="529"/>
      <c r="AO673" s="529"/>
      <c r="AP673" s="529"/>
      <c r="AQ673" s="529"/>
      <c r="AR673" s="529"/>
      <c r="AS673" s="529"/>
      <c r="AT673" s="529"/>
      <c r="AU673" s="529"/>
      <c r="AV673" s="529"/>
      <c r="AW673" s="529"/>
      <c r="AX673" s="529"/>
      <c r="AY673" s="529"/>
      <c r="AZ673" s="529"/>
      <c r="BA673" s="529"/>
      <c r="BB673" s="529"/>
      <c r="BC673" s="529"/>
      <c r="BD673" s="529"/>
      <c r="BE673" s="529"/>
      <c r="BF673" s="529"/>
      <c r="BG673" s="529"/>
      <c r="BH673" s="529"/>
      <c r="BI673" s="529"/>
      <c r="BJ673" s="529"/>
      <c r="BK673" s="529"/>
      <c r="BL673" s="529"/>
      <c r="BM673" s="529"/>
      <c r="BN673" s="529"/>
      <c r="BO673" s="529"/>
      <c r="BP673" s="529"/>
      <c r="BQ673" s="529"/>
      <c r="BR673" s="529"/>
      <c r="BS673" s="529"/>
      <c r="BT673" s="529"/>
      <c r="BU673" s="529"/>
      <c r="BV673" s="529"/>
      <c r="BW673" s="529"/>
      <c r="BX673" s="529"/>
      <c r="BY673" s="529"/>
      <c r="BZ673" s="529"/>
      <c r="CA673" s="529"/>
      <c r="CB673" s="529"/>
      <c r="CC673" s="529"/>
      <c r="CD673" s="529"/>
      <c r="CE673" s="529"/>
      <c r="CF673" s="529"/>
      <c r="CG673" s="529"/>
      <c r="CH673" s="529"/>
      <c r="CI673" s="529"/>
      <c r="CJ673" s="529"/>
    </row>
    <row r="674" spans="1:88" s="528" customFormat="1" x14ac:dyDescent="0.3">
      <c r="A674" s="563" t="s">
        <v>2761</v>
      </c>
      <c r="B674" s="552" t="str">
        <f t="shared" si="19"/>
        <v/>
      </c>
      <c r="C674" s="558" t="s">
        <v>2762</v>
      </c>
      <c r="D674" s="528">
        <v>0</v>
      </c>
      <c r="E674" s="528">
        <v>0</v>
      </c>
      <c r="F674" s="528">
        <v>0</v>
      </c>
      <c r="G674" s="528">
        <v>0</v>
      </c>
      <c r="H674" s="528">
        <v>0</v>
      </c>
      <c r="I674" s="528">
        <v>0</v>
      </c>
      <c r="J674" s="528">
        <v>0</v>
      </c>
      <c r="K674" s="528">
        <v>0</v>
      </c>
      <c r="L674" s="528">
        <v>0</v>
      </c>
      <c r="M674" s="528">
        <v>0</v>
      </c>
      <c r="N674" s="528">
        <v>0</v>
      </c>
      <c r="O674" s="528">
        <v>0</v>
      </c>
      <c r="P674" s="528">
        <v>0</v>
      </c>
      <c r="Q674" s="528">
        <v>0</v>
      </c>
      <c r="R674" s="528">
        <v>0</v>
      </c>
      <c r="S674" s="528">
        <v>0</v>
      </c>
      <c r="T674" s="528">
        <v>0</v>
      </c>
      <c r="U674" s="528">
        <v>0</v>
      </c>
      <c r="V674" s="528">
        <v>0</v>
      </c>
      <c r="W674" s="528">
        <v>0</v>
      </c>
      <c r="X674" s="528">
        <v>0</v>
      </c>
      <c r="Y674" s="528">
        <v>0</v>
      </c>
      <c r="Z674" s="528">
        <v>0</v>
      </c>
      <c r="AC674" s="529"/>
      <c r="AD674" s="529"/>
      <c r="AE674" s="529"/>
      <c r="AF674" s="554"/>
      <c r="AG674" s="554"/>
      <c r="AH674" s="554"/>
      <c r="AI674" s="554"/>
      <c r="AJ674" s="529"/>
      <c r="AM674" s="529"/>
      <c r="AN674" s="529"/>
      <c r="AO674" s="529"/>
      <c r="AP674" s="529"/>
      <c r="AQ674" s="529"/>
      <c r="AR674" s="529"/>
      <c r="AS674" s="529"/>
      <c r="AT674" s="529"/>
      <c r="AU674" s="529"/>
      <c r="AV674" s="529"/>
      <c r="AW674" s="529"/>
      <c r="AX674" s="529"/>
      <c r="AY674" s="529"/>
      <c r="AZ674" s="529"/>
      <c r="BA674" s="529"/>
      <c r="BB674" s="529"/>
      <c r="BC674" s="529"/>
      <c r="BD674" s="529"/>
      <c r="BE674" s="529"/>
      <c r="BF674" s="529"/>
      <c r="BG674" s="529"/>
      <c r="BH674" s="529"/>
      <c r="BI674" s="529"/>
      <c r="BJ674" s="529"/>
      <c r="BK674" s="529"/>
      <c r="BL674" s="529"/>
      <c r="BM674" s="529"/>
      <c r="BN674" s="529"/>
      <c r="BO674" s="529"/>
      <c r="BP674" s="529"/>
      <c r="BQ674" s="529"/>
      <c r="BR674" s="529"/>
      <c r="BS674" s="529"/>
      <c r="BT674" s="529"/>
      <c r="BU674" s="529"/>
      <c r="BV674" s="529"/>
      <c r="BW674" s="529"/>
      <c r="BX674" s="529"/>
      <c r="BY674" s="529"/>
      <c r="BZ674" s="529"/>
      <c r="CA674" s="529"/>
      <c r="CB674" s="529"/>
      <c r="CC674" s="529"/>
      <c r="CD674" s="529"/>
      <c r="CE674" s="529"/>
      <c r="CF674" s="529"/>
      <c r="CG674" s="529"/>
      <c r="CH674" s="529"/>
      <c r="CI674" s="529"/>
      <c r="CJ674" s="529"/>
    </row>
    <row r="675" spans="1:88" s="528" customFormat="1" x14ac:dyDescent="0.3">
      <c r="A675" s="563" t="s">
        <v>2763</v>
      </c>
      <c r="B675" s="552" t="str">
        <f t="shared" si="19"/>
        <v/>
      </c>
      <c r="C675" s="558" t="s">
        <v>2764</v>
      </c>
      <c r="D675" s="528">
        <v>0</v>
      </c>
      <c r="E675" s="528">
        <v>0</v>
      </c>
      <c r="F675" s="528">
        <v>0</v>
      </c>
      <c r="G675" s="528">
        <v>0</v>
      </c>
      <c r="H675" s="528">
        <v>0</v>
      </c>
      <c r="I675" s="528">
        <v>0</v>
      </c>
      <c r="J675" s="528">
        <v>0</v>
      </c>
      <c r="K675" s="528">
        <v>0</v>
      </c>
      <c r="L675" s="528">
        <v>0</v>
      </c>
      <c r="M675" s="528">
        <v>0</v>
      </c>
      <c r="N675" s="528">
        <v>0</v>
      </c>
      <c r="O675" s="528">
        <v>0</v>
      </c>
      <c r="P675" s="528">
        <v>0</v>
      </c>
      <c r="Q675" s="528">
        <v>0</v>
      </c>
      <c r="R675" s="528">
        <v>0</v>
      </c>
      <c r="S675" s="528">
        <v>0</v>
      </c>
      <c r="T675" s="528">
        <v>0</v>
      </c>
      <c r="U675" s="528">
        <v>0</v>
      </c>
      <c r="V675" s="528">
        <v>0</v>
      </c>
      <c r="W675" s="528">
        <v>0</v>
      </c>
      <c r="X675" s="528">
        <v>0</v>
      </c>
      <c r="Y675" s="528">
        <v>0</v>
      </c>
      <c r="Z675" s="528">
        <v>0</v>
      </c>
      <c r="AC675" s="529"/>
      <c r="AD675" s="529"/>
      <c r="AE675" s="529"/>
      <c r="AF675" s="554"/>
      <c r="AG675" s="554"/>
      <c r="AH675" s="554"/>
      <c r="AI675" s="554"/>
      <c r="AJ675" s="529"/>
      <c r="AM675" s="529"/>
      <c r="AN675" s="529"/>
      <c r="AO675" s="529"/>
      <c r="AP675" s="529"/>
      <c r="AQ675" s="529"/>
      <c r="AR675" s="529"/>
      <c r="AS675" s="529"/>
      <c r="AT675" s="529"/>
      <c r="AU675" s="529"/>
      <c r="AV675" s="529"/>
      <c r="AW675" s="529"/>
      <c r="AX675" s="529"/>
      <c r="AY675" s="529"/>
      <c r="AZ675" s="529"/>
      <c r="BA675" s="529"/>
      <c r="BB675" s="529"/>
      <c r="BC675" s="529"/>
      <c r="BD675" s="529"/>
      <c r="BE675" s="529"/>
      <c r="BF675" s="529"/>
      <c r="BG675" s="529"/>
      <c r="BH675" s="529"/>
      <c r="BI675" s="529"/>
      <c r="BJ675" s="529"/>
      <c r="BK675" s="529"/>
      <c r="BL675" s="529"/>
      <c r="BM675" s="529"/>
      <c r="BN675" s="529"/>
      <c r="BO675" s="529"/>
      <c r="BP675" s="529"/>
      <c r="BQ675" s="529"/>
      <c r="BR675" s="529"/>
      <c r="BS675" s="529"/>
      <c r="BT675" s="529"/>
      <c r="BU675" s="529"/>
      <c r="BV675" s="529"/>
      <c r="BW675" s="529"/>
      <c r="BX675" s="529"/>
      <c r="BY675" s="529"/>
      <c r="BZ675" s="529"/>
      <c r="CA675" s="529"/>
      <c r="CB675" s="529"/>
      <c r="CC675" s="529"/>
      <c r="CD675" s="529"/>
      <c r="CE675" s="529"/>
      <c r="CF675" s="529"/>
      <c r="CG675" s="529"/>
      <c r="CH675" s="529"/>
      <c r="CI675" s="529"/>
      <c r="CJ675" s="529"/>
    </row>
    <row r="676" spans="1:88" s="528" customFormat="1" x14ac:dyDescent="0.3">
      <c r="A676" s="563" t="s">
        <v>2765</v>
      </c>
      <c r="B676" s="552" t="str">
        <f t="shared" ref="B676:B707" si="20">IF(SUM(E676:AI676)=0,"","X")</f>
        <v/>
      </c>
      <c r="C676" s="558" t="s">
        <v>2766</v>
      </c>
      <c r="D676" s="528">
        <v>0</v>
      </c>
      <c r="E676" s="528">
        <v>0</v>
      </c>
      <c r="F676" s="528">
        <v>0</v>
      </c>
      <c r="G676" s="528">
        <v>0</v>
      </c>
      <c r="H676" s="528">
        <v>0</v>
      </c>
      <c r="I676" s="528">
        <v>0</v>
      </c>
      <c r="J676" s="528">
        <v>0</v>
      </c>
      <c r="K676" s="528">
        <v>0</v>
      </c>
      <c r="L676" s="528">
        <v>0</v>
      </c>
      <c r="M676" s="528">
        <v>0</v>
      </c>
      <c r="N676" s="528">
        <v>0</v>
      </c>
      <c r="O676" s="528">
        <v>0</v>
      </c>
      <c r="P676" s="528">
        <v>0</v>
      </c>
      <c r="Q676" s="528">
        <v>0</v>
      </c>
      <c r="R676" s="528">
        <v>0</v>
      </c>
      <c r="S676" s="528">
        <v>0</v>
      </c>
      <c r="T676" s="528">
        <v>0</v>
      </c>
      <c r="U676" s="528">
        <v>0</v>
      </c>
      <c r="V676" s="528">
        <v>0</v>
      </c>
      <c r="W676" s="528">
        <v>0</v>
      </c>
      <c r="X676" s="528">
        <v>0</v>
      </c>
      <c r="Y676" s="528">
        <v>0</v>
      </c>
      <c r="Z676" s="528">
        <v>0</v>
      </c>
      <c r="AC676" s="529"/>
      <c r="AD676" s="529"/>
      <c r="AE676" s="529"/>
      <c r="AF676" s="554"/>
      <c r="AG676" s="554"/>
      <c r="AH676" s="554"/>
      <c r="AI676" s="554"/>
      <c r="AJ676" s="529"/>
      <c r="AM676" s="529"/>
      <c r="AN676" s="529"/>
      <c r="AO676" s="529"/>
      <c r="AP676" s="529"/>
      <c r="AQ676" s="529"/>
      <c r="AR676" s="529"/>
      <c r="AS676" s="529"/>
      <c r="AT676" s="529"/>
      <c r="AU676" s="529"/>
      <c r="AV676" s="529"/>
      <c r="AW676" s="529"/>
      <c r="AX676" s="529"/>
      <c r="AY676" s="529"/>
      <c r="AZ676" s="529"/>
      <c r="BA676" s="529"/>
      <c r="BB676" s="529"/>
      <c r="BC676" s="529"/>
      <c r="BD676" s="529"/>
      <c r="BE676" s="529"/>
      <c r="BF676" s="529"/>
      <c r="BG676" s="529"/>
      <c r="BH676" s="529"/>
      <c r="BI676" s="529"/>
      <c r="BJ676" s="529"/>
      <c r="BK676" s="529"/>
      <c r="BL676" s="529"/>
      <c r="BM676" s="529"/>
      <c r="BN676" s="529"/>
      <c r="BO676" s="529"/>
      <c r="BP676" s="529"/>
      <c r="BQ676" s="529"/>
      <c r="BR676" s="529"/>
      <c r="BS676" s="529"/>
      <c r="BT676" s="529"/>
      <c r="BU676" s="529"/>
      <c r="BV676" s="529"/>
      <c r="BW676" s="529"/>
      <c r="BX676" s="529"/>
      <c r="BY676" s="529"/>
      <c r="BZ676" s="529"/>
      <c r="CA676" s="529"/>
      <c r="CB676" s="529"/>
      <c r="CC676" s="529"/>
      <c r="CD676" s="529"/>
      <c r="CE676" s="529"/>
      <c r="CF676" s="529"/>
      <c r="CG676" s="529"/>
      <c r="CH676" s="529"/>
      <c r="CI676" s="529"/>
      <c r="CJ676" s="529"/>
    </row>
    <row r="677" spans="1:88" s="528" customFormat="1" x14ac:dyDescent="0.3">
      <c r="A677" s="563" t="s">
        <v>2767</v>
      </c>
      <c r="B677" s="552" t="str">
        <f t="shared" si="20"/>
        <v/>
      </c>
      <c r="C677" s="558" t="s">
        <v>2768</v>
      </c>
      <c r="D677" s="528">
        <v>0</v>
      </c>
      <c r="E677" s="528">
        <v>0</v>
      </c>
      <c r="F677" s="528">
        <v>0</v>
      </c>
      <c r="G677" s="528">
        <v>0</v>
      </c>
      <c r="H677" s="528">
        <v>0</v>
      </c>
      <c r="I677" s="528">
        <v>0</v>
      </c>
      <c r="J677" s="528">
        <v>0</v>
      </c>
      <c r="K677" s="528">
        <v>0</v>
      </c>
      <c r="L677" s="528">
        <v>0</v>
      </c>
      <c r="M677" s="528">
        <v>0</v>
      </c>
      <c r="N677" s="528">
        <v>0</v>
      </c>
      <c r="O677" s="528">
        <v>0</v>
      </c>
      <c r="P677" s="528">
        <v>0</v>
      </c>
      <c r="Q677" s="528">
        <v>0</v>
      </c>
      <c r="R677" s="528">
        <v>0</v>
      </c>
      <c r="S677" s="528">
        <v>0</v>
      </c>
      <c r="T677" s="528">
        <v>0</v>
      </c>
      <c r="U677" s="528">
        <v>0</v>
      </c>
      <c r="V677" s="528">
        <v>0</v>
      </c>
      <c r="W677" s="528">
        <v>0</v>
      </c>
      <c r="X677" s="528">
        <v>0</v>
      </c>
      <c r="Y677" s="528">
        <v>0</v>
      </c>
      <c r="Z677" s="528">
        <v>0</v>
      </c>
      <c r="AC677" s="529"/>
      <c r="AD677" s="529"/>
      <c r="AE677" s="529"/>
      <c r="AF677" s="554"/>
      <c r="AG677" s="554"/>
      <c r="AH677" s="554"/>
      <c r="AI677" s="554"/>
      <c r="AJ677" s="529"/>
      <c r="AM677" s="529"/>
      <c r="AN677" s="529"/>
      <c r="AO677" s="529"/>
      <c r="AP677" s="529"/>
      <c r="AQ677" s="529"/>
      <c r="AR677" s="529"/>
      <c r="AS677" s="529"/>
      <c r="AT677" s="529"/>
      <c r="AU677" s="529"/>
      <c r="AV677" s="529"/>
      <c r="AW677" s="529"/>
      <c r="AX677" s="529"/>
      <c r="AY677" s="529"/>
      <c r="AZ677" s="529"/>
      <c r="BA677" s="529"/>
      <c r="BB677" s="529"/>
      <c r="BC677" s="529"/>
      <c r="BD677" s="529"/>
      <c r="BE677" s="529"/>
      <c r="BF677" s="529"/>
      <c r="BG677" s="529"/>
      <c r="BH677" s="529"/>
      <c r="BI677" s="529"/>
      <c r="BJ677" s="529"/>
      <c r="BK677" s="529"/>
      <c r="BL677" s="529"/>
      <c r="BM677" s="529"/>
      <c r="BN677" s="529"/>
      <c r="BO677" s="529"/>
      <c r="BP677" s="529"/>
      <c r="BQ677" s="529"/>
      <c r="BR677" s="529"/>
      <c r="BS677" s="529"/>
      <c r="BT677" s="529"/>
      <c r="BU677" s="529"/>
      <c r="BV677" s="529"/>
      <c r="BW677" s="529"/>
      <c r="BX677" s="529"/>
      <c r="BY677" s="529"/>
      <c r="BZ677" s="529"/>
      <c r="CA677" s="529"/>
      <c r="CB677" s="529"/>
      <c r="CC677" s="529"/>
      <c r="CD677" s="529"/>
      <c r="CE677" s="529"/>
      <c r="CF677" s="529"/>
      <c r="CG677" s="529"/>
      <c r="CH677" s="529"/>
      <c r="CI677" s="529"/>
      <c r="CJ677" s="529"/>
    </row>
    <row r="678" spans="1:88" s="528" customFormat="1" x14ac:dyDescent="0.3">
      <c r="A678" s="563" t="s">
        <v>2769</v>
      </c>
      <c r="B678" s="552" t="str">
        <f t="shared" si="20"/>
        <v/>
      </c>
      <c r="C678" s="558" t="s">
        <v>2770</v>
      </c>
      <c r="D678" s="528">
        <v>0</v>
      </c>
      <c r="E678" s="528">
        <v>0</v>
      </c>
      <c r="F678" s="528">
        <v>0</v>
      </c>
      <c r="G678" s="528">
        <v>0</v>
      </c>
      <c r="H678" s="528">
        <v>0</v>
      </c>
      <c r="I678" s="528">
        <v>0</v>
      </c>
      <c r="J678" s="528">
        <v>0</v>
      </c>
      <c r="K678" s="528">
        <v>0</v>
      </c>
      <c r="L678" s="528">
        <v>0</v>
      </c>
      <c r="M678" s="528">
        <v>0</v>
      </c>
      <c r="N678" s="528">
        <v>0</v>
      </c>
      <c r="O678" s="528">
        <v>0</v>
      </c>
      <c r="P678" s="528">
        <v>0</v>
      </c>
      <c r="Q678" s="528">
        <v>0</v>
      </c>
      <c r="R678" s="528">
        <v>0</v>
      </c>
      <c r="S678" s="528">
        <v>0</v>
      </c>
      <c r="T678" s="528">
        <v>0</v>
      </c>
      <c r="U678" s="528">
        <v>0</v>
      </c>
      <c r="V678" s="528">
        <v>0</v>
      </c>
      <c r="W678" s="528">
        <v>0</v>
      </c>
      <c r="X678" s="528">
        <v>0</v>
      </c>
      <c r="Y678" s="528">
        <v>0</v>
      </c>
      <c r="Z678" s="528">
        <v>0</v>
      </c>
      <c r="AC678" s="529"/>
      <c r="AD678" s="529"/>
      <c r="AE678" s="529"/>
      <c r="AF678" s="554"/>
      <c r="AG678" s="554"/>
      <c r="AH678" s="554"/>
      <c r="AI678" s="554"/>
      <c r="AJ678" s="529"/>
      <c r="AM678" s="529"/>
      <c r="AN678" s="529"/>
      <c r="AO678" s="529"/>
      <c r="AP678" s="529"/>
      <c r="AQ678" s="529"/>
      <c r="AR678" s="529"/>
      <c r="AS678" s="529"/>
      <c r="AT678" s="529"/>
      <c r="AU678" s="529"/>
      <c r="AV678" s="529"/>
      <c r="AW678" s="529"/>
      <c r="AX678" s="529"/>
      <c r="AY678" s="529"/>
      <c r="AZ678" s="529"/>
      <c r="BA678" s="529"/>
      <c r="BB678" s="529"/>
      <c r="BC678" s="529"/>
      <c r="BD678" s="529"/>
      <c r="BE678" s="529"/>
      <c r="BF678" s="529"/>
      <c r="BG678" s="529"/>
      <c r="BH678" s="529"/>
      <c r="BI678" s="529"/>
      <c r="BJ678" s="529"/>
      <c r="BK678" s="529"/>
      <c r="BL678" s="529"/>
      <c r="BM678" s="529"/>
      <c r="BN678" s="529"/>
      <c r="BO678" s="529"/>
      <c r="BP678" s="529"/>
      <c r="BQ678" s="529"/>
      <c r="BR678" s="529"/>
      <c r="BS678" s="529"/>
      <c r="BT678" s="529"/>
      <c r="BU678" s="529"/>
      <c r="BV678" s="529"/>
      <c r="BW678" s="529"/>
      <c r="BX678" s="529"/>
      <c r="BY678" s="529"/>
      <c r="BZ678" s="529"/>
      <c r="CA678" s="529"/>
      <c r="CB678" s="529"/>
      <c r="CC678" s="529"/>
      <c r="CD678" s="529"/>
      <c r="CE678" s="529"/>
      <c r="CF678" s="529"/>
      <c r="CG678" s="529"/>
      <c r="CH678" s="529"/>
      <c r="CI678" s="529"/>
      <c r="CJ678" s="529"/>
    </row>
    <row r="679" spans="1:88" s="528" customFormat="1" x14ac:dyDescent="0.3">
      <c r="A679" s="563" t="s">
        <v>2771</v>
      </c>
      <c r="B679" s="552" t="str">
        <f t="shared" si="20"/>
        <v/>
      </c>
      <c r="C679" s="556" t="s">
        <v>2772</v>
      </c>
      <c r="D679" s="528">
        <v>0</v>
      </c>
      <c r="E679" s="528">
        <v>0</v>
      </c>
      <c r="F679" s="528">
        <v>0</v>
      </c>
      <c r="G679" s="528">
        <v>0</v>
      </c>
      <c r="H679" s="528">
        <v>0</v>
      </c>
      <c r="I679" s="528">
        <v>0</v>
      </c>
      <c r="J679" s="528">
        <v>0</v>
      </c>
      <c r="K679" s="528">
        <v>0</v>
      </c>
      <c r="L679" s="528">
        <v>0</v>
      </c>
      <c r="M679" s="528">
        <v>0</v>
      </c>
      <c r="N679" s="528">
        <v>0</v>
      </c>
      <c r="O679" s="528">
        <v>0</v>
      </c>
      <c r="P679" s="528">
        <v>0</v>
      </c>
      <c r="Q679" s="528">
        <v>0</v>
      </c>
      <c r="R679" s="528">
        <v>0</v>
      </c>
      <c r="S679" s="528">
        <v>0</v>
      </c>
      <c r="T679" s="528">
        <v>0</v>
      </c>
      <c r="U679" s="528">
        <v>0</v>
      </c>
      <c r="V679" s="528">
        <v>0</v>
      </c>
      <c r="W679" s="528">
        <v>0</v>
      </c>
      <c r="X679" s="528">
        <v>0</v>
      </c>
      <c r="Y679" s="528">
        <v>0</v>
      </c>
      <c r="Z679" s="528">
        <v>0</v>
      </c>
      <c r="AC679" s="529"/>
      <c r="AD679" s="529"/>
      <c r="AE679" s="529"/>
      <c r="AF679" s="554"/>
      <c r="AG679" s="554"/>
      <c r="AH679" s="554"/>
      <c r="AI679" s="554"/>
      <c r="AJ679" s="529"/>
      <c r="AM679" s="529"/>
      <c r="AN679" s="529"/>
      <c r="AO679" s="529"/>
      <c r="AP679" s="529"/>
      <c r="AQ679" s="529"/>
      <c r="AR679" s="529"/>
      <c r="AS679" s="529"/>
      <c r="AT679" s="529"/>
      <c r="AU679" s="529"/>
      <c r="AV679" s="529"/>
      <c r="AW679" s="529"/>
      <c r="AX679" s="529"/>
      <c r="AY679" s="529"/>
      <c r="AZ679" s="529"/>
      <c r="BA679" s="529"/>
      <c r="BB679" s="529"/>
      <c r="BC679" s="529"/>
      <c r="BD679" s="529"/>
      <c r="BE679" s="529"/>
      <c r="BF679" s="529"/>
      <c r="BG679" s="529"/>
      <c r="BH679" s="529"/>
      <c r="BI679" s="529"/>
      <c r="BJ679" s="529"/>
      <c r="BK679" s="529"/>
      <c r="BL679" s="529"/>
      <c r="BM679" s="529"/>
      <c r="BN679" s="529"/>
      <c r="BO679" s="529"/>
      <c r="BP679" s="529"/>
      <c r="BQ679" s="529"/>
      <c r="BR679" s="529"/>
      <c r="BS679" s="529"/>
      <c r="BT679" s="529"/>
      <c r="BU679" s="529"/>
      <c r="BV679" s="529"/>
      <c r="BW679" s="529"/>
      <c r="BX679" s="529"/>
      <c r="BY679" s="529"/>
      <c r="BZ679" s="529"/>
      <c r="CA679" s="529"/>
      <c r="CB679" s="529"/>
      <c r="CC679" s="529"/>
      <c r="CD679" s="529"/>
      <c r="CE679" s="529"/>
      <c r="CF679" s="529"/>
      <c r="CG679" s="529"/>
      <c r="CH679" s="529"/>
      <c r="CI679" s="529"/>
      <c r="CJ679" s="529"/>
    </row>
    <row r="680" spans="1:88" s="528" customFormat="1" x14ac:dyDescent="0.3">
      <c r="A680" s="563" t="s">
        <v>2773</v>
      </c>
      <c r="B680" s="552" t="str">
        <f t="shared" si="20"/>
        <v/>
      </c>
      <c r="C680" s="558" t="s">
        <v>2774</v>
      </c>
      <c r="D680" s="528">
        <v>0</v>
      </c>
      <c r="E680" s="528">
        <v>0</v>
      </c>
      <c r="F680" s="528">
        <v>0</v>
      </c>
      <c r="G680" s="528">
        <v>0</v>
      </c>
      <c r="H680" s="528">
        <v>0</v>
      </c>
      <c r="I680" s="528">
        <v>0</v>
      </c>
      <c r="J680" s="528">
        <v>0</v>
      </c>
      <c r="K680" s="528">
        <v>0</v>
      </c>
      <c r="L680" s="528">
        <v>0</v>
      </c>
      <c r="M680" s="528">
        <v>0</v>
      </c>
      <c r="N680" s="528">
        <v>0</v>
      </c>
      <c r="O680" s="528">
        <v>0</v>
      </c>
      <c r="P680" s="528">
        <v>0</v>
      </c>
      <c r="Q680" s="528">
        <v>0</v>
      </c>
      <c r="R680" s="528">
        <v>0</v>
      </c>
      <c r="S680" s="528">
        <v>0</v>
      </c>
      <c r="T680" s="528">
        <v>0</v>
      </c>
      <c r="U680" s="528">
        <v>0</v>
      </c>
      <c r="V680" s="528">
        <v>0</v>
      </c>
      <c r="W680" s="528">
        <v>0</v>
      </c>
      <c r="X680" s="528">
        <v>0</v>
      </c>
      <c r="Y680" s="528">
        <v>0</v>
      </c>
      <c r="Z680" s="528">
        <v>0</v>
      </c>
      <c r="AC680" s="529"/>
      <c r="AD680" s="529"/>
      <c r="AE680" s="529"/>
      <c r="AF680" s="554"/>
      <c r="AG680" s="554"/>
      <c r="AH680" s="554"/>
      <c r="AI680" s="554"/>
      <c r="AJ680" s="529"/>
      <c r="AM680" s="529"/>
      <c r="AN680" s="529"/>
      <c r="AO680" s="529"/>
      <c r="AP680" s="529"/>
      <c r="AQ680" s="529"/>
      <c r="AR680" s="529"/>
      <c r="AS680" s="529"/>
      <c r="AT680" s="529"/>
      <c r="AU680" s="529"/>
      <c r="AV680" s="529"/>
      <c r="AW680" s="529"/>
      <c r="AX680" s="529"/>
      <c r="AY680" s="529"/>
      <c r="AZ680" s="529"/>
      <c r="BA680" s="529"/>
      <c r="BB680" s="529"/>
      <c r="BC680" s="529"/>
      <c r="BD680" s="529"/>
      <c r="BE680" s="529"/>
      <c r="BF680" s="529"/>
      <c r="BG680" s="529"/>
      <c r="BH680" s="529"/>
      <c r="BI680" s="529"/>
      <c r="BJ680" s="529"/>
      <c r="BK680" s="529"/>
      <c r="BL680" s="529"/>
      <c r="BM680" s="529"/>
      <c r="BN680" s="529"/>
      <c r="BO680" s="529"/>
      <c r="BP680" s="529"/>
      <c r="BQ680" s="529"/>
      <c r="BR680" s="529"/>
      <c r="BS680" s="529"/>
      <c r="BT680" s="529"/>
      <c r="BU680" s="529"/>
      <c r="BV680" s="529"/>
      <c r="BW680" s="529"/>
      <c r="BX680" s="529"/>
      <c r="BY680" s="529"/>
      <c r="BZ680" s="529"/>
      <c r="CA680" s="529"/>
      <c r="CB680" s="529"/>
      <c r="CC680" s="529"/>
      <c r="CD680" s="529"/>
      <c r="CE680" s="529"/>
      <c r="CF680" s="529"/>
      <c r="CG680" s="529"/>
      <c r="CH680" s="529"/>
      <c r="CI680" s="529"/>
      <c r="CJ680" s="529"/>
    </row>
    <row r="681" spans="1:88" s="528" customFormat="1" x14ac:dyDescent="0.3">
      <c r="A681" s="563" t="s">
        <v>2775</v>
      </c>
      <c r="B681" s="552" t="str">
        <f t="shared" si="20"/>
        <v>X</v>
      </c>
      <c r="C681" s="558" t="s">
        <v>2776</v>
      </c>
      <c r="D681" s="528">
        <v>2.2157100000000001</v>
      </c>
      <c r="E681" s="528">
        <v>3.2793130874633789</v>
      </c>
      <c r="F681" s="528">
        <v>2.4579339027404785</v>
      </c>
      <c r="G681" s="528">
        <v>2.9848721027374268</v>
      </c>
      <c r="H681" s="528">
        <v>1.2412029504776001</v>
      </c>
      <c r="I681" s="528">
        <v>2.7518060207366943</v>
      </c>
      <c r="J681" s="528">
        <v>2.7669970989227295</v>
      </c>
      <c r="K681" s="528">
        <v>1.8840370178222656</v>
      </c>
      <c r="L681" s="528">
        <v>3.7750880718231201</v>
      </c>
      <c r="M681" s="528">
        <v>3.3059999942779541</v>
      </c>
      <c r="N681" s="528">
        <v>2.4311010837554932</v>
      </c>
      <c r="O681" s="528">
        <v>4.153235912322998</v>
      </c>
      <c r="P681" s="528">
        <v>2.6402959823608398</v>
      </c>
      <c r="Q681" s="528">
        <v>3.8178079128265381</v>
      </c>
      <c r="R681" s="528">
        <v>4.3012080192565918</v>
      </c>
      <c r="S681" s="528">
        <v>4.7214927673339844</v>
      </c>
      <c r="T681" s="528">
        <v>6.4681191444396973</v>
      </c>
      <c r="U681" s="528">
        <v>6.8092789649963379</v>
      </c>
      <c r="V681" s="528">
        <v>2.6058878898620605</v>
      </c>
      <c r="W681" s="528">
        <v>3.3712038993835449</v>
      </c>
      <c r="X681" s="528">
        <v>5.4286680221557617</v>
      </c>
      <c r="Y681" s="528">
        <v>9.9165611267089844</v>
      </c>
      <c r="Z681" s="528">
        <v>12.606586456298828</v>
      </c>
      <c r="AC681" s="529"/>
      <c r="AD681" s="529"/>
      <c r="AE681" s="529"/>
      <c r="AF681" s="554"/>
      <c r="AG681" s="554"/>
      <c r="AH681" s="554"/>
      <c r="AI681" s="554"/>
      <c r="AJ681" s="529"/>
      <c r="AM681" s="529"/>
      <c r="AN681" s="529"/>
      <c r="AO681" s="529"/>
      <c r="AP681" s="529"/>
      <c r="AQ681" s="529"/>
      <c r="AR681" s="529"/>
      <c r="AS681" s="529"/>
      <c r="AT681" s="529"/>
      <c r="AU681" s="529"/>
      <c r="AV681" s="529"/>
      <c r="AW681" s="529"/>
      <c r="AX681" s="529"/>
      <c r="AY681" s="529"/>
      <c r="AZ681" s="529"/>
      <c r="BA681" s="529"/>
      <c r="BB681" s="529"/>
      <c r="BC681" s="529"/>
      <c r="BD681" s="529"/>
      <c r="BE681" s="529"/>
      <c r="BF681" s="529"/>
      <c r="BG681" s="529"/>
      <c r="BH681" s="529"/>
      <c r="BI681" s="529"/>
      <c r="BJ681" s="529"/>
      <c r="BK681" s="529"/>
      <c r="BL681" s="529"/>
      <c r="BM681" s="529"/>
      <c r="BN681" s="529"/>
      <c r="BO681" s="529"/>
      <c r="BP681" s="529"/>
      <c r="BQ681" s="529"/>
      <c r="BR681" s="529"/>
      <c r="BS681" s="529"/>
      <c r="BT681" s="529"/>
      <c r="BU681" s="529"/>
      <c r="BV681" s="529"/>
      <c r="BW681" s="529"/>
      <c r="BX681" s="529"/>
      <c r="BY681" s="529"/>
      <c r="BZ681" s="529"/>
      <c r="CA681" s="529"/>
      <c r="CB681" s="529"/>
      <c r="CC681" s="529"/>
      <c r="CD681" s="529"/>
      <c r="CE681" s="529"/>
      <c r="CF681" s="529"/>
      <c r="CG681" s="529"/>
      <c r="CH681" s="529"/>
      <c r="CI681" s="529"/>
      <c r="CJ681" s="529"/>
    </row>
    <row r="682" spans="1:88" s="528" customFormat="1" x14ac:dyDescent="0.3">
      <c r="A682" s="563" t="s">
        <v>2777</v>
      </c>
      <c r="B682" s="552" t="str">
        <f t="shared" si="20"/>
        <v/>
      </c>
      <c r="C682" s="556" t="s">
        <v>2778</v>
      </c>
      <c r="D682" s="528">
        <v>0</v>
      </c>
      <c r="E682" s="528">
        <v>0</v>
      </c>
      <c r="F682" s="528">
        <v>0</v>
      </c>
      <c r="G682" s="528">
        <v>0</v>
      </c>
      <c r="H682" s="528">
        <v>0</v>
      </c>
      <c r="I682" s="528">
        <v>0</v>
      </c>
      <c r="J682" s="528">
        <v>0</v>
      </c>
      <c r="K682" s="528">
        <v>0</v>
      </c>
      <c r="L682" s="528">
        <v>0</v>
      </c>
      <c r="M682" s="528">
        <v>0</v>
      </c>
      <c r="N682" s="528">
        <v>0</v>
      </c>
      <c r="O682" s="528">
        <v>0</v>
      </c>
      <c r="P682" s="528">
        <v>0</v>
      </c>
      <c r="Q682" s="528">
        <v>0</v>
      </c>
      <c r="R682" s="528">
        <v>0</v>
      </c>
      <c r="S682" s="528">
        <v>0</v>
      </c>
      <c r="T682" s="528">
        <v>0</v>
      </c>
      <c r="U682" s="528">
        <v>0</v>
      </c>
      <c r="V682" s="528">
        <v>0</v>
      </c>
      <c r="W682" s="528">
        <v>0</v>
      </c>
      <c r="X682" s="528">
        <v>0</v>
      </c>
      <c r="Y682" s="528">
        <v>0</v>
      </c>
      <c r="Z682" s="528">
        <v>0</v>
      </c>
      <c r="AC682" s="529"/>
      <c r="AD682" s="529"/>
      <c r="AE682" s="529"/>
      <c r="AF682" s="554"/>
      <c r="AG682" s="554"/>
      <c r="AH682" s="554"/>
      <c r="AI682" s="554"/>
      <c r="AJ682" s="529"/>
      <c r="AM682" s="529"/>
      <c r="AN682" s="529"/>
      <c r="AO682" s="529"/>
      <c r="AP682" s="529"/>
      <c r="AQ682" s="529"/>
      <c r="AR682" s="529"/>
      <c r="AS682" s="529"/>
      <c r="AT682" s="529"/>
      <c r="AU682" s="529"/>
      <c r="AV682" s="529"/>
      <c r="AW682" s="529"/>
      <c r="AX682" s="529"/>
      <c r="AY682" s="529"/>
      <c r="AZ682" s="529"/>
      <c r="BA682" s="529"/>
      <c r="BB682" s="529"/>
      <c r="BC682" s="529"/>
      <c r="BD682" s="529"/>
      <c r="BE682" s="529"/>
      <c r="BF682" s="529"/>
      <c r="BG682" s="529"/>
      <c r="BH682" s="529"/>
      <c r="BI682" s="529"/>
      <c r="BJ682" s="529"/>
      <c r="BK682" s="529"/>
      <c r="BL682" s="529"/>
      <c r="BM682" s="529"/>
      <c r="BN682" s="529"/>
      <c r="BO682" s="529"/>
      <c r="BP682" s="529"/>
      <c r="BQ682" s="529"/>
      <c r="BR682" s="529"/>
      <c r="BS682" s="529"/>
      <c r="BT682" s="529"/>
      <c r="BU682" s="529"/>
      <c r="BV682" s="529"/>
      <c r="BW682" s="529"/>
      <c r="BX682" s="529"/>
      <c r="BY682" s="529"/>
      <c r="BZ682" s="529"/>
      <c r="CA682" s="529"/>
      <c r="CB682" s="529"/>
      <c r="CC682" s="529"/>
      <c r="CD682" s="529"/>
      <c r="CE682" s="529"/>
      <c r="CF682" s="529"/>
      <c r="CG682" s="529"/>
      <c r="CH682" s="529"/>
      <c r="CI682" s="529"/>
      <c r="CJ682" s="529"/>
    </row>
    <row r="683" spans="1:88" s="528" customFormat="1" x14ac:dyDescent="0.3">
      <c r="A683" s="563" t="s">
        <v>2779</v>
      </c>
      <c r="B683" s="552" t="str">
        <f t="shared" si="20"/>
        <v/>
      </c>
      <c r="C683" s="558" t="s">
        <v>2780</v>
      </c>
      <c r="D683" s="528">
        <v>0</v>
      </c>
      <c r="E683" s="528">
        <v>0</v>
      </c>
      <c r="F683" s="528">
        <v>0</v>
      </c>
      <c r="G683" s="528">
        <v>0</v>
      </c>
      <c r="H683" s="528">
        <v>0</v>
      </c>
      <c r="I683" s="528">
        <v>0</v>
      </c>
      <c r="J683" s="528">
        <v>0</v>
      </c>
      <c r="K683" s="528">
        <v>0</v>
      </c>
      <c r="L683" s="528">
        <v>0</v>
      </c>
      <c r="M683" s="528">
        <v>0</v>
      </c>
      <c r="N683" s="528">
        <v>0</v>
      </c>
      <c r="O683" s="528">
        <v>0</v>
      </c>
      <c r="P683" s="528">
        <v>0</v>
      </c>
      <c r="Q683" s="528">
        <v>0</v>
      </c>
      <c r="R683" s="528">
        <v>0</v>
      </c>
      <c r="S683" s="528">
        <v>0</v>
      </c>
      <c r="T683" s="528">
        <v>0</v>
      </c>
      <c r="U683" s="528">
        <v>0</v>
      </c>
      <c r="V683" s="528">
        <v>0</v>
      </c>
      <c r="W683" s="528">
        <v>0</v>
      </c>
      <c r="X683" s="528">
        <v>0</v>
      </c>
      <c r="Y683" s="528">
        <v>0</v>
      </c>
      <c r="Z683" s="528">
        <v>0</v>
      </c>
      <c r="AC683" s="529"/>
      <c r="AD683" s="529"/>
      <c r="AE683" s="529"/>
      <c r="AF683" s="554"/>
      <c r="AG683" s="554"/>
      <c r="AH683" s="554"/>
      <c r="AI683" s="554"/>
      <c r="AJ683" s="529"/>
      <c r="AM683" s="529"/>
      <c r="AN683" s="529"/>
      <c r="AO683" s="529"/>
      <c r="AP683" s="529"/>
      <c r="AQ683" s="529"/>
      <c r="AR683" s="529"/>
      <c r="AS683" s="529"/>
      <c r="AT683" s="529"/>
      <c r="AU683" s="529"/>
      <c r="AV683" s="529"/>
      <c r="AW683" s="529"/>
      <c r="AX683" s="529"/>
      <c r="AY683" s="529"/>
      <c r="AZ683" s="529"/>
      <c r="BA683" s="529"/>
      <c r="BB683" s="529"/>
      <c r="BC683" s="529"/>
      <c r="BD683" s="529"/>
      <c r="BE683" s="529"/>
      <c r="BF683" s="529"/>
      <c r="BG683" s="529"/>
      <c r="BH683" s="529"/>
      <c r="BI683" s="529"/>
      <c r="BJ683" s="529"/>
      <c r="BK683" s="529"/>
      <c r="BL683" s="529"/>
      <c r="BM683" s="529"/>
      <c r="BN683" s="529"/>
      <c r="BO683" s="529"/>
      <c r="BP683" s="529"/>
      <c r="BQ683" s="529"/>
      <c r="BR683" s="529"/>
      <c r="BS683" s="529"/>
      <c r="BT683" s="529"/>
      <c r="BU683" s="529"/>
      <c r="BV683" s="529"/>
      <c r="BW683" s="529"/>
      <c r="BX683" s="529"/>
      <c r="BY683" s="529"/>
      <c r="BZ683" s="529"/>
      <c r="CA683" s="529"/>
      <c r="CB683" s="529"/>
      <c r="CC683" s="529"/>
      <c r="CD683" s="529"/>
      <c r="CE683" s="529"/>
      <c r="CF683" s="529"/>
      <c r="CG683" s="529"/>
      <c r="CH683" s="529"/>
      <c r="CI683" s="529"/>
      <c r="CJ683" s="529"/>
    </row>
    <row r="684" spans="1:88" s="528" customFormat="1" ht="20.25" customHeight="1" x14ac:dyDescent="0.3">
      <c r="A684" s="922" t="s">
        <v>2781</v>
      </c>
      <c r="B684" s="923" t="str">
        <f t="shared" si="20"/>
        <v>X</v>
      </c>
      <c r="C684" s="928" t="s">
        <v>2782</v>
      </c>
      <c r="D684" s="917">
        <v>2.2157100000000001</v>
      </c>
      <c r="E684" s="917">
        <v>3.2793130874633789</v>
      </c>
      <c r="F684" s="917">
        <v>2.4579339027404785</v>
      </c>
      <c r="G684" s="917">
        <v>2.9848721027374268</v>
      </c>
      <c r="H684" s="917">
        <v>1.2412029504776001</v>
      </c>
      <c r="I684" s="917">
        <v>2.7518060207366943</v>
      </c>
      <c r="J684" s="917">
        <v>2.7669970989227295</v>
      </c>
      <c r="K684" s="917">
        <v>1.8840370178222656</v>
      </c>
      <c r="L684" s="917">
        <v>3.7750880718231201</v>
      </c>
      <c r="M684" s="917">
        <v>3.3059999942779541</v>
      </c>
      <c r="N684" s="917">
        <v>2.4311010837554932</v>
      </c>
      <c r="O684" s="917">
        <v>4.153235912322998</v>
      </c>
      <c r="P684" s="917">
        <v>2.6402959823608398</v>
      </c>
      <c r="Q684" s="917">
        <v>3.8178079128265381</v>
      </c>
      <c r="R684" s="917">
        <v>4.3012080192565918</v>
      </c>
      <c r="S684" s="917">
        <v>4.7214927673339844</v>
      </c>
      <c r="T684" s="917">
        <v>6.4681191444396973</v>
      </c>
      <c r="U684" s="917">
        <v>6.8092789649963379</v>
      </c>
      <c r="V684" s="917">
        <v>2.6058878898620605</v>
      </c>
      <c r="W684" s="917">
        <v>3.3712038993835449</v>
      </c>
      <c r="X684" s="917">
        <v>5.4286680221557617</v>
      </c>
      <c r="Y684" s="917">
        <v>9.9165611267089844</v>
      </c>
      <c r="Z684" s="917">
        <v>12.606586456298828</v>
      </c>
      <c r="AA684" s="917"/>
      <c r="AB684" s="917"/>
      <c r="AC684" s="529"/>
      <c r="AD684" s="529"/>
      <c r="AE684" s="529"/>
      <c r="AF684" s="554"/>
      <c r="AG684" s="554"/>
      <c r="AH684" s="554"/>
      <c r="AI684" s="554"/>
      <c r="AJ684" s="529"/>
      <c r="AM684" s="529"/>
      <c r="AN684" s="529"/>
      <c r="AO684" s="529"/>
      <c r="AP684" s="529"/>
      <c r="AQ684" s="529"/>
      <c r="AR684" s="529"/>
      <c r="AS684" s="529"/>
      <c r="AT684" s="529"/>
      <c r="AU684" s="529"/>
      <c r="AV684" s="529"/>
      <c r="AW684" s="529"/>
      <c r="AX684" s="529"/>
      <c r="AY684" s="529"/>
      <c r="AZ684" s="529"/>
      <c r="BA684" s="529"/>
      <c r="BB684" s="529"/>
      <c r="BC684" s="529"/>
      <c r="BD684" s="529"/>
      <c r="BE684" s="529"/>
      <c r="BF684" s="529"/>
      <c r="BG684" s="529"/>
      <c r="BH684" s="529"/>
      <c r="BI684" s="529"/>
      <c r="BJ684" s="529"/>
      <c r="BK684" s="529"/>
      <c r="BL684" s="529"/>
      <c r="BM684" s="529"/>
      <c r="BN684" s="529"/>
      <c r="BO684" s="529"/>
      <c r="BP684" s="529"/>
      <c r="BQ684" s="529"/>
      <c r="BR684" s="529"/>
      <c r="BS684" s="529"/>
      <c r="BT684" s="529"/>
      <c r="BU684" s="529"/>
      <c r="BV684" s="529"/>
      <c r="BW684" s="529"/>
      <c r="BX684" s="529"/>
      <c r="BY684" s="529"/>
      <c r="BZ684" s="529"/>
      <c r="CA684" s="529"/>
      <c r="CB684" s="529"/>
      <c r="CC684" s="529"/>
      <c r="CD684" s="529"/>
      <c r="CE684" s="529"/>
      <c r="CF684" s="529"/>
      <c r="CG684" s="529"/>
      <c r="CH684" s="529"/>
      <c r="CI684" s="529"/>
      <c r="CJ684" s="529"/>
    </row>
    <row r="685" spans="1:88" s="528" customFormat="1" ht="20.25" customHeight="1" x14ac:dyDescent="0.3">
      <c r="A685" s="563">
        <v>6.3</v>
      </c>
      <c r="B685" s="552" t="str">
        <f t="shared" si="20"/>
        <v>X</v>
      </c>
      <c r="C685" s="541" t="s">
        <v>2783</v>
      </c>
      <c r="D685" s="528">
        <v>8.3299319999999994</v>
      </c>
      <c r="E685" s="528">
        <v>34.102367401123047</v>
      </c>
      <c r="F685" s="528">
        <v>32.298110961914063</v>
      </c>
      <c r="G685" s="528">
        <v>32.024204254150391</v>
      </c>
      <c r="H685" s="528">
        <v>37.172988891601563</v>
      </c>
      <c r="I685" s="528">
        <v>41.873088836669922</v>
      </c>
      <c r="J685" s="528">
        <v>37.157398223876953</v>
      </c>
      <c r="K685" s="528">
        <v>39.751827239990234</v>
      </c>
      <c r="L685" s="528">
        <v>47.113788604736328</v>
      </c>
      <c r="M685" s="528">
        <v>45.367515563964844</v>
      </c>
      <c r="N685" s="528">
        <v>44.080043792724609</v>
      </c>
      <c r="O685" s="528">
        <v>53.019515991210938</v>
      </c>
      <c r="P685" s="528">
        <v>46.734695434570313</v>
      </c>
      <c r="Q685" s="528">
        <v>58.425765991210938</v>
      </c>
      <c r="R685" s="528">
        <v>50.287303924560547</v>
      </c>
      <c r="S685" s="528">
        <v>50.873310089111328</v>
      </c>
      <c r="T685" s="528">
        <v>190.40000915527344</v>
      </c>
      <c r="U685" s="528">
        <v>218.960205078125</v>
      </c>
      <c r="V685" s="528">
        <v>243.78741455078125</v>
      </c>
      <c r="W685" s="528">
        <v>268.14865112304688</v>
      </c>
      <c r="X685" s="528">
        <v>271.73324584960938</v>
      </c>
      <c r="Y685" s="528">
        <v>24.61199951171875</v>
      </c>
      <c r="Z685" s="528">
        <v>17.556428909301758</v>
      </c>
      <c r="AC685" s="529"/>
      <c r="AD685" s="529"/>
      <c r="AE685" s="529"/>
      <c r="AF685" s="554"/>
      <c r="AG685" s="554"/>
      <c r="AH685" s="554"/>
      <c r="AI685" s="554"/>
      <c r="AJ685" s="529"/>
      <c r="AM685" s="529"/>
      <c r="AN685" s="529"/>
      <c r="AO685" s="529"/>
      <c r="AP685" s="529"/>
      <c r="AQ685" s="529"/>
      <c r="AR685" s="529"/>
      <c r="AS685" s="529"/>
      <c r="AT685" s="529"/>
      <c r="AU685" s="529"/>
      <c r="AV685" s="529"/>
      <c r="AW685" s="529"/>
      <c r="AX685" s="529"/>
      <c r="AY685" s="529"/>
      <c r="AZ685" s="529"/>
      <c r="BA685" s="529"/>
      <c r="BB685" s="529"/>
      <c r="BC685" s="529"/>
      <c r="BD685" s="529"/>
      <c r="BE685" s="529"/>
      <c r="BF685" s="529"/>
      <c r="BG685" s="529"/>
      <c r="BH685" s="529"/>
      <c r="BI685" s="529"/>
      <c r="BJ685" s="529"/>
      <c r="BK685" s="529"/>
      <c r="BL685" s="529"/>
      <c r="BM685" s="529"/>
      <c r="BN685" s="529"/>
      <c r="BO685" s="529"/>
      <c r="BP685" s="529"/>
      <c r="BQ685" s="529"/>
      <c r="BR685" s="529"/>
      <c r="BS685" s="529"/>
      <c r="BT685" s="529"/>
      <c r="BU685" s="529"/>
      <c r="BV685" s="529"/>
      <c r="BW685" s="529"/>
      <c r="BX685" s="529"/>
      <c r="BY685" s="529"/>
      <c r="BZ685" s="529"/>
      <c r="CA685" s="529"/>
      <c r="CB685" s="529"/>
      <c r="CC685" s="529"/>
      <c r="CD685" s="529"/>
      <c r="CE685" s="529"/>
      <c r="CF685" s="529"/>
      <c r="CG685" s="529"/>
      <c r="CH685" s="529"/>
      <c r="CI685" s="529"/>
      <c r="CJ685" s="529"/>
    </row>
    <row r="686" spans="1:88" s="528" customFormat="1" x14ac:dyDescent="0.3">
      <c r="A686" s="563" t="s">
        <v>2784</v>
      </c>
      <c r="B686" s="552" t="str">
        <f t="shared" si="20"/>
        <v>X</v>
      </c>
      <c r="C686" s="555" t="s">
        <v>2785</v>
      </c>
      <c r="D686" s="528">
        <v>7.5162139999999997</v>
      </c>
      <c r="E686" s="528">
        <v>16.339454650878906</v>
      </c>
      <c r="F686" s="528">
        <v>14.376086235046387</v>
      </c>
      <c r="G686" s="528">
        <v>13.882465362548828</v>
      </c>
      <c r="H686" s="528">
        <v>17.859443664550781</v>
      </c>
      <c r="I686" s="528">
        <v>23.555753707885742</v>
      </c>
      <c r="J686" s="528">
        <v>19.337400436401367</v>
      </c>
      <c r="K686" s="528">
        <v>23.074687957763672</v>
      </c>
      <c r="L686" s="528">
        <v>25.231792449951172</v>
      </c>
      <c r="M686" s="528">
        <v>24.478271484375</v>
      </c>
      <c r="N686" s="528">
        <v>25.626617431640625</v>
      </c>
      <c r="O686" s="528">
        <v>36.166088104248047</v>
      </c>
      <c r="P686" s="528">
        <v>31.481266021728516</v>
      </c>
      <c r="Q686" s="528">
        <v>32.996803283691406</v>
      </c>
      <c r="R686" s="528">
        <v>28.504949569702148</v>
      </c>
      <c r="S686" s="528">
        <v>25.226022720336914</v>
      </c>
      <c r="T686" s="528">
        <v>22.59857177734375</v>
      </c>
      <c r="U686" s="528">
        <v>24.872285842895508</v>
      </c>
      <c r="V686" s="528">
        <v>20.073247909545898</v>
      </c>
      <c r="W686" s="528">
        <v>19.248310089111328</v>
      </c>
      <c r="X686" s="528">
        <v>20.565448760986328</v>
      </c>
      <c r="Y686" s="528">
        <v>24.61199951171875</v>
      </c>
      <c r="Z686" s="528">
        <v>17.556428909301758</v>
      </c>
      <c r="AC686" s="529"/>
      <c r="AD686" s="529"/>
      <c r="AE686" s="529"/>
      <c r="AF686" s="554"/>
      <c r="AG686" s="554"/>
      <c r="AH686" s="554"/>
      <c r="AI686" s="554"/>
      <c r="AJ686" s="529"/>
      <c r="AM686" s="529"/>
      <c r="AN686" s="529"/>
      <c r="AO686" s="529"/>
      <c r="AP686" s="529"/>
      <c r="AQ686" s="529"/>
      <c r="AR686" s="529"/>
      <c r="AS686" s="529"/>
      <c r="AT686" s="529"/>
      <c r="AU686" s="529"/>
      <c r="AV686" s="529"/>
      <c r="AW686" s="529"/>
      <c r="AX686" s="529"/>
      <c r="AY686" s="529"/>
      <c r="AZ686" s="529"/>
      <c r="BA686" s="529"/>
      <c r="BB686" s="529"/>
      <c r="BC686" s="529"/>
      <c r="BD686" s="529"/>
      <c r="BE686" s="529"/>
      <c r="BF686" s="529"/>
      <c r="BG686" s="529"/>
      <c r="BH686" s="529"/>
      <c r="BI686" s="529"/>
      <c r="BJ686" s="529"/>
      <c r="BK686" s="529"/>
      <c r="BL686" s="529"/>
      <c r="BM686" s="529"/>
      <c r="BN686" s="529"/>
      <c r="BO686" s="529"/>
      <c r="BP686" s="529"/>
      <c r="BQ686" s="529"/>
      <c r="BR686" s="529"/>
      <c r="BS686" s="529"/>
      <c r="BT686" s="529"/>
      <c r="BU686" s="529"/>
      <c r="BV686" s="529"/>
      <c r="BW686" s="529"/>
      <c r="BX686" s="529"/>
      <c r="BY686" s="529"/>
      <c r="BZ686" s="529"/>
      <c r="CA686" s="529"/>
      <c r="CB686" s="529"/>
      <c r="CC686" s="529"/>
      <c r="CD686" s="529"/>
      <c r="CE686" s="529"/>
      <c r="CF686" s="529"/>
      <c r="CG686" s="529"/>
      <c r="CH686" s="529"/>
      <c r="CI686" s="529"/>
      <c r="CJ686" s="529"/>
    </row>
    <row r="687" spans="1:88" s="528" customFormat="1" x14ac:dyDescent="0.3">
      <c r="A687" s="563" t="s">
        <v>2786</v>
      </c>
      <c r="B687" s="552" t="str">
        <f t="shared" si="20"/>
        <v/>
      </c>
      <c r="C687" s="556" t="s">
        <v>2787</v>
      </c>
      <c r="D687" s="528">
        <v>0</v>
      </c>
      <c r="E687" s="528">
        <v>0</v>
      </c>
      <c r="F687" s="528">
        <v>0</v>
      </c>
      <c r="G687" s="528">
        <v>0</v>
      </c>
      <c r="H687" s="528">
        <v>0</v>
      </c>
      <c r="I687" s="528">
        <v>0</v>
      </c>
      <c r="J687" s="528">
        <v>0</v>
      </c>
      <c r="K687" s="528">
        <v>0</v>
      </c>
      <c r="L687" s="528">
        <v>0</v>
      </c>
      <c r="M687" s="528">
        <v>0</v>
      </c>
      <c r="N687" s="528">
        <v>0</v>
      </c>
      <c r="O687" s="528">
        <v>0</v>
      </c>
      <c r="P687" s="528">
        <v>0</v>
      </c>
      <c r="Q687" s="528">
        <v>0</v>
      </c>
      <c r="R687" s="528">
        <v>0</v>
      </c>
      <c r="S687" s="528">
        <v>0</v>
      </c>
      <c r="T687" s="528">
        <v>0</v>
      </c>
      <c r="U687" s="528">
        <v>0</v>
      </c>
      <c r="V687" s="528">
        <v>0</v>
      </c>
      <c r="W687" s="528">
        <v>0</v>
      </c>
      <c r="X687" s="528">
        <v>0</v>
      </c>
      <c r="Y687" s="528">
        <v>0</v>
      </c>
      <c r="Z687" s="528">
        <v>0</v>
      </c>
      <c r="AC687" s="529"/>
      <c r="AD687" s="529"/>
      <c r="AE687" s="529"/>
      <c r="AF687" s="554"/>
      <c r="AG687" s="554"/>
      <c r="AH687" s="554"/>
      <c r="AI687" s="554"/>
      <c r="AJ687" s="529"/>
      <c r="AM687" s="529"/>
      <c r="AN687" s="529"/>
      <c r="AO687" s="529"/>
      <c r="AP687" s="529"/>
      <c r="AQ687" s="529"/>
      <c r="AR687" s="529"/>
      <c r="AS687" s="529"/>
      <c r="AT687" s="529"/>
      <c r="AU687" s="529"/>
      <c r="AV687" s="529"/>
      <c r="AW687" s="529"/>
      <c r="AX687" s="529"/>
      <c r="AY687" s="529"/>
      <c r="AZ687" s="529"/>
      <c r="BA687" s="529"/>
      <c r="BB687" s="529"/>
      <c r="BC687" s="529"/>
      <c r="BD687" s="529"/>
      <c r="BE687" s="529"/>
      <c r="BF687" s="529"/>
      <c r="BG687" s="529"/>
      <c r="BH687" s="529"/>
      <c r="BI687" s="529"/>
      <c r="BJ687" s="529"/>
      <c r="BK687" s="529"/>
      <c r="BL687" s="529"/>
      <c r="BM687" s="529"/>
      <c r="BN687" s="529"/>
      <c r="BO687" s="529"/>
      <c r="BP687" s="529"/>
      <c r="BQ687" s="529"/>
      <c r="BR687" s="529"/>
      <c r="BS687" s="529"/>
      <c r="BT687" s="529"/>
      <c r="BU687" s="529"/>
      <c r="BV687" s="529"/>
      <c r="BW687" s="529"/>
      <c r="BX687" s="529"/>
      <c r="BY687" s="529"/>
      <c r="BZ687" s="529"/>
      <c r="CA687" s="529"/>
      <c r="CB687" s="529"/>
      <c r="CC687" s="529"/>
      <c r="CD687" s="529"/>
      <c r="CE687" s="529"/>
      <c r="CF687" s="529"/>
      <c r="CG687" s="529"/>
      <c r="CH687" s="529"/>
      <c r="CI687" s="529"/>
      <c r="CJ687" s="529"/>
    </row>
    <row r="688" spans="1:88" s="528" customFormat="1" x14ac:dyDescent="0.3">
      <c r="A688" s="563" t="s">
        <v>2788</v>
      </c>
      <c r="B688" s="552" t="str">
        <f t="shared" si="20"/>
        <v/>
      </c>
      <c r="C688" s="556" t="s">
        <v>2789</v>
      </c>
      <c r="D688" s="528">
        <v>0</v>
      </c>
      <c r="E688" s="528">
        <v>0</v>
      </c>
      <c r="F688" s="528">
        <v>0</v>
      </c>
      <c r="G688" s="528">
        <v>0</v>
      </c>
      <c r="H688" s="528">
        <v>0</v>
      </c>
      <c r="I688" s="528">
        <v>0</v>
      </c>
      <c r="J688" s="528">
        <v>0</v>
      </c>
      <c r="K688" s="528">
        <v>0</v>
      </c>
      <c r="L688" s="528">
        <v>0</v>
      </c>
      <c r="M688" s="528">
        <v>0</v>
      </c>
      <c r="N688" s="528">
        <v>0</v>
      </c>
      <c r="O688" s="528">
        <v>0</v>
      </c>
      <c r="P688" s="528">
        <v>0</v>
      </c>
      <c r="Q688" s="528">
        <v>0</v>
      </c>
      <c r="R688" s="528">
        <v>0</v>
      </c>
      <c r="S688" s="528">
        <v>0</v>
      </c>
      <c r="T688" s="528">
        <v>0</v>
      </c>
      <c r="U688" s="528">
        <v>0</v>
      </c>
      <c r="V688" s="528">
        <v>0</v>
      </c>
      <c r="W688" s="528">
        <v>0</v>
      </c>
      <c r="X688" s="528">
        <v>0</v>
      </c>
      <c r="Y688" s="528">
        <v>0</v>
      </c>
      <c r="Z688" s="528">
        <v>0</v>
      </c>
      <c r="AC688" s="529"/>
      <c r="AD688" s="529"/>
      <c r="AE688" s="529"/>
      <c r="AF688" s="554"/>
      <c r="AG688" s="554"/>
      <c r="AH688" s="554"/>
      <c r="AI688" s="554"/>
      <c r="AJ688" s="529"/>
      <c r="AM688" s="529"/>
      <c r="AN688" s="529"/>
      <c r="AO688" s="529"/>
      <c r="AP688" s="529"/>
      <c r="AQ688" s="529"/>
      <c r="AR688" s="529"/>
      <c r="AS688" s="529"/>
      <c r="AT688" s="529"/>
      <c r="AU688" s="529"/>
      <c r="AV688" s="529"/>
      <c r="AW688" s="529"/>
      <c r="AX688" s="529"/>
      <c r="AY688" s="529"/>
      <c r="AZ688" s="529"/>
      <c r="BA688" s="529"/>
      <c r="BB688" s="529"/>
      <c r="BC688" s="529"/>
      <c r="BD688" s="529"/>
      <c r="BE688" s="529"/>
      <c r="BF688" s="529"/>
      <c r="BG688" s="529"/>
      <c r="BH688" s="529"/>
      <c r="BI688" s="529"/>
      <c r="BJ688" s="529"/>
      <c r="BK688" s="529"/>
      <c r="BL688" s="529"/>
      <c r="BM688" s="529"/>
      <c r="BN688" s="529"/>
      <c r="BO688" s="529"/>
      <c r="BP688" s="529"/>
      <c r="BQ688" s="529"/>
      <c r="BR688" s="529"/>
      <c r="BS688" s="529"/>
      <c r="BT688" s="529"/>
      <c r="BU688" s="529"/>
      <c r="BV688" s="529"/>
      <c r="BW688" s="529"/>
      <c r="BX688" s="529"/>
      <c r="BY688" s="529"/>
      <c r="BZ688" s="529"/>
      <c r="CA688" s="529"/>
      <c r="CB688" s="529"/>
      <c r="CC688" s="529"/>
      <c r="CD688" s="529"/>
      <c r="CE688" s="529"/>
      <c r="CF688" s="529"/>
      <c r="CG688" s="529"/>
      <c r="CH688" s="529"/>
      <c r="CI688" s="529"/>
      <c r="CJ688" s="529"/>
    </row>
    <row r="689" spans="1:88" s="528" customFormat="1" x14ac:dyDescent="0.3">
      <c r="A689" s="563" t="s">
        <v>2790</v>
      </c>
      <c r="B689" s="552" t="str">
        <f t="shared" si="20"/>
        <v/>
      </c>
      <c r="C689" s="556" t="s">
        <v>2791</v>
      </c>
      <c r="D689" s="528">
        <v>0</v>
      </c>
      <c r="E689" s="528">
        <v>0</v>
      </c>
      <c r="F689" s="528">
        <v>0</v>
      </c>
      <c r="G689" s="528">
        <v>0</v>
      </c>
      <c r="H689" s="528">
        <v>0</v>
      </c>
      <c r="I689" s="528">
        <v>0</v>
      </c>
      <c r="J689" s="528">
        <v>0</v>
      </c>
      <c r="K689" s="528">
        <v>0</v>
      </c>
      <c r="L689" s="528">
        <v>0</v>
      </c>
      <c r="M689" s="528">
        <v>0</v>
      </c>
      <c r="N689" s="528">
        <v>0</v>
      </c>
      <c r="O689" s="528">
        <v>0</v>
      </c>
      <c r="P689" s="528">
        <v>0</v>
      </c>
      <c r="Q689" s="528">
        <v>0</v>
      </c>
      <c r="R689" s="528">
        <v>0</v>
      </c>
      <c r="S689" s="528">
        <v>0</v>
      </c>
      <c r="T689" s="528">
        <v>0</v>
      </c>
      <c r="U689" s="528">
        <v>0</v>
      </c>
      <c r="V689" s="528">
        <v>0</v>
      </c>
      <c r="W689" s="528">
        <v>0</v>
      </c>
      <c r="X689" s="528">
        <v>0</v>
      </c>
      <c r="Y689" s="528">
        <v>0</v>
      </c>
      <c r="Z689" s="528">
        <v>0</v>
      </c>
      <c r="AC689" s="529"/>
      <c r="AD689" s="529"/>
      <c r="AE689" s="529"/>
      <c r="AF689" s="554"/>
      <c r="AG689" s="554"/>
      <c r="AH689" s="554"/>
      <c r="AI689" s="554"/>
      <c r="AJ689" s="529"/>
      <c r="AM689" s="529"/>
      <c r="AN689" s="529"/>
      <c r="AO689" s="529"/>
      <c r="AP689" s="529"/>
      <c r="AQ689" s="529"/>
      <c r="AR689" s="529"/>
      <c r="AS689" s="529"/>
      <c r="AT689" s="529"/>
      <c r="AU689" s="529"/>
      <c r="AV689" s="529"/>
      <c r="AW689" s="529"/>
      <c r="AX689" s="529"/>
      <c r="AY689" s="529"/>
      <c r="AZ689" s="529"/>
      <c r="BA689" s="529"/>
      <c r="BB689" s="529"/>
      <c r="BC689" s="529"/>
      <c r="BD689" s="529"/>
      <c r="BE689" s="529"/>
      <c r="BF689" s="529"/>
      <c r="BG689" s="529"/>
      <c r="BH689" s="529"/>
      <c r="BI689" s="529"/>
      <c r="BJ689" s="529"/>
      <c r="BK689" s="529"/>
      <c r="BL689" s="529"/>
      <c r="BM689" s="529"/>
      <c r="BN689" s="529"/>
      <c r="BO689" s="529"/>
      <c r="BP689" s="529"/>
      <c r="BQ689" s="529"/>
      <c r="BR689" s="529"/>
      <c r="BS689" s="529"/>
      <c r="BT689" s="529"/>
      <c r="BU689" s="529"/>
      <c r="BV689" s="529"/>
      <c r="BW689" s="529"/>
      <c r="BX689" s="529"/>
      <c r="BY689" s="529"/>
      <c r="BZ689" s="529"/>
      <c r="CA689" s="529"/>
      <c r="CB689" s="529"/>
      <c r="CC689" s="529"/>
      <c r="CD689" s="529"/>
      <c r="CE689" s="529"/>
      <c r="CF689" s="529"/>
      <c r="CG689" s="529"/>
      <c r="CH689" s="529"/>
      <c r="CI689" s="529"/>
      <c r="CJ689" s="529"/>
    </row>
    <row r="690" spans="1:88" s="528" customFormat="1" x14ac:dyDescent="0.3">
      <c r="A690" s="563" t="s">
        <v>2792</v>
      </c>
      <c r="B690" s="552" t="str">
        <f t="shared" si="20"/>
        <v/>
      </c>
      <c r="C690" s="556" t="s">
        <v>2793</v>
      </c>
      <c r="D690" s="528">
        <v>0</v>
      </c>
      <c r="E690" s="528">
        <v>0</v>
      </c>
      <c r="F690" s="528">
        <v>0</v>
      </c>
      <c r="G690" s="528">
        <v>0</v>
      </c>
      <c r="H690" s="528">
        <v>0</v>
      </c>
      <c r="I690" s="528">
        <v>0</v>
      </c>
      <c r="J690" s="528">
        <v>0</v>
      </c>
      <c r="K690" s="528">
        <v>0</v>
      </c>
      <c r="L690" s="528">
        <v>0</v>
      </c>
      <c r="M690" s="528">
        <v>0</v>
      </c>
      <c r="N690" s="528">
        <v>0</v>
      </c>
      <c r="O690" s="528">
        <v>0</v>
      </c>
      <c r="P690" s="528">
        <v>0</v>
      </c>
      <c r="Q690" s="528">
        <v>0</v>
      </c>
      <c r="R690" s="528">
        <v>0</v>
      </c>
      <c r="S690" s="528">
        <v>0</v>
      </c>
      <c r="T690" s="528">
        <v>0</v>
      </c>
      <c r="U690" s="528">
        <v>0</v>
      </c>
      <c r="V690" s="528">
        <v>0</v>
      </c>
      <c r="W690" s="528">
        <v>0</v>
      </c>
      <c r="X690" s="528">
        <v>0</v>
      </c>
      <c r="Y690" s="528">
        <v>0</v>
      </c>
      <c r="Z690" s="528">
        <v>0</v>
      </c>
      <c r="AC690" s="529"/>
      <c r="AD690" s="529"/>
      <c r="AE690" s="529"/>
      <c r="AF690" s="554"/>
      <c r="AG690" s="554"/>
      <c r="AH690" s="554"/>
      <c r="AI690" s="554"/>
      <c r="AJ690" s="529"/>
      <c r="AM690" s="529"/>
      <c r="AN690" s="529"/>
      <c r="AO690" s="529"/>
      <c r="AP690" s="529"/>
      <c r="AQ690" s="529"/>
      <c r="AR690" s="529"/>
      <c r="AS690" s="529"/>
      <c r="AT690" s="529"/>
      <c r="AU690" s="529"/>
      <c r="AV690" s="529"/>
      <c r="AW690" s="529"/>
      <c r="AX690" s="529"/>
      <c r="AY690" s="529"/>
      <c r="AZ690" s="529"/>
      <c r="BA690" s="529"/>
      <c r="BB690" s="529"/>
      <c r="BC690" s="529"/>
      <c r="BD690" s="529"/>
      <c r="BE690" s="529"/>
      <c r="BF690" s="529"/>
      <c r="BG690" s="529"/>
      <c r="BH690" s="529"/>
      <c r="BI690" s="529"/>
      <c r="BJ690" s="529"/>
      <c r="BK690" s="529"/>
      <c r="BL690" s="529"/>
      <c r="BM690" s="529"/>
      <c r="BN690" s="529"/>
      <c r="BO690" s="529"/>
      <c r="BP690" s="529"/>
      <c r="BQ690" s="529"/>
      <c r="BR690" s="529"/>
      <c r="BS690" s="529"/>
      <c r="BT690" s="529"/>
      <c r="BU690" s="529"/>
      <c r="BV690" s="529"/>
      <c r="BW690" s="529"/>
      <c r="BX690" s="529"/>
      <c r="BY690" s="529"/>
      <c r="BZ690" s="529"/>
      <c r="CA690" s="529"/>
      <c r="CB690" s="529"/>
      <c r="CC690" s="529"/>
      <c r="CD690" s="529"/>
      <c r="CE690" s="529"/>
      <c r="CF690" s="529"/>
      <c r="CG690" s="529"/>
      <c r="CH690" s="529"/>
      <c r="CI690" s="529"/>
      <c r="CJ690" s="529"/>
    </row>
    <row r="691" spans="1:88" s="528" customFormat="1" x14ac:dyDescent="0.3">
      <c r="A691" s="563" t="s">
        <v>2794</v>
      </c>
      <c r="B691" s="552" t="str">
        <f t="shared" si="20"/>
        <v/>
      </c>
      <c r="C691" s="558" t="s">
        <v>2795</v>
      </c>
      <c r="D691" s="528">
        <v>0</v>
      </c>
      <c r="E691" s="528">
        <v>0</v>
      </c>
      <c r="F691" s="528">
        <v>0</v>
      </c>
      <c r="G691" s="528">
        <v>0</v>
      </c>
      <c r="H691" s="528">
        <v>0</v>
      </c>
      <c r="I691" s="528">
        <v>0</v>
      </c>
      <c r="J691" s="528">
        <v>0</v>
      </c>
      <c r="K691" s="528">
        <v>0</v>
      </c>
      <c r="L691" s="528">
        <v>0</v>
      </c>
      <c r="M691" s="528">
        <v>0</v>
      </c>
      <c r="N691" s="528">
        <v>0</v>
      </c>
      <c r="O691" s="528">
        <v>0</v>
      </c>
      <c r="P691" s="528">
        <v>0</v>
      </c>
      <c r="Q691" s="528">
        <v>0</v>
      </c>
      <c r="R691" s="528">
        <v>0</v>
      </c>
      <c r="S691" s="528">
        <v>0</v>
      </c>
      <c r="T691" s="528">
        <v>0</v>
      </c>
      <c r="U691" s="528">
        <v>0</v>
      </c>
      <c r="V691" s="528">
        <v>0</v>
      </c>
      <c r="W691" s="528">
        <v>0</v>
      </c>
      <c r="X691" s="528">
        <v>0</v>
      </c>
      <c r="Y691" s="528">
        <v>0</v>
      </c>
      <c r="Z691" s="528">
        <v>0</v>
      </c>
      <c r="AC691" s="529"/>
      <c r="AD691" s="529"/>
      <c r="AE691" s="529"/>
      <c r="AF691" s="554"/>
      <c r="AG691" s="554"/>
      <c r="AH691" s="554"/>
      <c r="AI691" s="554"/>
      <c r="AJ691" s="529"/>
      <c r="AM691" s="529"/>
      <c r="AN691" s="529"/>
      <c r="AO691" s="529"/>
      <c r="AP691" s="529"/>
      <c r="AQ691" s="529"/>
      <c r="AR691" s="529"/>
      <c r="AS691" s="529"/>
      <c r="AT691" s="529"/>
      <c r="AU691" s="529"/>
      <c r="AV691" s="529"/>
      <c r="AW691" s="529"/>
      <c r="AX691" s="529"/>
      <c r="AY691" s="529"/>
      <c r="AZ691" s="529"/>
      <c r="BA691" s="529"/>
      <c r="BB691" s="529"/>
      <c r="BC691" s="529"/>
      <c r="BD691" s="529"/>
      <c r="BE691" s="529"/>
      <c r="BF691" s="529"/>
      <c r="BG691" s="529"/>
      <c r="BH691" s="529"/>
      <c r="BI691" s="529"/>
      <c r="BJ691" s="529"/>
      <c r="BK691" s="529"/>
      <c r="BL691" s="529"/>
      <c r="BM691" s="529"/>
      <c r="BN691" s="529"/>
      <c r="BO691" s="529"/>
      <c r="BP691" s="529"/>
      <c r="BQ691" s="529"/>
      <c r="BR691" s="529"/>
      <c r="BS691" s="529"/>
      <c r="BT691" s="529"/>
      <c r="BU691" s="529"/>
      <c r="BV691" s="529"/>
      <c r="BW691" s="529"/>
      <c r="BX691" s="529"/>
      <c r="BY691" s="529"/>
      <c r="BZ691" s="529"/>
      <c r="CA691" s="529"/>
      <c r="CB691" s="529"/>
      <c r="CC691" s="529"/>
      <c r="CD691" s="529"/>
      <c r="CE691" s="529"/>
      <c r="CF691" s="529"/>
      <c r="CG691" s="529"/>
      <c r="CH691" s="529"/>
      <c r="CI691" s="529"/>
      <c r="CJ691" s="529"/>
    </row>
    <row r="692" spans="1:88" s="528" customFormat="1" x14ac:dyDescent="0.3">
      <c r="A692" s="563" t="s">
        <v>2796</v>
      </c>
      <c r="B692" s="552" t="str">
        <f t="shared" si="20"/>
        <v/>
      </c>
      <c r="C692" s="558" t="s">
        <v>2797</v>
      </c>
      <c r="D692" s="528">
        <v>0</v>
      </c>
      <c r="E692" s="528">
        <v>0</v>
      </c>
      <c r="F692" s="528">
        <v>0</v>
      </c>
      <c r="G692" s="528">
        <v>0</v>
      </c>
      <c r="H692" s="528">
        <v>0</v>
      </c>
      <c r="I692" s="528">
        <v>0</v>
      </c>
      <c r="J692" s="528">
        <v>0</v>
      </c>
      <c r="K692" s="528">
        <v>0</v>
      </c>
      <c r="L692" s="528">
        <v>0</v>
      </c>
      <c r="M692" s="528">
        <v>0</v>
      </c>
      <c r="N692" s="528">
        <v>0</v>
      </c>
      <c r="O692" s="528">
        <v>0</v>
      </c>
      <c r="P692" s="528">
        <v>0</v>
      </c>
      <c r="Q692" s="528">
        <v>0</v>
      </c>
      <c r="R692" s="528">
        <v>0</v>
      </c>
      <c r="S692" s="528">
        <v>0</v>
      </c>
      <c r="T692" s="528">
        <v>0</v>
      </c>
      <c r="U692" s="528">
        <v>0</v>
      </c>
      <c r="V692" s="528">
        <v>0</v>
      </c>
      <c r="W692" s="528">
        <v>0</v>
      </c>
      <c r="X692" s="528">
        <v>0</v>
      </c>
      <c r="Y692" s="528">
        <v>0</v>
      </c>
      <c r="Z692" s="528">
        <v>0</v>
      </c>
      <c r="AC692" s="529"/>
      <c r="AD692" s="529"/>
      <c r="AE692" s="529"/>
      <c r="AF692" s="554"/>
      <c r="AG692" s="554"/>
      <c r="AH692" s="554"/>
      <c r="AI692" s="554"/>
      <c r="AJ692" s="529"/>
      <c r="AM692" s="529"/>
      <c r="AN692" s="529"/>
      <c r="AO692" s="529"/>
      <c r="AP692" s="529"/>
      <c r="AQ692" s="529"/>
      <c r="AR692" s="529"/>
      <c r="AS692" s="529"/>
      <c r="AT692" s="529"/>
      <c r="AU692" s="529"/>
      <c r="AV692" s="529"/>
      <c r="AW692" s="529"/>
      <c r="AX692" s="529"/>
      <c r="AY692" s="529"/>
      <c r="AZ692" s="529"/>
      <c r="BA692" s="529"/>
      <c r="BB692" s="529"/>
      <c r="BC692" s="529"/>
      <c r="BD692" s="529"/>
      <c r="BE692" s="529"/>
      <c r="BF692" s="529"/>
      <c r="BG692" s="529"/>
      <c r="BH692" s="529"/>
      <c r="BI692" s="529"/>
      <c r="BJ692" s="529"/>
      <c r="BK692" s="529"/>
      <c r="BL692" s="529"/>
      <c r="BM692" s="529"/>
      <c r="BN692" s="529"/>
      <c r="BO692" s="529"/>
      <c r="BP692" s="529"/>
      <c r="BQ692" s="529"/>
      <c r="BR692" s="529"/>
      <c r="BS692" s="529"/>
      <c r="BT692" s="529"/>
      <c r="BU692" s="529"/>
      <c r="BV692" s="529"/>
      <c r="BW692" s="529"/>
      <c r="BX692" s="529"/>
      <c r="BY692" s="529"/>
      <c r="BZ692" s="529"/>
      <c r="CA692" s="529"/>
      <c r="CB692" s="529"/>
      <c r="CC692" s="529"/>
      <c r="CD692" s="529"/>
      <c r="CE692" s="529"/>
      <c r="CF692" s="529"/>
      <c r="CG692" s="529"/>
      <c r="CH692" s="529"/>
      <c r="CI692" s="529"/>
      <c r="CJ692" s="529"/>
    </row>
    <row r="693" spans="1:88" s="528" customFormat="1" x14ac:dyDescent="0.3">
      <c r="A693" s="563" t="s">
        <v>2798</v>
      </c>
      <c r="B693" s="552" t="str">
        <f t="shared" si="20"/>
        <v/>
      </c>
      <c r="C693" s="556" t="s">
        <v>2799</v>
      </c>
      <c r="D693" s="528">
        <v>0</v>
      </c>
      <c r="E693" s="528">
        <v>0</v>
      </c>
      <c r="F693" s="528">
        <v>0</v>
      </c>
      <c r="G693" s="528">
        <v>0</v>
      </c>
      <c r="H693" s="528">
        <v>0</v>
      </c>
      <c r="I693" s="528">
        <v>0</v>
      </c>
      <c r="J693" s="528">
        <v>0</v>
      </c>
      <c r="K693" s="528">
        <v>0</v>
      </c>
      <c r="L693" s="528">
        <v>0</v>
      </c>
      <c r="M693" s="528">
        <v>0</v>
      </c>
      <c r="N693" s="528">
        <v>0</v>
      </c>
      <c r="O693" s="528">
        <v>0</v>
      </c>
      <c r="P693" s="528">
        <v>0</v>
      </c>
      <c r="Q693" s="528">
        <v>0</v>
      </c>
      <c r="R693" s="528">
        <v>0</v>
      </c>
      <c r="S693" s="528">
        <v>0</v>
      </c>
      <c r="T693" s="528">
        <v>0</v>
      </c>
      <c r="U693" s="528">
        <v>0</v>
      </c>
      <c r="V693" s="528">
        <v>0</v>
      </c>
      <c r="W693" s="528">
        <v>0</v>
      </c>
      <c r="X693" s="528">
        <v>0</v>
      </c>
      <c r="Y693" s="528">
        <v>0</v>
      </c>
      <c r="Z693" s="528">
        <v>0</v>
      </c>
      <c r="AC693" s="529"/>
      <c r="AD693" s="529"/>
      <c r="AE693" s="529"/>
      <c r="AF693" s="554"/>
      <c r="AG693" s="554"/>
      <c r="AH693" s="554"/>
      <c r="AI693" s="554"/>
      <c r="AJ693" s="529"/>
      <c r="AM693" s="529"/>
      <c r="AN693" s="529"/>
      <c r="AO693" s="529"/>
      <c r="AP693" s="529"/>
      <c r="AQ693" s="529"/>
      <c r="AR693" s="529"/>
      <c r="AS693" s="529"/>
      <c r="AT693" s="529"/>
      <c r="AU693" s="529"/>
      <c r="AV693" s="529"/>
      <c r="AW693" s="529"/>
      <c r="AX693" s="529"/>
      <c r="AY693" s="529"/>
      <c r="AZ693" s="529"/>
      <c r="BA693" s="529"/>
      <c r="BB693" s="529"/>
      <c r="BC693" s="529"/>
      <c r="BD693" s="529"/>
      <c r="BE693" s="529"/>
      <c r="BF693" s="529"/>
      <c r="BG693" s="529"/>
      <c r="BH693" s="529"/>
      <c r="BI693" s="529"/>
      <c r="BJ693" s="529"/>
      <c r="BK693" s="529"/>
      <c r="BL693" s="529"/>
      <c r="BM693" s="529"/>
      <c r="BN693" s="529"/>
      <c r="BO693" s="529"/>
      <c r="BP693" s="529"/>
      <c r="BQ693" s="529"/>
      <c r="BR693" s="529"/>
      <c r="BS693" s="529"/>
      <c r="BT693" s="529"/>
      <c r="BU693" s="529"/>
      <c r="BV693" s="529"/>
      <c r="BW693" s="529"/>
      <c r="BX693" s="529"/>
      <c r="BY693" s="529"/>
      <c r="BZ693" s="529"/>
      <c r="CA693" s="529"/>
      <c r="CB693" s="529"/>
      <c r="CC693" s="529"/>
      <c r="CD693" s="529"/>
      <c r="CE693" s="529"/>
      <c r="CF693" s="529"/>
      <c r="CG693" s="529"/>
      <c r="CH693" s="529"/>
      <c r="CI693" s="529"/>
      <c r="CJ693" s="529"/>
    </row>
    <row r="694" spans="1:88" s="528" customFormat="1" x14ac:dyDescent="0.3">
      <c r="A694" s="563" t="s">
        <v>2800</v>
      </c>
      <c r="B694" s="552" t="str">
        <f t="shared" si="20"/>
        <v/>
      </c>
      <c r="C694" s="558" t="s">
        <v>2801</v>
      </c>
      <c r="D694" s="528">
        <v>0</v>
      </c>
      <c r="E694" s="528">
        <v>0</v>
      </c>
      <c r="F694" s="528">
        <v>0</v>
      </c>
      <c r="G694" s="528">
        <v>0</v>
      </c>
      <c r="H694" s="528">
        <v>0</v>
      </c>
      <c r="I694" s="528">
        <v>0</v>
      </c>
      <c r="J694" s="528">
        <v>0</v>
      </c>
      <c r="K694" s="528">
        <v>0</v>
      </c>
      <c r="L694" s="528">
        <v>0</v>
      </c>
      <c r="M694" s="528">
        <v>0</v>
      </c>
      <c r="N694" s="528">
        <v>0</v>
      </c>
      <c r="O694" s="528">
        <v>0</v>
      </c>
      <c r="P694" s="528">
        <v>0</v>
      </c>
      <c r="Q694" s="528">
        <v>0</v>
      </c>
      <c r="R694" s="528">
        <v>0</v>
      </c>
      <c r="S694" s="528">
        <v>0</v>
      </c>
      <c r="T694" s="528">
        <v>0</v>
      </c>
      <c r="U694" s="528">
        <v>0</v>
      </c>
      <c r="V694" s="528">
        <v>0</v>
      </c>
      <c r="W694" s="528">
        <v>0</v>
      </c>
      <c r="X694" s="528">
        <v>0</v>
      </c>
      <c r="Y694" s="528">
        <v>0</v>
      </c>
      <c r="Z694" s="528">
        <v>0</v>
      </c>
      <c r="AC694" s="529"/>
      <c r="AD694" s="529"/>
      <c r="AE694" s="529"/>
      <c r="AF694" s="554"/>
      <c r="AG694" s="554"/>
      <c r="AH694" s="554"/>
      <c r="AI694" s="554"/>
      <c r="AJ694" s="529"/>
      <c r="AM694" s="529"/>
      <c r="AN694" s="529"/>
      <c r="AO694" s="529"/>
      <c r="AP694" s="529"/>
      <c r="AQ694" s="529"/>
      <c r="AR694" s="529"/>
      <c r="AS694" s="529"/>
      <c r="AT694" s="529"/>
      <c r="AU694" s="529"/>
      <c r="AV694" s="529"/>
      <c r="AW694" s="529"/>
      <c r="AX694" s="529"/>
      <c r="AY694" s="529"/>
      <c r="AZ694" s="529"/>
      <c r="BA694" s="529"/>
      <c r="BB694" s="529"/>
      <c r="BC694" s="529"/>
      <c r="BD694" s="529"/>
      <c r="BE694" s="529"/>
      <c r="BF694" s="529"/>
      <c r="BG694" s="529"/>
      <c r="BH694" s="529"/>
      <c r="BI694" s="529"/>
      <c r="BJ694" s="529"/>
      <c r="BK694" s="529"/>
      <c r="BL694" s="529"/>
      <c r="BM694" s="529"/>
      <c r="BN694" s="529"/>
      <c r="BO694" s="529"/>
      <c r="BP694" s="529"/>
      <c r="BQ694" s="529"/>
      <c r="BR694" s="529"/>
      <c r="BS694" s="529"/>
      <c r="BT694" s="529"/>
      <c r="BU694" s="529"/>
      <c r="BV694" s="529"/>
      <c r="BW694" s="529"/>
      <c r="BX694" s="529"/>
      <c r="BY694" s="529"/>
      <c r="BZ694" s="529"/>
      <c r="CA694" s="529"/>
      <c r="CB694" s="529"/>
      <c r="CC694" s="529"/>
      <c r="CD694" s="529"/>
      <c r="CE694" s="529"/>
      <c r="CF694" s="529"/>
      <c r="CG694" s="529"/>
      <c r="CH694" s="529"/>
      <c r="CI694" s="529"/>
      <c r="CJ694" s="529"/>
    </row>
    <row r="695" spans="1:88" s="528" customFormat="1" x14ac:dyDescent="0.3">
      <c r="A695" s="563" t="s">
        <v>2802</v>
      </c>
      <c r="B695" s="552" t="str">
        <f t="shared" si="20"/>
        <v/>
      </c>
      <c r="C695" s="558" t="s">
        <v>2803</v>
      </c>
      <c r="D695" s="528">
        <v>0</v>
      </c>
      <c r="E695" s="528">
        <v>0</v>
      </c>
      <c r="F695" s="528">
        <v>0</v>
      </c>
      <c r="G695" s="528">
        <v>0</v>
      </c>
      <c r="H695" s="528">
        <v>0</v>
      </c>
      <c r="I695" s="528">
        <v>0</v>
      </c>
      <c r="J695" s="528">
        <v>0</v>
      </c>
      <c r="K695" s="528">
        <v>0</v>
      </c>
      <c r="L695" s="528">
        <v>0</v>
      </c>
      <c r="M695" s="528">
        <v>0</v>
      </c>
      <c r="N695" s="528">
        <v>0</v>
      </c>
      <c r="O695" s="528">
        <v>0</v>
      </c>
      <c r="P695" s="528">
        <v>0</v>
      </c>
      <c r="Q695" s="528">
        <v>0</v>
      </c>
      <c r="R695" s="528">
        <v>0</v>
      </c>
      <c r="S695" s="528">
        <v>0</v>
      </c>
      <c r="T695" s="528">
        <v>0</v>
      </c>
      <c r="U695" s="528">
        <v>0</v>
      </c>
      <c r="V695" s="528">
        <v>0</v>
      </c>
      <c r="W695" s="528">
        <v>0</v>
      </c>
      <c r="X695" s="528">
        <v>0</v>
      </c>
      <c r="Y695" s="528">
        <v>0</v>
      </c>
      <c r="Z695" s="528">
        <v>0</v>
      </c>
      <c r="AC695" s="529"/>
      <c r="AD695" s="529"/>
      <c r="AE695" s="529"/>
      <c r="AF695" s="554"/>
      <c r="AG695" s="554"/>
      <c r="AH695" s="554"/>
      <c r="AI695" s="554"/>
      <c r="AJ695" s="529"/>
      <c r="AM695" s="529"/>
      <c r="AN695" s="529"/>
      <c r="AO695" s="529"/>
      <c r="AP695" s="529"/>
      <c r="AQ695" s="529"/>
      <c r="AR695" s="529"/>
      <c r="AS695" s="529"/>
      <c r="AT695" s="529"/>
      <c r="AU695" s="529"/>
      <c r="AV695" s="529"/>
      <c r="AW695" s="529"/>
      <c r="AX695" s="529"/>
      <c r="AY695" s="529"/>
      <c r="AZ695" s="529"/>
      <c r="BA695" s="529"/>
      <c r="BB695" s="529"/>
      <c r="BC695" s="529"/>
      <c r="BD695" s="529"/>
      <c r="BE695" s="529"/>
      <c r="BF695" s="529"/>
      <c r="BG695" s="529"/>
      <c r="BH695" s="529"/>
      <c r="BI695" s="529"/>
      <c r="BJ695" s="529"/>
      <c r="BK695" s="529"/>
      <c r="BL695" s="529"/>
      <c r="BM695" s="529"/>
      <c r="BN695" s="529"/>
      <c r="BO695" s="529"/>
      <c r="BP695" s="529"/>
      <c r="BQ695" s="529"/>
      <c r="BR695" s="529"/>
      <c r="BS695" s="529"/>
      <c r="BT695" s="529"/>
      <c r="BU695" s="529"/>
      <c r="BV695" s="529"/>
      <c r="BW695" s="529"/>
      <c r="BX695" s="529"/>
      <c r="BY695" s="529"/>
      <c r="BZ695" s="529"/>
      <c r="CA695" s="529"/>
      <c r="CB695" s="529"/>
      <c r="CC695" s="529"/>
      <c r="CD695" s="529"/>
      <c r="CE695" s="529"/>
      <c r="CF695" s="529"/>
      <c r="CG695" s="529"/>
      <c r="CH695" s="529"/>
      <c r="CI695" s="529"/>
      <c r="CJ695" s="529"/>
    </row>
    <row r="696" spans="1:88" s="528" customFormat="1" x14ac:dyDescent="0.3">
      <c r="A696" s="563" t="s">
        <v>2804</v>
      </c>
      <c r="B696" s="552" t="str">
        <f t="shared" si="20"/>
        <v/>
      </c>
      <c r="C696" s="558" t="s">
        <v>2805</v>
      </c>
      <c r="D696" s="528">
        <v>0</v>
      </c>
      <c r="E696" s="528">
        <v>0</v>
      </c>
      <c r="F696" s="528">
        <v>0</v>
      </c>
      <c r="G696" s="528">
        <v>0</v>
      </c>
      <c r="H696" s="528">
        <v>0</v>
      </c>
      <c r="I696" s="528">
        <v>0</v>
      </c>
      <c r="J696" s="528">
        <v>0</v>
      </c>
      <c r="K696" s="528">
        <v>0</v>
      </c>
      <c r="L696" s="528">
        <v>0</v>
      </c>
      <c r="M696" s="528">
        <v>0</v>
      </c>
      <c r="N696" s="528">
        <v>0</v>
      </c>
      <c r="O696" s="528">
        <v>0</v>
      </c>
      <c r="P696" s="528">
        <v>0</v>
      </c>
      <c r="Q696" s="528">
        <v>0</v>
      </c>
      <c r="R696" s="528">
        <v>0</v>
      </c>
      <c r="S696" s="528">
        <v>0</v>
      </c>
      <c r="T696" s="528">
        <v>0</v>
      </c>
      <c r="U696" s="528">
        <v>0</v>
      </c>
      <c r="V696" s="528">
        <v>0</v>
      </c>
      <c r="W696" s="528">
        <v>0</v>
      </c>
      <c r="X696" s="528">
        <v>0</v>
      </c>
      <c r="Y696" s="528">
        <v>0</v>
      </c>
      <c r="Z696" s="528">
        <v>0</v>
      </c>
      <c r="AC696" s="529"/>
      <c r="AD696" s="529"/>
      <c r="AE696" s="529"/>
      <c r="AF696" s="554"/>
      <c r="AG696" s="554"/>
      <c r="AH696" s="554"/>
      <c r="AI696" s="554"/>
      <c r="AJ696" s="529"/>
      <c r="AM696" s="529"/>
      <c r="AN696" s="529"/>
      <c r="AO696" s="529"/>
      <c r="AP696" s="529"/>
      <c r="AQ696" s="529"/>
      <c r="AR696" s="529"/>
      <c r="AS696" s="529"/>
      <c r="AT696" s="529"/>
      <c r="AU696" s="529"/>
      <c r="AV696" s="529"/>
      <c r="AW696" s="529"/>
      <c r="AX696" s="529"/>
      <c r="AY696" s="529"/>
      <c r="AZ696" s="529"/>
      <c r="BA696" s="529"/>
      <c r="BB696" s="529"/>
      <c r="BC696" s="529"/>
      <c r="BD696" s="529"/>
      <c r="BE696" s="529"/>
      <c r="BF696" s="529"/>
      <c r="BG696" s="529"/>
      <c r="BH696" s="529"/>
      <c r="BI696" s="529"/>
      <c r="BJ696" s="529"/>
      <c r="BK696" s="529"/>
      <c r="BL696" s="529"/>
      <c r="BM696" s="529"/>
      <c r="BN696" s="529"/>
      <c r="BO696" s="529"/>
      <c r="BP696" s="529"/>
      <c r="BQ696" s="529"/>
      <c r="BR696" s="529"/>
      <c r="BS696" s="529"/>
      <c r="BT696" s="529"/>
      <c r="BU696" s="529"/>
      <c r="BV696" s="529"/>
      <c r="BW696" s="529"/>
      <c r="BX696" s="529"/>
      <c r="BY696" s="529"/>
      <c r="BZ696" s="529"/>
      <c r="CA696" s="529"/>
      <c r="CB696" s="529"/>
      <c r="CC696" s="529"/>
      <c r="CD696" s="529"/>
      <c r="CE696" s="529"/>
      <c r="CF696" s="529"/>
      <c r="CG696" s="529"/>
      <c r="CH696" s="529"/>
      <c r="CI696" s="529"/>
      <c r="CJ696" s="529"/>
    </row>
    <row r="697" spans="1:88" s="528" customFormat="1" x14ac:dyDescent="0.3">
      <c r="A697" s="563" t="s">
        <v>2806</v>
      </c>
      <c r="B697" s="552" t="str">
        <f t="shared" si="20"/>
        <v/>
      </c>
      <c r="C697" s="558" t="s">
        <v>2807</v>
      </c>
      <c r="D697" s="528">
        <v>0</v>
      </c>
      <c r="E697" s="528">
        <v>0</v>
      </c>
      <c r="F697" s="528">
        <v>0</v>
      </c>
      <c r="G697" s="528">
        <v>0</v>
      </c>
      <c r="H697" s="528">
        <v>0</v>
      </c>
      <c r="I697" s="528">
        <v>0</v>
      </c>
      <c r="J697" s="528">
        <v>0</v>
      </c>
      <c r="K697" s="528">
        <v>0</v>
      </c>
      <c r="L697" s="528">
        <v>0</v>
      </c>
      <c r="M697" s="528">
        <v>0</v>
      </c>
      <c r="N697" s="528">
        <v>0</v>
      </c>
      <c r="O697" s="528">
        <v>0</v>
      </c>
      <c r="P697" s="528">
        <v>0</v>
      </c>
      <c r="Q697" s="528">
        <v>0</v>
      </c>
      <c r="R697" s="528">
        <v>0</v>
      </c>
      <c r="S697" s="528">
        <v>0</v>
      </c>
      <c r="T697" s="528">
        <v>0</v>
      </c>
      <c r="U697" s="528">
        <v>0</v>
      </c>
      <c r="V697" s="528">
        <v>0</v>
      </c>
      <c r="W697" s="528">
        <v>0</v>
      </c>
      <c r="X697" s="528">
        <v>0</v>
      </c>
      <c r="Y697" s="528">
        <v>0</v>
      </c>
      <c r="Z697" s="528">
        <v>0</v>
      </c>
      <c r="AC697" s="529"/>
      <c r="AD697" s="529"/>
      <c r="AE697" s="529"/>
      <c r="AF697" s="554"/>
      <c r="AG697" s="554"/>
      <c r="AH697" s="554"/>
      <c r="AI697" s="554"/>
      <c r="AJ697" s="529"/>
      <c r="AM697" s="529"/>
      <c r="AN697" s="529"/>
      <c r="AO697" s="529"/>
      <c r="AP697" s="529"/>
      <c r="AQ697" s="529"/>
      <c r="AR697" s="529"/>
      <c r="AS697" s="529"/>
      <c r="AT697" s="529"/>
      <c r="AU697" s="529"/>
      <c r="AV697" s="529"/>
      <c r="AW697" s="529"/>
      <c r="AX697" s="529"/>
      <c r="AY697" s="529"/>
      <c r="AZ697" s="529"/>
      <c r="BA697" s="529"/>
      <c r="BB697" s="529"/>
      <c r="BC697" s="529"/>
      <c r="BD697" s="529"/>
      <c r="BE697" s="529"/>
      <c r="BF697" s="529"/>
      <c r="BG697" s="529"/>
      <c r="BH697" s="529"/>
      <c r="BI697" s="529"/>
      <c r="BJ697" s="529"/>
      <c r="BK697" s="529"/>
      <c r="BL697" s="529"/>
      <c r="BM697" s="529"/>
      <c r="BN697" s="529"/>
      <c r="BO697" s="529"/>
      <c r="BP697" s="529"/>
      <c r="BQ697" s="529"/>
      <c r="BR697" s="529"/>
      <c r="BS697" s="529"/>
      <c r="BT697" s="529"/>
      <c r="BU697" s="529"/>
      <c r="BV697" s="529"/>
      <c r="BW697" s="529"/>
      <c r="BX697" s="529"/>
      <c r="BY697" s="529"/>
      <c r="BZ697" s="529"/>
      <c r="CA697" s="529"/>
      <c r="CB697" s="529"/>
      <c r="CC697" s="529"/>
      <c r="CD697" s="529"/>
      <c r="CE697" s="529"/>
      <c r="CF697" s="529"/>
      <c r="CG697" s="529"/>
      <c r="CH697" s="529"/>
      <c r="CI697" s="529"/>
      <c r="CJ697" s="529"/>
    </row>
    <row r="698" spans="1:88" s="528" customFormat="1" x14ac:dyDescent="0.3">
      <c r="A698" s="563" t="s">
        <v>2808</v>
      </c>
      <c r="B698" s="552" t="str">
        <f t="shared" si="20"/>
        <v/>
      </c>
      <c r="C698" s="558" t="s">
        <v>2809</v>
      </c>
      <c r="D698" s="528">
        <v>0</v>
      </c>
      <c r="E698" s="528">
        <v>0</v>
      </c>
      <c r="F698" s="528">
        <v>0</v>
      </c>
      <c r="G698" s="528">
        <v>0</v>
      </c>
      <c r="H698" s="528">
        <v>0</v>
      </c>
      <c r="I698" s="528">
        <v>0</v>
      </c>
      <c r="J698" s="528">
        <v>0</v>
      </c>
      <c r="K698" s="528">
        <v>0</v>
      </c>
      <c r="L698" s="528">
        <v>0</v>
      </c>
      <c r="M698" s="528">
        <v>0</v>
      </c>
      <c r="N698" s="528">
        <v>0</v>
      </c>
      <c r="O698" s="528">
        <v>0</v>
      </c>
      <c r="P698" s="528">
        <v>0</v>
      </c>
      <c r="Q698" s="528">
        <v>0</v>
      </c>
      <c r="R698" s="528">
        <v>0</v>
      </c>
      <c r="S698" s="528">
        <v>0</v>
      </c>
      <c r="T698" s="528">
        <v>0</v>
      </c>
      <c r="U698" s="528">
        <v>0</v>
      </c>
      <c r="V698" s="528">
        <v>0</v>
      </c>
      <c r="W698" s="528">
        <v>0</v>
      </c>
      <c r="X698" s="528">
        <v>0</v>
      </c>
      <c r="Y698" s="528">
        <v>0</v>
      </c>
      <c r="Z698" s="528">
        <v>0</v>
      </c>
      <c r="AC698" s="529"/>
      <c r="AD698" s="529"/>
      <c r="AE698" s="529"/>
      <c r="AF698" s="554"/>
      <c r="AG698" s="554"/>
      <c r="AH698" s="554"/>
      <c r="AI698" s="554"/>
      <c r="AJ698" s="529"/>
      <c r="AM698" s="529"/>
      <c r="AN698" s="529"/>
      <c r="AO698" s="529"/>
      <c r="AP698" s="529"/>
      <c r="AQ698" s="529"/>
      <c r="AR698" s="529"/>
      <c r="AS698" s="529"/>
      <c r="AT698" s="529"/>
      <c r="AU698" s="529"/>
      <c r="AV698" s="529"/>
      <c r="AW698" s="529"/>
      <c r="AX698" s="529"/>
      <c r="AY698" s="529"/>
      <c r="AZ698" s="529"/>
      <c r="BA698" s="529"/>
      <c r="BB698" s="529"/>
      <c r="BC698" s="529"/>
      <c r="BD698" s="529"/>
      <c r="BE698" s="529"/>
      <c r="BF698" s="529"/>
      <c r="BG698" s="529"/>
      <c r="BH698" s="529"/>
      <c r="BI698" s="529"/>
      <c r="BJ698" s="529"/>
      <c r="BK698" s="529"/>
      <c r="BL698" s="529"/>
      <c r="BM698" s="529"/>
      <c r="BN698" s="529"/>
      <c r="BO698" s="529"/>
      <c r="BP698" s="529"/>
      <c r="BQ698" s="529"/>
      <c r="BR698" s="529"/>
      <c r="BS698" s="529"/>
      <c r="BT698" s="529"/>
      <c r="BU698" s="529"/>
      <c r="BV698" s="529"/>
      <c r="BW698" s="529"/>
      <c r="BX698" s="529"/>
      <c r="BY698" s="529"/>
      <c r="BZ698" s="529"/>
      <c r="CA698" s="529"/>
      <c r="CB698" s="529"/>
      <c r="CC698" s="529"/>
      <c r="CD698" s="529"/>
      <c r="CE698" s="529"/>
      <c r="CF698" s="529"/>
      <c r="CG698" s="529"/>
      <c r="CH698" s="529"/>
      <c r="CI698" s="529"/>
      <c r="CJ698" s="529"/>
    </row>
    <row r="699" spans="1:88" s="528" customFormat="1" x14ac:dyDescent="0.3">
      <c r="A699" s="563" t="s">
        <v>2810</v>
      </c>
      <c r="B699" s="552" t="str">
        <f t="shared" si="20"/>
        <v/>
      </c>
      <c r="C699" s="556" t="s">
        <v>2811</v>
      </c>
      <c r="D699" s="528">
        <v>0</v>
      </c>
      <c r="E699" s="528">
        <v>0</v>
      </c>
      <c r="F699" s="528">
        <v>0</v>
      </c>
      <c r="G699" s="528">
        <v>0</v>
      </c>
      <c r="H699" s="528">
        <v>0</v>
      </c>
      <c r="I699" s="528">
        <v>0</v>
      </c>
      <c r="J699" s="528">
        <v>0</v>
      </c>
      <c r="K699" s="528">
        <v>0</v>
      </c>
      <c r="L699" s="528">
        <v>0</v>
      </c>
      <c r="M699" s="528">
        <v>0</v>
      </c>
      <c r="N699" s="528">
        <v>0</v>
      </c>
      <c r="O699" s="528">
        <v>0</v>
      </c>
      <c r="P699" s="528">
        <v>0</v>
      </c>
      <c r="Q699" s="528">
        <v>0</v>
      </c>
      <c r="R699" s="528">
        <v>0</v>
      </c>
      <c r="S699" s="528">
        <v>0</v>
      </c>
      <c r="T699" s="528">
        <v>0</v>
      </c>
      <c r="U699" s="528">
        <v>0</v>
      </c>
      <c r="V699" s="528">
        <v>0</v>
      </c>
      <c r="W699" s="528">
        <v>0</v>
      </c>
      <c r="X699" s="528">
        <v>0</v>
      </c>
      <c r="Y699" s="528">
        <v>0</v>
      </c>
      <c r="Z699" s="528">
        <v>0</v>
      </c>
      <c r="AC699" s="529"/>
      <c r="AD699" s="529"/>
      <c r="AE699" s="529"/>
      <c r="AF699" s="554"/>
      <c r="AG699" s="554"/>
      <c r="AH699" s="554"/>
      <c r="AI699" s="554"/>
      <c r="AJ699" s="529"/>
      <c r="AM699" s="529"/>
      <c r="AN699" s="529"/>
      <c r="AO699" s="529"/>
      <c r="AP699" s="529"/>
      <c r="AQ699" s="529"/>
      <c r="AR699" s="529"/>
      <c r="AS699" s="529"/>
      <c r="AT699" s="529"/>
      <c r="AU699" s="529"/>
      <c r="AV699" s="529"/>
      <c r="AW699" s="529"/>
      <c r="AX699" s="529"/>
      <c r="AY699" s="529"/>
      <c r="AZ699" s="529"/>
      <c r="BA699" s="529"/>
      <c r="BB699" s="529"/>
      <c r="BC699" s="529"/>
      <c r="BD699" s="529"/>
      <c r="BE699" s="529"/>
      <c r="BF699" s="529"/>
      <c r="BG699" s="529"/>
      <c r="BH699" s="529"/>
      <c r="BI699" s="529"/>
      <c r="BJ699" s="529"/>
      <c r="BK699" s="529"/>
      <c r="BL699" s="529"/>
      <c r="BM699" s="529"/>
      <c r="BN699" s="529"/>
      <c r="BO699" s="529"/>
      <c r="BP699" s="529"/>
      <c r="BQ699" s="529"/>
      <c r="BR699" s="529"/>
      <c r="BS699" s="529"/>
      <c r="BT699" s="529"/>
      <c r="BU699" s="529"/>
      <c r="BV699" s="529"/>
      <c r="BW699" s="529"/>
      <c r="BX699" s="529"/>
      <c r="BY699" s="529"/>
      <c r="BZ699" s="529"/>
      <c r="CA699" s="529"/>
      <c r="CB699" s="529"/>
      <c r="CC699" s="529"/>
      <c r="CD699" s="529"/>
      <c r="CE699" s="529"/>
      <c r="CF699" s="529"/>
      <c r="CG699" s="529"/>
      <c r="CH699" s="529"/>
      <c r="CI699" s="529"/>
      <c r="CJ699" s="529"/>
    </row>
    <row r="700" spans="1:88" s="528" customFormat="1" x14ac:dyDescent="0.3">
      <c r="A700" s="563" t="s">
        <v>2812</v>
      </c>
      <c r="B700" s="552" t="str">
        <f t="shared" si="20"/>
        <v/>
      </c>
      <c r="C700" s="558" t="s">
        <v>2813</v>
      </c>
      <c r="D700" s="528">
        <v>0</v>
      </c>
      <c r="E700" s="528">
        <v>0</v>
      </c>
      <c r="F700" s="528">
        <v>0</v>
      </c>
      <c r="G700" s="528">
        <v>0</v>
      </c>
      <c r="H700" s="528">
        <v>0</v>
      </c>
      <c r="I700" s="528">
        <v>0</v>
      </c>
      <c r="J700" s="528">
        <v>0</v>
      </c>
      <c r="K700" s="528">
        <v>0</v>
      </c>
      <c r="L700" s="528">
        <v>0</v>
      </c>
      <c r="M700" s="528">
        <v>0</v>
      </c>
      <c r="N700" s="528">
        <v>0</v>
      </c>
      <c r="O700" s="528">
        <v>0</v>
      </c>
      <c r="P700" s="528">
        <v>0</v>
      </c>
      <c r="Q700" s="528">
        <v>0</v>
      </c>
      <c r="R700" s="528">
        <v>0</v>
      </c>
      <c r="S700" s="528">
        <v>0</v>
      </c>
      <c r="T700" s="528">
        <v>0</v>
      </c>
      <c r="U700" s="528">
        <v>0</v>
      </c>
      <c r="V700" s="528">
        <v>0</v>
      </c>
      <c r="W700" s="528">
        <v>0</v>
      </c>
      <c r="X700" s="528">
        <v>0</v>
      </c>
      <c r="Y700" s="528">
        <v>0</v>
      </c>
      <c r="Z700" s="528">
        <v>0</v>
      </c>
      <c r="AC700" s="529"/>
      <c r="AD700" s="529"/>
      <c r="AE700" s="529"/>
      <c r="AF700" s="554"/>
      <c r="AG700" s="554"/>
      <c r="AH700" s="554"/>
      <c r="AI700" s="554"/>
      <c r="AJ700" s="529"/>
      <c r="AM700" s="529"/>
      <c r="AN700" s="529"/>
      <c r="AO700" s="529"/>
      <c r="AP700" s="529"/>
      <c r="AQ700" s="529"/>
      <c r="AR700" s="529"/>
      <c r="AS700" s="529"/>
      <c r="AT700" s="529"/>
      <c r="AU700" s="529"/>
      <c r="AV700" s="529"/>
      <c r="AW700" s="529"/>
      <c r="AX700" s="529"/>
      <c r="AY700" s="529"/>
      <c r="AZ700" s="529"/>
      <c r="BA700" s="529"/>
      <c r="BB700" s="529"/>
      <c r="BC700" s="529"/>
      <c r="BD700" s="529"/>
      <c r="BE700" s="529"/>
      <c r="BF700" s="529"/>
      <c r="BG700" s="529"/>
      <c r="BH700" s="529"/>
      <c r="BI700" s="529"/>
      <c r="BJ700" s="529"/>
      <c r="BK700" s="529"/>
      <c r="BL700" s="529"/>
      <c r="BM700" s="529"/>
      <c r="BN700" s="529"/>
      <c r="BO700" s="529"/>
      <c r="BP700" s="529"/>
      <c r="BQ700" s="529"/>
      <c r="BR700" s="529"/>
      <c r="BS700" s="529"/>
      <c r="BT700" s="529"/>
      <c r="BU700" s="529"/>
      <c r="BV700" s="529"/>
      <c r="BW700" s="529"/>
      <c r="BX700" s="529"/>
      <c r="BY700" s="529"/>
      <c r="BZ700" s="529"/>
      <c r="CA700" s="529"/>
      <c r="CB700" s="529"/>
      <c r="CC700" s="529"/>
      <c r="CD700" s="529"/>
      <c r="CE700" s="529"/>
      <c r="CF700" s="529"/>
      <c r="CG700" s="529"/>
      <c r="CH700" s="529"/>
      <c r="CI700" s="529"/>
      <c r="CJ700" s="529"/>
    </row>
    <row r="701" spans="1:88" s="528" customFormat="1" x14ac:dyDescent="0.3">
      <c r="A701" s="563" t="s">
        <v>2814</v>
      </c>
      <c r="B701" s="552" t="str">
        <f t="shared" si="20"/>
        <v/>
      </c>
      <c r="C701" s="558" t="s">
        <v>2815</v>
      </c>
      <c r="D701" s="528">
        <v>0</v>
      </c>
      <c r="E701" s="528">
        <v>0</v>
      </c>
      <c r="F701" s="528">
        <v>0</v>
      </c>
      <c r="G701" s="528">
        <v>0</v>
      </c>
      <c r="H701" s="528">
        <v>0</v>
      </c>
      <c r="I701" s="528">
        <v>0</v>
      </c>
      <c r="J701" s="528">
        <v>0</v>
      </c>
      <c r="K701" s="528">
        <v>0</v>
      </c>
      <c r="L701" s="528">
        <v>0</v>
      </c>
      <c r="M701" s="528">
        <v>0</v>
      </c>
      <c r="N701" s="528">
        <v>0</v>
      </c>
      <c r="O701" s="528">
        <v>0</v>
      </c>
      <c r="P701" s="528">
        <v>0</v>
      </c>
      <c r="Q701" s="528">
        <v>0</v>
      </c>
      <c r="R701" s="528">
        <v>0</v>
      </c>
      <c r="S701" s="528">
        <v>0</v>
      </c>
      <c r="T701" s="528">
        <v>0</v>
      </c>
      <c r="U701" s="528">
        <v>0</v>
      </c>
      <c r="V701" s="528">
        <v>0</v>
      </c>
      <c r="W701" s="528">
        <v>0</v>
      </c>
      <c r="X701" s="528">
        <v>0</v>
      </c>
      <c r="Y701" s="528">
        <v>0</v>
      </c>
      <c r="Z701" s="528">
        <v>0</v>
      </c>
      <c r="AC701" s="529"/>
      <c r="AD701" s="529"/>
      <c r="AE701" s="529"/>
      <c r="AF701" s="554"/>
      <c r="AG701" s="554"/>
      <c r="AH701" s="554"/>
      <c r="AI701" s="554"/>
      <c r="AJ701" s="529"/>
      <c r="AM701" s="529"/>
      <c r="AN701" s="529"/>
      <c r="AO701" s="529"/>
      <c r="AP701" s="529"/>
      <c r="AQ701" s="529"/>
      <c r="AR701" s="529"/>
      <c r="AS701" s="529"/>
      <c r="AT701" s="529"/>
      <c r="AU701" s="529"/>
      <c r="AV701" s="529"/>
      <c r="AW701" s="529"/>
      <c r="AX701" s="529"/>
      <c r="AY701" s="529"/>
      <c r="AZ701" s="529"/>
      <c r="BA701" s="529"/>
      <c r="BB701" s="529"/>
      <c r="BC701" s="529"/>
      <c r="BD701" s="529"/>
      <c r="BE701" s="529"/>
      <c r="BF701" s="529"/>
      <c r="BG701" s="529"/>
      <c r="BH701" s="529"/>
      <c r="BI701" s="529"/>
      <c r="BJ701" s="529"/>
      <c r="BK701" s="529"/>
      <c r="BL701" s="529"/>
      <c r="BM701" s="529"/>
      <c r="BN701" s="529"/>
      <c r="BO701" s="529"/>
      <c r="BP701" s="529"/>
      <c r="BQ701" s="529"/>
      <c r="BR701" s="529"/>
      <c r="BS701" s="529"/>
      <c r="BT701" s="529"/>
      <c r="BU701" s="529"/>
      <c r="BV701" s="529"/>
      <c r="BW701" s="529"/>
      <c r="BX701" s="529"/>
      <c r="BY701" s="529"/>
      <c r="BZ701" s="529"/>
      <c r="CA701" s="529"/>
      <c r="CB701" s="529"/>
      <c r="CC701" s="529"/>
      <c r="CD701" s="529"/>
      <c r="CE701" s="529"/>
      <c r="CF701" s="529"/>
      <c r="CG701" s="529"/>
      <c r="CH701" s="529"/>
      <c r="CI701" s="529"/>
      <c r="CJ701" s="529"/>
    </row>
    <row r="702" spans="1:88" s="528" customFormat="1" x14ac:dyDescent="0.3">
      <c r="A702" s="563" t="s">
        <v>2816</v>
      </c>
      <c r="B702" s="552" t="str">
        <f t="shared" si="20"/>
        <v>X</v>
      </c>
      <c r="C702" s="556" t="s">
        <v>2817</v>
      </c>
      <c r="D702" s="528">
        <v>7.5162139999999997</v>
      </c>
      <c r="E702" s="528">
        <v>16.339454650878906</v>
      </c>
      <c r="F702" s="528">
        <v>14.376086235046387</v>
      </c>
      <c r="G702" s="528">
        <v>13.882465362548828</v>
      </c>
      <c r="H702" s="528">
        <v>17.859443664550781</v>
      </c>
      <c r="I702" s="528">
        <v>23.555753707885742</v>
      </c>
      <c r="J702" s="528">
        <v>19.337400436401367</v>
      </c>
      <c r="K702" s="528">
        <v>23.074687957763672</v>
      </c>
      <c r="L702" s="528">
        <v>25.231792449951172</v>
      </c>
      <c r="M702" s="528">
        <v>24.478271484375</v>
      </c>
      <c r="N702" s="528">
        <v>25.626617431640625</v>
      </c>
      <c r="O702" s="528">
        <v>36.166088104248047</v>
      </c>
      <c r="P702" s="528">
        <v>31.481266021728516</v>
      </c>
      <c r="Q702" s="528">
        <v>32.996803283691406</v>
      </c>
      <c r="R702" s="528">
        <v>28.504949569702148</v>
      </c>
      <c r="S702" s="528">
        <v>25.226022720336914</v>
      </c>
      <c r="T702" s="528">
        <v>22.59857177734375</v>
      </c>
      <c r="U702" s="528">
        <v>24.872285842895508</v>
      </c>
      <c r="V702" s="528">
        <v>20.073247909545898</v>
      </c>
      <c r="W702" s="528">
        <v>19.248310089111328</v>
      </c>
      <c r="X702" s="528">
        <v>20.565448760986328</v>
      </c>
      <c r="Y702" s="528">
        <v>24.61199951171875</v>
      </c>
      <c r="Z702" s="528">
        <v>17.556428909301758</v>
      </c>
      <c r="AC702" s="529"/>
      <c r="AD702" s="529"/>
      <c r="AE702" s="529"/>
      <c r="AF702" s="554"/>
      <c r="AG702" s="554"/>
      <c r="AH702" s="554"/>
      <c r="AI702" s="554"/>
      <c r="AJ702" s="529"/>
      <c r="AM702" s="529"/>
      <c r="AN702" s="529"/>
      <c r="AO702" s="529"/>
      <c r="AP702" s="529"/>
      <c r="AQ702" s="529"/>
      <c r="AR702" s="529"/>
      <c r="AS702" s="529"/>
      <c r="AT702" s="529"/>
      <c r="AU702" s="529"/>
      <c r="AV702" s="529"/>
      <c r="AW702" s="529"/>
      <c r="AX702" s="529"/>
      <c r="AY702" s="529"/>
      <c r="AZ702" s="529"/>
      <c r="BA702" s="529"/>
      <c r="BB702" s="529"/>
      <c r="BC702" s="529"/>
      <c r="BD702" s="529"/>
      <c r="BE702" s="529"/>
      <c r="BF702" s="529"/>
      <c r="BG702" s="529"/>
      <c r="BH702" s="529"/>
      <c r="BI702" s="529"/>
      <c r="BJ702" s="529"/>
      <c r="BK702" s="529"/>
      <c r="BL702" s="529"/>
      <c r="BM702" s="529"/>
      <c r="BN702" s="529"/>
      <c r="BO702" s="529"/>
      <c r="BP702" s="529"/>
      <c r="BQ702" s="529"/>
      <c r="BR702" s="529"/>
      <c r="BS702" s="529"/>
      <c r="BT702" s="529"/>
      <c r="BU702" s="529"/>
      <c r="BV702" s="529"/>
      <c r="BW702" s="529"/>
      <c r="BX702" s="529"/>
      <c r="BY702" s="529"/>
      <c r="BZ702" s="529"/>
      <c r="CA702" s="529"/>
      <c r="CB702" s="529"/>
      <c r="CC702" s="529"/>
      <c r="CD702" s="529"/>
      <c r="CE702" s="529"/>
      <c r="CF702" s="529"/>
      <c r="CG702" s="529"/>
      <c r="CH702" s="529"/>
      <c r="CI702" s="529"/>
      <c r="CJ702" s="529"/>
    </row>
    <row r="703" spans="1:88" s="528" customFormat="1" x14ac:dyDescent="0.3">
      <c r="A703" s="563" t="s">
        <v>2818</v>
      </c>
      <c r="B703" s="552" t="str">
        <f t="shared" si="20"/>
        <v/>
      </c>
      <c r="C703" s="558" t="s">
        <v>2819</v>
      </c>
      <c r="D703" s="528">
        <v>0</v>
      </c>
      <c r="E703" s="528">
        <v>0</v>
      </c>
      <c r="F703" s="528">
        <v>0</v>
      </c>
      <c r="G703" s="528">
        <v>0</v>
      </c>
      <c r="H703" s="528">
        <v>0</v>
      </c>
      <c r="I703" s="528">
        <v>0</v>
      </c>
      <c r="J703" s="528">
        <v>0</v>
      </c>
      <c r="K703" s="528">
        <v>0</v>
      </c>
      <c r="L703" s="528">
        <v>0</v>
      </c>
      <c r="M703" s="528">
        <v>0</v>
      </c>
      <c r="N703" s="528">
        <v>0</v>
      </c>
      <c r="O703" s="528">
        <v>0</v>
      </c>
      <c r="P703" s="528">
        <v>0</v>
      </c>
      <c r="Q703" s="528">
        <v>0</v>
      </c>
      <c r="R703" s="528">
        <v>0</v>
      </c>
      <c r="S703" s="528">
        <v>0</v>
      </c>
      <c r="T703" s="528">
        <v>0</v>
      </c>
      <c r="U703" s="528">
        <v>0</v>
      </c>
      <c r="V703" s="528">
        <v>0</v>
      </c>
      <c r="W703" s="528">
        <v>0</v>
      </c>
      <c r="X703" s="528">
        <v>0</v>
      </c>
      <c r="Y703" s="528">
        <v>0</v>
      </c>
      <c r="Z703" s="528">
        <v>0</v>
      </c>
      <c r="AC703" s="529"/>
      <c r="AD703" s="529"/>
      <c r="AE703" s="529"/>
      <c r="AF703" s="554"/>
      <c r="AG703" s="554"/>
      <c r="AH703" s="554"/>
      <c r="AI703" s="554"/>
      <c r="AJ703" s="529"/>
      <c r="AM703" s="529"/>
      <c r="AN703" s="529"/>
      <c r="AO703" s="529"/>
      <c r="AP703" s="529"/>
      <c r="AQ703" s="529"/>
      <c r="AR703" s="529"/>
      <c r="AS703" s="529"/>
      <c r="AT703" s="529"/>
      <c r="AU703" s="529"/>
      <c r="AV703" s="529"/>
      <c r="AW703" s="529"/>
      <c r="AX703" s="529"/>
      <c r="AY703" s="529"/>
      <c r="AZ703" s="529"/>
      <c r="BA703" s="529"/>
      <c r="BB703" s="529"/>
      <c r="BC703" s="529"/>
      <c r="BD703" s="529"/>
      <c r="BE703" s="529"/>
      <c r="BF703" s="529"/>
      <c r="BG703" s="529"/>
      <c r="BH703" s="529"/>
      <c r="BI703" s="529"/>
      <c r="BJ703" s="529"/>
      <c r="BK703" s="529"/>
      <c r="BL703" s="529"/>
      <c r="BM703" s="529"/>
      <c r="BN703" s="529"/>
      <c r="BO703" s="529"/>
      <c r="BP703" s="529"/>
      <c r="BQ703" s="529"/>
      <c r="BR703" s="529"/>
      <c r="BS703" s="529"/>
      <c r="BT703" s="529"/>
      <c r="BU703" s="529"/>
      <c r="BV703" s="529"/>
      <c r="BW703" s="529"/>
      <c r="BX703" s="529"/>
      <c r="BY703" s="529"/>
      <c r="BZ703" s="529"/>
      <c r="CA703" s="529"/>
      <c r="CB703" s="529"/>
      <c r="CC703" s="529"/>
      <c r="CD703" s="529"/>
      <c r="CE703" s="529"/>
      <c r="CF703" s="529"/>
      <c r="CG703" s="529"/>
      <c r="CH703" s="529"/>
      <c r="CI703" s="529"/>
      <c r="CJ703" s="529"/>
    </row>
    <row r="704" spans="1:88" s="528" customFormat="1" x14ac:dyDescent="0.3">
      <c r="A704" s="563" t="s">
        <v>2820</v>
      </c>
      <c r="B704" s="552" t="str">
        <f t="shared" si="20"/>
        <v>X</v>
      </c>
      <c r="C704" s="558" t="s">
        <v>2821</v>
      </c>
      <c r="D704" s="528">
        <v>7.5162139999999997</v>
      </c>
      <c r="E704" s="528">
        <v>16.339454650878906</v>
      </c>
      <c r="F704" s="528">
        <v>14.376086235046387</v>
      </c>
      <c r="G704" s="528">
        <v>13.882465362548828</v>
      </c>
      <c r="H704" s="528">
        <v>17.859443664550781</v>
      </c>
      <c r="I704" s="528">
        <v>23.555753707885742</v>
      </c>
      <c r="J704" s="528">
        <v>19.337400436401367</v>
      </c>
      <c r="K704" s="528">
        <v>23.074687957763672</v>
      </c>
      <c r="L704" s="528">
        <v>25.231792449951172</v>
      </c>
      <c r="M704" s="528">
        <v>24.478271484375</v>
      </c>
      <c r="N704" s="528">
        <v>25.626617431640625</v>
      </c>
      <c r="O704" s="528">
        <v>36.166088104248047</v>
      </c>
      <c r="P704" s="528">
        <v>31.481266021728516</v>
      </c>
      <c r="Q704" s="528">
        <v>32.996803283691406</v>
      </c>
      <c r="R704" s="528">
        <v>28.504949569702148</v>
      </c>
      <c r="S704" s="528">
        <v>25.226022720336914</v>
      </c>
      <c r="T704" s="528">
        <v>22.59857177734375</v>
      </c>
      <c r="U704" s="528">
        <v>24.872285842895508</v>
      </c>
      <c r="V704" s="528">
        <v>20.073247909545898</v>
      </c>
      <c r="W704" s="528">
        <v>19.248310089111328</v>
      </c>
      <c r="X704" s="528">
        <v>20.565448760986328</v>
      </c>
      <c r="Y704" s="528">
        <v>24.61199951171875</v>
      </c>
      <c r="Z704" s="528">
        <v>17.556428909301758</v>
      </c>
      <c r="AC704" s="529"/>
      <c r="AD704" s="529"/>
      <c r="AE704" s="529"/>
      <c r="AF704" s="554"/>
      <c r="AG704" s="554"/>
      <c r="AH704" s="554"/>
      <c r="AI704" s="554"/>
      <c r="AJ704" s="529"/>
      <c r="AM704" s="529"/>
      <c r="AN704" s="529"/>
      <c r="AO704" s="529"/>
      <c r="AP704" s="529"/>
      <c r="AQ704" s="529"/>
      <c r="AR704" s="529"/>
      <c r="AS704" s="529"/>
      <c r="AT704" s="529"/>
      <c r="AU704" s="529"/>
      <c r="AV704" s="529"/>
      <c r="AW704" s="529"/>
      <c r="AX704" s="529"/>
      <c r="AY704" s="529"/>
      <c r="AZ704" s="529"/>
      <c r="BA704" s="529"/>
      <c r="BB704" s="529"/>
      <c r="BC704" s="529"/>
      <c r="BD704" s="529"/>
      <c r="BE704" s="529"/>
      <c r="BF704" s="529"/>
      <c r="BG704" s="529"/>
      <c r="BH704" s="529"/>
      <c r="BI704" s="529"/>
      <c r="BJ704" s="529"/>
      <c r="BK704" s="529"/>
      <c r="BL704" s="529"/>
      <c r="BM704" s="529"/>
      <c r="BN704" s="529"/>
      <c r="BO704" s="529"/>
      <c r="BP704" s="529"/>
      <c r="BQ704" s="529"/>
      <c r="BR704" s="529"/>
      <c r="BS704" s="529"/>
      <c r="BT704" s="529"/>
      <c r="BU704" s="529"/>
      <c r="BV704" s="529"/>
      <c r="BW704" s="529"/>
      <c r="BX704" s="529"/>
      <c r="BY704" s="529"/>
      <c r="BZ704" s="529"/>
      <c r="CA704" s="529"/>
      <c r="CB704" s="529"/>
      <c r="CC704" s="529"/>
      <c r="CD704" s="529"/>
      <c r="CE704" s="529"/>
      <c r="CF704" s="529"/>
      <c r="CG704" s="529"/>
      <c r="CH704" s="529"/>
      <c r="CI704" s="529"/>
      <c r="CJ704" s="529"/>
    </row>
    <row r="705" spans="1:88" s="528" customFormat="1" x14ac:dyDescent="0.3">
      <c r="A705" s="563" t="s">
        <v>2822</v>
      </c>
      <c r="B705" s="552" t="str">
        <f t="shared" si="20"/>
        <v/>
      </c>
      <c r="C705" s="558" t="s">
        <v>2823</v>
      </c>
      <c r="D705" s="528">
        <v>0</v>
      </c>
      <c r="E705" s="528">
        <v>0</v>
      </c>
      <c r="F705" s="528">
        <v>0</v>
      </c>
      <c r="G705" s="528">
        <v>0</v>
      </c>
      <c r="H705" s="528">
        <v>0</v>
      </c>
      <c r="I705" s="528">
        <v>0</v>
      </c>
      <c r="J705" s="528">
        <v>0</v>
      </c>
      <c r="K705" s="528">
        <v>0</v>
      </c>
      <c r="L705" s="528">
        <v>0</v>
      </c>
      <c r="M705" s="528">
        <v>0</v>
      </c>
      <c r="N705" s="528">
        <v>0</v>
      </c>
      <c r="O705" s="528">
        <v>0</v>
      </c>
      <c r="P705" s="528">
        <v>0</v>
      </c>
      <c r="Q705" s="528">
        <v>0</v>
      </c>
      <c r="R705" s="528">
        <v>0</v>
      </c>
      <c r="S705" s="528">
        <v>0</v>
      </c>
      <c r="T705" s="528">
        <v>0</v>
      </c>
      <c r="U705" s="528">
        <v>0</v>
      </c>
      <c r="V705" s="528">
        <v>0</v>
      </c>
      <c r="W705" s="528">
        <v>0</v>
      </c>
      <c r="X705" s="528">
        <v>0</v>
      </c>
      <c r="Y705" s="528">
        <v>0</v>
      </c>
      <c r="Z705" s="528">
        <v>0</v>
      </c>
      <c r="AC705" s="529"/>
      <c r="AD705" s="529"/>
      <c r="AE705" s="529"/>
      <c r="AF705" s="554"/>
      <c r="AG705" s="554"/>
      <c r="AH705" s="554"/>
      <c r="AI705" s="554"/>
      <c r="AJ705" s="529"/>
      <c r="AM705" s="529"/>
      <c r="AN705" s="529"/>
      <c r="AO705" s="529"/>
      <c r="AP705" s="529"/>
      <c r="AQ705" s="529"/>
      <c r="AR705" s="529"/>
      <c r="AS705" s="529"/>
      <c r="AT705" s="529"/>
      <c r="AU705" s="529"/>
      <c r="AV705" s="529"/>
      <c r="AW705" s="529"/>
      <c r="AX705" s="529"/>
      <c r="AY705" s="529"/>
      <c r="AZ705" s="529"/>
      <c r="BA705" s="529"/>
      <c r="BB705" s="529"/>
      <c r="BC705" s="529"/>
      <c r="BD705" s="529"/>
      <c r="BE705" s="529"/>
      <c r="BF705" s="529"/>
      <c r="BG705" s="529"/>
      <c r="BH705" s="529"/>
      <c r="BI705" s="529"/>
      <c r="BJ705" s="529"/>
      <c r="BK705" s="529"/>
      <c r="BL705" s="529"/>
      <c r="BM705" s="529"/>
      <c r="BN705" s="529"/>
      <c r="BO705" s="529"/>
      <c r="BP705" s="529"/>
      <c r="BQ705" s="529"/>
      <c r="BR705" s="529"/>
      <c r="BS705" s="529"/>
      <c r="BT705" s="529"/>
      <c r="BU705" s="529"/>
      <c r="BV705" s="529"/>
      <c r="BW705" s="529"/>
      <c r="BX705" s="529"/>
      <c r="BY705" s="529"/>
      <c r="BZ705" s="529"/>
      <c r="CA705" s="529"/>
      <c r="CB705" s="529"/>
      <c r="CC705" s="529"/>
      <c r="CD705" s="529"/>
      <c r="CE705" s="529"/>
      <c r="CF705" s="529"/>
      <c r="CG705" s="529"/>
      <c r="CH705" s="529"/>
      <c r="CI705" s="529"/>
      <c r="CJ705" s="529"/>
    </row>
    <row r="706" spans="1:88" s="528" customFormat="1" x14ac:dyDescent="0.3">
      <c r="A706" s="563" t="s">
        <v>2824</v>
      </c>
      <c r="B706" s="552" t="str">
        <f t="shared" si="20"/>
        <v>X</v>
      </c>
      <c r="C706" s="555" t="s">
        <v>2825</v>
      </c>
      <c r="D706" s="528">
        <v>0.81371800000000005</v>
      </c>
      <c r="E706" s="528">
        <v>17.762912750244141</v>
      </c>
      <c r="F706" s="528">
        <v>17.922025680541992</v>
      </c>
      <c r="G706" s="528">
        <v>18.141738891601563</v>
      </c>
      <c r="H706" s="528">
        <v>19.313545227050781</v>
      </c>
      <c r="I706" s="528">
        <v>18.317333221435547</v>
      </c>
      <c r="J706" s="528">
        <v>17.819997787475586</v>
      </c>
      <c r="K706" s="528">
        <v>16.677139282226563</v>
      </c>
      <c r="L706" s="528">
        <v>21.881994247436523</v>
      </c>
      <c r="M706" s="528">
        <v>20.889244079589844</v>
      </c>
      <c r="N706" s="528">
        <v>18.453426361083984</v>
      </c>
      <c r="O706" s="528">
        <v>16.853429794311523</v>
      </c>
      <c r="P706" s="528">
        <v>15.25343132019043</v>
      </c>
      <c r="Q706" s="528">
        <v>25.428960800170898</v>
      </c>
      <c r="R706" s="528">
        <v>21.782354354858398</v>
      </c>
      <c r="S706" s="528">
        <v>25.647287368774414</v>
      </c>
      <c r="T706" s="528">
        <v>167.80143737792969</v>
      </c>
      <c r="U706" s="528">
        <v>194.08792114257813</v>
      </c>
      <c r="V706" s="528">
        <v>223.71417236328125</v>
      </c>
      <c r="W706" s="528">
        <v>248.90034484863281</v>
      </c>
      <c r="X706" s="528">
        <v>251.16780090332031</v>
      </c>
      <c r="Y706" s="528">
        <v>0</v>
      </c>
      <c r="Z706" s="528">
        <v>0</v>
      </c>
      <c r="AC706" s="529"/>
      <c r="AD706" s="529"/>
      <c r="AE706" s="529"/>
      <c r="AF706" s="554"/>
      <c r="AG706" s="554"/>
      <c r="AH706" s="554"/>
      <c r="AI706" s="554"/>
      <c r="AJ706" s="529"/>
      <c r="AM706" s="529"/>
      <c r="AN706" s="529"/>
      <c r="AO706" s="529"/>
      <c r="AP706" s="529"/>
      <c r="AQ706" s="529"/>
      <c r="AR706" s="529"/>
      <c r="AS706" s="529"/>
      <c r="AT706" s="529"/>
      <c r="AU706" s="529"/>
      <c r="AV706" s="529"/>
      <c r="AW706" s="529"/>
      <c r="AX706" s="529"/>
      <c r="AY706" s="529"/>
      <c r="AZ706" s="529"/>
      <c r="BA706" s="529"/>
      <c r="BB706" s="529"/>
      <c r="BC706" s="529"/>
      <c r="BD706" s="529"/>
      <c r="BE706" s="529"/>
      <c r="BF706" s="529"/>
      <c r="BG706" s="529"/>
      <c r="BH706" s="529"/>
      <c r="BI706" s="529"/>
      <c r="BJ706" s="529"/>
      <c r="BK706" s="529"/>
      <c r="BL706" s="529"/>
      <c r="BM706" s="529"/>
      <c r="BN706" s="529"/>
      <c r="BO706" s="529"/>
      <c r="BP706" s="529"/>
      <c r="BQ706" s="529"/>
      <c r="BR706" s="529"/>
      <c r="BS706" s="529"/>
      <c r="BT706" s="529"/>
      <c r="BU706" s="529"/>
      <c r="BV706" s="529"/>
      <c r="BW706" s="529"/>
      <c r="BX706" s="529"/>
      <c r="BY706" s="529"/>
      <c r="BZ706" s="529"/>
      <c r="CA706" s="529"/>
      <c r="CB706" s="529"/>
      <c r="CC706" s="529"/>
      <c r="CD706" s="529"/>
      <c r="CE706" s="529"/>
      <c r="CF706" s="529"/>
      <c r="CG706" s="529"/>
      <c r="CH706" s="529"/>
      <c r="CI706" s="529"/>
      <c r="CJ706" s="529"/>
    </row>
    <row r="707" spans="1:88" s="528" customFormat="1" x14ac:dyDescent="0.3">
      <c r="A707" s="563" t="s">
        <v>2826</v>
      </c>
      <c r="B707" s="552" t="str">
        <f t="shared" si="20"/>
        <v/>
      </c>
      <c r="C707" s="556" t="s">
        <v>2827</v>
      </c>
      <c r="D707" s="528">
        <v>0</v>
      </c>
      <c r="E707" s="528">
        <v>0</v>
      </c>
      <c r="F707" s="528">
        <v>0</v>
      </c>
      <c r="G707" s="528">
        <v>0</v>
      </c>
      <c r="H707" s="528">
        <v>0</v>
      </c>
      <c r="I707" s="528">
        <v>0</v>
      </c>
      <c r="J707" s="528">
        <v>0</v>
      </c>
      <c r="K707" s="528">
        <v>0</v>
      </c>
      <c r="L707" s="528">
        <v>0</v>
      </c>
      <c r="M707" s="528">
        <v>0</v>
      </c>
      <c r="N707" s="528">
        <v>0</v>
      </c>
      <c r="O707" s="528">
        <v>0</v>
      </c>
      <c r="P707" s="528">
        <v>0</v>
      </c>
      <c r="Q707" s="528">
        <v>0</v>
      </c>
      <c r="R707" s="528">
        <v>0</v>
      </c>
      <c r="S707" s="528">
        <v>0</v>
      </c>
      <c r="T707" s="528">
        <v>0</v>
      </c>
      <c r="U707" s="528">
        <v>0</v>
      </c>
      <c r="V707" s="528">
        <v>0</v>
      </c>
      <c r="W707" s="528">
        <v>0</v>
      </c>
      <c r="X707" s="528">
        <v>0</v>
      </c>
      <c r="Y707" s="528">
        <v>0</v>
      </c>
      <c r="Z707" s="528">
        <v>0</v>
      </c>
      <c r="AC707" s="529"/>
      <c r="AD707" s="529"/>
      <c r="AE707" s="529"/>
      <c r="AF707" s="554"/>
      <c r="AG707" s="554"/>
      <c r="AH707" s="554"/>
      <c r="AI707" s="554"/>
      <c r="AJ707" s="529"/>
      <c r="AM707" s="529"/>
      <c r="AN707" s="529"/>
      <c r="AO707" s="529"/>
      <c r="AP707" s="529"/>
      <c r="AQ707" s="529"/>
      <c r="AR707" s="529"/>
      <c r="AS707" s="529"/>
      <c r="AT707" s="529"/>
      <c r="AU707" s="529"/>
      <c r="AV707" s="529"/>
      <c r="AW707" s="529"/>
      <c r="AX707" s="529"/>
      <c r="AY707" s="529"/>
      <c r="AZ707" s="529"/>
      <c r="BA707" s="529"/>
      <c r="BB707" s="529"/>
      <c r="BC707" s="529"/>
      <c r="BD707" s="529"/>
      <c r="BE707" s="529"/>
      <c r="BF707" s="529"/>
      <c r="BG707" s="529"/>
      <c r="BH707" s="529"/>
      <c r="BI707" s="529"/>
      <c r="BJ707" s="529"/>
      <c r="BK707" s="529"/>
      <c r="BL707" s="529"/>
      <c r="BM707" s="529"/>
      <c r="BN707" s="529"/>
      <c r="BO707" s="529"/>
      <c r="BP707" s="529"/>
      <c r="BQ707" s="529"/>
      <c r="BR707" s="529"/>
      <c r="BS707" s="529"/>
      <c r="BT707" s="529"/>
      <c r="BU707" s="529"/>
      <c r="BV707" s="529"/>
      <c r="BW707" s="529"/>
      <c r="BX707" s="529"/>
      <c r="BY707" s="529"/>
      <c r="BZ707" s="529"/>
      <c r="CA707" s="529"/>
      <c r="CB707" s="529"/>
      <c r="CC707" s="529"/>
      <c r="CD707" s="529"/>
      <c r="CE707" s="529"/>
      <c r="CF707" s="529"/>
      <c r="CG707" s="529"/>
      <c r="CH707" s="529"/>
      <c r="CI707" s="529"/>
      <c r="CJ707" s="529"/>
    </row>
    <row r="708" spans="1:88" s="528" customFormat="1" x14ac:dyDescent="0.3">
      <c r="A708" s="563" t="s">
        <v>2828</v>
      </c>
      <c r="B708" s="552" t="str">
        <f t="shared" ref="B708:B718" si="21">IF(SUM(E708:AI708)=0,"","X")</f>
        <v/>
      </c>
      <c r="C708" s="556" t="s">
        <v>2829</v>
      </c>
      <c r="D708" s="528">
        <v>0</v>
      </c>
      <c r="E708" s="528">
        <v>0</v>
      </c>
      <c r="F708" s="528">
        <v>0</v>
      </c>
      <c r="G708" s="528">
        <v>0</v>
      </c>
      <c r="H708" s="528">
        <v>0</v>
      </c>
      <c r="I708" s="528">
        <v>0</v>
      </c>
      <c r="J708" s="528">
        <v>0</v>
      </c>
      <c r="K708" s="528">
        <v>0</v>
      </c>
      <c r="L708" s="528">
        <v>0</v>
      </c>
      <c r="M708" s="528">
        <v>0</v>
      </c>
      <c r="N708" s="528">
        <v>0</v>
      </c>
      <c r="O708" s="528">
        <v>0</v>
      </c>
      <c r="P708" s="528">
        <v>0</v>
      </c>
      <c r="Q708" s="528">
        <v>0</v>
      </c>
      <c r="R708" s="528">
        <v>0</v>
      </c>
      <c r="S708" s="528">
        <v>0</v>
      </c>
      <c r="T708" s="528">
        <v>0</v>
      </c>
      <c r="U708" s="528">
        <v>0</v>
      </c>
      <c r="V708" s="528">
        <v>0</v>
      </c>
      <c r="W708" s="528">
        <v>0</v>
      </c>
      <c r="X708" s="528">
        <v>0</v>
      </c>
      <c r="Y708" s="528">
        <v>0</v>
      </c>
      <c r="Z708" s="528">
        <v>0</v>
      </c>
      <c r="AC708" s="529"/>
      <c r="AD708" s="529"/>
      <c r="AE708" s="529"/>
      <c r="AF708" s="554"/>
      <c r="AG708" s="554"/>
      <c r="AH708" s="554"/>
      <c r="AI708" s="554"/>
      <c r="AJ708" s="529"/>
      <c r="AM708" s="529"/>
      <c r="AN708" s="529"/>
      <c r="AO708" s="529"/>
      <c r="AP708" s="529"/>
      <c r="AQ708" s="529"/>
      <c r="AR708" s="529"/>
      <c r="AS708" s="529"/>
      <c r="AT708" s="529"/>
      <c r="AU708" s="529"/>
      <c r="AV708" s="529"/>
      <c r="AW708" s="529"/>
      <c r="AX708" s="529"/>
      <c r="AY708" s="529"/>
      <c r="AZ708" s="529"/>
      <c r="BA708" s="529"/>
      <c r="BB708" s="529"/>
      <c r="BC708" s="529"/>
      <c r="BD708" s="529"/>
      <c r="BE708" s="529"/>
      <c r="BF708" s="529"/>
      <c r="BG708" s="529"/>
      <c r="BH708" s="529"/>
      <c r="BI708" s="529"/>
      <c r="BJ708" s="529"/>
      <c r="BK708" s="529"/>
      <c r="BL708" s="529"/>
      <c r="BM708" s="529"/>
      <c r="BN708" s="529"/>
      <c r="BO708" s="529"/>
      <c r="BP708" s="529"/>
      <c r="BQ708" s="529"/>
      <c r="BR708" s="529"/>
      <c r="BS708" s="529"/>
      <c r="BT708" s="529"/>
      <c r="BU708" s="529"/>
      <c r="BV708" s="529"/>
      <c r="BW708" s="529"/>
      <c r="BX708" s="529"/>
      <c r="BY708" s="529"/>
      <c r="BZ708" s="529"/>
      <c r="CA708" s="529"/>
      <c r="CB708" s="529"/>
      <c r="CC708" s="529"/>
      <c r="CD708" s="529"/>
      <c r="CE708" s="529"/>
      <c r="CF708" s="529"/>
      <c r="CG708" s="529"/>
      <c r="CH708" s="529"/>
      <c r="CI708" s="529"/>
      <c r="CJ708" s="529"/>
    </row>
    <row r="709" spans="1:88" s="528" customFormat="1" x14ac:dyDescent="0.3">
      <c r="A709" s="563" t="s">
        <v>2830</v>
      </c>
      <c r="B709" s="552" t="str">
        <f t="shared" si="21"/>
        <v>X</v>
      </c>
      <c r="C709" s="556" t="s">
        <v>2831</v>
      </c>
      <c r="D709" s="528">
        <v>0</v>
      </c>
      <c r="E709" s="528">
        <v>17</v>
      </c>
      <c r="F709" s="528">
        <v>17</v>
      </c>
      <c r="G709" s="528">
        <v>17.319999694824219</v>
      </c>
      <c r="H709" s="528">
        <v>18.445713043212891</v>
      </c>
      <c r="I709" s="528">
        <v>17.462854385375977</v>
      </c>
      <c r="J709" s="528">
        <v>17.819997787475586</v>
      </c>
      <c r="K709" s="528">
        <v>16.677139282226563</v>
      </c>
      <c r="L709" s="528">
        <v>21.881994247436523</v>
      </c>
      <c r="M709" s="528">
        <v>20.624856948852539</v>
      </c>
      <c r="N709" s="528">
        <v>18.453426361083984</v>
      </c>
      <c r="O709" s="528">
        <v>16.853429794311523</v>
      </c>
      <c r="P709" s="528">
        <v>15.25343132019043</v>
      </c>
      <c r="Q709" s="528">
        <v>23.526166915893555</v>
      </c>
      <c r="R709" s="528">
        <v>21.782354354858398</v>
      </c>
      <c r="S709" s="528">
        <v>25.647287368774414</v>
      </c>
      <c r="T709" s="528">
        <v>23.37678337097168</v>
      </c>
      <c r="U709" s="528">
        <v>38.623741149902344</v>
      </c>
      <c r="V709" s="528">
        <v>48.379444122314453</v>
      </c>
      <c r="W709" s="528">
        <v>56.995025634765625</v>
      </c>
      <c r="X709" s="528">
        <v>59.492076873779297</v>
      </c>
      <c r="Y709" s="528">
        <v>0</v>
      </c>
      <c r="Z709" s="528">
        <v>0</v>
      </c>
      <c r="AC709" s="529"/>
      <c r="AD709" s="529"/>
      <c r="AE709" s="529"/>
      <c r="AF709" s="554"/>
      <c r="AG709" s="554"/>
      <c r="AH709" s="554"/>
      <c r="AI709" s="554"/>
      <c r="AJ709" s="529"/>
      <c r="AM709" s="529"/>
      <c r="AN709" s="529"/>
      <c r="AO709" s="529"/>
      <c r="AP709" s="529"/>
      <c r="AQ709" s="529"/>
      <c r="AR709" s="529"/>
      <c r="AS709" s="529"/>
      <c r="AT709" s="529"/>
      <c r="AU709" s="529"/>
      <c r="AV709" s="529"/>
      <c r="AW709" s="529"/>
      <c r="AX709" s="529"/>
      <c r="AY709" s="529"/>
      <c r="AZ709" s="529"/>
      <c r="BA709" s="529"/>
      <c r="BB709" s="529"/>
      <c r="BC709" s="529"/>
      <c r="BD709" s="529"/>
      <c r="BE709" s="529"/>
      <c r="BF709" s="529"/>
      <c r="BG709" s="529"/>
      <c r="BH709" s="529"/>
      <c r="BI709" s="529"/>
      <c r="BJ709" s="529"/>
      <c r="BK709" s="529"/>
      <c r="BL709" s="529"/>
      <c r="BM709" s="529"/>
      <c r="BN709" s="529"/>
      <c r="BO709" s="529"/>
      <c r="BP709" s="529"/>
      <c r="BQ709" s="529"/>
      <c r="BR709" s="529"/>
      <c r="BS709" s="529"/>
      <c r="BT709" s="529"/>
      <c r="BU709" s="529"/>
      <c r="BV709" s="529"/>
      <c r="BW709" s="529"/>
      <c r="BX709" s="529"/>
      <c r="BY709" s="529"/>
      <c r="BZ709" s="529"/>
      <c r="CA709" s="529"/>
      <c r="CB709" s="529"/>
      <c r="CC709" s="529"/>
      <c r="CD709" s="529"/>
      <c r="CE709" s="529"/>
      <c r="CF709" s="529"/>
      <c r="CG709" s="529"/>
      <c r="CH709" s="529"/>
      <c r="CI709" s="529"/>
      <c r="CJ709" s="529"/>
    </row>
    <row r="710" spans="1:88" s="528" customFormat="1" x14ac:dyDescent="0.3">
      <c r="A710" s="563" t="s">
        <v>2832</v>
      </c>
      <c r="B710" s="552" t="str">
        <f t="shared" si="21"/>
        <v/>
      </c>
      <c r="C710" s="556" t="s">
        <v>2833</v>
      </c>
      <c r="D710" s="528">
        <v>0</v>
      </c>
      <c r="E710" s="528">
        <v>0</v>
      </c>
      <c r="F710" s="528">
        <v>0</v>
      </c>
      <c r="G710" s="528">
        <v>0</v>
      </c>
      <c r="H710" s="528">
        <v>0</v>
      </c>
      <c r="I710" s="528">
        <v>0</v>
      </c>
      <c r="J710" s="528">
        <v>0</v>
      </c>
      <c r="K710" s="528">
        <v>0</v>
      </c>
      <c r="L710" s="528">
        <v>0</v>
      </c>
      <c r="M710" s="528">
        <v>0</v>
      </c>
      <c r="N710" s="528">
        <v>0</v>
      </c>
      <c r="O710" s="528">
        <v>0</v>
      </c>
      <c r="P710" s="528">
        <v>0</v>
      </c>
      <c r="Q710" s="528">
        <v>0</v>
      </c>
      <c r="R710" s="528">
        <v>0</v>
      </c>
      <c r="S710" s="528">
        <v>0</v>
      </c>
      <c r="T710" s="528">
        <v>0</v>
      </c>
      <c r="U710" s="528">
        <v>0</v>
      </c>
      <c r="V710" s="528">
        <v>0</v>
      </c>
      <c r="W710" s="528">
        <v>0</v>
      </c>
      <c r="X710" s="528">
        <v>0</v>
      </c>
      <c r="Y710" s="528">
        <v>0</v>
      </c>
      <c r="Z710" s="528">
        <v>0</v>
      </c>
      <c r="AC710" s="529"/>
      <c r="AD710" s="529"/>
      <c r="AE710" s="529"/>
      <c r="AF710" s="554"/>
      <c r="AG710" s="554"/>
      <c r="AH710" s="554"/>
      <c r="AI710" s="554"/>
      <c r="AJ710" s="529"/>
      <c r="AM710" s="529"/>
      <c r="AN710" s="529"/>
      <c r="AO710" s="529"/>
      <c r="AP710" s="529"/>
      <c r="AQ710" s="529"/>
      <c r="AR710" s="529"/>
      <c r="AS710" s="529"/>
      <c r="AT710" s="529"/>
      <c r="AU710" s="529"/>
      <c r="AV710" s="529"/>
      <c r="AW710" s="529"/>
      <c r="AX710" s="529"/>
      <c r="AY710" s="529"/>
      <c r="AZ710" s="529"/>
      <c r="BA710" s="529"/>
      <c r="BB710" s="529"/>
      <c r="BC710" s="529"/>
      <c r="BD710" s="529"/>
      <c r="BE710" s="529"/>
      <c r="BF710" s="529"/>
      <c r="BG710" s="529"/>
      <c r="BH710" s="529"/>
      <c r="BI710" s="529"/>
      <c r="BJ710" s="529"/>
      <c r="BK710" s="529"/>
      <c r="BL710" s="529"/>
      <c r="BM710" s="529"/>
      <c r="BN710" s="529"/>
      <c r="BO710" s="529"/>
      <c r="BP710" s="529"/>
      <c r="BQ710" s="529"/>
      <c r="BR710" s="529"/>
      <c r="BS710" s="529"/>
      <c r="BT710" s="529"/>
      <c r="BU710" s="529"/>
      <c r="BV710" s="529"/>
      <c r="BW710" s="529"/>
      <c r="BX710" s="529"/>
      <c r="BY710" s="529"/>
      <c r="BZ710" s="529"/>
      <c r="CA710" s="529"/>
      <c r="CB710" s="529"/>
      <c r="CC710" s="529"/>
      <c r="CD710" s="529"/>
      <c r="CE710" s="529"/>
      <c r="CF710" s="529"/>
      <c r="CG710" s="529"/>
      <c r="CH710" s="529"/>
      <c r="CI710" s="529"/>
      <c r="CJ710" s="529"/>
    </row>
    <row r="711" spans="1:88" s="528" customFormat="1" x14ac:dyDescent="0.3">
      <c r="A711" s="563" t="s">
        <v>2834</v>
      </c>
      <c r="B711" s="552" t="str">
        <f t="shared" si="21"/>
        <v/>
      </c>
      <c r="C711" s="558" t="s">
        <v>2835</v>
      </c>
      <c r="D711" s="528">
        <v>0</v>
      </c>
      <c r="E711" s="528">
        <v>0</v>
      </c>
      <c r="F711" s="528">
        <v>0</v>
      </c>
      <c r="G711" s="528">
        <v>0</v>
      </c>
      <c r="H711" s="528">
        <v>0</v>
      </c>
      <c r="I711" s="528">
        <v>0</v>
      </c>
      <c r="J711" s="528">
        <v>0</v>
      </c>
      <c r="K711" s="528">
        <v>0</v>
      </c>
      <c r="L711" s="528">
        <v>0</v>
      </c>
      <c r="M711" s="528">
        <v>0</v>
      </c>
      <c r="N711" s="528">
        <v>0</v>
      </c>
      <c r="O711" s="528">
        <v>0</v>
      </c>
      <c r="P711" s="528">
        <v>0</v>
      </c>
      <c r="Q711" s="528">
        <v>0</v>
      </c>
      <c r="R711" s="528">
        <v>0</v>
      </c>
      <c r="S711" s="528">
        <v>0</v>
      </c>
      <c r="T711" s="528">
        <v>0</v>
      </c>
      <c r="U711" s="528">
        <v>0</v>
      </c>
      <c r="V711" s="528">
        <v>0</v>
      </c>
      <c r="W711" s="528">
        <v>0</v>
      </c>
      <c r="X711" s="528">
        <v>0</v>
      </c>
      <c r="Y711" s="528">
        <v>0</v>
      </c>
      <c r="Z711" s="528">
        <v>0</v>
      </c>
      <c r="AC711" s="529"/>
      <c r="AD711" s="529"/>
      <c r="AE711" s="529"/>
      <c r="AF711" s="554"/>
      <c r="AG711" s="554"/>
      <c r="AH711" s="554"/>
      <c r="AI711" s="554"/>
      <c r="AJ711" s="529"/>
      <c r="AM711" s="529"/>
      <c r="AN711" s="529"/>
      <c r="AO711" s="529"/>
      <c r="AP711" s="529"/>
      <c r="AQ711" s="529"/>
      <c r="AR711" s="529"/>
      <c r="AS711" s="529"/>
      <c r="AT711" s="529"/>
      <c r="AU711" s="529"/>
      <c r="AV711" s="529"/>
      <c r="AW711" s="529"/>
      <c r="AX711" s="529"/>
      <c r="AY711" s="529"/>
      <c r="AZ711" s="529"/>
      <c r="BA711" s="529"/>
      <c r="BB711" s="529"/>
      <c r="BC711" s="529"/>
      <c r="BD711" s="529"/>
      <c r="BE711" s="529"/>
      <c r="BF711" s="529"/>
      <c r="BG711" s="529"/>
      <c r="BH711" s="529"/>
      <c r="BI711" s="529"/>
      <c r="BJ711" s="529"/>
      <c r="BK711" s="529"/>
      <c r="BL711" s="529"/>
      <c r="BM711" s="529"/>
      <c r="BN711" s="529"/>
      <c r="BO711" s="529"/>
      <c r="BP711" s="529"/>
      <c r="BQ711" s="529"/>
      <c r="BR711" s="529"/>
      <c r="BS711" s="529"/>
      <c r="BT711" s="529"/>
      <c r="BU711" s="529"/>
      <c r="BV711" s="529"/>
      <c r="BW711" s="529"/>
      <c r="BX711" s="529"/>
      <c r="BY711" s="529"/>
      <c r="BZ711" s="529"/>
      <c r="CA711" s="529"/>
      <c r="CB711" s="529"/>
      <c r="CC711" s="529"/>
      <c r="CD711" s="529"/>
      <c r="CE711" s="529"/>
      <c r="CF711" s="529"/>
      <c r="CG711" s="529"/>
      <c r="CH711" s="529"/>
      <c r="CI711" s="529"/>
      <c r="CJ711" s="529"/>
    </row>
    <row r="712" spans="1:88" s="528" customFormat="1" x14ac:dyDescent="0.3">
      <c r="A712" s="563" t="s">
        <v>2836</v>
      </c>
      <c r="B712" s="552" t="str">
        <f t="shared" si="21"/>
        <v/>
      </c>
      <c r="C712" s="558" t="s">
        <v>2837</v>
      </c>
      <c r="D712" s="528">
        <v>0</v>
      </c>
      <c r="E712" s="528">
        <v>0</v>
      </c>
      <c r="F712" s="528">
        <v>0</v>
      </c>
      <c r="G712" s="528">
        <v>0</v>
      </c>
      <c r="H712" s="528">
        <v>0</v>
      </c>
      <c r="I712" s="528">
        <v>0</v>
      </c>
      <c r="J712" s="528">
        <v>0</v>
      </c>
      <c r="K712" s="528">
        <v>0</v>
      </c>
      <c r="L712" s="528">
        <v>0</v>
      </c>
      <c r="M712" s="528">
        <v>0</v>
      </c>
      <c r="N712" s="528">
        <v>0</v>
      </c>
      <c r="O712" s="528">
        <v>0</v>
      </c>
      <c r="P712" s="528">
        <v>0</v>
      </c>
      <c r="Q712" s="528">
        <v>0</v>
      </c>
      <c r="R712" s="528">
        <v>0</v>
      </c>
      <c r="S712" s="528">
        <v>0</v>
      </c>
      <c r="T712" s="528">
        <v>0</v>
      </c>
      <c r="U712" s="528">
        <v>0</v>
      </c>
      <c r="V712" s="528">
        <v>0</v>
      </c>
      <c r="W712" s="528">
        <v>0</v>
      </c>
      <c r="X712" s="528">
        <v>0</v>
      </c>
      <c r="Y712" s="528">
        <v>0</v>
      </c>
      <c r="Z712" s="528">
        <v>0</v>
      </c>
      <c r="AC712" s="529"/>
      <c r="AD712" s="529"/>
      <c r="AE712" s="529"/>
      <c r="AF712" s="554"/>
      <c r="AG712" s="554"/>
      <c r="AH712" s="554"/>
      <c r="AI712" s="554"/>
      <c r="AJ712" s="529"/>
      <c r="AM712" s="529"/>
      <c r="AN712" s="529"/>
      <c r="AO712" s="529"/>
      <c r="AP712" s="529"/>
      <c r="AQ712" s="529"/>
      <c r="AR712" s="529"/>
      <c r="AS712" s="529"/>
      <c r="AT712" s="529"/>
      <c r="AU712" s="529"/>
      <c r="AV712" s="529"/>
      <c r="AW712" s="529"/>
      <c r="AX712" s="529"/>
      <c r="AY712" s="529"/>
      <c r="AZ712" s="529"/>
      <c r="BA712" s="529"/>
      <c r="BB712" s="529"/>
      <c r="BC712" s="529"/>
      <c r="BD712" s="529"/>
      <c r="BE712" s="529"/>
      <c r="BF712" s="529"/>
      <c r="BG712" s="529"/>
      <c r="BH712" s="529"/>
      <c r="BI712" s="529"/>
      <c r="BJ712" s="529"/>
      <c r="BK712" s="529"/>
      <c r="BL712" s="529"/>
      <c r="BM712" s="529"/>
      <c r="BN712" s="529"/>
      <c r="BO712" s="529"/>
      <c r="BP712" s="529"/>
      <c r="BQ712" s="529"/>
      <c r="BR712" s="529"/>
      <c r="BS712" s="529"/>
      <c r="BT712" s="529"/>
      <c r="BU712" s="529"/>
      <c r="BV712" s="529"/>
      <c r="BW712" s="529"/>
      <c r="BX712" s="529"/>
      <c r="BY712" s="529"/>
      <c r="BZ712" s="529"/>
      <c r="CA712" s="529"/>
      <c r="CB712" s="529"/>
      <c r="CC712" s="529"/>
      <c r="CD712" s="529"/>
      <c r="CE712" s="529"/>
      <c r="CF712" s="529"/>
      <c r="CG712" s="529"/>
      <c r="CH712" s="529"/>
      <c r="CI712" s="529"/>
      <c r="CJ712" s="529"/>
    </row>
    <row r="713" spans="1:88" s="528" customFormat="1" x14ac:dyDescent="0.3">
      <c r="A713" s="563" t="s">
        <v>2838</v>
      </c>
      <c r="B713" s="552" t="str">
        <f t="shared" si="21"/>
        <v>X</v>
      </c>
      <c r="C713" s="556" t="s">
        <v>2839</v>
      </c>
      <c r="D713" s="528">
        <v>0</v>
      </c>
      <c r="E713" s="528">
        <v>0</v>
      </c>
      <c r="F713" s="528">
        <v>0</v>
      </c>
      <c r="G713" s="528">
        <v>0</v>
      </c>
      <c r="H713" s="528">
        <v>0</v>
      </c>
      <c r="I713" s="528">
        <v>0</v>
      </c>
      <c r="J713" s="528">
        <v>0</v>
      </c>
      <c r="K713" s="528">
        <v>0</v>
      </c>
      <c r="L713" s="528">
        <v>0</v>
      </c>
      <c r="M713" s="528">
        <v>0</v>
      </c>
      <c r="N713" s="528">
        <v>0</v>
      </c>
      <c r="O713" s="528">
        <v>0</v>
      </c>
      <c r="P713" s="528">
        <v>0</v>
      </c>
      <c r="Q713" s="528">
        <v>0</v>
      </c>
      <c r="R713" s="528">
        <v>0</v>
      </c>
      <c r="S713" s="528">
        <v>0</v>
      </c>
      <c r="T713" s="528">
        <v>144.42465209960938</v>
      </c>
      <c r="U713" s="528">
        <v>155.46417236328125</v>
      </c>
      <c r="V713" s="528">
        <v>175.33473205566406</v>
      </c>
      <c r="W713" s="528">
        <v>191.90531921386719</v>
      </c>
      <c r="X713" s="528">
        <v>191.67573547363281</v>
      </c>
      <c r="Y713" s="528">
        <v>0</v>
      </c>
      <c r="Z713" s="528">
        <v>0</v>
      </c>
      <c r="AC713" s="529"/>
      <c r="AD713" s="529"/>
      <c r="AE713" s="529"/>
      <c r="AF713" s="554"/>
      <c r="AG713" s="554"/>
      <c r="AH713" s="554"/>
      <c r="AI713" s="554"/>
      <c r="AJ713" s="529"/>
      <c r="AM713" s="529"/>
      <c r="AN713" s="529"/>
      <c r="AO713" s="529"/>
      <c r="AP713" s="529"/>
      <c r="AQ713" s="529"/>
      <c r="AR713" s="529"/>
      <c r="AS713" s="529"/>
      <c r="AT713" s="529"/>
      <c r="AU713" s="529"/>
      <c r="AV713" s="529"/>
      <c r="AW713" s="529"/>
      <c r="AX713" s="529"/>
      <c r="AY713" s="529"/>
      <c r="AZ713" s="529"/>
      <c r="BA713" s="529"/>
      <c r="BB713" s="529"/>
      <c r="BC713" s="529"/>
      <c r="BD713" s="529"/>
      <c r="BE713" s="529"/>
      <c r="BF713" s="529"/>
      <c r="BG713" s="529"/>
      <c r="BH713" s="529"/>
      <c r="BI713" s="529"/>
      <c r="BJ713" s="529"/>
      <c r="BK713" s="529"/>
      <c r="BL713" s="529"/>
      <c r="BM713" s="529"/>
      <c r="BN713" s="529"/>
      <c r="BO713" s="529"/>
      <c r="BP713" s="529"/>
      <c r="BQ713" s="529"/>
      <c r="BR713" s="529"/>
      <c r="BS713" s="529"/>
      <c r="BT713" s="529"/>
      <c r="BU713" s="529"/>
      <c r="BV713" s="529"/>
      <c r="BW713" s="529"/>
      <c r="BX713" s="529"/>
      <c r="BY713" s="529"/>
      <c r="BZ713" s="529"/>
      <c r="CA713" s="529"/>
      <c r="CB713" s="529"/>
      <c r="CC713" s="529"/>
      <c r="CD713" s="529"/>
      <c r="CE713" s="529"/>
      <c r="CF713" s="529"/>
      <c r="CG713" s="529"/>
      <c r="CH713" s="529"/>
      <c r="CI713" s="529"/>
      <c r="CJ713" s="529"/>
    </row>
    <row r="714" spans="1:88" s="528" customFormat="1" x14ac:dyDescent="0.3">
      <c r="A714" s="563" t="s">
        <v>2840</v>
      </c>
      <c r="B714" s="552" t="str">
        <f t="shared" si="21"/>
        <v/>
      </c>
      <c r="C714" s="558" t="s">
        <v>2841</v>
      </c>
      <c r="D714" s="528">
        <v>0</v>
      </c>
      <c r="E714" s="528">
        <v>0</v>
      </c>
      <c r="F714" s="528">
        <v>0</v>
      </c>
      <c r="G714" s="528">
        <v>0</v>
      </c>
      <c r="H714" s="528">
        <v>0</v>
      </c>
      <c r="I714" s="528">
        <v>0</v>
      </c>
      <c r="J714" s="528">
        <v>0</v>
      </c>
      <c r="K714" s="528">
        <v>0</v>
      </c>
      <c r="L714" s="528">
        <v>0</v>
      </c>
      <c r="M714" s="528">
        <v>0</v>
      </c>
      <c r="N714" s="528">
        <v>0</v>
      </c>
      <c r="O714" s="528">
        <v>0</v>
      </c>
      <c r="P714" s="528">
        <v>0</v>
      </c>
      <c r="Q714" s="528">
        <v>0</v>
      </c>
      <c r="R714" s="528">
        <v>0</v>
      </c>
      <c r="S714" s="528">
        <v>0</v>
      </c>
      <c r="T714" s="528">
        <v>0</v>
      </c>
      <c r="U714" s="528">
        <v>0</v>
      </c>
      <c r="V714" s="528">
        <v>0</v>
      </c>
      <c r="W714" s="528">
        <v>0</v>
      </c>
      <c r="X714" s="528">
        <v>0</v>
      </c>
      <c r="Y714" s="528">
        <v>0</v>
      </c>
      <c r="Z714" s="528">
        <v>0</v>
      </c>
      <c r="AC714" s="529"/>
      <c r="AD714" s="529"/>
      <c r="AE714" s="529"/>
      <c r="AF714" s="554"/>
      <c r="AG714" s="554"/>
      <c r="AH714" s="554"/>
      <c r="AI714" s="554"/>
      <c r="AJ714" s="529"/>
      <c r="AM714" s="529"/>
      <c r="AN714" s="529"/>
      <c r="AO714" s="529"/>
      <c r="AP714" s="529"/>
      <c r="AQ714" s="529"/>
      <c r="AR714" s="529"/>
      <c r="AS714" s="529"/>
      <c r="AT714" s="529"/>
      <c r="AU714" s="529"/>
      <c r="AV714" s="529"/>
      <c r="AW714" s="529"/>
      <c r="AX714" s="529"/>
      <c r="AY714" s="529"/>
      <c r="AZ714" s="529"/>
      <c r="BA714" s="529"/>
      <c r="BB714" s="529"/>
      <c r="BC714" s="529"/>
      <c r="BD714" s="529"/>
      <c r="BE714" s="529"/>
      <c r="BF714" s="529"/>
      <c r="BG714" s="529"/>
      <c r="BH714" s="529"/>
      <c r="BI714" s="529"/>
      <c r="BJ714" s="529"/>
      <c r="BK714" s="529"/>
      <c r="BL714" s="529"/>
      <c r="BM714" s="529"/>
      <c r="BN714" s="529"/>
      <c r="BO714" s="529"/>
      <c r="BP714" s="529"/>
      <c r="BQ714" s="529"/>
      <c r="BR714" s="529"/>
      <c r="BS714" s="529"/>
      <c r="BT714" s="529"/>
      <c r="BU714" s="529"/>
      <c r="BV714" s="529"/>
      <c r="BW714" s="529"/>
      <c r="BX714" s="529"/>
      <c r="BY714" s="529"/>
      <c r="BZ714" s="529"/>
      <c r="CA714" s="529"/>
      <c r="CB714" s="529"/>
      <c r="CC714" s="529"/>
      <c r="CD714" s="529"/>
      <c r="CE714" s="529"/>
      <c r="CF714" s="529"/>
      <c r="CG714" s="529"/>
      <c r="CH714" s="529"/>
      <c r="CI714" s="529"/>
      <c r="CJ714" s="529"/>
    </row>
    <row r="715" spans="1:88" s="528" customFormat="1" x14ac:dyDescent="0.3">
      <c r="A715" s="563" t="s">
        <v>2842</v>
      </c>
      <c r="B715" s="552" t="str">
        <f t="shared" si="21"/>
        <v/>
      </c>
      <c r="C715" s="558" t="s">
        <v>2843</v>
      </c>
      <c r="D715" s="528">
        <v>0</v>
      </c>
      <c r="E715" s="528">
        <v>0</v>
      </c>
      <c r="F715" s="528">
        <v>0</v>
      </c>
      <c r="G715" s="528">
        <v>0</v>
      </c>
      <c r="H715" s="528">
        <v>0</v>
      </c>
      <c r="I715" s="528">
        <v>0</v>
      </c>
      <c r="J715" s="528">
        <v>0</v>
      </c>
      <c r="K715" s="528">
        <v>0</v>
      </c>
      <c r="L715" s="528">
        <v>0</v>
      </c>
      <c r="M715" s="528">
        <v>0</v>
      </c>
      <c r="N715" s="528">
        <v>0</v>
      </c>
      <c r="O715" s="528">
        <v>0</v>
      </c>
      <c r="P715" s="528">
        <v>0</v>
      </c>
      <c r="Q715" s="528">
        <v>0</v>
      </c>
      <c r="R715" s="528">
        <v>0</v>
      </c>
      <c r="S715" s="528">
        <v>0</v>
      </c>
      <c r="T715" s="528">
        <v>0</v>
      </c>
      <c r="U715" s="528">
        <v>0</v>
      </c>
      <c r="V715" s="528">
        <v>0</v>
      </c>
      <c r="W715" s="528">
        <v>0</v>
      </c>
      <c r="X715" s="528">
        <v>0</v>
      </c>
      <c r="Y715" s="528">
        <v>0</v>
      </c>
      <c r="Z715" s="528">
        <v>0</v>
      </c>
      <c r="AC715" s="529"/>
      <c r="AD715" s="529"/>
      <c r="AE715" s="529"/>
      <c r="AF715" s="554"/>
      <c r="AG715" s="554"/>
      <c r="AH715" s="554"/>
      <c r="AI715" s="554"/>
      <c r="AJ715" s="529"/>
      <c r="AM715" s="529"/>
      <c r="AN715" s="529"/>
      <c r="AO715" s="529"/>
      <c r="AP715" s="529"/>
      <c r="AQ715" s="529"/>
      <c r="AR715" s="529"/>
      <c r="AS715" s="529"/>
      <c r="AT715" s="529"/>
      <c r="AU715" s="529"/>
      <c r="AV715" s="529"/>
      <c r="AW715" s="529"/>
      <c r="AX715" s="529"/>
      <c r="AY715" s="529"/>
      <c r="AZ715" s="529"/>
      <c r="BA715" s="529"/>
      <c r="BB715" s="529"/>
      <c r="BC715" s="529"/>
      <c r="BD715" s="529"/>
      <c r="BE715" s="529"/>
      <c r="BF715" s="529"/>
      <c r="BG715" s="529"/>
      <c r="BH715" s="529"/>
      <c r="BI715" s="529"/>
      <c r="BJ715" s="529"/>
      <c r="BK715" s="529"/>
      <c r="BL715" s="529"/>
      <c r="BM715" s="529"/>
      <c r="BN715" s="529"/>
      <c r="BO715" s="529"/>
      <c r="BP715" s="529"/>
      <c r="BQ715" s="529"/>
      <c r="BR715" s="529"/>
      <c r="BS715" s="529"/>
      <c r="BT715" s="529"/>
      <c r="BU715" s="529"/>
      <c r="BV715" s="529"/>
      <c r="BW715" s="529"/>
      <c r="BX715" s="529"/>
      <c r="BY715" s="529"/>
      <c r="BZ715" s="529"/>
      <c r="CA715" s="529"/>
      <c r="CB715" s="529"/>
      <c r="CC715" s="529"/>
      <c r="CD715" s="529"/>
      <c r="CE715" s="529"/>
      <c r="CF715" s="529"/>
      <c r="CG715" s="529"/>
      <c r="CH715" s="529"/>
      <c r="CI715" s="529"/>
      <c r="CJ715" s="529"/>
    </row>
    <row r="716" spans="1:88" s="528" customFormat="1" x14ac:dyDescent="0.3">
      <c r="A716" s="563" t="s">
        <v>2844</v>
      </c>
      <c r="B716" s="552" t="str">
        <f t="shared" si="21"/>
        <v>X</v>
      </c>
      <c r="C716" s="558" t="s">
        <v>2845</v>
      </c>
      <c r="D716" s="528">
        <v>0</v>
      </c>
      <c r="E716" s="528">
        <v>0</v>
      </c>
      <c r="F716" s="528">
        <v>0</v>
      </c>
      <c r="G716" s="528">
        <v>0</v>
      </c>
      <c r="H716" s="528">
        <v>0</v>
      </c>
      <c r="I716" s="528">
        <v>0</v>
      </c>
      <c r="J716" s="528">
        <v>0</v>
      </c>
      <c r="K716" s="528">
        <v>0</v>
      </c>
      <c r="L716" s="528">
        <v>0</v>
      </c>
      <c r="M716" s="528">
        <v>0</v>
      </c>
      <c r="N716" s="528">
        <v>0</v>
      </c>
      <c r="O716" s="528">
        <v>0</v>
      </c>
      <c r="P716" s="528">
        <v>0</v>
      </c>
      <c r="Q716" s="528">
        <v>0</v>
      </c>
      <c r="R716" s="528">
        <v>0</v>
      </c>
      <c r="S716" s="528">
        <v>0</v>
      </c>
      <c r="T716" s="528">
        <v>129.95779418945313</v>
      </c>
      <c r="U716" s="528">
        <v>137.09628295898438</v>
      </c>
      <c r="V716" s="528">
        <v>157.82350158691406</v>
      </c>
      <c r="W716" s="528">
        <v>162.65794372558594</v>
      </c>
      <c r="X716" s="528">
        <v>156.14645385742188</v>
      </c>
      <c r="Y716" s="528">
        <v>0</v>
      </c>
      <c r="Z716" s="528">
        <v>0</v>
      </c>
      <c r="AC716" s="529"/>
      <c r="AD716" s="529"/>
      <c r="AE716" s="529"/>
      <c r="AF716" s="554"/>
      <c r="AG716" s="554"/>
      <c r="AH716" s="554"/>
      <c r="AI716" s="554"/>
      <c r="AJ716" s="529"/>
      <c r="AM716" s="529"/>
      <c r="AN716" s="529"/>
      <c r="AO716" s="529"/>
      <c r="AP716" s="529"/>
      <c r="AQ716" s="529"/>
      <c r="AR716" s="529"/>
      <c r="AS716" s="529"/>
      <c r="AT716" s="529"/>
      <c r="AU716" s="529"/>
      <c r="AV716" s="529"/>
      <c r="AW716" s="529"/>
      <c r="AX716" s="529"/>
      <c r="AY716" s="529"/>
      <c r="AZ716" s="529"/>
      <c r="BA716" s="529"/>
      <c r="BB716" s="529"/>
      <c r="BC716" s="529"/>
      <c r="BD716" s="529"/>
      <c r="BE716" s="529"/>
      <c r="BF716" s="529"/>
      <c r="BG716" s="529"/>
      <c r="BH716" s="529"/>
      <c r="BI716" s="529"/>
      <c r="BJ716" s="529"/>
      <c r="BK716" s="529"/>
      <c r="BL716" s="529"/>
      <c r="BM716" s="529"/>
      <c r="BN716" s="529"/>
      <c r="BO716" s="529"/>
      <c r="BP716" s="529"/>
      <c r="BQ716" s="529"/>
      <c r="BR716" s="529"/>
      <c r="BS716" s="529"/>
      <c r="BT716" s="529"/>
      <c r="BU716" s="529"/>
      <c r="BV716" s="529"/>
      <c r="BW716" s="529"/>
      <c r="BX716" s="529"/>
      <c r="BY716" s="529"/>
      <c r="BZ716" s="529"/>
      <c r="CA716" s="529"/>
      <c r="CB716" s="529"/>
      <c r="CC716" s="529"/>
      <c r="CD716" s="529"/>
      <c r="CE716" s="529"/>
      <c r="CF716" s="529"/>
      <c r="CG716" s="529"/>
      <c r="CH716" s="529"/>
      <c r="CI716" s="529"/>
      <c r="CJ716" s="529"/>
    </row>
    <row r="717" spans="1:88" s="528" customFormat="1" x14ac:dyDescent="0.3">
      <c r="A717" s="563" t="s">
        <v>2846</v>
      </c>
      <c r="B717" s="552" t="str">
        <f t="shared" si="21"/>
        <v/>
      </c>
      <c r="C717" s="558" t="s">
        <v>2847</v>
      </c>
      <c r="D717" s="528">
        <v>0</v>
      </c>
      <c r="E717" s="528">
        <v>0</v>
      </c>
      <c r="F717" s="528">
        <v>0</v>
      </c>
      <c r="G717" s="528">
        <v>0</v>
      </c>
      <c r="H717" s="528">
        <v>0</v>
      </c>
      <c r="I717" s="528">
        <v>0</v>
      </c>
      <c r="J717" s="528">
        <v>0</v>
      </c>
      <c r="K717" s="528">
        <v>0</v>
      </c>
      <c r="L717" s="528">
        <v>0</v>
      </c>
      <c r="M717" s="528">
        <v>0</v>
      </c>
      <c r="N717" s="528">
        <v>0</v>
      </c>
      <c r="O717" s="528">
        <v>0</v>
      </c>
      <c r="P717" s="528">
        <v>0</v>
      </c>
      <c r="Q717" s="528">
        <v>0</v>
      </c>
      <c r="R717" s="528">
        <v>0</v>
      </c>
      <c r="S717" s="528">
        <v>0</v>
      </c>
      <c r="T717" s="528">
        <v>0</v>
      </c>
      <c r="U717" s="528">
        <v>0</v>
      </c>
      <c r="V717" s="528">
        <v>0</v>
      </c>
      <c r="W717" s="528">
        <v>0</v>
      </c>
      <c r="X717" s="528">
        <v>0</v>
      </c>
      <c r="Y717" s="528">
        <v>0</v>
      </c>
      <c r="Z717" s="528">
        <v>0</v>
      </c>
      <c r="AC717" s="529"/>
      <c r="AD717" s="529"/>
      <c r="AE717" s="529"/>
      <c r="AF717" s="554"/>
      <c r="AG717" s="554"/>
      <c r="AH717" s="554"/>
      <c r="AI717" s="554"/>
      <c r="AJ717" s="529"/>
      <c r="AM717" s="529"/>
      <c r="AN717" s="529"/>
      <c r="AO717" s="529"/>
      <c r="AP717" s="529"/>
      <c r="AQ717" s="529"/>
      <c r="AR717" s="529"/>
      <c r="AS717" s="529"/>
      <c r="AT717" s="529"/>
      <c r="AU717" s="529"/>
      <c r="AV717" s="529"/>
      <c r="AW717" s="529"/>
      <c r="AX717" s="529"/>
      <c r="AY717" s="529"/>
      <c r="AZ717" s="529"/>
      <c r="BA717" s="529"/>
      <c r="BB717" s="529"/>
      <c r="BC717" s="529"/>
      <c r="BD717" s="529"/>
      <c r="BE717" s="529"/>
      <c r="BF717" s="529"/>
      <c r="BG717" s="529"/>
      <c r="BH717" s="529"/>
      <c r="BI717" s="529"/>
      <c r="BJ717" s="529"/>
      <c r="BK717" s="529"/>
      <c r="BL717" s="529"/>
      <c r="BM717" s="529"/>
      <c r="BN717" s="529"/>
      <c r="BO717" s="529"/>
      <c r="BP717" s="529"/>
      <c r="BQ717" s="529"/>
      <c r="BR717" s="529"/>
      <c r="BS717" s="529"/>
      <c r="BT717" s="529"/>
      <c r="BU717" s="529"/>
      <c r="BV717" s="529"/>
      <c r="BW717" s="529"/>
      <c r="BX717" s="529"/>
      <c r="BY717" s="529"/>
      <c r="BZ717" s="529"/>
      <c r="CA717" s="529"/>
      <c r="CB717" s="529"/>
      <c r="CC717" s="529"/>
      <c r="CD717" s="529"/>
      <c r="CE717" s="529"/>
      <c r="CF717" s="529"/>
      <c r="CG717" s="529"/>
      <c r="CH717" s="529"/>
      <c r="CI717" s="529"/>
      <c r="CJ717" s="529"/>
    </row>
    <row r="718" spans="1:88" x14ac:dyDescent="0.3">
      <c r="A718" s="563" t="s">
        <v>2848</v>
      </c>
      <c r="B718" s="552" t="str">
        <f t="shared" si="21"/>
        <v/>
      </c>
      <c r="C718" s="558" t="s">
        <v>2849</v>
      </c>
      <c r="D718" s="528">
        <v>0</v>
      </c>
      <c r="E718" s="528">
        <v>0</v>
      </c>
      <c r="F718" s="528">
        <v>0</v>
      </c>
      <c r="G718" s="528">
        <v>0</v>
      </c>
      <c r="H718" s="528">
        <v>0</v>
      </c>
      <c r="I718" s="528">
        <v>0</v>
      </c>
      <c r="J718" s="528">
        <v>0</v>
      </c>
      <c r="K718" s="528">
        <v>0</v>
      </c>
      <c r="L718" s="528">
        <v>0</v>
      </c>
      <c r="M718" s="528">
        <v>0</v>
      </c>
      <c r="N718" s="528">
        <v>0</v>
      </c>
      <c r="O718" s="528">
        <v>0</v>
      </c>
      <c r="P718" s="528">
        <v>0</v>
      </c>
      <c r="Q718" s="528">
        <v>0</v>
      </c>
      <c r="R718" s="528">
        <v>0</v>
      </c>
      <c r="S718" s="528">
        <v>0</v>
      </c>
      <c r="T718" s="528">
        <v>0</v>
      </c>
      <c r="U718" s="528">
        <v>0</v>
      </c>
      <c r="V718" s="528">
        <v>0</v>
      </c>
      <c r="W718" s="528">
        <v>0</v>
      </c>
      <c r="X718" s="528">
        <v>0</v>
      </c>
      <c r="Y718" s="528">
        <v>0</v>
      </c>
      <c r="Z718" s="528">
        <v>0</v>
      </c>
      <c r="AA718" s="528"/>
      <c r="AB718" s="528"/>
    </row>
    <row r="719" spans="1:88" x14ac:dyDescent="0.3">
      <c r="A719" s="563" t="s">
        <v>2850</v>
      </c>
      <c r="B719" s="552" t="str">
        <f t="shared" ref="B719:B725" si="22">IF(SUM(E719:AI719)=0,"","X")</f>
        <v>X</v>
      </c>
      <c r="C719" s="558" t="s">
        <v>2851</v>
      </c>
      <c r="D719" s="528">
        <v>0</v>
      </c>
      <c r="E719" s="528">
        <v>0</v>
      </c>
      <c r="F719" s="528">
        <v>0</v>
      </c>
      <c r="G719" s="528">
        <v>0</v>
      </c>
      <c r="H719" s="528">
        <v>0</v>
      </c>
      <c r="I719" s="528">
        <v>0</v>
      </c>
      <c r="J719" s="528">
        <v>0</v>
      </c>
      <c r="K719" s="528">
        <v>0</v>
      </c>
      <c r="L719" s="528">
        <v>0</v>
      </c>
      <c r="M719" s="528">
        <v>0</v>
      </c>
      <c r="N719" s="528">
        <v>0</v>
      </c>
      <c r="O719" s="528">
        <v>0</v>
      </c>
      <c r="P719" s="528">
        <v>0</v>
      </c>
      <c r="Q719" s="528">
        <v>0</v>
      </c>
      <c r="R719" s="528">
        <v>0</v>
      </c>
      <c r="S719" s="528">
        <v>0</v>
      </c>
      <c r="T719" s="528">
        <v>14.466855049133301</v>
      </c>
      <c r="U719" s="528">
        <v>18.367889404296875</v>
      </c>
      <c r="V719" s="528">
        <v>17.51123046875</v>
      </c>
      <c r="W719" s="528">
        <v>29.247364044189453</v>
      </c>
      <c r="X719" s="528">
        <v>35.529270172119141</v>
      </c>
      <c r="Y719" s="528">
        <v>0</v>
      </c>
      <c r="Z719" s="528">
        <v>0</v>
      </c>
      <c r="AA719" s="528"/>
      <c r="AB719" s="528"/>
    </row>
    <row r="720" spans="1:88" x14ac:dyDescent="0.3">
      <c r="A720" s="563" t="s">
        <v>2852</v>
      </c>
      <c r="B720" s="552" t="str">
        <f t="shared" si="22"/>
        <v/>
      </c>
      <c r="C720" s="556" t="s">
        <v>2853</v>
      </c>
      <c r="D720" s="528">
        <v>0</v>
      </c>
      <c r="E720" s="528">
        <v>0</v>
      </c>
      <c r="F720" s="528">
        <v>0</v>
      </c>
      <c r="G720" s="528">
        <v>0</v>
      </c>
      <c r="H720" s="528">
        <v>0</v>
      </c>
      <c r="I720" s="528">
        <v>0</v>
      </c>
      <c r="J720" s="528">
        <v>0</v>
      </c>
      <c r="K720" s="528">
        <v>0</v>
      </c>
      <c r="L720" s="528">
        <v>0</v>
      </c>
      <c r="M720" s="528">
        <v>0</v>
      </c>
      <c r="N720" s="528">
        <v>0</v>
      </c>
      <c r="O720" s="528">
        <v>0</v>
      </c>
      <c r="P720" s="528">
        <v>0</v>
      </c>
      <c r="Q720" s="528">
        <v>0</v>
      </c>
      <c r="R720" s="528">
        <v>0</v>
      </c>
      <c r="S720" s="528">
        <v>0</v>
      </c>
      <c r="T720" s="528">
        <v>0</v>
      </c>
      <c r="U720" s="528">
        <v>0</v>
      </c>
      <c r="V720" s="528">
        <v>0</v>
      </c>
      <c r="W720" s="528">
        <v>0</v>
      </c>
      <c r="X720" s="528">
        <v>0</v>
      </c>
      <c r="Y720" s="528">
        <v>0</v>
      </c>
      <c r="Z720" s="528">
        <v>0</v>
      </c>
      <c r="AA720" s="528"/>
      <c r="AB720" s="528"/>
    </row>
    <row r="721" spans="1:38" x14ac:dyDescent="0.3">
      <c r="A721" s="563" t="s">
        <v>2854</v>
      </c>
      <c r="B721" s="552" t="str">
        <f t="shared" si="22"/>
        <v/>
      </c>
      <c r="C721" s="558" t="s">
        <v>2855</v>
      </c>
      <c r="D721" s="528">
        <v>0</v>
      </c>
      <c r="E721" s="528">
        <v>0</v>
      </c>
      <c r="F721" s="528">
        <v>0</v>
      </c>
      <c r="G721" s="528">
        <v>0</v>
      </c>
      <c r="H721" s="528">
        <v>0</v>
      </c>
      <c r="I721" s="528">
        <v>0</v>
      </c>
      <c r="J721" s="528">
        <v>0</v>
      </c>
      <c r="K721" s="528">
        <v>0</v>
      </c>
      <c r="L721" s="528">
        <v>0</v>
      </c>
      <c r="M721" s="528">
        <v>0</v>
      </c>
      <c r="N721" s="528">
        <v>0</v>
      </c>
      <c r="O721" s="528">
        <v>0</v>
      </c>
      <c r="P721" s="528">
        <v>0</v>
      </c>
      <c r="Q721" s="528">
        <v>0</v>
      </c>
      <c r="R721" s="528">
        <v>0</v>
      </c>
      <c r="S721" s="528">
        <v>0</v>
      </c>
      <c r="T721" s="528">
        <v>0</v>
      </c>
      <c r="U721" s="528">
        <v>0</v>
      </c>
      <c r="V721" s="528">
        <v>0</v>
      </c>
      <c r="W721" s="528">
        <v>0</v>
      </c>
      <c r="X721" s="528">
        <v>0</v>
      </c>
      <c r="Y721" s="528">
        <v>0</v>
      </c>
      <c r="Z721" s="528">
        <v>0</v>
      </c>
      <c r="AA721" s="528"/>
      <c r="AB721" s="528"/>
    </row>
    <row r="722" spans="1:38" x14ac:dyDescent="0.3">
      <c r="A722" s="563" t="s">
        <v>2856</v>
      </c>
      <c r="B722" s="552" t="str">
        <f t="shared" si="22"/>
        <v/>
      </c>
      <c r="C722" s="558" t="s">
        <v>2857</v>
      </c>
      <c r="D722" s="528">
        <v>0</v>
      </c>
      <c r="E722" s="528">
        <v>0</v>
      </c>
      <c r="F722" s="528">
        <v>0</v>
      </c>
      <c r="G722" s="528">
        <v>0</v>
      </c>
      <c r="H722" s="528">
        <v>0</v>
      </c>
      <c r="I722" s="528">
        <v>0</v>
      </c>
      <c r="J722" s="528">
        <v>0</v>
      </c>
      <c r="K722" s="528">
        <v>0</v>
      </c>
      <c r="L722" s="528">
        <v>0</v>
      </c>
      <c r="M722" s="528">
        <v>0</v>
      </c>
      <c r="N722" s="528">
        <v>0</v>
      </c>
      <c r="O722" s="528">
        <v>0</v>
      </c>
      <c r="P722" s="528">
        <v>0</v>
      </c>
      <c r="Q722" s="528">
        <v>0</v>
      </c>
      <c r="R722" s="528">
        <v>0</v>
      </c>
      <c r="S722" s="528">
        <v>0</v>
      </c>
      <c r="T722" s="528">
        <v>0</v>
      </c>
      <c r="U722" s="528">
        <v>0</v>
      </c>
      <c r="V722" s="528">
        <v>0</v>
      </c>
      <c r="W722" s="528">
        <v>0</v>
      </c>
      <c r="X722" s="528">
        <v>0</v>
      </c>
      <c r="Y722" s="528">
        <v>0</v>
      </c>
      <c r="Z722" s="528">
        <v>0</v>
      </c>
      <c r="AA722" s="528"/>
      <c r="AB722" s="528"/>
    </row>
    <row r="723" spans="1:38" x14ac:dyDescent="0.3">
      <c r="A723" s="563" t="s">
        <v>2858</v>
      </c>
      <c r="B723" s="552" t="str">
        <f t="shared" si="22"/>
        <v>X</v>
      </c>
      <c r="C723" s="556" t="s">
        <v>2859</v>
      </c>
      <c r="D723" s="528">
        <v>0.81371800000000005</v>
      </c>
      <c r="E723" s="528">
        <v>0.76291298866271973</v>
      </c>
      <c r="F723" s="528">
        <v>0.92202597856521606</v>
      </c>
      <c r="G723" s="528">
        <v>0.82173901796340942</v>
      </c>
      <c r="H723" s="528">
        <v>0.8678320050239563</v>
      </c>
      <c r="I723" s="528">
        <v>0.85447901487350464</v>
      </c>
      <c r="J723" s="528">
        <v>0</v>
      </c>
      <c r="K723" s="528">
        <v>0</v>
      </c>
      <c r="L723" s="528">
        <v>0</v>
      </c>
      <c r="M723" s="528">
        <v>0.26438900828361511</v>
      </c>
      <c r="N723" s="528">
        <v>0</v>
      </c>
      <c r="O723" s="528">
        <v>0</v>
      </c>
      <c r="P723" s="528">
        <v>0</v>
      </c>
      <c r="Q723" s="528">
        <v>1.9027930498123169</v>
      </c>
      <c r="R723" s="528">
        <v>0</v>
      </c>
      <c r="S723" s="528">
        <v>0</v>
      </c>
      <c r="T723" s="528">
        <v>0</v>
      </c>
      <c r="U723" s="528">
        <v>0</v>
      </c>
      <c r="V723" s="528">
        <v>0</v>
      </c>
      <c r="W723" s="528">
        <v>0</v>
      </c>
      <c r="X723" s="528">
        <v>0</v>
      </c>
      <c r="Y723" s="528">
        <v>0</v>
      </c>
      <c r="Z723" s="528">
        <v>0</v>
      </c>
      <c r="AA723" s="528"/>
      <c r="AB723" s="528"/>
    </row>
    <row r="724" spans="1:38" x14ac:dyDescent="0.3">
      <c r="A724" s="563" t="s">
        <v>2860</v>
      </c>
      <c r="B724" s="552" t="str">
        <f t="shared" si="22"/>
        <v/>
      </c>
      <c r="C724" s="558" t="s">
        <v>2861</v>
      </c>
      <c r="D724" s="528">
        <v>0</v>
      </c>
      <c r="E724" s="528">
        <v>0</v>
      </c>
      <c r="F724" s="528">
        <v>0</v>
      </c>
      <c r="G724" s="528">
        <v>0</v>
      </c>
      <c r="H724" s="528">
        <v>0</v>
      </c>
      <c r="I724" s="528">
        <v>0</v>
      </c>
      <c r="J724" s="528">
        <v>0</v>
      </c>
      <c r="K724" s="528">
        <v>0</v>
      </c>
      <c r="L724" s="528">
        <v>0</v>
      </c>
      <c r="M724" s="528">
        <v>0</v>
      </c>
      <c r="N724" s="528">
        <v>0</v>
      </c>
      <c r="O724" s="528">
        <v>0</v>
      </c>
      <c r="P724" s="528">
        <v>0</v>
      </c>
      <c r="Q724" s="528">
        <v>0</v>
      </c>
      <c r="R724" s="528">
        <v>0</v>
      </c>
      <c r="S724" s="528">
        <v>0</v>
      </c>
      <c r="T724" s="528">
        <v>0</v>
      </c>
      <c r="U724" s="528">
        <v>0</v>
      </c>
      <c r="V724" s="528">
        <v>0</v>
      </c>
      <c r="W724" s="528">
        <v>0</v>
      </c>
      <c r="X724" s="528">
        <v>0</v>
      </c>
      <c r="Y724" s="528">
        <v>0</v>
      </c>
      <c r="Z724" s="528">
        <v>0</v>
      </c>
      <c r="AA724" s="528"/>
      <c r="AB724" s="528"/>
    </row>
    <row r="725" spans="1:38" s="546" customFormat="1" ht="20.25" customHeight="1" x14ac:dyDescent="0.25">
      <c r="A725" s="922" t="s">
        <v>2862</v>
      </c>
      <c r="B725" s="923" t="str">
        <f t="shared" si="22"/>
        <v>X</v>
      </c>
      <c r="C725" s="928" t="s">
        <v>2863</v>
      </c>
      <c r="D725" s="917">
        <v>0.81371800000000005</v>
      </c>
      <c r="E725" s="917">
        <v>0.76291298866271973</v>
      </c>
      <c r="F725" s="917">
        <v>0.92202597856521606</v>
      </c>
      <c r="G725" s="917">
        <v>0.82173901796340942</v>
      </c>
      <c r="H725" s="917">
        <v>0.8678320050239563</v>
      </c>
      <c r="I725" s="917">
        <v>0.85447901487350464</v>
      </c>
      <c r="J725" s="917">
        <v>0</v>
      </c>
      <c r="K725" s="917">
        <v>0</v>
      </c>
      <c r="L725" s="917">
        <v>0</v>
      </c>
      <c r="M725" s="917">
        <v>0.26438900828361511</v>
      </c>
      <c r="N725" s="917">
        <v>0</v>
      </c>
      <c r="O725" s="917">
        <v>0</v>
      </c>
      <c r="P725" s="917">
        <v>0</v>
      </c>
      <c r="Q725" s="917">
        <v>1.9027930498123169</v>
      </c>
      <c r="R725" s="917">
        <v>0</v>
      </c>
      <c r="S725" s="917">
        <v>0</v>
      </c>
      <c r="T725" s="917">
        <v>0</v>
      </c>
      <c r="U725" s="917">
        <v>0</v>
      </c>
      <c r="V725" s="917">
        <v>0</v>
      </c>
      <c r="W725" s="917">
        <v>0</v>
      </c>
      <c r="X725" s="917">
        <v>0</v>
      </c>
      <c r="Y725" s="917">
        <v>0</v>
      </c>
      <c r="Z725" s="917">
        <v>0</v>
      </c>
      <c r="AA725" s="917"/>
      <c r="AB725" s="917"/>
      <c r="AF725" s="564"/>
      <c r="AG725" s="564"/>
      <c r="AH725" s="564"/>
      <c r="AI725" s="564"/>
      <c r="AK725" s="545"/>
      <c r="AL725" s="545"/>
    </row>
    <row r="726" spans="1:38" ht="20.25" customHeight="1" x14ac:dyDescent="0.3">
      <c r="AD726" s="553"/>
    </row>
    <row r="727" spans="1:38" x14ac:dyDescent="0.3">
      <c r="B727" s="552" t="s">
        <v>510</v>
      </c>
      <c r="C727" s="527" t="s">
        <v>1469</v>
      </c>
      <c r="D727" s="527"/>
      <c r="AD727" s="553"/>
    </row>
    <row r="728" spans="1:38" x14ac:dyDescent="0.3">
      <c r="A728" s="563" t="s">
        <v>2864</v>
      </c>
      <c r="B728" s="552" t="s">
        <v>510</v>
      </c>
      <c r="C728" s="536" t="s">
        <v>1470</v>
      </c>
      <c r="D728" s="536"/>
      <c r="E728" s="553">
        <v>-6.610682487487793</v>
      </c>
      <c r="F728" s="553">
        <v>-12.00755786895752</v>
      </c>
      <c r="G728" s="553">
        <v>-0.65363025665283203</v>
      </c>
      <c r="H728" s="553">
        <v>9.2136096954345703</v>
      </c>
      <c r="I728" s="553">
        <v>10.004321098327637</v>
      </c>
      <c r="J728" s="553">
        <v>16.007087707519531</v>
      </c>
      <c r="K728" s="553">
        <v>20.501596450805664</v>
      </c>
      <c r="L728" s="553">
        <v>20.330095291137695</v>
      </c>
      <c r="M728" s="553">
        <v>11.548561096191406</v>
      </c>
      <c r="N728" s="553">
        <v>9.1327943801879883</v>
      </c>
      <c r="O728" s="553">
        <v>17.747814178466797</v>
      </c>
      <c r="P728" s="553">
        <v>17.045272827148438</v>
      </c>
      <c r="Q728" s="553">
        <v>19.551111221313477</v>
      </c>
      <c r="R728" s="553">
        <v>10.965255737304688</v>
      </c>
      <c r="S728" s="553">
        <v>19.815250396728516</v>
      </c>
      <c r="T728" s="553">
        <v>27.910587310791016</v>
      </c>
      <c r="U728" s="553">
        <v>27.478366851806641</v>
      </c>
      <c r="V728" s="553">
        <v>22.211786270141602</v>
      </c>
      <c r="W728" s="553">
        <v>24.439365386962891</v>
      </c>
      <c r="X728" s="553">
        <v>15.842265129089355</v>
      </c>
      <c r="Y728" s="553">
        <v>-17.22224235534668</v>
      </c>
      <c r="Z728" s="553">
        <v>-4.474250316619873</v>
      </c>
      <c r="AA728" s="553">
        <v>11.994999885559082</v>
      </c>
      <c r="AB728" s="553">
        <v>16.03700065612793</v>
      </c>
      <c r="AD728" s="553"/>
    </row>
    <row r="729" spans="1:38" x14ac:dyDescent="0.3">
      <c r="A729" s="563" t="s">
        <v>2865</v>
      </c>
      <c r="B729" s="552" t="s">
        <v>510</v>
      </c>
      <c r="C729" s="536" t="s">
        <v>1471</v>
      </c>
      <c r="D729" s="536"/>
      <c r="E729" s="553">
        <v>-8.7167263031005859</v>
      </c>
      <c r="F729" s="553">
        <v>-12.112277984619141</v>
      </c>
      <c r="G729" s="553">
        <v>-5.8176979422569275E-2</v>
      </c>
      <c r="H729" s="553">
        <v>9.8770599365234375</v>
      </c>
      <c r="I729" s="553">
        <v>10.661582946777344</v>
      </c>
      <c r="J729" s="553">
        <v>16.637550354003906</v>
      </c>
      <c r="K729" s="553">
        <v>21.109405517578125</v>
      </c>
      <c r="L729" s="553">
        <v>20.898954391479492</v>
      </c>
      <c r="M729" s="553">
        <v>12.242698669433594</v>
      </c>
      <c r="N729" s="553">
        <v>9.5886373519897461</v>
      </c>
      <c r="O729" s="553">
        <v>18.366464614868164</v>
      </c>
      <c r="P729" s="553">
        <v>17.642726898193359</v>
      </c>
      <c r="Q729" s="553">
        <v>20.130258560180664</v>
      </c>
      <c r="R729" s="553">
        <v>11.553952217102051</v>
      </c>
      <c r="S729" s="553">
        <v>20.357194900512695</v>
      </c>
      <c r="T729" s="553">
        <v>28.65888786315918</v>
      </c>
      <c r="U729" s="553">
        <v>27.926971435546875</v>
      </c>
      <c r="V729" s="553">
        <v>22.668357849121094</v>
      </c>
      <c r="W729" s="553">
        <v>24.877540588378906</v>
      </c>
      <c r="X729" s="553">
        <v>16.414508819580078</v>
      </c>
      <c r="Y729" s="553">
        <v>-16.64848518371582</v>
      </c>
      <c r="Z729" s="553">
        <v>-3.6444761753082275</v>
      </c>
      <c r="AA729" s="553">
        <v>13.116999626159668</v>
      </c>
      <c r="AB729" s="553">
        <v>19.563999176025391</v>
      </c>
      <c r="AD729" s="553"/>
    </row>
    <row r="730" spans="1:38" x14ac:dyDescent="0.3">
      <c r="A730" s="563" t="s">
        <v>2866</v>
      </c>
      <c r="B730" s="552" t="s">
        <v>510</v>
      </c>
      <c r="C730" s="536" t="s">
        <v>2867</v>
      </c>
      <c r="D730" s="536"/>
      <c r="E730" s="553">
        <v>-20.451957702636719</v>
      </c>
      <c r="F730" s="553">
        <v>-26.714078903198242</v>
      </c>
      <c r="G730" s="553">
        <v>-20.745973587036133</v>
      </c>
      <c r="H730" s="553">
        <v>-4.8888683319091797</v>
      </c>
      <c r="I730" s="553">
        <v>-8.0752773284912109</v>
      </c>
      <c r="J730" s="553">
        <v>2.4331347942352295</v>
      </c>
      <c r="K730" s="553">
        <v>0.26840066909790039</v>
      </c>
      <c r="L730" s="553">
        <v>-4.0739178657531738</v>
      </c>
      <c r="M730" s="553">
        <v>-3.3952188491821289</v>
      </c>
      <c r="N730" s="553">
        <v>-1.6078695058822632</v>
      </c>
      <c r="O730" s="553">
        <v>-2.3476161956787109</v>
      </c>
      <c r="P730" s="553">
        <v>2.5108015537261963</v>
      </c>
      <c r="Q730" s="553">
        <v>2.1125054359436035</v>
      </c>
      <c r="R730" s="553">
        <v>1.2320190668106079</v>
      </c>
      <c r="S730" s="553">
        <v>8.8186435699462891</v>
      </c>
      <c r="T730" s="553">
        <v>14.430980682373047</v>
      </c>
      <c r="U730" s="553">
        <v>10.663305282592773</v>
      </c>
      <c r="V730" s="553">
        <v>13.790525436401367</v>
      </c>
      <c r="W730" s="553">
        <v>17.826215744018555</v>
      </c>
      <c r="X730" s="553">
        <v>-1.0144870281219482</v>
      </c>
      <c r="Y730" s="553">
        <v>-33.725307464599609</v>
      </c>
      <c r="Z730" s="553">
        <v>-23.453004837036133</v>
      </c>
      <c r="AA730" s="553">
        <v>-9.8719997406005859</v>
      </c>
      <c r="AB730" s="553">
        <v>2.562999963760376</v>
      </c>
      <c r="AD730" s="553"/>
    </row>
    <row r="731" spans="1:38" x14ac:dyDescent="0.3">
      <c r="A731" s="563" t="s">
        <v>2868</v>
      </c>
      <c r="B731" s="552" t="s">
        <v>510</v>
      </c>
      <c r="C731" s="536" t="s">
        <v>111</v>
      </c>
      <c r="D731" s="536"/>
      <c r="E731" s="553">
        <v>-20.451957702636719</v>
      </c>
      <c r="F731" s="553">
        <v>-26.714078903198242</v>
      </c>
      <c r="G731" s="553">
        <v>-20.745973587036133</v>
      </c>
      <c r="H731" s="553">
        <v>-4.8888683319091797</v>
      </c>
      <c r="I731" s="553">
        <v>-8.0752773284912109</v>
      </c>
      <c r="J731" s="553">
        <v>2.4331347942352295</v>
      </c>
      <c r="K731" s="553">
        <v>0.26840066909790039</v>
      </c>
      <c r="L731" s="553">
        <v>-4.0739178657531738</v>
      </c>
      <c r="M731" s="553">
        <v>-3.3952188491821289</v>
      </c>
      <c r="N731" s="553">
        <v>-1.6078695058822632</v>
      </c>
      <c r="O731" s="553">
        <v>-2.3476161956787109</v>
      </c>
      <c r="P731" s="553">
        <v>2.5108015537261963</v>
      </c>
      <c r="Q731" s="553">
        <v>2.1125054359436035</v>
      </c>
      <c r="R731" s="553">
        <v>1.2320190668106079</v>
      </c>
      <c r="S731" s="553">
        <v>8.8186435699462891</v>
      </c>
      <c r="T731" s="553">
        <v>14.430980682373047</v>
      </c>
      <c r="U731" s="553">
        <v>10.663305282592773</v>
      </c>
      <c r="V731" s="553">
        <v>13.790525436401367</v>
      </c>
      <c r="W731" s="553">
        <v>17.826215744018555</v>
      </c>
      <c r="X731" s="553">
        <v>-1.0144870281219482</v>
      </c>
      <c r="Y731" s="553">
        <v>-33.725307464599609</v>
      </c>
      <c r="Z731" s="553">
        <v>-23.453004837036133</v>
      </c>
      <c r="AA731" s="553">
        <v>-9.8719997406005859</v>
      </c>
      <c r="AB731" s="553">
        <v>2.562999963760376</v>
      </c>
      <c r="AD731" s="553"/>
    </row>
    <row r="732" spans="1:38" x14ac:dyDescent="0.3">
      <c r="A732" s="563" t="s">
        <v>2869</v>
      </c>
      <c r="B732" s="552" t="s">
        <v>510</v>
      </c>
      <c r="C732" s="536" t="s">
        <v>1472</v>
      </c>
      <c r="D732" s="536"/>
      <c r="E732" s="553">
        <v>-22.558002471923828</v>
      </c>
      <c r="F732" s="553">
        <v>-26.818798065185547</v>
      </c>
      <c r="G732" s="553">
        <v>-20.150520324707031</v>
      </c>
      <c r="H732" s="553">
        <v>-4.2254180908203125</v>
      </c>
      <c r="I732" s="553">
        <v>-7.4180159568786621</v>
      </c>
      <c r="J732" s="553">
        <v>3.0635974407196045</v>
      </c>
      <c r="K732" s="553">
        <v>0.87621140480041504</v>
      </c>
      <c r="L732" s="553">
        <v>-3.5050590038299561</v>
      </c>
      <c r="M732" s="553">
        <v>-2.7010810375213623</v>
      </c>
      <c r="N732" s="553">
        <v>-1.1520266532897949</v>
      </c>
      <c r="O732" s="553">
        <v>-1.7289658784866333</v>
      </c>
      <c r="P732" s="553">
        <v>3.1082553863525391</v>
      </c>
      <c r="Q732" s="553">
        <v>2.6916544437408447</v>
      </c>
      <c r="R732" s="553">
        <v>1.820715069770813</v>
      </c>
      <c r="S732" s="553">
        <v>9.3605871200561523</v>
      </c>
      <c r="T732" s="553">
        <v>15.179280281066895</v>
      </c>
      <c r="U732" s="553">
        <v>11.111908912658691</v>
      </c>
      <c r="V732" s="553">
        <v>14.247095108032227</v>
      </c>
      <c r="W732" s="553">
        <v>18.26439094543457</v>
      </c>
      <c r="X732" s="553">
        <v>-0.44224399328231812</v>
      </c>
      <c r="Y732" s="553">
        <v>-33.15155029296875</v>
      </c>
      <c r="Z732" s="553">
        <v>-22.623231887817383</v>
      </c>
      <c r="AA732" s="553">
        <v>-8.75</v>
      </c>
      <c r="AB732" s="553">
        <v>6.0900001525878906</v>
      </c>
      <c r="AD732" s="553"/>
    </row>
    <row r="733" spans="1:38" x14ac:dyDescent="0.3">
      <c r="A733" s="563" t="s">
        <v>2870</v>
      </c>
      <c r="B733" s="552" t="s">
        <v>510</v>
      </c>
      <c r="C733" s="536" t="s">
        <v>2871</v>
      </c>
      <c r="D733" s="536"/>
      <c r="E733" s="553">
        <v>-0.66765743494033813</v>
      </c>
      <c r="F733" s="553">
        <v>-10.784398078918457</v>
      </c>
      <c r="G733" s="553">
        <v>-1.5525902509689331</v>
      </c>
      <c r="H733" s="553">
        <v>-3.0281052589416504</v>
      </c>
      <c r="I733" s="553">
        <v>-2.664994478225708</v>
      </c>
      <c r="J733" s="553">
        <v>2.9026508331298828</v>
      </c>
      <c r="K733" s="553">
        <v>-1.7233443260192871</v>
      </c>
      <c r="L733" s="553">
        <v>-4.6019859313964844</v>
      </c>
      <c r="M733" s="553">
        <v>-4.1915950775146484</v>
      </c>
      <c r="N733" s="553">
        <v>-1.8501296043395996</v>
      </c>
      <c r="O733" s="553">
        <v>-2.3650343418121338</v>
      </c>
      <c r="P733" s="553">
        <v>1.3526902198791504</v>
      </c>
      <c r="Q733" s="553">
        <v>1.938591480255127</v>
      </c>
      <c r="R733" s="553">
        <v>-1.2169610261917114</v>
      </c>
      <c r="S733" s="553">
        <v>6.2965240478515625</v>
      </c>
      <c r="T733" s="553">
        <v>13.83286190032959</v>
      </c>
      <c r="U733" s="553">
        <v>8.3156652450561523</v>
      </c>
      <c r="V733" s="553">
        <v>15.87392520904541</v>
      </c>
      <c r="W733" s="553">
        <v>18.799400329589844</v>
      </c>
      <c r="X733" s="553">
        <v>-4.7825331687927246</v>
      </c>
      <c r="Y733" s="553">
        <v>-23.798927307128906</v>
      </c>
      <c r="Z733" s="553">
        <v>-16.402791976928711</v>
      </c>
      <c r="AA733" s="553">
        <v>-2.4251704216003418</v>
      </c>
      <c r="AB733" s="553">
        <v>2.5718967914581299</v>
      </c>
      <c r="AD733" s="553"/>
    </row>
    <row r="734" spans="1:38" x14ac:dyDescent="0.3">
      <c r="A734" s="563" t="s">
        <v>2872</v>
      </c>
      <c r="B734" s="552" t="s">
        <v>510</v>
      </c>
      <c r="C734" s="536" t="s">
        <v>2873</v>
      </c>
      <c r="D734" s="536"/>
      <c r="E734" s="553">
        <v>-84.997817993164063</v>
      </c>
      <c r="F734" s="553">
        <v>-79.120986938476563</v>
      </c>
      <c r="G734" s="553">
        <v>-79.071784973144531</v>
      </c>
      <c r="H734" s="553">
        <v>-74.519859313964844</v>
      </c>
      <c r="I734" s="553">
        <v>-80.817428588867188</v>
      </c>
      <c r="J734" s="553">
        <v>-74.947395324707031</v>
      </c>
      <c r="K734" s="553">
        <v>-86.870979309082031</v>
      </c>
      <c r="L734" s="553">
        <v>-96.17071533203125</v>
      </c>
      <c r="M734" s="553">
        <v>-88.235145568847656</v>
      </c>
      <c r="N734" s="553">
        <v>-77.903923034667969</v>
      </c>
      <c r="O734" s="553">
        <v>-88.05633544921875</v>
      </c>
      <c r="P734" s="553">
        <v>-84.724784851074219</v>
      </c>
      <c r="Q734" s="553">
        <v>-92.922744750976563</v>
      </c>
      <c r="R734" s="553">
        <v>-90.785552978515625</v>
      </c>
      <c r="S734" s="553">
        <v>-97.787673950195313</v>
      </c>
      <c r="T734" s="553">
        <v>-100.43274688720703</v>
      </c>
      <c r="U734" s="553">
        <v>-114.03782653808594</v>
      </c>
      <c r="V734" s="553">
        <v>-101.17139434814453</v>
      </c>
      <c r="W734" s="553">
        <v>-108.90682983398438</v>
      </c>
      <c r="X734" s="553">
        <v>-120.43581390380859</v>
      </c>
      <c r="Y734" s="553">
        <v>-150.77035522460938</v>
      </c>
      <c r="Z734" s="553">
        <v>-153.426513671875</v>
      </c>
      <c r="AA734" s="553">
        <v>-150.32499694824219</v>
      </c>
      <c r="AB734" s="553">
        <v>-137.03900146484375</v>
      </c>
      <c r="AD734" s="553"/>
    </row>
    <row r="735" spans="1:38" x14ac:dyDescent="0.3">
      <c r="A735" s="563" t="s">
        <v>2874</v>
      </c>
      <c r="B735" s="552" t="s">
        <v>510</v>
      </c>
      <c r="C735" s="536" t="s">
        <v>2875</v>
      </c>
      <c r="D735" s="536"/>
      <c r="E735" s="553">
        <v>-47.975353240966797</v>
      </c>
      <c r="F735" s="553">
        <v>-48.48443603515625</v>
      </c>
      <c r="G735" s="553">
        <v>-47.715408325195313</v>
      </c>
      <c r="H735" s="553">
        <v>-50.832553863525391</v>
      </c>
      <c r="I735" s="553">
        <v>-50.165374755859375</v>
      </c>
      <c r="J735" s="553">
        <v>-49.413631439208984</v>
      </c>
      <c r="K735" s="553">
        <v>-54.937278747558594</v>
      </c>
      <c r="L735" s="553">
        <v>-55.192684173583984</v>
      </c>
      <c r="M735" s="553">
        <v>-58.544776916503906</v>
      </c>
      <c r="N735" s="553">
        <v>-56.445713043212891</v>
      </c>
      <c r="O735" s="553">
        <v>-55.499225616455078</v>
      </c>
      <c r="P735" s="553">
        <v>-58.105560302734375</v>
      </c>
      <c r="Q735" s="553">
        <v>-62.217792510986328</v>
      </c>
      <c r="R735" s="553">
        <v>-63.833179473876953</v>
      </c>
      <c r="S735" s="553">
        <v>-66.451881408691406</v>
      </c>
      <c r="T735" s="553">
        <v>-67.375709533691406</v>
      </c>
      <c r="U735" s="553">
        <v>-72.927536010742188</v>
      </c>
      <c r="V735" s="553">
        <v>-75.6763916015625</v>
      </c>
      <c r="W735" s="553">
        <v>-76.89385986328125</v>
      </c>
      <c r="X735" s="553">
        <v>-77.92822265625</v>
      </c>
      <c r="Y735" s="553">
        <v>-78.92236328125</v>
      </c>
      <c r="Z735" s="553">
        <v>-80.819023132324219</v>
      </c>
      <c r="AA735" s="553">
        <v>-79.041999816894531</v>
      </c>
      <c r="AB735" s="553">
        <v>-89.737998962402344</v>
      </c>
      <c r="AD735" s="553"/>
    </row>
    <row r="736" spans="1:38" x14ac:dyDescent="0.3">
      <c r="A736" s="922" t="s">
        <v>2876</v>
      </c>
      <c r="B736" s="923" t="s">
        <v>510</v>
      </c>
      <c r="C736" s="932" t="s">
        <v>2877</v>
      </c>
      <c r="D736" s="932"/>
      <c r="E736" s="921">
        <v>-12.891057968139648</v>
      </c>
      <c r="F736" s="921">
        <v>-14.157731056213379</v>
      </c>
      <c r="G736" s="921">
        <v>-20.092342376708984</v>
      </c>
      <c r="H736" s="921">
        <v>-14.10247802734375</v>
      </c>
      <c r="I736" s="921">
        <v>-18.079599380493164</v>
      </c>
      <c r="J736" s="921">
        <v>-13.573952674865723</v>
      </c>
      <c r="K736" s="921">
        <v>-20.233194351196289</v>
      </c>
      <c r="L736" s="921">
        <v>-24.404012680053711</v>
      </c>
      <c r="M736" s="921">
        <v>-14.943779945373535</v>
      </c>
      <c r="N736" s="921">
        <v>-10.740663528442383</v>
      </c>
      <c r="O736" s="921">
        <v>-20.095430374145508</v>
      </c>
      <c r="P736" s="921">
        <v>-14.53447151184082</v>
      </c>
      <c r="Q736" s="921">
        <v>-17.438604354858398</v>
      </c>
      <c r="R736" s="921">
        <v>-9.6841278076171875</v>
      </c>
      <c r="S736" s="921">
        <v>-10.996606826782227</v>
      </c>
      <c r="T736" s="921">
        <v>-13.479606628417969</v>
      </c>
      <c r="U736" s="921">
        <v>-16.815061569213867</v>
      </c>
      <c r="V736" s="921">
        <v>-8.4212617874145508</v>
      </c>
      <c r="W736" s="921">
        <v>-6.5881509780883789</v>
      </c>
      <c r="X736" s="921">
        <v>-10.517399787902832</v>
      </c>
      <c r="Y736" s="921">
        <v>-16.50306510925293</v>
      </c>
      <c r="Z736" s="921">
        <v>-18.978755950927734</v>
      </c>
      <c r="AA736" s="921">
        <v>-21.867000579833984</v>
      </c>
      <c r="AB736" s="921">
        <v>-13.473999977111816</v>
      </c>
      <c r="AD736" s="553"/>
      <c r="AF736" s="564"/>
      <c r="AG736" s="564"/>
      <c r="AH736" s="564"/>
      <c r="AI736" s="564"/>
    </row>
    <row r="737" spans="1:88" x14ac:dyDescent="0.3">
      <c r="B737" s="552" t="s">
        <v>510</v>
      </c>
      <c r="AD737" s="553"/>
    </row>
    <row r="738" spans="1:88" x14ac:dyDescent="0.3">
      <c r="A738" s="563" t="s">
        <v>2878</v>
      </c>
      <c r="B738" s="552" t="s">
        <v>510</v>
      </c>
      <c r="C738" s="527" t="s">
        <v>1474</v>
      </c>
      <c r="D738" s="527"/>
      <c r="E738" s="528">
        <v>72.514961242675781</v>
      </c>
      <c r="F738" s="528">
        <v>81.729400634765625</v>
      </c>
      <c r="G738" s="528">
        <v>18.54893684387207</v>
      </c>
      <c r="H738" s="528">
        <v>12.08315372467041</v>
      </c>
      <c r="I738" s="528">
        <v>3.6768209934234619</v>
      </c>
      <c r="J738" s="528">
        <v>8.1842174530029297</v>
      </c>
      <c r="K738" s="528">
        <v>7.5755658149719238</v>
      </c>
      <c r="L738" s="528">
        <v>9.9198493957519531</v>
      </c>
      <c r="M738" s="528">
        <v>4.5118579864501953</v>
      </c>
      <c r="N738" s="528">
        <v>0.87213897705078125</v>
      </c>
      <c r="O738" s="528">
        <v>-3.0764040946960449</v>
      </c>
      <c r="P738" s="528">
        <v>-3.4245090484619141</v>
      </c>
      <c r="Q738" s="528">
        <v>3.693587064743042</v>
      </c>
      <c r="R738" s="528">
        <v>3.3266079425811768</v>
      </c>
      <c r="S738" s="528">
        <v>16.462120056152344</v>
      </c>
      <c r="T738" s="528">
        <v>28.636192321777344</v>
      </c>
      <c r="U738" s="528">
        <v>54.611778259277344</v>
      </c>
      <c r="V738" s="528">
        <v>78.173652648925781</v>
      </c>
      <c r="W738" s="528">
        <v>105.61782073974609</v>
      </c>
      <c r="X738" s="528">
        <v>108.07042694091797</v>
      </c>
      <c r="Y738" s="528">
        <v>127.37478637695313</v>
      </c>
      <c r="Z738" s="528"/>
      <c r="AA738" s="528"/>
      <c r="AB738" s="528"/>
      <c r="AD738" s="553"/>
    </row>
    <row r="739" spans="1:88" x14ac:dyDescent="0.3">
      <c r="A739" s="563" t="s">
        <v>2879</v>
      </c>
      <c r="B739" s="552" t="s">
        <v>510</v>
      </c>
      <c r="C739" s="536" t="s">
        <v>2880</v>
      </c>
      <c r="D739" s="536"/>
      <c r="E739" s="528">
        <v>21.946319580078125</v>
      </c>
      <c r="F739" s="528">
        <v>39.881198883056641</v>
      </c>
      <c r="G739" s="528">
        <v>-5.7900948524475098</v>
      </c>
      <c r="H739" s="528">
        <v>-15.476149559020996</v>
      </c>
      <c r="I739" s="528">
        <v>-18.055391311645508</v>
      </c>
      <c r="J739" s="528">
        <v>-7.638117790222168</v>
      </c>
      <c r="K739" s="528">
        <v>-11.280961990356445</v>
      </c>
      <c r="L739" s="528">
        <v>-0.56717002391815186</v>
      </c>
      <c r="M739" s="528">
        <v>-12.230093955993652</v>
      </c>
      <c r="N739" s="528">
        <v>-25.495502471923828</v>
      </c>
      <c r="O739" s="528">
        <v>-20.337471008300781</v>
      </c>
      <c r="P739" s="528">
        <v>-12.378116607666016</v>
      </c>
      <c r="Q739" s="528">
        <v>-8.0465679168701172</v>
      </c>
      <c r="R739" s="528">
        <v>-4.980104923248291</v>
      </c>
      <c r="S739" s="528">
        <v>8.682673454284668</v>
      </c>
      <c r="T739" s="528">
        <v>21.155429840087891</v>
      </c>
      <c r="U739" s="528">
        <v>27.549007415771484</v>
      </c>
      <c r="V739" s="528">
        <v>35.81915283203125</v>
      </c>
      <c r="W739" s="528">
        <v>40.9183349609375</v>
      </c>
      <c r="X739" s="528">
        <v>39.126205444335938</v>
      </c>
      <c r="Y739" s="528">
        <v>48.874240875244141</v>
      </c>
      <c r="Z739" s="528"/>
      <c r="AA739" s="528"/>
      <c r="AB739" s="528"/>
      <c r="AD739" s="553"/>
    </row>
    <row r="740" spans="1:88" x14ac:dyDescent="0.3">
      <c r="A740" s="563" t="s">
        <v>2881</v>
      </c>
      <c r="B740" s="552" t="s">
        <v>510</v>
      </c>
      <c r="C740" s="536" t="s">
        <v>1476</v>
      </c>
      <c r="D740" s="536"/>
      <c r="E740" s="528">
        <v>-2.6371109485626221</v>
      </c>
      <c r="F740" s="528">
        <v>0.34310001134872437</v>
      </c>
      <c r="G740" s="528">
        <v>-1.5172929763793945</v>
      </c>
      <c r="H740" s="528">
        <v>-6.8243589401245117</v>
      </c>
      <c r="I740" s="528">
        <v>-6.2959427833557129</v>
      </c>
      <c r="J740" s="528">
        <v>-2.7732288837432861</v>
      </c>
      <c r="K740" s="528">
        <v>-2.1551880836486816</v>
      </c>
      <c r="L740" s="528">
        <v>-6.8272390365600586</v>
      </c>
      <c r="M740" s="528">
        <v>-9.1160030364990234</v>
      </c>
      <c r="N740" s="528">
        <v>-12.868435859680176</v>
      </c>
      <c r="O740" s="528">
        <v>-15.045947074890137</v>
      </c>
      <c r="P740" s="528">
        <v>-10.725021362304688</v>
      </c>
      <c r="Q740" s="528">
        <v>-10.424797058105469</v>
      </c>
      <c r="R740" s="528">
        <v>-9.4233722686767578</v>
      </c>
      <c r="S740" s="528">
        <v>3.8499839305877686</v>
      </c>
      <c r="T740" s="528">
        <v>16.780593872070313</v>
      </c>
      <c r="U740" s="528">
        <v>27.700662612915039</v>
      </c>
      <c r="V740" s="528">
        <v>35.756694793701172</v>
      </c>
      <c r="W740" s="528">
        <v>40.959194183349609</v>
      </c>
      <c r="X740" s="528">
        <v>39.126487731933594</v>
      </c>
      <c r="Y740" s="528">
        <v>49.1845703125</v>
      </c>
      <c r="Z740" s="528"/>
      <c r="AA740" s="528"/>
      <c r="AB740" s="528"/>
      <c r="AD740" s="553"/>
    </row>
    <row r="741" spans="1:88" x14ac:dyDescent="0.3">
      <c r="B741" s="552" t="s">
        <v>510</v>
      </c>
      <c r="AD741" s="553"/>
    </row>
    <row r="742" spans="1:88" x14ac:dyDescent="0.3">
      <c r="A742" s="563" t="s">
        <v>2882</v>
      </c>
      <c r="B742" s="552" t="s">
        <v>510</v>
      </c>
      <c r="C742" s="541" t="s">
        <v>2883</v>
      </c>
      <c r="D742" s="541"/>
      <c r="E742" s="588">
        <v>7.1054273576010019E-15</v>
      </c>
      <c r="F742" s="588">
        <v>0</v>
      </c>
      <c r="G742" s="588">
        <v>-2.6999998954124749E-4</v>
      </c>
      <c r="H742" s="588">
        <v>0.66893702745437622</v>
      </c>
      <c r="I742" s="588">
        <v>0</v>
      </c>
      <c r="J742" s="588">
        <v>1.2999969534575939E-2</v>
      </c>
      <c r="K742" s="588">
        <v>2.4478922000525927E-8</v>
      </c>
      <c r="L742" s="588">
        <v>-0.17290507256984711</v>
      </c>
      <c r="M742" s="588">
        <v>-7.110589450576299E-9</v>
      </c>
      <c r="N742" s="588">
        <v>5.7098393568821848E-8</v>
      </c>
      <c r="O742" s="588">
        <v>-2.3792264158828402E-8</v>
      </c>
      <c r="P742" s="588">
        <v>2.3240093014464946E-6</v>
      </c>
      <c r="Q742" s="588">
        <v>1.0009628022089601E-3</v>
      </c>
      <c r="R742" s="588">
        <v>-1.001971191726625E-3</v>
      </c>
      <c r="S742" s="588">
        <v>9.9999999747524271E-7</v>
      </c>
      <c r="T742" s="588">
        <v>1.0000345064327121E-3</v>
      </c>
      <c r="U742" s="588">
        <v>2.0000555086880922E-3</v>
      </c>
      <c r="V742" s="588">
        <v>1.0000162292271852E-3</v>
      </c>
      <c r="W742" s="588">
        <v>-9.9996780045330524E-4</v>
      </c>
      <c r="X742" s="588">
        <v>2.8421709430404007E-14</v>
      </c>
      <c r="Y742" s="588">
        <v>0</v>
      </c>
      <c r="Z742" s="588">
        <v>-8.5220747860148549E-4</v>
      </c>
      <c r="AA742" s="588">
        <v>-0.62487101554870605</v>
      </c>
      <c r="AB742" s="588">
        <v>0</v>
      </c>
      <c r="AD742" s="553"/>
    </row>
    <row r="743" spans="1:88" x14ac:dyDescent="0.3">
      <c r="B743" s="552" t="s">
        <v>510</v>
      </c>
      <c r="C743" s="579"/>
      <c r="D743" s="579"/>
      <c r="E743" s="528"/>
      <c r="F743" s="528"/>
      <c r="G743" s="528"/>
      <c r="H743" s="528"/>
      <c r="I743" s="528"/>
      <c r="J743" s="528"/>
      <c r="K743" s="528"/>
      <c r="L743" s="528"/>
      <c r="M743" s="528"/>
      <c r="N743" s="528"/>
      <c r="O743" s="528"/>
      <c r="P743" s="528"/>
      <c r="Q743" s="528"/>
      <c r="R743" s="528"/>
      <c r="S743" s="528"/>
      <c r="T743" s="528"/>
      <c r="U743" s="528"/>
      <c r="V743" s="528"/>
      <c r="W743" s="528"/>
      <c r="X743" s="528"/>
      <c r="Y743" s="528"/>
      <c r="Z743" s="528"/>
      <c r="AA743" s="528"/>
      <c r="AB743" s="528"/>
      <c r="AD743" s="553"/>
    </row>
    <row r="744" spans="1:88" x14ac:dyDescent="0.3">
      <c r="B744" s="552" t="s">
        <v>510</v>
      </c>
      <c r="C744" s="579"/>
      <c r="D744" s="579"/>
      <c r="E744" s="528"/>
      <c r="F744" s="528"/>
      <c r="G744" s="528"/>
      <c r="H744" s="528"/>
      <c r="I744" s="528"/>
      <c r="J744" s="528"/>
      <c r="K744" s="528"/>
      <c r="L744" s="528"/>
      <c r="M744" s="528"/>
      <c r="N744" s="528"/>
      <c r="O744" s="528"/>
      <c r="P744" s="528"/>
      <c r="Q744" s="528"/>
      <c r="R744" s="528"/>
      <c r="S744" s="528"/>
      <c r="T744" s="528"/>
      <c r="U744" s="528"/>
      <c r="V744" s="528"/>
      <c r="W744" s="528"/>
      <c r="X744" s="528"/>
      <c r="Y744" s="528"/>
      <c r="Z744" s="528"/>
      <c r="AA744" s="528"/>
      <c r="AB744" s="528"/>
      <c r="AD744" s="553"/>
    </row>
    <row r="745" spans="1:88" x14ac:dyDescent="0.3">
      <c r="B745" s="552" t="s">
        <v>510</v>
      </c>
      <c r="E745" s="589"/>
      <c r="F745" s="589"/>
      <c r="G745" s="589"/>
      <c r="H745" s="589"/>
      <c r="I745" s="589"/>
      <c r="J745" s="589"/>
      <c r="K745" s="589"/>
      <c r="L745" s="589"/>
      <c r="M745" s="589"/>
      <c r="N745" s="589"/>
      <c r="O745" s="589"/>
      <c r="P745" s="589"/>
      <c r="Q745" s="589"/>
      <c r="R745" s="589"/>
      <c r="S745" s="589"/>
      <c r="T745" s="589"/>
      <c r="U745" s="589"/>
      <c r="V745" s="589"/>
      <c r="W745" s="589"/>
      <c r="X745" s="589"/>
      <c r="Y745" s="589"/>
      <c r="Z745" s="589"/>
      <c r="AA745" s="589"/>
      <c r="AB745" s="589"/>
      <c r="AD745" s="553"/>
    </row>
    <row r="746" spans="1:88" x14ac:dyDescent="0.3">
      <c r="A746" s="933"/>
      <c r="B746" s="927" t="s">
        <v>510</v>
      </c>
      <c r="C746" s="934"/>
      <c r="D746" s="934"/>
      <c r="E746" s="930"/>
      <c r="F746" s="930"/>
      <c r="G746" s="930"/>
      <c r="H746" s="930"/>
      <c r="I746" s="930"/>
      <c r="J746" s="930"/>
      <c r="K746" s="930"/>
      <c r="L746" s="930"/>
      <c r="M746" s="930"/>
      <c r="N746" s="930"/>
      <c r="O746" s="930"/>
      <c r="P746" s="930"/>
      <c r="Q746" s="930"/>
      <c r="R746" s="930"/>
      <c r="S746" s="930"/>
      <c r="T746" s="930"/>
      <c r="U746" s="930"/>
      <c r="V746" s="930"/>
      <c r="W746" s="930"/>
      <c r="X746" s="930"/>
      <c r="Y746" s="930"/>
      <c r="Z746" s="930"/>
      <c r="AA746" s="930"/>
      <c r="AB746" s="930"/>
      <c r="AD746" s="553"/>
    </row>
    <row r="747" spans="1:88" s="546" customFormat="1" ht="20.25" customHeight="1" x14ac:dyDescent="0.25">
      <c r="A747" s="594"/>
      <c r="B747" s="560"/>
      <c r="C747" s="580"/>
      <c r="D747" s="545"/>
      <c r="E747" s="545"/>
      <c r="F747" s="545"/>
      <c r="G747" s="545"/>
      <c r="H747" s="545"/>
      <c r="I747" s="545"/>
      <c r="J747" s="545"/>
      <c r="K747" s="545"/>
      <c r="L747" s="545"/>
      <c r="M747" s="545"/>
      <c r="N747" s="545"/>
      <c r="O747" s="545"/>
      <c r="P747" s="545"/>
      <c r="Q747" s="545"/>
      <c r="R747" s="545"/>
      <c r="S747" s="545"/>
      <c r="T747" s="545"/>
      <c r="U747" s="545"/>
      <c r="V747" s="545"/>
      <c r="W747" s="545"/>
      <c r="X747" s="545"/>
      <c r="Y747" s="545"/>
      <c r="Z747" s="545"/>
      <c r="AA747" s="545"/>
      <c r="AB747" s="545"/>
      <c r="AF747" s="564"/>
      <c r="AG747" s="564"/>
      <c r="AH747" s="564"/>
      <c r="AI747" s="564"/>
      <c r="AK747" s="545"/>
      <c r="AL747" s="545"/>
    </row>
    <row r="748" spans="1:88" x14ac:dyDescent="0.3">
      <c r="B748" s="552"/>
      <c r="C748" s="563"/>
      <c r="D748" s="563"/>
    </row>
    <row r="749" spans="1:88" x14ac:dyDescent="0.3">
      <c r="B749" s="552"/>
      <c r="C749" s="556"/>
      <c r="D749" s="563"/>
      <c r="E749" s="528"/>
      <c r="F749" s="528"/>
      <c r="G749" s="528"/>
      <c r="H749" s="528"/>
      <c r="I749" s="528"/>
      <c r="J749" s="528"/>
      <c r="K749" s="528"/>
      <c r="L749" s="528"/>
      <c r="M749" s="528"/>
      <c r="N749" s="528"/>
      <c r="O749" s="528"/>
      <c r="P749" s="528"/>
      <c r="Q749" s="528"/>
      <c r="R749" s="528"/>
      <c r="S749" s="528"/>
      <c r="T749" s="528"/>
      <c r="U749" s="528"/>
      <c r="V749" s="528"/>
      <c r="W749" s="528"/>
      <c r="X749" s="528"/>
      <c r="Y749" s="528"/>
      <c r="Z749" s="528"/>
      <c r="AA749" s="528"/>
      <c r="AB749" s="528"/>
    </row>
    <row r="750" spans="1:88" s="528" customFormat="1" x14ac:dyDescent="0.3">
      <c r="A750" s="563"/>
      <c r="B750" s="552"/>
      <c r="C750" s="556"/>
      <c r="D750" s="563"/>
      <c r="AC750" s="529"/>
      <c r="AD750" s="529"/>
      <c r="AE750" s="529"/>
      <c r="AF750" s="554"/>
      <c r="AG750" s="554"/>
      <c r="AH750" s="554"/>
      <c r="AI750" s="554"/>
      <c r="AJ750" s="529"/>
      <c r="AM750" s="529"/>
      <c r="AN750" s="529"/>
      <c r="AO750" s="529"/>
      <c r="AP750" s="529"/>
      <c r="AQ750" s="529"/>
      <c r="AR750" s="529"/>
      <c r="AS750" s="529"/>
      <c r="AT750" s="529"/>
      <c r="AU750" s="529"/>
      <c r="AV750" s="529"/>
      <c r="AW750" s="529"/>
      <c r="AX750" s="529"/>
      <c r="AY750" s="529"/>
      <c r="AZ750" s="529"/>
      <c r="BA750" s="529"/>
      <c r="BB750" s="529"/>
      <c r="BC750" s="529"/>
      <c r="BD750" s="529"/>
      <c r="BE750" s="529"/>
      <c r="BF750" s="529"/>
      <c r="BG750" s="529"/>
      <c r="BH750" s="529"/>
      <c r="BI750" s="529"/>
      <c r="BJ750" s="529"/>
      <c r="BK750" s="529"/>
      <c r="BL750" s="529"/>
      <c r="BM750" s="529"/>
      <c r="BN750" s="529"/>
      <c r="BO750" s="529"/>
      <c r="BP750" s="529"/>
      <c r="BQ750" s="529"/>
      <c r="BR750" s="529"/>
      <c r="BS750" s="529"/>
      <c r="BT750" s="529"/>
      <c r="BU750" s="529"/>
      <c r="BV750" s="529"/>
      <c r="BW750" s="529"/>
      <c r="BX750" s="529"/>
      <c r="BY750" s="529"/>
      <c r="BZ750" s="529"/>
      <c r="CA750" s="529"/>
      <c r="CB750" s="529"/>
      <c r="CC750" s="529"/>
      <c r="CD750" s="529"/>
      <c r="CE750" s="529"/>
      <c r="CF750" s="529"/>
      <c r="CG750" s="529"/>
      <c r="CH750" s="529"/>
      <c r="CI750" s="529"/>
      <c r="CJ750" s="529"/>
    </row>
    <row r="751" spans="1:88" s="528" customFormat="1" x14ac:dyDescent="0.3">
      <c r="A751" s="563"/>
      <c r="B751" s="552"/>
      <c r="C751" s="556"/>
      <c r="D751" s="563"/>
      <c r="AC751" s="529"/>
      <c r="AD751" s="529"/>
      <c r="AE751" s="529"/>
      <c r="AF751" s="554"/>
      <c r="AG751" s="554"/>
      <c r="AH751" s="554"/>
      <c r="AI751" s="554"/>
      <c r="AJ751" s="529"/>
      <c r="AM751" s="529"/>
      <c r="AN751" s="529"/>
      <c r="AO751" s="529"/>
      <c r="AP751" s="529"/>
      <c r="AQ751" s="529"/>
      <c r="AR751" s="529"/>
      <c r="AS751" s="529"/>
      <c r="AT751" s="529"/>
      <c r="AU751" s="529"/>
      <c r="AV751" s="529"/>
      <c r="AW751" s="529"/>
      <c r="AX751" s="529"/>
      <c r="AY751" s="529"/>
      <c r="AZ751" s="529"/>
      <c r="BA751" s="529"/>
      <c r="BB751" s="529"/>
      <c r="BC751" s="529"/>
      <c r="BD751" s="529"/>
      <c r="BE751" s="529"/>
      <c r="BF751" s="529"/>
      <c r="BG751" s="529"/>
      <c r="BH751" s="529"/>
      <c r="BI751" s="529"/>
      <c r="BJ751" s="529"/>
      <c r="BK751" s="529"/>
      <c r="BL751" s="529"/>
      <c r="BM751" s="529"/>
      <c r="BN751" s="529"/>
      <c r="BO751" s="529"/>
      <c r="BP751" s="529"/>
      <c r="BQ751" s="529"/>
      <c r="BR751" s="529"/>
      <c r="BS751" s="529"/>
      <c r="BT751" s="529"/>
      <c r="BU751" s="529"/>
      <c r="BV751" s="529"/>
      <c r="BW751" s="529"/>
      <c r="BX751" s="529"/>
      <c r="BY751" s="529"/>
      <c r="BZ751" s="529"/>
      <c r="CA751" s="529"/>
      <c r="CB751" s="529"/>
      <c r="CC751" s="529"/>
      <c r="CD751" s="529"/>
      <c r="CE751" s="529"/>
      <c r="CF751" s="529"/>
      <c r="CG751" s="529"/>
      <c r="CH751" s="529"/>
      <c r="CI751" s="529"/>
      <c r="CJ751" s="529"/>
    </row>
    <row r="752" spans="1:88" s="528" customFormat="1" x14ac:dyDescent="0.3">
      <c r="A752" s="563"/>
      <c r="B752" s="552"/>
      <c r="C752" s="556"/>
      <c r="D752" s="563"/>
      <c r="AC752" s="529"/>
      <c r="AD752" s="529"/>
      <c r="AE752" s="529"/>
      <c r="AF752" s="554"/>
      <c r="AG752" s="554"/>
      <c r="AH752" s="554"/>
      <c r="AI752" s="554"/>
      <c r="AJ752" s="529"/>
      <c r="AM752" s="529"/>
      <c r="AN752" s="529"/>
      <c r="AO752" s="529"/>
      <c r="AP752" s="529"/>
      <c r="AQ752" s="529"/>
      <c r="AR752" s="529"/>
      <c r="AS752" s="529"/>
      <c r="AT752" s="529"/>
      <c r="AU752" s="529"/>
      <c r="AV752" s="529"/>
      <c r="AW752" s="529"/>
      <c r="AX752" s="529"/>
      <c r="AY752" s="529"/>
      <c r="AZ752" s="529"/>
      <c r="BA752" s="529"/>
      <c r="BB752" s="529"/>
      <c r="BC752" s="529"/>
      <c r="BD752" s="529"/>
      <c r="BE752" s="529"/>
      <c r="BF752" s="529"/>
      <c r="BG752" s="529"/>
      <c r="BH752" s="529"/>
      <c r="BI752" s="529"/>
      <c r="BJ752" s="529"/>
      <c r="BK752" s="529"/>
      <c r="BL752" s="529"/>
      <c r="BM752" s="529"/>
      <c r="BN752" s="529"/>
      <c r="BO752" s="529"/>
      <c r="BP752" s="529"/>
      <c r="BQ752" s="529"/>
      <c r="BR752" s="529"/>
      <c r="BS752" s="529"/>
      <c r="BT752" s="529"/>
      <c r="BU752" s="529"/>
      <c r="BV752" s="529"/>
      <c r="BW752" s="529"/>
      <c r="BX752" s="529"/>
      <c r="BY752" s="529"/>
      <c r="BZ752" s="529"/>
      <c r="CA752" s="529"/>
      <c r="CB752" s="529"/>
      <c r="CC752" s="529"/>
      <c r="CD752" s="529"/>
      <c r="CE752" s="529"/>
      <c r="CF752" s="529"/>
      <c r="CG752" s="529"/>
      <c r="CH752" s="529"/>
      <c r="CI752" s="529"/>
      <c r="CJ752" s="529"/>
    </row>
    <row r="753" spans="1:88" s="528" customFormat="1" x14ac:dyDescent="0.3">
      <c r="A753" s="563"/>
      <c r="B753" s="552"/>
      <c r="C753" s="556"/>
      <c r="D753" s="563"/>
      <c r="AC753" s="529"/>
      <c r="AD753" s="529"/>
      <c r="AE753" s="529"/>
      <c r="AF753" s="554"/>
      <c r="AG753" s="554"/>
      <c r="AH753" s="554"/>
      <c r="AI753" s="554"/>
      <c r="AJ753" s="529"/>
      <c r="AM753" s="529"/>
      <c r="AN753" s="529"/>
      <c r="AO753" s="529"/>
      <c r="AP753" s="529"/>
      <c r="AQ753" s="529"/>
      <c r="AR753" s="529"/>
      <c r="AS753" s="529"/>
      <c r="AT753" s="529"/>
      <c r="AU753" s="529"/>
      <c r="AV753" s="529"/>
      <c r="AW753" s="529"/>
      <c r="AX753" s="529"/>
      <c r="AY753" s="529"/>
      <c r="AZ753" s="529"/>
      <c r="BA753" s="529"/>
      <c r="BB753" s="529"/>
      <c r="BC753" s="529"/>
      <c r="BD753" s="529"/>
      <c r="BE753" s="529"/>
      <c r="BF753" s="529"/>
      <c r="BG753" s="529"/>
      <c r="BH753" s="529"/>
      <c r="BI753" s="529"/>
      <c r="BJ753" s="529"/>
      <c r="BK753" s="529"/>
      <c r="BL753" s="529"/>
      <c r="BM753" s="529"/>
      <c r="BN753" s="529"/>
      <c r="BO753" s="529"/>
      <c r="BP753" s="529"/>
      <c r="BQ753" s="529"/>
      <c r="BR753" s="529"/>
      <c r="BS753" s="529"/>
      <c r="BT753" s="529"/>
      <c r="BU753" s="529"/>
      <c r="BV753" s="529"/>
      <c r="BW753" s="529"/>
      <c r="BX753" s="529"/>
      <c r="BY753" s="529"/>
      <c r="BZ753" s="529"/>
      <c r="CA753" s="529"/>
      <c r="CB753" s="529"/>
      <c r="CC753" s="529"/>
      <c r="CD753" s="529"/>
      <c r="CE753" s="529"/>
      <c r="CF753" s="529"/>
      <c r="CG753" s="529"/>
      <c r="CH753" s="529"/>
      <c r="CI753" s="529"/>
      <c r="CJ753" s="529"/>
    </row>
    <row r="754" spans="1:88" s="528" customFormat="1" x14ac:dyDescent="0.3">
      <c r="A754" s="563"/>
      <c r="B754" s="552"/>
      <c r="C754" s="558"/>
      <c r="D754" s="563"/>
      <c r="AC754" s="529"/>
      <c r="AD754" s="529"/>
      <c r="AE754" s="529"/>
      <c r="AF754" s="554"/>
      <c r="AG754" s="554"/>
      <c r="AH754" s="554"/>
      <c r="AI754" s="554"/>
      <c r="AJ754" s="529"/>
      <c r="AM754" s="529"/>
      <c r="AN754" s="529"/>
      <c r="AO754" s="529"/>
      <c r="AP754" s="529"/>
      <c r="AQ754" s="529"/>
      <c r="AR754" s="529"/>
      <c r="AS754" s="529"/>
      <c r="AT754" s="529"/>
      <c r="AU754" s="529"/>
      <c r="AV754" s="529"/>
      <c r="AW754" s="529"/>
      <c r="AX754" s="529"/>
      <c r="AY754" s="529"/>
      <c r="AZ754" s="529"/>
      <c r="BA754" s="529"/>
      <c r="BB754" s="529"/>
      <c r="BC754" s="529"/>
      <c r="BD754" s="529"/>
      <c r="BE754" s="529"/>
      <c r="BF754" s="529"/>
      <c r="BG754" s="529"/>
      <c r="BH754" s="529"/>
      <c r="BI754" s="529"/>
      <c r="BJ754" s="529"/>
      <c r="BK754" s="529"/>
      <c r="BL754" s="529"/>
      <c r="BM754" s="529"/>
      <c r="BN754" s="529"/>
      <c r="BO754" s="529"/>
      <c r="BP754" s="529"/>
      <c r="BQ754" s="529"/>
      <c r="BR754" s="529"/>
      <c r="BS754" s="529"/>
      <c r="BT754" s="529"/>
      <c r="BU754" s="529"/>
      <c r="BV754" s="529"/>
      <c r="BW754" s="529"/>
      <c r="BX754" s="529"/>
      <c r="BY754" s="529"/>
      <c r="BZ754" s="529"/>
      <c r="CA754" s="529"/>
      <c r="CB754" s="529"/>
      <c r="CC754" s="529"/>
      <c r="CD754" s="529"/>
      <c r="CE754" s="529"/>
      <c r="CF754" s="529"/>
      <c r="CG754" s="529"/>
      <c r="CH754" s="529"/>
      <c r="CI754" s="529"/>
      <c r="CJ754" s="529"/>
    </row>
    <row r="755" spans="1:88" s="528" customFormat="1" x14ac:dyDescent="0.3">
      <c r="A755" s="563"/>
      <c r="B755" s="552"/>
      <c r="C755" s="558"/>
      <c r="D755" s="563"/>
      <c r="E755" s="529"/>
      <c r="F755" s="529"/>
      <c r="G755" s="529"/>
      <c r="H755" s="529"/>
      <c r="I755" s="529"/>
      <c r="J755" s="529"/>
      <c r="K755" s="529"/>
      <c r="L755" s="529"/>
      <c r="M755" s="529"/>
      <c r="N755" s="529"/>
      <c r="O755" s="529"/>
      <c r="P755" s="529"/>
      <c r="Q755" s="529"/>
      <c r="R755" s="529"/>
      <c r="S755" s="529"/>
      <c r="T755" s="529"/>
      <c r="U755" s="529"/>
      <c r="V755" s="529"/>
      <c r="W755" s="529"/>
      <c r="X755" s="529"/>
      <c r="Y755" s="529"/>
      <c r="Z755" s="529"/>
      <c r="AA755" s="529"/>
      <c r="AB755" s="529"/>
      <c r="AC755" s="529"/>
      <c r="AD755" s="529"/>
      <c r="AE755" s="529"/>
      <c r="AF755" s="554"/>
      <c r="AG755" s="554"/>
      <c r="AH755" s="554"/>
      <c r="AI755" s="554"/>
      <c r="AJ755" s="529"/>
      <c r="AM755" s="529"/>
      <c r="AN755" s="529"/>
      <c r="AO755" s="529"/>
      <c r="AP755" s="529"/>
      <c r="AQ755" s="529"/>
      <c r="AR755" s="529"/>
      <c r="AS755" s="529"/>
      <c r="AT755" s="529"/>
      <c r="AU755" s="529"/>
      <c r="AV755" s="529"/>
      <c r="AW755" s="529"/>
      <c r="AX755" s="529"/>
      <c r="AY755" s="529"/>
      <c r="AZ755" s="529"/>
      <c r="BA755" s="529"/>
      <c r="BB755" s="529"/>
      <c r="BC755" s="529"/>
      <c r="BD755" s="529"/>
      <c r="BE755" s="529"/>
      <c r="BF755" s="529"/>
      <c r="BG755" s="529"/>
      <c r="BH755" s="529"/>
      <c r="BI755" s="529"/>
      <c r="BJ755" s="529"/>
      <c r="BK755" s="529"/>
      <c r="BL755" s="529"/>
      <c r="BM755" s="529"/>
      <c r="BN755" s="529"/>
      <c r="BO755" s="529"/>
      <c r="BP755" s="529"/>
      <c r="BQ755" s="529"/>
      <c r="BR755" s="529"/>
      <c r="BS755" s="529"/>
      <c r="BT755" s="529"/>
      <c r="BU755" s="529"/>
      <c r="BV755" s="529"/>
      <c r="BW755" s="529"/>
      <c r="BX755" s="529"/>
      <c r="BY755" s="529"/>
      <c r="BZ755" s="529"/>
      <c r="CA755" s="529"/>
      <c r="CB755" s="529"/>
      <c r="CC755" s="529"/>
      <c r="CD755" s="529"/>
      <c r="CE755" s="529"/>
      <c r="CF755" s="529"/>
      <c r="CG755" s="529"/>
      <c r="CH755" s="529"/>
      <c r="CI755" s="529"/>
      <c r="CJ755" s="529"/>
    </row>
    <row r="756" spans="1:88" s="528" customFormat="1" x14ac:dyDescent="0.3">
      <c r="A756" s="563"/>
      <c r="B756" s="552"/>
      <c r="C756" s="558"/>
      <c r="D756" s="563"/>
      <c r="E756" s="529"/>
      <c r="F756" s="529"/>
      <c r="G756" s="529"/>
      <c r="H756" s="529"/>
      <c r="I756" s="529"/>
      <c r="J756" s="529"/>
      <c r="K756" s="529"/>
      <c r="L756" s="529"/>
      <c r="M756" s="529"/>
      <c r="N756" s="529"/>
      <c r="O756" s="529"/>
      <c r="P756" s="529"/>
      <c r="Q756" s="529"/>
      <c r="R756" s="529"/>
      <c r="S756" s="529"/>
      <c r="T756" s="529"/>
      <c r="U756" s="529"/>
      <c r="V756" s="529"/>
      <c r="W756" s="529"/>
      <c r="X756" s="529"/>
      <c r="Y756" s="529"/>
      <c r="Z756" s="529"/>
      <c r="AA756" s="529"/>
      <c r="AB756" s="529"/>
      <c r="AC756" s="529"/>
      <c r="AD756" s="529"/>
      <c r="AE756" s="529"/>
      <c r="AF756" s="554"/>
      <c r="AG756" s="554"/>
      <c r="AH756" s="554"/>
      <c r="AI756" s="554"/>
      <c r="AJ756" s="529"/>
      <c r="AM756" s="529"/>
      <c r="AN756" s="529"/>
      <c r="AO756" s="529"/>
      <c r="AP756" s="529"/>
      <c r="AQ756" s="529"/>
      <c r="AR756" s="529"/>
      <c r="AS756" s="529"/>
      <c r="AT756" s="529"/>
      <c r="AU756" s="529"/>
      <c r="AV756" s="529"/>
      <c r="AW756" s="529"/>
      <c r="AX756" s="529"/>
      <c r="AY756" s="529"/>
      <c r="AZ756" s="529"/>
      <c r="BA756" s="529"/>
      <c r="BB756" s="529"/>
      <c r="BC756" s="529"/>
      <c r="BD756" s="529"/>
      <c r="BE756" s="529"/>
      <c r="BF756" s="529"/>
      <c r="BG756" s="529"/>
      <c r="BH756" s="529"/>
      <c r="BI756" s="529"/>
      <c r="BJ756" s="529"/>
      <c r="BK756" s="529"/>
      <c r="BL756" s="529"/>
      <c r="BM756" s="529"/>
      <c r="BN756" s="529"/>
      <c r="BO756" s="529"/>
      <c r="BP756" s="529"/>
      <c r="BQ756" s="529"/>
      <c r="BR756" s="529"/>
      <c r="BS756" s="529"/>
      <c r="BT756" s="529"/>
      <c r="BU756" s="529"/>
      <c r="BV756" s="529"/>
      <c r="BW756" s="529"/>
      <c r="BX756" s="529"/>
      <c r="BY756" s="529"/>
      <c r="BZ756" s="529"/>
      <c r="CA756" s="529"/>
      <c r="CB756" s="529"/>
      <c r="CC756" s="529"/>
      <c r="CD756" s="529"/>
      <c r="CE756" s="529"/>
      <c r="CF756" s="529"/>
      <c r="CG756" s="529"/>
      <c r="CH756" s="529"/>
      <c r="CI756" s="529"/>
      <c r="CJ756" s="529"/>
    </row>
    <row r="757" spans="1:88" s="528" customFormat="1" x14ac:dyDescent="0.3">
      <c r="A757" s="563"/>
      <c r="B757" s="552"/>
      <c r="C757" s="555"/>
      <c r="D757" s="563"/>
      <c r="E757" s="529"/>
      <c r="F757" s="529"/>
      <c r="G757" s="529"/>
      <c r="H757" s="529"/>
      <c r="I757" s="529"/>
      <c r="J757" s="529"/>
      <c r="K757" s="529"/>
      <c r="L757" s="529"/>
      <c r="M757" s="529"/>
      <c r="N757" s="529"/>
      <c r="O757" s="529"/>
      <c r="P757" s="529"/>
      <c r="Q757" s="529"/>
      <c r="R757" s="529"/>
      <c r="S757" s="529"/>
      <c r="T757" s="529"/>
      <c r="U757" s="529"/>
      <c r="V757" s="529"/>
      <c r="W757" s="529"/>
      <c r="X757" s="529"/>
      <c r="Y757" s="529"/>
      <c r="Z757" s="529"/>
      <c r="AA757" s="529"/>
      <c r="AB757" s="529"/>
      <c r="AC757" s="529"/>
      <c r="AD757" s="529"/>
      <c r="AE757" s="529"/>
      <c r="AF757" s="554"/>
      <c r="AG757" s="554"/>
      <c r="AH757" s="554"/>
      <c r="AI757" s="554"/>
      <c r="AJ757" s="529"/>
      <c r="AM757" s="529"/>
      <c r="AN757" s="529"/>
      <c r="AO757" s="529"/>
      <c r="AP757" s="529"/>
      <c r="AQ757" s="529"/>
      <c r="AR757" s="529"/>
      <c r="AS757" s="529"/>
      <c r="AT757" s="529"/>
      <c r="AU757" s="529"/>
      <c r="AV757" s="529"/>
      <c r="AW757" s="529"/>
      <c r="AX757" s="529"/>
      <c r="AY757" s="529"/>
      <c r="AZ757" s="529"/>
      <c r="BA757" s="529"/>
      <c r="BB757" s="529"/>
      <c r="BC757" s="529"/>
      <c r="BD757" s="529"/>
      <c r="BE757" s="529"/>
      <c r="BF757" s="529"/>
      <c r="BG757" s="529"/>
      <c r="BH757" s="529"/>
      <c r="BI757" s="529"/>
      <c r="BJ757" s="529"/>
      <c r="BK757" s="529"/>
      <c r="BL757" s="529"/>
      <c r="BM757" s="529"/>
      <c r="BN757" s="529"/>
      <c r="BO757" s="529"/>
      <c r="BP757" s="529"/>
      <c r="BQ757" s="529"/>
      <c r="BR757" s="529"/>
      <c r="BS757" s="529"/>
      <c r="BT757" s="529"/>
      <c r="BU757" s="529"/>
      <c r="BV757" s="529"/>
      <c r="BW757" s="529"/>
      <c r="BX757" s="529"/>
      <c r="BY757" s="529"/>
      <c r="BZ757" s="529"/>
      <c r="CA757" s="529"/>
      <c r="CB757" s="529"/>
      <c r="CC757" s="529"/>
      <c r="CD757" s="529"/>
      <c r="CE757" s="529"/>
      <c r="CF757" s="529"/>
      <c r="CG757" s="529"/>
      <c r="CH757" s="529"/>
      <c r="CI757" s="529"/>
      <c r="CJ757" s="529"/>
    </row>
    <row r="758" spans="1:88" s="528" customFormat="1" x14ac:dyDescent="0.3">
      <c r="A758" s="563"/>
      <c r="B758" s="552"/>
      <c r="C758" s="556"/>
      <c r="D758" s="563"/>
      <c r="E758" s="529"/>
      <c r="F758" s="529"/>
      <c r="G758" s="529"/>
      <c r="H758" s="529"/>
      <c r="I758" s="529"/>
      <c r="J758" s="529"/>
      <c r="K758" s="529"/>
      <c r="L758" s="529"/>
      <c r="M758" s="529"/>
      <c r="N758" s="529"/>
      <c r="O758" s="529"/>
      <c r="P758" s="529"/>
      <c r="Q758" s="529"/>
      <c r="R758" s="529"/>
      <c r="S758" s="529"/>
      <c r="T758" s="529"/>
      <c r="U758" s="529"/>
      <c r="V758" s="529"/>
      <c r="W758" s="529"/>
      <c r="X758" s="529"/>
      <c r="Y758" s="529"/>
      <c r="Z758" s="529"/>
      <c r="AA758" s="529"/>
      <c r="AB758" s="529"/>
      <c r="AC758" s="529"/>
      <c r="AD758" s="529"/>
      <c r="AE758" s="529"/>
      <c r="AF758" s="554"/>
      <c r="AG758" s="554"/>
      <c r="AH758" s="554"/>
      <c r="AI758" s="554"/>
      <c r="AJ758" s="529"/>
      <c r="AM758" s="529"/>
      <c r="AN758" s="529"/>
      <c r="AO758" s="529"/>
      <c r="AP758" s="529"/>
      <c r="AQ758" s="529"/>
      <c r="AR758" s="529"/>
      <c r="AS758" s="529"/>
      <c r="AT758" s="529"/>
      <c r="AU758" s="529"/>
      <c r="AV758" s="529"/>
      <c r="AW758" s="529"/>
      <c r="AX758" s="529"/>
      <c r="AY758" s="529"/>
      <c r="AZ758" s="529"/>
      <c r="BA758" s="529"/>
      <c r="BB758" s="529"/>
      <c r="BC758" s="529"/>
      <c r="BD758" s="529"/>
      <c r="BE758" s="529"/>
      <c r="BF758" s="529"/>
      <c r="BG758" s="529"/>
      <c r="BH758" s="529"/>
      <c r="BI758" s="529"/>
      <c r="BJ758" s="529"/>
      <c r="BK758" s="529"/>
      <c r="BL758" s="529"/>
      <c r="BM758" s="529"/>
      <c r="BN758" s="529"/>
      <c r="BO758" s="529"/>
      <c r="BP758" s="529"/>
      <c r="BQ758" s="529"/>
      <c r="BR758" s="529"/>
      <c r="BS758" s="529"/>
      <c r="BT758" s="529"/>
      <c r="BU758" s="529"/>
      <c r="BV758" s="529"/>
      <c r="BW758" s="529"/>
      <c r="BX758" s="529"/>
      <c r="BY758" s="529"/>
      <c r="BZ758" s="529"/>
      <c r="CA758" s="529"/>
      <c r="CB758" s="529"/>
      <c r="CC758" s="529"/>
      <c r="CD758" s="529"/>
      <c r="CE758" s="529"/>
      <c r="CF758" s="529"/>
      <c r="CG758" s="529"/>
      <c r="CH758" s="529"/>
      <c r="CI758" s="529"/>
      <c r="CJ758" s="529"/>
    </row>
    <row r="759" spans="1:88" s="528" customFormat="1" x14ac:dyDescent="0.3">
      <c r="A759" s="563"/>
      <c r="B759" s="552"/>
      <c r="C759" s="556"/>
      <c r="D759" s="563"/>
      <c r="E759" s="529"/>
      <c r="F759" s="529"/>
      <c r="G759" s="529"/>
      <c r="H759" s="529"/>
      <c r="I759" s="529"/>
      <c r="J759" s="529"/>
      <c r="K759" s="529"/>
      <c r="L759" s="529"/>
      <c r="M759" s="529"/>
      <c r="N759" s="529"/>
      <c r="O759" s="529"/>
      <c r="P759" s="529"/>
      <c r="Q759" s="529"/>
      <c r="R759" s="529"/>
      <c r="S759" s="529"/>
      <c r="T759" s="529"/>
      <c r="U759" s="529"/>
      <c r="V759" s="529"/>
      <c r="W759" s="529"/>
      <c r="X759" s="529"/>
      <c r="Y759" s="529"/>
      <c r="Z759" s="529"/>
      <c r="AA759" s="529"/>
      <c r="AB759" s="529"/>
      <c r="AC759" s="529"/>
      <c r="AD759" s="529"/>
      <c r="AE759" s="529"/>
      <c r="AF759" s="554"/>
      <c r="AG759" s="554"/>
      <c r="AH759" s="554"/>
      <c r="AI759" s="554"/>
      <c r="AJ759" s="529"/>
      <c r="AM759" s="529"/>
      <c r="AN759" s="529"/>
      <c r="AO759" s="529"/>
      <c r="AP759" s="529"/>
      <c r="AQ759" s="529"/>
      <c r="AR759" s="529"/>
      <c r="AS759" s="529"/>
      <c r="AT759" s="529"/>
      <c r="AU759" s="529"/>
      <c r="AV759" s="529"/>
      <c r="AW759" s="529"/>
      <c r="AX759" s="529"/>
      <c r="AY759" s="529"/>
      <c r="AZ759" s="529"/>
      <c r="BA759" s="529"/>
      <c r="BB759" s="529"/>
      <c r="BC759" s="529"/>
      <c r="BD759" s="529"/>
      <c r="BE759" s="529"/>
      <c r="BF759" s="529"/>
      <c r="BG759" s="529"/>
      <c r="BH759" s="529"/>
      <c r="BI759" s="529"/>
      <c r="BJ759" s="529"/>
      <c r="BK759" s="529"/>
      <c r="BL759" s="529"/>
      <c r="BM759" s="529"/>
      <c r="BN759" s="529"/>
      <c r="BO759" s="529"/>
      <c r="BP759" s="529"/>
      <c r="BQ759" s="529"/>
      <c r="BR759" s="529"/>
      <c r="BS759" s="529"/>
      <c r="BT759" s="529"/>
      <c r="BU759" s="529"/>
      <c r="BV759" s="529"/>
      <c r="BW759" s="529"/>
      <c r="BX759" s="529"/>
      <c r="BY759" s="529"/>
      <c r="BZ759" s="529"/>
      <c r="CA759" s="529"/>
      <c r="CB759" s="529"/>
      <c r="CC759" s="529"/>
      <c r="CD759" s="529"/>
      <c r="CE759" s="529"/>
      <c r="CF759" s="529"/>
      <c r="CG759" s="529"/>
      <c r="CH759" s="529"/>
      <c r="CI759" s="529"/>
      <c r="CJ759" s="529"/>
    </row>
    <row r="760" spans="1:88" s="528" customFormat="1" x14ac:dyDescent="0.3">
      <c r="A760" s="563"/>
      <c r="B760" s="552"/>
      <c r="C760" s="556"/>
      <c r="D760" s="563"/>
      <c r="E760" s="529"/>
      <c r="F760" s="529"/>
      <c r="G760" s="529"/>
      <c r="H760" s="529"/>
      <c r="I760" s="529"/>
      <c r="J760" s="529"/>
      <c r="K760" s="529"/>
      <c r="L760" s="529"/>
      <c r="M760" s="529"/>
      <c r="N760" s="529"/>
      <c r="O760" s="529"/>
      <c r="P760" s="529"/>
      <c r="Q760" s="529"/>
      <c r="R760" s="529"/>
      <c r="S760" s="529"/>
      <c r="T760" s="529"/>
      <c r="U760" s="529"/>
      <c r="V760" s="529"/>
      <c r="W760" s="529"/>
      <c r="X760" s="529"/>
      <c r="Y760" s="529"/>
      <c r="Z760" s="529"/>
      <c r="AA760" s="529"/>
      <c r="AB760" s="529"/>
      <c r="AC760" s="529"/>
      <c r="AD760" s="529"/>
      <c r="AE760" s="529"/>
      <c r="AF760" s="554"/>
      <c r="AG760" s="554"/>
      <c r="AH760" s="554"/>
      <c r="AI760" s="554"/>
      <c r="AJ760" s="529"/>
      <c r="AM760" s="529"/>
      <c r="AN760" s="529"/>
      <c r="AO760" s="529"/>
      <c r="AP760" s="529"/>
      <c r="AQ760" s="529"/>
      <c r="AR760" s="529"/>
      <c r="AS760" s="529"/>
      <c r="AT760" s="529"/>
      <c r="AU760" s="529"/>
      <c r="AV760" s="529"/>
      <c r="AW760" s="529"/>
      <c r="AX760" s="529"/>
      <c r="AY760" s="529"/>
      <c r="AZ760" s="529"/>
      <c r="BA760" s="529"/>
      <c r="BB760" s="529"/>
      <c r="BC760" s="529"/>
      <c r="BD760" s="529"/>
      <c r="BE760" s="529"/>
      <c r="BF760" s="529"/>
      <c r="BG760" s="529"/>
      <c r="BH760" s="529"/>
      <c r="BI760" s="529"/>
      <c r="BJ760" s="529"/>
      <c r="BK760" s="529"/>
      <c r="BL760" s="529"/>
      <c r="BM760" s="529"/>
      <c r="BN760" s="529"/>
      <c r="BO760" s="529"/>
      <c r="BP760" s="529"/>
      <c r="BQ760" s="529"/>
      <c r="BR760" s="529"/>
      <c r="BS760" s="529"/>
      <c r="BT760" s="529"/>
      <c r="BU760" s="529"/>
      <c r="BV760" s="529"/>
      <c r="BW760" s="529"/>
      <c r="BX760" s="529"/>
      <c r="BY760" s="529"/>
      <c r="BZ760" s="529"/>
      <c r="CA760" s="529"/>
      <c r="CB760" s="529"/>
      <c r="CC760" s="529"/>
      <c r="CD760" s="529"/>
      <c r="CE760" s="529"/>
      <c r="CF760" s="529"/>
      <c r="CG760" s="529"/>
      <c r="CH760" s="529"/>
      <c r="CI760" s="529"/>
      <c r="CJ760" s="529"/>
    </row>
    <row r="761" spans="1:88" s="528" customFormat="1" x14ac:dyDescent="0.3">
      <c r="A761" s="563"/>
      <c r="B761" s="552"/>
      <c r="C761" s="556"/>
      <c r="D761" s="563"/>
      <c r="E761" s="529"/>
      <c r="F761" s="529"/>
      <c r="G761" s="529"/>
      <c r="H761" s="529"/>
      <c r="I761" s="529"/>
      <c r="J761" s="529"/>
      <c r="K761" s="529"/>
      <c r="L761" s="529"/>
      <c r="M761" s="529"/>
      <c r="N761" s="529"/>
      <c r="O761" s="529"/>
      <c r="P761" s="529"/>
      <c r="Q761" s="529"/>
      <c r="R761" s="529"/>
      <c r="S761" s="529"/>
      <c r="T761" s="529"/>
      <c r="U761" s="529"/>
      <c r="V761" s="529"/>
      <c r="W761" s="529"/>
      <c r="X761" s="529"/>
      <c r="Y761" s="529"/>
      <c r="Z761" s="529"/>
      <c r="AA761" s="529"/>
      <c r="AB761" s="529"/>
      <c r="AC761" s="529"/>
      <c r="AD761" s="529"/>
      <c r="AE761" s="529"/>
      <c r="AF761" s="554"/>
      <c r="AG761" s="554"/>
      <c r="AH761" s="554"/>
      <c r="AI761" s="554"/>
      <c r="AJ761" s="529"/>
      <c r="AM761" s="529"/>
      <c r="AN761" s="529"/>
      <c r="AO761" s="529"/>
      <c r="AP761" s="529"/>
      <c r="AQ761" s="529"/>
      <c r="AR761" s="529"/>
      <c r="AS761" s="529"/>
      <c r="AT761" s="529"/>
      <c r="AU761" s="529"/>
      <c r="AV761" s="529"/>
      <c r="AW761" s="529"/>
      <c r="AX761" s="529"/>
      <c r="AY761" s="529"/>
      <c r="AZ761" s="529"/>
      <c r="BA761" s="529"/>
      <c r="BB761" s="529"/>
      <c r="BC761" s="529"/>
      <c r="BD761" s="529"/>
      <c r="BE761" s="529"/>
      <c r="BF761" s="529"/>
      <c r="BG761" s="529"/>
      <c r="BH761" s="529"/>
      <c r="BI761" s="529"/>
      <c r="BJ761" s="529"/>
      <c r="BK761" s="529"/>
      <c r="BL761" s="529"/>
      <c r="BM761" s="529"/>
      <c r="BN761" s="529"/>
      <c r="BO761" s="529"/>
      <c r="BP761" s="529"/>
      <c r="BQ761" s="529"/>
      <c r="BR761" s="529"/>
      <c r="BS761" s="529"/>
      <c r="BT761" s="529"/>
      <c r="BU761" s="529"/>
      <c r="BV761" s="529"/>
      <c r="BW761" s="529"/>
      <c r="BX761" s="529"/>
      <c r="BY761" s="529"/>
      <c r="BZ761" s="529"/>
      <c r="CA761" s="529"/>
      <c r="CB761" s="529"/>
      <c r="CC761" s="529"/>
      <c r="CD761" s="529"/>
      <c r="CE761" s="529"/>
      <c r="CF761" s="529"/>
      <c r="CG761" s="529"/>
      <c r="CH761" s="529"/>
      <c r="CI761" s="529"/>
      <c r="CJ761" s="529"/>
    </row>
    <row r="762" spans="1:88" s="528" customFormat="1" x14ac:dyDescent="0.3">
      <c r="A762" s="563"/>
      <c r="B762" s="563"/>
      <c r="C762" s="558"/>
      <c r="D762" s="529"/>
      <c r="E762" s="529"/>
      <c r="F762" s="529"/>
      <c r="G762" s="529"/>
      <c r="H762" s="529"/>
      <c r="I762" s="529"/>
      <c r="J762" s="529"/>
      <c r="K762" s="529"/>
      <c r="L762" s="529"/>
      <c r="M762" s="529"/>
      <c r="N762" s="529"/>
      <c r="O762" s="529"/>
      <c r="P762" s="529"/>
      <c r="Q762" s="529"/>
      <c r="R762" s="529"/>
      <c r="S762" s="529"/>
      <c r="T762" s="529"/>
      <c r="U762" s="529"/>
      <c r="V762" s="529"/>
      <c r="W762" s="529"/>
      <c r="X762" s="529"/>
      <c r="Y762" s="529"/>
      <c r="Z762" s="529"/>
      <c r="AA762" s="529"/>
      <c r="AB762" s="529"/>
      <c r="AC762" s="529"/>
      <c r="AD762" s="529"/>
      <c r="AE762" s="529"/>
      <c r="AF762" s="554"/>
      <c r="AG762" s="554"/>
      <c r="AH762" s="554"/>
      <c r="AI762" s="554"/>
      <c r="AJ762" s="529"/>
      <c r="AM762" s="529"/>
      <c r="AN762" s="529"/>
      <c r="AO762" s="529"/>
      <c r="AP762" s="529"/>
      <c r="AQ762" s="529"/>
      <c r="AR762" s="529"/>
      <c r="AS762" s="529"/>
      <c r="AT762" s="529"/>
      <c r="AU762" s="529"/>
      <c r="AV762" s="529"/>
      <c r="AW762" s="529"/>
      <c r="AX762" s="529"/>
      <c r="AY762" s="529"/>
      <c r="AZ762" s="529"/>
      <c r="BA762" s="529"/>
      <c r="BB762" s="529"/>
      <c r="BC762" s="529"/>
      <c r="BD762" s="529"/>
      <c r="BE762" s="529"/>
      <c r="BF762" s="529"/>
      <c r="BG762" s="529"/>
      <c r="BH762" s="529"/>
      <c r="BI762" s="529"/>
      <c r="BJ762" s="529"/>
      <c r="BK762" s="529"/>
      <c r="BL762" s="529"/>
      <c r="BM762" s="529"/>
      <c r="BN762" s="529"/>
      <c r="BO762" s="529"/>
      <c r="BP762" s="529"/>
      <c r="BQ762" s="529"/>
      <c r="BR762" s="529"/>
      <c r="BS762" s="529"/>
      <c r="BT762" s="529"/>
      <c r="BU762" s="529"/>
      <c r="BV762" s="529"/>
      <c r="BW762" s="529"/>
      <c r="BX762" s="529"/>
      <c r="BY762" s="529"/>
      <c r="BZ762" s="529"/>
      <c r="CA762" s="529"/>
      <c r="CB762" s="529"/>
      <c r="CC762" s="529"/>
      <c r="CD762" s="529"/>
      <c r="CE762" s="529"/>
      <c r="CF762" s="529"/>
      <c r="CG762" s="529"/>
      <c r="CH762" s="529"/>
      <c r="CI762" s="529"/>
      <c r="CJ762" s="529"/>
    </row>
    <row r="763" spans="1:88" s="528" customFormat="1" x14ac:dyDescent="0.3">
      <c r="A763" s="563"/>
      <c r="B763" s="563"/>
      <c r="C763" s="558"/>
      <c r="D763" s="529"/>
      <c r="E763" s="529"/>
      <c r="F763" s="529"/>
      <c r="G763" s="529"/>
      <c r="H763" s="529"/>
      <c r="I763" s="529"/>
      <c r="J763" s="529"/>
      <c r="K763" s="529"/>
      <c r="L763" s="529"/>
      <c r="M763" s="529"/>
      <c r="N763" s="529"/>
      <c r="O763" s="529"/>
      <c r="P763" s="529"/>
      <c r="Q763" s="529"/>
      <c r="R763" s="529"/>
      <c r="S763" s="529"/>
      <c r="T763" s="529"/>
      <c r="U763" s="529"/>
      <c r="V763" s="529"/>
      <c r="W763" s="529"/>
      <c r="X763" s="529"/>
      <c r="Y763" s="529"/>
      <c r="Z763" s="529"/>
      <c r="AA763" s="529"/>
      <c r="AB763" s="529"/>
      <c r="AC763" s="529"/>
      <c r="AD763" s="529"/>
      <c r="AE763" s="529"/>
      <c r="AF763" s="554"/>
      <c r="AG763" s="554"/>
      <c r="AH763" s="554"/>
      <c r="AI763" s="554"/>
      <c r="AJ763" s="529"/>
      <c r="AM763" s="529"/>
      <c r="AN763" s="529"/>
      <c r="AO763" s="529"/>
      <c r="AP763" s="529"/>
      <c r="AQ763" s="529"/>
      <c r="AR763" s="529"/>
      <c r="AS763" s="529"/>
      <c r="AT763" s="529"/>
      <c r="AU763" s="529"/>
      <c r="AV763" s="529"/>
      <c r="AW763" s="529"/>
      <c r="AX763" s="529"/>
      <c r="AY763" s="529"/>
      <c r="AZ763" s="529"/>
      <c r="BA763" s="529"/>
      <c r="BB763" s="529"/>
      <c r="BC763" s="529"/>
      <c r="BD763" s="529"/>
      <c r="BE763" s="529"/>
      <c r="BF763" s="529"/>
      <c r="BG763" s="529"/>
      <c r="BH763" s="529"/>
      <c r="BI763" s="529"/>
      <c r="BJ763" s="529"/>
      <c r="BK763" s="529"/>
      <c r="BL763" s="529"/>
      <c r="BM763" s="529"/>
      <c r="BN763" s="529"/>
      <c r="BO763" s="529"/>
      <c r="BP763" s="529"/>
      <c r="BQ763" s="529"/>
      <c r="BR763" s="529"/>
      <c r="BS763" s="529"/>
      <c r="BT763" s="529"/>
      <c r="BU763" s="529"/>
      <c r="BV763" s="529"/>
      <c r="BW763" s="529"/>
      <c r="BX763" s="529"/>
      <c r="BY763" s="529"/>
      <c r="BZ763" s="529"/>
      <c r="CA763" s="529"/>
      <c r="CB763" s="529"/>
      <c r="CC763" s="529"/>
      <c r="CD763" s="529"/>
      <c r="CE763" s="529"/>
      <c r="CF763" s="529"/>
      <c r="CG763" s="529"/>
      <c r="CH763" s="529"/>
      <c r="CI763" s="529"/>
      <c r="CJ763" s="529"/>
    </row>
    <row r="764" spans="1:88" s="528" customFormat="1" x14ac:dyDescent="0.3">
      <c r="A764" s="563"/>
      <c r="B764" s="563"/>
      <c r="C764" s="556"/>
      <c r="D764" s="529"/>
      <c r="E764" s="529"/>
      <c r="F764" s="529"/>
      <c r="G764" s="529"/>
      <c r="H764" s="529"/>
      <c r="I764" s="529"/>
      <c r="J764" s="529"/>
      <c r="K764" s="529"/>
      <c r="L764" s="529"/>
      <c r="M764" s="529"/>
      <c r="N764" s="529"/>
      <c r="O764" s="529"/>
      <c r="P764" s="529"/>
      <c r="Q764" s="529"/>
      <c r="R764" s="529"/>
      <c r="S764" s="529"/>
      <c r="T764" s="529"/>
      <c r="U764" s="529"/>
      <c r="V764" s="529"/>
      <c r="W764" s="529"/>
      <c r="X764" s="529"/>
      <c r="Y764" s="529"/>
      <c r="Z764" s="529"/>
      <c r="AA764" s="529"/>
      <c r="AB764" s="529"/>
      <c r="AC764" s="529"/>
      <c r="AD764" s="529"/>
      <c r="AE764" s="529"/>
      <c r="AF764" s="554"/>
      <c r="AG764" s="554"/>
      <c r="AH764" s="554"/>
      <c r="AI764" s="554"/>
      <c r="AJ764" s="529"/>
      <c r="AM764" s="529"/>
      <c r="AN764" s="529"/>
      <c r="AO764" s="529"/>
      <c r="AP764" s="529"/>
      <c r="AQ764" s="529"/>
      <c r="AR764" s="529"/>
      <c r="AS764" s="529"/>
      <c r="AT764" s="529"/>
      <c r="AU764" s="529"/>
      <c r="AV764" s="529"/>
      <c r="AW764" s="529"/>
      <c r="AX764" s="529"/>
      <c r="AY764" s="529"/>
      <c r="AZ764" s="529"/>
      <c r="BA764" s="529"/>
      <c r="BB764" s="529"/>
      <c r="BC764" s="529"/>
      <c r="BD764" s="529"/>
      <c r="BE764" s="529"/>
      <c r="BF764" s="529"/>
      <c r="BG764" s="529"/>
      <c r="BH764" s="529"/>
      <c r="BI764" s="529"/>
      <c r="BJ764" s="529"/>
      <c r="BK764" s="529"/>
      <c r="BL764" s="529"/>
      <c r="BM764" s="529"/>
      <c r="BN764" s="529"/>
      <c r="BO764" s="529"/>
      <c r="BP764" s="529"/>
      <c r="BQ764" s="529"/>
      <c r="BR764" s="529"/>
      <c r="BS764" s="529"/>
      <c r="BT764" s="529"/>
      <c r="BU764" s="529"/>
      <c r="BV764" s="529"/>
      <c r="BW764" s="529"/>
      <c r="BX764" s="529"/>
      <c r="BY764" s="529"/>
      <c r="BZ764" s="529"/>
      <c r="CA764" s="529"/>
      <c r="CB764" s="529"/>
      <c r="CC764" s="529"/>
      <c r="CD764" s="529"/>
      <c r="CE764" s="529"/>
      <c r="CF764" s="529"/>
      <c r="CG764" s="529"/>
      <c r="CH764" s="529"/>
      <c r="CI764" s="529"/>
      <c r="CJ764" s="529"/>
    </row>
    <row r="765" spans="1:88" s="528" customFormat="1" x14ac:dyDescent="0.3">
      <c r="A765" s="563"/>
      <c r="B765" s="563"/>
      <c r="C765" s="558"/>
      <c r="D765" s="529"/>
      <c r="E765" s="529"/>
      <c r="F765" s="529"/>
      <c r="G765" s="529"/>
      <c r="H765" s="529"/>
      <c r="I765" s="529"/>
      <c r="J765" s="529"/>
      <c r="K765" s="529"/>
      <c r="L765" s="529"/>
      <c r="M765" s="529"/>
      <c r="N765" s="529"/>
      <c r="O765" s="529"/>
      <c r="P765" s="529"/>
      <c r="Q765" s="529"/>
      <c r="R765" s="529"/>
      <c r="S765" s="529"/>
      <c r="T765" s="529"/>
      <c r="U765" s="529"/>
      <c r="V765" s="529"/>
      <c r="W765" s="529"/>
      <c r="X765" s="529"/>
      <c r="Y765" s="529"/>
      <c r="Z765" s="529"/>
      <c r="AA765" s="529"/>
      <c r="AB765" s="529"/>
      <c r="AC765" s="529"/>
      <c r="AD765" s="529"/>
      <c r="AE765" s="529"/>
      <c r="AF765" s="554"/>
      <c r="AG765" s="554"/>
      <c r="AH765" s="554"/>
      <c r="AI765" s="554"/>
      <c r="AJ765" s="529"/>
      <c r="AM765" s="529"/>
      <c r="AN765" s="529"/>
      <c r="AO765" s="529"/>
      <c r="AP765" s="529"/>
      <c r="AQ765" s="529"/>
      <c r="AR765" s="529"/>
      <c r="AS765" s="529"/>
      <c r="AT765" s="529"/>
      <c r="AU765" s="529"/>
      <c r="AV765" s="529"/>
      <c r="AW765" s="529"/>
      <c r="AX765" s="529"/>
      <c r="AY765" s="529"/>
      <c r="AZ765" s="529"/>
      <c r="BA765" s="529"/>
      <c r="BB765" s="529"/>
      <c r="BC765" s="529"/>
      <c r="BD765" s="529"/>
      <c r="BE765" s="529"/>
      <c r="BF765" s="529"/>
      <c r="BG765" s="529"/>
      <c r="BH765" s="529"/>
      <c r="BI765" s="529"/>
      <c r="BJ765" s="529"/>
      <c r="BK765" s="529"/>
      <c r="BL765" s="529"/>
      <c r="BM765" s="529"/>
      <c r="BN765" s="529"/>
      <c r="BO765" s="529"/>
      <c r="BP765" s="529"/>
      <c r="BQ765" s="529"/>
      <c r="BR765" s="529"/>
      <c r="BS765" s="529"/>
      <c r="BT765" s="529"/>
      <c r="BU765" s="529"/>
      <c r="BV765" s="529"/>
      <c r="BW765" s="529"/>
      <c r="BX765" s="529"/>
      <c r="BY765" s="529"/>
      <c r="BZ765" s="529"/>
      <c r="CA765" s="529"/>
      <c r="CB765" s="529"/>
      <c r="CC765" s="529"/>
      <c r="CD765" s="529"/>
      <c r="CE765" s="529"/>
      <c r="CF765" s="529"/>
      <c r="CG765" s="529"/>
      <c r="CH765" s="529"/>
      <c r="CI765" s="529"/>
      <c r="CJ765" s="529"/>
    </row>
    <row r="766" spans="1:88" x14ac:dyDescent="0.3">
      <c r="C766" s="558"/>
    </row>
    <row r="767" spans="1:88" x14ac:dyDescent="0.3">
      <c r="C767" s="558"/>
    </row>
    <row r="768" spans="1:88" x14ac:dyDescent="0.3">
      <c r="C768" s="558"/>
    </row>
    <row r="769" spans="3:3" x14ac:dyDescent="0.3">
      <c r="C769" s="558"/>
    </row>
    <row r="770" spans="3:3" x14ac:dyDescent="0.3">
      <c r="C770" s="558"/>
    </row>
    <row r="771" spans="3:3" x14ac:dyDescent="0.3">
      <c r="C771" s="556"/>
    </row>
    <row r="772" spans="3:3" x14ac:dyDescent="0.3">
      <c r="C772" s="558"/>
    </row>
    <row r="773" spans="3:3" x14ac:dyDescent="0.3">
      <c r="C773" s="558"/>
    </row>
    <row r="774" spans="3:3" x14ac:dyDescent="0.3">
      <c r="C774" s="556"/>
    </row>
    <row r="775" spans="3:3" x14ac:dyDescent="0.3">
      <c r="C775" s="558"/>
    </row>
    <row r="776" spans="3:3" x14ac:dyDescent="0.3">
      <c r="C776" s="558"/>
    </row>
  </sheetData>
  <autoFilter ref="A2:AB725" xr:uid="{E4CB34B3-01A6-40FC-BEE1-011C000E559F}"/>
  <phoneticPr fontId="16" type="noConversion"/>
  <dataValidations disablePrompts="1" count="1">
    <dataValidation type="list" allowBlank="1" showInputMessage="1" showErrorMessage="1" sqref="A82:A85 AF82:AI85" xr:uid="{72ABD177-F6D9-415C-A609-FF50CAE15E46}">
      <formula1>$A$3:$A$100</formula1>
    </dataValidation>
  </dataValidations>
  <pageMargins left="0.7" right="0.7" top="0.75" bottom="0.75" header="0.3" footer="0.3"/>
  <pageSetup scale="46" orientation="landscape" r:id="rId1"/>
  <headerFooter>
    <oddHeader>&amp;C&amp;14Republic of Palau:  Detailed Government Finance Statistics</oddHeader>
    <oddFooter>&amp;L&amp;D&amp;RPage &amp;P</oddFooter>
  </headerFooter>
  <rowBreaks count="11" manualBreakCount="11">
    <brk id="69" max="27" man="1"/>
    <brk id="141" max="27" man="1"/>
    <brk id="219" max="27" man="1"/>
    <brk id="265" max="27" man="1"/>
    <brk id="340" max="27" man="1"/>
    <brk id="409" max="27" man="1"/>
    <brk id="475" max="27" man="1"/>
    <brk id="523" max="27" man="1"/>
    <brk id="568" max="27" man="1"/>
    <brk id="609" max="27" man="1"/>
    <brk id="684" max="27"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tabColor theme="1" tint="0.14999847407452621"/>
  </sheetPr>
  <dimension ref="B1:BM2552"/>
  <sheetViews>
    <sheetView topLeftCell="A19" zoomScale="80" zoomScaleNormal="80" workbookViewId="0">
      <selection activeCell="B35" sqref="B35"/>
    </sheetView>
  </sheetViews>
  <sheetFormatPr defaultColWidth="9.21875" defaultRowHeight="13.8" outlineLevelRow="2" outlineLevelCol="1" x14ac:dyDescent="0.3"/>
  <cols>
    <col min="1" max="1" width="9.21875" style="301"/>
    <col min="2" max="2" width="16.44140625" style="301" customWidth="1"/>
    <col min="3" max="3" width="14.44140625" style="301" customWidth="1"/>
    <col min="4" max="4" width="16" style="301" customWidth="1"/>
    <col min="5" max="5" width="24.77734375" style="301" customWidth="1"/>
    <col min="6" max="6" width="18.44140625" style="301" bestFit="1" customWidth="1"/>
    <col min="7" max="7" width="11.44140625" style="301" bestFit="1" customWidth="1"/>
    <col min="8" max="15" width="9.21875" style="301"/>
    <col min="16" max="16" width="11.44140625" style="301" customWidth="1"/>
    <col min="17" max="24" width="9.21875" style="301"/>
    <col min="25" max="36" width="9.21875" style="301" customWidth="1" outlineLevel="1"/>
    <col min="37" max="16384" width="9.21875" style="301"/>
  </cols>
  <sheetData>
    <row r="1" spans="2:19" ht="14.4" thickTop="1" x14ac:dyDescent="0.3">
      <c r="B1" s="667" t="s">
        <v>2884</v>
      </c>
      <c r="C1" s="667"/>
      <c r="D1" s="667"/>
      <c r="E1" s="667"/>
      <c r="F1" s="667"/>
      <c r="G1" s="667"/>
      <c r="H1" s="667"/>
      <c r="I1" s="667"/>
      <c r="M1" s="668" t="s">
        <v>2885</v>
      </c>
      <c r="N1" s="669"/>
      <c r="O1" s="669"/>
      <c r="P1" s="669"/>
      <c r="Q1" s="669"/>
      <c r="R1" s="669"/>
      <c r="S1" s="670"/>
    </row>
    <row r="2" spans="2:19" ht="12.75" customHeight="1" x14ac:dyDescent="0.3">
      <c r="B2" s="667" t="s">
        <v>2886</v>
      </c>
      <c r="C2" s="667" t="s">
        <v>2887</v>
      </c>
      <c r="D2" s="667" t="s">
        <v>2888</v>
      </c>
      <c r="E2" s="667" t="s">
        <v>2889</v>
      </c>
      <c r="F2" s="667" t="s">
        <v>2890</v>
      </c>
      <c r="G2" s="667" t="s">
        <v>2891</v>
      </c>
      <c r="H2" s="667" t="s">
        <v>2892</v>
      </c>
      <c r="I2" s="667" t="s">
        <v>2893</v>
      </c>
      <c r="J2" s="645" t="s">
        <v>2894</v>
      </c>
      <c r="M2" s="671" t="s">
        <v>2895</v>
      </c>
      <c r="N2" s="672"/>
      <c r="O2" s="673" t="s">
        <v>2896</v>
      </c>
      <c r="P2" s="674"/>
      <c r="Q2" s="672"/>
      <c r="R2" s="675" t="s">
        <v>2897</v>
      </c>
      <c r="S2" s="676"/>
    </row>
    <row r="3" spans="2:19" x14ac:dyDescent="0.3">
      <c r="B3" s="468" t="s">
        <v>2895</v>
      </c>
      <c r="C3" s="468" t="s">
        <v>2897</v>
      </c>
      <c r="D3" s="468" t="s">
        <v>2896</v>
      </c>
      <c r="E3" s="302"/>
      <c r="F3" s="302"/>
      <c r="G3" s="302"/>
      <c r="H3" s="498"/>
      <c r="I3" s="498" t="s">
        <v>2898</v>
      </c>
      <c r="J3" s="303"/>
      <c r="M3" s="678" t="s">
        <v>252</v>
      </c>
      <c r="N3" s="672"/>
      <c r="O3" s="304" t="s">
        <v>2899</v>
      </c>
      <c r="P3" s="304" t="s">
        <v>2900</v>
      </c>
      <c r="Q3" s="672"/>
      <c r="R3" s="305"/>
      <c r="S3" s="306" t="s">
        <v>2901</v>
      </c>
    </row>
    <row r="4" spans="2:19" x14ac:dyDescent="0.3">
      <c r="B4" s="468" t="s">
        <v>2902</v>
      </c>
      <c r="C4" s="468" t="s">
        <v>2903</v>
      </c>
      <c r="D4" s="468" t="s">
        <v>2904</v>
      </c>
      <c r="E4" s="469" t="s">
        <v>2905</v>
      </c>
      <c r="F4" s="469" t="s">
        <v>2906</v>
      </c>
      <c r="G4" s="469" t="s">
        <v>2907</v>
      </c>
      <c r="H4" s="497" t="s">
        <v>2908</v>
      </c>
      <c r="I4" s="498" t="s">
        <v>2898</v>
      </c>
      <c r="J4" s="303" t="s">
        <v>2909</v>
      </c>
      <c r="M4" s="678" t="s">
        <v>217</v>
      </c>
      <c r="N4" s="672"/>
      <c r="O4" s="307" t="s">
        <v>2910</v>
      </c>
      <c r="P4" s="307" t="s">
        <v>2911</v>
      </c>
      <c r="Q4" s="672"/>
      <c r="R4" s="305" t="s">
        <v>2912</v>
      </c>
      <c r="S4" s="306" t="s">
        <v>2898</v>
      </c>
    </row>
    <row r="5" spans="2:19" x14ac:dyDescent="0.3">
      <c r="B5" s="468" t="s">
        <v>2913</v>
      </c>
      <c r="C5" s="468" t="s">
        <v>2903</v>
      </c>
      <c r="D5" s="468" t="s">
        <v>2914</v>
      </c>
      <c r="E5" s="469" t="s">
        <v>2905</v>
      </c>
      <c r="F5" s="469" t="s">
        <v>2915</v>
      </c>
      <c r="G5" s="469" t="s">
        <v>2916</v>
      </c>
      <c r="H5" s="497" t="s">
        <v>2908</v>
      </c>
      <c r="I5" s="498" t="s">
        <v>2898</v>
      </c>
      <c r="J5" s="303" t="s">
        <v>2917</v>
      </c>
      <c r="M5" s="680"/>
      <c r="N5" s="672"/>
      <c r="O5" s="307" t="s">
        <v>2899</v>
      </c>
      <c r="P5" s="307" t="s">
        <v>2918</v>
      </c>
      <c r="Q5" s="672"/>
      <c r="R5" s="305" t="s">
        <v>2919</v>
      </c>
      <c r="S5" s="306" t="s">
        <v>2898</v>
      </c>
    </row>
    <row r="6" spans="2:19" ht="14.4" thickBot="1" x14ac:dyDescent="0.35">
      <c r="B6" s="468" t="s">
        <v>2920</v>
      </c>
      <c r="C6" s="468" t="s">
        <v>2921</v>
      </c>
      <c r="D6" s="468" t="s">
        <v>2922</v>
      </c>
      <c r="E6" s="469" t="s">
        <v>2905</v>
      </c>
      <c r="F6" s="469" t="s">
        <v>2906</v>
      </c>
      <c r="G6" s="469" t="s">
        <v>2907</v>
      </c>
      <c r="H6" s="497" t="s">
        <v>2908</v>
      </c>
      <c r="I6" s="498" t="s">
        <v>2898</v>
      </c>
      <c r="J6" s="303" t="s">
        <v>2923</v>
      </c>
      <c r="M6" s="681"/>
      <c r="N6" s="682"/>
      <c r="O6" s="682"/>
      <c r="P6" s="682"/>
      <c r="Q6" s="682"/>
      <c r="R6" s="682"/>
      <c r="S6" s="683"/>
    </row>
    <row r="7" spans="2:19" ht="14.4" thickTop="1" x14ac:dyDescent="0.3">
      <c r="B7" s="468" t="s">
        <v>2924</v>
      </c>
      <c r="C7" s="468" t="s">
        <v>2921</v>
      </c>
      <c r="D7" s="468" t="s">
        <v>2925</v>
      </c>
      <c r="E7" s="469" t="s">
        <v>2905</v>
      </c>
      <c r="F7" s="469" t="s">
        <v>2915</v>
      </c>
      <c r="G7" s="469" t="s">
        <v>2916</v>
      </c>
      <c r="H7" s="497" t="s">
        <v>2908</v>
      </c>
      <c r="I7" s="498" t="s">
        <v>2898</v>
      </c>
      <c r="J7" s="303" t="s">
        <v>2926</v>
      </c>
      <c r="M7" s="672"/>
      <c r="N7" s="672"/>
      <c r="O7" s="672"/>
      <c r="P7" s="672"/>
      <c r="Q7" s="672"/>
      <c r="R7" s="672"/>
    </row>
    <row r="8" spans="2:19" x14ac:dyDescent="0.3">
      <c r="B8" s="468" t="s">
        <v>2927</v>
      </c>
      <c r="C8" s="468" t="s">
        <v>2928</v>
      </c>
      <c r="D8" s="468" t="s">
        <v>2929</v>
      </c>
      <c r="E8" s="469" t="s">
        <v>2930</v>
      </c>
      <c r="F8" s="469" t="s">
        <v>2915</v>
      </c>
      <c r="G8" s="469" t="s">
        <v>2931</v>
      </c>
      <c r="H8" s="497" t="s">
        <v>2908</v>
      </c>
      <c r="I8" s="498" t="s">
        <v>2898</v>
      </c>
      <c r="J8" s="303" t="s">
        <v>2932</v>
      </c>
    </row>
    <row r="9" spans="2:19" x14ac:dyDescent="0.3">
      <c r="B9" s="468" t="s">
        <v>2933</v>
      </c>
      <c r="C9" s="468" t="s">
        <v>2928</v>
      </c>
      <c r="D9" s="468" t="s">
        <v>2929</v>
      </c>
      <c r="E9" s="469" t="s">
        <v>2930</v>
      </c>
      <c r="F9" s="469" t="s">
        <v>2915</v>
      </c>
      <c r="G9" s="469" t="s">
        <v>2934</v>
      </c>
      <c r="H9" s="497" t="s">
        <v>2908</v>
      </c>
      <c r="I9" s="498" t="s">
        <v>2898</v>
      </c>
      <c r="J9" s="303" t="s">
        <v>2935</v>
      </c>
    </row>
    <row r="10" spans="2:19" x14ac:dyDescent="0.3">
      <c r="B10" s="468" t="s">
        <v>2936</v>
      </c>
      <c r="C10" s="468" t="s">
        <v>2937</v>
      </c>
      <c r="D10" s="468" t="s">
        <v>2938</v>
      </c>
      <c r="E10" s="469" t="s">
        <v>2930</v>
      </c>
      <c r="F10" s="469" t="s">
        <v>2915</v>
      </c>
      <c r="G10" s="469" t="s">
        <v>2939</v>
      </c>
      <c r="H10" s="497" t="s">
        <v>2908</v>
      </c>
      <c r="I10" s="498" t="s">
        <v>2898</v>
      </c>
      <c r="J10" s="303" t="s">
        <v>2940</v>
      </c>
    </row>
    <row r="11" spans="2:19" x14ac:dyDescent="0.3">
      <c r="B11" s="468" t="s">
        <v>2941</v>
      </c>
      <c r="C11" s="468" t="s">
        <v>2942</v>
      </c>
      <c r="D11" s="468" t="s">
        <v>2943</v>
      </c>
      <c r="E11" s="469" t="s">
        <v>2930</v>
      </c>
      <c r="F11" s="469" t="s">
        <v>2915</v>
      </c>
      <c r="G11" s="469" t="s">
        <v>2944</v>
      </c>
      <c r="H11" s="497" t="s">
        <v>2908</v>
      </c>
      <c r="I11" s="498" t="s">
        <v>2898</v>
      </c>
      <c r="J11" s="303" t="s">
        <v>2945</v>
      </c>
    </row>
    <row r="12" spans="2:19" x14ac:dyDescent="0.3">
      <c r="B12" s="468" t="s">
        <v>2946</v>
      </c>
      <c r="C12" s="468" t="s">
        <v>2947</v>
      </c>
      <c r="D12" s="468" t="s">
        <v>2948</v>
      </c>
      <c r="E12" s="469" t="s">
        <v>2930</v>
      </c>
      <c r="F12" s="469" t="s">
        <v>2915</v>
      </c>
      <c r="G12" s="469" t="s">
        <v>2949</v>
      </c>
      <c r="H12" s="497" t="s">
        <v>2908</v>
      </c>
      <c r="I12" s="498" t="s">
        <v>2898</v>
      </c>
      <c r="J12" s="303" t="s">
        <v>2950</v>
      </c>
    </row>
    <row r="13" spans="2:19" x14ac:dyDescent="0.3">
      <c r="B13" s="468" t="s">
        <v>2951</v>
      </c>
      <c r="C13" s="468" t="s">
        <v>2952</v>
      </c>
      <c r="D13" s="468" t="s">
        <v>2953</v>
      </c>
      <c r="E13" s="469" t="s">
        <v>2930</v>
      </c>
      <c r="F13" s="469" t="s">
        <v>2915</v>
      </c>
      <c r="G13" s="469" t="s">
        <v>2954</v>
      </c>
      <c r="H13" s="497" t="s">
        <v>2908</v>
      </c>
      <c r="I13" s="498" t="s">
        <v>2898</v>
      </c>
      <c r="J13" s="303" t="s">
        <v>2955</v>
      </c>
    </row>
    <row r="14" spans="2:19" x14ac:dyDescent="0.3">
      <c r="B14" s="468" t="s">
        <v>2956</v>
      </c>
      <c r="C14" s="468" t="s">
        <v>2957</v>
      </c>
      <c r="D14" s="468" t="s">
        <v>2958</v>
      </c>
      <c r="E14" s="469" t="s">
        <v>1017</v>
      </c>
      <c r="F14" s="469" t="s">
        <v>2959</v>
      </c>
      <c r="G14" s="469" t="s">
        <v>2960</v>
      </c>
      <c r="H14" s="497" t="s">
        <v>2908</v>
      </c>
      <c r="I14" s="498" t="s">
        <v>2961</v>
      </c>
      <c r="J14" s="303" t="s">
        <v>2962</v>
      </c>
    </row>
    <row r="15" spans="2:19" x14ac:dyDescent="0.3">
      <c r="B15" s="468" t="s">
        <v>2963</v>
      </c>
      <c r="C15" s="468" t="s">
        <v>2964</v>
      </c>
      <c r="D15" s="468" t="s">
        <v>2958</v>
      </c>
      <c r="E15" s="469" t="s">
        <v>1017</v>
      </c>
      <c r="F15" s="469" t="s">
        <v>2959</v>
      </c>
      <c r="G15" s="469" t="s">
        <v>2965</v>
      </c>
      <c r="H15" s="497" t="s">
        <v>2908</v>
      </c>
      <c r="I15" s="498" t="s">
        <v>2961</v>
      </c>
      <c r="J15" s="303" t="s">
        <v>2966</v>
      </c>
    </row>
    <row r="16" spans="2:19" x14ac:dyDescent="0.3">
      <c r="B16" s="468" t="s">
        <v>2967</v>
      </c>
      <c r="C16" s="468" t="s">
        <v>2968</v>
      </c>
      <c r="D16" s="468" t="s">
        <v>2958</v>
      </c>
      <c r="E16" s="469" t="s">
        <v>1017</v>
      </c>
      <c r="F16" s="469" t="s">
        <v>2959</v>
      </c>
      <c r="G16" s="469" t="s">
        <v>2969</v>
      </c>
      <c r="H16" s="497" t="s">
        <v>2908</v>
      </c>
      <c r="I16" s="498" t="s">
        <v>2961</v>
      </c>
      <c r="J16" s="303" t="s">
        <v>2970</v>
      </c>
    </row>
    <row r="17" spans="2:10" x14ac:dyDescent="0.3">
      <c r="B17" s="468" t="s">
        <v>2971</v>
      </c>
      <c r="C17" s="468" t="s">
        <v>2972</v>
      </c>
      <c r="D17" s="468" t="s">
        <v>2973</v>
      </c>
      <c r="E17" s="469"/>
      <c r="F17" s="469"/>
      <c r="G17" s="469"/>
      <c r="H17" s="497" t="s">
        <v>2908</v>
      </c>
      <c r="I17" s="498" t="s">
        <v>2961</v>
      </c>
      <c r="J17" s="303" t="s">
        <v>2974</v>
      </c>
    </row>
    <row r="18" spans="2:10" x14ac:dyDescent="0.3">
      <c r="B18" s="468" t="s">
        <v>2975</v>
      </c>
      <c r="C18" s="468" t="s">
        <v>2976</v>
      </c>
      <c r="D18" s="468" t="s">
        <v>2973</v>
      </c>
      <c r="E18" s="469"/>
      <c r="F18" s="469"/>
      <c r="G18" s="469"/>
      <c r="H18" s="497" t="s">
        <v>2908</v>
      </c>
      <c r="I18" s="498" t="s">
        <v>2961</v>
      </c>
      <c r="J18" s="303" t="s">
        <v>2977</v>
      </c>
    </row>
    <row r="19" spans="2:10" x14ac:dyDescent="0.3">
      <c r="B19" s="468" t="s">
        <v>2978</v>
      </c>
      <c r="C19" s="468" t="s">
        <v>2979</v>
      </c>
      <c r="D19" s="468" t="s">
        <v>2973</v>
      </c>
      <c r="E19" s="469"/>
      <c r="F19" s="469"/>
      <c r="G19" s="469"/>
      <c r="H19" s="497" t="s">
        <v>2908</v>
      </c>
      <c r="I19" s="498" t="s">
        <v>2961</v>
      </c>
      <c r="J19" s="303" t="s">
        <v>2980</v>
      </c>
    </row>
    <row r="20" spans="2:10" x14ac:dyDescent="0.3">
      <c r="B20" s="468" t="s">
        <v>2981</v>
      </c>
      <c r="C20" s="468" t="s">
        <v>2982</v>
      </c>
      <c r="D20" s="468" t="s">
        <v>2983</v>
      </c>
      <c r="E20" s="469"/>
      <c r="F20" s="469"/>
      <c r="G20" s="469"/>
      <c r="H20" s="497" t="s">
        <v>2908</v>
      </c>
      <c r="I20" s="498" t="s">
        <v>2898</v>
      </c>
      <c r="J20" s="303" t="s">
        <v>2984</v>
      </c>
    </row>
    <row r="21" spans="2:10" x14ac:dyDescent="0.3">
      <c r="B21" s="468" t="s">
        <v>2985</v>
      </c>
      <c r="C21" s="468" t="s">
        <v>2986</v>
      </c>
      <c r="D21" s="468" t="s">
        <v>2983</v>
      </c>
      <c r="E21" s="469"/>
      <c r="F21" s="469"/>
      <c r="G21" s="469"/>
      <c r="H21" s="497" t="s">
        <v>2908</v>
      </c>
      <c r="I21" s="498" t="s">
        <v>2898</v>
      </c>
      <c r="J21" s="303" t="s">
        <v>2987</v>
      </c>
    </row>
    <row r="22" spans="2:10" x14ac:dyDescent="0.3">
      <c r="B22" s="468" t="s">
        <v>2988</v>
      </c>
      <c r="C22" s="468" t="s">
        <v>2989</v>
      </c>
      <c r="D22" s="468" t="s">
        <v>2983</v>
      </c>
      <c r="E22" s="469"/>
      <c r="F22" s="469"/>
      <c r="G22" s="469"/>
      <c r="H22" s="497" t="s">
        <v>2908</v>
      </c>
      <c r="I22" s="498" t="s">
        <v>2898</v>
      </c>
      <c r="J22" s="303" t="s">
        <v>2990</v>
      </c>
    </row>
    <row r="23" spans="2:10" x14ac:dyDescent="0.3">
      <c r="B23" s="468" t="s">
        <v>2991</v>
      </c>
      <c r="C23" s="468" t="s">
        <v>2992</v>
      </c>
      <c r="D23" s="468" t="s">
        <v>2983</v>
      </c>
      <c r="E23" s="469"/>
      <c r="F23" s="469"/>
      <c r="G23" s="469"/>
      <c r="H23" s="497" t="s">
        <v>2908</v>
      </c>
      <c r="I23" s="498" t="s">
        <v>2898</v>
      </c>
      <c r="J23" s="303" t="s">
        <v>2993</v>
      </c>
    </row>
    <row r="24" spans="2:10" x14ac:dyDescent="0.3">
      <c r="B24" s="468" t="s">
        <v>2994</v>
      </c>
      <c r="C24" s="468" t="s">
        <v>2995</v>
      </c>
      <c r="D24" s="468" t="s">
        <v>2983</v>
      </c>
      <c r="E24" s="469"/>
      <c r="F24" s="469"/>
      <c r="G24" s="469"/>
      <c r="H24" s="497" t="s">
        <v>2908</v>
      </c>
      <c r="I24" s="498" t="s">
        <v>2898</v>
      </c>
      <c r="J24" s="303" t="s">
        <v>2996</v>
      </c>
    </row>
    <row r="25" spans="2:10" x14ac:dyDescent="0.3">
      <c r="B25" s="468" t="s">
        <v>2997</v>
      </c>
      <c r="C25" s="468" t="s">
        <v>2998</v>
      </c>
      <c r="D25" s="468" t="s">
        <v>2983</v>
      </c>
      <c r="E25" s="469"/>
      <c r="F25" s="469"/>
      <c r="G25" s="469"/>
      <c r="H25" s="497" t="s">
        <v>2908</v>
      </c>
      <c r="I25" s="498" t="s">
        <v>2961</v>
      </c>
      <c r="J25" s="303" t="s">
        <v>2999</v>
      </c>
    </row>
    <row r="26" spans="2:10" x14ac:dyDescent="0.3">
      <c r="B26" s="468" t="s">
        <v>3000</v>
      </c>
      <c r="C26" s="468" t="s">
        <v>3001</v>
      </c>
      <c r="D26" s="468" t="s">
        <v>2983</v>
      </c>
      <c r="E26" s="469"/>
      <c r="F26" s="469"/>
      <c r="G26" s="469"/>
      <c r="H26" s="497" t="s">
        <v>2908</v>
      </c>
      <c r="I26" s="498" t="s">
        <v>2961</v>
      </c>
      <c r="J26" s="303" t="s">
        <v>3002</v>
      </c>
    </row>
    <row r="27" spans="2:10" x14ac:dyDescent="0.3">
      <c r="B27" s="468" t="s">
        <v>3003</v>
      </c>
      <c r="C27" s="468" t="s">
        <v>3004</v>
      </c>
      <c r="D27" s="468" t="s">
        <v>2983</v>
      </c>
      <c r="E27" s="469"/>
      <c r="F27" s="469"/>
      <c r="G27" s="469"/>
      <c r="H27" s="497" t="s">
        <v>2908</v>
      </c>
      <c r="I27" s="498" t="s">
        <v>2961</v>
      </c>
      <c r="J27" s="303" t="s">
        <v>3005</v>
      </c>
    </row>
    <row r="28" spans="2:10" ht="14.25" customHeight="1" x14ac:dyDescent="0.3">
      <c r="B28" s="468" t="s">
        <v>3006</v>
      </c>
      <c r="C28" s="468" t="s">
        <v>3007</v>
      </c>
      <c r="D28" s="468" t="s">
        <v>2983</v>
      </c>
      <c r="E28" s="469"/>
      <c r="F28" s="469"/>
      <c r="G28" s="469"/>
      <c r="H28" s="497" t="s">
        <v>2908</v>
      </c>
      <c r="I28" s="498" t="s">
        <v>2961</v>
      </c>
      <c r="J28" s="303" t="s">
        <v>3008</v>
      </c>
    </row>
    <row r="29" spans="2:10" ht="14.25" customHeight="1" x14ac:dyDescent="0.3">
      <c r="B29" s="468" t="s">
        <v>3009</v>
      </c>
      <c r="C29" s="468" t="s">
        <v>3010</v>
      </c>
      <c r="D29" s="468" t="s">
        <v>2983</v>
      </c>
      <c r="E29" s="469"/>
      <c r="F29" s="469"/>
      <c r="G29" s="469"/>
      <c r="H29" s="497" t="s">
        <v>2908</v>
      </c>
      <c r="I29" s="498" t="s">
        <v>2961</v>
      </c>
      <c r="J29" s="303" t="s">
        <v>3011</v>
      </c>
    </row>
    <row r="30" spans="2:10" ht="14.25" customHeight="1" x14ac:dyDescent="0.3">
      <c r="B30" s="468" t="s">
        <v>5373</v>
      </c>
      <c r="C30" s="468" t="s">
        <v>5369</v>
      </c>
      <c r="D30" s="468" t="s">
        <v>5366</v>
      </c>
      <c r="E30" s="469" t="s">
        <v>5370</v>
      </c>
      <c r="F30" s="469" t="s">
        <v>5371</v>
      </c>
      <c r="G30" s="469" t="s">
        <v>5372</v>
      </c>
      <c r="H30" s="497" t="s">
        <v>2908</v>
      </c>
      <c r="I30" s="498" t="s">
        <v>2961</v>
      </c>
      <c r="J30" s="303" t="s">
        <v>3013</v>
      </c>
    </row>
    <row r="31" spans="2:10" ht="14.25" customHeight="1" x14ac:dyDescent="0.3">
      <c r="B31" s="468" t="s">
        <v>5377</v>
      </c>
      <c r="C31" s="468" t="s">
        <v>5383</v>
      </c>
      <c r="D31" s="468" t="s">
        <v>5376</v>
      </c>
      <c r="E31" s="941" t="s">
        <v>5370</v>
      </c>
      <c r="F31" s="941" t="s">
        <v>5371</v>
      </c>
      <c r="G31" s="469"/>
      <c r="H31" s="497" t="s">
        <v>2908</v>
      </c>
      <c r="I31" s="498" t="s">
        <v>2961</v>
      </c>
      <c r="J31" s="303" t="s">
        <v>5378</v>
      </c>
    </row>
    <row r="32" spans="2:10" ht="14.25" customHeight="1" x14ac:dyDescent="0.3">
      <c r="B32" s="468" t="s">
        <v>5399</v>
      </c>
      <c r="C32" s="468" t="s">
        <v>5383</v>
      </c>
      <c r="D32" s="468" t="s">
        <v>5376</v>
      </c>
      <c r="E32" s="941" t="s">
        <v>5370</v>
      </c>
      <c r="F32" s="941" t="s">
        <v>5371</v>
      </c>
      <c r="G32" s="469"/>
      <c r="H32" s="497" t="s">
        <v>2908</v>
      </c>
      <c r="I32" s="498" t="s">
        <v>2961</v>
      </c>
      <c r="J32" s="303" t="s">
        <v>5400</v>
      </c>
    </row>
    <row r="33" spans="2:10" ht="14.25" customHeight="1" x14ac:dyDescent="0.3">
      <c r="B33" s="468" t="s">
        <v>5386</v>
      </c>
      <c r="C33" s="468" t="s">
        <v>5385</v>
      </c>
      <c r="D33" s="468" t="s">
        <v>3012</v>
      </c>
      <c r="E33" s="941"/>
      <c r="F33" s="941"/>
      <c r="G33" s="469"/>
      <c r="H33" s="497" t="s">
        <v>2908</v>
      </c>
      <c r="I33" s="498" t="s">
        <v>2961</v>
      </c>
      <c r="J33" s="303" t="s">
        <v>5387</v>
      </c>
    </row>
    <row r="34" spans="2:10" x14ac:dyDescent="0.3">
      <c r="B34" s="468" t="s">
        <v>3014</v>
      </c>
      <c r="C34" s="468" t="s">
        <v>3015</v>
      </c>
      <c r="D34" s="468" t="s">
        <v>3012</v>
      </c>
      <c r="E34" s="469"/>
      <c r="F34" s="469"/>
      <c r="G34" s="469"/>
      <c r="H34" s="497" t="s">
        <v>2908</v>
      </c>
      <c r="I34" s="498" t="s">
        <v>2898</v>
      </c>
      <c r="J34" s="303" t="s">
        <v>3016</v>
      </c>
    </row>
    <row r="35" spans="2:10" x14ac:dyDescent="0.3">
      <c r="B35" s="468" t="s">
        <v>5388</v>
      </c>
      <c r="C35" s="468" t="s">
        <v>5398</v>
      </c>
      <c r="D35" s="468" t="s">
        <v>5401</v>
      </c>
      <c r="E35" s="941" t="s">
        <v>5370</v>
      </c>
      <c r="F35" s="941" t="s">
        <v>5371</v>
      </c>
      <c r="G35" s="941" t="s">
        <v>5372</v>
      </c>
      <c r="H35" s="497" t="s">
        <v>2908</v>
      </c>
      <c r="I35" s="498" t="s">
        <v>2898</v>
      </c>
      <c r="J35" s="303" t="s">
        <v>3018</v>
      </c>
    </row>
    <row r="36" spans="2:10" x14ac:dyDescent="0.3">
      <c r="B36" s="468" t="s">
        <v>3019</v>
      </c>
      <c r="C36" s="468" t="s">
        <v>3020</v>
      </c>
      <c r="D36" s="468" t="s">
        <v>3012</v>
      </c>
      <c r="E36" s="469"/>
      <c r="F36" s="469"/>
      <c r="G36" s="469"/>
      <c r="H36" s="497" t="s">
        <v>2908</v>
      </c>
      <c r="I36" s="498" t="s">
        <v>2898</v>
      </c>
      <c r="J36" s="303" t="s">
        <v>3021</v>
      </c>
    </row>
    <row r="37" spans="2:10" x14ac:dyDescent="0.3">
      <c r="B37" s="468" t="s">
        <v>3022</v>
      </c>
      <c r="C37" s="468" t="s">
        <v>3023</v>
      </c>
      <c r="D37" s="468" t="s">
        <v>3012</v>
      </c>
      <c r="E37" s="469"/>
      <c r="F37" s="469"/>
      <c r="G37" s="469"/>
      <c r="H37" s="497" t="s">
        <v>2908</v>
      </c>
      <c r="I37" s="498" t="s">
        <v>2898</v>
      </c>
      <c r="J37" s="303" t="s">
        <v>3024</v>
      </c>
    </row>
    <row r="38" spans="2:10" x14ac:dyDescent="0.3">
      <c r="B38" s="468" t="s">
        <v>3025</v>
      </c>
      <c r="C38" s="468" t="s">
        <v>3026</v>
      </c>
      <c r="D38" s="468" t="s">
        <v>3012</v>
      </c>
      <c r="E38" s="469"/>
      <c r="F38" s="469"/>
      <c r="G38" s="469"/>
      <c r="H38" s="497" t="s">
        <v>2908</v>
      </c>
      <c r="I38" s="498" t="s">
        <v>2898</v>
      </c>
      <c r="J38" s="303" t="s">
        <v>3027</v>
      </c>
    </row>
    <row r="39" spans="2:10" x14ac:dyDescent="0.3">
      <c r="B39" s="468" t="s">
        <v>3028</v>
      </c>
      <c r="C39" s="468" t="s">
        <v>3029</v>
      </c>
      <c r="D39" s="468" t="s">
        <v>2983</v>
      </c>
      <c r="E39" s="469"/>
      <c r="F39" s="469"/>
      <c r="G39" s="469"/>
      <c r="H39" s="497" t="s">
        <v>2908</v>
      </c>
      <c r="I39" s="498" t="s">
        <v>2898</v>
      </c>
      <c r="J39" s="303" t="s">
        <v>3030</v>
      </c>
    </row>
    <row r="40" spans="2:10" x14ac:dyDescent="0.3">
      <c r="B40" s="468" t="s">
        <v>3031</v>
      </c>
      <c r="C40" s="468" t="s">
        <v>3032</v>
      </c>
      <c r="D40" s="468" t="s">
        <v>2983</v>
      </c>
      <c r="E40" s="469"/>
      <c r="F40" s="469"/>
      <c r="G40" s="469"/>
      <c r="H40" s="497" t="s">
        <v>2908</v>
      </c>
      <c r="I40" s="498" t="s">
        <v>2898</v>
      </c>
      <c r="J40" s="303" t="s">
        <v>3033</v>
      </c>
    </row>
    <row r="41" spans="2:10" x14ac:dyDescent="0.3">
      <c r="B41" s="468" t="s">
        <v>3034</v>
      </c>
      <c r="C41" s="468" t="s">
        <v>3035</v>
      </c>
      <c r="D41" s="468" t="s">
        <v>2983</v>
      </c>
      <c r="E41" s="469"/>
      <c r="F41" s="469"/>
      <c r="G41" s="469"/>
      <c r="H41" s="497" t="s">
        <v>2908</v>
      </c>
      <c r="I41" s="498" t="s">
        <v>2898</v>
      </c>
      <c r="J41" s="303" t="s">
        <v>3036</v>
      </c>
    </row>
    <row r="42" spans="2:10" x14ac:dyDescent="0.3">
      <c r="B42" s="468" t="s">
        <v>3037</v>
      </c>
      <c r="C42" s="468" t="s">
        <v>3038</v>
      </c>
      <c r="D42" s="468" t="s">
        <v>2983</v>
      </c>
      <c r="E42" s="469"/>
      <c r="F42" s="469"/>
      <c r="G42" s="469"/>
      <c r="H42" s="497" t="s">
        <v>2908</v>
      </c>
      <c r="I42" s="498" t="s">
        <v>2898</v>
      </c>
      <c r="J42" s="303" t="s">
        <v>3039</v>
      </c>
    </row>
    <row r="43" spans="2:10" x14ac:dyDescent="0.3">
      <c r="B43" s="468" t="s">
        <v>3040</v>
      </c>
      <c r="C43" s="468" t="s">
        <v>3041</v>
      </c>
      <c r="D43" s="468" t="s">
        <v>2983</v>
      </c>
      <c r="E43" s="501"/>
      <c r="F43" s="502"/>
      <c r="G43" s="502"/>
      <c r="H43" s="497" t="s">
        <v>2908</v>
      </c>
      <c r="I43" s="498" t="s">
        <v>2898</v>
      </c>
      <c r="J43" s="303" t="s">
        <v>3042</v>
      </c>
    </row>
    <row r="44" spans="2:10" x14ac:dyDescent="0.3">
      <c r="B44" s="468" t="s">
        <v>3043</v>
      </c>
      <c r="C44" s="468" t="s">
        <v>3044</v>
      </c>
      <c r="D44" s="468" t="s">
        <v>2983</v>
      </c>
      <c r="E44" s="501"/>
      <c r="F44" s="502"/>
      <c r="G44" s="502"/>
      <c r="H44" s="497" t="s">
        <v>2908</v>
      </c>
      <c r="I44" s="498" t="s">
        <v>2898</v>
      </c>
      <c r="J44" s="303" t="s">
        <v>3045</v>
      </c>
    </row>
    <row r="45" spans="2:10" x14ac:dyDescent="0.3">
      <c r="B45" s="468" t="s">
        <v>3046</v>
      </c>
      <c r="C45" s="468" t="s">
        <v>3047</v>
      </c>
      <c r="D45" s="468" t="s">
        <v>3048</v>
      </c>
      <c r="E45" s="469" t="s">
        <v>3049</v>
      </c>
      <c r="F45" s="469" t="s">
        <v>2915</v>
      </c>
      <c r="G45" s="469" t="s">
        <v>3050</v>
      </c>
      <c r="H45" s="497" t="s">
        <v>2908</v>
      </c>
      <c r="I45" s="498" t="s">
        <v>2898</v>
      </c>
      <c r="J45" s="303" t="s">
        <v>3051</v>
      </c>
    </row>
    <row r="46" spans="2:10" x14ac:dyDescent="0.3">
      <c r="B46" s="468" t="s">
        <v>3052</v>
      </c>
      <c r="C46" s="468" t="s">
        <v>3053</v>
      </c>
      <c r="D46" s="468" t="s">
        <v>3054</v>
      </c>
      <c r="E46" s="469" t="s">
        <v>3049</v>
      </c>
      <c r="F46" s="469" t="s">
        <v>2915</v>
      </c>
      <c r="G46" s="469" t="s">
        <v>3050</v>
      </c>
      <c r="H46" s="497" t="s">
        <v>2908</v>
      </c>
      <c r="I46" s="498" t="s">
        <v>2898</v>
      </c>
      <c r="J46" s="303" t="s">
        <v>3055</v>
      </c>
    </row>
    <row r="47" spans="2:10" x14ac:dyDescent="0.3">
      <c r="B47" s="468" t="s">
        <v>3056</v>
      </c>
      <c r="C47" s="468" t="s">
        <v>3057</v>
      </c>
      <c r="D47" s="468" t="s">
        <v>2983</v>
      </c>
      <c r="E47" s="469"/>
      <c r="F47" s="469"/>
      <c r="G47" s="469"/>
      <c r="H47" s="497" t="s">
        <v>2908</v>
      </c>
      <c r="I47" s="498" t="s">
        <v>2898</v>
      </c>
      <c r="J47" s="303" t="s">
        <v>3058</v>
      </c>
    </row>
    <row r="48" spans="2:10" x14ac:dyDescent="0.3">
      <c r="B48" s="468" t="s">
        <v>3059</v>
      </c>
      <c r="C48" s="468" t="s">
        <v>3060</v>
      </c>
      <c r="D48" s="468" t="s">
        <v>2983</v>
      </c>
      <c r="E48" s="501"/>
      <c r="F48" s="502"/>
      <c r="G48" s="502"/>
      <c r="H48" s="497" t="s">
        <v>2908</v>
      </c>
      <c r="I48" s="498" t="s">
        <v>2898</v>
      </c>
      <c r="J48" s="303" t="s">
        <v>3061</v>
      </c>
    </row>
    <row r="49" spans="2:44" x14ac:dyDescent="0.3">
      <c r="B49" s="468" t="s">
        <v>3062</v>
      </c>
      <c r="C49" s="468" t="s">
        <v>3063</v>
      </c>
      <c r="D49" s="468" t="s">
        <v>2983</v>
      </c>
      <c r="E49" s="501"/>
      <c r="F49" s="502"/>
      <c r="G49" s="502"/>
      <c r="H49" s="497" t="s">
        <v>2908</v>
      </c>
      <c r="I49" s="498" t="s">
        <v>2898</v>
      </c>
      <c r="J49" s="303" t="s">
        <v>3064</v>
      </c>
    </row>
    <row r="50" spans="2:44" x14ac:dyDescent="0.3">
      <c r="B50" s="468" t="s">
        <v>3065</v>
      </c>
      <c r="C50" s="468" t="s">
        <v>3066</v>
      </c>
      <c r="D50" s="468" t="s">
        <v>2983</v>
      </c>
      <c r="E50" s="501"/>
      <c r="F50" s="502"/>
      <c r="G50" s="502"/>
      <c r="H50" s="497" t="s">
        <v>2908</v>
      </c>
      <c r="I50" s="498" t="s">
        <v>2898</v>
      </c>
      <c r="J50" s="303" t="s">
        <v>3067</v>
      </c>
    </row>
    <row r="51" spans="2:44" x14ac:dyDescent="0.3">
      <c r="B51" s="468" t="s">
        <v>3068</v>
      </c>
      <c r="C51" s="468" t="s">
        <v>3069</v>
      </c>
      <c r="D51" s="468" t="s">
        <v>3070</v>
      </c>
      <c r="E51" s="302"/>
      <c r="F51" s="302"/>
      <c r="G51" s="302"/>
      <c r="H51" s="497" t="s">
        <v>2908</v>
      </c>
      <c r="I51" s="498" t="s">
        <v>2898</v>
      </c>
      <c r="J51" s="303" t="s">
        <v>3071</v>
      </c>
    </row>
    <row r="52" spans="2:44" x14ac:dyDescent="0.3">
      <c r="B52" s="468" t="s">
        <v>3072</v>
      </c>
      <c r="C52" s="468" t="s">
        <v>3073</v>
      </c>
      <c r="D52" s="468" t="s">
        <v>3074</v>
      </c>
      <c r="E52" s="302"/>
      <c r="F52" s="302"/>
      <c r="G52" s="302"/>
      <c r="H52" s="497" t="s">
        <v>2908</v>
      </c>
      <c r="I52" s="498" t="s">
        <v>2961</v>
      </c>
      <c r="J52" s="303" t="s">
        <v>3075</v>
      </c>
    </row>
    <row r="53" spans="2:44" x14ac:dyDescent="0.3">
      <c r="B53" s="468" t="s">
        <v>3076</v>
      </c>
      <c r="C53" s="468" t="s">
        <v>3077</v>
      </c>
      <c r="D53" s="468" t="s">
        <v>3074</v>
      </c>
      <c r="E53" s="302"/>
      <c r="F53" s="302"/>
      <c r="G53" s="302"/>
      <c r="H53" s="497" t="s">
        <v>2908</v>
      </c>
      <c r="I53" s="498" t="s">
        <v>2961</v>
      </c>
      <c r="J53" s="303" t="s">
        <v>3078</v>
      </c>
    </row>
    <row r="54" spans="2:44" x14ac:dyDescent="0.3">
      <c r="B54" s="468" t="s">
        <v>3079</v>
      </c>
      <c r="C54" s="468" t="s">
        <v>3080</v>
      </c>
      <c r="D54" s="468" t="s">
        <v>3074</v>
      </c>
      <c r="E54" s="302"/>
      <c r="F54" s="302"/>
      <c r="G54" s="302"/>
      <c r="H54" s="497" t="s">
        <v>2908</v>
      </c>
      <c r="I54" s="498" t="s">
        <v>2961</v>
      </c>
      <c r="J54" s="303" t="s">
        <v>3081</v>
      </c>
    </row>
    <row r="55" spans="2:44" x14ac:dyDescent="0.3">
      <c r="B55" s="468" t="s">
        <v>3082</v>
      </c>
      <c r="C55" s="468" t="s">
        <v>3083</v>
      </c>
      <c r="D55" s="468" t="s">
        <v>3074</v>
      </c>
      <c r="E55" s="302"/>
      <c r="F55" s="302"/>
      <c r="G55" s="302"/>
      <c r="H55" s="497" t="s">
        <v>2908</v>
      </c>
      <c r="I55" s="498" t="s">
        <v>2961</v>
      </c>
      <c r="J55" s="303" t="s">
        <v>3084</v>
      </c>
    </row>
    <row r="56" spans="2:44" x14ac:dyDescent="0.3">
      <c r="B56" s="468" t="s">
        <v>3085</v>
      </c>
      <c r="C56" s="468" t="s">
        <v>3086</v>
      </c>
      <c r="D56" s="468" t="s">
        <v>3074</v>
      </c>
      <c r="E56" s="302"/>
      <c r="F56" s="302"/>
      <c r="G56" s="302"/>
      <c r="H56" s="497" t="s">
        <v>2908</v>
      </c>
      <c r="I56" s="498" t="s">
        <v>2961</v>
      </c>
      <c r="J56" s="303" t="s">
        <v>3087</v>
      </c>
    </row>
    <row r="57" spans="2:44" x14ac:dyDescent="0.3">
      <c r="B57" s="468" t="s">
        <v>3088</v>
      </c>
      <c r="C57" s="468" t="s">
        <v>3089</v>
      </c>
      <c r="D57" s="468" t="s">
        <v>3090</v>
      </c>
      <c r="E57" s="302"/>
      <c r="F57" s="302"/>
      <c r="G57" s="302"/>
      <c r="H57" s="497" t="s">
        <v>2908</v>
      </c>
      <c r="I57" s="498" t="s">
        <v>2961</v>
      </c>
      <c r="J57" s="303" t="s">
        <v>3091</v>
      </c>
    </row>
    <row r="58" spans="2:44" x14ac:dyDescent="0.3">
      <c r="B58" s="468" t="s">
        <v>3092</v>
      </c>
      <c r="C58" s="468" t="s">
        <v>3093</v>
      </c>
      <c r="D58" s="468" t="s">
        <v>3094</v>
      </c>
      <c r="E58" s="302"/>
      <c r="F58" s="302"/>
      <c r="G58" s="302"/>
      <c r="H58" s="497" t="s">
        <v>2908</v>
      </c>
      <c r="I58" s="498" t="s">
        <v>2961</v>
      </c>
      <c r="J58" s="303" t="s">
        <v>3095</v>
      </c>
    </row>
    <row r="59" spans="2:44" x14ac:dyDescent="0.3">
      <c r="B59" s="468" t="s">
        <v>3096</v>
      </c>
      <c r="C59" s="468" t="s">
        <v>3097</v>
      </c>
      <c r="D59" s="468" t="s">
        <v>3094</v>
      </c>
      <c r="E59" s="302"/>
      <c r="F59" s="302"/>
      <c r="G59" s="302"/>
      <c r="H59" s="497" t="s">
        <v>2908</v>
      </c>
      <c r="I59" s="498" t="s">
        <v>2961</v>
      </c>
      <c r="J59" s="303" t="s">
        <v>3098</v>
      </c>
    </row>
    <row r="60" spans="2:44" x14ac:dyDescent="0.3">
      <c r="B60" s="517"/>
      <c r="C60" s="517"/>
      <c r="D60" s="517"/>
      <c r="E60" s="674"/>
      <c r="F60" s="674"/>
      <c r="G60" s="674"/>
      <c r="H60" s="679"/>
      <c r="I60" s="677"/>
      <c r="J60" s="303"/>
    </row>
    <row r="61" spans="2:44" x14ac:dyDescent="0.3">
      <c r="B61" s="517"/>
      <c r="C61" s="517"/>
      <c r="D61" s="517"/>
      <c r="E61" s="153"/>
      <c r="F61" s="684"/>
      <c r="G61" s="684"/>
      <c r="H61" s="679"/>
      <c r="I61" s="677"/>
    </row>
    <row r="62" spans="2:44" x14ac:dyDescent="0.3">
      <c r="B62" s="667" t="s">
        <v>3070</v>
      </c>
      <c r="C62" s="674"/>
      <c r="D62" s="685" t="s">
        <v>3099</v>
      </c>
      <c r="F62" s="686" t="s">
        <v>2904</v>
      </c>
      <c r="G62" s="687"/>
      <c r="H62" s="688" t="s">
        <v>3099</v>
      </c>
      <c r="I62" s="685"/>
      <c r="J62" s="686" t="s">
        <v>2914</v>
      </c>
      <c r="K62" s="687"/>
      <c r="L62" s="688" t="s">
        <v>3099</v>
      </c>
      <c r="N62" s="686" t="s">
        <v>2922</v>
      </c>
      <c r="O62" s="687"/>
      <c r="P62" s="688" t="s">
        <v>3099</v>
      </c>
      <c r="R62" s="686" t="s">
        <v>2925</v>
      </c>
      <c r="S62" s="687"/>
      <c r="T62" s="688" t="s">
        <v>3099</v>
      </c>
      <c r="V62" s="689" t="s">
        <v>2983</v>
      </c>
      <c r="W62" s="690"/>
      <c r="X62" s="691" t="s">
        <v>3099</v>
      </c>
      <c r="Z62" s="689" t="s">
        <v>3012</v>
      </c>
      <c r="AA62" s="690"/>
      <c r="AB62" s="691" t="s">
        <v>3099</v>
      </c>
      <c r="AD62" s="692" t="s">
        <v>3048</v>
      </c>
      <c r="AE62" s="693"/>
      <c r="AF62" s="694" t="s">
        <v>3099</v>
      </c>
      <c r="AH62" s="692" t="s">
        <v>3054</v>
      </c>
      <c r="AI62" s="693"/>
      <c r="AJ62" s="694" t="s">
        <v>3099</v>
      </c>
      <c r="AL62" s="692" t="s">
        <v>2958</v>
      </c>
      <c r="AM62" s="693"/>
      <c r="AN62" s="694" t="s">
        <v>3099</v>
      </c>
      <c r="AP62" s="689" t="s">
        <v>2973</v>
      </c>
      <c r="AQ62" s="189"/>
      <c r="AR62" s="691" t="s">
        <v>3099</v>
      </c>
    </row>
    <row r="63" spans="2:44" x14ac:dyDescent="0.3">
      <c r="B63" s="441" t="s">
        <v>3100</v>
      </c>
      <c r="C63" s="441" t="s">
        <v>2900</v>
      </c>
      <c r="D63" s="441"/>
      <c r="F63" s="441" t="s">
        <v>3100</v>
      </c>
      <c r="G63" s="441" t="s">
        <v>2900</v>
      </c>
      <c r="H63" s="441"/>
      <c r="J63" s="441" t="s">
        <v>3100</v>
      </c>
      <c r="K63" s="441" t="s">
        <v>2900</v>
      </c>
      <c r="L63" s="441"/>
      <c r="N63" s="441" t="s">
        <v>3100</v>
      </c>
      <c r="O63" s="441" t="s">
        <v>2900</v>
      </c>
      <c r="P63" s="441"/>
      <c r="R63" s="441" t="s">
        <v>3100</v>
      </c>
      <c r="S63" s="441" t="s">
        <v>2900</v>
      </c>
      <c r="T63" s="441"/>
      <c r="V63" s="441" t="s">
        <v>3100</v>
      </c>
      <c r="W63" s="441" t="s">
        <v>2900</v>
      </c>
      <c r="X63" s="441"/>
      <c r="Z63" s="441" t="s">
        <v>3100</v>
      </c>
      <c r="AA63" s="441" t="s">
        <v>2900</v>
      </c>
      <c r="AB63" s="441"/>
      <c r="AD63" s="662" t="s">
        <v>3100</v>
      </c>
      <c r="AE63" s="662" t="s">
        <v>2900</v>
      </c>
      <c r="AF63" s="662"/>
      <c r="AH63" s="662" t="s">
        <v>3100</v>
      </c>
      <c r="AI63" s="662" t="s">
        <v>2900</v>
      </c>
      <c r="AJ63" s="662"/>
      <c r="AL63" s="662" t="s">
        <v>3100</v>
      </c>
      <c r="AM63" s="662" t="s">
        <v>2900</v>
      </c>
      <c r="AN63" s="662"/>
      <c r="AP63" s="662" t="s">
        <v>3100</v>
      </c>
      <c r="AQ63" s="662" t="s">
        <v>2900</v>
      </c>
      <c r="AR63" s="662"/>
    </row>
    <row r="64" spans="2:44" x14ac:dyDescent="0.3">
      <c r="B64" s="441" t="s">
        <v>3101</v>
      </c>
      <c r="C64" s="442" t="str">
        <f>"#"&amp; $M$4</f>
        <v>#n.a.</v>
      </c>
      <c r="D64" s="441" t="s">
        <v>3101</v>
      </c>
      <c r="F64" s="441" t="s">
        <v>3101</v>
      </c>
      <c r="G64" s="442" t="str">
        <f>"#"&amp; $M$4</f>
        <v>#n.a.</v>
      </c>
      <c r="H64" s="441" t="s">
        <v>3101</v>
      </c>
      <c r="J64" s="441" t="s">
        <v>3101</v>
      </c>
      <c r="K64" s="442" t="str">
        <f>"#"&amp; $M$4</f>
        <v>#n.a.</v>
      </c>
      <c r="L64" s="441" t="s">
        <v>3101</v>
      </c>
      <c r="N64" s="441" t="s">
        <v>3101</v>
      </c>
      <c r="O64" s="442" t="str">
        <f>"#"&amp; $M$4</f>
        <v>#n.a.</v>
      </c>
      <c r="P64" s="441" t="s">
        <v>3101</v>
      </c>
      <c r="R64" s="441" t="s">
        <v>3101</v>
      </c>
      <c r="S64" s="442" t="str">
        <f>"#"&amp; $M$4</f>
        <v>#n.a.</v>
      </c>
      <c r="T64" s="441" t="s">
        <v>3101</v>
      </c>
      <c r="V64" s="441" t="s">
        <v>3101</v>
      </c>
      <c r="W64" s="442" t="str">
        <f>"#"&amp; $M$4</f>
        <v>#n.a.</v>
      </c>
      <c r="X64" s="441" t="s">
        <v>3101</v>
      </c>
      <c r="Z64" s="441" t="s">
        <v>3101</v>
      </c>
      <c r="AA64" s="442" t="str">
        <f>"#"&amp; $M$4</f>
        <v>#n.a.</v>
      </c>
      <c r="AB64" s="441" t="s">
        <v>3101</v>
      </c>
      <c r="AD64" s="662" t="s">
        <v>3101</v>
      </c>
      <c r="AE64" s="663" t="str">
        <f>"#"&amp; $M$4</f>
        <v>#n.a.</v>
      </c>
      <c r="AF64" s="662" t="s">
        <v>3101</v>
      </c>
      <c r="AH64" s="662" t="s">
        <v>3101</v>
      </c>
      <c r="AI64" s="663" t="str">
        <f>"#"&amp; $M$4</f>
        <v>#n.a.</v>
      </c>
      <c r="AJ64" s="662" t="s">
        <v>3101</v>
      </c>
      <c r="AL64" s="662" t="s">
        <v>3101</v>
      </c>
      <c r="AM64" s="663" t="str">
        <f>"#"&amp; $M$4</f>
        <v>#n.a.</v>
      </c>
      <c r="AN64" s="662" t="s">
        <v>3101</v>
      </c>
      <c r="AP64" s="662" t="s">
        <v>3101</v>
      </c>
      <c r="AQ64" s="663" t="str">
        <f>"#"&amp; $M$4</f>
        <v>#n.a.</v>
      </c>
      <c r="AR64" s="662" t="s">
        <v>3101</v>
      </c>
    </row>
    <row r="65" spans="2:50" x14ac:dyDescent="0.3">
      <c r="B65" s="441" t="s">
        <v>205</v>
      </c>
      <c r="C65" s="441" t="s">
        <v>3102</v>
      </c>
      <c r="D65" s="441" t="s">
        <v>205</v>
      </c>
      <c r="F65" s="441" t="s">
        <v>205</v>
      </c>
      <c r="G65" s="441" t="s">
        <v>2889</v>
      </c>
      <c r="H65" s="441" t="s">
        <v>205</v>
      </c>
      <c r="J65" s="441" t="s">
        <v>205</v>
      </c>
      <c r="K65" s="441" t="s">
        <v>2889</v>
      </c>
      <c r="L65" s="441" t="s">
        <v>205</v>
      </c>
      <c r="N65" s="441" t="s">
        <v>205</v>
      </c>
      <c r="O65" s="441" t="s">
        <v>2889</v>
      </c>
      <c r="P65" s="441" t="s">
        <v>205</v>
      </c>
      <c r="R65" s="441" t="s">
        <v>205</v>
      </c>
      <c r="S65" s="441" t="s">
        <v>2889</v>
      </c>
      <c r="T65" s="441" t="s">
        <v>205</v>
      </c>
      <c r="V65" s="441" t="s">
        <v>205</v>
      </c>
      <c r="W65" s="441" t="s">
        <v>3103</v>
      </c>
      <c r="X65" s="441" t="s">
        <v>205</v>
      </c>
      <c r="Z65" s="441" t="s">
        <v>205</v>
      </c>
      <c r="AA65" s="441" t="s">
        <v>3103</v>
      </c>
      <c r="AB65" s="441" t="s">
        <v>205</v>
      </c>
      <c r="AD65" s="662" t="s">
        <v>205</v>
      </c>
      <c r="AE65" s="662" t="s">
        <v>2889</v>
      </c>
      <c r="AF65" s="662" t="s">
        <v>205</v>
      </c>
      <c r="AH65" s="662" t="s">
        <v>205</v>
      </c>
      <c r="AI65" s="662" t="s">
        <v>2889</v>
      </c>
      <c r="AJ65" s="662" t="s">
        <v>205</v>
      </c>
      <c r="AL65" s="662" t="s">
        <v>205</v>
      </c>
      <c r="AM65" s="662" t="s">
        <v>2889</v>
      </c>
      <c r="AN65" s="662" t="s">
        <v>205</v>
      </c>
      <c r="AP65" s="662" t="s">
        <v>205</v>
      </c>
      <c r="AQ65" s="662" t="s">
        <v>3104</v>
      </c>
      <c r="AR65" s="662" t="s">
        <v>205</v>
      </c>
    </row>
    <row r="66" spans="2:50" x14ac:dyDescent="0.3">
      <c r="B66" s="441" t="s">
        <v>2910</v>
      </c>
      <c r="C66" s="441" t="s">
        <v>3105</v>
      </c>
      <c r="D66" s="441" t="s">
        <v>2910</v>
      </c>
      <c r="F66" s="441" t="s">
        <v>2910</v>
      </c>
      <c r="G66" s="441" t="s">
        <v>2890</v>
      </c>
      <c r="H66" s="441" t="s">
        <v>2910</v>
      </c>
      <c r="J66" s="441" t="s">
        <v>2910</v>
      </c>
      <c r="K66" s="441" t="s">
        <v>2890</v>
      </c>
      <c r="L66" s="441" t="s">
        <v>2910</v>
      </c>
      <c r="N66" s="441" t="s">
        <v>2910</v>
      </c>
      <c r="O66" s="441" t="s">
        <v>2890</v>
      </c>
      <c r="P66" s="441" t="s">
        <v>2910</v>
      </c>
      <c r="R66" s="441" t="s">
        <v>2910</v>
      </c>
      <c r="S66" s="441" t="s">
        <v>2890</v>
      </c>
      <c r="T66" s="441" t="s">
        <v>2910</v>
      </c>
      <c r="V66" s="441" t="s">
        <v>2910</v>
      </c>
      <c r="W66" s="441" t="s">
        <v>3106</v>
      </c>
      <c r="X66" s="441" t="s">
        <v>2910</v>
      </c>
      <c r="Z66" s="441" t="s">
        <v>2910</v>
      </c>
      <c r="AA66" s="441" t="s">
        <v>3106</v>
      </c>
      <c r="AB66" s="441" t="s">
        <v>2910</v>
      </c>
      <c r="AD66" s="662" t="s">
        <v>2910</v>
      </c>
      <c r="AE66" s="662" t="s">
        <v>2890</v>
      </c>
      <c r="AF66" s="662" t="s">
        <v>2910</v>
      </c>
      <c r="AH66" s="662" t="s">
        <v>2910</v>
      </c>
      <c r="AI66" s="662" t="s">
        <v>2890</v>
      </c>
      <c r="AJ66" s="662" t="s">
        <v>2910</v>
      </c>
      <c r="AL66" s="662" t="s">
        <v>2910</v>
      </c>
      <c r="AM66" s="662" t="s">
        <v>2890</v>
      </c>
      <c r="AN66" s="662" t="s">
        <v>2910</v>
      </c>
      <c r="AP66" s="662" t="s">
        <v>2910</v>
      </c>
      <c r="AQ66" s="662" t="s">
        <v>3107</v>
      </c>
      <c r="AR66" s="662" t="s">
        <v>2910</v>
      </c>
    </row>
    <row r="67" spans="2:50" x14ac:dyDescent="0.3">
      <c r="B67" s="441" t="s">
        <v>3108</v>
      </c>
      <c r="C67" s="441" t="s">
        <v>3109</v>
      </c>
      <c r="D67" s="441" t="s">
        <v>3108</v>
      </c>
      <c r="F67" s="441" t="s">
        <v>3108</v>
      </c>
      <c r="G67" s="441" t="s">
        <v>3109</v>
      </c>
      <c r="H67" s="441" t="s">
        <v>3108</v>
      </c>
      <c r="J67" s="441" t="s">
        <v>3108</v>
      </c>
      <c r="K67" s="441" t="s">
        <v>3109</v>
      </c>
      <c r="L67" s="441" t="s">
        <v>3108</v>
      </c>
      <c r="N67" s="441" t="s">
        <v>3108</v>
      </c>
      <c r="O67" s="441" t="s">
        <v>3109</v>
      </c>
      <c r="P67" s="441" t="s">
        <v>3108</v>
      </c>
      <c r="R67" s="441" t="s">
        <v>3108</v>
      </c>
      <c r="S67" s="441" t="s">
        <v>3109</v>
      </c>
      <c r="T67" s="441" t="s">
        <v>3108</v>
      </c>
      <c r="V67" s="441" t="s">
        <v>3108</v>
      </c>
      <c r="W67" s="441" t="s">
        <v>3109</v>
      </c>
      <c r="X67" s="441" t="s">
        <v>3108</v>
      </c>
      <c r="Z67" s="441" t="s">
        <v>3108</v>
      </c>
      <c r="AA67" s="441" t="s">
        <v>3109</v>
      </c>
      <c r="AB67" s="441" t="s">
        <v>3108</v>
      </c>
      <c r="AD67" s="662" t="s">
        <v>3108</v>
      </c>
      <c r="AE67" s="662" t="s">
        <v>3109</v>
      </c>
      <c r="AF67" s="662" t="s">
        <v>3108</v>
      </c>
      <c r="AH67" s="662" t="s">
        <v>3108</v>
      </c>
      <c r="AI67" s="662" t="s">
        <v>3109</v>
      </c>
      <c r="AJ67" s="662" t="s">
        <v>3108</v>
      </c>
      <c r="AL67" s="662" t="s">
        <v>3108</v>
      </c>
      <c r="AM67" s="662" t="s">
        <v>3110</v>
      </c>
      <c r="AN67" s="662" t="s">
        <v>3108</v>
      </c>
      <c r="AP67" s="662" t="s">
        <v>3108</v>
      </c>
      <c r="AQ67" s="662" t="s">
        <v>3111</v>
      </c>
      <c r="AR67" s="662"/>
    </row>
    <row r="68" spans="2:50" x14ac:dyDescent="0.3">
      <c r="B68" s="441" t="s">
        <v>3112</v>
      </c>
      <c r="C68" s="441" t="s">
        <v>3113</v>
      </c>
      <c r="D68" s="441" t="s">
        <v>3112</v>
      </c>
      <c r="F68" s="441" t="s">
        <v>3112</v>
      </c>
      <c r="G68" s="441" t="s">
        <v>2891</v>
      </c>
      <c r="H68" s="441" t="s">
        <v>3112</v>
      </c>
      <c r="J68" s="441" t="s">
        <v>3112</v>
      </c>
      <c r="K68" s="441" t="s">
        <v>2891</v>
      </c>
      <c r="L68" s="441" t="s">
        <v>3112</v>
      </c>
      <c r="N68" s="441" t="s">
        <v>3112</v>
      </c>
      <c r="O68" s="441" t="s">
        <v>2891</v>
      </c>
      <c r="P68" s="441" t="s">
        <v>3112</v>
      </c>
      <c r="R68" s="441" t="s">
        <v>3112</v>
      </c>
      <c r="S68" s="441" t="s">
        <v>2891</v>
      </c>
      <c r="T68" s="441" t="s">
        <v>3112</v>
      </c>
      <c r="V68" s="441" t="s">
        <v>3112</v>
      </c>
      <c r="W68" s="441" t="s">
        <v>3103</v>
      </c>
      <c r="X68" s="441" t="s">
        <v>3112</v>
      </c>
      <c r="Z68" s="441" t="s">
        <v>3112</v>
      </c>
      <c r="AA68" s="441" t="s">
        <v>3103</v>
      </c>
      <c r="AB68" s="441" t="s">
        <v>3112</v>
      </c>
      <c r="AD68" s="662" t="s">
        <v>3112</v>
      </c>
      <c r="AE68" s="662" t="s">
        <v>2891</v>
      </c>
      <c r="AF68" s="662" t="s">
        <v>3112</v>
      </c>
      <c r="AH68" s="662" t="s">
        <v>3112</v>
      </c>
      <c r="AI68" s="662" t="s">
        <v>2891</v>
      </c>
      <c r="AJ68" s="662" t="s">
        <v>3112</v>
      </c>
      <c r="AL68" s="662" t="s">
        <v>3112</v>
      </c>
      <c r="AM68" s="662" t="s">
        <v>2891</v>
      </c>
      <c r="AN68" s="662" t="s">
        <v>3112</v>
      </c>
      <c r="AP68" s="662" t="s">
        <v>3112</v>
      </c>
      <c r="AQ68" s="662" t="s">
        <v>3103</v>
      </c>
      <c r="AR68" s="662" t="s">
        <v>3112</v>
      </c>
    </row>
    <row r="69" spans="2:50" x14ac:dyDescent="0.3">
      <c r="B69" s="441" t="s">
        <v>3114</v>
      </c>
      <c r="C69" s="441" t="s">
        <v>3110</v>
      </c>
      <c r="D69" s="441" t="s">
        <v>3115</v>
      </c>
      <c r="F69" s="441" t="s">
        <v>3114</v>
      </c>
      <c r="G69" s="441" t="s">
        <v>3110</v>
      </c>
      <c r="H69" s="441" t="s">
        <v>3116</v>
      </c>
      <c r="J69" s="441" t="s">
        <v>3114</v>
      </c>
      <c r="K69" s="441" t="s">
        <v>3110</v>
      </c>
      <c r="L69" s="441" t="s">
        <v>3116</v>
      </c>
      <c r="N69" s="441" t="s">
        <v>3114</v>
      </c>
      <c r="O69" s="441" t="s">
        <v>3110</v>
      </c>
      <c r="P69" s="441" t="s">
        <v>3117</v>
      </c>
      <c r="R69" s="441" t="s">
        <v>3114</v>
      </c>
      <c r="S69" s="441" t="s">
        <v>3110</v>
      </c>
      <c r="T69" s="441" t="s">
        <v>3117</v>
      </c>
      <c r="V69" s="441" t="s">
        <v>3114</v>
      </c>
      <c r="W69" s="441" t="s">
        <v>3110</v>
      </c>
      <c r="X69" s="441" t="s">
        <v>3118</v>
      </c>
      <c r="Z69" s="441" t="s">
        <v>3114</v>
      </c>
      <c r="AA69" s="441" t="s">
        <v>3110</v>
      </c>
      <c r="AB69" s="441" t="s">
        <v>3118</v>
      </c>
      <c r="AD69" s="662" t="s">
        <v>3114</v>
      </c>
      <c r="AE69" s="662" t="s">
        <v>3110</v>
      </c>
      <c r="AF69" s="662" t="s">
        <v>3119</v>
      </c>
      <c r="AH69" s="662" t="s">
        <v>3114</v>
      </c>
      <c r="AI69" s="662" t="s">
        <v>3110</v>
      </c>
      <c r="AJ69" s="662" t="s">
        <v>3120</v>
      </c>
      <c r="AL69" s="662" t="s">
        <v>3114</v>
      </c>
      <c r="AM69" s="662" t="s">
        <v>3109</v>
      </c>
      <c r="AN69" s="662" t="s">
        <v>1017</v>
      </c>
      <c r="AP69" s="662" t="s">
        <v>3114</v>
      </c>
      <c r="AQ69" s="662" t="s">
        <v>3109</v>
      </c>
      <c r="AR69" s="662" t="s">
        <v>1017</v>
      </c>
    </row>
    <row r="70" spans="2:50" x14ac:dyDescent="0.3">
      <c r="B70" s="441" t="s">
        <v>3121</v>
      </c>
      <c r="C70" s="441" t="s">
        <v>3122</v>
      </c>
      <c r="D70" s="441" t="s">
        <v>3123</v>
      </c>
      <c r="F70" s="441" t="s">
        <v>3121</v>
      </c>
      <c r="G70" s="441" t="s">
        <v>3111</v>
      </c>
      <c r="H70" s="441"/>
      <c r="J70" s="441" t="s">
        <v>3121</v>
      </c>
      <c r="K70" s="441" t="s">
        <v>3111</v>
      </c>
      <c r="L70" s="441"/>
      <c r="N70" s="441" t="s">
        <v>3121</v>
      </c>
      <c r="O70" s="441" t="s">
        <v>3111</v>
      </c>
      <c r="P70" s="441"/>
      <c r="R70" s="441" t="s">
        <v>3121</v>
      </c>
      <c r="S70" s="441" t="s">
        <v>3111</v>
      </c>
      <c r="T70" s="441"/>
      <c r="V70" s="441" t="s">
        <v>3121</v>
      </c>
      <c r="W70" s="441" t="s">
        <v>3111</v>
      </c>
      <c r="X70" s="441"/>
      <c r="Z70" s="441" t="s">
        <v>3121</v>
      </c>
      <c r="AA70" s="441" t="s">
        <v>3111</v>
      </c>
      <c r="AB70" s="441"/>
      <c r="AD70" s="662" t="s">
        <v>3121</v>
      </c>
      <c r="AE70" s="662" t="s">
        <v>3111</v>
      </c>
      <c r="AF70" s="662"/>
      <c r="AH70" s="662" t="s">
        <v>3121</v>
      </c>
      <c r="AI70" s="662" t="s">
        <v>3111</v>
      </c>
      <c r="AJ70" s="662"/>
      <c r="AL70" s="662" t="s">
        <v>3121</v>
      </c>
      <c r="AM70" s="662" t="s">
        <v>3122</v>
      </c>
      <c r="AN70" s="662" t="s">
        <v>3108</v>
      </c>
      <c r="AP70" s="662" t="s">
        <v>3121</v>
      </c>
      <c r="AQ70" s="662" t="s">
        <v>3110</v>
      </c>
      <c r="AR70" s="662" t="s">
        <v>3118</v>
      </c>
    </row>
    <row r="71" spans="2:50" x14ac:dyDescent="0.3">
      <c r="B71" s="441" t="s">
        <v>3124</v>
      </c>
      <c r="C71" s="441" t="s">
        <v>3111</v>
      </c>
      <c r="D71" s="441"/>
      <c r="F71" s="441" t="s">
        <v>3124</v>
      </c>
      <c r="G71" s="441" t="s">
        <v>3111</v>
      </c>
      <c r="H71" s="441"/>
      <c r="J71" s="441" t="s">
        <v>3124</v>
      </c>
      <c r="K71" s="441" t="s">
        <v>3111</v>
      </c>
      <c r="L71" s="441"/>
      <c r="N71" s="441" t="s">
        <v>3124</v>
      </c>
      <c r="O71" s="441" t="s">
        <v>3111</v>
      </c>
      <c r="P71" s="441"/>
      <c r="R71" s="441" t="s">
        <v>3124</v>
      </c>
      <c r="S71" s="441" t="s">
        <v>3111</v>
      </c>
      <c r="T71" s="441"/>
      <c r="V71" s="441" t="s">
        <v>3124</v>
      </c>
      <c r="W71" s="441" t="s">
        <v>3111</v>
      </c>
      <c r="X71" s="441"/>
      <c r="Z71" s="441" t="s">
        <v>3124</v>
      </c>
      <c r="AA71" s="441" t="s">
        <v>3111</v>
      </c>
      <c r="AB71" s="441"/>
      <c r="AD71" s="662" t="s">
        <v>3124</v>
      </c>
      <c r="AE71" s="662" t="s">
        <v>3111</v>
      </c>
      <c r="AF71" s="662"/>
      <c r="AH71" s="662" t="s">
        <v>3124</v>
      </c>
      <c r="AI71" s="662" t="s">
        <v>3111</v>
      </c>
      <c r="AJ71" s="662"/>
      <c r="AL71" s="662" t="s">
        <v>3124</v>
      </c>
      <c r="AM71" s="662" t="s">
        <v>3125</v>
      </c>
      <c r="AN71" s="662" t="s">
        <v>3126</v>
      </c>
      <c r="AP71" s="662" t="s">
        <v>3124</v>
      </c>
      <c r="AQ71" s="662" t="s">
        <v>3125</v>
      </c>
      <c r="AR71" s="662" t="s">
        <v>3126</v>
      </c>
    </row>
    <row r="72" spans="2:50" x14ac:dyDescent="0.3">
      <c r="B72" s="441" t="s">
        <v>3127</v>
      </c>
      <c r="C72" s="441" t="s">
        <v>3111</v>
      </c>
      <c r="D72" s="441"/>
      <c r="F72" s="441" t="s">
        <v>3127</v>
      </c>
      <c r="G72" s="441" t="s">
        <v>3111</v>
      </c>
      <c r="H72" s="441"/>
      <c r="J72" s="441" t="s">
        <v>3127</v>
      </c>
      <c r="K72" s="441" t="s">
        <v>3111</v>
      </c>
      <c r="L72" s="441"/>
      <c r="N72" s="441" t="s">
        <v>3127</v>
      </c>
      <c r="O72" s="441" t="s">
        <v>3111</v>
      </c>
      <c r="P72" s="441"/>
      <c r="R72" s="441" t="s">
        <v>3127</v>
      </c>
      <c r="S72" s="441" t="s">
        <v>3111</v>
      </c>
      <c r="T72" s="441"/>
      <c r="V72" s="441" t="s">
        <v>3127</v>
      </c>
      <c r="W72" s="441" t="s">
        <v>3111</v>
      </c>
      <c r="X72" s="441"/>
      <c r="Z72" s="441" t="s">
        <v>3127</v>
      </c>
      <c r="AA72" s="441" t="s">
        <v>3111</v>
      </c>
      <c r="AB72" s="441"/>
      <c r="AD72" s="662" t="s">
        <v>3127</v>
      </c>
      <c r="AE72" s="662" t="s">
        <v>3111</v>
      </c>
      <c r="AF72" s="662"/>
      <c r="AH72" s="662" t="s">
        <v>3127</v>
      </c>
      <c r="AI72" s="662" t="s">
        <v>3111</v>
      </c>
      <c r="AJ72" s="662"/>
      <c r="AL72" s="662" t="s">
        <v>3127</v>
      </c>
      <c r="AM72" s="662" t="s">
        <v>3111</v>
      </c>
      <c r="AN72" s="662"/>
      <c r="AP72" s="662" t="s">
        <v>3127</v>
      </c>
      <c r="AQ72" s="662" t="s">
        <v>3111</v>
      </c>
      <c r="AR72" s="662"/>
    </row>
    <row r="73" spans="2:50" x14ac:dyDescent="0.3">
      <c r="Z73" s="441">
        <v>1000</v>
      </c>
      <c r="AA73" s="441" t="s">
        <v>3128</v>
      </c>
      <c r="AB73" s="441"/>
    </row>
    <row r="74" spans="2:50" x14ac:dyDescent="0.3">
      <c r="B74" s="686" t="s">
        <v>2929</v>
      </c>
      <c r="C74" s="687"/>
      <c r="D74" s="688" t="s">
        <v>3099</v>
      </c>
      <c r="F74" s="686" t="s">
        <v>2938</v>
      </c>
      <c r="G74" s="687"/>
      <c r="H74" s="688" t="s">
        <v>3099</v>
      </c>
      <c r="J74" s="686" t="s">
        <v>2943</v>
      </c>
      <c r="K74" s="687"/>
      <c r="L74" s="688" t="s">
        <v>3099</v>
      </c>
      <c r="N74" s="686" t="s">
        <v>3129</v>
      </c>
      <c r="O74" s="687"/>
      <c r="P74" s="688" t="s">
        <v>3099</v>
      </c>
      <c r="R74" s="686" t="s">
        <v>2953</v>
      </c>
      <c r="S74" s="687"/>
      <c r="T74" s="688" t="s">
        <v>3099</v>
      </c>
      <c r="V74" s="689" t="s">
        <v>3074</v>
      </c>
      <c r="W74" s="690"/>
      <c r="X74" s="691" t="s">
        <v>3099</v>
      </c>
      <c r="AD74" s="689" t="s">
        <v>3090</v>
      </c>
      <c r="AE74" s="690"/>
      <c r="AF74" s="691" t="s">
        <v>3099</v>
      </c>
      <c r="AG74"/>
      <c r="AH74" s="689" t="s">
        <v>3094</v>
      </c>
      <c r="AI74" s="690"/>
      <c r="AJ74" s="691" t="s">
        <v>3099</v>
      </c>
      <c r="AL74" s="689" t="s">
        <v>5366</v>
      </c>
      <c r="AM74" s="189"/>
      <c r="AN74" s="189"/>
      <c r="AO74" s="691" t="s">
        <v>3099</v>
      </c>
      <c r="AQ74" s="689" t="s">
        <v>5376</v>
      </c>
      <c r="AR74" s="189"/>
      <c r="AS74" s="691" t="s">
        <v>3099</v>
      </c>
      <c r="AU74" s="689" t="s">
        <v>5401</v>
      </c>
      <c r="AV74" s="189"/>
      <c r="AW74" s="189"/>
      <c r="AX74" s="691" t="s">
        <v>3099</v>
      </c>
    </row>
    <row r="75" spans="2:50" x14ac:dyDescent="0.3">
      <c r="B75" s="441" t="s">
        <v>3100</v>
      </c>
      <c r="C75" s="441" t="s">
        <v>2900</v>
      </c>
      <c r="D75" s="441"/>
      <c r="F75" s="441" t="s">
        <v>3100</v>
      </c>
      <c r="G75" s="441" t="s">
        <v>2900</v>
      </c>
      <c r="H75" s="441"/>
      <c r="J75" s="441" t="s">
        <v>3100</v>
      </c>
      <c r="K75" s="441" t="s">
        <v>2900</v>
      </c>
      <c r="L75" s="441"/>
      <c r="N75" s="441" t="s">
        <v>3100</v>
      </c>
      <c r="O75" s="441" t="s">
        <v>2900</v>
      </c>
      <c r="P75" s="441"/>
      <c r="R75" s="441" t="s">
        <v>3100</v>
      </c>
      <c r="S75" s="441" t="s">
        <v>2900</v>
      </c>
      <c r="T75" s="441"/>
      <c r="V75" s="651" t="s">
        <v>3100</v>
      </c>
      <c r="W75" s="651" t="s">
        <v>2900</v>
      </c>
      <c r="X75" s="651"/>
      <c r="AD75" s="651" t="s">
        <v>3100</v>
      </c>
      <c r="AE75" s="651" t="s">
        <v>2900</v>
      </c>
      <c r="AF75" s="651"/>
      <c r="AG75"/>
      <c r="AH75" s="651" t="s">
        <v>3100</v>
      </c>
      <c r="AI75" s="651" t="s">
        <v>2900</v>
      </c>
      <c r="AJ75" s="651"/>
      <c r="AL75" s="938" t="s">
        <v>3100</v>
      </c>
      <c r="AM75" s="938" t="s">
        <v>2900</v>
      </c>
      <c r="AN75" s="938"/>
      <c r="AO75" s="938"/>
      <c r="AQ75" s="938" t="s">
        <v>3100</v>
      </c>
      <c r="AR75" s="938" t="s">
        <v>2900</v>
      </c>
      <c r="AS75" s="938"/>
      <c r="AU75" s="938" t="s">
        <v>3100</v>
      </c>
      <c r="AV75" s="938" t="s">
        <v>2900</v>
      </c>
      <c r="AW75" s="938"/>
      <c r="AX75" s="938"/>
    </row>
    <row r="76" spans="2:50" x14ac:dyDescent="0.3">
      <c r="B76" s="441" t="s">
        <v>3101</v>
      </c>
      <c r="C76" s="442" t="str">
        <f>"#"&amp; $M$4</f>
        <v>#n.a.</v>
      </c>
      <c r="D76" s="441" t="s">
        <v>3101</v>
      </c>
      <c r="F76" s="441" t="s">
        <v>3101</v>
      </c>
      <c r="G76" s="442" t="str">
        <f>"#"&amp; $M$4</f>
        <v>#n.a.</v>
      </c>
      <c r="H76" s="441" t="s">
        <v>3101</v>
      </c>
      <c r="J76" s="441" t="s">
        <v>3101</v>
      </c>
      <c r="K76" s="442" t="str">
        <f>"#"&amp; $M$4</f>
        <v>#n.a.</v>
      </c>
      <c r="L76" s="441" t="s">
        <v>3101</v>
      </c>
      <c r="N76" s="441" t="s">
        <v>3101</v>
      </c>
      <c r="O76" s="442" t="str">
        <f>"#"&amp; $M$4</f>
        <v>#n.a.</v>
      </c>
      <c r="P76" s="441" t="s">
        <v>3101</v>
      </c>
      <c r="R76" s="441" t="s">
        <v>3101</v>
      </c>
      <c r="S76" s="442" t="str">
        <f>"#"&amp; $M$4</f>
        <v>#n.a.</v>
      </c>
      <c r="T76" s="441" t="s">
        <v>3101</v>
      </c>
      <c r="V76" s="651" t="s">
        <v>3101</v>
      </c>
      <c r="W76" s="442" t="str">
        <f>"#"&amp; $M$4</f>
        <v>#n.a.</v>
      </c>
      <c r="X76" s="651" t="s">
        <v>3101</v>
      </c>
      <c r="AD76" s="651" t="s">
        <v>3101</v>
      </c>
      <c r="AE76" s="442" t="str">
        <f>"#"&amp; $M$4</f>
        <v>#n.a.</v>
      </c>
      <c r="AF76" s="651" t="s">
        <v>3101</v>
      </c>
      <c r="AG76"/>
      <c r="AH76" s="651" t="s">
        <v>3101</v>
      </c>
      <c r="AI76" s="442" t="str">
        <f>"#"&amp; $M$4</f>
        <v>#n.a.</v>
      </c>
      <c r="AJ76" s="651" t="s">
        <v>3101</v>
      </c>
      <c r="AL76" s="938" t="s">
        <v>3101</v>
      </c>
      <c r="AM76" s="939" t="str">
        <f>"#"&amp; $M$4</f>
        <v>#n.a.</v>
      </c>
      <c r="AN76" s="938" t="s">
        <v>3101</v>
      </c>
      <c r="AO76" s="938"/>
      <c r="AQ76" s="938" t="s">
        <v>3101</v>
      </c>
      <c r="AR76" s="939" t="str">
        <f>"#"&amp; $M$4</f>
        <v>#n.a.</v>
      </c>
      <c r="AS76" s="938" t="s">
        <v>3101</v>
      </c>
      <c r="AU76" s="938" t="s">
        <v>3101</v>
      </c>
      <c r="AV76" s="939" t="str">
        <f>"#"&amp; $M$4</f>
        <v>#n.a.</v>
      </c>
      <c r="AW76" s="938" t="s">
        <v>3101</v>
      </c>
      <c r="AX76" s="938" t="s">
        <v>178</v>
      </c>
    </row>
    <row r="77" spans="2:50" x14ac:dyDescent="0.3">
      <c r="B77" s="441" t="s">
        <v>205</v>
      </c>
      <c r="C77" s="441" t="s">
        <v>2889</v>
      </c>
      <c r="D77" s="441" t="s">
        <v>205</v>
      </c>
      <c r="F77" s="441" t="s">
        <v>205</v>
      </c>
      <c r="G77" s="441" t="s">
        <v>2889</v>
      </c>
      <c r="H77" s="441" t="s">
        <v>205</v>
      </c>
      <c r="J77" s="441" t="s">
        <v>205</v>
      </c>
      <c r="K77" s="441" t="s">
        <v>2889</v>
      </c>
      <c r="L77" s="441" t="s">
        <v>205</v>
      </c>
      <c r="N77" s="441" t="s">
        <v>205</v>
      </c>
      <c r="O77" s="441" t="s">
        <v>2889</v>
      </c>
      <c r="P77" s="441" t="s">
        <v>205</v>
      </c>
      <c r="R77" s="441" t="s">
        <v>205</v>
      </c>
      <c r="S77" s="441" t="s">
        <v>2889</v>
      </c>
      <c r="T77" s="441" t="s">
        <v>205</v>
      </c>
      <c r="V77" s="651" t="s">
        <v>205</v>
      </c>
      <c r="W77" s="651" t="s">
        <v>3130</v>
      </c>
      <c r="X77" s="651" t="s">
        <v>205</v>
      </c>
      <c r="AD77" s="651" t="s">
        <v>205</v>
      </c>
      <c r="AE77" s="651" t="s">
        <v>3130</v>
      </c>
      <c r="AF77" s="651" t="s">
        <v>205</v>
      </c>
      <c r="AG77"/>
      <c r="AH77" s="651" t="s">
        <v>205</v>
      </c>
      <c r="AI77" s="651" t="s">
        <v>3130</v>
      </c>
      <c r="AJ77" s="651" t="s">
        <v>205</v>
      </c>
      <c r="AL77" s="938" t="s">
        <v>205</v>
      </c>
      <c r="AM77" s="938" t="s">
        <v>2889</v>
      </c>
      <c r="AN77" s="938" t="s">
        <v>205</v>
      </c>
      <c r="AO77" s="938"/>
      <c r="AQ77" s="938" t="s">
        <v>205</v>
      </c>
      <c r="AR77" s="938" t="s">
        <v>2889</v>
      </c>
      <c r="AS77" s="938" t="s">
        <v>205</v>
      </c>
      <c r="AU77" s="938" t="s">
        <v>205</v>
      </c>
      <c r="AV77" s="938" t="s">
        <v>2889</v>
      </c>
      <c r="AW77" s="938" t="s">
        <v>205</v>
      </c>
      <c r="AX77" s="938"/>
    </row>
    <row r="78" spans="2:50" x14ac:dyDescent="0.3">
      <c r="B78" s="441" t="s">
        <v>2910</v>
      </c>
      <c r="C78" s="441" t="s">
        <v>2890</v>
      </c>
      <c r="D78" s="441" t="s">
        <v>2910</v>
      </c>
      <c r="F78" s="441" t="s">
        <v>2910</v>
      </c>
      <c r="G78" s="441" t="s">
        <v>2890</v>
      </c>
      <c r="H78" s="441" t="s">
        <v>2910</v>
      </c>
      <c r="J78" s="441" t="s">
        <v>2910</v>
      </c>
      <c r="K78" s="441" t="s">
        <v>2890</v>
      </c>
      <c r="L78" s="441" t="s">
        <v>2910</v>
      </c>
      <c r="N78" s="441" t="s">
        <v>2910</v>
      </c>
      <c r="O78" s="441" t="s">
        <v>2890</v>
      </c>
      <c r="P78" s="441" t="s">
        <v>2910</v>
      </c>
      <c r="R78" s="441" t="s">
        <v>2910</v>
      </c>
      <c r="S78" s="441" t="s">
        <v>2890</v>
      </c>
      <c r="T78" s="441" t="s">
        <v>2910</v>
      </c>
      <c r="V78" s="651" t="s">
        <v>2910</v>
      </c>
      <c r="W78" s="651" t="s">
        <v>3105</v>
      </c>
      <c r="X78" s="651" t="s">
        <v>2910</v>
      </c>
      <c r="AD78" s="651" t="s">
        <v>2910</v>
      </c>
      <c r="AE78" s="651" t="s">
        <v>3105</v>
      </c>
      <c r="AF78" s="651" t="s">
        <v>2910</v>
      </c>
      <c r="AG78"/>
      <c r="AH78" s="651" t="s">
        <v>2910</v>
      </c>
      <c r="AI78" s="651" t="s">
        <v>3105</v>
      </c>
      <c r="AJ78" s="651" t="s">
        <v>2910</v>
      </c>
      <c r="AL78" s="938" t="s">
        <v>2910</v>
      </c>
      <c r="AM78" s="938" t="s">
        <v>2890</v>
      </c>
      <c r="AN78" s="938" t="s">
        <v>2910</v>
      </c>
      <c r="AO78" s="938"/>
      <c r="AQ78" s="938" t="s">
        <v>2910</v>
      </c>
      <c r="AR78" s="938" t="s">
        <v>2890</v>
      </c>
      <c r="AS78" s="938" t="s">
        <v>2910</v>
      </c>
      <c r="AU78" s="938" t="s">
        <v>2910</v>
      </c>
      <c r="AV78" s="938" t="s">
        <v>2890</v>
      </c>
      <c r="AW78" s="938" t="s">
        <v>2910</v>
      </c>
      <c r="AX78" s="938"/>
    </row>
    <row r="79" spans="2:50" x14ac:dyDescent="0.3">
      <c r="B79" s="441" t="s">
        <v>3108</v>
      </c>
      <c r="C79" s="441" t="s">
        <v>3109</v>
      </c>
      <c r="D79" s="441" t="s">
        <v>3108</v>
      </c>
      <c r="F79" s="441" t="s">
        <v>3108</v>
      </c>
      <c r="G79" s="441" t="s">
        <v>3109</v>
      </c>
      <c r="H79" s="441" t="s">
        <v>3108</v>
      </c>
      <c r="J79" s="441" t="s">
        <v>3108</v>
      </c>
      <c r="K79" s="441" t="s">
        <v>3109</v>
      </c>
      <c r="L79" s="441" t="s">
        <v>3108</v>
      </c>
      <c r="N79" s="441" t="s">
        <v>3108</v>
      </c>
      <c r="O79" s="441" t="s">
        <v>3109</v>
      </c>
      <c r="P79" s="441" t="s">
        <v>3108</v>
      </c>
      <c r="R79" s="441" t="s">
        <v>3108</v>
      </c>
      <c r="S79" s="441" t="s">
        <v>3109</v>
      </c>
      <c r="T79" s="441" t="s">
        <v>3108</v>
      </c>
      <c r="V79" s="651" t="s">
        <v>3108</v>
      </c>
      <c r="W79" s="651" t="s">
        <v>3109</v>
      </c>
      <c r="X79" s="651" t="s">
        <v>3108</v>
      </c>
      <c r="AD79" s="651" t="s">
        <v>3108</v>
      </c>
      <c r="AE79" s="651" t="s">
        <v>3109</v>
      </c>
      <c r="AF79" s="651" t="s">
        <v>3108</v>
      </c>
      <c r="AG79"/>
      <c r="AH79" s="651" t="s">
        <v>3108</v>
      </c>
      <c r="AI79" s="651" t="s">
        <v>3109</v>
      </c>
      <c r="AJ79" s="651" t="s">
        <v>3108</v>
      </c>
      <c r="AL79" s="938" t="s">
        <v>3108</v>
      </c>
      <c r="AM79" s="938" t="s">
        <v>3109</v>
      </c>
      <c r="AN79" s="938" t="s">
        <v>3108</v>
      </c>
      <c r="AO79" s="938"/>
      <c r="AQ79" s="938" t="s">
        <v>3108</v>
      </c>
      <c r="AR79" s="938" t="s">
        <v>3109</v>
      </c>
      <c r="AS79" s="938" t="s">
        <v>3108</v>
      </c>
      <c r="AU79" s="938" t="s">
        <v>3108</v>
      </c>
      <c r="AV79" s="938" t="s">
        <v>3109</v>
      </c>
      <c r="AW79" s="938" t="s">
        <v>3108</v>
      </c>
      <c r="AX79" s="938"/>
    </row>
    <row r="80" spans="2:50" x14ac:dyDescent="0.3">
      <c r="B80" s="441" t="s">
        <v>3112</v>
      </c>
      <c r="C80" s="441" t="s">
        <v>2891</v>
      </c>
      <c r="D80" s="441" t="s">
        <v>3112</v>
      </c>
      <c r="F80" s="441" t="s">
        <v>3112</v>
      </c>
      <c r="G80" s="441" t="s">
        <v>2891</v>
      </c>
      <c r="H80" s="441" t="s">
        <v>3112</v>
      </c>
      <c r="J80" s="441" t="s">
        <v>3112</v>
      </c>
      <c r="K80" s="441" t="s">
        <v>2891</v>
      </c>
      <c r="L80" s="441" t="s">
        <v>3112</v>
      </c>
      <c r="N80" s="441" t="s">
        <v>3112</v>
      </c>
      <c r="O80" s="441" t="s">
        <v>2891</v>
      </c>
      <c r="P80" s="441" t="s">
        <v>3112</v>
      </c>
      <c r="R80" s="441" t="s">
        <v>3112</v>
      </c>
      <c r="S80" s="441" t="s">
        <v>2891</v>
      </c>
      <c r="T80" s="441" t="s">
        <v>3112</v>
      </c>
      <c r="V80" s="651" t="s">
        <v>3112</v>
      </c>
      <c r="W80" s="651" t="s">
        <v>3131</v>
      </c>
      <c r="X80" s="651" t="s">
        <v>3112</v>
      </c>
      <c r="AD80" s="651" t="s">
        <v>3112</v>
      </c>
      <c r="AE80" s="651" t="s">
        <v>3132</v>
      </c>
      <c r="AF80" s="651" t="s">
        <v>3112</v>
      </c>
      <c r="AG80"/>
      <c r="AH80" s="651" t="s">
        <v>3112</v>
      </c>
      <c r="AI80" s="651" t="s">
        <v>3132</v>
      </c>
      <c r="AJ80" s="651" t="s">
        <v>3112</v>
      </c>
      <c r="AL80" s="938" t="s">
        <v>3112</v>
      </c>
      <c r="AM80" s="938" t="s">
        <v>2891</v>
      </c>
      <c r="AN80" s="938" t="s">
        <v>3112</v>
      </c>
      <c r="AO80" s="938"/>
      <c r="AQ80" s="938" t="s">
        <v>3112</v>
      </c>
      <c r="AR80" s="938" t="s">
        <v>3110</v>
      </c>
      <c r="AS80" s="938" t="s">
        <v>3112</v>
      </c>
      <c r="AU80" s="938" t="s">
        <v>3112</v>
      </c>
      <c r="AV80" s="938" t="s">
        <v>2891</v>
      </c>
      <c r="AW80" s="938" t="s">
        <v>3112</v>
      </c>
      <c r="AX80" s="938"/>
    </row>
    <row r="81" spans="2:50" x14ac:dyDescent="0.3">
      <c r="B81" s="441" t="s">
        <v>3114</v>
      </c>
      <c r="C81" s="441" t="s">
        <v>3110</v>
      </c>
      <c r="D81" s="441" t="s">
        <v>3133</v>
      </c>
      <c r="F81" s="441" t="s">
        <v>3114</v>
      </c>
      <c r="G81" s="441" t="s">
        <v>3110</v>
      </c>
      <c r="H81" s="441" t="s">
        <v>3134</v>
      </c>
      <c r="J81" s="441" t="s">
        <v>3114</v>
      </c>
      <c r="K81" s="441" t="s">
        <v>3110</v>
      </c>
      <c r="L81" s="441" t="s">
        <v>3135</v>
      </c>
      <c r="N81" s="441" t="s">
        <v>3114</v>
      </c>
      <c r="O81" s="441" t="s">
        <v>3110</v>
      </c>
      <c r="P81" s="441" t="s">
        <v>3136</v>
      </c>
      <c r="R81" s="441" t="s">
        <v>3114</v>
      </c>
      <c r="S81" s="441" t="s">
        <v>3110</v>
      </c>
      <c r="T81" s="441" t="s">
        <v>3137</v>
      </c>
      <c r="V81" s="651" t="s">
        <v>3114</v>
      </c>
      <c r="W81" s="651" t="s">
        <v>3122</v>
      </c>
      <c r="X81" s="652" t="s">
        <v>3118</v>
      </c>
      <c r="AD81" s="651" t="s">
        <v>3114</v>
      </c>
      <c r="AE81" s="651" t="s">
        <v>3131</v>
      </c>
      <c r="AF81" s="651" t="s">
        <v>3138</v>
      </c>
      <c r="AG81"/>
      <c r="AH81" s="651" t="s">
        <v>3114</v>
      </c>
      <c r="AI81" s="651" t="s">
        <v>3131</v>
      </c>
      <c r="AJ81" s="651" t="s">
        <v>3139</v>
      </c>
      <c r="AL81" s="938" t="s">
        <v>3114</v>
      </c>
      <c r="AM81" s="938" t="s">
        <v>3110</v>
      </c>
      <c r="AN81" s="938" t="s">
        <v>5367</v>
      </c>
      <c r="AO81" s="938" t="s">
        <v>5368</v>
      </c>
      <c r="AQ81" s="938" t="s">
        <v>3114</v>
      </c>
      <c r="AR81" s="938" t="s">
        <v>3111</v>
      </c>
      <c r="AS81" s="938"/>
      <c r="AU81" s="938" t="s">
        <v>3114</v>
      </c>
      <c r="AV81" s="940" t="s">
        <v>3110</v>
      </c>
      <c r="AW81" s="940" t="s">
        <v>5367</v>
      </c>
      <c r="AX81" s="938" t="s">
        <v>5402</v>
      </c>
    </row>
    <row r="82" spans="2:50" x14ac:dyDescent="0.3">
      <c r="B82" s="441" t="s">
        <v>3121</v>
      </c>
      <c r="C82" s="441" t="s">
        <v>3111</v>
      </c>
      <c r="D82" s="441"/>
      <c r="F82" s="441" t="s">
        <v>3121</v>
      </c>
      <c r="G82" s="441" t="s">
        <v>3111</v>
      </c>
      <c r="H82" s="441"/>
      <c r="J82" s="441" t="s">
        <v>3121</v>
      </c>
      <c r="K82" s="441" t="s">
        <v>3111</v>
      </c>
      <c r="L82" s="441"/>
      <c r="N82" s="441" t="s">
        <v>3121</v>
      </c>
      <c r="O82" s="441" t="s">
        <v>3111</v>
      </c>
      <c r="P82" s="441"/>
      <c r="R82" s="441" t="s">
        <v>3121</v>
      </c>
      <c r="S82" s="441" t="s">
        <v>3111</v>
      </c>
      <c r="T82" s="441"/>
      <c r="V82" s="651" t="s">
        <v>3121</v>
      </c>
      <c r="W82" s="651" t="s">
        <v>3111</v>
      </c>
      <c r="X82" s="651"/>
      <c r="AD82" s="651" t="s">
        <v>3121</v>
      </c>
      <c r="AE82" s="651" t="s">
        <v>3122</v>
      </c>
      <c r="AF82" s="652" t="s">
        <v>3118</v>
      </c>
      <c r="AG82"/>
      <c r="AH82" s="651" t="s">
        <v>3121</v>
      </c>
      <c r="AI82" s="651" t="s">
        <v>3122</v>
      </c>
      <c r="AJ82" s="652" t="s">
        <v>3118</v>
      </c>
      <c r="AL82" s="938" t="s">
        <v>3121</v>
      </c>
      <c r="AM82" s="938" t="s">
        <v>3111</v>
      </c>
      <c r="AN82" s="938"/>
      <c r="AO82" s="938"/>
      <c r="AQ82" s="938" t="s">
        <v>3121</v>
      </c>
      <c r="AR82" s="938" t="s">
        <v>3111</v>
      </c>
      <c r="AS82" s="938"/>
      <c r="AU82" s="938" t="s">
        <v>3121</v>
      </c>
      <c r="AV82" s="938" t="s">
        <v>3111</v>
      </c>
      <c r="AW82" s="938"/>
      <c r="AX82" s="938"/>
    </row>
    <row r="83" spans="2:50" x14ac:dyDescent="0.3">
      <c r="B83" s="441" t="s">
        <v>3124</v>
      </c>
      <c r="C83" s="441" t="s">
        <v>3111</v>
      </c>
      <c r="D83" s="441"/>
      <c r="F83" s="441" t="s">
        <v>3124</v>
      </c>
      <c r="G83" s="441" t="s">
        <v>3111</v>
      </c>
      <c r="H83" s="441"/>
      <c r="J83" s="441" t="s">
        <v>3124</v>
      </c>
      <c r="K83" s="441" t="s">
        <v>3111</v>
      </c>
      <c r="L83" s="441"/>
      <c r="N83" s="441" t="s">
        <v>3124</v>
      </c>
      <c r="O83" s="441" t="s">
        <v>3111</v>
      </c>
      <c r="P83" s="441"/>
      <c r="R83" s="441" t="s">
        <v>3124</v>
      </c>
      <c r="S83" s="441" t="s">
        <v>3111</v>
      </c>
      <c r="T83" s="441"/>
      <c r="V83" s="651" t="s">
        <v>3124</v>
      </c>
      <c r="W83" s="651" t="s">
        <v>3111</v>
      </c>
      <c r="X83" s="651"/>
      <c r="AD83" s="651" t="s">
        <v>3124</v>
      </c>
      <c r="AE83" s="651" t="s">
        <v>3111</v>
      </c>
      <c r="AF83" s="651"/>
      <c r="AG83"/>
      <c r="AH83" s="651" t="s">
        <v>3124</v>
      </c>
      <c r="AI83" s="651" t="s">
        <v>3111</v>
      </c>
      <c r="AJ83" s="651"/>
      <c r="AL83" s="938" t="s">
        <v>3124</v>
      </c>
      <c r="AM83" s="938" t="s">
        <v>3111</v>
      </c>
      <c r="AN83" s="938"/>
      <c r="AO83" s="938"/>
      <c r="AQ83" s="938" t="s">
        <v>3124</v>
      </c>
      <c r="AR83" s="938" t="s">
        <v>3111</v>
      </c>
      <c r="AS83" s="938"/>
      <c r="AU83" s="938" t="s">
        <v>3124</v>
      </c>
      <c r="AV83" s="938" t="s">
        <v>3111</v>
      </c>
      <c r="AW83" s="938"/>
      <c r="AX83" s="938"/>
    </row>
    <row r="84" spans="2:50" x14ac:dyDescent="0.3">
      <c r="B84" s="441" t="s">
        <v>3127</v>
      </c>
      <c r="C84" s="441" t="s">
        <v>3111</v>
      </c>
      <c r="D84" s="441"/>
      <c r="F84" s="441" t="s">
        <v>3127</v>
      </c>
      <c r="G84" s="441" t="s">
        <v>3111</v>
      </c>
      <c r="H84" s="441"/>
      <c r="J84" s="441" t="s">
        <v>3127</v>
      </c>
      <c r="K84" s="441" t="s">
        <v>3111</v>
      </c>
      <c r="L84" s="441"/>
      <c r="N84" s="441" t="s">
        <v>3127</v>
      </c>
      <c r="O84" s="441" t="s">
        <v>3111</v>
      </c>
      <c r="P84" s="441"/>
      <c r="R84" s="441" t="s">
        <v>3127</v>
      </c>
      <c r="S84" s="441" t="s">
        <v>3111</v>
      </c>
      <c r="T84" s="441"/>
      <c r="V84" s="651" t="s">
        <v>3127</v>
      </c>
      <c r="W84" s="651" t="s">
        <v>3111</v>
      </c>
      <c r="X84" s="651"/>
      <c r="AD84" s="651" t="s">
        <v>3127</v>
      </c>
      <c r="AE84" s="651" t="s">
        <v>3111</v>
      </c>
      <c r="AF84" s="651"/>
      <c r="AG84"/>
      <c r="AH84" s="651" t="s">
        <v>3127</v>
      </c>
      <c r="AI84" s="651" t="s">
        <v>3111</v>
      </c>
      <c r="AJ84" s="651"/>
      <c r="AL84" s="940" t="s">
        <v>3127</v>
      </c>
      <c r="AM84" s="940" t="s">
        <v>3111</v>
      </c>
      <c r="AN84" s="938"/>
      <c r="AO84" s="938"/>
      <c r="AQ84" s="938" t="s">
        <v>3127</v>
      </c>
      <c r="AR84" s="938" t="s">
        <v>3111</v>
      </c>
      <c r="AS84" s="938"/>
      <c r="AU84" s="938" t="s">
        <v>3127</v>
      </c>
      <c r="AV84" s="938" t="s">
        <v>3111</v>
      </c>
      <c r="AW84" s="938"/>
      <c r="AX84" s="938"/>
    </row>
    <row r="85" spans="2:50" x14ac:dyDescent="0.3">
      <c r="B85" s="687"/>
      <c r="C85" s="687"/>
      <c r="D85" s="687"/>
      <c r="AL85" s="940">
        <v>1000</v>
      </c>
      <c r="AM85" s="940" t="s">
        <v>3128</v>
      </c>
      <c r="AN85" s="938"/>
      <c r="AO85" s="938"/>
      <c r="AQ85" s="940">
        <v>1000</v>
      </c>
      <c r="AR85" s="940" t="s">
        <v>3128</v>
      </c>
      <c r="AS85" s="938"/>
      <c r="AU85" s="940">
        <v>1000</v>
      </c>
      <c r="AV85" s="940" t="s">
        <v>3128</v>
      </c>
      <c r="AW85" s="938"/>
      <c r="AX85" s="938"/>
    </row>
    <row r="86" spans="2:50" x14ac:dyDescent="0.3">
      <c r="B86" s="667" t="s">
        <v>3069</v>
      </c>
    </row>
    <row r="87" spans="2:50" hidden="1" outlineLevel="1" x14ac:dyDescent="0.3">
      <c r="C87" s="308"/>
      <c r="D87" s="308"/>
      <c r="E87" s="309" t="s">
        <v>233</v>
      </c>
      <c r="F87" s="309" t="s">
        <v>234</v>
      </c>
      <c r="G87" s="520" t="s">
        <v>235</v>
      </c>
      <c r="H87" s="520" t="s">
        <v>236</v>
      </c>
      <c r="I87" s="520" t="s">
        <v>237</v>
      </c>
      <c r="J87" s="309" t="s">
        <v>238</v>
      </c>
      <c r="K87" s="309" t="s">
        <v>239</v>
      </c>
      <c r="L87" s="309" t="s">
        <v>240</v>
      </c>
      <c r="M87" s="309" t="s">
        <v>241</v>
      </c>
      <c r="N87" s="309" t="s">
        <v>242</v>
      </c>
      <c r="O87" s="309" t="s">
        <v>243</v>
      </c>
      <c r="P87" s="309" t="s">
        <v>244</v>
      </c>
      <c r="Q87" s="309" t="s">
        <v>245</v>
      </c>
      <c r="R87" s="309" t="s">
        <v>246</v>
      </c>
      <c r="S87" s="309" t="s">
        <v>247</v>
      </c>
      <c r="T87" s="309" t="s">
        <v>248</v>
      </c>
      <c r="U87" s="309" t="s">
        <v>249</v>
      </c>
      <c r="V87" s="309" t="s">
        <v>250</v>
      </c>
      <c r="W87" s="309" t="s">
        <v>251</v>
      </c>
      <c r="X87" s="309" t="s">
        <v>252</v>
      </c>
      <c r="Y87" s="309" t="s">
        <v>253</v>
      </c>
      <c r="Z87" s="309" t="s">
        <v>254</v>
      </c>
      <c r="AA87" s="309" t="s">
        <v>255</v>
      </c>
      <c r="AB87" s="309" t="s">
        <v>256</v>
      </c>
      <c r="AC87" s="309" t="s">
        <v>257</v>
      </c>
      <c r="AD87" s="309" t="s">
        <v>258</v>
      </c>
      <c r="AE87" s="309" t="s">
        <v>259</v>
      </c>
      <c r="AF87" s="309" t="s">
        <v>260</v>
      </c>
      <c r="AG87" s="309" t="s">
        <v>261</v>
      </c>
      <c r="AH87" s="309" t="s">
        <v>262</v>
      </c>
      <c r="AI87" s="309" t="s">
        <v>263</v>
      </c>
      <c r="AJ87" s="309" t="s">
        <v>264</v>
      </c>
      <c r="AK87" s="309" t="s">
        <v>265</v>
      </c>
      <c r="AL87" s="309" t="s">
        <v>266</v>
      </c>
    </row>
    <row r="88" spans="2:50" hidden="1" outlineLevel="1" x14ac:dyDescent="0.3">
      <c r="B88" s="529"/>
      <c r="C88" s="521" t="s">
        <v>3140</v>
      </c>
      <c r="D88" s="590" t="s">
        <v>3141</v>
      </c>
      <c r="E88" s="310" t="s">
        <v>2898</v>
      </c>
      <c r="F88" s="310" t="s">
        <v>2898</v>
      </c>
      <c r="G88" s="310" t="s">
        <v>2898</v>
      </c>
      <c r="H88" s="310" t="s">
        <v>2898</v>
      </c>
      <c r="I88" s="310" t="s">
        <v>2898</v>
      </c>
      <c r="J88" s="310" t="s">
        <v>2898</v>
      </c>
      <c r="K88" s="310" t="s">
        <v>2898</v>
      </c>
      <c r="L88" s="310" t="s">
        <v>2898</v>
      </c>
      <c r="M88" s="310" t="s">
        <v>2898</v>
      </c>
      <c r="N88" s="310" t="s">
        <v>2898</v>
      </c>
      <c r="O88" s="310" t="s">
        <v>2898</v>
      </c>
      <c r="P88" s="310" t="s">
        <v>2898</v>
      </c>
      <c r="Q88" s="310" t="s">
        <v>2898</v>
      </c>
      <c r="R88" s="310" t="s">
        <v>2898</v>
      </c>
      <c r="S88" s="310" t="s">
        <v>2898</v>
      </c>
      <c r="T88" s="310" t="s">
        <v>2898</v>
      </c>
      <c r="U88" s="310" t="s">
        <v>2898</v>
      </c>
      <c r="V88" s="310" t="s">
        <v>2898</v>
      </c>
      <c r="W88" s="310" t="s">
        <v>2898</v>
      </c>
      <c r="X88" s="310" t="s">
        <v>2898</v>
      </c>
      <c r="Y88" s="310" t="s">
        <v>2898</v>
      </c>
      <c r="Z88" s="310" t="s">
        <v>2898</v>
      </c>
      <c r="AA88" s="310" t="s">
        <v>2898</v>
      </c>
      <c r="AB88" s="310" t="s">
        <v>2898</v>
      </c>
      <c r="AC88" s="310" t="s">
        <v>2898</v>
      </c>
      <c r="AD88" s="310" t="s">
        <v>2898</v>
      </c>
      <c r="AE88" s="310" t="s">
        <v>2898</v>
      </c>
      <c r="AF88" s="310" t="s">
        <v>2898</v>
      </c>
      <c r="AG88" s="310" t="s">
        <v>2898</v>
      </c>
      <c r="AH88" s="310" t="s">
        <v>2898</v>
      </c>
      <c r="AI88" s="310" t="s">
        <v>2898</v>
      </c>
      <c r="AJ88" s="310" t="s">
        <v>2898</v>
      </c>
      <c r="AK88" s="310" t="s">
        <v>2898</v>
      </c>
      <c r="AL88" s="310" t="s">
        <v>2898</v>
      </c>
    </row>
    <row r="89" spans="2:50" hidden="1" outlineLevel="1" x14ac:dyDescent="0.3">
      <c r="B89" s="529"/>
      <c r="C89" s="521" t="s">
        <v>3140</v>
      </c>
      <c r="D89" s="590" t="s">
        <v>3142</v>
      </c>
      <c r="E89" s="310" t="s">
        <v>2898</v>
      </c>
      <c r="F89" s="310" t="s">
        <v>2898</v>
      </c>
      <c r="G89" s="310" t="s">
        <v>2898</v>
      </c>
      <c r="H89" s="310" t="s">
        <v>2898</v>
      </c>
      <c r="I89" s="310" t="s">
        <v>2898</v>
      </c>
      <c r="J89" s="310" t="s">
        <v>2898</v>
      </c>
      <c r="K89" s="310" t="s">
        <v>2898</v>
      </c>
      <c r="L89" s="310" t="s">
        <v>2898</v>
      </c>
      <c r="M89" s="310" t="s">
        <v>2898</v>
      </c>
      <c r="N89" s="310" t="s">
        <v>2898</v>
      </c>
      <c r="O89" s="310" t="s">
        <v>2898</v>
      </c>
      <c r="P89" s="310" t="s">
        <v>2898</v>
      </c>
      <c r="Q89" s="310" t="s">
        <v>2898</v>
      </c>
      <c r="R89" s="310" t="s">
        <v>2898</v>
      </c>
      <c r="S89" s="310" t="s">
        <v>2898</v>
      </c>
      <c r="T89" s="310" t="s">
        <v>2898</v>
      </c>
      <c r="U89" s="310" t="s">
        <v>2898</v>
      </c>
      <c r="V89" s="310" t="s">
        <v>2898</v>
      </c>
      <c r="W89" s="310" t="s">
        <v>2898</v>
      </c>
      <c r="X89" s="310" t="s">
        <v>2898</v>
      </c>
      <c r="Y89" s="310" t="s">
        <v>2898</v>
      </c>
      <c r="Z89" s="310" t="s">
        <v>2898</v>
      </c>
      <c r="AA89" s="310" t="s">
        <v>2898</v>
      </c>
      <c r="AB89" s="310" t="s">
        <v>2898</v>
      </c>
      <c r="AC89" s="310" t="s">
        <v>2898</v>
      </c>
      <c r="AD89" s="310" t="s">
        <v>2898</v>
      </c>
      <c r="AE89" s="310" t="s">
        <v>2898</v>
      </c>
      <c r="AF89" s="310" t="s">
        <v>2898</v>
      </c>
      <c r="AG89" s="310" t="s">
        <v>2898</v>
      </c>
      <c r="AH89" s="310" t="s">
        <v>2898</v>
      </c>
      <c r="AI89" s="310" t="s">
        <v>2898</v>
      </c>
      <c r="AJ89" s="310" t="s">
        <v>2898</v>
      </c>
      <c r="AK89" s="310" t="s">
        <v>2898</v>
      </c>
      <c r="AL89" s="310" t="s">
        <v>2898</v>
      </c>
    </row>
    <row r="90" spans="2:50" hidden="1" outlineLevel="1" x14ac:dyDescent="0.3">
      <c r="B90" s="529"/>
      <c r="C90" s="521" t="s">
        <v>3140</v>
      </c>
      <c r="D90" s="590" t="s">
        <v>3143</v>
      </c>
      <c r="E90" s="310" t="s">
        <v>2898</v>
      </c>
      <c r="F90" s="310" t="s">
        <v>2898</v>
      </c>
      <c r="G90" s="310" t="s">
        <v>2898</v>
      </c>
      <c r="H90" s="310" t="s">
        <v>2898</v>
      </c>
      <c r="I90" s="310" t="s">
        <v>2898</v>
      </c>
      <c r="J90" s="310" t="s">
        <v>2898</v>
      </c>
      <c r="K90" s="310" t="s">
        <v>2898</v>
      </c>
      <c r="L90" s="310" t="s">
        <v>2898</v>
      </c>
      <c r="M90" s="310" t="s">
        <v>2898</v>
      </c>
      <c r="N90" s="310" t="s">
        <v>2898</v>
      </c>
      <c r="O90" s="310" t="s">
        <v>2898</v>
      </c>
      <c r="P90" s="310" t="s">
        <v>2898</v>
      </c>
      <c r="Q90" s="310" t="s">
        <v>2898</v>
      </c>
      <c r="R90" s="310" t="s">
        <v>2898</v>
      </c>
      <c r="S90" s="310" t="s">
        <v>2898</v>
      </c>
      <c r="T90" s="310" t="s">
        <v>2898</v>
      </c>
      <c r="U90" s="310" t="s">
        <v>2898</v>
      </c>
      <c r="V90" s="310" t="s">
        <v>2898</v>
      </c>
      <c r="W90" s="310" t="s">
        <v>2898</v>
      </c>
      <c r="X90" s="310" t="s">
        <v>2898</v>
      </c>
      <c r="Y90" s="310" t="s">
        <v>2898</v>
      </c>
      <c r="Z90" s="310" t="s">
        <v>2898</v>
      </c>
      <c r="AA90" s="310" t="s">
        <v>2898</v>
      </c>
      <c r="AB90" s="310" t="s">
        <v>2898</v>
      </c>
      <c r="AC90" s="310" t="s">
        <v>2898</v>
      </c>
      <c r="AD90" s="310" t="s">
        <v>2898</v>
      </c>
      <c r="AE90" s="310" t="s">
        <v>2898</v>
      </c>
      <c r="AF90" s="310" t="s">
        <v>2898</v>
      </c>
      <c r="AG90" s="310" t="s">
        <v>2898</v>
      </c>
      <c r="AH90" s="310" t="s">
        <v>2898</v>
      </c>
      <c r="AI90" s="310" t="s">
        <v>2898</v>
      </c>
      <c r="AJ90" s="310" t="s">
        <v>2898</v>
      </c>
      <c r="AK90" s="310" t="s">
        <v>2898</v>
      </c>
      <c r="AL90" s="310" t="s">
        <v>2898</v>
      </c>
    </row>
    <row r="91" spans="2:50" hidden="1" outlineLevel="1" x14ac:dyDescent="0.3">
      <c r="B91" s="529"/>
      <c r="C91" s="521" t="s">
        <v>3140</v>
      </c>
      <c r="D91" s="590" t="s">
        <v>3144</v>
      </c>
      <c r="E91" s="310" t="s">
        <v>2898</v>
      </c>
      <c r="F91" s="310" t="s">
        <v>2898</v>
      </c>
      <c r="G91" s="310" t="s">
        <v>2898</v>
      </c>
      <c r="H91" s="310" t="s">
        <v>2898</v>
      </c>
      <c r="I91" s="310" t="s">
        <v>2898</v>
      </c>
      <c r="J91" s="310" t="s">
        <v>2898</v>
      </c>
      <c r="K91" s="310" t="s">
        <v>2898</v>
      </c>
      <c r="L91" s="310" t="s">
        <v>2898</v>
      </c>
      <c r="M91" s="310" t="s">
        <v>2898</v>
      </c>
      <c r="N91" s="310" t="s">
        <v>2898</v>
      </c>
      <c r="O91" s="310" t="s">
        <v>2898</v>
      </c>
      <c r="P91" s="310" t="s">
        <v>2898</v>
      </c>
      <c r="Q91" s="310" t="s">
        <v>2898</v>
      </c>
      <c r="R91" s="310" t="s">
        <v>2898</v>
      </c>
      <c r="S91" s="310" t="s">
        <v>2898</v>
      </c>
      <c r="T91" s="310" t="s">
        <v>2898</v>
      </c>
      <c r="U91" s="310" t="s">
        <v>2898</v>
      </c>
      <c r="V91" s="310" t="s">
        <v>2898</v>
      </c>
      <c r="W91" s="310" t="s">
        <v>2898</v>
      </c>
      <c r="X91" s="310" t="s">
        <v>2898</v>
      </c>
      <c r="Y91" s="310" t="s">
        <v>2898</v>
      </c>
      <c r="Z91" s="310" t="s">
        <v>2898</v>
      </c>
      <c r="AA91" s="310" t="s">
        <v>2898</v>
      </c>
      <c r="AB91" s="310" t="s">
        <v>2898</v>
      </c>
      <c r="AC91" s="310" t="s">
        <v>2898</v>
      </c>
      <c r="AD91" s="310" t="s">
        <v>2898</v>
      </c>
      <c r="AE91" s="310" t="s">
        <v>2898</v>
      </c>
      <c r="AF91" s="310" t="s">
        <v>2898</v>
      </c>
      <c r="AG91" s="310" t="s">
        <v>2898</v>
      </c>
      <c r="AH91" s="310" t="s">
        <v>2898</v>
      </c>
      <c r="AI91" s="310" t="s">
        <v>2898</v>
      </c>
      <c r="AJ91" s="310" t="s">
        <v>2898</v>
      </c>
      <c r="AK91" s="310" t="s">
        <v>2898</v>
      </c>
      <c r="AL91" s="310" t="s">
        <v>2898</v>
      </c>
    </row>
    <row r="92" spans="2:50" hidden="1" outlineLevel="1" x14ac:dyDescent="0.3">
      <c r="B92" s="529"/>
      <c r="C92" s="521" t="s">
        <v>3140</v>
      </c>
      <c r="D92" s="590" t="s">
        <v>3145</v>
      </c>
      <c r="E92" s="310" t="s">
        <v>2898</v>
      </c>
      <c r="F92" s="310" t="s">
        <v>2898</v>
      </c>
      <c r="G92" s="310" t="s">
        <v>2898</v>
      </c>
      <c r="H92" s="310" t="s">
        <v>2898</v>
      </c>
      <c r="I92" s="310" t="s">
        <v>2898</v>
      </c>
      <c r="J92" s="310" t="s">
        <v>2898</v>
      </c>
      <c r="K92" s="310" t="s">
        <v>2898</v>
      </c>
      <c r="L92" s="310" t="s">
        <v>2898</v>
      </c>
      <c r="M92" s="310" t="s">
        <v>2898</v>
      </c>
      <c r="N92" s="310" t="s">
        <v>2898</v>
      </c>
      <c r="O92" s="310" t="s">
        <v>2898</v>
      </c>
      <c r="P92" s="310" t="s">
        <v>2898</v>
      </c>
      <c r="Q92" s="310" t="s">
        <v>2898</v>
      </c>
      <c r="R92" s="310" t="s">
        <v>2898</v>
      </c>
      <c r="S92" s="310" t="s">
        <v>2898</v>
      </c>
      <c r="T92" s="310" t="s">
        <v>2898</v>
      </c>
      <c r="U92" s="310" t="s">
        <v>2898</v>
      </c>
      <c r="V92" s="310" t="s">
        <v>2898</v>
      </c>
      <c r="W92" s="310" t="s">
        <v>2898</v>
      </c>
      <c r="X92" s="310" t="s">
        <v>2898</v>
      </c>
      <c r="Y92" s="310" t="s">
        <v>2898</v>
      </c>
      <c r="Z92" s="310" t="s">
        <v>2898</v>
      </c>
      <c r="AA92" s="310" t="s">
        <v>2898</v>
      </c>
      <c r="AB92" s="310" t="s">
        <v>2898</v>
      </c>
      <c r="AC92" s="310" t="s">
        <v>2898</v>
      </c>
      <c r="AD92" s="310" t="s">
        <v>2898</v>
      </c>
      <c r="AE92" s="310" t="s">
        <v>2898</v>
      </c>
      <c r="AF92" s="310" t="s">
        <v>2898</v>
      </c>
      <c r="AG92" s="310" t="s">
        <v>2898</v>
      </c>
      <c r="AH92" s="310" t="s">
        <v>2898</v>
      </c>
      <c r="AI92" s="310" t="s">
        <v>2898</v>
      </c>
      <c r="AJ92" s="310" t="s">
        <v>2898</v>
      </c>
      <c r="AK92" s="310" t="s">
        <v>2898</v>
      </c>
      <c r="AL92" s="310" t="s">
        <v>2898</v>
      </c>
    </row>
    <row r="93" spans="2:50" hidden="1" outlineLevel="1" x14ac:dyDescent="0.3">
      <c r="B93" s="529"/>
      <c r="C93" s="521" t="s">
        <v>3140</v>
      </c>
      <c r="D93" s="590" t="s">
        <v>3146</v>
      </c>
      <c r="E93" s="310" t="s">
        <v>2898</v>
      </c>
      <c r="F93" s="310" t="s">
        <v>2898</v>
      </c>
      <c r="G93" s="310" t="s">
        <v>2898</v>
      </c>
      <c r="H93" s="310" t="s">
        <v>2898</v>
      </c>
      <c r="I93" s="310" t="s">
        <v>2898</v>
      </c>
      <c r="J93" s="310" t="s">
        <v>2898</v>
      </c>
      <c r="K93" s="310" t="s">
        <v>2898</v>
      </c>
      <c r="L93" s="310" t="s">
        <v>2898</v>
      </c>
      <c r="M93" s="310" t="s">
        <v>2898</v>
      </c>
      <c r="N93" s="310" t="s">
        <v>2898</v>
      </c>
      <c r="O93" s="310" t="s">
        <v>2898</v>
      </c>
      <c r="P93" s="310" t="s">
        <v>2898</v>
      </c>
      <c r="Q93" s="310" t="s">
        <v>2898</v>
      </c>
      <c r="R93" s="310" t="s">
        <v>2898</v>
      </c>
      <c r="S93" s="310" t="s">
        <v>2898</v>
      </c>
      <c r="T93" s="310" t="s">
        <v>2898</v>
      </c>
      <c r="U93" s="310" t="s">
        <v>2898</v>
      </c>
      <c r="V93" s="310" t="s">
        <v>2898</v>
      </c>
      <c r="W93" s="310" t="s">
        <v>2898</v>
      </c>
      <c r="X93" s="310" t="s">
        <v>2898</v>
      </c>
      <c r="Y93" s="310" t="s">
        <v>2898</v>
      </c>
      <c r="Z93" s="310" t="s">
        <v>2898</v>
      </c>
      <c r="AA93" s="310" t="s">
        <v>2898</v>
      </c>
      <c r="AB93" s="310" t="s">
        <v>2898</v>
      </c>
      <c r="AC93" s="310" t="s">
        <v>2898</v>
      </c>
      <c r="AD93" s="310" t="s">
        <v>2898</v>
      </c>
      <c r="AE93" s="310" t="s">
        <v>2898</v>
      </c>
      <c r="AF93" s="310" t="s">
        <v>2898</v>
      </c>
      <c r="AG93" s="310" t="s">
        <v>2898</v>
      </c>
      <c r="AH93" s="310" t="s">
        <v>2898</v>
      </c>
      <c r="AI93" s="310" t="s">
        <v>2898</v>
      </c>
      <c r="AJ93" s="310" t="s">
        <v>2898</v>
      </c>
      <c r="AK93" s="310" t="s">
        <v>2898</v>
      </c>
      <c r="AL93" s="310" t="s">
        <v>2898</v>
      </c>
    </row>
    <row r="94" spans="2:50" hidden="1" outlineLevel="1" x14ac:dyDescent="0.3">
      <c r="B94" s="529"/>
      <c r="C94" s="521" t="s">
        <v>3140</v>
      </c>
      <c r="D94" s="590" t="s">
        <v>3147</v>
      </c>
      <c r="E94" s="310" t="s">
        <v>2898</v>
      </c>
      <c r="F94" s="310" t="s">
        <v>2898</v>
      </c>
      <c r="G94" s="310" t="s">
        <v>2898</v>
      </c>
      <c r="H94" s="310" t="s">
        <v>2898</v>
      </c>
      <c r="I94" s="310" t="s">
        <v>2898</v>
      </c>
      <c r="J94" s="310" t="s">
        <v>2898</v>
      </c>
      <c r="K94" s="310" t="s">
        <v>2898</v>
      </c>
      <c r="L94" s="310" t="s">
        <v>2898</v>
      </c>
      <c r="M94" s="310" t="s">
        <v>2898</v>
      </c>
      <c r="N94" s="310" t="s">
        <v>2898</v>
      </c>
      <c r="O94" s="310" t="s">
        <v>2898</v>
      </c>
      <c r="P94" s="310" t="s">
        <v>2898</v>
      </c>
      <c r="Q94" s="310" t="s">
        <v>2898</v>
      </c>
      <c r="R94" s="310" t="s">
        <v>2898</v>
      </c>
      <c r="S94" s="310" t="s">
        <v>2898</v>
      </c>
      <c r="T94" s="310" t="s">
        <v>2898</v>
      </c>
      <c r="U94" s="310" t="s">
        <v>2898</v>
      </c>
      <c r="V94" s="310" t="s">
        <v>2898</v>
      </c>
      <c r="W94" s="310" t="s">
        <v>2898</v>
      </c>
      <c r="X94" s="310" t="s">
        <v>2898</v>
      </c>
      <c r="Y94" s="310" t="s">
        <v>2898</v>
      </c>
      <c r="Z94" s="310" t="s">
        <v>2898</v>
      </c>
      <c r="AA94" s="310" t="s">
        <v>2898</v>
      </c>
      <c r="AB94" s="310" t="s">
        <v>2898</v>
      </c>
      <c r="AC94" s="310" t="s">
        <v>2898</v>
      </c>
      <c r="AD94" s="310" t="s">
        <v>2898</v>
      </c>
      <c r="AE94" s="310" t="s">
        <v>2898</v>
      </c>
      <c r="AF94" s="310" t="s">
        <v>2898</v>
      </c>
      <c r="AG94" s="310" t="s">
        <v>2898</v>
      </c>
      <c r="AH94" s="310" t="s">
        <v>2898</v>
      </c>
      <c r="AI94" s="310" t="s">
        <v>2898</v>
      </c>
      <c r="AJ94" s="310" t="s">
        <v>2898</v>
      </c>
      <c r="AK94" s="310" t="s">
        <v>2898</v>
      </c>
      <c r="AL94" s="310" t="s">
        <v>2898</v>
      </c>
    </row>
    <row r="95" spans="2:50" hidden="1" outlineLevel="1" x14ac:dyDescent="0.3">
      <c r="B95" s="529"/>
      <c r="C95" s="521" t="s">
        <v>3140</v>
      </c>
      <c r="D95" s="590" t="s">
        <v>3148</v>
      </c>
      <c r="E95" s="310" t="s">
        <v>2898</v>
      </c>
      <c r="F95" s="310" t="s">
        <v>2898</v>
      </c>
      <c r="G95" s="310" t="s">
        <v>2898</v>
      </c>
      <c r="H95" s="310" t="s">
        <v>2898</v>
      </c>
      <c r="I95" s="310" t="s">
        <v>2898</v>
      </c>
      <c r="J95" s="310" t="s">
        <v>2898</v>
      </c>
      <c r="K95" s="310" t="s">
        <v>2898</v>
      </c>
      <c r="L95" s="310" t="s">
        <v>2898</v>
      </c>
      <c r="M95" s="310" t="s">
        <v>2898</v>
      </c>
      <c r="N95" s="310" t="s">
        <v>2898</v>
      </c>
      <c r="O95" s="310" t="s">
        <v>2898</v>
      </c>
      <c r="P95" s="310" t="s">
        <v>2898</v>
      </c>
      <c r="Q95" s="310" t="s">
        <v>2898</v>
      </c>
      <c r="R95" s="310" t="s">
        <v>2898</v>
      </c>
      <c r="S95" s="310" t="s">
        <v>2898</v>
      </c>
      <c r="T95" s="310" t="s">
        <v>2898</v>
      </c>
      <c r="U95" s="310" t="s">
        <v>2898</v>
      </c>
      <c r="V95" s="310" t="s">
        <v>2898</v>
      </c>
      <c r="W95" s="310" t="s">
        <v>2898</v>
      </c>
      <c r="X95" s="310" t="s">
        <v>2898</v>
      </c>
      <c r="Y95" s="310" t="s">
        <v>2898</v>
      </c>
      <c r="Z95" s="310" t="s">
        <v>2898</v>
      </c>
      <c r="AA95" s="310" t="s">
        <v>2898</v>
      </c>
      <c r="AB95" s="310" t="s">
        <v>2898</v>
      </c>
      <c r="AC95" s="310" t="s">
        <v>2898</v>
      </c>
      <c r="AD95" s="310" t="s">
        <v>2898</v>
      </c>
      <c r="AE95" s="310" t="s">
        <v>2898</v>
      </c>
      <c r="AF95" s="310" t="s">
        <v>2898</v>
      </c>
      <c r="AG95" s="310" t="s">
        <v>2898</v>
      </c>
      <c r="AH95" s="310" t="s">
        <v>2898</v>
      </c>
      <c r="AI95" s="310" t="s">
        <v>2898</v>
      </c>
      <c r="AJ95" s="310" t="s">
        <v>2898</v>
      </c>
      <c r="AK95" s="310" t="s">
        <v>2898</v>
      </c>
      <c r="AL95" s="310" t="s">
        <v>2898</v>
      </c>
    </row>
    <row r="96" spans="2:50" hidden="1" outlineLevel="1" x14ac:dyDescent="0.3">
      <c r="B96" s="529"/>
      <c r="C96" s="521" t="s">
        <v>3140</v>
      </c>
      <c r="D96" s="590" t="s">
        <v>3149</v>
      </c>
      <c r="E96" s="310" t="s">
        <v>2898</v>
      </c>
      <c r="F96" s="310" t="s">
        <v>2898</v>
      </c>
      <c r="G96" s="310" t="s">
        <v>2898</v>
      </c>
      <c r="H96" s="310" t="s">
        <v>2898</v>
      </c>
      <c r="I96" s="310" t="s">
        <v>2898</v>
      </c>
      <c r="J96" s="310" t="s">
        <v>2898</v>
      </c>
      <c r="K96" s="310" t="s">
        <v>2898</v>
      </c>
      <c r="L96" s="310" t="s">
        <v>2898</v>
      </c>
      <c r="M96" s="310" t="s">
        <v>2898</v>
      </c>
      <c r="N96" s="310" t="s">
        <v>2898</v>
      </c>
      <c r="O96" s="310" t="s">
        <v>2898</v>
      </c>
      <c r="P96" s="310" t="s">
        <v>2898</v>
      </c>
      <c r="Q96" s="310" t="s">
        <v>2898</v>
      </c>
      <c r="R96" s="310" t="s">
        <v>2898</v>
      </c>
      <c r="S96" s="310" t="s">
        <v>2898</v>
      </c>
      <c r="T96" s="310" t="s">
        <v>2898</v>
      </c>
      <c r="U96" s="310" t="s">
        <v>2898</v>
      </c>
      <c r="V96" s="310" t="s">
        <v>2898</v>
      </c>
      <c r="W96" s="310" t="s">
        <v>2898</v>
      </c>
      <c r="X96" s="310" t="s">
        <v>2898</v>
      </c>
      <c r="Y96" s="310" t="s">
        <v>2898</v>
      </c>
      <c r="Z96" s="310" t="s">
        <v>2898</v>
      </c>
      <c r="AA96" s="310" t="s">
        <v>2898</v>
      </c>
      <c r="AB96" s="310" t="s">
        <v>2898</v>
      </c>
      <c r="AC96" s="310" t="s">
        <v>2898</v>
      </c>
      <c r="AD96" s="310" t="s">
        <v>2898</v>
      </c>
      <c r="AE96" s="310" t="s">
        <v>2898</v>
      </c>
      <c r="AF96" s="310" t="s">
        <v>2898</v>
      </c>
      <c r="AG96" s="310" t="s">
        <v>2898</v>
      </c>
      <c r="AH96" s="310" t="s">
        <v>2898</v>
      </c>
      <c r="AI96" s="310" t="s">
        <v>2898</v>
      </c>
      <c r="AJ96" s="310" t="s">
        <v>2898</v>
      </c>
      <c r="AK96" s="310" t="s">
        <v>2898</v>
      </c>
      <c r="AL96" s="310" t="s">
        <v>2898</v>
      </c>
    </row>
    <row r="97" spans="2:38" hidden="1" outlineLevel="1" x14ac:dyDescent="0.3">
      <c r="B97" s="529"/>
      <c r="C97" s="521" t="s">
        <v>3140</v>
      </c>
      <c r="D97" s="590" t="s">
        <v>3150</v>
      </c>
      <c r="E97" s="310" t="s">
        <v>2898</v>
      </c>
      <c r="F97" s="310" t="s">
        <v>2898</v>
      </c>
      <c r="G97" s="310" t="s">
        <v>2898</v>
      </c>
      <c r="H97" s="310" t="s">
        <v>2898</v>
      </c>
      <c r="I97" s="310" t="s">
        <v>2898</v>
      </c>
      <c r="J97" s="310" t="s">
        <v>2898</v>
      </c>
      <c r="K97" s="310" t="s">
        <v>2898</v>
      </c>
      <c r="L97" s="310" t="s">
        <v>2898</v>
      </c>
      <c r="M97" s="310" t="s">
        <v>2898</v>
      </c>
      <c r="N97" s="310" t="s">
        <v>2898</v>
      </c>
      <c r="O97" s="310" t="s">
        <v>2898</v>
      </c>
      <c r="P97" s="310" t="s">
        <v>2898</v>
      </c>
      <c r="Q97" s="310" t="s">
        <v>2898</v>
      </c>
      <c r="R97" s="310" t="s">
        <v>2898</v>
      </c>
      <c r="S97" s="310" t="s">
        <v>2898</v>
      </c>
      <c r="T97" s="310" t="s">
        <v>2898</v>
      </c>
      <c r="U97" s="310" t="s">
        <v>2898</v>
      </c>
      <c r="V97" s="310" t="s">
        <v>2898</v>
      </c>
      <c r="W97" s="310" t="s">
        <v>2898</v>
      </c>
      <c r="X97" s="310" t="s">
        <v>2898</v>
      </c>
      <c r="Y97" s="310" t="s">
        <v>2898</v>
      </c>
      <c r="Z97" s="310" t="s">
        <v>2898</v>
      </c>
      <c r="AA97" s="310" t="s">
        <v>2898</v>
      </c>
      <c r="AB97" s="310" t="s">
        <v>2898</v>
      </c>
      <c r="AC97" s="310" t="s">
        <v>2898</v>
      </c>
      <c r="AD97" s="310" t="s">
        <v>2898</v>
      </c>
      <c r="AE97" s="310" t="s">
        <v>2898</v>
      </c>
      <c r="AF97" s="310" t="s">
        <v>2898</v>
      </c>
      <c r="AG97" s="310" t="s">
        <v>2898</v>
      </c>
      <c r="AH97" s="310" t="s">
        <v>2898</v>
      </c>
      <c r="AI97" s="310" t="s">
        <v>2898</v>
      </c>
      <c r="AJ97" s="310" t="s">
        <v>2898</v>
      </c>
      <c r="AK97" s="310" t="s">
        <v>2898</v>
      </c>
      <c r="AL97" s="310" t="s">
        <v>2898</v>
      </c>
    </row>
    <row r="98" spans="2:38" hidden="1" outlineLevel="1" x14ac:dyDescent="0.3">
      <c r="B98" s="529"/>
      <c r="C98" s="521" t="s">
        <v>3140</v>
      </c>
      <c r="D98" s="590" t="s">
        <v>3151</v>
      </c>
      <c r="E98" s="310" t="s">
        <v>2898</v>
      </c>
      <c r="F98" s="310" t="s">
        <v>2898</v>
      </c>
      <c r="G98" s="310" t="s">
        <v>2898</v>
      </c>
      <c r="H98" s="310" t="s">
        <v>2898</v>
      </c>
      <c r="I98" s="310" t="s">
        <v>2898</v>
      </c>
      <c r="J98" s="310" t="s">
        <v>2898</v>
      </c>
      <c r="K98" s="310" t="s">
        <v>2898</v>
      </c>
      <c r="L98" s="310" t="s">
        <v>2898</v>
      </c>
      <c r="M98" s="310" t="s">
        <v>2898</v>
      </c>
      <c r="N98" s="310" t="s">
        <v>2898</v>
      </c>
      <c r="O98" s="310" t="s">
        <v>2898</v>
      </c>
      <c r="P98" s="310" t="s">
        <v>2898</v>
      </c>
      <c r="Q98" s="310" t="s">
        <v>2898</v>
      </c>
      <c r="R98" s="310" t="s">
        <v>2898</v>
      </c>
      <c r="S98" s="310" t="s">
        <v>2898</v>
      </c>
      <c r="T98" s="310" t="s">
        <v>2898</v>
      </c>
      <c r="U98" s="310" t="s">
        <v>2898</v>
      </c>
      <c r="V98" s="310" t="s">
        <v>2898</v>
      </c>
      <c r="W98" s="310" t="s">
        <v>2898</v>
      </c>
      <c r="X98" s="310" t="s">
        <v>2898</v>
      </c>
      <c r="Y98" s="310" t="s">
        <v>2898</v>
      </c>
      <c r="Z98" s="310" t="s">
        <v>2898</v>
      </c>
      <c r="AA98" s="310" t="s">
        <v>2898</v>
      </c>
      <c r="AB98" s="310" t="s">
        <v>2898</v>
      </c>
      <c r="AC98" s="310" t="s">
        <v>2898</v>
      </c>
      <c r="AD98" s="310" t="s">
        <v>2898</v>
      </c>
      <c r="AE98" s="310" t="s">
        <v>2898</v>
      </c>
      <c r="AF98" s="310" t="s">
        <v>2898</v>
      </c>
      <c r="AG98" s="310" t="s">
        <v>2898</v>
      </c>
      <c r="AH98" s="310" t="s">
        <v>2898</v>
      </c>
      <c r="AI98" s="310" t="s">
        <v>2898</v>
      </c>
      <c r="AJ98" s="310" t="s">
        <v>2898</v>
      </c>
      <c r="AK98" s="310" t="s">
        <v>2898</v>
      </c>
      <c r="AL98" s="310" t="s">
        <v>2898</v>
      </c>
    </row>
    <row r="99" spans="2:38" hidden="1" outlineLevel="1" x14ac:dyDescent="0.3">
      <c r="B99" s="529"/>
      <c r="C99" s="521" t="s">
        <v>3140</v>
      </c>
      <c r="D99" s="590" t="s">
        <v>3152</v>
      </c>
      <c r="E99" s="310" t="s">
        <v>2898</v>
      </c>
      <c r="F99" s="310" t="s">
        <v>2898</v>
      </c>
      <c r="G99" s="310" t="s">
        <v>2898</v>
      </c>
      <c r="H99" s="310" t="s">
        <v>2898</v>
      </c>
      <c r="I99" s="310" t="s">
        <v>2898</v>
      </c>
      <c r="J99" s="310" t="s">
        <v>2898</v>
      </c>
      <c r="K99" s="310" t="s">
        <v>2898</v>
      </c>
      <c r="L99" s="310" t="s">
        <v>2898</v>
      </c>
      <c r="M99" s="310" t="s">
        <v>2898</v>
      </c>
      <c r="N99" s="310" t="s">
        <v>2898</v>
      </c>
      <c r="O99" s="310" t="s">
        <v>2898</v>
      </c>
      <c r="P99" s="310" t="s">
        <v>2898</v>
      </c>
      <c r="Q99" s="310" t="s">
        <v>2898</v>
      </c>
      <c r="R99" s="310" t="s">
        <v>2898</v>
      </c>
      <c r="S99" s="310" t="s">
        <v>2898</v>
      </c>
      <c r="T99" s="310" t="s">
        <v>2898</v>
      </c>
      <c r="U99" s="310" t="s">
        <v>2898</v>
      </c>
      <c r="V99" s="310" t="s">
        <v>2898</v>
      </c>
      <c r="W99" s="310" t="s">
        <v>2898</v>
      </c>
      <c r="X99" s="310" t="s">
        <v>2898</v>
      </c>
      <c r="Y99" s="310" t="s">
        <v>2898</v>
      </c>
      <c r="Z99" s="310" t="s">
        <v>2898</v>
      </c>
      <c r="AA99" s="310" t="s">
        <v>2898</v>
      </c>
      <c r="AB99" s="310" t="s">
        <v>2898</v>
      </c>
      <c r="AC99" s="310" t="s">
        <v>2898</v>
      </c>
      <c r="AD99" s="310" t="s">
        <v>2898</v>
      </c>
      <c r="AE99" s="310" t="s">
        <v>2898</v>
      </c>
      <c r="AF99" s="310" t="s">
        <v>2898</v>
      </c>
      <c r="AG99" s="310" t="s">
        <v>2898</v>
      </c>
      <c r="AH99" s="310" t="s">
        <v>2898</v>
      </c>
      <c r="AI99" s="310" t="s">
        <v>2898</v>
      </c>
      <c r="AJ99" s="310" t="s">
        <v>2898</v>
      </c>
      <c r="AK99" s="310" t="s">
        <v>2898</v>
      </c>
      <c r="AL99" s="310" t="s">
        <v>2898</v>
      </c>
    </row>
    <row r="100" spans="2:38" hidden="1" outlineLevel="1" x14ac:dyDescent="0.3">
      <c r="B100" s="529"/>
      <c r="C100" s="521" t="s">
        <v>3140</v>
      </c>
      <c r="D100" s="590" t="s">
        <v>3153</v>
      </c>
      <c r="E100" s="310" t="s">
        <v>2898</v>
      </c>
      <c r="F100" s="310" t="s">
        <v>2898</v>
      </c>
      <c r="G100" s="310" t="s">
        <v>2898</v>
      </c>
      <c r="H100" s="310" t="s">
        <v>2898</v>
      </c>
      <c r="I100" s="310" t="s">
        <v>2898</v>
      </c>
      <c r="J100" s="310" t="s">
        <v>2898</v>
      </c>
      <c r="K100" s="310" t="s">
        <v>2898</v>
      </c>
      <c r="L100" s="310" t="s">
        <v>2898</v>
      </c>
      <c r="M100" s="310" t="s">
        <v>2898</v>
      </c>
      <c r="N100" s="310" t="s">
        <v>2898</v>
      </c>
      <c r="O100" s="310" t="s">
        <v>2898</v>
      </c>
      <c r="P100" s="310" t="s">
        <v>2898</v>
      </c>
      <c r="Q100" s="310" t="s">
        <v>2898</v>
      </c>
      <c r="R100" s="310" t="s">
        <v>2898</v>
      </c>
      <c r="S100" s="310" t="s">
        <v>2898</v>
      </c>
      <c r="T100" s="310" t="s">
        <v>2898</v>
      </c>
      <c r="U100" s="310" t="s">
        <v>2898</v>
      </c>
      <c r="V100" s="310" t="s">
        <v>2898</v>
      </c>
      <c r="W100" s="310" t="s">
        <v>2898</v>
      </c>
      <c r="X100" s="310" t="s">
        <v>2898</v>
      </c>
      <c r="Y100" s="310" t="s">
        <v>2898</v>
      </c>
      <c r="Z100" s="310" t="s">
        <v>2898</v>
      </c>
      <c r="AA100" s="310" t="s">
        <v>2898</v>
      </c>
      <c r="AB100" s="310" t="s">
        <v>2898</v>
      </c>
      <c r="AC100" s="310" t="s">
        <v>2898</v>
      </c>
      <c r="AD100" s="310" t="s">
        <v>2898</v>
      </c>
      <c r="AE100" s="310" t="s">
        <v>2898</v>
      </c>
      <c r="AF100" s="310" t="s">
        <v>2898</v>
      </c>
      <c r="AG100" s="310" t="s">
        <v>2898</v>
      </c>
      <c r="AH100" s="310" t="s">
        <v>2898</v>
      </c>
      <c r="AI100" s="310" t="s">
        <v>2898</v>
      </c>
      <c r="AJ100" s="310" t="s">
        <v>2898</v>
      </c>
      <c r="AK100" s="310" t="s">
        <v>2898</v>
      </c>
      <c r="AL100" s="310" t="s">
        <v>2898</v>
      </c>
    </row>
    <row r="101" spans="2:38" hidden="1" outlineLevel="1" x14ac:dyDescent="0.3">
      <c r="B101" s="529"/>
      <c r="C101" s="521" t="s">
        <v>3140</v>
      </c>
      <c r="D101" s="590" t="s">
        <v>3154</v>
      </c>
      <c r="E101" s="310" t="s">
        <v>2898</v>
      </c>
      <c r="F101" s="310" t="s">
        <v>2898</v>
      </c>
      <c r="G101" s="310" t="s">
        <v>2898</v>
      </c>
      <c r="H101" s="310" t="s">
        <v>2898</v>
      </c>
      <c r="I101" s="310" t="s">
        <v>2898</v>
      </c>
      <c r="J101" s="310" t="s">
        <v>2898</v>
      </c>
      <c r="K101" s="310" t="s">
        <v>2898</v>
      </c>
      <c r="L101" s="310" t="s">
        <v>2898</v>
      </c>
      <c r="M101" s="310" t="s">
        <v>2898</v>
      </c>
      <c r="N101" s="310" t="s">
        <v>2898</v>
      </c>
      <c r="O101" s="310" t="s">
        <v>2898</v>
      </c>
      <c r="P101" s="310" t="s">
        <v>2898</v>
      </c>
      <c r="Q101" s="310" t="s">
        <v>2898</v>
      </c>
      <c r="R101" s="310" t="s">
        <v>2898</v>
      </c>
      <c r="S101" s="310" t="s">
        <v>2898</v>
      </c>
      <c r="T101" s="310" t="s">
        <v>2898</v>
      </c>
      <c r="U101" s="310" t="s">
        <v>2898</v>
      </c>
      <c r="V101" s="310" t="s">
        <v>2898</v>
      </c>
      <c r="W101" s="310" t="s">
        <v>2898</v>
      </c>
      <c r="X101" s="310" t="s">
        <v>2898</v>
      </c>
      <c r="Y101" s="310" t="s">
        <v>2898</v>
      </c>
      <c r="Z101" s="310" t="s">
        <v>2898</v>
      </c>
      <c r="AA101" s="310" t="s">
        <v>2898</v>
      </c>
      <c r="AB101" s="310" t="s">
        <v>2898</v>
      </c>
      <c r="AC101" s="310" t="s">
        <v>2898</v>
      </c>
      <c r="AD101" s="310" t="s">
        <v>2898</v>
      </c>
      <c r="AE101" s="310" t="s">
        <v>2898</v>
      </c>
      <c r="AF101" s="310" t="s">
        <v>2898</v>
      </c>
      <c r="AG101" s="310" t="s">
        <v>2898</v>
      </c>
      <c r="AH101" s="310" t="s">
        <v>2898</v>
      </c>
      <c r="AI101" s="310" t="s">
        <v>2898</v>
      </c>
      <c r="AJ101" s="310" t="s">
        <v>2898</v>
      </c>
      <c r="AK101" s="310" t="s">
        <v>2898</v>
      </c>
      <c r="AL101" s="310" t="s">
        <v>2898</v>
      </c>
    </row>
    <row r="102" spans="2:38" hidden="1" outlineLevel="1" x14ac:dyDescent="0.3">
      <c r="B102" s="529"/>
      <c r="C102" s="521" t="s">
        <v>3140</v>
      </c>
      <c r="D102" s="590" t="s">
        <v>3155</v>
      </c>
      <c r="E102" s="310" t="s">
        <v>2898</v>
      </c>
      <c r="F102" s="310" t="s">
        <v>2898</v>
      </c>
      <c r="G102" s="310" t="s">
        <v>2898</v>
      </c>
      <c r="H102" s="310" t="s">
        <v>2898</v>
      </c>
      <c r="I102" s="310" t="s">
        <v>2898</v>
      </c>
      <c r="J102" s="310" t="s">
        <v>2898</v>
      </c>
      <c r="K102" s="310" t="s">
        <v>2898</v>
      </c>
      <c r="L102" s="310" t="s">
        <v>2898</v>
      </c>
      <c r="M102" s="310" t="s">
        <v>2898</v>
      </c>
      <c r="N102" s="310" t="s">
        <v>2898</v>
      </c>
      <c r="O102" s="310" t="s">
        <v>2898</v>
      </c>
      <c r="P102" s="310" t="s">
        <v>2898</v>
      </c>
      <c r="Q102" s="310" t="s">
        <v>2898</v>
      </c>
      <c r="R102" s="310" t="s">
        <v>2898</v>
      </c>
      <c r="S102" s="310" t="s">
        <v>2898</v>
      </c>
      <c r="T102" s="310" t="s">
        <v>2898</v>
      </c>
      <c r="U102" s="310" t="s">
        <v>2898</v>
      </c>
      <c r="V102" s="310" t="s">
        <v>2898</v>
      </c>
      <c r="W102" s="310" t="s">
        <v>2898</v>
      </c>
      <c r="X102" s="310" t="s">
        <v>2898</v>
      </c>
      <c r="Y102" s="310" t="s">
        <v>2898</v>
      </c>
      <c r="Z102" s="310" t="s">
        <v>2898</v>
      </c>
      <c r="AA102" s="310" t="s">
        <v>2898</v>
      </c>
      <c r="AB102" s="310" t="s">
        <v>2898</v>
      </c>
      <c r="AC102" s="310" t="s">
        <v>2898</v>
      </c>
      <c r="AD102" s="310" t="s">
        <v>2898</v>
      </c>
      <c r="AE102" s="310" t="s">
        <v>2898</v>
      </c>
      <c r="AF102" s="310" t="s">
        <v>2898</v>
      </c>
      <c r="AG102" s="310" t="s">
        <v>2898</v>
      </c>
      <c r="AH102" s="310" t="s">
        <v>2898</v>
      </c>
      <c r="AI102" s="310" t="s">
        <v>2898</v>
      </c>
      <c r="AJ102" s="310" t="s">
        <v>2898</v>
      </c>
      <c r="AK102" s="310" t="s">
        <v>2898</v>
      </c>
      <c r="AL102" s="310" t="s">
        <v>2898</v>
      </c>
    </row>
    <row r="103" spans="2:38" hidden="1" outlineLevel="1" x14ac:dyDescent="0.3">
      <c r="B103" s="529"/>
      <c r="C103" s="521" t="s">
        <v>3140</v>
      </c>
      <c r="D103" s="590" t="s">
        <v>3156</v>
      </c>
      <c r="E103" s="310" t="s">
        <v>2898</v>
      </c>
      <c r="F103" s="310" t="s">
        <v>2898</v>
      </c>
      <c r="G103" s="310" t="s">
        <v>2898</v>
      </c>
      <c r="H103" s="310" t="s">
        <v>2898</v>
      </c>
      <c r="I103" s="310" t="s">
        <v>2898</v>
      </c>
      <c r="J103" s="310" t="s">
        <v>2898</v>
      </c>
      <c r="K103" s="310" t="s">
        <v>2898</v>
      </c>
      <c r="L103" s="310" t="s">
        <v>2898</v>
      </c>
      <c r="M103" s="310" t="s">
        <v>2898</v>
      </c>
      <c r="N103" s="310" t="s">
        <v>2898</v>
      </c>
      <c r="O103" s="310" t="s">
        <v>2898</v>
      </c>
      <c r="P103" s="310" t="s">
        <v>2898</v>
      </c>
      <c r="Q103" s="310" t="s">
        <v>2898</v>
      </c>
      <c r="R103" s="310" t="s">
        <v>2898</v>
      </c>
      <c r="S103" s="310" t="s">
        <v>2898</v>
      </c>
      <c r="T103" s="310" t="s">
        <v>2898</v>
      </c>
      <c r="U103" s="310" t="s">
        <v>2898</v>
      </c>
      <c r="V103" s="310" t="s">
        <v>2898</v>
      </c>
      <c r="W103" s="310" t="s">
        <v>2898</v>
      </c>
      <c r="X103" s="310" t="s">
        <v>2898</v>
      </c>
      <c r="Y103" s="310" t="s">
        <v>2898</v>
      </c>
      <c r="Z103" s="310" t="s">
        <v>2898</v>
      </c>
      <c r="AA103" s="310" t="s">
        <v>2898</v>
      </c>
      <c r="AB103" s="310" t="s">
        <v>2898</v>
      </c>
      <c r="AC103" s="310" t="s">
        <v>2898</v>
      </c>
      <c r="AD103" s="310" t="s">
        <v>2898</v>
      </c>
      <c r="AE103" s="310" t="s">
        <v>2898</v>
      </c>
      <c r="AF103" s="310" t="s">
        <v>2898</v>
      </c>
      <c r="AG103" s="310" t="s">
        <v>2898</v>
      </c>
      <c r="AH103" s="310" t="s">
        <v>2898</v>
      </c>
      <c r="AI103" s="310" t="s">
        <v>2898</v>
      </c>
      <c r="AJ103" s="310" t="s">
        <v>2898</v>
      </c>
      <c r="AK103" s="310" t="s">
        <v>2898</v>
      </c>
      <c r="AL103" s="310" t="s">
        <v>2898</v>
      </c>
    </row>
    <row r="104" spans="2:38" hidden="1" outlineLevel="1" x14ac:dyDescent="0.3">
      <c r="B104" s="529"/>
      <c r="C104" s="521" t="s">
        <v>3140</v>
      </c>
      <c r="D104" s="590" t="s">
        <v>3157</v>
      </c>
      <c r="E104" s="310" t="s">
        <v>2898</v>
      </c>
      <c r="F104" s="310" t="s">
        <v>2898</v>
      </c>
      <c r="G104" s="310" t="s">
        <v>2898</v>
      </c>
      <c r="H104" s="310" t="s">
        <v>2898</v>
      </c>
      <c r="I104" s="310" t="s">
        <v>2898</v>
      </c>
      <c r="J104" s="310" t="s">
        <v>2898</v>
      </c>
      <c r="K104" s="310" t="s">
        <v>2898</v>
      </c>
      <c r="L104" s="310" t="s">
        <v>2898</v>
      </c>
      <c r="M104" s="310" t="s">
        <v>2898</v>
      </c>
      <c r="N104" s="310" t="s">
        <v>2898</v>
      </c>
      <c r="O104" s="310" t="s">
        <v>2898</v>
      </c>
      <c r="P104" s="310" t="s">
        <v>2898</v>
      </c>
      <c r="Q104" s="310" t="s">
        <v>2898</v>
      </c>
      <c r="R104" s="310" t="s">
        <v>2898</v>
      </c>
      <c r="S104" s="310" t="s">
        <v>2898</v>
      </c>
      <c r="T104" s="310" t="s">
        <v>2898</v>
      </c>
      <c r="U104" s="310" t="s">
        <v>2898</v>
      </c>
      <c r="V104" s="310" t="s">
        <v>2898</v>
      </c>
      <c r="W104" s="310" t="s">
        <v>2898</v>
      </c>
      <c r="X104" s="310" t="s">
        <v>2898</v>
      </c>
      <c r="Y104" s="310" t="s">
        <v>2898</v>
      </c>
      <c r="Z104" s="310" t="s">
        <v>2898</v>
      </c>
      <c r="AA104" s="310" t="s">
        <v>2898</v>
      </c>
      <c r="AB104" s="310" t="s">
        <v>2898</v>
      </c>
      <c r="AC104" s="310" t="s">
        <v>2898</v>
      </c>
      <c r="AD104" s="310" t="s">
        <v>2898</v>
      </c>
      <c r="AE104" s="310" t="s">
        <v>2898</v>
      </c>
      <c r="AF104" s="310" t="s">
        <v>2898</v>
      </c>
      <c r="AG104" s="310" t="s">
        <v>2898</v>
      </c>
      <c r="AH104" s="310" t="s">
        <v>2898</v>
      </c>
      <c r="AI104" s="310" t="s">
        <v>2898</v>
      </c>
      <c r="AJ104" s="310" t="s">
        <v>2898</v>
      </c>
      <c r="AK104" s="310" t="s">
        <v>2898</v>
      </c>
      <c r="AL104" s="310" t="s">
        <v>2898</v>
      </c>
    </row>
    <row r="105" spans="2:38" hidden="1" outlineLevel="1" x14ac:dyDescent="0.3">
      <c r="B105" s="529"/>
      <c r="C105" s="521" t="s">
        <v>3140</v>
      </c>
      <c r="D105" s="590" t="s">
        <v>3158</v>
      </c>
      <c r="E105" s="310" t="s">
        <v>2898</v>
      </c>
      <c r="F105" s="310" t="s">
        <v>2898</v>
      </c>
      <c r="G105" s="310" t="s">
        <v>2898</v>
      </c>
      <c r="H105" s="310" t="s">
        <v>2898</v>
      </c>
      <c r="I105" s="310" t="s">
        <v>2898</v>
      </c>
      <c r="J105" s="310" t="s">
        <v>2898</v>
      </c>
      <c r="K105" s="310" t="s">
        <v>2898</v>
      </c>
      <c r="L105" s="310" t="s">
        <v>2898</v>
      </c>
      <c r="M105" s="310" t="s">
        <v>2898</v>
      </c>
      <c r="N105" s="310" t="s">
        <v>2898</v>
      </c>
      <c r="O105" s="310" t="s">
        <v>2898</v>
      </c>
      <c r="P105" s="310" t="s">
        <v>2898</v>
      </c>
      <c r="Q105" s="310" t="s">
        <v>2898</v>
      </c>
      <c r="R105" s="310" t="s">
        <v>2898</v>
      </c>
      <c r="S105" s="310" t="s">
        <v>2898</v>
      </c>
      <c r="T105" s="310" t="s">
        <v>2898</v>
      </c>
      <c r="U105" s="310" t="s">
        <v>2898</v>
      </c>
      <c r="V105" s="310" t="s">
        <v>2898</v>
      </c>
      <c r="W105" s="310" t="s">
        <v>2898</v>
      </c>
      <c r="X105" s="310" t="s">
        <v>2898</v>
      </c>
      <c r="Y105" s="310" t="s">
        <v>2898</v>
      </c>
      <c r="Z105" s="310" t="s">
        <v>2898</v>
      </c>
      <c r="AA105" s="310" t="s">
        <v>2898</v>
      </c>
      <c r="AB105" s="310" t="s">
        <v>2898</v>
      </c>
      <c r="AC105" s="310" t="s">
        <v>2898</v>
      </c>
      <c r="AD105" s="310" t="s">
        <v>2898</v>
      </c>
      <c r="AE105" s="310" t="s">
        <v>2898</v>
      </c>
      <c r="AF105" s="310" t="s">
        <v>2898</v>
      </c>
      <c r="AG105" s="310" t="s">
        <v>2898</v>
      </c>
      <c r="AH105" s="310" t="s">
        <v>2898</v>
      </c>
      <c r="AI105" s="310" t="s">
        <v>2898</v>
      </c>
      <c r="AJ105" s="310" t="s">
        <v>2898</v>
      </c>
      <c r="AK105" s="310" t="s">
        <v>2898</v>
      </c>
      <c r="AL105" s="310" t="s">
        <v>2898</v>
      </c>
    </row>
    <row r="106" spans="2:38" hidden="1" outlineLevel="1" x14ac:dyDescent="0.3">
      <c r="B106" s="529"/>
      <c r="C106" s="521" t="s">
        <v>3140</v>
      </c>
      <c r="D106" s="590" t="s">
        <v>3159</v>
      </c>
      <c r="E106" s="310" t="s">
        <v>2898</v>
      </c>
      <c r="F106" s="310" t="s">
        <v>2898</v>
      </c>
      <c r="G106" s="310" t="s">
        <v>2898</v>
      </c>
      <c r="H106" s="310" t="s">
        <v>2898</v>
      </c>
      <c r="I106" s="310" t="s">
        <v>2898</v>
      </c>
      <c r="J106" s="310" t="s">
        <v>2898</v>
      </c>
      <c r="K106" s="310" t="s">
        <v>2898</v>
      </c>
      <c r="L106" s="310" t="s">
        <v>2898</v>
      </c>
      <c r="M106" s="310" t="s">
        <v>2898</v>
      </c>
      <c r="N106" s="310" t="s">
        <v>2898</v>
      </c>
      <c r="O106" s="310" t="s">
        <v>2898</v>
      </c>
      <c r="P106" s="310" t="s">
        <v>2898</v>
      </c>
      <c r="Q106" s="310" t="s">
        <v>2898</v>
      </c>
      <c r="R106" s="310" t="s">
        <v>2898</v>
      </c>
      <c r="S106" s="310" t="s">
        <v>2898</v>
      </c>
      <c r="T106" s="310" t="s">
        <v>2898</v>
      </c>
      <c r="U106" s="310" t="s">
        <v>2898</v>
      </c>
      <c r="V106" s="310" t="s">
        <v>2898</v>
      </c>
      <c r="W106" s="310" t="s">
        <v>2898</v>
      </c>
      <c r="X106" s="310" t="s">
        <v>2898</v>
      </c>
      <c r="Y106" s="310" t="s">
        <v>2898</v>
      </c>
      <c r="Z106" s="310" t="s">
        <v>2898</v>
      </c>
      <c r="AA106" s="310" t="s">
        <v>2898</v>
      </c>
      <c r="AB106" s="310" t="s">
        <v>2898</v>
      </c>
      <c r="AC106" s="310" t="s">
        <v>2898</v>
      </c>
      <c r="AD106" s="310" t="s">
        <v>2898</v>
      </c>
      <c r="AE106" s="310" t="s">
        <v>2898</v>
      </c>
      <c r="AF106" s="310" t="s">
        <v>2898</v>
      </c>
      <c r="AG106" s="310" t="s">
        <v>2898</v>
      </c>
      <c r="AH106" s="310" t="s">
        <v>2898</v>
      </c>
      <c r="AI106" s="310" t="s">
        <v>2898</v>
      </c>
      <c r="AJ106" s="310" t="s">
        <v>2898</v>
      </c>
      <c r="AK106" s="310" t="s">
        <v>2898</v>
      </c>
      <c r="AL106" s="310" t="s">
        <v>2898</v>
      </c>
    </row>
    <row r="107" spans="2:38" hidden="1" outlineLevel="1" x14ac:dyDescent="0.3">
      <c r="B107" s="529"/>
      <c r="C107" s="521" t="s">
        <v>3140</v>
      </c>
      <c r="D107" s="590" t="s">
        <v>3160</v>
      </c>
      <c r="E107" s="310" t="s">
        <v>2898</v>
      </c>
      <c r="F107" s="310" t="s">
        <v>2898</v>
      </c>
      <c r="G107" s="310" t="s">
        <v>2898</v>
      </c>
      <c r="H107" s="310" t="s">
        <v>2898</v>
      </c>
      <c r="I107" s="310" t="s">
        <v>2898</v>
      </c>
      <c r="J107" s="310" t="s">
        <v>2898</v>
      </c>
      <c r="K107" s="310" t="s">
        <v>2898</v>
      </c>
      <c r="L107" s="310" t="s">
        <v>2898</v>
      </c>
      <c r="M107" s="310" t="s">
        <v>2898</v>
      </c>
      <c r="N107" s="310" t="s">
        <v>2898</v>
      </c>
      <c r="O107" s="310" t="s">
        <v>2898</v>
      </c>
      <c r="P107" s="310" t="s">
        <v>2898</v>
      </c>
      <c r="Q107" s="310" t="s">
        <v>2898</v>
      </c>
      <c r="R107" s="310" t="s">
        <v>2898</v>
      </c>
      <c r="S107" s="310" t="s">
        <v>2898</v>
      </c>
      <c r="T107" s="310" t="s">
        <v>2898</v>
      </c>
      <c r="U107" s="310" t="s">
        <v>2898</v>
      </c>
      <c r="V107" s="310" t="s">
        <v>2898</v>
      </c>
      <c r="W107" s="310" t="s">
        <v>2898</v>
      </c>
      <c r="X107" s="310" t="s">
        <v>2898</v>
      </c>
      <c r="Y107" s="310" t="s">
        <v>2898</v>
      </c>
      <c r="Z107" s="310" t="s">
        <v>2898</v>
      </c>
      <c r="AA107" s="310" t="s">
        <v>2898</v>
      </c>
      <c r="AB107" s="310" t="s">
        <v>2898</v>
      </c>
      <c r="AC107" s="310" t="s">
        <v>2898</v>
      </c>
      <c r="AD107" s="310" t="s">
        <v>2898</v>
      </c>
      <c r="AE107" s="310" t="s">
        <v>2898</v>
      </c>
      <c r="AF107" s="310" t="s">
        <v>2898</v>
      </c>
      <c r="AG107" s="310" t="s">
        <v>2898</v>
      </c>
      <c r="AH107" s="310" t="s">
        <v>2898</v>
      </c>
      <c r="AI107" s="310" t="s">
        <v>2898</v>
      </c>
      <c r="AJ107" s="310" t="s">
        <v>2898</v>
      </c>
      <c r="AK107" s="310" t="s">
        <v>2898</v>
      </c>
      <c r="AL107" s="310" t="s">
        <v>2898</v>
      </c>
    </row>
    <row r="108" spans="2:38" hidden="1" outlineLevel="1" x14ac:dyDescent="0.3">
      <c r="B108" s="529"/>
      <c r="C108" s="521" t="s">
        <v>3140</v>
      </c>
      <c r="D108" s="590" t="s">
        <v>3161</v>
      </c>
      <c r="E108" s="310" t="s">
        <v>2898</v>
      </c>
      <c r="F108" s="310" t="s">
        <v>2898</v>
      </c>
      <c r="G108" s="310" t="s">
        <v>2898</v>
      </c>
      <c r="H108" s="310" t="s">
        <v>2898</v>
      </c>
      <c r="I108" s="310" t="s">
        <v>2898</v>
      </c>
      <c r="J108" s="310" t="s">
        <v>2898</v>
      </c>
      <c r="K108" s="310" t="s">
        <v>2898</v>
      </c>
      <c r="L108" s="310" t="s">
        <v>2898</v>
      </c>
      <c r="M108" s="310" t="s">
        <v>2898</v>
      </c>
      <c r="N108" s="310" t="s">
        <v>2898</v>
      </c>
      <c r="O108" s="310" t="s">
        <v>2898</v>
      </c>
      <c r="P108" s="310" t="s">
        <v>2898</v>
      </c>
      <c r="Q108" s="310" t="s">
        <v>2898</v>
      </c>
      <c r="R108" s="310" t="s">
        <v>2898</v>
      </c>
      <c r="S108" s="310" t="s">
        <v>2898</v>
      </c>
      <c r="T108" s="310" t="s">
        <v>2898</v>
      </c>
      <c r="U108" s="310" t="s">
        <v>2898</v>
      </c>
      <c r="V108" s="310" t="s">
        <v>2898</v>
      </c>
      <c r="W108" s="310" t="s">
        <v>2898</v>
      </c>
      <c r="X108" s="310" t="s">
        <v>2898</v>
      </c>
      <c r="Y108" s="310" t="s">
        <v>2898</v>
      </c>
      <c r="Z108" s="310" t="s">
        <v>2898</v>
      </c>
      <c r="AA108" s="310" t="s">
        <v>2898</v>
      </c>
      <c r="AB108" s="310" t="s">
        <v>2898</v>
      </c>
      <c r="AC108" s="310" t="s">
        <v>2898</v>
      </c>
      <c r="AD108" s="310" t="s">
        <v>2898</v>
      </c>
      <c r="AE108" s="310" t="s">
        <v>2898</v>
      </c>
      <c r="AF108" s="310" t="s">
        <v>2898</v>
      </c>
      <c r="AG108" s="310" t="s">
        <v>2898</v>
      </c>
      <c r="AH108" s="310" t="s">
        <v>2898</v>
      </c>
      <c r="AI108" s="310" t="s">
        <v>2898</v>
      </c>
      <c r="AJ108" s="310" t="s">
        <v>2898</v>
      </c>
      <c r="AK108" s="310" t="s">
        <v>2898</v>
      </c>
      <c r="AL108" s="310" t="s">
        <v>2898</v>
      </c>
    </row>
    <row r="109" spans="2:38" hidden="1" outlineLevel="1" x14ac:dyDescent="0.3">
      <c r="B109" s="529"/>
      <c r="C109" s="521" t="s">
        <v>3140</v>
      </c>
      <c r="D109" s="590" t="s">
        <v>3162</v>
      </c>
      <c r="E109" s="310" t="s">
        <v>2898</v>
      </c>
      <c r="F109" s="310" t="s">
        <v>2898</v>
      </c>
      <c r="G109" s="310" t="s">
        <v>2898</v>
      </c>
      <c r="H109" s="310" t="s">
        <v>2898</v>
      </c>
      <c r="I109" s="310" t="s">
        <v>2898</v>
      </c>
      <c r="J109" s="310" t="s">
        <v>2898</v>
      </c>
      <c r="K109" s="310" t="s">
        <v>2898</v>
      </c>
      <c r="L109" s="310" t="s">
        <v>2898</v>
      </c>
      <c r="M109" s="310" t="s">
        <v>2898</v>
      </c>
      <c r="N109" s="310" t="s">
        <v>2898</v>
      </c>
      <c r="O109" s="310" t="s">
        <v>2898</v>
      </c>
      <c r="P109" s="310" t="s">
        <v>2898</v>
      </c>
      <c r="Q109" s="310" t="s">
        <v>2898</v>
      </c>
      <c r="R109" s="310" t="s">
        <v>2898</v>
      </c>
      <c r="S109" s="310" t="s">
        <v>2898</v>
      </c>
      <c r="T109" s="310" t="s">
        <v>2898</v>
      </c>
      <c r="U109" s="310" t="s">
        <v>2898</v>
      </c>
      <c r="V109" s="310" t="s">
        <v>2898</v>
      </c>
      <c r="W109" s="310" t="s">
        <v>2898</v>
      </c>
      <c r="X109" s="310" t="s">
        <v>2898</v>
      </c>
      <c r="Y109" s="310" t="s">
        <v>2898</v>
      </c>
      <c r="Z109" s="310" t="s">
        <v>2898</v>
      </c>
      <c r="AA109" s="310" t="s">
        <v>2898</v>
      </c>
      <c r="AB109" s="310" t="s">
        <v>2898</v>
      </c>
      <c r="AC109" s="310" t="s">
        <v>2898</v>
      </c>
      <c r="AD109" s="310" t="s">
        <v>2898</v>
      </c>
      <c r="AE109" s="310" t="s">
        <v>2898</v>
      </c>
      <c r="AF109" s="310" t="s">
        <v>2898</v>
      </c>
      <c r="AG109" s="310" t="s">
        <v>2898</v>
      </c>
      <c r="AH109" s="310" t="s">
        <v>2898</v>
      </c>
      <c r="AI109" s="310" t="s">
        <v>2898</v>
      </c>
      <c r="AJ109" s="310" t="s">
        <v>2898</v>
      </c>
      <c r="AK109" s="310" t="s">
        <v>2898</v>
      </c>
      <c r="AL109" s="310" t="s">
        <v>2898</v>
      </c>
    </row>
    <row r="110" spans="2:38" hidden="1" outlineLevel="1" x14ac:dyDescent="0.3">
      <c r="B110" s="529"/>
      <c r="C110" s="521" t="s">
        <v>3140</v>
      </c>
      <c r="D110" s="590" t="s">
        <v>3163</v>
      </c>
      <c r="E110" s="310" t="s">
        <v>2898</v>
      </c>
      <c r="F110" s="310" t="s">
        <v>2898</v>
      </c>
      <c r="G110" s="310" t="s">
        <v>2898</v>
      </c>
      <c r="H110" s="310" t="s">
        <v>2898</v>
      </c>
      <c r="I110" s="310" t="s">
        <v>2898</v>
      </c>
      <c r="J110" s="310" t="s">
        <v>2898</v>
      </c>
      <c r="K110" s="310" t="s">
        <v>2898</v>
      </c>
      <c r="L110" s="310" t="s">
        <v>2898</v>
      </c>
      <c r="M110" s="310" t="s">
        <v>2898</v>
      </c>
      <c r="N110" s="310" t="s">
        <v>2898</v>
      </c>
      <c r="O110" s="310" t="s">
        <v>2898</v>
      </c>
      <c r="P110" s="310" t="s">
        <v>2898</v>
      </c>
      <c r="Q110" s="310" t="s">
        <v>2898</v>
      </c>
      <c r="R110" s="310" t="s">
        <v>2898</v>
      </c>
      <c r="S110" s="310" t="s">
        <v>2898</v>
      </c>
      <c r="T110" s="310" t="s">
        <v>2898</v>
      </c>
      <c r="U110" s="310" t="s">
        <v>2898</v>
      </c>
      <c r="V110" s="310" t="s">
        <v>2898</v>
      </c>
      <c r="W110" s="310" t="s">
        <v>2898</v>
      </c>
      <c r="X110" s="310" t="s">
        <v>2898</v>
      </c>
      <c r="Y110" s="310" t="s">
        <v>2898</v>
      </c>
      <c r="Z110" s="310" t="s">
        <v>2898</v>
      </c>
      <c r="AA110" s="310" t="s">
        <v>2898</v>
      </c>
      <c r="AB110" s="310" t="s">
        <v>2898</v>
      </c>
      <c r="AC110" s="310" t="s">
        <v>2898</v>
      </c>
      <c r="AD110" s="310" t="s">
        <v>2898</v>
      </c>
      <c r="AE110" s="310" t="s">
        <v>2898</v>
      </c>
      <c r="AF110" s="310" t="s">
        <v>2898</v>
      </c>
      <c r="AG110" s="310" t="s">
        <v>2898</v>
      </c>
      <c r="AH110" s="310" t="s">
        <v>2898</v>
      </c>
      <c r="AI110" s="310" t="s">
        <v>2898</v>
      </c>
      <c r="AJ110" s="310" t="s">
        <v>2898</v>
      </c>
      <c r="AK110" s="310" t="s">
        <v>2898</v>
      </c>
      <c r="AL110" s="310" t="s">
        <v>2898</v>
      </c>
    </row>
    <row r="111" spans="2:38" hidden="1" outlineLevel="1" x14ac:dyDescent="0.3">
      <c r="B111" s="529"/>
      <c r="C111" s="521" t="s">
        <v>3140</v>
      </c>
      <c r="D111" s="590" t="s">
        <v>3164</v>
      </c>
      <c r="E111" s="310" t="s">
        <v>2898</v>
      </c>
      <c r="F111" s="310" t="s">
        <v>2898</v>
      </c>
      <c r="G111" s="310" t="s">
        <v>2898</v>
      </c>
      <c r="H111" s="310" t="s">
        <v>2898</v>
      </c>
      <c r="I111" s="310" t="s">
        <v>2898</v>
      </c>
      <c r="J111" s="310" t="s">
        <v>2898</v>
      </c>
      <c r="K111" s="310" t="s">
        <v>2898</v>
      </c>
      <c r="L111" s="310" t="s">
        <v>2898</v>
      </c>
      <c r="M111" s="310" t="s">
        <v>2898</v>
      </c>
      <c r="N111" s="310" t="s">
        <v>2898</v>
      </c>
      <c r="O111" s="310" t="s">
        <v>2898</v>
      </c>
      <c r="P111" s="310" t="s">
        <v>2898</v>
      </c>
      <c r="Q111" s="310" t="s">
        <v>2898</v>
      </c>
      <c r="R111" s="310" t="s">
        <v>2898</v>
      </c>
      <c r="S111" s="310" t="s">
        <v>2898</v>
      </c>
      <c r="T111" s="310" t="s">
        <v>2898</v>
      </c>
      <c r="U111" s="310" t="s">
        <v>2898</v>
      </c>
      <c r="V111" s="310" t="s">
        <v>2898</v>
      </c>
      <c r="W111" s="310" t="s">
        <v>2898</v>
      </c>
      <c r="X111" s="310" t="s">
        <v>2898</v>
      </c>
      <c r="Y111" s="310" t="s">
        <v>2898</v>
      </c>
      <c r="Z111" s="310" t="s">
        <v>2898</v>
      </c>
      <c r="AA111" s="310" t="s">
        <v>2898</v>
      </c>
      <c r="AB111" s="310" t="s">
        <v>2898</v>
      </c>
      <c r="AC111" s="310" t="s">
        <v>2898</v>
      </c>
      <c r="AD111" s="310" t="s">
        <v>2898</v>
      </c>
      <c r="AE111" s="310" t="s">
        <v>2898</v>
      </c>
      <c r="AF111" s="310" t="s">
        <v>2898</v>
      </c>
      <c r="AG111" s="310" t="s">
        <v>2898</v>
      </c>
      <c r="AH111" s="310" t="s">
        <v>2898</v>
      </c>
      <c r="AI111" s="310" t="s">
        <v>2898</v>
      </c>
      <c r="AJ111" s="310" t="s">
        <v>2898</v>
      </c>
      <c r="AK111" s="310" t="s">
        <v>2898</v>
      </c>
      <c r="AL111" s="310" t="s">
        <v>2898</v>
      </c>
    </row>
    <row r="112" spans="2:38" hidden="1" outlineLevel="1" x14ac:dyDescent="0.3">
      <c r="B112" s="529"/>
      <c r="C112" s="521" t="s">
        <v>3140</v>
      </c>
      <c r="D112" s="590" t="s">
        <v>3165</v>
      </c>
      <c r="E112" s="310" t="s">
        <v>2898</v>
      </c>
      <c r="F112" s="310" t="s">
        <v>2898</v>
      </c>
      <c r="G112" s="310" t="s">
        <v>2898</v>
      </c>
      <c r="H112" s="310" t="s">
        <v>2898</v>
      </c>
      <c r="I112" s="310" t="s">
        <v>2898</v>
      </c>
      <c r="J112" s="310" t="s">
        <v>2898</v>
      </c>
      <c r="K112" s="310" t="s">
        <v>2898</v>
      </c>
      <c r="L112" s="310" t="s">
        <v>2898</v>
      </c>
      <c r="M112" s="310" t="s">
        <v>2898</v>
      </c>
      <c r="N112" s="310" t="s">
        <v>2898</v>
      </c>
      <c r="O112" s="310" t="s">
        <v>2898</v>
      </c>
      <c r="P112" s="310" t="s">
        <v>2898</v>
      </c>
      <c r="Q112" s="310" t="s">
        <v>2898</v>
      </c>
      <c r="R112" s="310" t="s">
        <v>2898</v>
      </c>
      <c r="S112" s="310" t="s">
        <v>2898</v>
      </c>
      <c r="T112" s="310" t="s">
        <v>2898</v>
      </c>
      <c r="U112" s="310" t="s">
        <v>2898</v>
      </c>
      <c r="V112" s="310" t="s">
        <v>2898</v>
      </c>
      <c r="W112" s="310" t="s">
        <v>2898</v>
      </c>
      <c r="X112" s="310" t="s">
        <v>2898</v>
      </c>
      <c r="Y112" s="310" t="s">
        <v>2898</v>
      </c>
      <c r="Z112" s="310" t="s">
        <v>2898</v>
      </c>
      <c r="AA112" s="310" t="s">
        <v>2898</v>
      </c>
      <c r="AB112" s="310" t="s">
        <v>2898</v>
      </c>
      <c r="AC112" s="310" t="s">
        <v>2898</v>
      </c>
      <c r="AD112" s="310" t="s">
        <v>2898</v>
      </c>
      <c r="AE112" s="310" t="s">
        <v>2898</v>
      </c>
      <c r="AF112" s="310" t="s">
        <v>2898</v>
      </c>
      <c r="AG112" s="310" t="s">
        <v>2898</v>
      </c>
      <c r="AH112" s="310" t="s">
        <v>2898</v>
      </c>
      <c r="AI112" s="310" t="s">
        <v>2898</v>
      </c>
      <c r="AJ112" s="310" t="s">
        <v>2898</v>
      </c>
      <c r="AK112" s="310" t="s">
        <v>2898</v>
      </c>
      <c r="AL112" s="310" t="s">
        <v>2898</v>
      </c>
    </row>
    <row r="113" spans="2:38" hidden="1" outlineLevel="1" x14ac:dyDescent="0.3">
      <c r="B113" s="529"/>
      <c r="C113" s="521" t="s">
        <v>3140</v>
      </c>
      <c r="D113" s="590" t="s">
        <v>3166</v>
      </c>
      <c r="E113" s="310" t="s">
        <v>2898</v>
      </c>
      <c r="F113" s="310" t="s">
        <v>2898</v>
      </c>
      <c r="G113" s="310" t="s">
        <v>2898</v>
      </c>
      <c r="H113" s="310" t="s">
        <v>2898</v>
      </c>
      <c r="I113" s="310" t="s">
        <v>2898</v>
      </c>
      <c r="J113" s="310" t="s">
        <v>2898</v>
      </c>
      <c r="K113" s="310" t="s">
        <v>2898</v>
      </c>
      <c r="L113" s="310" t="s">
        <v>2898</v>
      </c>
      <c r="M113" s="310" t="s">
        <v>2898</v>
      </c>
      <c r="N113" s="310" t="s">
        <v>2898</v>
      </c>
      <c r="O113" s="310" t="s">
        <v>2898</v>
      </c>
      <c r="P113" s="310" t="s">
        <v>2898</v>
      </c>
      <c r="Q113" s="310" t="s">
        <v>2898</v>
      </c>
      <c r="R113" s="310" t="s">
        <v>2898</v>
      </c>
      <c r="S113" s="310" t="s">
        <v>2898</v>
      </c>
      <c r="T113" s="310" t="s">
        <v>2898</v>
      </c>
      <c r="U113" s="310" t="s">
        <v>2898</v>
      </c>
      <c r="V113" s="310" t="s">
        <v>2898</v>
      </c>
      <c r="W113" s="310" t="s">
        <v>2898</v>
      </c>
      <c r="X113" s="310" t="s">
        <v>2898</v>
      </c>
      <c r="Y113" s="310" t="s">
        <v>2898</v>
      </c>
      <c r="Z113" s="310" t="s">
        <v>2898</v>
      </c>
      <c r="AA113" s="310" t="s">
        <v>2898</v>
      </c>
      <c r="AB113" s="310" t="s">
        <v>2898</v>
      </c>
      <c r="AC113" s="310" t="s">
        <v>2898</v>
      </c>
      <c r="AD113" s="310" t="s">
        <v>2898</v>
      </c>
      <c r="AE113" s="310" t="s">
        <v>2898</v>
      </c>
      <c r="AF113" s="310" t="s">
        <v>2898</v>
      </c>
      <c r="AG113" s="310" t="s">
        <v>2898</v>
      </c>
      <c r="AH113" s="310" t="s">
        <v>2898</v>
      </c>
      <c r="AI113" s="310" t="s">
        <v>2898</v>
      </c>
      <c r="AJ113" s="310" t="s">
        <v>2898</v>
      </c>
      <c r="AK113" s="310" t="s">
        <v>2898</v>
      </c>
      <c r="AL113" s="310" t="s">
        <v>2898</v>
      </c>
    </row>
    <row r="114" spans="2:38" hidden="1" outlineLevel="1" x14ac:dyDescent="0.3">
      <c r="B114" s="529"/>
      <c r="C114" s="521" t="s">
        <v>3140</v>
      </c>
      <c r="D114" s="590" t="s">
        <v>3167</v>
      </c>
      <c r="E114" s="310" t="s">
        <v>2898</v>
      </c>
      <c r="F114" s="310" t="s">
        <v>2898</v>
      </c>
      <c r="G114" s="310" t="s">
        <v>2898</v>
      </c>
      <c r="H114" s="310" t="s">
        <v>2898</v>
      </c>
      <c r="I114" s="310" t="s">
        <v>2898</v>
      </c>
      <c r="J114" s="310" t="s">
        <v>2898</v>
      </c>
      <c r="K114" s="310" t="s">
        <v>2898</v>
      </c>
      <c r="L114" s="310" t="s">
        <v>2898</v>
      </c>
      <c r="M114" s="310" t="s">
        <v>2898</v>
      </c>
      <c r="N114" s="310" t="s">
        <v>2898</v>
      </c>
      <c r="O114" s="310" t="s">
        <v>2898</v>
      </c>
      <c r="P114" s="310" t="s">
        <v>2898</v>
      </c>
      <c r="Q114" s="310" t="s">
        <v>2898</v>
      </c>
      <c r="R114" s="310" t="s">
        <v>2898</v>
      </c>
      <c r="S114" s="310" t="s">
        <v>2898</v>
      </c>
      <c r="T114" s="310" t="s">
        <v>2898</v>
      </c>
      <c r="U114" s="310" t="s">
        <v>2898</v>
      </c>
      <c r="V114" s="310" t="s">
        <v>2898</v>
      </c>
      <c r="W114" s="310" t="s">
        <v>2898</v>
      </c>
      <c r="X114" s="310" t="s">
        <v>2898</v>
      </c>
      <c r="Y114" s="310" t="s">
        <v>2898</v>
      </c>
      <c r="Z114" s="310" t="s">
        <v>2898</v>
      </c>
      <c r="AA114" s="310" t="s">
        <v>2898</v>
      </c>
      <c r="AB114" s="310" t="s">
        <v>2898</v>
      </c>
      <c r="AC114" s="310" t="s">
        <v>2898</v>
      </c>
      <c r="AD114" s="310" t="s">
        <v>2898</v>
      </c>
      <c r="AE114" s="310" t="s">
        <v>2898</v>
      </c>
      <c r="AF114" s="310" t="s">
        <v>2898</v>
      </c>
      <c r="AG114" s="310" t="s">
        <v>2898</v>
      </c>
      <c r="AH114" s="310" t="s">
        <v>2898</v>
      </c>
      <c r="AI114" s="310" t="s">
        <v>2898</v>
      </c>
      <c r="AJ114" s="310" t="s">
        <v>2898</v>
      </c>
      <c r="AK114" s="310" t="s">
        <v>2898</v>
      </c>
      <c r="AL114" s="310" t="s">
        <v>2898</v>
      </c>
    </row>
    <row r="115" spans="2:38" hidden="1" outlineLevel="1" x14ac:dyDescent="0.3">
      <c r="B115" s="529"/>
      <c r="C115" s="521" t="s">
        <v>3140</v>
      </c>
      <c r="D115" s="590" t="s">
        <v>3168</v>
      </c>
      <c r="E115" s="310" t="s">
        <v>2898</v>
      </c>
      <c r="F115" s="310" t="s">
        <v>2898</v>
      </c>
      <c r="G115" s="310" t="s">
        <v>2898</v>
      </c>
      <c r="H115" s="310" t="s">
        <v>2898</v>
      </c>
      <c r="I115" s="310" t="s">
        <v>2898</v>
      </c>
      <c r="J115" s="310" t="s">
        <v>2898</v>
      </c>
      <c r="K115" s="310" t="s">
        <v>2898</v>
      </c>
      <c r="L115" s="310" t="s">
        <v>2898</v>
      </c>
      <c r="M115" s="310" t="s">
        <v>2898</v>
      </c>
      <c r="N115" s="310" t="s">
        <v>2898</v>
      </c>
      <c r="O115" s="310" t="s">
        <v>2898</v>
      </c>
      <c r="P115" s="310" t="s">
        <v>2898</v>
      </c>
      <c r="Q115" s="310" t="s">
        <v>2898</v>
      </c>
      <c r="R115" s="310" t="s">
        <v>2898</v>
      </c>
      <c r="S115" s="310" t="s">
        <v>2898</v>
      </c>
      <c r="T115" s="310" t="s">
        <v>2898</v>
      </c>
      <c r="U115" s="310" t="s">
        <v>2898</v>
      </c>
      <c r="V115" s="310" t="s">
        <v>2898</v>
      </c>
      <c r="W115" s="310" t="s">
        <v>2898</v>
      </c>
      <c r="X115" s="310" t="s">
        <v>2898</v>
      </c>
      <c r="Y115" s="310" t="s">
        <v>2898</v>
      </c>
      <c r="Z115" s="310" t="s">
        <v>2898</v>
      </c>
      <c r="AA115" s="310" t="s">
        <v>2898</v>
      </c>
      <c r="AB115" s="310" t="s">
        <v>2898</v>
      </c>
      <c r="AC115" s="310" t="s">
        <v>2898</v>
      </c>
      <c r="AD115" s="310" t="s">
        <v>2898</v>
      </c>
      <c r="AE115" s="310" t="s">
        <v>2898</v>
      </c>
      <c r="AF115" s="310" t="s">
        <v>2898</v>
      </c>
      <c r="AG115" s="310" t="s">
        <v>2898</v>
      </c>
      <c r="AH115" s="310" t="s">
        <v>2898</v>
      </c>
      <c r="AI115" s="310" t="s">
        <v>2898</v>
      </c>
      <c r="AJ115" s="310" t="s">
        <v>2898</v>
      </c>
      <c r="AK115" s="310" t="s">
        <v>2898</v>
      </c>
      <c r="AL115" s="310" t="s">
        <v>2898</v>
      </c>
    </row>
    <row r="116" spans="2:38" hidden="1" outlineLevel="1" x14ac:dyDescent="0.3">
      <c r="B116" s="529"/>
      <c r="C116" s="521" t="s">
        <v>3140</v>
      </c>
      <c r="D116" s="590" t="s">
        <v>3169</v>
      </c>
      <c r="E116" s="310" t="s">
        <v>2898</v>
      </c>
      <c r="F116" s="310" t="s">
        <v>2898</v>
      </c>
      <c r="G116" s="310" t="s">
        <v>2898</v>
      </c>
      <c r="H116" s="310" t="s">
        <v>2898</v>
      </c>
      <c r="I116" s="310" t="s">
        <v>2898</v>
      </c>
      <c r="J116" s="310" t="s">
        <v>2898</v>
      </c>
      <c r="K116" s="310" t="s">
        <v>2898</v>
      </c>
      <c r="L116" s="310" t="s">
        <v>2898</v>
      </c>
      <c r="M116" s="310" t="s">
        <v>2898</v>
      </c>
      <c r="N116" s="310" t="s">
        <v>2898</v>
      </c>
      <c r="O116" s="310" t="s">
        <v>2898</v>
      </c>
      <c r="P116" s="310" t="s">
        <v>2898</v>
      </c>
      <c r="Q116" s="310" t="s">
        <v>2898</v>
      </c>
      <c r="R116" s="310" t="s">
        <v>2898</v>
      </c>
      <c r="S116" s="310" t="s">
        <v>2898</v>
      </c>
      <c r="T116" s="310" t="s">
        <v>2898</v>
      </c>
      <c r="U116" s="310" t="s">
        <v>2898</v>
      </c>
      <c r="V116" s="310" t="s">
        <v>2898</v>
      </c>
      <c r="W116" s="310" t="s">
        <v>2898</v>
      </c>
      <c r="X116" s="310" t="s">
        <v>2898</v>
      </c>
      <c r="Y116" s="310" t="s">
        <v>2898</v>
      </c>
      <c r="Z116" s="310" t="s">
        <v>2898</v>
      </c>
      <c r="AA116" s="310" t="s">
        <v>2898</v>
      </c>
      <c r="AB116" s="310" t="s">
        <v>2898</v>
      </c>
      <c r="AC116" s="310" t="s">
        <v>2898</v>
      </c>
      <c r="AD116" s="310" t="s">
        <v>2898</v>
      </c>
      <c r="AE116" s="310" t="s">
        <v>2898</v>
      </c>
      <c r="AF116" s="310" t="s">
        <v>2898</v>
      </c>
      <c r="AG116" s="310" t="s">
        <v>2898</v>
      </c>
      <c r="AH116" s="310" t="s">
        <v>2898</v>
      </c>
      <c r="AI116" s="310" t="s">
        <v>2898</v>
      </c>
      <c r="AJ116" s="310" t="s">
        <v>2898</v>
      </c>
      <c r="AK116" s="310" t="s">
        <v>2898</v>
      </c>
      <c r="AL116" s="310" t="s">
        <v>2898</v>
      </c>
    </row>
    <row r="117" spans="2:38" hidden="1" outlineLevel="1" x14ac:dyDescent="0.3">
      <c r="B117" s="529"/>
      <c r="C117" s="521" t="s">
        <v>3140</v>
      </c>
      <c r="D117" s="590" t="s">
        <v>3170</v>
      </c>
      <c r="E117" s="310" t="s">
        <v>2898</v>
      </c>
      <c r="F117" s="310" t="s">
        <v>2898</v>
      </c>
      <c r="G117" s="310" t="s">
        <v>2898</v>
      </c>
      <c r="H117" s="310" t="s">
        <v>2898</v>
      </c>
      <c r="I117" s="310" t="s">
        <v>2898</v>
      </c>
      <c r="J117" s="310" t="s">
        <v>2898</v>
      </c>
      <c r="K117" s="310" t="s">
        <v>2898</v>
      </c>
      <c r="L117" s="310" t="s">
        <v>2898</v>
      </c>
      <c r="M117" s="310" t="s">
        <v>2898</v>
      </c>
      <c r="N117" s="310" t="s">
        <v>2898</v>
      </c>
      <c r="O117" s="310" t="s">
        <v>2898</v>
      </c>
      <c r="P117" s="310" t="s">
        <v>2898</v>
      </c>
      <c r="Q117" s="310" t="s">
        <v>2898</v>
      </c>
      <c r="R117" s="310" t="s">
        <v>2898</v>
      </c>
      <c r="S117" s="310" t="s">
        <v>2898</v>
      </c>
      <c r="T117" s="310" t="s">
        <v>2898</v>
      </c>
      <c r="U117" s="310" t="s">
        <v>2898</v>
      </c>
      <c r="V117" s="310" t="s">
        <v>2898</v>
      </c>
      <c r="W117" s="310" t="s">
        <v>2898</v>
      </c>
      <c r="X117" s="310" t="s">
        <v>2898</v>
      </c>
      <c r="Y117" s="310" t="s">
        <v>2898</v>
      </c>
      <c r="Z117" s="310" t="s">
        <v>2898</v>
      </c>
      <c r="AA117" s="310" t="s">
        <v>2898</v>
      </c>
      <c r="AB117" s="310" t="s">
        <v>2898</v>
      </c>
      <c r="AC117" s="310" t="s">
        <v>2898</v>
      </c>
      <c r="AD117" s="310" t="s">
        <v>2898</v>
      </c>
      <c r="AE117" s="310" t="s">
        <v>2898</v>
      </c>
      <c r="AF117" s="310" t="s">
        <v>2898</v>
      </c>
      <c r="AG117" s="310" t="s">
        <v>2898</v>
      </c>
      <c r="AH117" s="310" t="s">
        <v>2898</v>
      </c>
      <c r="AI117" s="310" t="s">
        <v>2898</v>
      </c>
      <c r="AJ117" s="310" t="s">
        <v>2898</v>
      </c>
      <c r="AK117" s="310" t="s">
        <v>2898</v>
      </c>
      <c r="AL117" s="310" t="s">
        <v>2898</v>
      </c>
    </row>
    <row r="118" spans="2:38" hidden="1" outlineLevel="1" x14ac:dyDescent="0.3">
      <c r="B118" s="529"/>
      <c r="C118" s="521" t="s">
        <v>3140</v>
      </c>
      <c r="D118" s="590" t="s">
        <v>3171</v>
      </c>
      <c r="E118" s="310" t="s">
        <v>2898</v>
      </c>
      <c r="F118" s="310" t="s">
        <v>2898</v>
      </c>
      <c r="G118" s="310" t="s">
        <v>2898</v>
      </c>
      <c r="H118" s="310" t="s">
        <v>2898</v>
      </c>
      <c r="I118" s="310" t="s">
        <v>2898</v>
      </c>
      <c r="J118" s="310" t="s">
        <v>2898</v>
      </c>
      <c r="K118" s="310" t="s">
        <v>2898</v>
      </c>
      <c r="L118" s="310" t="s">
        <v>2898</v>
      </c>
      <c r="M118" s="310" t="s">
        <v>2898</v>
      </c>
      <c r="N118" s="310" t="s">
        <v>2898</v>
      </c>
      <c r="O118" s="310" t="s">
        <v>2898</v>
      </c>
      <c r="P118" s="310" t="s">
        <v>2898</v>
      </c>
      <c r="Q118" s="310" t="s">
        <v>2898</v>
      </c>
      <c r="R118" s="310" t="s">
        <v>2898</v>
      </c>
      <c r="S118" s="310" t="s">
        <v>2898</v>
      </c>
      <c r="T118" s="310" t="s">
        <v>2898</v>
      </c>
      <c r="U118" s="310" t="s">
        <v>2898</v>
      </c>
      <c r="V118" s="310" t="s">
        <v>2898</v>
      </c>
      <c r="W118" s="310" t="s">
        <v>2898</v>
      </c>
      <c r="X118" s="310" t="s">
        <v>2898</v>
      </c>
      <c r="Y118" s="310" t="s">
        <v>2898</v>
      </c>
      <c r="Z118" s="310" t="s">
        <v>2898</v>
      </c>
      <c r="AA118" s="310" t="s">
        <v>2898</v>
      </c>
      <c r="AB118" s="310" t="s">
        <v>2898</v>
      </c>
      <c r="AC118" s="310" t="s">
        <v>2898</v>
      </c>
      <c r="AD118" s="310" t="s">
        <v>2898</v>
      </c>
      <c r="AE118" s="310" t="s">
        <v>2898</v>
      </c>
      <c r="AF118" s="310" t="s">
        <v>2898</v>
      </c>
      <c r="AG118" s="310" t="s">
        <v>2898</v>
      </c>
      <c r="AH118" s="310" t="s">
        <v>2898</v>
      </c>
      <c r="AI118" s="310" t="s">
        <v>2898</v>
      </c>
      <c r="AJ118" s="310" t="s">
        <v>2898</v>
      </c>
      <c r="AK118" s="310" t="s">
        <v>2898</v>
      </c>
      <c r="AL118" s="310" t="s">
        <v>2898</v>
      </c>
    </row>
    <row r="119" spans="2:38" hidden="1" outlineLevel="1" x14ac:dyDescent="0.3">
      <c r="B119" s="529"/>
      <c r="C119" s="521" t="s">
        <v>3140</v>
      </c>
      <c r="D119" s="590" t="s">
        <v>3172</v>
      </c>
      <c r="E119" s="310" t="s">
        <v>2898</v>
      </c>
      <c r="F119" s="310" t="s">
        <v>2898</v>
      </c>
      <c r="G119" s="310" t="s">
        <v>2898</v>
      </c>
      <c r="H119" s="310" t="s">
        <v>2898</v>
      </c>
      <c r="I119" s="310" t="s">
        <v>2898</v>
      </c>
      <c r="J119" s="310" t="s">
        <v>2898</v>
      </c>
      <c r="K119" s="310" t="s">
        <v>2898</v>
      </c>
      <c r="L119" s="310" t="s">
        <v>2898</v>
      </c>
      <c r="M119" s="310" t="s">
        <v>2898</v>
      </c>
      <c r="N119" s="310" t="s">
        <v>2898</v>
      </c>
      <c r="O119" s="310" t="s">
        <v>2898</v>
      </c>
      <c r="P119" s="310" t="s">
        <v>2898</v>
      </c>
      <c r="Q119" s="310" t="s">
        <v>2898</v>
      </c>
      <c r="R119" s="310" t="s">
        <v>2898</v>
      </c>
      <c r="S119" s="310" t="s">
        <v>2898</v>
      </c>
      <c r="T119" s="310" t="s">
        <v>2898</v>
      </c>
      <c r="U119" s="310" t="s">
        <v>2898</v>
      </c>
      <c r="V119" s="310" t="s">
        <v>2898</v>
      </c>
      <c r="W119" s="310" t="s">
        <v>2898</v>
      </c>
      <c r="X119" s="310" t="s">
        <v>2898</v>
      </c>
      <c r="Y119" s="310" t="s">
        <v>2898</v>
      </c>
      <c r="Z119" s="310" t="s">
        <v>2898</v>
      </c>
      <c r="AA119" s="310" t="s">
        <v>2898</v>
      </c>
      <c r="AB119" s="310" t="s">
        <v>2898</v>
      </c>
      <c r="AC119" s="310" t="s">
        <v>2898</v>
      </c>
      <c r="AD119" s="310" t="s">
        <v>2898</v>
      </c>
      <c r="AE119" s="310" t="s">
        <v>2898</v>
      </c>
      <c r="AF119" s="310" t="s">
        <v>2898</v>
      </c>
      <c r="AG119" s="310" t="s">
        <v>2898</v>
      </c>
      <c r="AH119" s="310" t="s">
        <v>2898</v>
      </c>
      <c r="AI119" s="310" t="s">
        <v>2898</v>
      </c>
      <c r="AJ119" s="310" t="s">
        <v>2898</v>
      </c>
      <c r="AK119" s="310" t="s">
        <v>2898</v>
      </c>
      <c r="AL119" s="310" t="s">
        <v>2898</v>
      </c>
    </row>
    <row r="120" spans="2:38" hidden="1" outlineLevel="1" x14ac:dyDescent="0.3">
      <c r="B120" s="529"/>
      <c r="C120" s="521" t="s">
        <v>3140</v>
      </c>
      <c r="D120" s="590" t="s">
        <v>3173</v>
      </c>
      <c r="E120" s="310" t="s">
        <v>2898</v>
      </c>
      <c r="F120" s="310" t="s">
        <v>2898</v>
      </c>
      <c r="G120" s="310" t="s">
        <v>2898</v>
      </c>
      <c r="H120" s="310" t="s">
        <v>2898</v>
      </c>
      <c r="I120" s="310" t="s">
        <v>2898</v>
      </c>
      <c r="J120" s="310" t="s">
        <v>2898</v>
      </c>
      <c r="K120" s="310" t="s">
        <v>2898</v>
      </c>
      <c r="L120" s="310" t="s">
        <v>2898</v>
      </c>
      <c r="M120" s="310" t="s">
        <v>2898</v>
      </c>
      <c r="N120" s="310" t="s">
        <v>2898</v>
      </c>
      <c r="O120" s="310" t="s">
        <v>2898</v>
      </c>
      <c r="P120" s="310" t="s">
        <v>2898</v>
      </c>
      <c r="Q120" s="310" t="s">
        <v>2898</v>
      </c>
      <c r="R120" s="310" t="s">
        <v>2898</v>
      </c>
      <c r="S120" s="310" t="s">
        <v>2898</v>
      </c>
      <c r="T120" s="310" t="s">
        <v>2898</v>
      </c>
      <c r="U120" s="310" t="s">
        <v>2898</v>
      </c>
      <c r="V120" s="310" t="s">
        <v>2898</v>
      </c>
      <c r="W120" s="310" t="s">
        <v>2898</v>
      </c>
      <c r="X120" s="310" t="s">
        <v>2898</v>
      </c>
      <c r="Y120" s="310" t="s">
        <v>2898</v>
      </c>
      <c r="Z120" s="310" t="s">
        <v>2898</v>
      </c>
      <c r="AA120" s="310" t="s">
        <v>2898</v>
      </c>
      <c r="AB120" s="310" t="s">
        <v>2898</v>
      </c>
      <c r="AC120" s="310" t="s">
        <v>2898</v>
      </c>
      <c r="AD120" s="310" t="s">
        <v>2898</v>
      </c>
      <c r="AE120" s="310" t="s">
        <v>2898</v>
      </c>
      <c r="AF120" s="310" t="s">
        <v>2898</v>
      </c>
      <c r="AG120" s="310" t="s">
        <v>2898</v>
      </c>
      <c r="AH120" s="310" t="s">
        <v>2898</v>
      </c>
      <c r="AI120" s="310" t="s">
        <v>2898</v>
      </c>
      <c r="AJ120" s="310" t="s">
        <v>2898</v>
      </c>
      <c r="AK120" s="310" t="s">
        <v>2898</v>
      </c>
      <c r="AL120" s="310" t="s">
        <v>2898</v>
      </c>
    </row>
    <row r="121" spans="2:38" hidden="1" outlineLevel="1" x14ac:dyDescent="0.3">
      <c r="B121" s="529"/>
      <c r="C121" s="521" t="s">
        <v>3140</v>
      </c>
      <c r="D121" s="590" t="s">
        <v>3174</v>
      </c>
      <c r="E121" s="310" t="s">
        <v>2898</v>
      </c>
      <c r="F121" s="310" t="s">
        <v>2898</v>
      </c>
      <c r="G121" s="310" t="s">
        <v>2898</v>
      </c>
      <c r="H121" s="310" t="s">
        <v>2898</v>
      </c>
      <c r="I121" s="310" t="s">
        <v>2898</v>
      </c>
      <c r="J121" s="310" t="s">
        <v>2898</v>
      </c>
      <c r="K121" s="310" t="s">
        <v>2898</v>
      </c>
      <c r="L121" s="310" t="s">
        <v>2898</v>
      </c>
      <c r="M121" s="310" t="s">
        <v>2898</v>
      </c>
      <c r="N121" s="310" t="s">
        <v>2898</v>
      </c>
      <c r="O121" s="310" t="s">
        <v>2898</v>
      </c>
      <c r="P121" s="310" t="s">
        <v>2898</v>
      </c>
      <c r="Q121" s="310" t="s">
        <v>2898</v>
      </c>
      <c r="R121" s="310" t="s">
        <v>2898</v>
      </c>
      <c r="S121" s="310" t="s">
        <v>2898</v>
      </c>
      <c r="T121" s="310" t="s">
        <v>2898</v>
      </c>
      <c r="U121" s="310" t="s">
        <v>2898</v>
      </c>
      <c r="V121" s="310" t="s">
        <v>2898</v>
      </c>
      <c r="W121" s="310" t="s">
        <v>2898</v>
      </c>
      <c r="X121" s="310" t="s">
        <v>2898</v>
      </c>
      <c r="Y121" s="310" t="s">
        <v>2898</v>
      </c>
      <c r="Z121" s="310" t="s">
        <v>2898</v>
      </c>
      <c r="AA121" s="310" t="s">
        <v>2898</v>
      </c>
      <c r="AB121" s="310" t="s">
        <v>2898</v>
      </c>
      <c r="AC121" s="310" t="s">
        <v>2898</v>
      </c>
      <c r="AD121" s="310" t="s">
        <v>2898</v>
      </c>
      <c r="AE121" s="310" t="s">
        <v>2898</v>
      </c>
      <c r="AF121" s="310" t="s">
        <v>2898</v>
      </c>
      <c r="AG121" s="310" t="s">
        <v>2898</v>
      </c>
      <c r="AH121" s="310" t="s">
        <v>2898</v>
      </c>
      <c r="AI121" s="310" t="s">
        <v>2898</v>
      </c>
      <c r="AJ121" s="310" t="s">
        <v>2898</v>
      </c>
      <c r="AK121" s="310" t="s">
        <v>2898</v>
      </c>
      <c r="AL121" s="310" t="s">
        <v>2898</v>
      </c>
    </row>
    <row r="122" spans="2:38" hidden="1" outlineLevel="1" x14ac:dyDescent="0.3">
      <c r="B122" s="529"/>
      <c r="C122" s="521" t="s">
        <v>3140</v>
      </c>
      <c r="D122" s="590" t="s">
        <v>3175</v>
      </c>
      <c r="E122" s="310" t="s">
        <v>2898</v>
      </c>
      <c r="F122" s="310" t="s">
        <v>2898</v>
      </c>
      <c r="G122" s="310" t="s">
        <v>2898</v>
      </c>
      <c r="H122" s="310" t="s">
        <v>2898</v>
      </c>
      <c r="I122" s="310" t="s">
        <v>2898</v>
      </c>
      <c r="J122" s="310" t="s">
        <v>2898</v>
      </c>
      <c r="K122" s="310" t="s">
        <v>2898</v>
      </c>
      <c r="L122" s="310" t="s">
        <v>2898</v>
      </c>
      <c r="M122" s="310" t="s">
        <v>2898</v>
      </c>
      <c r="N122" s="310" t="s">
        <v>2898</v>
      </c>
      <c r="O122" s="310" t="s">
        <v>2898</v>
      </c>
      <c r="P122" s="310" t="s">
        <v>2898</v>
      </c>
      <c r="Q122" s="310" t="s">
        <v>2898</v>
      </c>
      <c r="R122" s="310" t="s">
        <v>2898</v>
      </c>
      <c r="S122" s="310" t="s">
        <v>2898</v>
      </c>
      <c r="T122" s="310" t="s">
        <v>2898</v>
      </c>
      <c r="U122" s="310" t="s">
        <v>2898</v>
      </c>
      <c r="V122" s="310" t="s">
        <v>2898</v>
      </c>
      <c r="W122" s="310" t="s">
        <v>2898</v>
      </c>
      <c r="X122" s="310" t="s">
        <v>2898</v>
      </c>
      <c r="Y122" s="310" t="s">
        <v>2898</v>
      </c>
      <c r="Z122" s="310" t="s">
        <v>2898</v>
      </c>
      <c r="AA122" s="310" t="s">
        <v>2898</v>
      </c>
      <c r="AB122" s="310" t="s">
        <v>2898</v>
      </c>
      <c r="AC122" s="310" t="s">
        <v>2898</v>
      </c>
      <c r="AD122" s="310" t="s">
        <v>2898</v>
      </c>
      <c r="AE122" s="310" t="s">
        <v>2898</v>
      </c>
      <c r="AF122" s="310" t="s">
        <v>2898</v>
      </c>
      <c r="AG122" s="310" t="s">
        <v>2898</v>
      </c>
      <c r="AH122" s="310" t="s">
        <v>2898</v>
      </c>
      <c r="AI122" s="310" t="s">
        <v>2898</v>
      </c>
      <c r="AJ122" s="310" t="s">
        <v>2898</v>
      </c>
      <c r="AK122" s="310" t="s">
        <v>2898</v>
      </c>
      <c r="AL122" s="310" t="s">
        <v>2898</v>
      </c>
    </row>
    <row r="123" spans="2:38" hidden="1" outlineLevel="1" x14ac:dyDescent="0.3">
      <c r="B123" s="529"/>
      <c r="C123" s="521" t="s">
        <v>3140</v>
      </c>
      <c r="D123" s="590" t="s">
        <v>3176</v>
      </c>
      <c r="E123" s="310" t="s">
        <v>2898</v>
      </c>
      <c r="F123" s="310" t="s">
        <v>2898</v>
      </c>
      <c r="G123" s="310" t="s">
        <v>2898</v>
      </c>
      <c r="H123" s="310" t="s">
        <v>2898</v>
      </c>
      <c r="I123" s="310" t="s">
        <v>2898</v>
      </c>
      <c r="J123" s="310" t="s">
        <v>2898</v>
      </c>
      <c r="K123" s="310" t="s">
        <v>2898</v>
      </c>
      <c r="L123" s="310" t="s">
        <v>2898</v>
      </c>
      <c r="M123" s="310" t="s">
        <v>2898</v>
      </c>
      <c r="N123" s="310" t="s">
        <v>2898</v>
      </c>
      <c r="O123" s="310" t="s">
        <v>2898</v>
      </c>
      <c r="P123" s="310" t="s">
        <v>2898</v>
      </c>
      <c r="Q123" s="310" t="s">
        <v>2898</v>
      </c>
      <c r="R123" s="310" t="s">
        <v>2898</v>
      </c>
      <c r="S123" s="310" t="s">
        <v>2898</v>
      </c>
      <c r="T123" s="310" t="s">
        <v>2898</v>
      </c>
      <c r="U123" s="310" t="s">
        <v>2898</v>
      </c>
      <c r="V123" s="310" t="s">
        <v>2898</v>
      </c>
      <c r="W123" s="310" t="s">
        <v>2898</v>
      </c>
      <c r="X123" s="310" t="s">
        <v>2898</v>
      </c>
      <c r="Y123" s="310" t="s">
        <v>2898</v>
      </c>
      <c r="Z123" s="310" t="s">
        <v>2898</v>
      </c>
      <c r="AA123" s="310" t="s">
        <v>2898</v>
      </c>
      <c r="AB123" s="310" t="s">
        <v>2898</v>
      </c>
      <c r="AC123" s="310" t="s">
        <v>2898</v>
      </c>
      <c r="AD123" s="310" t="s">
        <v>2898</v>
      </c>
      <c r="AE123" s="310" t="s">
        <v>2898</v>
      </c>
      <c r="AF123" s="310" t="s">
        <v>2898</v>
      </c>
      <c r="AG123" s="310" t="s">
        <v>2898</v>
      </c>
      <c r="AH123" s="310" t="s">
        <v>2898</v>
      </c>
      <c r="AI123" s="310" t="s">
        <v>2898</v>
      </c>
      <c r="AJ123" s="310" t="s">
        <v>2898</v>
      </c>
      <c r="AK123" s="310" t="s">
        <v>2898</v>
      </c>
      <c r="AL123" s="310" t="s">
        <v>2898</v>
      </c>
    </row>
    <row r="124" spans="2:38" hidden="1" outlineLevel="1" x14ac:dyDescent="0.3">
      <c r="B124" s="529"/>
      <c r="C124" s="521" t="s">
        <v>3140</v>
      </c>
      <c r="D124" s="590" t="s">
        <v>3177</v>
      </c>
      <c r="E124" s="310" t="s">
        <v>2898</v>
      </c>
      <c r="F124" s="310" t="s">
        <v>2898</v>
      </c>
      <c r="G124" s="310" t="s">
        <v>2898</v>
      </c>
      <c r="H124" s="310" t="s">
        <v>2898</v>
      </c>
      <c r="I124" s="310" t="s">
        <v>2898</v>
      </c>
      <c r="J124" s="310" t="s">
        <v>2898</v>
      </c>
      <c r="K124" s="310" t="s">
        <v>2898</v>
      </c>
      <c r="L124" s="310" t="s">
        <v>2898</v>
      </c>
      <c r="M124" s="310" t="s">
        <v>2898</v>
      </c>
      <c r="N124" s="310" t="s">
        <v>2898</v>
      </c>
      <c r="O124" s="310" t="s">
        <v>2898</v>
      </c>
      <c r="P124" s="310" t="s">
        <v>2898</v>
      </c>
      <c r="Q124" s="310" t="s">
        <v>2898</v>
      </c>
      <c r="R124" s="310" t="s">
        <v>2898</v>
      </c>
      <c r="S124" s="310" t="s">
        <v>2898</v>
      </c>
      <c r="T124" s="310" t="s">
        <v>2898</v>
      </c>
      <c r="U124" s="310" t="s">
        <v>2898</v>
      </c>
      <c r="V124" s="310" t="s">
        <v>2898</v>
      </c>
      <c r="W124" s="310" t="s">
        <v>2898</v>
      </c>
      <c r="X124" s="310" t="s">
        <v>2898</v>
      </c>
      <c r="Y124" s="310" t="s">
        <v>2898</v>
      </c>
      <c r="Z124" s="310" t="s">
        <v>2898</v>
      </c>
      <c r="AA124" s="310" t="s">
        <v>2898</v>
      </c>
      <c r="AB124" s="310" t="s">
        <v>2898</v>
      </c>
      <c r="AC124" s="310" t="s">
        <v>2898</v>
      </c>
      <c r="AD124" s="310" t="s">
        <v>2898</v>
      </c>
      <c r="AE124" s="310" t="s">
        <v>2898</v>
      </c>
      <c r="AF124" s="310" t="s">
        <v>2898</v>
      </c>
      <c r="AG124" s="310" t="s">
        <v>2898</v>
      </c>
      <c r="AH124" s="310" t="s">
        <v>2898</v>
      </c>
      <c r="AI124" s="310" t="s">
        <v>2898</v>
      </c>
      <c r="AJ124" s="310" t="s">
        <v>2898</v>
      </c>
      <c r="AK124" s="310" t="s">
        <v>2898</v>
      </c>
      <c r="AL124" s="310" t="s">
        <v>2898</v>
      </c>
    </row>
    <row r="125" spans="2:38" hidden="1" outlineLevel="1" x14ac:dyDescent="0.3">
      <c r="B125" s="529"/>
      <c r="C125" s="521" t="s">
        <v>3140</v>
      </c>
      <c r="D125" s="590" t="s">
        <v>3178</v>
      </c>
      <c r="E125" s="310" t="s">
        <v>2898</v>
      </c>
      <c r="F125" s="310" t="s">
        <v>2898</v>
      </c>
      <c r="G125" s="310" t="s">
        <v>2898</v>
      </c>
      <c r="H125" s="310" t="s">
        <v>2898</v>
      </c>
      <c r="I125" s="310" t="s">
        <v>2898</v>
      </c>
      <c r="J125" s="310" t="s">
        <v>2898</v>
      </c>
      <c r="K125" s="310" t="s">
        <v>2898</v>
      </c>
      <c r="L125" s="310" t="s">
        <v>2898</v>
      </c>
      <c r="M125" s="310" t="s">
        <v>2898</v>
      </c>
      <c r="N125" s="310" t="s">
        <v>2898</v>
      </c>
      <c r="O125" s="310" t="s">
        <v>2898</v>
      </c>
      <c r="P125" s="310" t="s">
        <v>2898</v>
      </c>
      <c r="Q125" s="310" t="s">
        <v>2898</v>
      </c>
      <c r="R125" s="310" t="s">
        <v>2898</v>
      </c>
      <c r="S125" s="310" t="s">
        <v>2898</v>
      </c>
      <c r="T125" s="310" t="s">
        <v>2898</v>
      </c>
      <c r="U125" s="310" t="s">
        <v>2898</v>
      </c>
      <c r="V125" s="310" t="s">
        <v>2898</v>
      </c>
      <c r="W125" s="310" t="s">
        <v>2898</v>
      </c>
      <c r="X125" s="310" t="s">
        <v>2898</v>
      </c>
      <c r="Y125" s="310" t="s">
        <v>2898</v>
      </c>
      <c r="Z125" s="310" t="s">
        <v>2898</v>
      </c>
      <c r="AA125" s="310" t="s">
        <v>2898</v>
      </c>
      <c r="AB125" s="310" t="s">
        <v>2898</v>
      </c>
      <c r="AC125" s="310" t="s">
        <v>2898</v>
      </c>
      <c r="AD125" s="310" t="s">
        <v>2898</v>
      </c>
      <c r="AE125" s="310" t="s">
        <v>2898</v>
      </c>
      <c r="AF125" s="310" t="s">
        <v>2898</v>
      </c>
      <c r="AG125" s="310" t="s">
        <v>2898</v>
      </c>
      <c r="AH125" s="310" t="s">
        <v>2898</v>
      </c>
      <c r="AI125" s="310" t="s">
        <v>2898</v>
      </c>
      <c r="AJ125" s="310" t="s">
        <v>2898</v>
      </c>
      <c r="AK125" s="310" t="s">
        <v>2898</v>
      </c>
      <c r="AL125" s="310" t="s">
        <v>2898</v>
      </c>
    </row>
    <row r="126" spans="2:38" hidden="1" outlineLevel="1" x14ac:dyDescent="0.3">
      <c r="B126" s="529"/>
      <c r="C126" s="521" t="s">
        <v>3140</v>
      </c>
      <c r="D126" s="590" t="s">
        <v>3179</v>
      </c>
      <c r="E126" s="310" t="s">
        <v>2898</v>
      </c>
      <c r="F126" s="310" t="s">
        <v>2898</v>
      </c>
      <c r="G126" s="310" t="s">
        <v>2898</v>
      </c>
      <c r="H126" s="310" t="s">
        <v>2898</v>
      </c>
      <c r="I126" s="310" t="s">
        <v>2898</v>
      </c>
      <c r="J126" s="310" t="s">
        <v>2898</v>
      </c>
      <c r="K126" s="310" t="s">
        <v>2898</v>
      </c>
      <c r="L126" s="310" t="s">
        <v>2898</v>
      </c>
      <c r="M126" s="310" t="s">
        <v>2898</v>
      </c>
      <c r="N126" s="310" t="s">
        <v>2898</v>
      </c>
      <c r="O126" s="310" t="s">
        <v>2898</v>
      </c>
      <c r="P126" s="310" t="s">
        <v>2898</v>
      </c>
      <c r="Q126" s="310" t="s">
        <v>2898</v>
      </c>
      <c r="R126" s="310" t="s">
        <v>2898</v>
      </c>
      <c r="S126" s="310" t="s">
        <v>2898</v>
      </c>
      <c r="T126" s="310" t="s">
        <v>2898</v>
      </c>
      <c r="U126" s="310" t="s">
        <v>2898</v>
      </c>
      <c r="V126" s="310" t="s">
        <v>2898</v>
      </c>
      <c r="W126" s="310" t="s">
        <v>2898</v>
      </c>
      <c r="X126" s="310" t="s">
        <v>2898</v>
      </c>
      <c r="Y126" s="310" t="s">
        <v>2898</v>
      </c>
      <c r="Z126" s="310" t="s">
        <v>2898</v>
      </c>
      <c r="AA126" s="310" t="s">
        <v>2898</v>
      </c>
      <c r="AB126" s="310" t="s">
        <v>2898</v>
      </c>
      <c r="AC126" s="310" t="s">
        <v>2898</v>
      </c>
      <c r="AD126" s="310" t="s">
        <v>2898</v>
      </c>
      <c r="AE126" s="310" t="s">
        <v>2898</v>
      </c>
      <c r="AF126" s="310" t="s">
        <v>2898</v>
      </c>
      <c r="AG126" s="310" t="s">
        <v>2898</v>
      </c>
      <c r="AH126" s="310" t="s">
        <v>2898</v>
      </c>
      <c r="AI126" s="310" t="s">
        <v>2898</v>
      </c>
      <c r="AJ126" s="310" t="s">
        <v>2898</v>
      </c>
      <c r="AK126" s="310" t="s">
        <v>2898</v>
      </c>
      <c r="AL126" s="310" t="s">
        <v>2898</v>
      </c>
    </row>
    <row r="127" spans="2:38" hidden="1" outlineLevel="1" x14ac:dyDescent="0.3">
      <c r="B127" s="529"/>
      <c r="C127" s="521" t="s">
        <v>3140</v>
      </c>
      <c r="D127" s="590" t="s">
        <v>3180</v>
      </c>
      <c r="E127" s="310" t="s">
        <v>2898</v>
      </c>
      <c r="F127" s="310" t="s">
        <v>2898</v>
      </c>
      <c r="G127" s="310" t="s">
        <v>2898</v>
      </c>
      <c r="H127" s="310" t="s">
        <v>2898</v>
      </c>
      <c r="I127" s="310" t="s">
        <v>2898</v>
      </c>
      <c r="J127" s="310" t="s">
        <v>2898</v>
      </c>
      <c r="K127" s="310" t="s">
        <v>2898</v>
      </c>
      <c r="L127" s="310" t="s">
        <v>2898</v>
      </c>
      <c r="M127" s="310" t="s">
        <v>2898</v>
      </c>
      <c r="N127" s="310" t="s">
        <v>2898</v>
      </c>
      <c r="O127" s="310" t="s">
        <v>2898</v>
      </c>
      <c r="P127" s="310" t="s">
        <v>2898</v>
      </c>
      <c r="Q127" s="310" t="s">
        <v>2898</v>
      </c>
      <c r="R127" s="310" t="s">
        <v>2898</v>
      </c>
      <c r="S127" s="310" t="s">
        <v>2898</v>
      </c>
      <c r="T127" s="310" t="s">
        <v>2898</v>
      </c>
      <c r="U127" s="310" t="s">
        <v>2898</v>
      </c>
      <c r="V127" s="310" t="s">
        <v>2898</v>
      </c>
      <c r="W127" s="310" t="s">
        <v>2898</v>
      </c>
      <c r="X127" s="310" t="s">
        <v>2898</v>
      </c>
      <c r="Y127" s="310" t="s">
        <v>2898</v>
      </c>
      <c r="Z127" s="310" t="s">
        <v>2898</v>
      </c>
      <c r="AA127" s="310" t="s">
        <v>2898</v>
      </c>
      <c r="AB127" s="310" t="s">
        <v>2898</v>
      </c>
      <c r="AC127" s="310" t="s">
        <v>2898</v>
      </c>
      <c r="AD127" s="310" t="s">
        <v>2898</v>
      </c>
      <c r="AE127" s="310" t="s">
        <v>2898</v>
      </c>
      <c r="AF127" s="310" t="s">
        <v>2898</v>
      </c>
      <c r="AG127" s="310" t="s">
        <v>2898</v>
      </c>
      <c r="AH127" s="310" t="s">
        <v>2898</v>
      </c>
      <c r="AI127" s="310" t="s">
        <v>2898</v>
      </c>
      <c r="AJ127" s="310" t="s">
        <v>2898</v>
      </c>
      <c r="AK127" s="310" t="s">
        <v>2898</v>
      </c>
      <c r="AL127" s="310" t="s">
        <v>2898</v>
      </c>
    </row>
    <row r="128" spans="2:38" hidden="1" outlineLevel="1" x14ac:dyDescent="0.3">
      <c r="B128" s="529"/>
      <c r="C128" s="521" t="s">
        <v>3140</v>
      </c>
      <c r="D128" s="590" t="s">
        <v>3181</v>
      </c>
      <c r="E128" s="310" t="s">
        <v>2898</v>
      </c>
      <c r="F128" s="310" t="s">
        <v>2898</v>
      </c>
      <c r="G128" s="310" t="s">
        <v>2898</v>
      </c>
      <c r="H128" s="310" t="s">
        <v>2898</v>
      </c>
      <c r="I128" s="310" t="s">
        <v>2898</v>
      </c>
      <c r="J128" s="310" t="s">
        <v>2898</v>
      </c>
      <c r="K128" s="310" t="s">
        <v>2898</v>
      </c>
      <c r="L128" s="310" t="s">
        <v>2898</v>
      </c>
      <c r="M128" s="310" t="s">
        <v>2898</v>
      </c>
      <c r="N128" s="310" t="s">
        <v>2898</v>
      </c>
      <c r="O128" s="310" t="s">
        <v>2898</v>
      </c>
      <c r="P128" s="310" t="s">
        <v>2898</v>
      </c>
      <c r="Q128" s="310" t="s">
        <v>2898</v>
      </c>
      <c r="R128" s="310" t="s">
        <v>2898</v>
      </c>
      <c r="S128" s="310" t="s">
        <v>2898</v>
      </c>
      <c r="T128" s="310" t="s">
        <v>2898</v>
      </c>
      <c r="U128" s="310" t="s">
        <v>2898</v>
      </c>
      <c r="V128" s="310" t="s">
        <v>2898</v>
      </c>
      <c r="W128" s="310" t="s">
        <v>2898</v>
      </c>
      <c r="X128" s="310" t="s">
        <v>2898</v>
      </c>
      <c r="Y128" s="310" t="s">
        <v>2898</v>
      </c>
      <c r="Z128" s="310" t="s">
        <v>2898</v>
      </c>
      <c r="AA128" s="310" t="s">
        <v>2898</v>
      </c>
      <c r="AB128" s="310" t="s">
        <v>2898</v>
      </c>
      <c r="AC128" s="310" t="s">
        <v>2898</v>
      </c>
      <c r="AD128" s="310" t="s">
        <v>2898</v>
      </c>
      <c r="AE128" s="310" t="s">
        <v>2898</v>
      </c>
      <c r="AF128" s="310" t="s">
        <v>2898</v>
      </c>
      <c r="AG128" s="310" t="s">
        <v>2898</v>
      </c>
      <c r="AH128" s="310" t="s">
        <v>2898</v>
      </c>
      <c r="AI128" s="310" t="s">
        <v>2898</v>
      </c>
      <c r="AJ128" s="310" t="s">
        <v>2898</v>
      </c>
      <c r="AK128" s="310" t="s">
        <v>2898</v>
      </c>
      <c r="AL128" s="310" t="s">
        <v>2898</v>
      </c>
    </row>
    <row r="129" spans="2:38" hidden="1" outlineLevel="1" x14ac:dyDescent="0.3">
      <c r="B129" s="529"/>
      <c r="C129" s="521" t="s">
        <v>3140</v>
      </c>
      <c r="D129" s="590" t="s">
        <v>3182</v>
      </c>
      <c r="E129" s="310" t="s">
        <v>2898</v>
      </c>
      <c r="F129" s="310" t="s">
        <v>2898</v>
      </c>
      <c r="G129" s="310" t="s">
        <v>2898</v>
      </c>
      <c r="H129" s="310" t="s">
        <v>2898</v>
      </c>
      <c r="I129" s="310" t="s">
        <v>2898</v>
      </c>
      <c r="J129" s="310" t="s">
        <v>2898</v>
      </c>
      <c r="K129" s="310" t="s">
        <v>2898</v>
      </c>
      <c r="L129" s="310" t="s">
        <v>2898</v>
      </c>
      <c r="M129" s="310" t="s">
        <v>2898</v>
      </c>
      <c r="N129" s="310" t="s">
        <v>2898</v>
      </c>
      <c r="O129" s="310" t="s">
        <v>2898</v>
      </c>
      <c r="P129" s="310" t="s">
        <v>2898</v>
      </c>
      <c r="Q129" s="310" t="s">
        <v>2898</v>
      </c>
      <c r="R129" s="310" t="s">
        <v>2898</v>
      </c>
      <c r="S129" s="310" t="s">
        <v>2898</v>
      </c>
      <c r="T129" s="310" t="s">
        <v>2898</v>
      </c>
      <c r="U129" s="310" t="s">
        <v>2898</v>
      </c>
      <c r="V129" s="310" t="s">
        <v>2898</v>
      </c>
      <c r="W129" s="310" t="s">
        <v>2898</v>
      </c>
      <c r="X129" s="310" t="s">
        <v>2898</v>
      </c>
      <c r="Y129" s="310" t="s">
        <v>2898</v>
      </c>
      <c r="Z129" s="310" t="s">
        <v>2898</v>
      </c>
      <c r="AA129" s="310" t="s">
        <v>2898</v>
      </c>
      <c r="AB129" s="310" t="s">
        <v>2898</v>
      </c>
      <c r="AC129" s="310" t="s">
        <v>2898</v>
      </c>
      <c r="AD129" s="310" t="s">
        <v>2898</v>
      </c>
      <c r="AE129" s="310" t="s">
        <v>2898</v>
      </c>
      <c r="AF129" s="310" t="s">
        <v>2898</v>
      </c>
      <c r="AG129" s="310" t="s">
        <v>2898</v>
      </c>
      <c r="AH129" s="310" t="s">
        <v>2898</v>
      </c>
      <c r="AI129" s="310" t="s">
        <v>2898</v>
      </c>
      <c r="AJ129" s="310" t="s">
        <v>2898</v>
      </c>
      <c r="AK129" s="310" t="s">
        <v>2898</v>
      </c>
      <c r="AL129" s="310" t="s">
        <v>2898</v>
      </c>
    </row>
    <row r="130" spans="2:38" hidden="1" outlineLevel="1" x14ac:dyDescent="0.3">
      <c r="B130" s="529"/>
      <c r="C130" s="521" t="s">
        <v>3140</v>
      </c>
      <c r="D130" s="590" t="s">
        <v>3183</v>
      </c>
      <c r="E130" s="310" t="s">
        <v>2898</v>
      </c>
      <c r="F130" s="310" t="s">
        <v>2898</v>
      </c>
      <c r="G130" s="310" t="s">
        <v>2898</v>
      </c>
      <c r="H130" s="310" t="s">
        <v>2898</v>
      </c>
      <c r="I130" s="310" t="s">
        <v>2898</v>
      </c>
      <c r="J130" s="310" t="s">
        <v>2898</v>
      </c>
      <c r="K130" s="310" t="s">
        <v>2898</v>
      </c>
      <c r="L130" s="310" t="s">
        <v>2898</v>
      </c>
      <c r="M130" s="310" t="s">
        <v>2898</v>
      </c>
      <c r="N130" s="310" t="s">
        <v>2898</v>
      </c>
      <c r="O130" s="310" t="s">
        <v>2898</v>
      </c>
      <c r="P130" s="310" t="s">
        <v>2898</v>
      </c>
      <c r="Q130" s="310" t="s">
        <v>2898</v>
      </c>
      <c r="R130" s="310" t="s">
        <v>2898</v>
      </c>
      <c r="S130" s="310" t="s">
        <v>2898</v>
      </c>
      <c r="T130" s="310" t="s">
        <v>2898</v>
      </c>
      <c r="U130" s="310" t="s">
        <v>2898</v>
      </c>
      <c r="V130" s="310" t="s">
        <v>2898</v>
      </c>
      <c r="W130" s="310" t="s">
        <v>2898</v>
      </c>
      <c r="X130" s="310" t="s">
        <v>2898</v>
      </c>
      <c r="Y130" s="310" t="s">
        <v>2898</v>
      </c>
      <c r="Z130" s="310" t="s">
        <v>2898</v>
      </c>
      <c r="AA130" s="310" t="s">
        <v>2898</v>
      </c>
      <c r="AB130" s="310" t="s">
        <v>2898</v>
      </c>
      <c r="AC130" s="310" t="s">
        <v>2898</v>
      </c>
      <c r="AD130" s="310" t="s">
        <v>2898</v>
      </c>
      <c r="AE130" s="310" t="s">
        <v>2898</v>
      </c>
      <c r="AF130" s="310" t="s">
        <v>2898</v>
      </c>
      <c r="AG130" s="310" t="s">
        <v>2898</v>
      </c>
      <c r="AH130" s="310" t="s">
        <v>2898</v>
      </c>
      <c r="AI130" s="310" t="s">
        <v>2898</v>
      </c>
      <c r="AJ130" s="310" t="s">
        <v>2898</v>
      </c>
      <c r="AK130" s="310" t="s">
        <v>2898</v>
      </c>
      <c r="AL130" s="310" t="s">
        <v>2898</v>
      </c>
    </row>
    <row r="131" spans="2:38" hidden="1" outlineLevel="1" x14ac:dyDescent="0.3">
      <c r="B131" s="529"/>
      <c r="C131" s="521" t="s">
        <v>3140</v>
      </c>
      <c r="D131" s="590" t="s">
        <v>3184</v>
      </c>
      <c r="E131" s="310" t="s">
        <v>2898</v>
      </c>
      <c r="F131" s="310" t="s">
        <v>2898</v>
      </c>
      <c r="G131" s="310" t="s">
        <v>2898</v>
      </c>
      <c r="H131" s="310" t="s">
        <v>2898</v>
      </c>
      <c r="I131" s="310" t="s">
        <v>2898</v>
      </c>
      <c r="J131" s="310" t="s">
        <v>2898</v>
      </c>
      <c r="K131" s="310" t="s">
        <v>2898</v>
      </c>
      <c r="L131" s="310" t="s">
        <v>2898</v>
      </c>
      <c r="M131" s="310" t="s">
        <v>2898</v>
      </c>
      <c r="N131" s="310" t="s">
        <v>2898</v>
      </c>
      <c r="O131" s="310" t="s">
        <v>2898</v>
      </c>
      <c r="P131" s="310" t="s">
        <v>2898</v>
      </c>
      <c r="Q131" s="310" t="s">
        <v>2898</v>
      </c>
      <c r="R131" s="310" t="s">
        <v>2898</v>
      </c>
      <c r="S131" s="310" t="s">
        <v>2898</v>
      </c>
      <c r="T131" s="310" t="s">
        <v>2898</v>
      </c>
      <c r="U131" s="310" t="s">
        <v>2898</v>
      </c>
      <c r="V131" s="310" t="s">
        <v>2898</v>
      </c>
      <c r="W131" s="310" t="s">
        <v>2898</v>
      </c>
      <c r="X131" s="310" t="s">
        <v>2898</v>
      </c>
      <c r="Y131" s="310" t="s">
        <v>2898</v>
      </c>
      <c r="Z131" s="310" t="s">
        <v>2898</v>
      </c>
      <c r="AA131" s="310" t="s">
        <v>2898</v>
      </c>
      <c r="AB131" s="310" t="s">
        <v>2898</v>
      </c>
      <c r="AC131" s="310" t="s">
        <v>2898</v>
      </c>
      <c r="AD131" s="310" t="s">
        <v>2898</v>
      </c>
      <c r="AE131" s="310" t="s">
        <v>2898</v>
      </c>
      <c r="AF131" s="310" t="s">
        <v>2898</v>
      </c>
      <c r="AG131" s="310" t="s">
        <v>2898</v>
      </c>
      <c r="AH131" s="310" t="s">
        <v>2898</v>
      </c>
      <c r="AI131" s="310" t="s">
        <v>2898</v>
      </c>
      <c r="AJ131" s="310" t="s">
        <v>2898</v>
      </c>
      <c r="AK131" s="310" t="s">
        <v>2898</v>
      </c>
      <c r="AL131" s="310" t="s">
        <v>2898</v>
      </c>
    </row>
    <row r="132" spans="2:38" hidden="1" outlineLevel="1" x14ac:dyDescent="0.3">
      <c r="B132" s="529"/>
      <c r="C132" s="521" t="s">
        <v>3140</v>
      </c>
      <c r="D132" s="590" t="s">
        <v>3185</v>
      </c>
      <c r="E132" s="310" t="s">
        <v>2898</v>
      </c>
      <c r="F132" s="310" t="s">
        <v>2898</v>
      </c>
      <c r="G132" s="310" t="s">
        <v>2898</v>
      </c>
      <c r="H132" s="310" t="s">
        <v>2898</v>
      </c>
      <c r="I132" s="310" t="s">
        <v>2898</v>
      </c>
      <c r="J132" s="310" t="s">
        <v>2898</v>
      </c>
      <c r="K132" s="310" t="s">
        <v>2898</v>
      </c>
      <c r="L132" s="310" t="s">
        <v>2898</v>
      </c>
      <c r="M132" s="310" t="s">
        <v>2898</v>
      </c>
      <c r="N132" s="310" t="s">
        <v>2898</v>
      </c>
      <c r="O132" s="310" t="s">
        <v>2898</v>
      </c>
      <c r="P132" s="310" t="s">
        <v>2898</v>
      </c>
      <c r="Q132" s="310" t="s">
        <v>2898</v>
      </c>
      <c r="R132" s="310" t="s">
        <v>2898</v>
      </c>
      <c r="S132" s="310" t="s">
        <v>2898</v>
      </c>
      <c r="T132" s="310" t="s">
        <v>2898</v>
      </c>
      <c r="U132" s="310" t="s">
        <v>2898</v>
      </c>
      <c r="V132" s="310" t="s">
        <v>2898</v>
      </c>
      <c r="W132" s="310" t="s">
        <v>2898</v>
      </c>
      <c r="X132" s="310" t="s">
        <v>2898</v>
      </c>
      <c r="Y132" s="310" t="s">
        <v>2898</v>
      </c>
      <c r="Z132" s="310" t="s">
        <v>2898</v>
      </c>
      <c r="AA132" s="310" t="s">
        <v>2898</v>
      </c>
      <c r="AB132" s="310" t="s">
        <v>2898</v>
      </c>
      <c r="AC132" s="310" t="s">
        <v>2898</v>
      </c>
      <c r="AD132" s="310" t="s">
        <v>2898</v>
      </c>
      <c r="AE132" s="310" t="s">
        <v>2898</v>
      </c>
      <c r="AF132" s="310" t="s">
        <v>2898</v>
      </c>
      <c r="AG132" s="310" t="s">
        <v>2898</v>
      </c>
      <c r="AH132" s="310" t="s">
        <v>2898</v>
      </c>
      <c r="AI132" s="310" t="s">
        <v>2898</v>
      </c>
      <c r="AJ132" s="310" t="s">
        <v>2898</v>
      </c>
      <c r="AK132" s="310" t="s">
        <v>2898</v>
      </c>
      <c r="AL132" s="310" t="s">
        <v>2898</v>
      </c>
    </row>
    <row r="133" spans="2:38" hidden="1" outlineLevel="1" x14ac:dyDescent="0.3">
      <c r="B133" s="529"/>
      <c r="C133" s="521" t="s">
        <v>3140</v>
      </c>
      <c r="D133" s="590" t="s">
        <v>3186</v>
      </c>
      <c r="E133" s="310" t="s">
        <v>2898</v>
      </c>
      <c r="F133" s="310" t="s">
        <v>2898</v>
      </c>
      <c r="G133" s="310" t="s">
        <v>2898</v>
      </c>
      <c r="H133" s="310" t="s">
        <v>2898</v>
      </c>
      <c r="I133" s="310" t="s">
        <v>2898</v>
      </c>
      <c r="J133" s="310" t="s">
        <v>2898</v>
      </c>
      <c r="K133" s="310" t="s">
        <v>2898</v>
      </c>
      <c r="L133" s="310" t="s">
        <v>2898</v>
      </c>
      <c r="M133" s="310" t="s">
        <v>2898</v>
      </c>
      <c r="N133" s="310" t="s">
        <v>2898</v>
      </c>
      <c r="O133" s="310" t="s">
        <v>2898</v>
      </c>
      <c r="P133" s="310" t="s">
        <v>2898</v>
      </c>
      <c r="Q133" s="310" t="s">
        <v>2898</v>
      </c>
      <c r="R133" s="310" t="s">
        <v>2898</v>
      </c>
      <c r="S133" s="310" t="s">
        <v>2898</v>
      </c>
      <c r="T133" s="310" t="s">
        <v>2898</v>
      </c>
      <c r="U133" s="310" t="s">
        <v>2898</v>
      </c>
      <c r="V133" s="310" t="s">
        <v>2898</v>
      </c>
      <c r="W133" s="310" t="s">
        <v>2898</v>
      </c>
      <c r="X133" s="310" t="s">
        <v>2898</v>
      </c>
      <c r="Y133" s="310" t="s">
        <v>2898</v>
      </c>
      <c r="Z133" s="310" t="s">
        <v>2898</v>
      </c>
      <c r="AA133" s="310" t="s">
        <v>2898</v>
      </c>
      <c r="AB133" s="310" t="s">
        <v>2898</v>
      </c>
      <c r="AC133" s="310" t="s">
        <v>2898</v>
      </c>
      <c r="AD133" s="310" t="s">
        <v>2898</v>
      </c>
      <c r="AE133" s="310" t="s">
        <v>2898</v>
      </c>
      <c r="AF133" s="310" t="s">
        <v>2898</v>
      </c>
      <c r="AG133" s="310" t="s">
        <v>2898</v>
      </c>
      <c r="AH133" s="310" t="s">
        <v>2898</v>
      </c>
      <c r="AI133" s="310" t="s">
        <v>2898</v>
      </c>
      <c r="AJ133" s="310" t="s">
        <v>2898</v>
      </c>
      <c r="AK133" s="310" t="s">
        <v>2898</v>
      </c>
      <c r="AL133" s="310" t="s">
        <v>2898</v>
      </c>
    </row>
    <row r="134" spans="2:38" hidden="1" outlineLevel="1" x14ac:dyDescent="0.3">
      <c r="B134" s="529"/>
      <c r="C134" s="521" t="s">
        <v>3140</v>
      </c>
      <c r="D134" s="590" t="s">
        <v>3187</v>
      </c>
      <c r="E134" s="310" t="s">
        <v>2898</v>
      </c>
      <c r="F134" s="310" t="s">
        <v>2898</v>
      </c>
      <c r="G134" s="310" t="s">
        <v>2898</v>
      </c>
      <c r="H134" s="310" t="s">
        <v>2898</v>
      </c>
      <c r="I134" s="310" t="s">
        <v>2898</v>
      </c>
      <c r="J134" s="310" t="s">
        <v>2898</v>
      </c>
      <c r="K134" s="310" t="s">
        <v>2898</v>
      </c>
      <c r="L134" s="310" t="s">
        <v>2898</v>
      </c>
      <c r="M134" s="310" t="s">
        <v>2898</v>
      </c>
      <c r="N134" s="310" t="s">
        <v>2898</v>
      </c>
      <c r="O134" s="310" t="s">
        <v>2898</v>
      </c>
      <c r="P134" s="310" t="s">
        <v>2898</v>
      </c>
      <c r="Q134" s="310" t="s">
        <v>2898</v>
      </c>
      <c r="R134" s="310" t="s">
        <v>2898</v>
      </c>
      <c r="S134" s="310" t="s">
        <v>2898</v>
      </c>
      <c r="T134" s="310" t="s">
        <v>2898</v>
      </c>
      <c r="U134" s="310" t="s">
        <v>2898</v>
      </c>
      <c r="V134" s="310" t="s">
        <v>2898</v>
      </c>
      <c r="W134" s="310" t="s">
        <v>2898</v>
      </c>
      <c r="X134" s="310" t="s">
        <v>2898</v>
      </c>
      <c r="Y134" s="310" t="s">
        <v>2898</v>
      </c>
      <c r="Z134" s="310" t="s">
        <v>2898</v>
      </c>
      <c r="AA134" s="310" t="s">
        <v>2898</v>
      </c>
      <c r="AB134" s="310" t="s">
        <v>2898</v>
      </c>
      <c r="AC134" s="310" t="s">
        <v>2898</v>
      </c>
      <c r="AD134" s="310" t="s">
        <v>2898</v>
      </c>
      <c r="AE134" s="310" t="s">
        <v>2898</v>
      </c>
      <c r="AF134" s="310" t="s">
        <v>2898</v>
      </c>
      <c r="AG134" s="310" t="s">
        <v>2898</v>
      </c>
      <c r="AH134" s="310" t="s">
        <v>2898</v>
      </c>
      <c r="AI134" s="310" t="s">
        <v>2898</v>
      </c>
      <c r="AJ134" s="310" t="s">
        <v>2898</v>
      </c>
      <c r="AK134" s="310" t="s">
        <v>2898</v>
      </c>
      <c r="AL134" s="310" t="s">
        <v>2898</v>
      </c>
    </row>
    <row r="135" spans="2:38" hidden="1" outlineLevel="1" x14ac:dyDescent="0.3">
      <c r="B135" s="529"/>
      <c r="C135" s="521" t="s">
        <v>3140</v>
      </c>
      <c r="D135" s="590" t="s">
        <v>3188</v>
      </c>
      <c r="E135" s="310" t="s">
        <v>2898</v>
      </c>
      <c r="F135" s="310" t="s">
        <v>2898</v>
      </c>
      <c r="G135" s="310" t="s">
        <v>2898</v>
      </c>
      <c r="H135" s="310" t="s">
        <v>2898</v>
      </c>
      <c r="I135" s="310" t="s">
        <v>2898</v>
      </c>
      <c r="J135" s="310" t="s">
        <v>2898</v>
      </c>
      <c r="K135" s="310" t="s">
        <v>2898</v>
      </c>
      <c r="L135" s="310" t="s">
        <v>2898</v>
      </c>
      <c r="M135" s="310" t="s">
        <v>2898</v>
      </c>
      <c r="N135" s="310" t="s">
        <v>2898</v>
      </c>
      <c r="O135" s="310" t="s">
        <v>2898</v>
      </c>
      <c r="P135" s="310" t="s">
        <v>2898</v>
      </c>
      <c r="Q135" s="310" t="s">
        <v>2898</v>
      </c>
      <c r="R135" s="310" t="s">
        <v>2898</v>
      </c>
      <c r="S135" s="310" t="s">
        <v>2898</v>
      </c>
      <c r="T135" s="310" t="s">
        <v>2898</v>
      </c>
      <c r="U135" s="310" t="s">
        <v>2898</v>
      </c>
      <c r="V135" s="310" t="s">
        <v>2898</v>
      </c>
      <c r="W135" s="310" t="s">
        <v>2898</v>
      </c>
      <c r="X135" s="310" t="s">
        <v>2898</v>
      </c>
      <c r="Y135" s="310" t="s">
        <v>2898</v>
      </c>
      <c r="Z135" s="310" t="s">
        <v>2898</v>
      </c>
      <c r="AA135" s="310" t="s">
        <v>2898</v>
      </c>
      <c r="AB135" s="310" t="s">
        <v>2898</v>
      </c>
      <c r="AC135" s="310" t="s">
        <v>2898</v>
      </c>
      <c r="AD135" s="310" t="s">
        <v>2898</v>
      </c>
      <c r="AE135" s="310" t="s">
        <v>2898</v>
      </c>
      <c r="AF135" s="310" t="s">
        <v>2898</v>
      </c>
      <c r="AG135" s="310" t="s">
        <v>2898</v>
      </c>
      <c r="AH135" s="310" t="s">
        <v>2898</v>
      </c>
      <c r="AI135" s="310" t="s">
        <v>2898</v>
      </c>
      <c r="AJ135" s="310" t="s">
        <v>2898</v>
      </c>
      <c r="AK135" s="310" t="s">
        <v>2898</v>
      </c>
      <c r="AL135" s="310" t="s">
        <v>2898</v>
      </c>
    </row>
    <row r="136" spans="2:38" hidden="1" outlineLevel="1" x14ac:dyDescent="0.3">
      <c r="B136" s="529"/>
      <c r="C136" s="521" t="s">
        <v>3140</v>
      </c>
      <c r="D136" s="590" t="s">
        <v>3189</v>
      </c>
      <c r="E136" s="310" t="s">
        <v>2898</v>
      </c>
      <c r="F136" s="310" t="s">
        <v>2898</v>
      </c>
      <c r="G136" s="310" t="s">
        <v>2898</v>
      </c>
      <c r="H136" s="310" t="s">
        <v>2898</v>
      </c>
      <c r="I136" s="310" t="s">
        <v>2898</v>
      </c>
      <c r="J136" s="310" t="s">
        <v>2898</v>
      </c>
      <c r="K136" s="310" t="s">
        <v>2898</v>
      </c>
      <c r="L136" s="310" t="s">
        <v>2898</v>
      </c>
      <c r="M136" s="310" t="s">
        <v>2898</v>
      </c>
      <c r="N136" s="310" t="s">
        <v>2898</v>
      </c>
      <c r="O136" s="310" t="s">
        <v>2898</v>
      </c>
      <c r="P136" s="310" t="s">
        <v>2898</v>
      </c>
      <c r="Q136" s="310" t="s">
        <v>2898</v>
      </c>
      <c r="R136" s="310" t="s">
        <v>2898</v>
      </c>
      <c r="S136" s="310" t="s">
        <v>2898</v>
      </c>
      <c r="T136" s="310" t="s">
        <v>2898</v>
      </c>
      <c r="U136" s="310" t="s">
        <v>2898</v>
      </c>
      <c r="V136" s="310" t="s">
        <v>2898</v>
      </c>
      <c r="W136" s="310" t="s">
        <v>2898</v>
      </c>
      <c r="X136" s="310" t="s">
        <v>2898</v>
      </c>
      <c r="Y136" s="310" t="s">
        <v>2898</v>
      </c>
      <c r="Z136" s="310" t="s">
        <v>2898</v>
      </c>
      <c r="AA136" s="310" t="s">
        <v>2898</v>
      </c>
      <c r="AB136" s="310" t="s">
        <v>2898</v>
      </c>
      <c r="AC136" s="310" t="s">
        <v>2898</v>
      </c>
      <c r="AD136" s="310" t="s">
        <v>2898</v>
      </c>
      <c r="AE136" s="310" t="s">
        <v>2898</v>
      </c>
      <c r="AF136" s="310" t="s">
        <v>2898</v>
      </c>
      <c r="AG136" s="310" t="s">
        <v>2898</v>
      </c>
      <c r="AH136" s="310" t="s">
        <v>2898</v>
      </c>
      <c r="AI136" s="310" t="s">
        <v>2898</v>
      </c>
      <c r="AJ136" s="310" t="s">
        <v>2898</v>
      </c>
      <c r="AK136" s="310" t="s">
        <v>2898</v>
      </c>
      <c r="AL136" s="310" t="s">
        <v>2898</v>
      </c>
    </row>
    <row r="137" spans="2:38" hidden="1" outlineLevel="1" x14ac:dyDescent="0.3">
      <c r="B137" s="529"/>
      <c r="C137" s="521" t="s">
        <v>3140</v>
      </c>
      <c r="D137" s="590" t="s">
        <v>3190</v>
      </c>
      <c r="E137" s="310" t="s">
        <v>2898</v>
      </c>
      <c r="F137" s="310" t="s">
        <v>2898</v>
      </c>
      <c r="G137" s="310" t="s">
        <v>2898</v>
      </c>
      <c r="H137" s="310" t="s">
        <v>2898</v>
      </c>
      <c r="I137" s="310" t="s">
        <v>2898</v>
      </c>
      <c r="J137" s="310" t="s">
        <v>2898</v>
      </c>
      <c r="K137" s="310" t="s">
        <v>2898</v>
      </c>
      <c r="L137" s="310" t="s">
        <v>2898</v>
      </c>
      <c r="M137" s="310" t="s">
        <v>2898</v>
      </c>
      <c r="N137" s="310" t="s">
        <v>2898</v>
      </c>
      <c r="O137" s="310" t="s">
        <v>2898</v>
      </c>
      <c r="P137" s="310" t="s">
        <v>2898</v>
      </c>
      <c r="Q137" s="310" t="s">
        <v>2898</v>
      </c>
      <c r="R137" s="310" t="s">
        <v>2898</v>
      </c>
      <c r="S137" s="310" t="s">
        <v>2898</v>
      </c>
      <c r="T137" s="310" t="s">
        <v>2898</v>
      </c>
      <c r="U137" s="310" t="s">
        <v>2898</v>
      </c>
      <c r="V137" s="310" t="s">
        <v>2898</v>
      </c>
      <c r="W137" s="310" t="s">
        <v>2898</v>
      </c>
      <c r="X137" s="310" t="s">
        <v>2898</v>
      </c>
      <c r="Y137" s="310" t="s">
        <v>2898</v>
      </c>
      <c r="Z137" s="310" t="s">
        <v>2898</v>
      </c>
      <c r="AA137" s="310" t="s">
        <v>2898</v>
      </c>
      <c r="AB137" s="310" t="s">
        <v>2898</v>
      </c>
      <c r="AC137" s="310" t="s">
        <v>2898</v>
      </c>
      <c r="AD137" s="310" t="s">
        <v>2898</v>
      </c>
      <c r="AE137" s="310" t="s">
        <v>2898</v>
      </c>
      <c r="AF137" s="310" t="s">
        <v>2898</v>
      </c>
      <c r="AG137" s="310" t="s">
        <v>2898</v>
      </c>
      <c r="AH137" s="310" t="s">
        <v>2898</v>
      </c>
      <c r="AI137" s="310" t="s">
        <v>2898</v>
      </c>
      <c r="AJ137" s="310" t="s">
        <v>2898</v>
      </c>
      <c r="AK137" s="310" t="s">
        <v>2898</v>
      </c>
      <c r="AL137" s="310" t="s">
        <v>2898</v>
      </c>
    </row>
    <row r="138" spans="2:38" hidden="1" outlineLevel="1" x14ac:dyDescent="0.3">
      <c r="B138" s="529"/>
      <c r="C138" s="521" t="s">
        <v>3140</v>
      </c>
      <c r="D138" s="590" t="s">
        <v>3191</v>
      </c>
      <c r="E138" s="310" t="s">
        <v>2898</v>
      </c>
      <c r="F138" s="310" t="s">
        <v>2898</v>
      </c>
      <c r="G138" s="310" t="s">
        <v>2898</v>
      </c>
      <c r="H138" s="310" t="s">
        <v>2898</v>
      </c>
      <c r="I138" s="310" t="s">
        <v>2898</v>
      </c>
      <c r="J138" s="310" t="s">
        <v>2898</v>
      </c>
      <c r="K138" s="310" t="s">
        <v>2898</v>
      </c>
      <c r="L138" s="310" t="s">
        <v>2898</v>
      </c>
      <c r="M138" s="310" t="s">
        <v>2898</v>
      </c>
      <c r="N138" s="310" t="s">
        <v>2898</v>
      </c>
      <c r="O138" s="310" t="s">
        <v>2898</v>
      </c>
      <c r="P138" s="310" t="s">
        <v>2898</v>
      </c>
      <c r="Q138" s="310" t="s">
        <v>2898</v>
      </c>
      <c r="R138" s="310" t="s">
        <v>2898</v>
      </c>
      <c r="S138" s="310" t="s">
        <v>2898</v>
      </c>
      <c r="T138" s="310" t="s">
        <v>2898</v>
      </c>
      <c r="U138" s="310" t="s">
        <v>2898</v>
      </c>
      <c r="V138" s="310" t="s">
        <v>2898</v>
      </c>
      <c r="W138" s="310" t="s">
        <v>2898</v>
      </c>
      <c r="X138" s="310" t="s">
        <v>2898</v>
      </c>
      <c r="Y138" s="310" t="s">
        <v>2898</v>
      </c>
      <c r="Z138" s="310" t="s">
        <v>2898</v>
      </c>
      <c r="AA138" s="310" t="s">
        <v>2898</v>
      </c>
      <c r="AB138" s="310" t="s">
        <v>2898</v>
      </c>
      <c r="AC138" s="310" t="s">
        <v>2898</v>
      </c>
      <c r="AD138" s="310" t="s">
        <v>2898</v>
      </c>
      <c r="AE138" s="310" t="s">
        <v>2898</v>
      </c>
      <c r="AF138" s="310" t="s">
        <v>2898</v>
      </c>
      <c r="AG138" s="310" t="s">
        <v>2898</v>
      </c>
      <c r="AH138" s="310" t="s">
        <v>2898</v>
      </c>
      <c r="AI138" s="310" t="s">
        <v>2898</v>
      </c>
      <c r="AJ138" s="310" t="s">
        <v>2898</v>
      </c>
      <c r="AK138" s="310" t="s">
        <v>2898</v>
      </c>
      <c r="AL138" s="310" t="s">
        <v>2898</v>
      </c>
    </row>
    <row r="139" spans="2:38" hidden="1" outlineLevel="1" x14ac:dyDescent="0.3">
      <c r="B139" s="529"/>
      <c r="C139" s="521" t="s">
        <v>3140</v>
      </c>
      <c r="D139" s="590" t="s">
        <v>3192</v>
      </c>
      <c r="E139" s="310" t="s">
        <v>2898</v>
      </c>
      <c r="F139" s="310" t="s">
        <v>2898</v>
      </c>
      <c r="G139" s="310" t="s">
        <v>2898</v>
      </c>
      <c r="H139" s="310" t="s">
        <v>2898</v>
      </c>
      <c r="I139" s="310" t="s">
        <v>2898</v>
      </c>
      <c r="J139" s="310" t="s">
        <v>2898</v>
      </c>
      <c r="K139" s="310" t="s">
        <v>2898</v>
      </c>
      <c r="L139" s="310" t="s">
        <v>2898</v>
      </c>
      <c r="M139" s="310" t="s">
        <v>2898</v>
      </c>
      <c r="N139" s="310" t="s">
        <v>2898</v>
      </c>
      <c r="O139" s="310" t="s">
        <v>2898</v>
      </c>
      <c r="P139" s="310" t="s">
        <v>2898</v>
      </c>
      <c r="Q139" s="310" t="s">
        <v>2898</v>
      </c>
      <c r="R139" s="310" t="s">
        <v>2898</v>
      </c>
      <c r="S139" s="310" t="s">
        <v>2898</v>
      </c>
      <c r="T139" s="310" t="s">
        <v>2898</v>
      </c>
      <c r="U139" s="310" t="s">
        <v>2898</v>
      </c>
      <c r="V139" s="310" t="s">
        <v>2898</v>
      </c>
      <c r="W139" s="310" t="s">
        <v>2898</v>
      </c>
      <c r="X139" s="310" t="s">
        <v>2898</v>
      </c>
      <c r="Y139" s="310" t="s">
        <v>2898</v>
      </c>
      <c r="Z139" s="310" t="s">
        <v>2898</v>
      </c>
      <c r="AA139" s="310" t="s">
        <v>2898</v>
      </c>
      <c r="AB139" s="310" t="s">
        <v>2898</v>
      </c>
      <c r="AC139" s="310" t="s">
        <v>2898</v>
      </c>
      <c r="AD139" s="310" t="s">
        <v>2898</v>
      </c>
      <c r="AE139" s="310" t="s">
        <v>2898</v>
      </c>
      <c r="AF139" s="310" t="s">
        <v>2898</v>
      </c>
      <c r="AG139" s="310" t="s">
        <v>2898</v>
      </c>
      <c r="AH139" s="310" t="s">
        <v>2898</v>
      </c>
      <c r="AI139" s="310" t="s">
        <v>2898</v>
      </c>
      <c r="AJ139" s="310" t="s">
        <v>2898</v>
      </c>
      <c r="AK139" s="310" t="s">
        <v>2898</v>
      </c>
      <c r="AL139" s="310" t="s">
        <v>2898</v>
      </c>
    </row>
    <row r="140" spans="2:38" hidden="1" outlineLevel="1" x14ac:dyDescent="0.3">
      <c r="B140" s="529"/>
      <c r="C140" s="521" t="s">
        <v>3140</v>
      </c>
      <c r="D140" s="590" t="s">
        <v>3193</v>
      </c>
      <c r="E140" s="310" t="s">
        <v>2898</v>
      </c>
      <c r="F140" s="310" t="s">
        <v>2898</v>
      </c>
      <c r="G140" s="310" t="s">
        <v>2898</v>
      </c>
      <c r="H140" s="310" t="s">
        <v>2898</v>
      </c>
      <c r="I140" s="310" t="s">
        <v>2898</v>
      </c>
      <c r="J140" s="310" t="s">
        <v>2898</v>
      </c>
      <c r="K140" s="310" t="s">
        <v>2898</v>
      </c>
      <c r="L140" s="310" t="s">
        <v>2898</v>
      </c>
      <c r="M140" s="310" t="s">
        <v>2898</v>
      </c>
      <c r="N140" s="310" t="s">
        <v>2898</v>
      </c>
      <c r="O140" s="310" t="s">
        <v>2898</v>
      </c>
      <c r="P140" s="310" t="s">
        <v>2898</v>
      </c>
      <c r="Q140" s="310" t="s">
        <v>2898</v>
      </c>
      <c r="R140" s="310" t="s">
        <v>2898</v>
      </c>
      <c r="S140" s="310" t="s">
        <v>2898</v>
      </c>
      <c r="T140" s="310" t="s">
        <v>2898</v>
      </c>
      <c r="U140" s="310" t="s">
        <v>2898</v>
      </c>
      <c r="V140" s="310" t="s">
        <v>2898</v>
      </c>
      <c r="W140" s="310" t="s">
        <v>2898</v>
      </c>
      <c r="X140" s="310" t="s">
        <v>2898</v>
      </c>
      <c r="Y140" s="310" t="s">
        <v>2898</v>
      </c>
      <c r="Z140" s="310" t="s">
        <v>2898</v>
      </c>
      <c r="AA140" s="310" t="s">
        <v>2898</v>
      </c>
      <c r="AB140" s="310" t="s">
        <v>2898</v>
      </c>
      <c r="AC140" s="310" t="s">
        <v>2898</v>
      </c>
      <c r="AD140" s="310" t="s">
        <v>2898</v>
      </c>
      <c r="AE140" s="310" t="s">
        <v>2898</v>
      </c>
      <c r="AF140" s="310" t="s">
        <v>2898</v>
      </c>
      <c r="AG140" s="310" t="s">
        <v>2898</v>
      </c>
      <c r="AH140" s="310" t="s">
        <v>2898</v>
      </c>
      <c r="AI140" s="310" t="s">
        <v>2898</v>
      </c>
      <c r="AJ140" s="310" t="s">
        <v>2898</v>
      </c>
      <c r="AK140" s="310" t="s">
        <v>2898</v>
      </c>
      <c r="AL140" s="310" t="s">
        <v>2898</v>
      </c>
    </row>
    <row r="141" spans="2:38" hidden="1" outlineLevel="1" x14ac:dyDescent="0.3">
      <c r="B141" s="529"/>
      <c r="C141" s="521" t="s">
        <v>3140</v>
      </c>
      <c r="D141" s="590" t="s">
        <v>3194</v>
      </c>
      <c r="E141" s="310" t="s">
        <v>2898</v>
      </c>
      <c r="F141" s="310" t="s">
        <v>2898</v>
      </c>
      <c r="G141" s="310" t="s">
        <v>2898</v>
      </c>
      <c r="H141" s="310" t="s">
        <v>2898</v>
      </c>
      <c r="I141" s="310" t="s">
        <v>2898</v>
      </c>
      <c r="J141" s="310" t="s">
        <v>2898</v>
      </c>
      <c r="K141" s="310" t="s">
        <v>2898</v>
      </c>
      <c r="L141" s="310" t="s">
        <v>2898</v>
      </c>
      <c r="M141" s="310" t="s">
        <v>2898</v>
      </c>
      <c r="N141" s="310" t="s">
        <v>2898</v>
      </c>
      <c r="O141" s="310" t="s">
        <v>2898</v>
      </c>
      <c r="P141" s="310" t="s">
        <v>2898</v>
      </c>
      <c r="Q141" s="310" t="s">
        <v>2898</v>
      </c>
      <c r="R141" s="310" t="s">
        <v>2898</v>
      </c>
      <c r="S141" s="310" t="s">
        <v>2898</v>
      </c>
      <c r="T141" s="310" t="s">
        <v>2898</v>
      </c>
      <c r="U141" s="310" t="s">
        <v>2898</v>
      </c>
      <c r="V141" s="310" t="s">
        <v>2898</v>
      </c>
      <c r="W141" s="310" t="s">
        <v>2898</v>
      </c>
      <c r="X141" s="310" t="s">
        <v>2898</v>
      </c>
      <c r="Y141" s="310" t="s">
        <v>2898</v>
      </c>
      <c r="Z141" s="310" t="s">
        <v>2898</v>
      </c>
      <c r="AA141" s="310" t="s">
        <v>2898</v>
      </c>
      <c r="AB141" s="310" t="s">
        <v>2898</v>
      </c>
      <c r="AC141" s="310" t="s">
        <v>2898</v>
      </c>
      <c r="AD141" s="310" t="s">
        <v>2898</v>
      </c>
      <c r="AE141" s="310" t="s">
        <v>2898</v>
      </c>
      <c r="AF141" s="310" t="s">
        <v>2898</v>
      </c>
      <c r="AG141" s="310" t="s">
        <v>2898</v>
      </c>
      <c r="AH141" s="310" t="s">
        <v>2898</v>
      </c>
      <c r="AI141" s="310" t="s">
        <v>2898</v>
      </c>
      <c r="AJ141" s="310" t="s">
        <v>2898</v>
      </c>
      <c r="AK141" s="310" t="s">
        <v>2898</v>
      </c>
      <c r="AL141" s="310" t="s">
        <v>2898</v>
      </c>
    </row>
    <row r="142" spans="2:38" hidden="1" outlineLevel="1" x14ac:dyDescent="0.3">
      <c r="B142" s="529"/>
      <c r="C142" s="521" t="s">
        <v>3140</v>
      </c>
      <c r="D142" s="590" t="s">
        <v>3195</v>
      </c>
      <c r="E142" s="310" t="s">
        <v>2898</v>
      </c>
      <c r="F142" s="310" t="s">
        <v>2898</v>
      </c>
      <c r="G142" s="310" t="s">
        <v>2898</v>
      </c>
      <c r="H142" s="310" t="s">
        <v>2898</v>
      </c>
      <c r="I142" s="310" t="s">
        <v>2898</v>
      </c>
      <c r="J142" s="310" t="s">
        <v>2898</v>
      </c>
      <c r="K142" s="310" t="s">
        <v>2898</v>
      </c>
      <c r="L142" s="310" t="s">
        <v>2898</v>
      </c>
      <c r="M142" s="310" t="s">
        <v>2898</v>
      </c>
      <c r="N142" s="310" t="s">
        <v>2898</v>
      </c>
      <c r="O142" s="310" t="s">
        <v>2898</v>
      </c>
      <c r="P142" s="310" t="s">
        <v>2898</v>
      </c>
      <c r="Q142" s="310" t="s">
        <v>2898</v>
      </c>
      <c r="R142" s="310" t="s">
        <v>2898</v>
      </c>
      <c r="S142" s="310" t="s">
        <v>2898</v>
      </c>
      <c r="T142" s="310" t="s">
        <v>2898</v>
      </c>
      <c r="U142" s="310" t="s">
        <v>2898</v>
      </c>
      <c r="V142" s="310" t="s">
        <v>2898</v>
      </c>
      <c r="W142" s="310" t="s">
        <v>2898</v>
      </c>
      <c r="X142" s="310" t="s">
        <v>2898</v>
      </c>
      <c r="Y142" s="310" t="s">
        <v>2898</v>
      </c>
      <c r="Z142" s="310" t="s">
        <v>2898</v>
      </c>
      <c r="AA142" s="310" t="s">
        <v>2898</v>
      </c>
      <c r="AB142" s="310" t="s">
        <v>2898</v>
      </c>
      <c r="AC142" s="310" t="s">
        <v>2898</v>
      </c>
      <c r="AD142" s="310" t="s">
        <v>2898</v>
      </c>
      <c r="AE142" s="310" t="s">
        <v>2898</v>
      </c>
      <c r="AF142" s="310" t="s">
        <v>2898</v>
      </c>
      <c r="AG142" s="310" t="s">
        <v>2898</v>
      </c>
      <c r="AH142" s="310" t="s">
        <v>2898</v>
      </c>
      <c r="AI142" s="310" t="s">
        <v>2898</v>
      </c>
      <c r="AJ142" s="310" t="s">
        <v>2898</v>
      </c>
      <c r="AK142" s="310" t="s">
        <v>2898</v>
      </c>
      <c r="AL142" s="310" t="s">
        <v>2898</v>
      </c>
    </row>
    <row r="143" spans="2:38" hidden="1" outlineLevel="1" x14ac:dyDescent="0.3">
      <c r="B143" s="529"/>
      <c r="C143" s="521" t="s">
        <v>3140</v>
      </c>
      <c r="D143" s="590" t="s">
        <v>3196</v>
      </c>
      <c r="E143" s="310" t="s">
        <v>2898</v>
      </c>
      <c r="F143" s="310" t="s">
        <v>2898</v>
      </c>
      <c r="G143" s="310" t="s">
        <v>2898</v>
      </c>
      <c r="H143" s="310" t="s">
        <v>2898</v>
      </c>
      <c r="I143" s="310" t="s">
        <v>2898</v>
      </c>
      <c r="J143" s="310" t="s">
        <v>2898</v>
      </c>
      <c r="K143" s="310" t="s">
        <v>2898</v>
      </c>
      <c r="L143" s="310" t="s">
        <v>2898</v>
      </c>
      <c r="M143" s="310" t="s">
        <v>2898</v>
      </c>
      <c r="N143" s="310" t="s">
        <v>2898</v>
      </c>
      <c r="O143" s="310" t="s">
        <v>2898</v>
      </c>
      <c r="P143" s="310" t="s">
        <v>2898</v>
      </c>
      <c r="Q143" s="310" t="s">
        <v>2898</v>
      </c>
      <c r="R143" s="310" t="s">
        <v>2898</v>
      </c>
      <c r="S143" s="310" t="s">
        <v>2898</v>
      </c>
      <c r="T143" s="310" t="s">
        <v>2898</v>
      </c>
      <c r="U143" s="310" t="s">
        <v>2898</v>
      </c>
      <c r="V143" s="310" t="s">
        <v>2898</v>
      </c>
      <c r="W143" s="310" t="s">
        <v>2898</v>
      </c>
      <c r="X143" s="310" t="s">
        <v>2898</v>
      </c>
      <c r="Y143" s="310" t="s">
        <v>2898</v>
      </c>
      <c r="Z143" s="310" t="s">
        <v>2898</v>
      </c>
      <c r="AA143" s="310" t="s">
        <v>2898</v>
      </c>
      <c r="AB143" s="310" t="s">
        <v>2898</v>
      </c>
      <c r="AC143" s="310" t="s">
        <v>2898</v>
      </c>
      <c r="AD143" s="310" t="s">
        <v>2898</v>
      </c>
      <c r="AE143" s="310" t="s">
        <v>2898</v>
      </c>
      <c r="AF143" s="310" t="s">
        <v>2898</v>
      </c>
      <c r="AG143" s="310" t="s">
        <v>2898</v>
      </c>
      <c r="AH143" s="310" t="s">
        <v>2898</v>
      </c>
      <c r="AI143" s="310" t="s">
        <v>2898</v>
      </c>
      <c r="AJ143" s="310" t="s">
        <v>2898</v>
      </c>
      <c r="AK143" s="310" t="s">
        <v>2898</v>
      </c>
      <c r="AL143" s="310" t="s">
        <v>2898</v>
      </c>
    </row>
    <row r="144" spans="2:38" hidden="1" outlineLevel="1" x14ac:dyDescent="0.3">
      <c r="B144" s="529"/>
      <c r="C144" s="521" t="s">
        <v>3140</v>
      </c>
      <c r="D144" s="590" t="s">
        <v>3197</v>
      </c>
      <c r="E144" s="310" t="s">
        <v>2898</v>
      </c>
      <c r="F144" s="310" t="s">
        <v>2898</v>
      </c>
      <c r="G144" s="310" t="s">
        <v>2898</v>
      </c>
      <c r="H144" s="310" t="s">
        <v>2898</v>
      </c>
      <c r="I144" s="310" t="s">
        <v>2898</v>
      </c>
      <c r="J144" s="310" t="s">
        <v>2898</v>
      </c>
      <c r="K144" s="310" t="s">
        <v>2898</v>
      </c>
      <c r="L144" s="310" t="s">
        <v>2898</v>
      </c>
      <c r="M144" s="310" t="s">
        <v>2898</v>
      </c>
      <c r="N144" s="310" t="s">
        <v>2898</v>
      </c>
      <c r="O144" s="310" t="s">
        <v>2898</v>
      </c>
      <c r="P144" s="310" t="s">
        <v>2898</v>
      </c>
      <c r="Q144" s="310" t="s">
        <v>2898</v>
      </c>
      <c r="R144" s="310" t="s">
        <v>2898</v>
      </c>
      <c r="S144" s="310" t="s">
        <v>2898</v>
      </c>
      <c r="T144" s="310" t="s">
        <v>2898</v>
      </c>
      <c r="U144" s="310" t="s">
        <v>2898</v>
      </c>
      <c r="V144" s="310" t="s">
        <v>2898</v>
      </c>
      <c r="W144" s="310" t="s">
        <v>2898</v>
      </c>
      <c r="X144" s="310" t="s">
        <v>2898</v>
      </c>
      <c r="Y144" s="310" t="s">
        <v>2898</v>
      </c>
      <c r="Z144" s="310" t="s">
        <v>2898</v>
      </c>
      <c r="AA144" s="310" t="s">
        <v>2898</v>
      </c>
      <c r="AB144" s="310" t="s">
        <v>2898</v>
      </c>
      <c r="AC144" s="310" t="s">
        <v>2898</v>
      </c>
      <c r="AD144" s="310" t="s">
        <v>2898</v>
      </c>
      <c r="AE144" s="310" t="s">
        <v>2898</v>
      </c>
      <c r="AF144" s="310" t="s">
        <v>2898</v>
      </c>
      <c r="AG144" s="310" t="s">
        <v>2898</v>
      </c>
      <c r="AH144" s="310" t="s">
        <v>2898</v>
      </c>
      <c r="AI144" s="310" t="s">
        <v>2898</v>
      </c>
      <c r="AJ144" s="310" t="s">
        <v>2898</v>
      </c>
      <c r="AK144" s="310" t="s">
        <v>2898</v>
      </c>
      <c r="AL144" s="310" t="s">
        <v>2898</v>
      </c>
    </row>
    <row r="145" spans="2:38" hidden="1" outlineLevel="1" x14ac:dyDescent="0.3">
      <c r="B145" s="529"/>
      <c r="C145" s="521" t="s">
        <v>3140</v>
      </c>
      <c r="D145" s="590" t="s">
        <v>3198</v>
      </c>
      <c r="E145" s="310" t="s">
        <v>2898</v>
      </c>
      <c r="F145" s="310" t="s">
        <v>2898</v>
      </c>
      <c r="G145" s="310" t="s">
        <v>2898</v>
      </c>
      <c r="H145" s="310" t="s">
        <v>2898</v>
      </c>
      <c r="I145" s="310" t="s">
        <v>2898</v>
      </c>
      <c r="J145" s="310" t="s">
        <v>2898</v>
      </c>
      <c r="K145" s="310" t="s">
        <v>2898</v>
      </c>
      <c r="L145" s="310" t="s">
        <v>2898</v>
      </c>
      <c r="M145" s="310" t="s">
        <v>2898</v>
      </c>
      <c r="N145" s="310" t="s">
        <v>2898</v>
      </c>
      <c r="O145" s="310" t="s">
        <v>2898</v>
      </c>
      <c r="P145" s="310" t="s">
        <v>2898</v>
      </c>
      <c r="Q145" s="310" t="s">
        <v>2898</v>
      </c>
      <c r="R145" s="310" t="s">
        <v>2898</v>
      </c>
      <c r="S145" s="310" t="s">
        <v>2898</v>
      </c>
      <c r="T145" s="310" t="s">
        <v>2898</v>
      </c>
      <c r="U145" s="310" t="s">
        <v>2898</v>
      </c>
      <c r="V145" s="310" t="s">
        <v>2898</v>
      </c>
      <c r="W145" s="310" t="s">
        <v>2898</v>
      </c>
      <c r="X145" s="310" t="s">
        <v>2898</v>
      </c>
      <c r="Y145" s="310" t="s">
        <v>2898</v>
      </c>
      <c r="Z145" s="310" t="s">
        <v>2898</v>
      </c>
      <c r="AA145" s="310" t="s">
        <v>2898</v>
      </c>
      <c r="AB145" s="310" t="s">
        <v>2898</v>
      </c>
      <c r="AC145" s="310" t="s">
        <v>2898</v>
      </c>
      <c r="AD145" s="310" t="s">
        <v>2898</v>
      </c>
      <c r="AE145" s="310" t="s">
        <v>2898</v>
      </c>
      <c r="AF145" s="310" t="s">
        <v>2898</v>
      </c>
      <c r="AG145" s="310" t="s">
        <v>2898</v>
      </c>
      <c r="AH145" s="310" t="s">
        <v>2898</v>
      </c>
      <c r="AI145" s="310" t="s">
        <v>2898</v>
      </c>
      <c r="AJ145" s="310" t="s">
        <v>2898</v>
      </c>
      <c r="AK145" s="310" t="s">
        <v>2898</v>
      </c>
      <c r="AL145" s="310" t="s">
        <v>2898</v>
      </c>
    </row>
    <row r="146" spans="2:38" hidden="1" outlineLevel="1" x14ac:dyDescent="0.3">
      <c r="B146" s="529"/>
      <c r="C146" s="521" t="s">
        <v>3140</v>
      </c>
      <c r="D146" s="590" t="s">
        <v>3199</v>
      </c>
      <c r="E146" s="310" t="s">
        <v>2898</v>
      </c>
      <c r="F146" s="310" t="s">
        <v>2898</v>
      </c>
      <c r="G146" s="310" t="s">
        <v>2898</v>
      </c>
      <c r="H146" s="310" t="s">
        <v>2898</v>
      </c>
      <c r="I146" s="310" t="s">
        <v>2898</v>
      </c>
      <c r="J146" s="310" t="s">
        <v>2898</v>
      </c>
      <c r="K146" s="310" t="s">
        <v>2898</v>
      </c>
      <c r="L146" s="310" t="s">
        <v>2898</v>
      </c>
      <c r="M146" s="310" t="s">
        <v>2898</v>
      </c>
      <c r="N146" s="310" t="s">
        <v>2898</v>
      </c>
      <c r="O146" s="310" t="s">
        <v>2898</v>
      </c>
      <c r="P146" s="310" t="s">
        <v>2898</v>
      </c>
      <c r="Q146" s="310" t="s">
        <v>2898</v>
      </c>
      <c r="R146" s="310" t="s">
        <v>2898</v>
      </c>
      <c r="S146" s="310" t="s">
        <v>2898</v>
      </c>
      <c r="T146" s="310" t="s">
        <v>2898</v>
      </c>
      <c r="U146" s="310" t="s">
        <v>2898</v>
      </c>
      <c r="V146" s="310" t="s">
        <v>2898</v>
      </c>
      <c r="W146" s="310" t="s">
        <v>2898</v>
      </c>
      <c r="X146" s="310" t="s">
        <v>2898</v>
      </c>
      <c r="Y146" s="310" t="s">
        <v>2898</v>
      </c>
      <c r="Z146" s="310" t="s">
        <v>2898</v>
      </c>
      <c r="AA146" s="310" t="s">
        <v>2898</v>
      </c>
      <c r="AB146" s="310" t="s">
        <v>2898</v>
      </c>
      <c r="AC146" s="310" t="s">
        <v>2898</v>
      </c>
      <c r="AD146" s="310" t="s">
        <v>2898</v>
      </c>
      <c r="AE146" s="310" t="s">
        <v>2898</v>
      </c>
      <c r="AF146" s="310" t="s">
        <v>2898</v>
      </c>
      <c r="AG146" s="310" t="s">
        <v>2898</v>
      </c>
      <c r="AH146" s="310" t="s">
        <v>2898</v>
      </c>
      <c r="AI146" s="310" t="s">
        <v>2898</v>
      </c>
      <c r="AJ146" s="310" t="s">
        <v>2898</v>
      </c>
      <c r="AK146" s="310" t="s">
        <v>2898</v>
      </c>
      <c r="AL146" s="310" t="s">
        <v>2898</v>
      </c>
    </row>
    <row r="147" spans="2:38" hidden="1" outlineLevel="1" x14ac:dyDescent="0.3">
      <c r="B147" s="529"/>
      <c r="C147" s="521" t="s">
        <v>3140</v>
      </c>
      <c r="D147" s="590" t="s">
        <v>3200</v>
      </c>
      <c r="E147" s="310" t="s">
        <v>2898</v>
      </c>
      <c r="F147" s="310" t="s">
        <v>2898</v>
      </c>
      <c r="G147" s="310" t="s">
        <v>2898</v>
      </c>
      <c r="H147" s="310" t="s">
        <v>2898</v>
      </c>
      <c r="I147" s="310" t="s">
        <v>2898</v>
      </c>
      <c r="J147" s="310" t="s">
        <v>2898</v>
      </c>
      <c r="K147" s="310" t="s">
        <v>2898</v>
      </c>
      <c r="L147" s="310" t="s">
        <v>2898</v>
      </c>
      <c r="M147" s="310" t="s">
        <v>2898</v>
      </c>
      <c r="N147" s="310" t="s">
        <v>2898</v>
      </c>
      <c r="O147" s="310" t="s">
        <v>2898</v>
      </c>
      <c r="P147" s="310" t="s">
        <v>2898</v>
      </c>
      <c r="Q147" s="310" t="s">
        <v>2898</v>
      </c>
      <c r="R147" s="310" t="s">
        <v>2898</v>
      </c>
      <c r="S147" s="310" t="s">
        <v>2898</v>
      </c>
      <c r="T147" s="310" t="s">
        <v>2898</v>
      </c>
      <c r="U147" s="310" t="s">
        <v>2898</v>
      </c>
      <c r="V147" s="310" t="s">
        <v>2898</v>
      </c>
      <c r="W147" s="310" t="s">
        <v>2898</v>
      </c>
      <c r="X147" s="310" t="s">
        <v>2898</v>
      </c>
      <c r="Y147" s="310" t="s">
        <v>2898</v>
      </c>
      <c r="Z147" s="310" t="s">
        <v>2898</v>
      </c>
      <c r="AA147" s="310" t="s">
        <v>2898</v>
      </c>
      <c r="AB147" s="310" t="s">
        <v>2898</v>
      </c>
      <c r="AC147" s="310" t="s">
        <v>2898</v>
      </c>
      <c r="AD147" s="310" t="s">
        <v>2898</v>
      </c>
      <c r="AE147" s="310" t="s">
        <v>2898</v>
      </c>
      <c r="AF147" s="310" t="s">
        <v>2898</v>
      </c>
      <c r="AG147" s="310" t="s">
        <v>2898</v>
      </c>
      <c r="AH147" s="310" t="s">
        <v>2898</v>
      </c>
      <c r="AI147" s="310" t="s">
        <v>2898</v>
      </c>
      <c r="AJ147" s="310" t="s">
        <v>2898</v>
      </c>
      <c r="AK147" s="310" t="s">
        <v>2898</v>
      </c>
      <c r="AL147" s="310" t="s">
        <v>2898</v>
      </c>
    </row>
    <row r="148" spans="2:38" hidden="1" outlineLevel="1" x14ac:dyDescent="0.3">
      <c r="B148" s="529"/>
      <c r="C148" s="521" t="s">
        <v>3140</v>
      </c>
      <c r="D148" s="590" t="s">
        <v>3201</v>
      </c>
      <c r="E148" s="310" t="s">
        <v>2898</v>
      </c>
      <c r="F148" s="310" t="s">
        <v>2898</v>
      </c>
      <c r="G148" s="310" t="s">
        <v>2898</v>
      </c>
      <c r="H148" s="310" t="s">
        <v>2898</v>
      </c>
      <c r="I148" s="310" t="s">
        <v>2898</v>
      </c>
      <c r="J148" s="310" t="s">
        <v>2898</v>
      </c>
      <c r="K148" s="310" t="s">
        <v>2898</v>
      </c>
      <c r="L148" s="310" t="s">
        <v>2898</v>
      </c>
      <c r="M148" s="310" t="s">
        <v>2898</v>
      </c>
      <c r="N148" s="310" t="s">
        <v>2898</v>
      </c>
      <c r="O148" s="310" t="s">
        <v>2898</v>
      </c>
      <c r="P148" s="310" t="s">
        <v>2898</v>
      </c>
      <c r="Q148" s="310" t="s">
        <v>2898</v>
      </c>
      <c r="R148" s="310" t="s">
        <v>2898</v>
      </c>
      <c r="S148" s="310" t="s">
        <v>2898</v>
      </c>
      <c r="T148" s="310" t="s">
        <v>2898</v>
      </c>
      <c r="U148" s="310" t="s">
        <v>2898</v>
      </c>
      <c r="V148" s="310" t="s">
        <v>2898</v>
      </c>
      <c r="W148" s="310" t="s">
        <v>2898</v>
      </c>
      <c r="X148" s="310" t="s">
        <v>2898</v>
      </c>
      <c r="Y148" s="310" t="s">
        <v>2898</v>
      </c>
      <c r="Z148" s="310" t="s">
        <v>2898</v>
      </c>
      <c r="AA148" s="310" t="s">
        <v>2898</v>
      </c>
      <c r="AB148" s="310" t="s">
        <v>2898</v>
      </c>
      <c r="AC148" s="310" t="s">
        <v>2898</v>
      </c>
      <c r="AD148" s="310" t="s">
        <v>2898</v>
      </c>
      <c r="AE148" s="310" t="s">
        <v>2898</v>
      </c>
      <c r="AF148" s="310" t="s">
        <v>2898</v>
      </c>
      <c r="AG148" s="310" t="s">
        <v>2898</v>
      </c>
      <c r="AH148" s="310" t="s">
        <v>2898</v>
      </c>
      <c r="AI148" s="310" t="s">
        <v>2898</v>
      </c>
      <c r="AJ148" s="310" t="s">
        <v>2898</v>
      </c>
      <c r="AK148" s="310" t="s">
        <v>2898</v>
      </c>
      <c r="AL148" s="310" t="s">
        <v>2898</v>
      </c>
    </row>
    <row r="149" spans="2:38" hidden="1" outlineLevel="1" x14ac:dyDescent="0.3">
      <c r="B149" s="529"/>
      <c r="C149" s="521" t="s">
        <v>3140</v>
      </c>
      <c r="D149" s="590" t="s">
        <v>3202</v>
      </c>
      <c r="E149" s="310" t="s">
        <v>2898</v>
      </c>
      <c r="F149" s="310" t="s">
        <v>2898</v>
      </c>
      <c r="G149" s="310" t="s">
        <v>2898</v>
      </c>
      <c r="H149" s="310" t="s">
        <v>2898</v>
      </c>
      <c r="I149" s="310" t="s">
        <v>2898</v>
      </c>
      <c r="J149" s="310" t="s">
        <v>2898</v>
      </c>
      <c r="K149" s="310" t="s">
        <v>2898</v>
      </c>
      <c r="L149" s="310" t="s">
        <v>2898</v>
      </c>
      <c r="M149" s="310" t="s">
        <v>2898</v>
      </c>
      <c r="N149" s="310" t="s">
        <v>2898</v>
      </c>
      <c r="O149" s="310" t="s">
        <v>2898</v>
      </c>
      <c r="P149" s="310" t="s">
        <v>2898</v>
      </c>
      <c r="Q149" s="310" t="s">
        <v>2898</v>
      </c>
      <c r="R149" s="310" t="s">
        <v>2898</v>
      </c>
      <c r="S149" s="310" t="s">
        <v>2898</v>
      </c>
      <c r="T149" s="310" t="s">
        <v>2898</v>
      </c>
      <c r="U149" s="310" t="s">
        <v>2898</v>
      </c>
      <c r="V149" s="310" t="s">
        <v>2898</v>
      </c>
      <c r="W149" s="310" t="s">
        <v>2898</v>
      </c>
      <c r="X149" s="310" t="s">
        <v>2898</v>
      </c>
      <c r="Y149" s="310" t="s">
        <v>2898</v>
      </c>
      <c r="Z149" s="310" t="s">
        <v>2898</v>
      </c>
      <c r="AA149" s="310" t="s">
        <v>2898</v>
      </c>
      <c r="AB149" s="310" t="s">
        <v>2898</v>
      </c>
      <c r="AC149" s="310" t="s">
        <v>2898</v>
      </c>
      <c r="AD149" s="310" t="s">
        <v>2898</v>
      </c>
      <c r="AE149" s="310" t="s">
        <v>2898</v>
      </c>
      <c r="AF149" s="310" t="s">
        <v>2898</v>
      </c>
      <c r="AG149" s="310" t="s">
        <v>2898</v>
      </c>
      <c r="AH149" s="310" t="s">
        <v>2898</v>
      </c>
      <c r="AI149" s="310" t="s">
        <v>2898</v>
      </c>
      <c r="AJ149" s="310" t="s">
        <v>2898</v>
      </c>
      <c r="AK149" s="310" t="s">
        <v>2898</v>
      </c>
      <c r="AL149" s="310" t="s">
        <v>2898</v>
      </c>
    </row>
    <row r="150" spans="2:38" hidden="1" outlineLevel="1" x14ac:dyDescent="0.3">
      <c r="B150" s="529"/>
      <c r="C150" s="521" t="s">
        <v>3140</v>
      </c>
      <c r="D150" s="590" t="s">
        <v>3203</v>
      </c>
      <c r="E150" s="310" t="s">
        <v>2898</v>
      </c>
      <c r="F150" s="310" t="s">
        <v>2898</v>
      </c>
      <c r="G150" s="310" t="s">
        <v>2898</v>
      </c>
      <c r="H150" s="310" t="s">
        <v>2898</v>
      </c>
      <c r="I150" s="310" t="s">
        <v>2898</v>
      </c>
      <c r="J150" s="310" t="s">
        <v>2898</v>
      </c>
      <c r="K150" s="310" t="s">
        <v>2898</v>
      </c>
      <c r="L150" s="310" t="s">
        <v>2898</v>
      </c>
      <c r="M150" s="310" t="s">
        <v>2898</v>
      </c>
      <c r="N150" s="310" t="s">
        <v>2898</v>
      </c>
      <c r="O150" s="310" t="s">
        <v>2898</v>
      </c>
      <c r="P150" s="310" t="s">
        <v>2898</v>
      </c>
      <c r="Q150" s="310" t="s">
        <v>2898</v>
      </c>
      <c r="R150" s="310" t="s">
        <v>2898</v>
      </c>
      <c r="S150" s="310" t="s">
        <v>2898</v>
      </c>
      <c r="T150" s="310" t="s">
        <v>2898</v>
      </c>
      <c r="U150" s="310" t="s">
        <v>2898</v>
      </c>
      <c r="V150" s="310" t="s">
        <v>2898</v>
      </c>
      <c r="W150" s="310" t="s">
        <v>2898</v>
      </c>
      <c r="X150" s="310" t="s">
        <v>2898</v>
      </c>
      <c r="Y150" s="310" t="s">
        <v>2898</v>
      </c>
      <c r="Z150" s="310" t="s">
        <v>2898</v>
      </c>
      <c r="AA150" s="310" t="s">
        <v>2898</v>
      </c>
      <c r="AB150" s="310" t="s">
        <v>2898</v>
      </c>
      <c r="AC150" s="310" t="s">
        <v>2898</v>
      </c>
      <c r="AD150" s="310" t="s">
        <v>2898</v>
      </c>
      <c r="AE150" s="310" t="s">
        <v>2898</v>
      </c>
      <c r="AF150" s="310" t="s">
        <v>2898</v>
      </c>
      <c r="AG150" s="310" t="s">
        <v>2898</v>
      </c>
      <c r="AH150" s="310" t="s">
        <v>2898</v>
      </c>
      <c r="AI150" s="310" t="s">
        <v>2898</v>
      </c>
      <c r="AJ150" s="310" t="s">
        <v>2898</v>
      </c>
      <c r="AK150" s="310" t="s">
        <v>2898</v>
      </c>
      <c r="AL150" s="310" t="s">
        <v>2898</v>
      </c>
    </row>
    <row r="151" spans="2:38" hidden="1" outlineLevel="1" x14ac:dyDescent="0.3">
      <c r="B151" s="529"/>
      <c r="C151" s="521" t="s">
        <v>3140</v>
      </c>
      <c r="D151" s="590" t="s">
        <v>3204</v>
      </c>
      <c r="E151" s="310" t="s">
        <v>2898</v>
      </c>
      <c r="F151" s="310" t="s">
        <v>2898</v>
      </c>
      <c r="G151" s="310" t="s">
        <v>2898</v>
      </c>
      <c r="H151" s="310" t="s">
        <v>2898</v>
      </c>
      <c r="I151" s="310" t="s">
        <v>2898</v>
      </c>
      <c r="J151" s="310" t="s">
        <v>2898</v>
      </c>
      <c r="K151" s="310" t="s">
        <v>2898</v>
      </c>
      <c r="L151" s="310" t="s">
        <v>2898</v>
      </c>
      <c r="M151" s="310" t="s">
        <v>2898</v>
      </c>
      <c r="N151" s="310" t="s">
        <v>2898</v>
      </c>
      <c r="O151" s="310" t="s">
        <v>2898</v>
      </c>
      <c r="P151" s="310" t="s">
        <v>2898</v>
      </c>
      <c r="Q151" s="310" t="s">
        <v>2898</v>
      </c>
      <c r="R151" s="310" t="s">
        <v>2898</v>
      </c>
      <c r="S151" s="310" t="s">
        <v>2898</v>
      </c>
      <c r="T151" s="310" t="s">
        <v>2898</v>
      </c>
      <c r="U151" s="310" t="s">
        <v>2898</v>
      </c>
      <c r="V151" s="310" t="s">
        <v>2898</v>
      </c>
      <c r="W151" s="310" t="s">
        <v>2898</v>
      </c>
      <c r="X151" s="310" t="s">
        <v>2898</v>
      </c>
      <c r="Y151" s="310" t="s">
        <v>2898</v>
      </c>
      <c r="Z151" s="310" t="s">
        <v>2898</v>
      </c>
      <c r="AA151" s="310" t="s">
        <v>2898</v>
      </c>
      <c r="AB151" s="310" t="s">
        <v>2898</v>
      </c>
      <c r="AC151" s="310" t="s">
        <v>2898</v>
      </c>
      <c r="AD151" s="310" t="s">
        <v>2898</v>
      </c>
      <c r="AE151" s="310" t="s">
        <v>2898</v>
      </c>
      <c r="AF151" s="310" t="s">
        <v>2898</v>
      </c>
      <c r="AG151" s="310" t="s">
        <v>2898</v>
      </c>
      <c r="AH151" s="310" t="s">
        <v>2898</v>
      </c>
      <c r="AI151" s="310" t="s">
        <v>2898</v>
      </c>
      <c r="AJ151" s="310" t="s">
        <v>2898</v>
      </c>
      <c r="AK151" s="310" t="s">
        <v>2898</v>
      </c>
      <c r="AL151" s="310" t="s">
        <v>2898</v>
      </c>
    </row>
    <row r="152" spans="2:38" hidden="1" outlineLevel="1" x14ac:dyDescent="0.3">
      <c r="B152" s="529"/>
      <c r="C152" s="521" t="s">
        <v>3140</v>
      </c>
      <c r="D152" s="590" t="s">
        <v>3205</v>
      </c>
      <c r="E152" s="310" t="s">
        <v>2898</v>
      </c>
      <c r="F152" s="310" t="s">
        <v>2898</v>
      </c>
      <c r="G152" s="310" t="s">
        <v>2898</v>
      </c>
      <c r="H152" s="310" t="s">
        <v>2898</v>
      </c>
      <c r="I152" s="310" t="s">
        <v>2898</v>
      </c>
      <c r="J152" s="310" t="s">
        <v>2898</v>
      </c>
      <c r="K152" s="310" t="s">
        <v>2898</v>
      </c>
      <c r="L152" s="310" t="s">
        <v>2898</v>
      </c>
      <c r="M152" s="310" t="s">
        <v>2898</v>
      </c>
      <c r="N152" s="310" t="s">
        <v>2898</v>
      </c>
      <c r="O152" s="310" t="s">
        <v>2898</v>
      </c>
      <c r="P152" s="310" t="s">
        <v>2898</v>
      </c>
      <c r="Q152" s="310" t="s">
        <v>2898</v>
      </c>
      <c r="R152" s="310" t="s">
        <v>2898</v>
      </c>
      <c r="S152" s="310" t="s">
        <v>2898</v>
      </c>
      <c r="T152" s="310" t="s">
        <v>2898</v>
      </c>
      <c r="U152" s="310" t="s">
        <v>2898</v>
      </c>
      <c r="V152" s="310" t="s">
        <v>2898</v>
      </c>
      <c r="W152" s="310" t="s">
        <v>2898</v>
      </c>
      <c r="X152" s="310" t="s">
        <v>2898</v>
      </c>
      <c r="Y152" s="310" t="s">
        <v>2898</v>
      </c>
      <c r="Z152" s="310" t="s">
        <v>2898</v>
      </c>
      <c r="AA152" s="310" t="s">
        <v>2898</v>
      </c>
      <c r="AB152" s="310" t="s">
        <v>2898</v>
      </c>
      <c r="AC152" s="310" t="s">
        <v>2898</v>
      </c>
      <c r="AD152" s="310" t="s">
        <v>2898</v>
      </c>
      <c r="AE152" s="310" t="s">
        <v>2898</v>
      </c>
      <c r="AF152" s="310" t="s">
        <v>2898</v>
      </c>
      <c r="AG152" s="310" t="s">
        <v>2898</v>
      </c>
      <c r="AH152" s="310" t="s">
        <v>2898</v>
      </c>
      <c r="AI152" s="310" t="s">
        <v>2898</v>
      </c>
      <c r="AJ152" s="310" t="s">
        <v>2898</v>
      </c>
      <c r="AK152" s="310" t="s">
        <v>2898</v>
      </c>
      <c r="AL152" s="310" t="s">
        <v>2898</v>
      </c>
    </row>
    <row r="153" spans="2:38" hidden="1" outlineLevel="1" x14ac:dyDescent="0.3">
      <c r="B153" s="529"/>
      <c r="C153" s="521" t="s">
        <v>3140</v>
      </c>
      <c r="D153" s="590" t="s">
        <v>3206</v>
      </c>
      <c r="E153" s="310" t="s">
        <v>2898</v>
      </c>
      <c r="F153" s="310" t="s">
        <v>2898</v>
      </c>
      <c r="G153" s="310" t="s">
        <v>2898</v>
      </c>
      <c r="H153" s="310" t="s">
        <v>2898</v>
      </c>
      <c r="I153" s="310" t="s">
        <v>2898</v>
      </c>
      <c r="J153" s="310" t="s">
        <v>2898</v>
      </c>
      <c r="K153" s="310" t="s">
        <v>2898</v>
      </c>
      <c r="L153" s="310" t="s">
        <v>2898</v>
      </c>
      <c r="M153" s="310" t="s">
        <v>2898</v>
      </c>
      <c r="N153" s="310" t="s">
        <v>2898</v>
      </c>
      <c r="O153" s="310" t="s">
        <v>2898</v>
      </c>
      <c r="P153" s="310" t="s">
        <v>2898</v>
      </c>
      <c r="Q153" s="310" t="s">
        <v>2898</v>
      </c>
      <c r="R153" s="310" t="s">
        <v>2898</v>
      </c>
      <c r="S153" s="310" t="s">
        <v>2898</v>
      </c>
      <c r="T153" s="310" t="s">
        <v>2898</v>
      </c>
      <c r="U153" s="310" t="s">
        <v>2898</v>
      </c>
      <c r="V153" s="310" t="s">
        <v>2898</v>
      </c>
      <c r="W153" s="310" t="s">
        <v>2898</v>
      </c>
      <c r="X153" s="310" t="s">
        <v>2898</v>
      </c>
      <c r="Y153" s="310" t="s">
        <v>2898</v>
      </c>
      <c r="Z153" s="310" t="s">
        <v>2898</v>
      </c>
      <c r="AA153" s="310" t="s">
        <v>2898</v>
      </c>
      <c r="AB153" s="310" t="s">
        <v>2898</v>
      </c>
      <c r="AC153" s="310" t="s">
        <v>2898</v>
      </c>
      <c r="AD153" s="310" t="s">
        <v>2898</v>
      </c>
      <c r="AE153" s="310" t="s">
        <v>2898</v>
      </c>
      <c r="AF153" s="310" t="s">
        <v>2898</v>
      </c>
      <c r="AG153" s="310" t="s">
        <v>2898</v>
      </c>
      <c r="AH153" s="310" t="s">
        <v>2898</v>
      </c>
      <c r="AI153" s="310" t="s">
        <v>2898</v>
      </c>
      <c r="AJ153" s="310" t="s">
        <v>2898</v>
      </c>
      <c r="AK153" s="310" t="s">
        <v>2898</v>
      </c>
      <c r="AL153" s="310" t="s">
        <v>2898</v>
      </c>
    </row>
    <row r="154" spans="2:38" hidden="1" outlineLevel="1" x14ac:dyDescent="0.3">
      <c r="B154" s="529"/>
      <c r="C154" s="521" t="s">
        <v>3140</v>
      </c>
      <c r="D154" s="590" t="s">
        <v>3207</v>
      </c>
      <c r="E154" s="310" t="s">
        <v>2898</v>
      </c>
      <c r="F154" s="310" t="s">
        <v>2898</v>
      </c>
      <c r="G154" s="310" t="s">
        <v>2898</v>
      </c>
      <c r="H154" s="310" t="s">
        <v>2898</v>
      </c>
      <c r="I154" s="310" t="s">
        <v>2898</v>
      </c>
      <c r="J154" s="310" t="s">
        <v>2898</v>
      </c>
      <c r="K154" s="310" t="s">
        <v>2898</v>
      </c>
      <c r="L154" s="310" t="s">
        <v>2898</v>
      </c>
      <c r="M154" s="310" t="s">
        <v>2898</v>
      </c>
      <c r="N154" s="310" t="s">
        <v>2898</v>
      </c>
      <c r="O154" s="310" t="s">
        <v>2898</v>
      </c>
      <c r="P154" s="310" t="s">
        <v>2898</v>
      </c>
      <c r="Q154" s="310" t="s">
        <v>2898</v>
      </c>
      <c r="R154" s="310" t="s">
        <v>2898</v>
      </c>
      <c r="S154" s="310" t="s">
        <v>2898</v>
      </c>
      <c r="T154" s="310" t="s">
        <v>2898</v>
      </c>
      <c r="U154" s="310" t="s">
        <v>2898</v>
      </c>
      <c r="V154" s="310" t="s">
        <v>2898</v>
      </c>
      <c r="W154" s="310" t="s">
        <v>2898</v>
      </c>
      <c r="X154" s="310" t="s">
        <v>2898</v>
      </c>
      <c r="Y154" s="310" t="s">
        <v>2898</v>
      </c>
      <c r="Z154" s="310" t="s">
        <v>2898</v>
      </c>
      <c r="AA154" s="310" t="s">
        <v>2898</v>
      </c>
      <c r="AB154" s="310" t="s">
        <v>2898</v>
      </c>
      <c r="AC154" s="310" t="s">
        <v>2898</v>
      </c>
      <c r="AD154" s="310" t="s">
        <v>2898</v>
      </c>
      <c r="AE154" s="310" t="s">
        <v>2898</v>
      </c>
      <c r="AF154" s="310" t="s">
        <v>2898</v>
      </c>
      <c r="AG154" s="310" t="s">
        <v>2898</v>
      </c>
      <c r="AH154" s="310" t="s">
        <v>2898</v>
      </c>
      <c r="AI154" s="310" t="s">
        <v>2898</v>
      </c>
      <c r="AJ154" s="310" t="s">
        <v>2898</v>
      </c>
      <c r="AK154" s="310" t="s">
        <v>2898</v>
      </c>
      <c r="AL154" s="310" t="s">
        <v>2898</v>
      </c>
    </row>
    <row r="155" spans="2:38" hidden="1" outlineLevel="1" x14ac:dyDescent="0.3">
      <c r="B155" s="529"/>
      <c r="C155" s="521" t="s">
        <v>3140</v>
      </c>
      <c r="D155" s="590" t="s">
        <v>3208</v>
      </c>
      <c r="E155" s="310" t="s">
        <v>2898</v>
      </c>
      <c r="F155" s="310" t="s">
        <v>2898</v>
      </c>
      <c r="G155" s="310" t="s">
        <v>2898</v>
      </c>
      <c r="H155" s="310" t="s">
        <v>2898</v>
      </c>
      <c r="I155" s="310" t="s">
        <v>2898</v>
      </c>
      <c r="J155" s="310" t="s">
        <v>2898</v>
      </c>
      <c r="K155" s="310" t="s">
        <v>2898</v>
      </c>
      <c r="L155" s="310" t="s">
        <v>2898</v>
      </c>
      <c r="M155" s="310" t="s">
        <v>2898</v>
      </c>
      <c r="N155" s="310" t="s">
        <v>2898</v>
      </c>
      <c r="O155" s="310" t="s">
        <v>2898</v>
      </c>
      <c r="P155" s="310" t="s">
        <v>2898</v>
      </c>
      <c r="Q155" s="310" t="s">
        <v>2898</v>
      </c>
      <c r="R155" s="310" t="s">
        <v>2898</v>
      </c>
      <c r="S155" s="310" t="s">
        <v>2898</v>
      </c>
      <c r="T155" s="310" t="s">
        <v>2898</v>
      </c>
      <c r="U155" s="310" t="s">
        <v>2898</v>
      </c>
      <c r="V155" s="310" t="s">
        <v>2898</v>
      </c>
      <c r="W155" s="310" t="s">
        <v>2898</v>
      </c>
      <c r="X155" s="310" t="s">
        <v>2898</v>
      </c>
      <c r="Y155" s="310" t="s">
        <v>2898</v>
      </c>
      <c r="Z155" s="310" t="s">
        <v>2898</v>
      </c>
      <c r="AA155" s="310" t="s">
        <v>2898</v>
      </c>
      <c r="AB155" s="310" t="s">
        <v>2898</v>
      </c>
      <c r="AC155" s="310" t="s">
        <v>2898</v>
      </c>
      <c r="AD155" s="310" t="s">
        <v>2898</v>
      </c>
      <c r="AE155" s="310" t="s">
        <v>2898</v>
      </c>
      <c r="AF155" s="310" t="s">
        <v>2898</v>
      </c>
      <c r="AG155" s="310" t="s">
        <v>2898</v>
      </c>
      <c r="AH155" s="310" t="s">
        <v>2898</v>
      </c>
      <c r="AI155" s="310" t="s">
        <v>2898</v>
      </c>
      <c r="AJ155" s="310" t="s">
        <v>2898</v>
      </c>
      <c r="AK155" s="310" t="s">
        <v>2898</v>
      </c>
      <c r="AL155" s="310" t="s">
        <v>2898</v>
      </c>
    </row>
    <row r="156" spans="2:38" hidden="1" outlineLevel="1" x14ac:dyDescent="0.3">
      <c r="B156" s="529"/>
      <c r="C156" s="521" t="s">
        <v>3140</v>
      </c>
      <c r="D156" s="590" t="s">
        <v>3209</v>
      </c>
      <c r="E156" s="310" t="s">
        <v>2898</v>
      </c>
      <c r="F156" s="310" t="s">
        <v>2898</v>
      </c>
      <c r="G156" s="310" t="s">
        <v>2898</v>
      </c>
      <c r="H156" s="310" t="s">
        <v>2898</v>
      </c>
      <c r="I156" s="310" t="s">
        <v>2898</v>
      </c>
      <c r="J156" s="310" t="s">
        <v>2898</v>
      </c>
      <c r="K156" s="310" t="s">
        <v>2898</v>
      </c>
      <c r="L156" s="310" t="s">
        <v>2898</v>
      </c>
      <c r="M156" s="310" t="s">
        <v>2898</v>
      </c>
      <c r="N156" s="310" t="s">
        <v>2898</v>
      </c>
      <c r="O156" s="310" t="s">
        <v>2898</v>
      </c>
      <c r="P156" s="310" t="s">
        <v>2898</v>
      </c>
      <c r="Q156" s="310" t="s">
        <v>2898</v>
      </c>
      <c r="R156" s="310" t="s">
        <v>2898</v>
      </c>
      <c r="S156" s="310" t="s">
        <v>2898</v>
      </c>
      <c r="T156" s="310" t="s">
        <v>2898</v>
      </c>
      <c r="U156" s="310" t="s">
        <v>2898</v>
      </c>
      <c r="V156" s="310" t="s">
        <v>2898</v>
      </c>
      <c r="W156" s="310" t="s">
        <v>2898</v>
      </c>
      <c r="X156" s="310" t="s">
        <v>2898</v>
      </c>
      <c r="Y156" s="310" t="s">
        <v>2898</v>
      </c>
      <c r="Z156" s="310" t="s">
        <v>2898</v>
      </c>
      <c r="AA156" s="310" t="s">
        <v>2898</v>
      </c>
      <c r="AB156" s="310" t="s">
        <v>2898</v>
      </c>
      <c r="AC156" s="310" t="s">
        <v>2898</v>
      </c>
      <c r="AD156" s="310" t="s">
        <v>2898</v>
      </c>
      <c r="AE156" s="310" t="s">
        <v>2898</v>
      </c>
      <c r="AF156" s="310" t="s">
        <v>2898</v>
      </c>
      <c r="AG156" s="310" t="s">
        <v>2898</v>
      </c>
      <c r="AH156" s="310" t="s">
        <v>2898</v>
      </c>
      <c r="AI156" s="310" t="s">
        <v>2898</v>
      </c>
      <c r="AJ156" s="310" t="s">
        <v>2898</v>
      </c>
      <c r="AK156" s="310" t="s">
        <v>2898</v>
      </c>
      <c r="AL156" s="310" t="s">
        <v>2898</v>
      </c>
    </row>
    <row r="157" spans="2:38" hidden="1" outlineLevel="1" x14ac:dyDescent="0.3">
      <c r="B157" s="529"/>
      <c r="C157" s="521" t="s">
        <v>3140</v>
      </c>
      <c r="D157" s="590" t="s">
        <v>3210</v>
      </c>
      <c r="E157" s="310" t="s">
        <v>2898</v>
      </c>
      <c r="F157" s="310" t="s">
        <v>2898</v>
      </c>
      <c r="G157" s="310" t="s">
        <v>2898</v>
      </c>
      <c r="H157" s="310" t="s">
        <v>2898</v>
      </c>
      <c r="I157" s="310" t="s">
        <v>2898</v>
      </c>
      <c r="J157" s="310" t="s">
        <v>2898</v>
      </c>
      <c r="K157" s="310" t="s">
        <v>2898</v>
      </c>
      <c r="L157" s="310" t="s">
        <v>2898</v>
      </c>
      <c r="M157" s="310" t="s">
        <v>2898</v>
      </c>
      <c r="N157" s="310" t="s">
        <v>2898</v>
      </c>
      <c r="O157" s="310" t="s">
        <v>2898</v>
      </c>
      <c r="P157" s="310" t="s">
        <v>2898</v>
      </c>
      <c r="Q157" s="310" t="s">
        <v>2898</v>
      </c>
      <c r="R157" s="310" t="s">
        <v>2898</v>
      </c>
      <c r="S157" s="310" t="s">
        <v>2898</v>
      </c>
      <c r="T157" s="310" t="s">
        <v>2898</v>
      </c>
      <c r="U157" s="310" t="s">
        <v>2898</v>
      </c>
      <c r="V157" s="310" t="s">
        <v>2898</v>
      </c>
      <c r="W157" s="310" t="s">
        <v>2898</v>
      </c>
      <c r="X157" s="310" t="s">
        <v>2898</v>
      </c>
      <c r="Y157" s="310" t="s">
        <v>2898</v>
      </c>
      <c r="Z157" s="310" t="s">
        <v>2898</v>
      </c>
      <c r="AA157" s="310" t="s">
        <v>2898</v>
      </c>
      <c r="AB157" s="310" t="s">
        <v>2898</v>
      </c>
      <c r="AC157" s="310" t="s">
        <v>2898</v>
      </c>
      <c r="AD157" s="310" t="s">
        <v>2898</v>
      </c>
      <c r="AE157" s="310" t="s">
        <v>2898</v>
      </c>
      <c r="AF157" s="310" t="s">
        <v>2898</v>
      </c>
      <c r="AG157" s="310" t="s">
        <v>2898</v>
      </c>
      <c r="AH157" s="310" t="s">
        <v>2898</v>
      </c>
      <c r="AI157" s="310" t="s">
        <v>2898</v>
      </c>
      <c r="AJ157" s="310" t="s">
        <v>2898</v>
      </c>
      <c r="AK157" s="310" t="s">
        <v>2898</v>
      </c>
      <c r="AL157" s="310" t="s">
        <v>2898</v>
      </c>
    </row>
    <row r="158" spans="2:38" hidden="1" outlineLevel="1" x14ac:dyDescent="0.3">
      <c r="B158" s="529"/>
      <c r="C158" s="521" t="s">
        <v>3140</v>
      </c>
      <c r="D158" s="590" t="s">
        <v>3211</v>
      </c>
      <c r="E158" s="310" t="s">
        <v>2898</v>
      </c>
      <c r="F158" s="310" t="s">
        <v>2898</v>
      </c>
      <c r="G158" s="310" t="s">
        <v>2898</v>
      </c>
      <c r="H158" s="310" t="s">
        <v>2898</v>
      </c>
      <c r="I158" s="310" t="s">
        <v>2898</v>
      </c>
      <c r="J158" s="310" t="s">
        <v>2898</v>
      </c>
      <c r="K158" s="310" t="s">
        <v>2898</v>
      </c>
      <c r="L158" s="310" t="s">
        <v>2898</v>
      </c>
      <c r="M158" s="310" t="s">
        <v>2898</v>
      </c>
      <c r="N158" s="310" t="s">
        <v>2898</v>
      </c>
      <c r="O158" s="310" t="s">
        <v>2898</v>
      </c>
      <c r="P158" s="310" t="s">
        <v>2898</v>
      </c>
      <c r="Q158" s="310" t="s">
        <v>2898</v>
      </c>
      <c r="R158" s="310" t="s">
        <v>2898</v>
      </c>
      <c r="S158" s="310" t="s">
        <v>2898</v>
      </c>
      <c r="T158" s="310" t="s">
        <v>2898</v>
      </c>
      <c r="U158" s="310" t="s">
        <v>2898</v>
      </c>
      <c r="V158" s="310" t="s">
        <v>2898</v>
      </c>
      <c r="W158" s="310" t="s">
        <v>2898</v>
      </c>
      <c r="X158" s="310" t="s">
        <v>2898</v>
      </c>
      <c r="Y158" s="310" t="s">
        <v>2898</v>
      </c>
      <c r="Z158" s="310" t="s">
        <v>2898</v>
      </c>
      <c r="AA158" s="310" t="s">
        <v>2898</v>
      </c>
      <c r="AB158" s="310" t="s">
        <v>2898</v>
      </c>
      <c r="AC158" s="310" t="s">
        <v>2898</v>
      </c>
      <c r="AD158" s="310" t="s">
        <v>2898</v>
      </c>
      <c r="AE158" s="310" t="s">
        <v>2898</v>
      </c>
      <c r="AF158" s="310" t="s">
        <v>2898</v>
      </c>
      <c r="AG158" s="310" t="s">
        <v>2898</v>
      </c>
      <c r="AH158" s="310" t="s">
        <v>2898</v>
      </c>
      <c r="AI158" s="310" t="s">
        <v>2898</v>
      </c>
      <c r="AJ158" s="310" t="s">
        <v>2898</v>
      </c>
      <c r="AK158" s="310" t="s">
        <v>2898</v>
      </c>
      <c r="AL158" s="310" t="s">
        <v>2898</v>
      </c>
    </row>
    <row r="159" spans="2:38" hidden="1" outlineLevel="1" x14ac:dyDescent="0.3">
      <c r="B159" s="529"/>
      <c r="C159" s="521" t="s">
        <v>3140</v>
      </c>
      <c r="D159" s="590" t="s">
        <v>5333</v>
      </c>
      <c r="E159" s="310" t="s">
        <v>2898</v>
      </c>
      <c r="F159" s="310" t="s">
        <v>2898</v>
      </c>
      <c r="G159" s="310" t="s">
        <v>2898</v>
      </c>
      <c r="H159" s="310" t="s">
        <v>2898</v>
      </c>
      <c r="I159" s="310" t="s">
        <v>2898</v>
      </c>
      <c r="J159" s="310" t="s">
        <v>2898</v>
      </c>
      <c r="K159" s="310" t="s">
        <v>2898</v>
      </c>
      <c r="L159" s="310" t="s">
        <v>2898</v>
      </c>
      <c r="M159" s="310" t="s">
        <v>2898</v>
      </c>
      <c r="N159" s="310" t="s">
        <v>2898</v>
      </c>
      <c r="O159" s="310" t="s">
        <v>2898</v>
      </c>
      <c r="P159" s="310" t="s">
        <v>2898</v>
      </c>
      <c r="Q159" s="310" t="s">
        <v>2898</v>
      </c>
      <c r="R159" s="310" t="s">
        <v>2898</v>
      </c>
      <c r="S159" s="310" t="s">
        <v>2898</v>
      </c>
      <c r="T159" s="310" t="s">
        <v>2898</v>
      </c>
      <c r="U159" s="310" t="s">
        <v>2898</v>
      </c>
      <c r="V159" s="310" t="s">
        <v>2898</v>
      </c>
      <c r="W159" s="310" t="s">
        <v>2898</v>
      </c>
      <c r="X159" s="310" t="s">
        <v>2898</v>
      </c>
      <c r="Y159" s="310" t="s">
        <v>2898</v>
      </c>
      <c r="Z159" s="310" t="s">
        <v>2898</v>
      </c>
      <c r="AA159" s="310" t="s">
        <v>2898</v>
      </c>
      <c r="AB159" s="310" t="s">
        <v>2898</v>
      </c>
      <c r="AC159" s="310" t="s">
        <v>2898</v>
      </c>
      <c r="AD159" s="310" t="s">
        <v>2898</v>
      </c>
      <c r="AE159" s="310" t="s">
        <v>2898</v>
      </c>
      <c r="AF159" s="310" t="s">
        <v>2898</v>
      </c>
      <c r="AG159" s="310" t="s">
        <v>2898</v>
      </c>
      <c r="AH159" s="310" t="s">
        <v>2898</v>
      </c>
      <c r="AI159" s="310" t="s">
        <v>2898</v>
      </c>
      <c r="AJ159" s="310" t="s">
        <v>2898</v>
      </c>
      <c r="AK159" s="310" t="s">
        <v>2898</v>
      </c>
      <c r="AL159" s="310" t="s">
        <v>2898</v>
      </c>
    </row>
    <row r="160" spans="2:38" hidden="1" outlineLevel="1" x14ac:dyDescent="0.3">
      <c r="B160" s="529"/>
      <c r="C160" s="521" t="s">
        <v>3140</v>
      </c>
      <c r="D160" s="590" t="s">
        <v>5334</v>
      </c>
      <c r="E160" s="310" t="s">
        <v>2898</v>
      </c>
      <c r="F160" s="310" t="s">
        <v>2898</v>
      </c>
      <c r="G160" s="310" t="s">
        <v>2898</v>
      </c>
      <c r="H160" s="310" t="s">
        <v>2898</v>
      </c>
      <c r="I160" s="310" t="s">
        <v>2898</v>
      </c>
      <c r="J160" s="310" t="s">
        <v>2898</v>
      </c>
      <c r="K160" s="310" t="s">
        <v>2898</v>
      </c>
      <c r="L160" s="310" t="s">
        <v>2898</v>
      </c>
      <c r="M160" s="310" t="s">
        <v>2898</v>
      </c>
      <c r="N160" s="310" t="s">
        <v>2898</v>
      </c>
      <c r="O160" s="310" t="s">
        <v>2898</v>
      </c>
      <c r="P160" s="310" t="s">
        <v>2898</v>
      </c>
      <c r="Q160" s="310" t="s">
        <v>2898</v>
      </c>
      <c r="R160" s="310" t="s">
        <v>2898</v>
      </c>
      <c r="S160" s="310" t="s">
        <v>2898</v>
      </c>
      <c r="T160" s="310" t="s">
        <v>2898</v>
      </c>
      <c r="U160" s="310" t="s">
        <v>2898</v>
      </c>
      <c r="V160" s="310" t="s">
        <v>2898</v>
      </c>
      <c r="W160" s="310" t="s">
        <v>2898</v>
      </c>
      <c r="X160" s="310" t="s">
        <v>2898</v>
      </c>
      <c r="Y160" s="310" t="s">
        <v>2898</v>
      </c>
      <c r="Z160" s="310" t="s">
        <v>2898</v>
      </c>
      <c r="AA160" s="310" t="s">
        <v>2898</v>
      </c>
      <c r="AB160" s="310" t="s">
        <v>2898</v>
      </c>
      <c r="AC160" s="310" t="s">
        <v>2898</v>
      </c>
      <c r="AD160" s="310" t="s">
        <v>2898</v>
      </c>
      <c r="AE160" s="310" t="s">
        <v>2898</v>
      </c>
      <c r="AF160" s="310" t="s">
        <v>2898</v>
      </c>
      <c r="AG160" s="310" t="s">
        <v>2898</v>
      </c>
      <c r="AH160" s="310" t="s">
        <v>2898</v>
      </c>
      <c r="AI160" s="310" t="s">
        <v>2898</v>
      </c>
      <c r="AJ160" s="310" t="s">
        <v>2898</v>
      </c>
      <c r="AK160" s="310" t="s">
        <v>2898</v>
      </c>
      <c r="AL160" s="310" t="s">
        <v>2898</v>
      </c>
    </row>
    <row r="161" spans="2:38" hidden="1" outlineLevel="1" x14ac:dyDescent="0.3">
      <c r="B161" s="529"/>
      <c r="C161" s="521" t="s">
        <v>3140</v>
      </c>
      <c r="D161" s="590" t="s">
        <v>5335</v>
      </c>
      <c r="E161" s="310" t="s">
        <v>2898</v>
      </c>
      <c r="F161" s="310" t="s">
        <v>2898</v>
      </c>
      <c r="G161" s="310" t="s">
        <v>2898</v>
      </c>
      <c r="H161" s="310" t="s">
        <v>2898</v>
      </c>
      <c r="I161" s="310" t="s">
        <v>2898</v>
      </c>
      <c r="J161" s="310" t="s">
        <v>2898</v>
      </c>
      <c r="K161" s="310" t="s">
        <v>2898</v>
      </c>
      <c r="L161" s="310" t="s">
        <v>2898</v>
      </c>
      <c r="M161" s="310" t="s">
        <v>2898</v>
      </c>
      <c r="N161" s="310" t="s">
        <v>2898</v>
      </c>
      <c r="O161" s="310" t="s">
        <v>2898</v>
      </c>
      <c r="P161" s="310" t="s">
        <v>2898</v>
      </c>
      <c r="Q161" s="310" t="s">
        <v>2898</v>
      </c>
      <c r="R161" s="310" t="s">
        <v>2898</v>
      </c>
      <c r="S161" s="310" t="s">
        <v>2898</v>
      </c>
      <c r="T161" s="310" t="s">
        <v>2898</v>
      </c>
      <c r="U161" s="310" t="s">
        <v>2898</v>
      </c>
      <c r="V161" s="310" t="s">
        <v>2898</v>
      </c>
      <c r="W161" s="310" t="s">
        <v>2898</v>
      </c>
      <c r="X161" s="310" t="s">
        <v>2898</v>
      </c>
      <c r="Y161" s="310" t="s">
        <v>2898</v>
      </c>
      <c r="Z161" s="310" t="s">
        <v>2898</v>
      </c>
      <c r="AA161" s="310" t="s">
        <v>2898</v>
      </c>
      <c r="AB161" s="310" t="s">
        <v>2898</v>
      </c>
      <c r="AC161" s="310" t="s">
        <v>2898</v>
      </c>
      <c r="AD161" s="310" t="s">
        <v>2898</v>
      </c>
      <c r="AE161" s="310" t="s">
        <v>2898</v>
      </c>
      <c r="AF161" s="310" t="s">
        <v>2898</v>
      </c>
      <c r="AG161" s="310" t="s">
        <v>2898</v>
      </c>
      <c r="AH161" s="310" t="s">
        <v>2898</v>
      </c>
      <c r="AI161" s="310" t="s">
        <v>2898</v>
      </c>
      <c r="AJ161" s="310" t="s">
        <v>2898</v>
      </c>
      <c r="AK161" s="310" t="s">
        <v>2898</v>
      </c>
      <c r="AL161" s="310" t="s">
        <v>2898</v>
      </c>
    </row>
    <row r="162" spans="2:38" hidden="1" outlineLevel="1" x14ac:dyDescent="0.3">
      <c r="B162" s="529"/>
      <c r="C162" s="521" t="s">
        <v>3140</v>
      </c>
      <c r="D162" s="590" t="s">
        <v>5336</v>
      </c>
      <c r="E162" s="310" t="s">
        <v>2898</v>
      </c>
      <c r="F162" s="310" t="s">
        <v>2898</v>
      </c>
      <c r="G162" s="310" t="s">
        <v>2898</v>
      </c>
      <c r="H162" s="310" t="s">
        <v>2898</v>
      </c>
      <c r="I162" s="310" t="s">
        <v>2898</v>
      </c>
      <c r="J162" s="310" t="s">
        <v>2898</v>
      </c>
      <c r="K162" s="310" t="s">
        <v>2898</v>
      </c>
      <c r="L162" s="310" t="s">
        <v>2898</v>
      </c>
      <c r="M162" s="310" t="s">
        <v>2898</v>
      </c>
      <c r="N162" s="310" t="s">
        <v>2898</v>
      </c>
      <c r="O162" s="310" t="s">
        <v>2898</v>
      </c>
      <c r="P162" s="310" t="s">
        <v>2898</v>
      </c>
      <c r="Q162" s="310" t="s">
        <v>2898</v>
      </c>
      <c r="R162" s="310" t="s">
        <v>2898</v>
      </c>
      <c r="S162" s="310" t="s">
        <v>2898</v>
      </c>
      <c r="T162" s="310" t="s">
        <v>2898</v>
      </c>
      <c r="U162" s="310" t="s">
        <v>2898</v>
      </c>
      <c r="V162" s="310" t="s">
        <v>2898</v>
      </c>
      <c r="W162" s="310" t="s">
        <v>2898</v>
      </c>
      <c r="X162" s="310" t="s">
        <v>2898</v>
      </c>
      <c r="Y162" s="310" t="s">
        <v>2898</v>
      </c>
      <c r="Z162" s="310" t="s">
        <v>2898</v>
      </c>
      <c r="AA162" s="310" t="s">
        <v>2898</v>
      </c>
      <c r="AB162" s="310" t="s">
        <v>2898</v>
      </c>
      <c r="AC162" s="310" t="s">
        <v>2898</v>
      </c>
      <c r="AD162" s="310" t="s">
        <v>2898</v>
      </c>
      <c r="AE162" s="310" t="s">
        <v>2898</v>
      </c>
      <c r="AF162" s="310" t="s">
        <v>2898</v>
      </c>
      <c r="AG162" s="310" t="s">
        <v>2898</v>
      </c>
      <c r="AH162" s="310" t="s">
        <v>2898</v>
      </c>
      <c r="AI162" s="310" t="s">
        <v>2898</v>
      </c>
      <c r="AJ162" s="310" t="s">
        <v>2898</v>
      </c>
      <c r="AK162" s="310" t="s">
        <v>2898</v>
      </c>
      <c r="AL162" s="310" t="s">
        <v>2898</v>
      </c>
    </row>
    <row r="163" spans="2:38" hidden="1" outlineLevel="1" x14ac:dyDescent="0.3">
      <c r="B163" s="529"/>
      <c r="C163" s="521" t="s">
        <v>3140</v>
      </c>
      <c r="D163" s="590" t="s">
        <v>5337</v>
      </c>
      <c r="E163" s="310" t="s">
        <v>2898</v>
      </c>
      <c r="F163" s="310" t="s">
        <v>2898</v>
      </c>
      <c r="G163" s="310" t="s">
        <v>2898</v>
      </c>
      <c r="H163" s="310" t="s">
        <v>2898</v>
      </c>
      <c r="I163" s="310" t="s">
        <v>2898</v>
      </c>
      <c r="J163" s="310" t="s">
        <v>2898</v>
      </c>
      <c r="K163" s="310" t="s">
        <v>2898</v>
      </c>
      <c r="L163" s="310" t="s">
        <v>2898</v>
      </c>
      <c r="M163" s="310" t="s">
        <v>2898</v>
      </c>
      <c r="N163" s="310" t="s">
        <v>2898</v>
      </c>
      <c r="O163" s="310" t="s">
        <v>2898</v>
      </c>
      <c r="P163" s="310" t="s">
        <v>2898</v>
      </c>
      <c r="Q163" s="310" t="s">
        <v>2898</v>
      </c>
      <c r="R163" s="310" t="s">
        <v>2898</v>
      </c>
      <c r="S163" s="310" t="s">
        <v>2898</v>
      </c>
      <c r="T163" s="310" t="s">
        <v>2898</v>
      </c>
      <c r="U163" s="310" t="s">
        <v>2898</v>
      </c>
      <c r="V163" s="310" t="s">
        <v>2898</v>
      </c>
      <c r="W163" s="310" t="s">
        <v>2898</v>
      </c>
      <c r="X163" s="310" t="s">
        <v>2898</v>
      </c>
      <c r="Y163" s="310" t="s">
        <v>2898</v>
      </c>
      <c r="Z163" s="310" t="s">
        <v>2898</v>
      </c>
      <c r="AA163" s="310" t="s">
        <v>2898</v>
      </c>
      <c r="AB163" s="310" t="s">
        <v>2898</v>
      </c>
      <c r="AC163" s="310" t="s">
        <v>2898</v>
      </c>
      <c r="AD163" s="310" t="s">
        <v>2898</v>
      </c>
      <c r="AE163" s="310" t="s">
        <v>2898</v>
      </c>
      <c r="AF163" s="310" t="s">
        <v>2898</v>
      </c>
      <c r="AG163" s="310" t="s">
        <v>2898</v>
      </c>
      <c r="AH163" s="310" t="s">
        <v>2898</v>
      </c>
      <c r="AI163" s="310" t="s">
        <v>2898</v>
      </c>
      <c r="AJ163" s="310" t="s">
        <v>2898</v>
      </c>
      <c r="AK163" s="310" t="s">
        <v>2898</v>
      </c>
      <c r="AL163" s="310" t="s">
        <v>2898</v>
      </c>
    </row>
    <row r="164" spans="2:38" hidden="1" outlineLevel="1" x14ac:dyDescent="0.3">
      <c r="B164" s="529"/>
      <c r="C164" s="521" t="s">
        <v>3140</v>
      </c>
      <c r="D164" s="590" t="s">
        <v>3212</v>
      </c>
      <c r="E164" s="310" t="s">
        <v>2898</v>
      </c>
      <c r="F164" s="310" t="s">
        <v>2898</v>
      </c>
      <c r="G164" s="310" t="s">
        <v>2898</v>
      </c>
      <c r="H164" s="310" t="s">
        <v>2898</v>
      </c>
      <c r="I164" s="310" t="s">
        <v>2898</v>
      </c>
      <c r="J164" s="310" t="s">
        <v>2898</v>
      </c>
      <c r="K164" s="310" t="s">
        <v>2898</v>
      </c>
      <c r="L164" s="310" t="s">
        <v>2898</v>
      </c>
      <c r="M164" s="310" t="s">
        <v>2898</v>
      </c>
      <c r="N164" s="310" t="s">
        <v>2898</v>
      </c>
      <c r="O164" s="310" t="s">
        <v>2898</v>
      </c>
      <c r="P164" s="310" t="s">
        <v>2898</v>
      </c>
      <c r="Q164" s="310" t="s">
        <v>2898</v>
      </c>
      <c r="R164" s="310" t="s">
        <v>2898</v>
      </c>
      <c r="S164" s="310" t="s">
        <v>2898</v>
      </c>
      <c r="T164" s="310" t="s">
        <v>2898</v>
      </c>
      <c r="U164" s="310" t="s">
        <v>2898</v>
      </c>
      <c r="V164" s="310" t="s">
        <v>2898</v>
      </c>
      <c r="W164" s="310" t="s">
        <v>2898</v>
      </c>
      <c r="X164" s="310" t="s">
        <v>2898</v>
      </c>
      <c r="Y164" s="310" t="s">
        <v>2898</v>
      </c>
      <c r="Z164" s="310" t="s">
        <v>2898</v>
      </c>
      <c r="AA164" s="310" t="s">
        <v>2898</v>
      </c>
      <c r="AB164" s="310" t="s">
        <v>2898</v>
      </c>
      <c r="AC164" s="310" t="s">
        <v>2898</v>
      </c>
      <c r="AD164" s="310" t="s">
        <v>2898</v>
      </c>
      <c r="AE164" s="310" t="s">
        <v>2898</v>
      </c>
      <c r="AF164" s="310" t="s">
        <v>2898</v>
      </c>
      <c r="AG164" s="310" t="s">
        <v>2898</v>
      </c>
      <c r="AH164" s="310" t="s">
        <v>2898</v>
      </c>
      <c r="AI164" s="310" t="s">
        <v>2898</v>
      </c>
      <c r="AJ164" s="310" t="s">
        <v>2898</v>
      </c>
      <c r="AK164" s="310" t="s">
        <v>2898</v>
      </c>
      <c r="AL164" s="310" t="s">
        <v>2898</v>
      </c>
    </row>
    <row r="165" spans="2:38" hidden="1" outlineLevel="1" x14ac:dyDescent="0.3">
      <c r="B165" s="529"/>
      <c r="C165" s="521" t="s">
        <v>3140</v>
      </c>
      <c r="D165" s="590" t="s">
        <v>3213</v>
      </c>
      <c r="E165" s="310" t="s">
        <v>2898</v>
      </c>
      <c r="F165" s="310" t="s">
        <v>2898</v>
      </c>
      <c r="G165" s="310" t="s">
        <v>2898</v>
      </c>
      <c r="H165" s="310" t="s">
        <v>2898</v>
      </c>
      <c r="I165" s="310" t="s">
        <v>2898</v>
      </c>
      <c r="J165" s="310" t="s">
        <v>2898</v>
      </c>
      <c r="K165" s="310" t="s">
        <v>2898</v>
      </c>
      <c r="L165" s="310" t="s">
        <v>2898</v>
      </c>
      <c r="M165" s="310" t="s">
        <v>2898</v>
      </c>
      <c r="N165" s="310" t="s">
        <v>2898</v>
      </c>
      <c r="O165" s="310" t="s">
        <v>2898</v>
      </c>
      <c r="P165" s="310" t="s">
        <v>2898</v>
      </c>
      <c r="Q165" s="310" t="s">
        <v>2898</v>
      </c>
      <c r="R165" s="310" t="s">
        <v>2898</v>
      </c>
      <c r="S165" s="310" t="s">
        <v>2898</v>
      </c>
      <c r="T165" s="310" t="s">
        <v>2898</v>
      </c>
      <c r="U165" s="310" t="s">
        <v>2898</v>
      </c>
      <c r="V165" s="310" t="s">
        <v>2898</v>
      </c>
      <c r="W165" s="310" t="s">
        <v>2898</v>
      </c>
      <c r="X165" s="310" t="s">
        <v>2898</v>
      </c>
      <c r="Y165" s="310" t="s">
        <v>2898</v>
      </c>
      <c r="Z165" s="310" t="s">
        <v>2898</v>
      </c>
      <c r="AA165" s="310" t="s">
        <v>2898</v>
      </c>
      <c r="AB165" s="310" t="s">
        <v>2898</v>
      </c>
      <c r="AC165" s="310" t="s">
        <v>2898</v>
      </c>
      <c r="AD165" s="310" t="s">
        <v>2898</v>
      </c>
      <c r="AE165" s="310" t="s">
        <v>2898</v>
      </c>
      <c r="AF165" s="310" t="s">
        <v>2898</v>
      </c>
      <c r="AG165" s="310" t="s">
        <v>2898</v>
      </c>
      <c r="AH165" s="310" t="s">
        <v>2898</v>
      </c>
      <c r="AI165" s="310" t="s">
        <v>2898</v>
      </c>
      <c r="AJ165" s="310" t="s">
        <v>2898</v>
      </c>
      <c r="AK165" s="310" t="s">
        <v>2898</v>
      </c>
      <c r="AL165" s="310" t="s">
        <v>2898</v>
      </c>
    </row>
    <row r="166" spans="2:38" hidden="1" outlineLevel="1" x14ac:dyDescent="0.3">
      <c r="B166" s="529"/>
      <c r="C166" s="521" t="s">
        <v>3140</v>
      </c>
      <c r="D166" s="590" t="s">
        <v>3214</v>
      </c>
      <c r="E166" s="310" t="s">
        <v>2898</v>
      </c>
      <c r="F166" s="310" t="s">
        <v>2898</v>
      </c>
      <c r="G166" s="310" t="s">
        <v>2898</v>
      </c>
      <c r="H166" s="310" t="s">
        <v>2898</v>
      </c>
      <c r="I166" s="310" t="s">
        <v>2898</v>
      </c>
      <c r="J166" s="310" t="s">
        <v>2898</v>
      </c>
      <c r="K166" s="310" t="s">
        <v>2898</v>
      </c>
      <c r="L166" s="310" t="s">
        <v>2898</v>
      </c>
      <c r="M166" s="310" t="s">
        <v>2898</v>
      </c>
      <c r="N166" s="310" t="s">
        <v>2898</v>
      </c>
      <c r="O166" s="310" t="s">
        <v>2898</v>
      </c>
      <c r="P166" s="310" t="s">
        <v>2898</v>
      </c>
      <c r="Q166" s="310" t="s">
        <v>2898</v>
      </c>
      <c r="R166" s="310" t="s">
        <v>2898</v>
      </c>
      <c r="S166" s="310" t="s">
        <v>2898</v>
      </c>
      <c r="T166" s="310" t="s">
        <v>2898</v>
      </c>
      <c r="U166" s="310" t="s">
        <v>2898</v>
      </c>
      <c r="V166" s="310" t="s">
        <v>2898</v>
      </c>
      <c r="W166" s="310" t="s">
        <v>2898</v>
      </c>
      <c r="X166" s="310" t="s">
        <v>2898</v>
      </c>
      <c r="Y166" s="310" t="s">
        <v>2898</v>
      </c>
      <c r="Z166" s="310" t="s">
        <v>2898</v>
      </c>
      <c r="AA166" s="310" t="s">
        <v>2898</v>
      </c>
      <c r="AB166" s="310" t="s">
        <v>2898</v>
      </c>
      <c r="AC166" s="310" t="s">
        <v>2898</v>
      </c>
      <c r="AD166" s="310" t="s">
        <v>2898</v>
      </c>
      <c r="AE166" s="310" t="s">
        <v>2898</v>
      </c>
      <c r="AF166" s="310" t="s">
        <v>2898</v>
      </c>
      <c r="AG166" s="310" t="s">
        <v>2898</v>
      </c>
      <c r="AH166" s="310" t="s">
        <v>2898</v>
      </c>
      <c r="AI166" s="310" t="s">
        <v>2898</v>
      </c>
      <c r="AJ166" s="310" t="s">
        <v>2898</v>
      </c>
      <c r="AK166" s="310" t="s">
        <v>2898</v>
      </c>
      <c r="AL166" s="310" t="s">
        <v>2898</v>
      </c>
    </row>
    <row r="167" spans="2:38" hidden="1" outlineLevel="1" x14ac:dyDescent="0.3">
      <c r="B167" s="529"/>
      <c r="C167" s="521" t="s">
        <v>3140</v>
      </c>
      <c r="D167" s="590" t="s">
        <v>3215</v>
      </c>
      <c r="E167" s="310" t="s">
        <v>2898</v>
      </c>
      <c r="F167" s="310" t="s">
        <v>2898</v>
      </c>
      <c r="G167" s="310" t="s">
        <v>2898</v>
      </c>
      <c r="H167" s="310" t="s">
        <v>2898</v>
      </c>
      <c r="I167" s="310" t="s">
        <v>2898</v>
      </c>
      <c r="J167" s="310" t="s">
        <v>2898</v>
      </c>
      <c r="K167" s="310" t="s">
        <v>2898</v>
      </c>
      <c r="L167" s="310" t="s">
        <v>2898</v>
      </c>
      <c r="M167" s="310" t="s">
        <v>2898</v>
      </c>
      <c r="N167" s="310" t="s">
        <v>2898</v>
      </c>
      <c r="O167" s="310" t="s">
        <v>2898</v>
      </c>
      <c r="P167" s="310" t="s">
        <v>2898</v>
      </c>
      <c r="Q167" s="310" t="s">
        <v>2898</v>
      </c>
      <c r="R167" s="310" t="s">
        <v>2898</v>
      </c>
      <c r="S167" s="310" t="s">
        <v>2898</v>
      </c>
      <c r="T167" s="310" t="s">
        <v>2898</v>
      </c>
      <c r="U167" s="310" t="s">
        <v>2898</v>
      </c>
      <c r="V167" s="310" t="s">
        <v>2898</v>
      </c>
      <c r="W167" s="310" t="s">
        <v>2898</v>
      </c>
      <c r="X167" s="310" t="s">
        <v>2898</v>
      </c>
      <c r="Y167" s="310" t="s">
        <v>2898</v>
      </c>
      <c r="Z167" s="310" t="s">
        <v>2898</v>
      </c>
      <c r="AA167" s="310" t="s">
        <v>2898</v>
      </c>
      <c r="AB167" s="310" t="s">
        <v>2898</v>
      </c>
      <c r="AC167" s="310" t="s">
        <v>2898</v>
      </c>
      <c r="AD167" s="310" t="s">
        <v>2898</v>
      </c>
      <c r="AE167" s="310" t="s">
        <v>2898</v>
      </c>
      <c r="AF167" s="310" t="s">
        <v>2898</v>
      </c>
      <c r="AG167" s="310" t="s">
        <v>2898</v>
      </c>
      <c r="AH167" s="310" t="s">
        <v>2898</v>
      </c>
      <c r="AI167" s="310" t="s">
        <v>2898</v>
      </c>
      <c r="AJ167" s="310" t="s">
        <v>2898</v>
      </c>
      <c r="AK167" s="310" t="s">
        <v>2898</v>
      </c>
      <c r="AL167" s="310" t="s">
        <v>2898</v>
      </c>
    </row>
    <row r="168" spans="2:38" hidden="1" outlineLevel="1" x14ac:dyDescent="0.3">
      <c r="B168" s="529"/>
      <c r="C168" s="521" t="s">
        <v>3140</v>
      </c>
      <c r="D168" s="937" t="s">
        <v>5338</v>
      </c>
      <c r="E168" s="310" t="s">
        <v>2898</v>
      </c>
      <c r="F168" s="310" t="s">
        <v>2898</v>
      </c>
      <c r="G168" s="310" t="s">
        <v>2898</v>
      </c>
      <c r="H168" s="310" t="s">
        <v>2898</v>
      </c>
      <c r="I168" s="310" t="s">
        <v>2898</v>
      </c>
      <c r="J168" s="310" t="s">
        <v>2898</v>
      </c>
      <c r="K168" s="310" t="s">
        <v>2898</v>
      </c>
      <c r="L168" s="310" t="s">
        <v>2898</v>
      </c>
      <c r="M168" s="310" t="s">
        <v>2898</v>
      </c>
      <c r="N168" s="310" t="s">
        <v>2898</v>
      </c>
      <c r="O168" s="310" t="s">
        <v>2898</v>
      </c>
      <c r="P168" s="310" t="s">
        <v>2898</v>
      </c>
      <c r="Q168" s="310" t="s">
        <v>2898</v>
      </c>
      <c r="R168" s="310" t="s">
        <v>2898</v>
      </c>
      <c r="S168" s="310" t="s">
        <v>2898</v>
      </c>
      <c r="T168" s="310" t="s">
        <v>2898</v>
      </c>
      <c r="U168" s="310" t="s">
        <v>2898</v>
      </c>
      <c r="V168" s="310" t="s">
        <v>2898</v>
      </c>
      <c r="W168" s="310" t="s">
        <v>2898</v>
      </c>
      <c r="X168" s="310" t="s">
        <v>2898</v>
      </c>
      <c r="Y168" s="310" t="s">
        <v>2898</v>
      </c>
      <c r="Z168" s="310" t="s">
        <v>2898</v>
      </c>
      <c r="AA168" s="310" t="s">
        <v>2898</v>
      </c>
      <c r="AB168" s="310" t="s">
        <v>2898</v>
      </c>
      <c r="AC168" s="310" t="s">
        <v>2898</v>
      </c>
      <c r="AD168" s="310" t="s">
        <v>2898</v>
      </c>
      <c r="AE168" s="310" t="s">
        <v>2898</v>
      </c>
      <c r="AF168" s="310" t="s">
        <v>2898</v>
      </c>
      <c r="AG168" s="310" t="s">
        <v>2898</v>
      </c>
      <c r="AH168" s="310" t="s">
        <v>2898</v>
      </c>
      <c r="AI168" s="310" t="s">
        <v>2898</v>
      </c>
      <c r="AJ168" s="310" t="s">
        <v>2898</v>
      </c>
      <c r="AK168" s="310" t="s">
        <v>2898</v>
      </c>
      <c r="AL168" s="310" t="s">
        <v>2898</v>
      </c>
    </row>
    <row r="169" spans="2:38" hidden="1" outlineLevel="1" x14ac:dyDescent="0.3">
      <c r="B169" s="529"/>
      <c r="C169" s="521" t="s">
        <v>3140</v>
      </c>
      <c r="D169" s="937" t="s">
        <v>5339</v>
      </c>
      <c r="E169" s="310" t="s">
        <v>2898</v>
      </c>
      <c r="F169" s="310" t="s">
        <v>2898</v>
      </c>
      <c r="G169" s="310" t="s">
        <v>2898</v>
      </c>
      <c r="H169" s="310" t="s">
        <v>2898</v>
      </c>
      <c r="I169" s="310" t="s">
        <v>2898</v>
      </c>
      <c r="J169" s="310" t="s">
        <v>2898</v>
      </c>
      <c r="K169" s="310" t="s">
        <v>2898</v>
      </c>
      <c r="L169" s="310" t="s">
        <v>2898</v>
      </c>
      <c r="M169" s="310" t="s">
        <v>2898</v>
      </c>
      <c r="N169" s="310" t="s">
        <v>2898</v>
      </c>
      <c r="O169" s="310" t="s">
        <v>2898</v>
      </c>
      <c r="P169" s="310" t="s">
        <v>2898</v>
      </c>
      <c r="Q169" s="310" t="s">
        <v>2898</v>
      </c>
      <c r="R169" s="310" t="s">
        <v>2898</v>
      </c>
      <c r="S169" s="310" t="s">
        <v>2898</v>
      </c>
      <c r="T169" s="310" t="s">
        <v>2898</v>
      </c>
      <c r="U169" s="310" t="s">
        <v>2898</v>
      </c>
      <c r="V169" s="310" t="s">
        <v>2898</v>
      </c>
      <c r="W169" s="310" t="s">
        <v>2898</v>
      </c>
      <c r="X169" s="310" t="s">
        <v>2898</v>
      </c>
      <c r="Y169" s="310" t="s">
        <v>2898</v>
      </c>
      <c r="Z169" s="310" t="s">
        <v>2898</v>
      </c>
      <c r="AA169" s="310" t="s">
        <v>2898</v>
      </c>
      <c r="AB169" s="310" t="s">
        <v>2898</v>
      </c>
      <c r="AC169" s="310" t="s">
        <v>2898</v>
      </c>
      <c r="AD169" s="310" t="s">
        <v>2898</v>
      </c>
      <c r="AE169" s="310" t="s">
        <v>2898</v>
      </c>
      <c r="AF169" s="310" t="s">
        <v>2898</v>
      </c>
      <c r="AG169" s="310" t="s">
        <v>2898</v>
      </c>
      <c r="AH169" s="310" t="s">
        <v>2898</v>
      </c>
      <c r="AI169" s="310" t="s">
        <v>2898</v>
      </c>
      <c r="AJ169" s="310" t="s">
        <v>2898</v>
      </c>
      <c r="AK169" s="310" t="s">
        <v>2898</v>
      </c>
      <c r="AL169" s="310" t="s">
        <v>2898</v>
      </c>
    </row>
    <row r="170" spans="2:38" hidden="1" outlineLevel="1" x14ac:dyDescent="0.3">
      <c r="B170" s="529"/>
      <c r="C170" s="521" t="s">
        <v>3140</v>
      </c>
      <c r="D170" s="590" t="s">
        <v>3216</v>
      </c>
      <c r="E170" s="310" t="s">
        <v>2898</v>
      </c>
      <c r="F170" s="310" t="s">
        <v>2898</v>
      </c>
      <c r="G170" s="310" t="s">
        <v>2898</v>
      </c>
      <c r="H170" s="310" t="s">
        <v>2898</v>
      </c>
      <c r="I170" s="310" t="s">
        <v>2898</v>
      </c>
      <c r="J170" s="310" t="s">
        <v>2898</v>
      </c>
      <c r="K170" s="310" t="s">
        <v>2898</v>
      </c>
      <c r="L170" s="310" t="s">
        <v>2898</v>
      </c>
      <c r="M170" s="310" t="s">
        <v>2898</v>
      </c>
      <c r="N170" s="310" t="s">
        <v>2898</v>
      </c>
      <c r="O170" s="310" t="s">
        <v>2898</v>
      </c>
      <c r="P170" s="310" t="s">
        <v>2898</v>
      </c>
      <c r="Q170" s="310" t="s">
        <v>2898</v>
      </c>
      <c r="R170" s="310" t="s">
        <v>2898</v>
      </c>
      <c r="S170" s="310" t="s">
        <v>2898</v>
      </c>
      <c r="T170" s="310" t="s">
        <v>2898</v>
      </c>
      <c r="U170" s="310" t="s">
        <v>2898</v>
      </c>
      <c r="V170" s="310" t="s">
        <v>2898</v>
      </c>
      <c r="W170" s="310" t="s">
        <v>2898</v>
      </c>
      <c r="X170" s="310" t="s">
        <v>2898</v>
      </c>
      <c r="Y170" s="310" t="s">
        <v>2898</v>
      </c>
      <c r="Z170" s="310" t="s">
        <v>2898</v>
      </c>
      <c r="AA170" s="310" t="s">
        <v>2898</v>
      </c>
      <c r="AB170" s="310" t="s">
        <v>2898</v>
      </c>
      <c r="AC170" s="310" t="s">
        <v>2898</v>
      </c>
      <c r="AD170" s="310" t="s">
        <v>2898</v>
      </c>
      <c r="AE170" s="310" t="s">
        <v>2898</v>
      </c>
      <c r="AF170" s="310" t="s">
        <v>2898</v>
      </c>
      <c r="AG170" s="310" t="s">
        <v>2898</v>
      </c>
      <c r="AH170" s="310" t="s">
        <v>2898</v>
      </c>
      <c r="AI170" s="310" t="s">
        <v>2898</v>
      </c>
      <c r="AJ170" s="310" t="s">
        <v>2898</v>
      </c>
      <c r="AK170" s="310" t="s">
        <v>2898</v>
      </c>
      <c r="AL170" s="310" t="s">
        <v>2898</v>
      </c>
    </row>
    <row r="171" spans="2:38" hidden="1" outlineLevel="1" x14ac:dyDescent="0.3">
      <c r="B171" s="529"/>
      <c r="C171" s="521" t="s">
        <v>3140</v>
      </c>
      <c r="D171" s="590" t="s">
        <v>3217</v>
      </c>
      <c r="E171" s="310" t="s">
        <v>2898</v>
      </c>
      <c r="F171" s="310" t="s">
        <v>2898</v>
      </c>
      <c r="G171" s="310" t="s">
        <v>2898</v>
      </c>
      <c r="H171" s="310" t="s">
        <v>2898</v>
      </c>
      <c r="I171" s="310" t="s">
        <v>2898</v>
      </c>
      <c r="J171" s="310" t="s">
        <v>2898</v>
      </c>
      <c r="K171" s="310" t="s">
        <v>2898</v>
      </c>
      <c r="L171" s="310" t="s">
        <v>2898</v>
      </c>
      <c r="M171" s="310" t="s">
        <v>2898</v>
      </c>
      <c r="N171" s="310" t="s">
        <v>2898</v>
      </c>
      <c r="O171" s="310" t="s">
        <v>2898</v>
      </c>
      <c r="P171" s="310" t="s">
        <v>2898</v>
      </c>
      <c r="Q171" s="310" t="s">
        <v>2898</v>
      </c>
      <c r="R171" s="310" t="s">
        <v>2898</v>
      </c>
      <c r="S171" s="310" t="s">
        <v>2898</v>
      </c>
      <c r="T171" s="310" t="s">
        <v>2898</v>
      </c>
      <c r="U171" s="310" t="s">
        <v>2898</v>
      </c>
      <c r="V171" s="310" t="s">
        <v>2898</v>
      </c>
      <c r="W171" s="310" t="s">
        <v>2898</v>
      </c>
      <c r="X171" s="310" t="s">
        <v>2898</v>
      </c>
      <c r="Y171" s="310" t="s">
        <v>2898</v>
      </c>
      <c r="Z171" s="310" t="s">
        <v>2898</v>
      </c>
      <c r="AA171" s="310" t="s">
        <v>2898</v>
      </c>
      <c r="AB171" s="310" t="s">
        <v>2898</v>
      </c>
      <c r="AC171" s="310" t="s">
        <v>2898</v>
      </c>
      <c r="AD171" s="310" t="s">
        <v>2898</v>
      </c>
      <c r="AE171" s="310" t="s">
        <v>2898</v>
      </c>
      <c r="AF171" s="310" t="s">
        <v>2898</v>
      </c>
      <c r="AG171" s="310" t="s">
        <v>2898</v>
      </c>
      <c r="AH171" s="310" t="s">
        <v>2898</v>
      </c>
      <c r="AI171" s="310" t="s">
        <v>2898</v>
      </c>
      <c r="AJ171" s="310" t="s">
        <v>2898</v>
      </c>
      <c r="AK171" s="310" t="s">
        <v>2898</v>
      </c>
      <c r="AL171" s="310" t="s">
        <v>2898</v>
      </c>
    </row>
    <row r="172" spans="2:38" hidden="1" outlineLevel="1" x14ac:dyDescent="0.3">
      <c r="B172" s="529"/>
      <c r="C172" s="521" t="s">
        <v>3140</v>
      </c>
      <c r="D172" s="590" t="s">
        <v>3218</v>
      </c>
      <c r="E172" s="310" t="s">
        <v>2898</v>
      </c>
      <c r="F172" s="310" t="s">
        <v>2898</v>
      </c>
      <c r="G172" s="310" t="s">
        <v>2898</v>
      </c>
      <c r="H172" s="310" t="s">
        <v>2898</v>
      </c>
      <c r="I172" s="310" t="s">
        <v>2898</v>
      </c>
      <c r="J172" s="310" t="s">
        <v>2898</v>
      </c>
      <c r="K172" s="310" t="s">
        <v>2898</v>
      </c>
      <c r="L172" s="310" t="s">
        <v>2898</v>
      </c>
      <c r="M172" s="310" t="s">
        <v>2898</v>
      </c>
      <c r="N172" s="310" t="s">
        <v>2898</v>
      </c>
      <c r="O172" s="310" t="s">
        <v>2898</v>
      </c>
      <c r="P172" s="310" t="s">
        <v>2898</v>
      </c>
      <c r="Q172" s="310" t="s">
        <v>2898</v>
      </c>
      <c r="R172" s="310" t="s">
        <v>2898</v>
      </c>
      <c r="S172" s="310" t="s">
        <v>2898</v>
      </c>
      <c r="T172" s="310" t="s">
        <v>2898</v>
      </c>
      <c r="U172" s="310" t="s">
        <v>2898</v>
      </c>
      <c r="V172" s="310" t="s">
        <v>2898</v>
      </c>
      <c r="W172" s="310" t="s">
        <v>2898</v>
      </c>
      <c r="X172" s="310" t="s">
        <v>2898</v>
      </c>
      <c r="Y172" s="310" t="s">
        <v>2898</v>
      </c>
      <c r="Z172" s="310" t="s">
        <v>2898</v>
      </c>
      <c r="AA172" s="310" t="s">
        <v>2898</v>
      </c>
      <c r="AB172" s="310" t="s">
        <v>2898</v>
      </c>
      <c r="AC172" s="310" t="s">
        <v>2898</v>
      </c>
      <c r="AD172" s="310" t="s">
        <v>2898</v>
      </c>
      <c r="AE172" s="310" t="s">
        <v>2898</v>
      </c>
      <c r="AF172" s="310" t="s">
        <v>2898</v>
      </c>
      <c r="AG172" s="310" t="s">
        <v>2898</v>
      </c>
      <c r="AH172" s="310" t="s">
        <v>2898</v>
      </c>
      <c r="AI172" s="310" t="s">
        <v>2898</v>
      </c>
      <c r="AJ172" s="310" t="s">
        <v>2898</v>
      </c>
      <c r="AK172" s="310" t="s">
        <v>2898</v>
      </c>
      <c r="AL172" s="310" t="s">
        <v>2898</v>
      </c>
    </row>
    <row r="173" spans="2:38" hidden="1" outlineLevel="1" x14ac:dyDescent="0.3">
      <c r="B173" s="529"/>
      <c r="C173" s="521" t="s">
        <v>3140</v>
      </c>
      <c r="D173" s="590" t="s">
        <v>3219</v>
      </c>
      <c r="E173" s="310" t="s">
        <v>2898</v>
      </c>
      <c r="F173" s="310" t="s">
        <v>2898</v>
      </c>
      <c r="G173" s="310" t="s">
        <v>2898</v>
      </c>
      <c r="H173" s="310" t="s">
        <v>2898</v>
      </c>
      <c r="I173" s="310" t="s">
        <v>2898</v>
      </c>
      <c r="J173" s="310" t="s">
        <v>2898</v>
      </c>
      <c r="K173" s="310" t="s">
        <v>2898</v>
      </c>
      <c r="L173" s="310" t="s">
        <v>2898</v>
      </c>
      <c r="M173" s="310" t="s">
        <v>2898</v>
      </c>
      <c r="N173" s="310" t="s">
        <v>2898</v>
      </c>
      <c r="O173" s="310" t="s">
        <v>2898</v>
      </c>
      <c r="P173" s="310" t="s">
        <v>2898</v>
      </c>
      <c r="Q173" s="310" t="s">
        <v>2898</v>
      </c>
      <c r="R173" s="310" t="s">
        <v>2898</v>
      </c>
      <c r="S173" s="310" t="s">
        <v>2898</v>
      </c>
      <c r="T173" s="310" t="s">
        <v>2898</v>
      </c>
      <c r="U173" s="310" t="s">
        <v>2898</v>
      </c>
      <c r="V173" s="310" t="s">
        <v>2898</v>
      </c>
      <c r="W173" s="310" t="s">
        <v>2898</v>
      </c>
      <c r="X173" s="310" t="s">
        <v>2898</v>
      </c>
      <c r="Y173" s="310" t="s">
        <v>2898</v>
      </c>
      <c r="Z173" s="310" t="s">
        <v>2898</v>
      </c>
      <c r="AA173" s="310" t="s">
        <v>2898</v>
      </c>
      <c r="AB173" s="310" t="s">
        <v>2898</v>
      </c>
      <c r="AC173" s="310" t="s">
        <v>2898</v>
      </c>
      <c r="AD173" s="310" t="s">
        <v>2898</v>
      </c>
      <c r="AE173" s="310" t="s">
        <v>2898</v>
      </c>
      <c r="AF173" s="310" t="s">
        <v>2898</v>
      </c>
      <c r="AG173" s="310" t="s">
        <v>2898</v>
      </c>
      <c r="AH173" s="310" t="s">
        <v>2898</v>
      </c>
      <c r="AI173" s="310" t="s">
        <v>2898</v>
      </c>
      <c r="AJ173" s="310" t="s">
        <v>2898</v>
      </c>
      <c r="AK173" s="310" t="s">
        <v>2898</v>
      </c>
      <c r="AL173" s="310" t="s">
        <v>2898</v>
      </c>
    </row>
    <row r="174" spans="2:38" hidden="1" outlineLevel="1" x14ac:dyDescent="0.3">
      <c r="B174" s="529"/>
      <c r="C174" s="521" t="s">
        <v>3140</v>
      </c>
      <c r="D174" s="590" t="s">
        <v>3220</v>
      </c>
      <c r="E174" s="310" t="s">
        <v>2898</v>
      </c>
      <c r="F174" s="310" t="s">
        <v>2898</v>
      </c>
      <c r="G174" s="310" t="s">
        <v>2898</v>
      </c>
      <c r="H174" s="310" t="s">
        <v>2898</v>
      </c>
      <c r="I174" s="310" t="s">
        <v>2898</v>
      </c>
      <c r="J174" s="310" t="s">
        <v>2898</v>
      </c>
      <c r="K174" s="310" t="s">
        <v>2898</v>
      </c>
      <c r="L174" s="310" t="s">
        <v>2898</v>
      </c>
      <c r="M174" s="310" t="s">
        <v>2898</v>
      </c>
      <c r="N174" s="310" t="s">
        <v>2898</v>
      </c>
      <c r="O174" s="310" t="s">
        <v>2898</v>
      </c>
      <c r="P174" s="310" t="s">
        <v>2898</v>
      </c>
      <c r="Q174" s="310" t="s">
        <v>2898</v>
      </c>
      <c r="R174" s="310" t="s">
        <v>2898</v>
      </c>
      <c r="S174" s="310" t="s">
        <v>2898</v>
      </c>
      <c r="T174" s="310" t="s">
        <v>2898</v>
      </c>
      <c r="U174" s="310" t="s">
        <v>2898</v>
      </c>
      <c r="V174" s="310" t="s">
        <v>2898</v>
      </c>
      <c r="W174" s="310" t="s">
        <v>2898</v>
      </c>
      <c r="X174" s="310" t="s">
        <v>2898</v>
      </c>
      <c r="Y174" s="310" t="s">
        <v>2898</v>
      </c>
      <c r="Z174" s="310" t="s">
        <v>2898</v>
      </c>
      <c r="AA174" s="310" t="s">
        <v>2898</v>
      </c>
      <c r="AB174" s="310" t="s">
        <v>2898</v>
      </c>
      <c r="AC174" s="310" t="s">
        <v>2898</v>
      </c>
      <c r="AD174" s="310" t="s">
        <v>2898</v>
      </c>
      <c r="AE174" s="310" t="s">
        <v>2898</v>
      </c>
      <c r="AF174" s="310" t="s">
        <v>2898</v>
      </c>
      <c r="AG174" s="310" t="s">
        <v>2898</v>
      </c>
      <c r="AH174" s="310" t="s">
        <v>2898</v>
      </c>
      <c r="AI174" s="310" t="s">
        <v>2898</v>
      </c>
      <c r="AJ174" s="310" t="s">
        <v>2898</v>
      </c>
      <c r="AK174" s="310" t="s">
        <v>2898</v>
      </c>
      <c r="AL174" s="310" t="s">
        <v>2898</v>
      </c>
    </row>
    <row r="175" spans="2:38" hidden="1" outlineLevel="1" x14ac:dyDescent="0.3">
      <c r="B175" s="529"/>
      <c r="C175" s="521" t="s">
        <v>3140</v>
      </c>
      <c r="D175" s="590" t="s">
        <v>3221</v>
      </c>
      <c r="E175" s="310" t="s">
        <v>2898</v>
      </c>
      <c r="F175" s="310" t="s">
        <v>2898</v>
      </c>
      <c r="G175" s="310" t="s">
        <v>2898</v>
      </c>
      <c r="H175" s="310" t="s">
        <v>2898</v>
      </c>
      <c r="I175" s="310" t="s">
        <v>2898</v>
      </c>
      <c r="J175" s="310" t="s">
        <v>2898</v>
      </c>
      <c r="K175" s="310" t="s">
        <v>2898</v>
      </c>
      <c r="L175" s="310" t="s">
        <v>2898</v>
      </c>
      <c r="M175" s="310" t="s">
        <v>2898</v>
      </c>
      <c r="N175" s="310" t="s">
        <v>2898</v>
      </c>
      <c r="O175" s="310" t="s">
        <v>2898</v>
      </c>
      <c r="P175" s="310" t="s">
        <v>2898</v>
      </c>
      <c r="Q175" s="310" t="s">
        <v>2898</v>
      </c>
      <c r="R175" s="310" t="s">
        <v>2898</v>
      </c>
      <c r="S175" s="310" t="s">
        <v>2898</v>
      </c>
      <c r="T175" s="310" t="s">
        <v>2898</v>
      </c>
      <c r="U175" s="310" t="s">
        <v>2898</v>
      </c>
      <c r="V175" s="310" t="s">
        <v>2898</v>
      </c>
      <c r="W175" s="310" t="s">
        <v>2898</v>
      </c>
      <c r="X175" s="310" t="s">
        <v>2898</v>
      </c>
      <c r="Y175" s="310" t="s">
        <v>2898</v>
      </c>
      <c r="Z175" s="310" t="s">
        <v>2898</v>
      </c>
      <c r="AA175" s="310" t="s">
        <v>2898</v>
      </c>
      <c r="AB175" s="310" t="s">
        <v>2898</v>
      </c>
      <c r="AC175" s="310" t="s">
        <v>2898</v>
      </c>
      <c r="AD175" s="310" t="s">
        <v>2898</v>
      </c>
      <c r="AE175" s="310" t="s">
        <v>2898</v>
      </c>
      <c r="AF175" s="310" t="s">
        <v>2898</v>
      </c>
      <c r="AG175" s="310" t="s">
        <v>2898</v>
      </c>
      <c r="AH175" s="310" t="s">
        <v>2898</v>
      </c>
      <c r="AI175" s="310" t="s">
        <v>2898</v>
      </c>
      <c r="AJ175" s="310" t="s">
        <v>2898</v>
      </c>
      <c r="AK175" s="310" t="s">
        <v>2898</v>
      </c>
      <c r="AL175" s="310" t="s">
        <v>2898</v>
      </c>
    </row>
    <row r="176" spans="2:38" hidden="1" outlineLevel="1" x14ac:dyDescent="0.3">
      <c r="B176" s="529"/>
      <c r="C176" s="521" t="s">
        <v>3140</v>
      </c>
      <c r="D176" s="590" t="s">
        <v>3222</v>
      </c>
      <c r="E176" s="310" t="s">
        <v>2898</v>
      </c>
      <c r="F176" s="310" t="s">
        <v>2898</v>
      </c>
      <c r="G176" s="310" t="s">
        <v>2898</v>
      </c>
      <c r="H176" s="310" t="s">
        <v>2898</v>
      </c>
      <c r="I176" s="310" t="s">
        <v>2898</v>
      </c>
      <c r="J176" s="310" t="s">
        <v>2898</v>
      </c>
      <c r="K176" s="310" t="s">
        <v>2898</v>
      </c>
      <c r="L176" s="310" t="s">
        <v>2898</v>
      </c>
      <c r="M176" s="310" t="s">
        <v>2898</v>
      </c>
      <c r="N176" s="310" t="s">
        <v>2898</v>
      </c>
      <c r="O176" s="310" t="s">
        <v>2898</v>
      </c>
      <c r="P176" s="310" t="s">
        <v>2898</v>
      </c>
      <c r="Q176" s="310" t="s">
        <v>2898</v>
      </c>
      <c r="R176" s="310" t="s">
        <v>2898</v>
      </c>
      <c r="S176" s="310" t="s">
        <v>2898</v>
      </c>
      <c r="T176" s="310" t="s">
        <v>2898</v>
      </c>
      <c r="U176" s="310" t="s">
        <v>2898</v>
      </c>
      <c r="V176" s="310" t="s">
        <v>2898</v>
      </c>
      <c r="W176" s="310" t="s">
        <v>2898</v>
      </c>
      <c r="X176" s="310" t="s">
        <v>2898</v>
      </c>
      <c r="Y176" s="310" t="s">
        <v>2898</v>
      </c>
      <c r="Z176" s="310" t="s">
        <v>2898</v>
      </c>
      <c r="AA176" s="310" t="s">
        <v>2898</v>
      </c>
      <c r="AB176" s="310" t="s">
        <v>2898</v>
      </c>
      <c r="AC176" s="310" t="s">
        <v>2898</v>
      </c>
      <c r="AD176" s="310" t="s">
        <v>2898</v>
      </c>
      <c r="AE176" s="310" t="s">
        <v>2898</v>
      </c>
      <c r="AF176" s="310" t="s">
        <v>2898</v>
      </c>
      <c r="AG176" s="310" t="s">
        <v>2898</v>
      </c>
      <c r="AH176" s="310" t="s">
        <v>2898</v>
      </c>
      <c r="AI176" s="310" t="s">
        <v>2898</v>
      </c>
      <c r="AJ176" s="310" t="s">
        <v>2898</v>
      </c>
      <c r="AK176" s="310" t="s">
        <v>2898</v>
      </c>
      <c r="AL176" s="310" t="s">
        <v>2898</v>
      </c>
    </row>
    <row r="177" spans="2:38" hidden="1" outlineLevel="1" x14ac:dyDescent="0.3">
      <c r="B177" s="529"/>
      <c r="C177" s="521" t="s">
        <v>3140</v>
      </c>
      <c r="D177" s="590" t="s">
        <v>3223</v>
      </c>
      <c r="E177" s="310" t="s">
        <v>2898</v>
      </c>
      <c r="F177" s="310" t="s">
        <v>2898</v>
      </c>
      <c r="G177" s="310" t="s">
        <v>2898</v>
      </c>
      <c r="H177" s="310" t="s">
        <v>2898</v>
      </c>
      <c r="I177" s="310" t="s">
        <v>2898</v>
      </c>
      <c r="J177" s="310" t="s">
        <v>2898</v>
      </c>
      <c r="K177" s="310" t="s">
        <v>2898</v>
      </c>
      <c r="L177" s="310" t="s">
        <v>2898</v>
      </c>
      <c r="M177" s="310" t="s">
        <v>2898</v>
      </c>
      <c r="N177" s="310" t="s">
        <v>2898</v>
      </c>
      <c r="O177" s="310" t="s">
        <v>2898</v>
      </c>
      <c r="P177" s="310" t="s">
        <v>2898</v>
      </c>
      <c r="Q177" s="310" t="s">
        <v>2898</v>
      </c>
      <c r="R177" s="310" t="s">
        <v>2898</v>
      </c>
      <c r="S177" s="310" t="s">
        <v>2898</v>
      </c>
      <c r="T177" s="310" t="s">
        <v>2898</v>
      </c>
      <c r="U177" s="310" t="s">
        <v>2898</v>
      </c>
      <c r="V177" s="310" t="s">
        <v>2898</v>
      </c>
      <c r="W177" s="310" t="s">
        <v>2898</v>
      </c>
      <c r="X177" s="310" t="s">
        <v>2898</v>
      </c>
      <c r="Y177" s="310" t="s">
        <v>2898</v>
      </c>
      <c r="Z177" s="310" t="s">
        <v>2898</v>
      </c>
      <c r="AA177" s="310" t="s">
        <v>2898</v>
      </c>
      <c r="AB177" s="310" t="s">
        <v>2898</v>
      </c>
      <c r="AC177" s="310" t="s">
        <v>2898</v>
      </c>
      <c r="AD177" s="310" t="s">
        <v>2898</v>
      </c>
      <c r="AE177" s="310" t="s">
        <v>2898</v>
      </c>
      <c r="AF177" s="310" t="s">
        <v>2898</v>
      </c>
      <c r="AG177" s="310" t="s">
        <v>2898</v>
      </c>
      <c r="AH177" s="310" t="s">
        <v>2898</v>
      </c>
      <c r="AI177" s="310" t="s">
        <v>2898</v>
      </c>
      <c r="AJ177" s="310" t="s">
        <v>2898</v>
      </c>
      <c r="AK177" s="310" t="s">
        <v>2898</v>
      </c>
      <c r="AL177" s="310" t="s">
        <v>2898</v>
      </c>
    </row>
    <row r="178" spans="2:38" hidden="1" outlineLevel="1" x14ac:dyDescent="0.3">
      <c r="B178" s="529"/>
      <c r="C178" s="521" t="s">
        <v>3140</v>
      </c>
      <c r="D178" s="590" t="s">
        <v>3224</v>
      </c>
      <c r="E178" s="310" t="s">
        <v>2898</v>
      </c>
      <c r="F178" s="310" t="s">
        <v>2898</v>
      </c>
      <c r="G178" s="310" t="s">
        <v>2898</v>
      </c>
      <c r="H178" s="310" t="s">
        <v>2898</v>
      </c>
      <c r="I178" s="310" t="s">
        <v>2898</v>
      </c>
      <c r="J178" s="310" t="s">
        <v>2898</v>
      </c>
      <c r="K178" s="310" t="s">
        <v>2898</v>
      </c>
      <c r="L178" s="310" t="s">
        <v>2898</v>
      </c>
      <c r="M178" s="310" t="s">
        <v>2898</v>
      </c>
      <c r="N178" s="310" t="s">
        <v>2898</v>
      </c>
      <c r="O178" s="310" t="s">
        <v>2898</v>
      </c>
      <c r="P178" s="310" t="s">
        <v>2898</v>
      </c>
      <c r="Q178" s="310" t="s">
        <v>2898</v>
      </c>
      <c r="R178" s="310" t="s">
        <v>2898</v>
      </c>
      <c r="S178" s="310" t="s">
        <v>2898</v>
      </c>
      <c r="T178" s="310" t="s">
        <v>2898</v>
      </c>
      <c r="U178" s="310" t="s">
        <v>2898</v>
      </c>
      <c r="V178" s="310" t="s">
        <v>2898</v>
      </c>
      <c r="W178" s="310" t="s">
        <v>2898</v>
      </c>
      <c r="X178" s="310" t="s">
        <v>2898</v>
      </c>
      <c r="Y178" s="310" t="s">
        <v>2898</v>
      </c>
      <c r="Z178" s="310" t="s">
        <v>2898</v>
      </c>
      <c r="AA178" s="310" t="s">
        <v>2898</v>
      </c>
      <c r="AB178" s="310" t="s">
        <v>2898</v>
      </c>
      <c r="AC178" s="310" t="s">
        <v>2898</v>
      </c>
      <c r="AD178" s="310" t="s">
        <v>2898</v>
      </c>
      <c r="AE178" s="310" t="s">
        <v>2898</v>
      </c>
      <c r="AF178" s="310" t="s">
        <v>2898</v>
      </c>
      <c r="AG178" s="310" t="s">
        <v>2898</v>
      </c>
      <c r="AH178" s="310" t="s">
        <v>2898</v>
      </c>
      <c r="AI178" s="310" t="s">
        <v>2898</v>
      </c>
      <c r="AJ178" s="310" t="s">
        <v>2898</v>
      </c>
      <c r="AK178" s="310" t="s">
        <v>2898</v>
      </c>
      <c r="AL178" s="310" t="s">
        <v>2898</v>
      </c>
    </row>
    <row r="179" spans="2:38" hidden="1" outlineLevel="1" x14ac:dyDescent="0.3">
      <c r="B179" s="529"/>
      <c r="C179" s="521" t="s">
        <v>3140</v>
      </c>
      <c r="D179" s="590" t="s">
        <v>3225</v>
      </c>
      <c r="E179" s="310" t="s">
        <v>2898</v>
      </c>
      <c r="F179" s="310" t="s">
        <v>2898</v>
      </c>
      <c r="G179" s="310" t="s">
        <v>2898</v>
      </c>
      <c r="H179" s="310" t="s">
        <v>2898</v>
      </c>
      <c r="I179" s="310" t="s">
        <v>2898</v>
      </c>
      <c r="J179" s="310" t="s">
        <v>2898</v>
      </c>
      <c r="K179" s="310" t="s">
        <v>2898</v>
      </c>
      <c r="L179" s="310" t="s">
        <v>2898</v>
      </c>
      <c r="M179" s="310" t="s">
        <v>2898</v>
      </c>
      <c r="N179" s="310" t="s">
        <v>2898</v>
      </c>
      <c r="O179" s="310" t="s">
        <v>2898</v>
      </c>
      <c r="P179" s="310" t="s">
        <v>2898</v>
      </c>
      <c r="Q179" s="310" t="s">
        <v>2898</v>
      </c>
      <c r="R179" s="310" t="s">
        <v>2898</v>
      </c>
      <c r="S179" s="310" t="s">
        <v>2898</v>
      </c>
      <c r="T179" s="310" t="s">
        <v>2898</v>
      </c>
      <c r="U179" s="310" t="s">
        <v>2898</v>
      </c>
      <c r="V179" s="310" t="s">
        <v>2898</v>
      </c>
      <c r="W179" s="310" t="s">
        <v>2898</v>
      </c>
      <c r="X179" s="310" t="s">
        <v>2898</v>
      </c>
      <c r="Y179" s="310" t="s">
        <v>2898</v>
      </c>
      <c r="Z179" s="310" t="s">
        <v>2898</v>
      </c>
      <c r="AA179" s="310" t="s">
        <v>2898</v>
      </c>
      <c r="AB179" s="310" t="s">
        <v>2898</v>
      </c>
      <c r="AC179" s="310" t="s">
        <v>2898</v>
      </c>
      <c r="AD179" s="310" t="s">
        <v>2898</v>
      </c>
      <c r="AE179" s="310" t="s">
        <v>2898</v>
      </c>
      <c r="AF179" s="310" t="s">
        <v>2898</v>
      </c>
      <c r="AG179" s="310" t="s">
        <v>2898</v>
      </c>
      <c r="AH179" s="310" t="s">
        <v>2898</v>
      </c>
      <c r="AI179" s="310" t="s">
        <v>2898</v>
      </c>
      <c r="AJ179" s="310" t="s">
        <v>2898</v>
      </c>
      <c r="AK179" s="310" t="s">
        <v>2898</v>
      </c>
      <c r="AL179" s="310" t="s">
        <v>2898</v>
      </c>
    </row>
    <row r="180" spans="2:38" hidden="1" outlineLevel="1" x14ac:dyDescent="0.3">
      <c r="B180" s="529"/>
      <c r="C180" s="521" t="s">
        <v>3140</v>
      </c>
      <c r="D180" s="590" t="s">
        <v>3226</v>
      </c>
      <c r="E180" s="310" t="s">
        <v>2898</v>
      </c>
      <c r="F180" s="310" t="s">
        <v>2898</v>
      </c>
      <c r="G180" s="310" t="s">
        <v>2898</v>
      </c>
      <c r="H180" s="310" t="s">
        <v>2898</v>
      </c>
      <c r="I180" s="310" t="s">
        <v>2898</v>
      </c>
      <c r="J180" s="310" t="s">
        <v>2898</v>
      </c>
      <c r="K180" s="310" t="s">
        <v>2898</v>
      </c>
      <c r="L180" s="310" t="s">
        <v>2898</v>
      </c>
      <c r="M180" s="310" t="s">
        <v>2898</v>
      </c>
      <c r="N180" s="310" t="s">
        <v>2898</v>
      </c>
      <c r="O180" s="310" t="s">
        <v>2898</v>
      </c>
      <c r="P180" s="310" t="s">
        <v>2898</v>
      </c>
      <c r="Q180" s="310" t="s">
        <v>2898</v>
      </c>
      <c r="R180" s="310" t="s">
        <v>2898</v>
      </c>
      <c r="S180" s="310" t="s">
        <v>2898</v>
      </c>
      <c r="T180" s="310" t="s">
        <v>2898</v>
      </c>
      <c r="U180" s="310" t="s">
        <v>2898</v>
      </c>
      <c r="V180" s="310" t="s">
        <v>2898</v>
      </c>
      <c r="W180" s="310" t="s">
        <v>2898</v>
      </c>
      <c r="X180" s="310" t="s">
        <v>2898</v>
      </c>
      <c r="Y180" s="310" t="s">
        <v>2898</v>
      </c>
      <c r="Z180" s="310" t="s">
        <v>2898</v>
      </c>
      <c r="AA180" s="310" t="s">
        <v>2898</v>
      </c>
      <c r="AB180" s="310" t="s">
        <v>2898</v>
      </c>
      <c r="AC180" s="310" t="s">
        <v>2898</v>
      </c>
      <c r="AD180" s="310" t="s">
        <v>2898</v>
      </c>
      <c r="AE180" s="310" t="s">
        <v>2898</v>
      </c>
      <c r="AF180" s="310" t="s">
        <v>2898</v>
      </c>
      <c r="AG180" s="310" t="s">
        <v>2898</v>
      </c>
      <c r="AH180" s="310" t="s">
        <v>2898</v>
      </c>
      <c r="AI180" s="310" t="s">
        <v>2898</v>
      </c>
      <c r="AJ180" s="310" t="s">
        <v>2898</v>
      </c>
      <c r="AK180" s="310" t="s">
        <v>2898</v>
      </c>
      <c r="AL180" s="310" t="s">
        <v>2898</v>
      </c>
    </row>
    <row r="181" spans="2:38" hidden="1" outlineLevel="1" x14ac:dyDescent="0.3">
      <c r="B181" s="529"/>
      <c r="C181" s="521" t="s">
        <v>3140</v>
      </c>
      <c r="D181" s="590" t="s">
        <v>3227</v>
      </c>
      <c r="E181" s="310" t="s">
        <v>2898</v>
      </c>
      <c r="F181" s="310" t="s">
        <v>2898</v>
      </c>
      <c r="G181" s="310" t="s">
        <v>2898</v>
      </c>
      <c r="H181" s="310" t="s">
        <v>2898</v>
      </c>
      <c r="I181" s="310" t="s">
        <v>2898</v>
      </c>
      <c r="J181" s="310" t="s">
        <v>2898</v>
      </c>
      <c r="K181" s="310" t="s">
        <v>2898</v>
      </c>
      <c r="L181" s="310" t="s">
        <v>2898</v>
      </c>
      <c r="M181" s="310" t="s">
        <v>2898</v>
      </c>
      <c r="N181" s="310" t="s">
        <v>2898</v>
      </c>
      <c r="O181" s="310" t="s">
        <v>2898</v>
      </c>
      <c r="P181" s="310" t="s">
        <v>2898</v>
      </c>
      <c r="Q181" s="310" t="s">
        <v>2898</v>
      </c>
      <c r="R181" s="310" t="s">
        <v>2898</v>
      </c>
      <c r="S181" s="310" t="s">
        <v>2898</v>
      </c>
      <c r="T181" s="310" t="s">
        <v>2898</v>
      </c>
      <c r="U181" s="310" t="s">
        <v>2898</v>
      </c>
      <c r="V181" s="310" t="s">
        <v>2898</v>
      </c>
      <c r="W181" s="310" t="s">
        <v>2898</v>
      </c>
      <c r="X181" s="310" t="s">
        <v>2898</v>
      </c>
      <c r="Y181" s="310" t="s">
        <v>2898</v>
      </c>
      <c r="Z181" s="310" t="s">
        <v>2898</v>
      </c>
      <c r="AA181" s="310" t="s">
        <v>2898</v>
      </c>
      <c r="AB181" s="310" t="s">
        <v>2898</v>
      </c>
      <c r="AC181" s="310" t="s">
        <v>2898</v>
      </c>
      <c r="AD181" s="310" t="s">
        <v>2898</v>
      </c>
      <c r="AE181" s="310" t="s">
        <v>2898</v>
      </c>
      <c r="AF181" s="310" t="s">
        <v>2898</v>
      </c>
      <c r="AG181" s="310" t="s">
        <v>2898</v>
      </c>
      <c r="AH181" s="310" t="s">
        <v>2898</v>
      </c>
      <c r="AI181" s="310" t="s">
        <v>2898</v>
      </c>
      <c r="AJ181" s="310" t="s">
        <v>2898</v>
      </c>
      <c r="AK181" s="310" t="s">
        <v>2898</v>
      </c>
      <c r="AL181" s="310" t="s">
        <v>2898</v>
      </c>
    </row>
    <row r="182" spans="2:38" hidden="1" outlineLevel="1" x14ac:dyDescent="0.3">
      <c r="B182" s="529"/>
      <c r="C182" s="521" t="s">
        <v>3140</v>
      </c>
      <c r="D182" s="590" t="s">
        <v>3228</v>
      </c>
      <c r="E182" s="310" t="s">
        <v>2898</v>
      </c>
      <c r="F182" s="310" t="s">
        <v>2898</v>
      </c>
      <c r="G182" s="310" t="s">
        <v>2898</v>
      </c>
      <c r="H182" s="310" t="s">
        <v>2898</v>
      </c>
      <c r="I182" s="310" t="s">
        <v>2898</v>
      </c>
      <c r="J182" s="310" t="s">
        <v>2898</v>
      </c>
      <c r="K182" s="310" t="s">
        <v>2898</v>
      </c>
      <c r="L182" s="310" t="s">
        <v>2898</v>
      </c>
      <c r="M182" s="310" t="s">
        <v>2898</v>
      </c>
      <c r="N182" s="310" t="s">
        <v>2898</v>
      </c>
      <c r="O182" s="310" t="s">
        <v>2898</v>
      </c>
      <c r="P182" s="310" t="s">
        <v>2898</v>
      </c>
      <c r="Q182" s="310" t="s">
        <v>2898</v>
      </c>
      <c r="R182" s="310" t="s">
        <v>2898</v>
      </c>
      <c r="S182" s="310" t="s">
        <v>2898</v>
      </c>
      <c r="T182" s="310" t="s">
        <v>2898</v>
      </c>
      <c r="U182" s="310" t="s">
        <v>2898</v>
      </c>
      <c r="V182" s="310" t="s">
        <v>2898</v>
      </c>
      <c r="W182" s="310" t="s">
        <v>2898</v>
      </c>
      <c r="X182" s="310" t="s">
        <v>2898</v>
      </c>
      <c r="Y182" s="310" t="s">
        <v>2898</v>
      </c>
      <c r="Z182" s="310" t="s">
        <v>2898</v>
      </c>
      <c r="AA182" s="310" t="s">
        <v>2898</v>
      </c>
      <c r="AB182" s="310" t="s">
        <v>2898</v>
      </c>
      <c r="AC182" s="310" t="s">
        <v>2898</v>
      </c>
      <c r="AD182" s="310" t="s">
        <v>2898</v>
      </c>
      <c r="AE182" s="310" t="s">
        <v>2898</v>
      </c>
      <c r="AF182" s="310" t="s">
        <v>2898</v>
      </c>
      <c r="AG182" s="310" t="s">
        <v>2898</v>
      </c>
      <c r="AH182" s="310" t="s">
        <v>2898</v>
      </c>
      <c r="AI182" s="310" t="s">
        <v>2898</v>
      </c>
      <c r="AJ182" s="310" t="s">
        <v>2898</v>
      </c>
      <c r="AK182" s="310" t="s">
        <v>2898</v>
      </c>
      <c r="AL182" s="310" t="s">
        <v>2898</v>
      </c>
    </row>
    <row r="183" spans="2:38" hidden="1" outlineLevel="1" x14ac:dyDescent="0.3">
      <c r="B183" s="529"/>
      <c r="C183" s="521" t="s">
        <v>3140</v>
      </c>
      <c r="D183" s="590" t="s">
        <v>3229</v>
      </c>
      <c r="E183" s="310" t="s">
        <v>2898</v>
      </c>
      <c r="F183" s="310" t="s">
        <v>2898</v>
      </c>
      <c r="G183" s="310" t="s">
        <v>2898</v>
      </c>
      <c r="H183" s="310" t="s">
        <v>2898</v>
      </c>
      <c r="I183" s="310" t="s">
        <v>2898</v>
      </c>
      <c r="J183" s="310" t="s">
        <v>2898</v>
      </c>
      <c r="K183" s="310" t="s">
        <v>2898</v>
      </c>
      <c r="L183" s="310" t="s">
        <v>2898</v>
      </c>
      <c r="M183" s="310" t="s">
        <v>2898</v>
      </c>
      <c r="N183" s="310" t="s">
        <v>2898</v>
      </c>
      <c r="O183" s="310" t="s">
        <v>2898</v>
      </c>
      <c r="P183" s="310" t="s">
        <v>2898</v>
      </c>
      <c r="Q183" s="310" t="s">
        <v>2898</v>
      </c>
      <c r="R183" s="310" t="s">
        <v>2898</v>
      </c>
      <c r="S183" s="310" t="s">
        <v>2898</v>
      </c>
      <c r="T183" s="310" t="s">
        <v>2898</v>
      </c>
      <c r="U183" s="310" t="s">
        <v>2898</v>
      </c>
      <c r="V183" s="310" t="s">
        <v>2898</v>
      </c>
      <c r="W183" s="310" t="s">
        <v>2898</v>
      </c>
      <c r="X183" s="310" t="s">
        <v>2898</v>
      </c>
      <c r="Y183" s="310" t="s">
        <v>2898</v>
      </c>
      <c r="Z183" s="310" t="s">
        <v>2898</v>
      </c>
      <c r="AA183" s="310" t="s">
        <v>2898</v>
      </c>
      <c r="AB183" s="310" t="s">
        <v>2898</v>
      </c>
      <c r="AC183" s="310" t="s">
        <v>2898</v>
      </c>
      <c r="AD183" s="310" t="s">
        <v>2898</v>
      </c>
      <c r="AE183" s="310" t="s">
        <v>2898</v>
      </c>
      <c r="AF183" s="310" t="s">
        <v>2898</v>
      </c>
      <c r="AG183" s="310" t="s">
        <v>2898</v>
      </c>
      <c r="AH183" s="310" t="s">
        <v>2898</v>
      </c>
      <c r="AI183" s="310" t="s">
        <v>2898</v>
      </c>
      <c r="AJ183" s="310" t="s">
        <v>2898</v>
      </c>
      <c r="AK183" s="310" t="s">
        <v>2898</v>
      </c>
      <c r="AL183" s="310" t="s">
        <v>2898</v>
      </c>
    </row>
    <row r="184" spans="2:38" hidden="1" outlineLevel="1" x14ac:dyDescent="0.3">
      <c r="B184" s="529"/>
      <c r="C184" s="521" t="s">
        <v>3140</v>
      </c>
      <c r="D184" s="590" t="s">
        <v>3230</v>
      </c>
      <c r="E184" s="310" t="s">
        <v>2898</v>
      </c>
      <c r="F184" s="310" t="s">
        <v>2898</v>
      </c>
      <c r="G184" s="310" t="s">
        <v>2898</v>
      </c>
      <c r="H184" s="310" t="s">
        <v>2898</v>
      </c>
      <c r="I184" s="310" t="s">
        <v>2898</v>
      </c>
      <c r="J184" s="310" t="s">
        <v>2898</v>
      </c>
      <c r="K184" s="310" t="s">
        <v>2898</v>
      </c>
      <c r="L184" s="310" t="s">
        <v>2898</v>
      </c>
      <c r="M184" s="310" t="s">
        <v>2898</v>
      </c>
      <c r="N184" s="310" t="s">
        <v>2898</v>
      </c>
      <c r="O184" s="310" t="s">
        <v>2898</v>
      </c>
      <c r="P184" s="310" t="s">
        <v>2898</v>
      </c>
      <c r="Q184" s="310" t="s">
        <v>2898</v>
      </c>
      <c r="R184" s="310" t="s">
        <v>2898</v>
      </c>
      <c r="S184" s="310" t="s">
        <v>2898</v>
      </c>
      <c r="T184" s="310" t="s">
        <v>2898</v>
      </c>
      <c r="U184" s="310" t="s">
        <v>2898</v>
      </c>
      <c r="V184" s="310" t="s">
        <v>2898</v>
      </c>
      <c r="W184" s="310" t="s">
        <v>2898</v>
      </c>
      <c r="X184" s="310" t="s">
        <v>2898</v>
      </c>
      <c r="Y184" s="310" t="s">
        <v>2898</v>
      </c>
      <c r="Z184" s="310" t="s">
        <v>2898</v>
      </c>
      <c r="AA184" s="310" t="s">
        <v>2898</v>
      </c>
      <c r="AB184" s="310" t="s">
        <v>2898</v>
      </c>
      <c r="AC184" s="310" t="s">
        <v>2898</v>
      </c>
      <c r="AD184" s="310" t="s">
        <v>2898</v>
      </c>
      <c r="AE184" s="310" t="s">
        <v>2898</v>
      </c>
      <c r="AF184" s="310" t="s">
        <v>2898</v>
      </c>
      <c r="AG184" s="310" t="s">
        <v>2898</v>
      </c>
      <c r="AH184" s="310" t="s">
        <v>2898</v>
      </c>
      <c r="AI184" s="310" t="s">
        <v>2898</v>
      </c>
      <c r="AJ184" s="310" t="s">
        <v>2898</v>
      </c>
      <c r="AK184" s="310" t="s">
        <v>2898</v>
      </c>
      <c r="AL184" s="310" t="s">
        <v>2898</v>
      </c>
    </row>
    <row r="185" spans="2:38" hidden="1" outlineLevel="1" x14ac:dyDescent="0.3">
      <c r="B185" s="529"/>
      <c r="C185" s="521" t="s">
        <v>3140</v>
      </c>
      <c r="D185" s="590" t="s">
        <v>3231</v>
      </c>
      <c r="E185" s="310" t="s">
        <v>2898</v>
      </c>
      <c r="F185" s="310" t="s">
        <v>2898</v>
      </c>
      <c r="G185" s="310" t="s">
        <v>2898</v>
      </c>
      <c r="H185" s="310" t="s">
        <v>2898</v>
      </c>
      <c r="I185" s="310" t="s">
        <v>2898</v>
      </c>
      <c r="J185" s="310" t="s">
        <v>2898</v>
      </c>
      <c r="K185" s="310" t="s">
        <v>2898</v>
      </c>
      <c r="L185" s="310" t="s">
        <v>2898</v>
      </c>
      <c r="M185" s="310" t="s">
        <v>2898</v>
      </c>
      <c r="N185" s="310" t="s">
        <v>2898</v>
      </c>
      <c r="O185" s="310" t="s">
        <v>2898</v>
      </c>
      <c r="P185" s="310" t="s">
        <v>2898</v>
      </c>
      <c r="Q185" s="310" t="s">
        <v>2898</v>
      </c>
      <c r="R185" s="310" t="s">
        <v>2898</v>
      </c>
      <c r="S185" s="310" t="s">
        <v>2898</v>
      </c>
      <c r="T185" s="310" t="s">
        <v>2898</v>
      </c>
      <c r="U185" s="310" t="s">
        <v>2898</v>
      </c>
      <c r="V185" s="310" t="s">
        <v>2898</v>
      </c>
      <c r="W185" s="310" t="s">
        <v>2898</v>
      </c>
      <c r="X185" s="310" t="s">
        <v>2898</v>
      </c>
      <c r="Y185" s="310" t="s">
        <v>2898</v>
      </c>
      <c r="Z185" s="310" t="s">
        <v>2898</v>
      </c>
      <c r="AA185" s="310" t="s">
        <v>2898</v>
      </c>
      <c r="AB185" s="310" t="s">
        <v>2898</v>
      </c>
      <c r="AC185" s="310" t="s">
        <v>2898</v>
      </c>
      <c r="AD185" s="310" t="s">
        <v>2898</v>
      </c>
      <c r="AE185" s="310" t="s">
        <v>2898</v>
      </c>
      <c r="AF185" s="310" t="s">
        <v>2898</v>
      </c>
      <c r="AG185" s="310" t="s">
        <v>2898</v>
      </c>
      <c r="AH185" s="310" t="s">
        <v>2898</v>
      </c>
      <c r="AI185" s="310" t="s">
        <v>2898</v>
      </c>
      <c r="AJ185" s="310" t="s">
        <v>2898</v>
      </c>
      <c r="AK185" s="310" t="s">
        <v>2898</v>
      </c>
      <c r="AL185" s="310" t="s">
        <v>2898</v>
      </c>
    </row>
    <row r="186" spans="2:38" hidden="1" outlineLevel="1" x14ac:dyDescent="0.3">
      <c r="B186" s="529"/>
      <c r="C186" s="521" t="s">
        <v>3140</v>
      </c>
      <c r="D186" s="590" t="s">
        <v>3232</v>
      </c>
      <c r="E186" s="310" t="s">
        <v>2898</v>
      </c>
      <c r="F186" s="310" t="s">
        <v>2898</v>
      </c>
      <c r="G186" s="310" t="s">
        <v>2898</v>
      </c>
      <c r="H186" s="310" t="s">
        <v>2898</v>
      </c>
      <c r="I186" s="310" t="s">
        <v>2898</v>
      </c>
      <c r="J186" s="310" t="s">
        <v>2898</v>
      </c>
      <c r="K186" s="310" t="s">
        <v>2898</v>
      </c>
      <c r="L186" s="310" t="s">
        <v>2898</v>
      </c>
      <c r="M186" s="310" t="s">
        <v>2898</v>
      </c>
      <c r="N186" s="310" t="s">
        <v>2898</v>
      </c>
      <c r="O186" s="310" t="s">
        <v>2898</v>
      </c>
      <c r="P186" s="310" t="s">
        <v>2898</v>
      </c>
      <c r="Q186" s="310" t="s">
        <v>2898</v>
      </c>
      <c r="R186" s="310" t="s">
        <v>2898</v>
      </c>
      <c r="S186" s="310" t="s">
        <v>2898</v>
      </c>
      <c r="T186" s="310" t="s">
        <v>2898</v>
      </c>
      <c r="U186" s="310" t="s">
        <v>2898</v>
      </c>
      <c r="V186" s="310" t="s">
        <v>2898</v>
      </c>
      <c r="W186" s="310" t="s">
        <v>2898</v>
      </c>
      <c r="X186" s="310" t="s">
        <v>2898</v>
      </c>
      <c r="Y186" s="310" t="s">
        <v>2898</v>
      </c>
      <c r="Z186" s="310" t="s">
        <v>2898</v>
      </c>
      <c r="AA186" s="310" t="s">
        <v>2898</v>
      </c>
      <c r="AB186" s="310" t="s">
        <v>2898</v>
      </c>
      <c r="AC186" s="310" t="s">
        <v>2898</v>
      </c>
      <c r="AD186" s="310" t="s">
        <v>2898</v>
      </c>
      <c r="AE186" s="310" t="s">
        <v>2898</v>
      </c>
      <c r="AF186" s="310" t="s">
        <v>2898</v>
      </c>
      <c r="AG186" s="310" t="s">
        <v>2898</v>
      </c>
      <c r="AH186" s="310" t="s">
        <v>2898</v>
      </c>
      <c r="AI186" s="310" t="s">
        <v>2898</v>
      </c>
      <c r="AJ186" s="310" t="s">
        <v>2898</v>
      </c>
      <c r="AK186" s="310" t="s">
        <v>2898</v>
      </c>
      <c r="AL186" s="310" t="s">
        <v>2898</v>
      </c>
    </row>
    <row r="187" spans="2:38" hidden="1" outlineLevel="1" x14ac:dyDescent="0.3">
      <c r="B187" s="529"/>
      <c r="C187" s="521" t="s">
        <v>3140</v>
      </c>
      <c r="D187" s="590" t="s">
        <v>3233</v>
      </c>
      <c r="E187" s="310" t="s">
        <v>2898</v>
      </c>
      <c r="F187" s="310" t="s">
        <v>2898</v>
      </c>
      <c r="G187" s="310" t="s">
        <v>2898</v>
      </c>
      <c r="H187" s="310" t="s">
        <v>2898</v>
      </c>
      <c r="I187" s="310" t="s">
        <v>2898</v>
      </c>
      <c r="J187" s="310" t="s">
        <v>2898</v>
      </c>
      <c r="K187" s="310" t="s">
        <v>2898</v>
      </c>
      <c r="L187" s="310" t="s">
        <v>2898</v>
      </c>
      <c r="M187" s="310" t="s">
        <v>2898</v>
      </c>
      <c r="N187" s="310" t="s">
        <v>2898</v>
      </c>
      <c r="O187" s="310" t="s">
        <v>2898</v>
      </c>
      <c r="P187" s="310" t="s">
        <v>2898</v>
      </c>
      <c r="Q187" s="310" t="s">
        <v>2898</v>
      </c>
      <c r="R187" s="310" t="s">
        <v>2898</v>
      </c>
      <c r="S187" s="310" t="s">
        <v>2898</v>
      </c>
      <c r="T187" s="310" t="s">
        <v>2898</v>
      </c>
      <c r="U187" s="310" t="s">
        <v>2898</v>
      </c>
      <c r="V187" s="310" t="s">
        <v>2898</v>
      </c>
      <c r="W187" s="310" t="s">
        <v>2898</v>
      </c>
      <c r="X187" s="310" t="s">
        <v>2898</v>
      </c>
      <c r="Y187" s="310" t="s">
        <v>2898</v>
      </c>
      <c r="Z187" s="310" t="s">
        <v>2898</v>
      </c>
      <c r="AA187" s="310" t="s">
        <v>2898</v>
      </c>
      <c r="AB187" s="310" t="s">
        <v>2898</v>
      </c>
      <c r="AC187" s="310" t="s">
        <v>2898</v>
      </c>
      <c r="AD187" s="310" t="s">
        <v>2898</v>
      </c>
      <c r="AE187" s="310" t="s">
        <v>2898</v>
      </c>
      <c r="AF187" s="310" t="s">
        <v>2898</v>
      </c>
      <c r="AG187" s="310" t="s">
        <v>2898</v>
      </c>
      <c r="AH187" s="310" t="s">
        <v>2898</v>
      </c>
      <c r="AI187" s="310" t="s">
        <v>2898</v>
      </c>
      <c r="AJ187" s="310" t="s">
        <v>2898</v>
      </c>
      <c r="AK187" s="310" t="s">
        <v>2898</v>
      </c>
      <c r="AL187" s="310" t="s">
        <v>2898</v>
      </c>
    </row>
    <row r="188" spans="2:38" hidden="1" outlineLevel="1" x14ac:dyDescent="0.3">
      <c r="B188" s="529"/>
      <c r="C188" s="521" t="s">
        <v>3140</v>
      </c>
      <c r="D188" s="590" t="s">
        <v>3234</v>
      </c>
      <c r="E188" s="310" t="s">
        <v>2898</v>
      </c>
      <c r="F188" s="310" t="s">
        <v>2898</v>
      </c>
      <c r="G188" s="310" t="s">
        <v>2898</v>
      </c>
      <c r="H188" s="310" t="s">
        <v>2898</v>
      </c>
      <c r="I188" s="310" t="s">
        <v>2898</v>
      </c>
      <c r="J188" s="310" t="s">
        <v>2898</v>
      </c>
      <c r="K188" s="310" t="s">
        <v>2898</v>
      </c>
      <c r="L188" s="310" t="s">
        <v>2898</v>
      </c>
      <c r="M188" s="310" t="s">
        <v>2898</v>
      </c>
      <c r="N188" s="310" t="s">
        <v>2898</v>
      </c>
      <c r="O188" s="310" t="s">
        <v>2898</v>
      </c>
      <c r="P188" s="310" t="s">
        <v>2898</v>
      </c>
      <c r="Q188" s="310" t="s">
        <v>2898</v>
      </c>
      <c r="R188" s="310" t="s">
        <v>2898</v>
      </c>
      <c r="S188" s="310" t="s">
        <v>2898</v>
      </c>
      <c r="T188" s="310" t="s">
        <v>2898</v>
      </c>
      <c r="U188" s="310" t="s">
        <v>2898</v>
      </c>
      <c r="V188" s="310" t="s">
        <v>2898</v>
      </c>
      <c r="W188" s="310" t="s">
        <v>2898</v>
      </c>
      <c r="X188" s="310" t="s">
        <v>2898</v>
      </c>
      <c r="Y188" s="310" t="s">
        <v>2898</v>
      </c>
      <c r="Z188" s="310" t="s">
        <v>2898</v>
      </c>
      <c r="AA188" s="310" t="s">
        <v>2898</v>
      </c>
      <c r="AB188" s="310" t="s">
        <v>2898</v>
      </c>
      <c r="AC188" s="310" t="s">
        <v>2898</v>
      </c>
      <c r="AD188" s="310" t="s">
        <v>2898</v>
      </c>
      <c r="AE188" s="310" t="s">
        <v>2898</v>
      </c>
      <c r="AF188" s="310" t="s">
        <v>2898</v>
      </c>
      <c r="AG188" s="310" t="s">
        <v>2898</v>
      </c>
      <c r="AH188" s="310" t="s">
        <v>2898</v>
      </c>
      <c r="AI188" s="310" t="s">
        <v>2898</v>
      </c>
      <c r="AJ188" s="310" t="s">
        <v>2898</v>
      </c>
      <c r="AK188" s="310" t="s">
        <v>2898</v>
      </c>
      <c r="AL188" s="310" t="s">
        <v>2898</v>
      </c>
    </row>
    <row r="189" spans="2:38" hidden="1" outlineLevel="1" x14ac:dyDescent="0.3">
      <c r="B189" s="529"/>
      <c r="C189" s="521" t="s">
        <v>3140</v>
      </c>
      <c r="D189" s="590" t="s">
        <v>3235</v>
      </c>
      <c r="E189" s="310" t="s">
        <v>2898</v>
      </c>
      <c r="F189" s="310" t="s">
        <v>2898</v>
      </c>
      <c r="G189" s="310" t="s">
        <v>2898</v>
      </c>
      <c r="H189" s="310" t="s">
        <v>2898</v>
      </c>
      <c r="I189" s="310" t="s">
        <v>2898</v>
      </c>
      <c r="J189" s="310" t="s">
        <v>2898</v>
      </c>
      <c r="K189" s="310" t="s">
        <v>2898</v>
      </c>
      <c r="L189" s="310" t="s">
        <v>2898</v>
      </c>
      <c r="M189" s="310" t="s">
        <v>2898</v>
      </c>
      <c r="N189" s="310" t="s">
        <v>2898</v>
      </c>
      <c r="O189" s="310" t="s">
        <v>2898</v>
      </c>
      <c r="P189" s="310" t="s">
        <v>2898</v>
      </c>
      <c r="Q189" s="310" t="s">
        <v>2898</v>
      </c>
      <c r="R189" s="310" t="s">
        <v>2898</v>
      </c>
      <c r="S189" s="310" t="s">
        <v>2898</v>
      </c>
      <c r="T189" s="310" t="s">
        <v>2898</v>
      </c>
      <c r="U189" s="310" t="s">
        <v>2898</v>
      </c>
      <c r="V189" s="310" t="s">
        <v>2898</v>
      </c>
      <c r="W189" s="310" t="s">
        <v>2898</v>
      </c>
      <c r="X189" s="310" t="s">
        <v>2898</v>
      </c>
      <c r="Y189" s="310" t="s">
        <v>2898</v>
      </c>
      <c r="Z189" s="310" t="s">
        <v>2898</v>
      </c>
      <c r="AA189" s="310" t="s">
        <v>2898</v>
      </c>
      <c r="AB189" s="310" t="s">
        <v>2898</v>
      </c>
      <c r="AC189" s="310" t="s">
        <v>2898</v>
      </c>
      <c r="AD189" s="310" t="s">
        <v>2898</v>
      </c>
      <c r="AE189" s="310" t="s">
        <v>2898</v>
      </c>
      <c r="AF189" s="310" t="s">
        <v>2898</v>
      </c>
      <c r="AG189" s="310" t="s">
        <v>2898</v>
      </c>
      <c r="AH189" s="310" t="s">
        <v>2898</v>
      </c>
      <c r="AI189" s="310" t="s">
        <v>2898</v>
      </c>
      <c r="AJ189" s="310" t="s">
        <v>2898</v>
      </c>
      <c r="AK189" s="310" t="s">
        <v>2898</v>
      </c>
      <c r="AL189" s="310" t="s">
        <v>2898</v>
      </c>
    </row>
    <row r="190" spans="2:38" hidden="1" outlineLevel="1" x14ac:dyDescent="0.3">
      <c r="B190" s="529"/>
      <c r="C190" s="521" t="s">
        <v>3140</v>
      </c>
      <c r="D190" s="590" t="s">
        <v>3236</v>
      </c>
      <c r="E190" s="310" t="s">
        <v>2898</v>
      </c>
      <c r="F190" s="310" t="s">
        <v>2898</v>
      </c>
      <c r="G190" s="310" t="s">
        <v>2898</v>
      </c>
      <c r="H190" s="310" t="s">
        <v>2898</v>
      </c>
      <c r="I190" s="310" t="s">
        <v>2898</v>
      </c>
      <c r="J190" s="310" t="s">
        <v>2898</v>
      </c>
      <c r="K190" s="310" t="s">
        <v>2898</v>
      </c>
      <c r="L190" s="310" t="s">
        <v>2898</v>
      </c>
      <c r="M190" s="310" t="s">
        <v>2898</v>
      </c>
      <c r="N190" s="310" t="s">
        <v>2898</v>
      </c>
      <c r="O190" s="310" t="s">
        <v>2898</v>
      </c>
      <c r="P190" s="310" t="s">
        <v>2898</v>
      </c>
      <c r="Q190" s="310" t="s">
        <v>2898</v>
      </c>
      <c r="R190" s="310" t="s">
        <v>2898</v>
      </c>
      <c r="S190" s="310" t="s">
        <v>2898</v>
      </c>
      <c r="T190" s="310" t="s">
        <v>2898</v>
      </c>
      <c r="U190" s="310" t="s">
        <v>2898</v>
      </c>
      <c r="V190" s="310" t="s">
        <v>2898</v>
      </c>
      <c r="W190" s="310" t="s">
        <v>2898</v>
      </c>
      <c r="X190" s="310" t="s">
        <v>2898</v>
      </c>
      <c r="Y190" s="310" t="s">
        <v>2898</v>
      </c>
      <c r="Z190" s="310" t="s">
        <v>2898</v>
      </c>
      <c r="AA190" s="310" t="s">
        <v>2898</v>
      </c>
      <c r="AB190" s="310" t="s">
        <v>2898</v>
      </c>
      <c r="AC190" s="310" t="s">
        <v>2898</v>
      </c>
      <c r="AD190" s="310" t="s">
        <v>2898</v>
      </c>
      <c r="AE190" s="310" t="s">
        <v>2898</v>
      </c>
      <c r="AF190" s="310" t="s">
        <v>2898</v>
      </c>
      <c r="AG190" s="310" t="s">
        <v>2898</v>
      </c>
      <c r="AH190" s="310" t="s">
        <v>2898</v>
      </c>
      <c r="AI190" s="310" t="s">
        <v>2898</v>
      </c>
      <c r="AJ190" s="310" t="s">
        <v>2898</v>
      </c>
      <c r="AK190" s="310" t="s">
        <v>2898</v>
      </c>
      <c r="AL190" s="310" t="s">
        <v>2898</v>
      </c>
    </row>
    <row r="191" spans="2:38" hidden="1" outlineLevel="1" x14ac:dyDescent="0.3">
      <c r="B191" s="529"/>
      <c r="C191" s="521" t="s">
        <v>3140</v>
      </c>
      <c r="D191" s="590" t="s">
        <v>3237</v>
      </c>
      <c r="E191" s="310" t="s">
        <v>2898</v>
      </c>
      <c r="F191" s="310" t="s">
        <v>2898</v>
      </c>
      <c r="G191" s="310" t="s">
        <v>2898</v>
      </c>
      <c r="H191" s="310" t="s">
        <v>2898</v>
      </c>
      <c r="I191" s="310" t="s">
        <v>2898</v>
      </c>
      <c r="J191" s="310" t="s">
        <v>2898</v>
      </c>
      <c r="K191" s="310" t="s">
        <v>2898</v>
      </c>
      <c r="L191" s="310" t="s">
        <v>2898</v>
      </c>
      <c r="M191" s="310" t="s">
        <v>2898</v>
      </c>
      <c r="N191" s="310" t="s">
        <v>2898</v>
      </c>
      <c r="O191" s="310" t="s">
        <v>2898</v>
      </c>
      <c r="P191" s="310" t="s">
        <v>2898</v>
      </c>
      <c r="Q191" s="310" t="s">
        <v>2898</v>
      </c>
      <c r="R191" s="310" t="s">
        <v>2898</v>
      </c>
      <c r="S191" s="310" t="s">
        <v>2898</v>
      </c>
      <c r="T191" s="310" t="s">
        <v>2898</v>
      </c>
      <c r="U191" s="310" t="s">
        <v>2898</v>
      </c>
      <c r="V191" s="310" t="s">
        <v>2898</v>
      </c>
      <c r="W191" s="310" t="s">
        <v>2898</v>
      </c>
      <c r="X191" s="310" t="s">
        <v>2898</v>
      </c>
      <c r="Y191" s="310" t="s">
        <v>2898</v>
      </c>
      <c r="Z191" s="310" t="s">
        <v>2898</v>
      </c>
      <c r="AA191" s="310" t="s">
        <v>2898</v>
      </c>
      <c r="AB191" s="310" t="s">
        <v>2898</v>
      </c>
      <c r="AC191" s="310" t="s">
        <v>2898</v>
      </c>
      <c r="AD191" s="310" t="s">
        <v>2898</v>
      </c>
      <c r="AE191" s="310" t="s">
        <v>2898</v>
      </c>
      <c r="AF191" s="310" t="s">
        <v>2898</v>
      </c>
      <c r="AG191" s="310" t="s">
        <v>2898</v>
      </c>
      <c r="AH191" s="310" t="s">
        <v>2898</v>
      </c>
      <c r="AI191" s="310" t="s">
        <v>2898</v>
      </c>
      <c r="AJ191" s="310" t="s">
        <v>2898</v>
      </c>
      <c r="AK191" s="310" t="s">
        <v>2898</v>
      </c>
      <c r="AL191" s="310" t="s">
        <v>2898</v>
      </c>
    </row>
    <row r="192" spans="2:38" hidden="1" outlineLevel="1" x14ac:dyDescent="0.3">
      <c r="B192" s="529"/>
      <c r="C192" s="521" t="s">
        <v>3140</v>
      </c>
      <c r="D192" s="590" t="s">
        <v>3238</v>
      </c>
      <c r="E192" s="310" t="s">
        <v>2898</v>
      </c>
      <c r="F192" s="310" t="s">
        <v>2898</v>
      </c>
      <c r="G192" s="310" t="s">
        <v>2898</v>
      </c>
      <c r="H192" s="310" t="s">
        <v>2898</v>
      </c>
      <c r="I192" s="310" t="s">
        <v>2898</v>
      </c>
      <c r="J192" s="310" t="s">
        <v>2898</v>
      </c>
      <c r="K192" s="310" t="s">
        <v>2898</v>
      </c>
      <c r="L192" s="310" t="s">
        <v>2898</v>
      </c>
      <c r="M192" s="310" t="s">
        <v>2898</v>
      </c>
      <c r="N192" s="310" t="s">
        <v>2898</v>
      </c>
      <c r="O192" s="310" t="s">
        <v>2898</v>
      </c>
      <c r="P192" s="310" t="s">
        <v>2898</v>
      </c>
      <c r="Q192" s="310" t="s">
        <v>2898</v>
      </c>
      <c r="R192" s="310" t="s">
        <v>2898</v>
      </c>
      <c r="S192" s="310" t="s">
        <v>2898</v>
      </c>
      <c r="T192" s="310" t="s">
        <v>2898</v>
      </c>
      <c r="U192" s="310" t="s">
        <v>2898</v>
      </c>
      <c r="V192" s="310" t="s">
        <v>2898</v>
      </c>
      <c r="W192" s="310" t="s">
        <v>2898</v>
      </c>
      <c r="X192" s="310" t="s">
        <v>2898</v>
      </c>
      <c r="Y192" s="310" t="s">
        <v>2898</v>
      </c>
      <c r="Z192" s="310" t="s">
        <v>2898</v>
      </c>
      <c r="AA192" s="310" t="s">
        <v>2898</v>
      </c>
      <c r="AB192" s="310" t="s">
        <v>2898</v>
      </c>
      <c r="AC192" s="310" t="s">
        <v>2898</v>
      </c>
      <c r="AD192" s="310" t="s">
        <v>2898</v>
      </c>
      <c r="AE192" s="310" t="s">
        <v>2898</v>
      </c>
      <c r="AF192" s="310" t="s">
        <v>2898</v>
      </c>
      <c r="AG192" s="310" t="s">
        <v>2898</v>
      </c>
      <c r="AH192" s="310" t="s">
        <v>2898</v>
      </c>
      <c r="AI192" s="310" t="s">
        <v>2898</v>
      </c>
      <c r="AJ192" s="310" t="s">
        <v>2898</v>
      </c>
      <c r="AK192" s="310" t="s">
        <v>2898</v>
      </c>
      <c r="AL192" s="310" t="s">
        <v>2898</v>
      </c>
    </row>
    <row r="193" spans="2:38" hidden="1" outlineLevel="1" x14ac:dyDescent="0.3">
      <c r="B193" s="529"/>
      <c r="C193" s="521" t="s">
        <v>3140</v>
      </c>
      <c r="D193" s="590" t="s">
        <v>3239</v>
      </c>
      <c r="E193" s="310" t="s">
        <v>2898</v>
      </c>
      <c r="F193" s="310" t="s">
        <v>2898</v>
      </c>
      <c r="G193" s="310" t="s">
        <v>2898</v>
      </c>
      <c r="H193" s="310" t="s">
        <v>2898</v>
      </c>
      <c r="I193" s="310" t="s">
        <v>2898</v>
      </c>
      <c r="J193" s="310" t="s">
        <v>2898</v>
      </c>
      <c r="K193" s="310" t="s">
        <v>2898</v>
      </c>
      <c r="L193" s="310" t="s">
        <v>2898</v>
      </c>
      <c r="M193" s="310" t="s">
        <v>2898</v>
      </c>
      <c r="N193" s="310" t="s">
        <v>2898</v>
      </c>
      <c r="O193" s="310" t="s">
        <v>2898</v>
      </c>
      <c r="P193" s="310" t="s">
        <v>2898</v>
      </c>
      <c r="Q193" s="310" t="s">
        <v>2898</v>
      </c>
      <c r="R193" s="310" t="s">
        <v>2898</v>
      </c>
      <c r="S193" s="310" t="s">
        <v>2898</v>
      </c>
      <c r="T193" s="310" t="s">
        <v>2898</v>
      </c>
      <c r="U193" s="310" t="s">
        <v>2898</v>
      </c>
      <c r="V193" s="310" t="s">
        <v>2898</v>
      </c>
      <c r="W193" s="310" t="s">
        <v>2898</v>
      </c>
      <c r="X193" s="310" t="s">
        <v>2898</v>
      </c>
      <c r="Y193" s="310" t="s">
        <v>2898</v>
      </c>
      <c r="Z193" s="310" t="s">
        <v>2898</v>
      </c>
      <c r="AA193" s="310" t="s">
        <v>2898</v>
      </c>
      <c r="AB193" s="310" t="s">
        <v>2898</v>
      </c>
      <c r="AC193" s="310" t="s">
        <v>2898</v>
      </c>
      <c r="AD193" s="310" t="s">
        <v>2898</v>
      </c>
      <c r="AE193" s="310" t="s">
        <v>2898</v>
      </c>
      <c r="AF193" s="310" t="s">
        <v>2898</v>
      </c>
      <c r="AG193" s="310" t="s">
        <v>2898</v>
      </c>
      <c r="AH193" s="310" t="s">
        <v>2898</v>
      </c>
      <c r="AI193" s="310" t="s">
        <v>2898</v>
      </c>
      <c r="AJ193" s="310" t="s">
        <v>2898</v>
      </c>
      <c r="AK193" s="310" t="s">
        <v>2898</v>
      </c>
      <c r="AL193" s="310" t="s">
        <v>2898</v>
      </c>
    </row>
    <row r="194" spans="2:38" hidden="1" outlineLevel="1" x14ac:dyDescent="0.3">
      <c r="B194" s="529"/>
      <c r="C194" s="521" t="s">
        <v>3140</v>
      </c>
      <c r="D194" s="590" t="s">
        <v>3240</v>
      </c>
      <c r="E194" s="310" t="s">
        <v>2898</v>
      </c>
      <c r="F194" s="310" t="s">
        <v>2898</v>
      </c>
      <c r="G194" s="310" t="s">
        <v>2898</v>
      </c>
      <c r="H194" s="310" t="s">
        <v>2898</v>
      </c>
      <c r="I194" s="310" t="s">
        <v>2898</v>
      </c>
      <c r="J194" s="310" t="s">
        <v>2898</v>
      </c>
      <c r="K194" s="310" t="s">
        <v>2898</v>
      </c>
      <c r="L194" s="310" t="s">
        <v>2898</v>
      </c>
      <c r="M194" s="310" t="s">
        <v>2898</v>
      </c>
      <c r="N194" s="310" t="s">
        <v>2898</v>
      </c>
      <c r="O194" s="310" t="s">
        <v>2898</v>
      </c>
      <c r="P194" s="310" t="s">
        <v>2898</v>
      </c>
      <c r="Q194" s="310" t="s">
        <v>2898</v>
      </c>
      <c r="R194" s="310" t="s">
        <v>2898</v>
      </c>
      <c r="S194" s="310" t="s">
        <v>2898</v>
      </c>
      <c r="T194" s="310" t="s">
        <v>2898</v>
      </c>
      <c r="U194" s="310" t="s">
        <v>2898</v>
      </c>
      <c r="V194" s="310" t="s">
        <v>2898</v>
      </c>
      <c r="W194" s="310" t="s">
        <v>2898</v>
      </c>
      <c r="X194" s="310" t="s">
        <v>2898</v>
      </c>
      <c r="Y194" s="310" t="s">
        <v>2898</v>
      </c>
      <c r="Z194" s="310" t="s">
        <v>2898</v>
      </c>
      <c r="AA194" s="310" t="s">
        <v>2898</v>
      </c>
      <c r="AB194" s="310" t="s">
        <v>2898</v>
      </c>
      <c r="AC194" s="310" t="s">
        <v>2898</v>
      </c>
      <c r="AD194" s="310" t="s">
        <v>2898</v>
      </c>
      <c r="AE194" s="310" t="s">
        <v>2898</v>
      </c>
      <c r="AF194" s="310" t="s">
        <v>2898</v>
      </c>
      <c r="AG194" s="310" t="s">
        <v>2898</v>
      </c>
      <c r="AH194" s="310" t="s">
        <v>2898</v>
      </c>
      <c r="AI194" s="310" t="s">
        <v>2898</v>
      </c>
      <c r="AJ194" s="310" t="s">
        <v>2898</v>
      </c>
      <c r="AK194" s="310" t="s">
        <v>2898</v>
      </c>
      <c r="AL194" s="310" t="s">
        <v>2898</v>
      </c>
    </row>
    <row r="195" spans="2:38" hidden="1" outlineLevel="1" x14ac:dyDescent="0.3">
      <c r="B195" s="529"/>
      <c r="C195" s="521" t="s">
        <v>3140</v>
      </c>
      <c r="D195" s="590" t="s">
        <v>3241</v>
      </c>
      <c r="E195" s="310" t="s">
        <v>2898</v>
      </c>
      <c r="F195" s="310" t="s">
        <v>2898</v>
      </c>
      <c r="G195" s="310" t="s">
        <v>2898</v>
      </c>
      <c r="H195" s="310" t="s">
        <v>2898</v>
      </c>
      <c r="I195" s="310" t="s">
        <v>2898</v>
      </c>
      <c r="J195" s="310" t="s">
        <v>2898</v>
      </c>
      <c r="K195" s="310" t="s">
        <v>2898</v>
      </c>
      <c r="L195" s="310" t="s">
        <v>2898</v>
      </c>
      <c r="M195" s="310" t="s">
        <v>2898</v>
      </c>
      <c r="N195" s="310" t="s">
        <v>2898</v>
      </c>
      <c r="O195" s="310" t="s">
        <v>2898</v>
      </c>
      <c r="P195" s="310" t="s">
        <v>2898</v>
      </c>
      <c r="Q195" s="310" t="s">
        <v>2898</v>
      </c>
      <c r="R195" s="310" t="s">
        <v>2898</v>
      </c>
      <c r="S195" s="310" t="s">
        <v>2898</v>
      </c>
      <c r="T195" s="310" t="s">
        <v>2898</v>
      </c>
      <c r="U195" s="310" t="s">
        <v>2898</v>
      </c>
      <c r="V195" s="310" t="s">
        <v>2898</v>
      </c>
      <c r="W195" s="310" t="s">
        <v>2898</v>
      </c>
      <c r="X195" s="310" t="s">
        <v>2898</v>
      </c>
      <c r="Y195" s="310" t="s">
        <v>2898</v>
      </c>
      <c r="Z195" s="310" t="s">
        <v>2898</v>
      </c>
      <c r="AA195" s="310" t="s">
        <v>2898</v>
      </c>
      <c r="AB195" s="310" t="s">
        <v>2898</v>
      </c>
      <c r="AC195" s="310" t="s">
        <v>2898</v>
      </c>
      <c r="AD195" s="310" t="s">
        <v>2898</v>
      </c>
      <c r="AE195" s="310" t="s">
        <v>2898</v>
      </c>
      <c r="AF195" s="310" t="s">
        <v>2898</v>
      </c>
      <c r="AG195" s="310" t="s">
        <v>2898</v>
      </c>
      <c r="AH195" s="310" t="s">
        <v>2898</v>
      </c>
      <c r="AI195" s="310" t="s">
        <v>2898</v>
      </c>
      <c r="AJ195" s="310" t="s">
        <v>2898</v>
      </c>
      <c r="AK195" s="310" t="s">
        <v>2898</v>
      </c>
      <c r="AL195" s="310" t="s">
        <v>2898</v>
      </c>
    </row>
    <row r="196" spans="2:38" hidden="1" outlineLevel="1" x14ac:dyDescent="0.3">
      <c r="B196" s="529"/>
      <c r="C196" s="521" t="s">
        <v>3140</v>
      </c>
      <c r="D196" s="590" t="s">
        <v>3242</v>
      </c>
      <c r="E196" s="310" t="s">
        <v>2898</v>
      </c>
      <c r="F196" s="310" t="s">
        <v>2898</v>
      </c>
      <c r="G196" s="310" t="s">
        <v>2898</v>
      </c>
      <c r="H196" s="310" t="s">
        <v>2898</v>
      </c>
      <c r="I196" s="310" t="s">
        <v>2898</v>
      </c>
      <c r="J196" s="310" t="s">
        <v>2898</v>
      </c>
      <c r="K196" s="310" t="s">
        <v>2898</v>
      </c>
      <c r="L196" s="310" t="s">
        <v>2898</v>
      </c>
      <c r="M196" s="310" t="s">
        <v>2898</v>
      </c>
      <c r="N196" s="310" t="s">
        <v>2898</v>
      </c>
      <c r="O196" s="310" t="s">
        <v>2898</v>
      </c>
      <c r="P196" s="310" t="s">
        <v>2898</v>
      </c>
      <c r="Q196" s="310" t="s">
        <v>2898</v>
      </c>
      <c r="R196" s="310" t="s">
        <v>2898</v>
      </c>
      <c r="S196" s="310" t="s">
        <v>2898</v>
      </c>
      <c r="T196" s="310" t="s">
        <v>2898</v>
      </c>
      <c r="U196" s="310" t="s">
        <v>2898</v>
      </c>
      <c r="V196" s="310" t="s">
        <v>2898</v>
      </c>
      <c r="W196" s="310" t="s">
        <v>2898</v>
      </c>
      <c r="X196" s="310" t="s">
        <v>2898</v>
      </c>
      <c r="Y196" s="310" t="s">
        <v>2898</v>
      </c>
      <c r="Z196" s="310" t="s">
        <v>2898</v>
      </c>
      <c r="AA196" s="310" t="s">
        <v>2898</v>
      </c>
      <c r="AB196" s="310" t="s">
        <v>2898</v>
      </c>
      <c r="AC196" s="310" t="s">
        <v>2898</v>
      </c>
      <c r="AD196" s="310" t="s">
        <v>2898</v>
      </c>
      <c r="AE196" s="310" t="s">
        <v>2898</v>
      </c>
      <c r="AF196" s="310" t="s">
        <v>2898</v>
      </c>
      <c r="AG196" s="310" t="s">
        <v>2898</v>
      </c>
      <c r="AH196" s="310" t="s">
        <v>2898</v>
      </c>
      <c r="AI196" s="310" t="s">
        <v>2898</v>
      </c>
      <c r="AJ196" s="310" t="s">
        <v>2898</v>
      </c>
      <c r="AK196" s="310" t="s">
        <v>2898</v>
      </c>
      <c r="AL196" s="310" t="s">
        <v>2898</v>
      </c>
    </row>
    <row r="197" spans="2:38" hidden="1" outlineLevel="1" x14ac:dyDescent="0.3">
      <c r="B197" s="529"/>
      <c r="C197" s="521" t="s">
        <v>3140</v>
      </c>
      <c r="D197" s="590" t="s">
        <v>3243</v>
      </c>
      <c r="E197" s="310" t="s">
        <v>2898</v>
      </c>
      <c r="F197" s="310" t="s">
        <v>2898</v>
      </c>
      <c r="G197" s="310" t="s">
        <v>2898</v>
      </c>
      <c r="H197" s="310" t="s">
        <v>2898</v>
      </c>
      <c r="I197" s="310" t="s">
        <v>2898</v>
      </c>
      <c r="J197" s="310" t="s">
        <v>2898</v>
      </c>
      <c r="K197" s="310" t="s">
        <v>2898</v>
      </c>
      <c r="L197" s="310" t="s">
        <v>2898</v>
      </c>
      <c r="M197" s="310" t="s">
        <v>2898</v>
      </c>
      <c r="N197" s="310" t="s">
        <v>2898</v>
      </c>
      <c r="O197" s="310" t="s">
        <v>2898</v>
      </c>
      <c r="P197" s="310" t="s">
        <v>2898</v>
      </c>
      <c r="Q197" s="310" t="s">
        <v>2898</v>
      </c>
      <c r="R197" s="310" t="s">
        <v>2898</v>
      </c>
      <c r="S197" s="310" t="s">
        <v>2898</v>
      </c>
      <c r="T197" s="310" t="s">
        <v>2898</v>
      </c>
      <c r="U197" s="310" t="s">
        <v>2898</v>
      </c>
      <c r="V197" s="310" t="s">
        <v>2898</v>
      </c>
      <c r="W197" s="310" t="s">
        <v>2898</v>
      </c>
      <c r="X197" s="310" t="s">
        <v>2898</v>
      </c>
      <c r="Y197" s="310" t="s">
        <v>2898</v>
      </c>
      <c r="Z197" s="310" t="s">
        <v>2898</v>
      </c>
      <c r="AA197" s="310" t="s">
        <v>2898</v>
      </c>
      <c r="AB197" s="310" t="s">
        <v>2898</v>
      </c>
      <c r="AC197" s="310" t="s">
        <v>2898</v>
      </c>
      <c r="AD197" s="310" t="s">
        <v>2898</v>
      </c>
      <c r="AE197" s="310" t="s">
        <v>2898</v>
      </c>
      <c r="AF197" s="310" t="s">
        <v>2898</v>
      </c>
      <c r="AG197" s="310" t="s">
        <v>2898</v>
      </c>
      <c r="AH197" s="310" t="s">
        <v>2898</v>
      </c>
      <c r="AI197" s="310" t="s">
        <v>2898</v>
      </c>
      <c r="AJ197" s="310" t="s">
        <v>2898</v>
      </c>
      <c r="AK197" s="310" t="s">
        <v>2898</v>
      </c>
      <c r="AL197" s="310" t="s">
        <v>2898</v>
      </c>
    </row>
    <row r="198" spans="2:38" hidden="1" outlineLevel="1" x14ac:dyDescent="0.3">
      <c r="B198" s="529"/>
      <c r="C198" s="521" t="s">
        <v>3140</v>
      </c>
      <c r="D198" s="590" t="s">
        <v>3244</v>
      </c>
      <c r="E198" s="310" t="s">
        <v>2898</v>
      </c>
      <c r="F198" s="310" t="s">
        <v>2898</v>
      </c>
      <c r="G198" s="310" t="s">
        <v>2898</v>
      </c>
      <c r="H198" s="310" t="s">
        <v>2898</v>
      </c>
      <c r="I198" s="310" t="s">
        <v>2898</v>
      </c>
      <c r="J198" s="310" t="s">
        <v>2898</v>
      </c>
      <c r="K198" s="310" t="s">
        <v>2898</v>
      </c>
      <c r="L198" s="310" t="s">
        <v>2898</v>
      </c>
      <c r="M198" s="310" t="s">
        <v>2898</v>
      </c>
      <c r="N198" s="310" t="s">
        <v>2898</v>
      </c>
      <c r="O198" s="310" t="s">
        <v>2898</v>
      </c>
      <c r="P198" s="310" t="s">
        <v>2898</v>
      </c>
      <c r="Q198" s="310" t="s">
        <v>2898</v>
      </c>
      <c r="R198" s="310" t="s">
        <v>2898</v>
      </c>
      <c r="S198" s="310" t="s">
        <v>2898</v>
      </c>
      <c r="T198" s="310" t="s">
        <v>2898</v>
      </c>
      <c r="U198" s="310" t="s">
        <v>2898</v>
      </c>
      <c r="V198" s="310" t="s">
        <v>2898</v>
      </c>
      <c r="W198" s="310" t="s">
        <v>2898</v>
      </c>
      <c r="X198" s="310" t="s">
        <v>2898</v>
      </c>
      <c r="Y198" s="310" t="s">
        <v>2898</v>
      </c>
      <c r="Z198" s="310" t="s">
        <v>2898</v>
      </c>
      <c r="AA198" s="310" t="s">
        <v>2898</v>
      </c>
      <c r="AB198" s="310" t="s">
        <v>2898</v>
      </c>
      <c r="AC198" s="310" t="s">
        <v>2898</v>
      </c>
      <c r="AD198" s="310" t="s">
        <v>2898</v>
      </c>
      <c r="AE198" s="310" t="s">
        <v>2898</v>
      </c>
      <c r="AF198" s="310" t="s">
        <v>2898</v>
      </c>
      <c r="AG198" s="310" t="s">
        <v>2898</v>
      </c>
      <c r="AH198" s="310" t="s">
        <v>2898</v>
      </c>
      <c r="AI198" s="310" t="s">
        <v>2898</v>
      </c>
      <c r="AJ198" s="310" t="s">
        <v>2898</v>
      </c>
      <c r="AK198" s="310" t="s">
        <v>2898</v>
      </c>
      <c r="AL198" s="310" t="s">
        <v>2898</v>
      </c>
    </row>
    <row r="199" spans="2:38" hidden="1" outlineLevel="1" x14ac:dyDescent="0.3">
      <c r="B199" s="529"/>
      <c r="C199" s="521" t="s">
        <v>3140</v>
      </c>
      <c r="D199" s="590" t="s">
        <v>3245</v>
      </c>
      <c r="E199" s="310" t="s">
        <v>2898</v>
      </c>
      <c r="F199" s="310" t="s">
        <v>2898</v>
      </c>
      <c r="G199" s="310" t="s">
        <v>2898</v>
      </c>
      <c r="H199" s="310" t="s">
        <v>2898</v>
      </c>
      <c r="I199" s="310" t="s">
        <v>2898</v>
      </c>
      <c r="J199" s="310" t="s">
        <v>2898</v>
      </c>
      <c r="K199" s="310" t="s">
        <v>2898</v>
      </c>
      <c r="L199" s="310" t="s">
        <v>2898</v>
      </c>
      <c r="M199" s="310" t="s">
        <v>2898</v>
      </c>
      <c r="N199" s="310" t="s">
        <v>2898</v>
      </c>
      <c r="O199" s="310" t="s">
        <v>2898</v>
      </c>
      <c r="P199" s="310" t="s">
        <v>2898</v>
      </c>
      <c r="Q199" s="310" t="s">
        <v>2898</v>
      </c>
      <c r="R199" s="310" t="s">
        <v>2898</v>
      </c>
      <c r="S199" s="310" t="s">
        <v>2898</v>
      </c>
      <c r="T199" s="310" t="s">
        <v>2898</v>
      </c>
      <c r="U199" s="310" t="s">
        <v>2898</v>
      </c>
      <c r="V199" s="310" t="s">
        <v>2898</v>
      </c>
      <c r="W199" s="310" t="s">
        <v>2898</v>
      </c>
      <c r="X199" s="310" t="s">
        <v>2898</v>
      </c>
      <c r="Y199" s="310" t="s">
        <v>2898</v>
      </c>
      <c r="Z199" s="310" t="s">
        <v>2898</v>
      </c>
      <c r="AA199" s="310" t="s">
        <v>2898</v>
      </c>
      <c r="AB199" s="310" t="s">
        <v>2898</v>
      </c>
      <c r="AC199" s="310" t="s">
        <v>2898</v>
      </c>
      <c r="AD199" s="310" t="s">
        <v>2898</v>
      </c>
      <c r="AE199" s="310" t="s">
        <v>2898</v>
      </c>
      <c r="AF199" s="310" t="s">
        <v>2898</v>
      </c>
      <c r="AG199" s="310" t="s">
        <v>2898</v>
      </c>
      <c r="AH199" s="310" t="s">
        <v>2898</v>
      </c>
      <c r="AI199" s="310" t="s">
        <v>2898</v>
      </c>
      <c r="AJ199" s="310" t="s">
        <v>2898</v>
      </c>
      <c r="AK199" s="310" t="s">
        <v>2898</v>
      </c>
      <c r="AL199" s="310" t="s">
        <v>2898</v>
      </c>
    </row>
    <row r="200" spans="2:38" hidden="1" outlineLevel="1" x14ac:dyDescent="0.3">
      <c r="B200" s="529"/>
      <c r="C200" s="521" t="s">
        <v>3140</v>
      </c>
      <c r="D200" s="590" t="s">
        <v>3246</v>
      </c>
      <c r="E200" s="310" t="s">
        <v>2898</v>
      </c>
      <c r="F200" s="310" t="s">
        <v>2898</v>
      </c>
      <c r="G200" s="310" t="s">
        <v>2898</v>
      </c>
      <c r="H200" s="310" t="s">
        <v>2898</v>
      </c>
      <c r="I200" s="310" t="s">
        <v>2898</v>
      </c>
      <c r="J200" s="310" t="s">
        <v>2898</v>
      </c>
      <c r="K200" s="310" t="s">
        <v>2898</v>
      </c>
      <c r="L200" s="310" t="s">
        <v>2898</v>
      </c>
      <c r="M200" s="310" t="s">
        <v>2898</v>
      </c>
      <c r="N200" s="310" t="s">
        <v>2898</v>
      </c>
      <c r="O200" s="310" t="s">
        <v>2898</v>
      </c>
      <c r="P200" s="310" t="s">
        <v>2898</v>
      </c>
      <c r="Q200" s="310" t="s">
        <v>2898</v>
      </c>
      <c r="R200" s="310" t="s">
        <v>2898</v>
      </c>
      <c r="S200" s="310" t="s">
        <v>2898</v>
      </c>
      <c r="T200" s="310" t="s">
        <v>2898</v>
      </c>
      <c r="U200" s="310" t="s">
        <v>2898</v>
      </c>
      <c r="V200" s="310" t="s">
        <v>2898</v>
      </c>
      <c r="W200" s="310" t="s">
        <v>2898</v>
      </c>
      <c r="X200" s="310" t="s">
        <v>2898</v>
      </c>
      <c r="Y200" s="310" t="s">
        <v>2898</v>
      </c>
      <c r="Z200" s="310" t="s">
        <v>2898</v>
      </c>
      <c r="AA200" s="310" t="s">
        <v>2898</v>
      </c>
      <c r="AB200" s="310" t="s">
        <v>2898</v>
      </c>
      <c r="AC200" s="310" t="s">
        <v>2898</v>
      </c>
      <c r="AD200" s="310" t="s">
        <v>2898</v>
      </c>
      <c r="AE200" s="310" t="s">
        <v>2898</v>
      </c>
      <c r="AF200" s="310" t="s">
        <v>2898</v>
      </c>
      <c r="AG200" s="310" t="s">
        <v>2898</v>
      </c>
      <c r="AH200" s="310" t="s">
        <v>2898</v>
      </c>
      <c r="AI200" s="310" t="s">
        <v>2898</v>
      </c>
      <c r="AJ200" s="310" t="s">
        <v>2898</v>
      </c>
      <c r="AK200" s="310" t="s">
        <v>2898</v>
      </c>
      <c r="AL200" s="310" t="s">
        <v>2898</v>
      </c>
    </row>
    <row r="201" spans="2:38" hidden="1" outlineLevel="1" x14ac:dyDescent="0.3">
      <c r="B201" s="529"/>
      <c r="C201" s="521" t="s">
        <v>3140</v>
      </c>
      <c r="D201" s="590" t="s">
        <v>3247</v>
      </c>
      <c r="E201" s="310" t="s">
        <v>2898</v>
      </c>
      <c r="F201" s="310" t="s">
        <v>2898</v>
      </c>
      <c r="G201" s="310" t="s">
        <v>2898</v>
      </c>
      <c r="H201" s="310" t="s">
        <v>2898</v>
      </c>
      <c r="I201" s="310" t="s">
        <v>2898</v>
      </c>
      <c r="J201" s="310" t="s">
        <v>2898</v>
      </c>
      <c r="K201" s="310" t="s">
        <v>2898</v>
      </c>
      <c r="L201" s="310" t="s">
        <v>2898</v>
      </c>
      <c r="M201" s="310" t="s">
        <v>2898</v>
      </c>
      <c r="N201" s="310" t="s">
        <v>2898</v>
      </c>
      <c r="O201" s="310" t="s">
        <v>2898</v>
      </c>
      <c r="P201" s="310" t="s">
        <v>2898</v>
      </c>
      <c r="Q201" s="310" t="s">
        <v>2898</v>
      </c>
      <c r="R201" s="310" t="s">
        <v>2898</v>
      </c>
      <c r="S201" s="310" t="s">
        <v>2898</v>
      </c>
      <c r="T201" s="310" t="s">
        <v>2898</v>
      </c>
      <c r="U201" s="310" t="s">
        <v>2898</v>
      </c>
      <c r="V201" s="310" t="s">
        <v>2898</v>
      </c>
      <c r="W201" s="310" t="s">
        <v>2898</v>
      </c>
      <c r="X201" s="310" t="s">
        <v>2898</v>
      </c>
      <c r="Y201" s="310" t="s">
        <v>2898</v>
      </c>
      <c r="Z201" s="310" t="s">
        <v>2898</v>
      </c>
      <c r="AA201" s="310" t="s">
        <v>2898</v>
      </c>
      <c r="AB201" s="310" t="s">
        <v>2898</v>
      </c>
      <c r="AC201" s="310" t="s">
        <v>2898</v>
      </c>
      <c r="AD201" s="310" t="s">
        <v>2898</v>
      </c>
      <c r="AE201" s="310" t="s">
        <v>2898</v>
      </c>
      <c r="AF201" s="310" t="s">
        <v>2898</v>
      </c>
      <c r="AG201" s="310" t="s">
        <v>2898</v>
      </c>
      <c r="AH201" s="310" t="s">
        <v>2898</v>
      </c>
      <c r="AI201" s="310" t="s">
        <v>2898</v>
      </c>
      <c r="AJ201" s="310" t="s">
        <v>2898</v>
      </c>
      <c r="AK201" s="310" t="s">
        <v>2898</v>
      </c>
      <c r="AL201" s="310" t="s">
        <v>2898</v>
      </c>
    </row>
    <row r="202" spans="2:38" hidden="1" outlineLevel="1" x14ac:dyDescent="0.3">
      <c r="B202" s="529"/>
      <c r="C202" s="521" t="s">
        <v>3140</v>
      </c>
      <c r="D202" s="590" t="s">
        <v>3248</v>
      </c>
      <c r="E202" s="310" t="s">
        <v>2898</v>
      </c>
      <c r="F202" s="310" t="s">
        <v>2898</v>
      </c>
      <c r="G202" s="310" t="s">
        <v>2898</v>
      </c>
      <c r="H202" s="310" t="s">
        <v>2898</v>
      </c>
      <c r="I202" s="310" t="s">
        <v>2898</v>
      </c>
      <c r="J202" s="310" t="s">
        <v>2898</v>
      </c>
      <c r="K202" s="310" t="s">
        <v>2898</v>
      </c>
      <c r="L202" s="310" t="s">
        <v>2898</v>
      </c>
      <c r="M202" s="310" t="s">
        <v>2898</v>
      </c>
      <c r="N202" s="310" t="s">
        <v>2898</v>
      </c>
      <c r="O202" s="310" t="s">
        <v>2898</v>
      </c>
      <c r="P202" s="310" t="s">
        <v>2898</v>
      </c>
      <c r="Q202" s="310" t="s">
        <v>2898</v>
      </c>
      <c r="R202" s="310" t="s">
        <v>2898</v>
      </c>
      <c r="S202" s="310" t="s">
        <v>2898</v>
      </c>
      <c r="T202" s="310" t="s">
        <v>2898</v>
      </c>
      <c r="U202" s="310" t="s">
        <v>2898</v>
      </c>
      <c r="V202" s="310" t="s">
        <v>2898</v>
      </c>
      <c r="W202" s="310" t="s">
        <v>2898</v>
      </c>
      <c r="X202" s="310" t="s">
        <v>2898</v>
      </c>
      <c r="Y202" s="310" t="s">
        <v>2898</v>
      </c>
      <c r="Z202" s="310" t="s">
        <v>2898</v>
      </c>
      <c r="AA202" s="310" t="s">
        <v>2898</v>
      </c>
      <c r="AB202" s="310" t="s">
        <v>2898</v>
      </c>
      <c r="AC202" s="310" t="s">
        <v>2898</v>
      </c>
      <c r="AD202" s="310" t="s">
        <v>2898</v>
      </c>
      <c r="AE202" s="310" t="s">
        <v>2898</v>
      </c>
      <c r="AF202" s="310" t="s">
        <v>2898</v>
      </c>
      <c r="AG202" s="310" t="s">
        <v>2898</v>
      </c>
      <c r="AH202" s="310" t="s">
        <v>2898</v>
      </c>
      <c r="AI202" s="310" t="s">
        <v>2898</v>
      </c>
      <c r="AJ202" s="310" t="s">
        <v>2898</v>
      </c>
      <c r="AK202" s="310" t="s">
        <v>2898</v>
      </c>
      <c r="AL202" s="310" t="s">
        <v>2898</v>
      </c>
    </row>
    <row r="203" spans="2:38" hidden="1" outlineLevel="1" x14ac:dyDescent="0.3">
      <c r="B203" s="529"/>
      <c r="C203" s="521" t="s">
        <v>3140</v>
      </c>
      <c r="D203" s="590" t="s">
        <v>3249</v>
      </c>
      <c r="E203" s="310" t="s">
        <v>2898</v>
      </c>
      <c r="F203" s="310" t="s">
        <v>2898</v>
      </c>
      <c r="G203" s="310" t="s">
        <v>2898</v>
      </c>
      <c r="H203" s="310" t="s">
        <v>2898</v>
      </c>
      <c r="I203" s="310" t="s">
        <v>2898</v>
      </c>
      <c r="J203" s="310" t="s">
        <v>2898</v>
      </c>
      <c r="K203" s="310" t="s">
        <v>2898</v>
      </c>
      <c r="L203" s="310" t="s">
        <v>2898</v>
      </c>
      <c r="M203" s="310" t="s">
        <v>2898</v>
      </c>
      <c r="N203" s="310" t="s">
        <v>2898</v>
      </c>
      <c r="O203" s="310" t="s">
        <v>2898</v>
      </c>
      <c r="P203" s="310" t="s">
        <v>2898</v>
      </c>
      <c r="Q203" s="310" t="s">
        <v>2898</v>
      </c>
      <c r="R203" s="310" t="s">
        <v>2898</v>
      </c>
      <c r="S203" s="310" t="s">
        <v>2898</v>
      </c>
      <c r="T203" s="310" t="s">
        <v>2898</v>
      </c>
      <c r="U203" s="310" t="s">
        <v>2898</v>
      </c>
      <c r="V203" s="310" t="s">
        <v>2898</v>
      </c>
      <c r="W203" s="310" t="s">
        <v>2898</v>
      </c>
      <c r="X203" s="310" t="s">
        <v>2898</v>
      </c>
      <c r="Y203" s="310" t="s">
        <v>2898</v>
      </c>
      <c r="Z203" s="310" t="s">
        <v>2898</v>
      </c>
      <c r="AA203" s="310" t="s">
        <v>2898</v>
      </c>
      <c r="AB203" s="310" t="s">
        <v>2898</v>
      </c>
      <c r="AC203" s="310" t="s">
        <v>2898</v>
      </c>
      <c r="AD203" s="310" t="s">
        <v>2898</v>
      </c>
      <c r="AE203" s="310" t="s">
        <v>2898</v>
      </c>
      <c r="AF203" s="310" t="s">
        <v>2898</v>
      </c>
      <c r="AG203" s="310" t="s">
        <v>2898</v>
      </c>
      <c r="AH203" s="310" t="s">
        <v>2898</v>
      </c>
      <c r="AI203" s="310" t="s">
        <v>2898</v>
      </c>
      <c r="AJ203" s="310" t="s">
        <v>2898</v>
      </c>
      <c r="AK203" s="310" t="s">
        <v>2898</v>
      </c>
      <c r="AL203" s="310" t="s">
        <v>2898</v>
      </c>
    </row>
    <row r="204" spans="2:38" hidden="1" outlineLevel="1" x14ac:dyDescent="0.3">
      <c r="B204" s="529"/>
      <c r="C204" s="521" t="s">
        <v>3140</v>
      </c>
      <c r="D204" s="590" t="s">
        <v>3250</v>
      </c>
      <c r="E204" s="310" t="s">
        <v>2898</v>
      </c>
      <c r="F204" s="310" t="s">
        <v>2898</v>
      </c>
      <c r="G204" s="310" t="s">
        <v>2898</v>
      </c>
      <c r="H204" s="310" t="s">
        <v>2898</v>
      </c>
      <c r="I204" s="310" t="s">
        <v>2898</v>
      </c>
      <c r="J204" s="310" t="s">
        <v>2898</v>
      </c>
      <c r="K204" s="310" t="s">
        <v>2898</v>
      </c>
      <c r="L204" s="310" t="s">
        <v>2898</v>
      </c>
      <c r="M204" s="310" t="s">
        <v>2898</v>
      </c>
      <c r="N204" s="310" t="s">
        <v>2898</v>
      </c>
      <c r="O204" s="310" t="s">
        <v>2898</v>
      </c>
      <c r="P204" s="310" t="s">
        <v>2898</v>
      </c>
      <c r="Q204" s="310" t="s">
        <v>2898</v>
      </c>
      <c r="R204" s="310" t="s">
        <v>2898</v>
      </c>
      <c r="S204" s="310" t="s">
        <v>2898</v>
      </c>
      <c r="T204" s="310" t="s">
        <v>2898</v>
      </c>
      <c r="U204" s="310" t="s">
        <v>2898</v>
      </c>
      <c r="V204" s="310" t="s">
        <v>2898</v>
      </c>
      <c r="W204" s="310" t="s">
        <v>2898</v>
      </c>
      <c r="X204" s="310" t="s">
        <v>2898</v>
      </c>
      <c r="Y204" s="310" t="s">
        <v>2898</v>
      </c>
      <c r="Z204" s="310" t="s">
        <v>2898</v>
      </c>
      <c r="AA204" s="310" t="s">
        <v>2898</v>
      </c>
      <c r="AB204" s="310" t="s">
        <v>2898</v>
      </c>
      <c r="AC204" s="310" t="s">
        <v>2898</v>
      </c>
      <c r="AD204" s="310" t="s">
        <v>2898</v>
      </c>
      <c r="AE204" s="310" t="s">
        <v>2898</v>
      </c>
      <c r="AF204" s="310" t="s">
        <v>2898</v>
      </c>
      <c r="AG204" s="310" t="s">
        <v>2898</v>
      </c>
      <c r="AH204" s="310" t="s">
        <v>2898</v>
      </c>
      <c r="AI204" s="310" t="s">
        <v>2898</v>
      </c>
      <c r="AJ204" s="310" t="s">
        <v>2898</v>
      </c>
      <c r="AK204" s="310" t="s">
        <v>2898</v>
      </c>
      <c r="AL204" s="310" t="s">
        <v>2898</v>
      </c>
    </row>
    <row r="205" spans="2:38" hidden="1" outlineLevel="1" x14ac:dyDescent="0.3">
      <c r="B205" s="529"/>
      <c r="C205" s="521" t="s">
        <v>3140</v>
      </c>
      <c r="D205" s="590" t="s">
        <v>3251</v>
      </c>
      <c r="E205" s="310" t="s">
        <v>2898</v>
      </c>
      <c r="F205" s="310" t="s">
        <v>2898</v>
      </c>
      <c r="G205" s="310" t="s">
        <v>2898</v>
      </c>
      <c r="H205" s="310" t="s">
        <v>2898</v>
      </c>
      <c r="I205" s="310" t="s">
        <v>2898</v>
      </c>
      <c r="J205" s="310" t="s">
        <v>2898</v>
      </c>
      <c r="K205" s="310" t="s">
        <v>2898</v>
      </c>
      <c r="L205" s="310" t="s">
        <v>2898</v>
      </c>
      <c r="M205" s="310" t="s">
        <v>2898</v>
      </c>
      <c r="N205" s="310" t="s">
        <v>2898</v>
      </c>
      <c r="O205" s="310" t="s">
        <v>2898</v>
      </c>
      <c r="P205" s="310" t="s">
        <v>2898</v>
      </c>
      <c r="Q205" s="310" t="s">
        <v>2898</v>
      </c>
      <c r="R205" s="310" t="s">
        <v>2898</v>
      </c>
      <c r="S205" s="310" t="s">
        <v>2898</v>
      </c>
      <c r="T205" s="310" t="s">
        <v>2898</v>
      </c>
      <c r="U205" s="310" t="s">
        <v>2898</v>
      </c>
      <c r="V205" s="310" t="s">
        <v>2898</v>
      </c>
      <c r="W205" s="310" t="s">
        <v>2898</v>
      </c>
      <c r="X205" s="310" t="s">
        <v>2898</v>
      </c>
      <c r="Y205" s="310" t="s">
        <v>2898</v>
      </c>
      <c r="Z205" s="310" t="s">
        <v>2898</v>
      </c>
      <c r="AA205" s="310" t="s">
        <v>2898</v>
      </c>
      <c r="AB205" s="310" t="s">
        <v>2898</v>
      </c>
      <c r="AC205" s="310" t="s">
        <v>2898</v>
      </c>
      <c r="AD205" s="310" t="s">
        <v>2898</v>
      </c>
      <c r="AE205" s="310" t="s">
        <v>2898</v>
      </c>
      <c r="AF205" s="310" t="s">
        <v>2898</v>
      </c>
      <c r="AG205" s="310" t="s">
        <v>2898</v>
      </c>
      <c r="AH205" s="310" t="s">
        <v>2898</v>
      </c>
      <c r="AI205" s="310" t="s">
        <v>2898</v>
      </c>
      <c r="AJ205" s="310" t="s">
        <v>2898</v>
      </c>
      <c r="AK205" s="310" t="s">
        <v>2898</v>
      </c>
      <c r="AL205" s="310" t="s">
        <v>2898</v>
      </c>
    </row>
    <row r="206" spans="2:38" hidden="1" outlineLevel="1" x14ac:dyDescent="0.3">
      <c r="B206" s="529"/>
      <c r="C206" s="521" t="s">
        <v>3140</v>
      </c>
      <c r="D206" s="590" t="s">
        <v>3252</v>
      </c>
      <c r="E206" s="310" t="s">
        <v>2898</v>
      </c>
      <c r="F206" s="310" t="s">
        <v>2898</v>
      </c>
      <c r="G206" s="310" t="s">
        <v>2898</v>
      </c>
      <c r="H206" s="310" t="s">
        <v>2898</v>
      </c>
      <c r="I206" s="310" t="s">
        <v>2898</v>
      </c>
      <c r="J206" s="310" t="s">
        <v>2898</v>
      </c>
      <c r="K206" s="310" t="s">
        <v>2898</v>
      </c>
      <c r="L206" s="310" t="s">
        <v>2898</v>
      </c>
      <c r="M206" s="310" t="s">
        <v>2898</v>
      </c>
      <c r="N206" s="310" t="s">
        <v>2898</v>
      </c>
      <c r="O206" s="310" t="s">
        <v>2898</v>
      </c>
      <c r="P206" s="310" t="s">
        <v>2898</v>
      </c>
      <c r="Q206" s="310" t="s">
        <v>2898</v>
      </c>
      <c r="R206" s="310" t="s">
        <v>2898</v>
      </c>
      <c r="S206" s="310" t="s">
        <v>2898</v>
      </c>
      <c r="T206" s="310" t="s">
        <v>2898</v>
      </c>
      <c r="U206" s="310" t="s">
        <v>2898</v>
      </c>
      <c r="V206" s="310" t="s">
        <v>2898</v>
      </c>
      <c r="W206" s="310" t="s">
        <v>2898</v>
      </c>
      <c r="X206" s="310" t="s">
        <v>2898</v>
      </c>
      <c r="Y206" s="310" t="s">
        <v>2898</v>
      </c>
      <c r="Z206" s="310" t="s">
        <v>2898</v>
      </c>
      <c r="AA206" s="310" t="s">
        <v>2898</v>
      </c>
      <c r="AB206" s="310" t="s">
        <v>2898</v>
      </c>
      <c r="AC206" s="310" t="s">
        <v>2898</v>
      </c>
      <c r="AD206" s="310" t="s">
        <v>2898</v>
      </c>
      <c r="AE206" s="310" t="s">
        <v>2898</v>
      </c>
      <c r="AF206" s="310" t="s">
        <v>2898</v>
      </c>
      <c r="AG206" s="310" t="s">
        <v>2898</v>
      </c>
      <c r="AH206" s="310" t="s">
        <v>2898</v>
      </c>
      <c r="AI206" s="310" t="s">
        <v>2898</v>
      </c>
      <c r="AJ206" s="310" t="s">
        <v>2898</v>
      </c>
      <c r="AK206" s="310" t="s">
        <v>2898</v>
      </c>
      <c r="AL206" s="310" t="s">
        <v>2898</v>
      </c>
    </row>
    <row r="207" spans="2:38" hidden="1" outlineLevel="1" x14ac:dyDescent="0.3">
      <c r="B207" s="529"/>
      <c r="C207" s="521" t="s">
        <v>3140</v>
      </c>
      <c r="D207" s="590" t="s">
        <v>5340</v>
      </c>
      <c r="E207" s="310" t="s">
        <v>2898</v>
      </c>
      <c r="F207" s="310" t="s">
        <v>2898</v>
      </c>
      <c r="G207" s="310" t="s">
        <v>2898</v>
      </c>
      <c r="H207" s="310" t="s">
        <v>2898</v>
      </c>
      <c r="I207" s="310" t="s">
        <v>2898</v>
      </c>
      <c r="J207" s="310" t="s">
        <v>2898</v>
      </c>
      <c r="K207" s="310" t="s">
        <v>2898</v>
      </c>
      <c r="L207" s="310" t="s">
        <v>2898</v>
      </c>
      <c r="M207" s="310" t="s">
        <v>2898</v>
      </c>
      <c r="N207" s="310" t="s">
        <v>2898</v>
      </c>
      <c r="O207" s="310" t="s">
        <v>2898</v>
      </c>
      <c r="P207" s="310" t="s">
        <v>2898</v>
      </c>
      <c r="Q207" s="310" t="s">
        <v>2898</v>
      </c>
      <c r="R207" s="310" t="s">
        <v>2898</v>
      </c>
      <c r="S207" s="310" t="s">
        <v>2898</v>
      </c>
      <c r="T207" s="310" t="s">
        <v>2898</v>
      </c>
      <c r="U207" s="310" t="s">
        <v>2898</v>
      </c>
      <c r="V207" s="310" t="s">
        <v>2898</v>
      </c>
      <c r="W207" s="310" t="s">
        <v>2898</v>
      </c>
      <c r="X207" s="310" t="s">
        <v>2898</v>
      </c>
      <c r="Y207" s="310" t="s">
        <v>2898</v>
      </c>
      <c r="Z207" s="310" t="s">
        <v>2898</v>
      </c>
      <c r="AA207" s="310" t="s">
        <v>2898</v>
      </c>
      <c r="AB207" s="310" t="s">
        <v>2898</v>
      </c>
      <c r="AC207" s="310" t="s">
        <v>2898</v>
      </c>
      <c r="AD207" s="310" t="s">
        <v>2898</v>
      </c>
      <c r="AE207" s="310" t="s">
        <v>2898</v>
      </c>
      <c r="AF207" s="310" t="s">
        <v>2898</v>
      </c>
      <c r="AG207" s="310" t="s">
        <v>2898</v>
      </c>
      <c r="AH207" s="310" t="s">
        <v>2898</v>
      </c>
      <c r="AI207" s="310" t="s">
        <v>2898</v>
      </c>
      <c r="AJ207" s="310" t="s">
        <v>2898</v>
      </c>
      <c r="AK207" s="310" t="s">
        <v>2898</v>
      </c>
      <c r="AL207" s="310" t="s">
        <v>2898</v>
      </c>
    </row>
    <row r="208" spans="2:38" hidden="1" outlineLevel="1" x14ac:dyDescent="0.3">
      <c r="B208" s="529"/>
      <c r="C208" s="521" t="s">
        <v>3140</v>
      </c>
      <c r="D208" s="590" t="s">
        <v>3253</v>
      </c>
      <c r="E208" s="310" t="s">
        <v>2898</v>
      </c>
      <c r="F208" s="310" t="s">
        <v>2898</v>
      </c>
      <c r="G208" s="310" t="s">
        <v>2898</v>
      </c>
      <c r="H208" s="310" t="s">
        <v>2898</v>
      </c>
      <c r="I208" s="310" t="s">
        <v>2898</v>
      </c>
      <c r="J208" s="310" t="s">
        <v>2898</v>
      </c>
      <c r="K208" s="310" t="s">
        <v>2898</v>
      </c>
      <c r="L208" s="310" t="s">
        <v>2898</v>
      </c>
      <c r="M208" s="310" t="s">
        <v>2898</v>
      </c>
      <c r="N208" s="310" t="s">
        <v>2898</v>
      </c>
      <c r="O208" s="310" t="s">
        <v>2898</v>
      </c>
      <c r="P208" s="310" t="s">
        <v>2898</v>
      </c>
      <c r="Q208" s="310" t="s">
        <v>2898</v>
      </c>
      <c r="R208" s="310" t="s">
        <v>2898</v>
      </c>
      <c r="S208" s="310" t="s">
        <v>2898</v>
      </c>
      <c r="T208" s="310" t="s">
        <v>2898</v>
      </c>
      <c r="U208" s="310" t="s">
        <v>2898</v>
      </c>
      <c r="V208" s="310" t="s">
        <v>2898</v>
      </c>
      <c r="W208" s="310" t="s">
        <v>2898</v>
      </c>
      <c r="X208" s="310" t="s">
        <v>2898</v>
      </c>
      <c r="Y208" s="310" t="s">
        <v>2898</v>
      </c>
      <c r="Z208" s="310" t="s">
        <v>2898</v>
      </c>
      <c r="AA208" s="310" t="s">
        <v>2898</v>
      </c>
      <c r="AB208" s="310" t="s">
        <v>2898</v>
      </c>
      <c r="AC208" s="310" t="s">
        <v>2898</v>
      </c>
      <c r="AD208" s="310" t="s">
        <v>2898</v>
      </c>
      <c r="AE208" s="310" t="s">
        <v>2898</v>
      </c>
      <c r="AF208" s="310" t="s">
        <v>2898</v>
      </c>
      <c r="AG208" s="310" t="s">
        <v>2898</v>
      </c>
      <c r="AH208" s="310" t="s">
        <v>2898</v>
      </c>
      <c r="AI208" s="310" t="s">
        <v>2898</v>
      </c>
      <c r="AJ208" s="310" t="s">
        <v>2898</v>
      </c>
      <c r="AK208" s="310" t="s">
        <v>2898</v>
      </c>
      <c r="AL208" s="310" t="s">
        <v>2898</v>
      </c>
    </row>
    <row r="209" spans="2:38" hidden="1" outlineLevel="1" x14ac:dyDescent="0.3">
      <c r="B209" s="529"/>
      <c r="C209" s="521" t="s">
        <v>3140</v>
      </c>
      <c r="D209" s="590" t="s">
        <v>3254</v>
      </c>
      <c r="E209" s="310" t="s">
        <v>2898</v>
      </c>
      <c r="F209" s="310" t="s">
        <v>2898</v>
      </c>
      <c r="G209" s="310" t="s">
        <v>2898</v>
      </c>
      <c r="H209" s="310" t="s">
        <v>2898</v>
      </c>
      <c r="I209" s="310" t="s">
        <v>2898</v>
      </c>
      <c r="J209" s="310" t="s">
        <v>2898</v>
      </c>
      <c r="K209" s="310" t="s">
        <v>2898</v>
      </c>
      <c r="L209" s="310" t="s">
        <v>2898</v>
      </c>
      <c r="M209" s="310" t="s">
        <v>2898</v>
      </c>
      <c r="N209" s="310" t="s">
        <v>2898</v>
      </c>
      <c r="O209" s="310" t="s">
        <v>2898</v>
      </c>
      <c r="P209" s="310" t="s">
        <v>2898</v>
      </c>
      <c r="Q209" s="310" t="s">
        <v>2898</v>
      </c>
      <c r="R209" s="310" t="s">
        <v>2898</v>
      </c>
      <c r="S209" s="310" t="s">
        <v>2898</v>
      </c>
      <c r="T209" s="310" t="s">
        <v>2898</v>
      </c>
      <c r="U209" s="310" t="s">
        <v>2898</v>
      </c>
      <c r="V209" s="310" t="s">
        <v>2898</v>
      </c>
      <c r="W209" s="310" t="s">
        <v>2898</v>
      </c>
      <c r="X209" s="310" t="s">
        <v>2898</v>
      </c>
      <c r="Y209" s="310" t="s">
        <v>2898</v>
      </c>
      <c r="Z209" s="310" t="s">
        <v>2898</v>
      </c>
      <c r="AA209" s="310" t="s">
        <v>2898</v>
      </c>
      <c r="AB209" s="310" t="s">
        <v>2898</v>
      </c>
      <c r="AC209" s="310" t="s">
        <v>2898</v>
      </c>
      <c r="AD209" s="310" t="s">
        <v>2898</v>
      </c>
      <c r="AE209" s="310" t="s">
        <v>2898</v>
      </c>
      <c r="AF209" s="310" t="s">
        <v>2898</v>
      </c>
      <c r="AG209" s="310" t="s">
        <v>2898</v>
      </c>
      <c r="AH209" s="310" t="s">
        <v>2898</v>
      </c>
      <c r="AI209" s="310" t="s">
        <v>2898</v>
      </c>
      <c r="AJ209" s="310" t="s">
        <v>2898</v>
      </c>
      <c r="AK209" s="310" t="s">
        <v>2898</v>
      </c>
      <c r="AL209" s="310" t="s">
        <v>2898</v>
      </c>
    </row>
    <row r="210" spans="2:38" hidden="1" outlineLevel="1" x14ac:dyDescent="0.3">
      <c r="B210" s="529"/>
      <c r="C210" s="521" t="s">
        <v>3140</v>
      </c>
      <c r="D210" s="590" t="s">
        <v>3255</v>
      </c>
      <c r="E210" s="310" t="s">
        <v>2898</v>
      </c>
      <c r="F210" s="310" t="s">
        <v>2898</v>
      </c>
      <c r="G210" s="310" t="s">
        <v>2898</v>
      </c>
      <c r="H210" s="310" t="s">
        <v>2898</v>
      </c>
      <c r="I210" s="310" t="s">
        <v>2898</v>
      </c>
      <c r="J210" s="310" t="s">
        <v>2898</v>
      </c>
      <c r="K210" s="310" t="s">
        <v>2898</v>
      </c>
      <c r="L210" s="310" t="s">
        <v>2898</v>
      </c>
      <c r="M210" s="310" t="s">
        <v>2898</v>
      </c>
      <c r="N210" s="310" t="s">
        <v>2898</v>
      </c>
      <c r="O210" s="310" t="s">
        <v>2898</v>
      </c>
      <c r="P210" s="310" t="s">
        <v>2898</v>
      </c>
      <c r="Q210" s="310" t="s">
        <v>2898</v>
      </c>
      <c r="R210" s="310" t="s">
        <v>2898</v>
      </c>
      <c r="S210" s="310" t="s">
        <v>2898</v>
      </c>
      <c r="T210" s="310" t="s">
        <v>2898</v>
      </c>
      <c r="U210" s="310" t="s">
        <v>2898</v>
      </c>
      <c r="V210" s="310" t="s">
        <v>2898</v>
      </c>
      <c r="W210" s="310" t="s">
        <v>2898</v>
      </c>
      <c r="X210" s="310" t="s">
        <v>2898</v>
      </c>
      <c r="Y210" s="310" t="s">
        <v>2898</v>
      </c>
      <c r="Z210" s="310" t="s">
        <v>2898</v>
      </c>
      <c r="AA210" s="310" t="s">
        <v>2898</v>
      </c>
      <c r="AB210" s="310" t="s">
        <v>2898</v>
      </c>
      <c r="AC210" s="310" t="s">
        <v>2898</v>
      </c>
      <c r="AD210" s="310" t="s">
        <v>2898</v>
      </c>
      <c r="AE210" s="310" t="s">
        <v>2898</v>
      </c>
      <c r="AF210" s="310" t="s">
        <v>2898</v>
      </c>
      <c r="AG210" s="310" t="s">
        <v>2898</v>
      </c>
      <c r="AH210" s="310" t="s">
        <v>2898</v>
      </c>
      <c r="AI210" s="310" t="s">
        <v>2898</v>
      </c>
      <c r="AJ210" s="310" t="s">
        <v>2898</v>
      </c>
      <c r="AK210" s="310" t="s">
        <v>2898</v>
      </c>
      <c r="AL210" s="310" t="s">
        <v>2898</v>
      </c>
    </row>
    <row r="211" spans="2:38" hidden="1" outlineLevel="1" x14ac:dyDescent="0.3">
      <c r="B211" s="529"/>
      <c r="C211" s="521" t="s">
        <v>3140</v>
      </c>
      <c r="D211" s="590" t="s">
        <v>3256</v>
      </c>
      <c r="E211" s="310" t="s">
        <v>2898</v>
      </c>
      <c r="F211" s="310" t="s">
        <v>2898</v>
      </c>
      <c r="G211" s="310" t="s">
        <v>2898</v>
      </c>
      <c r="H211" s="310" t="s">
        <v>2898</v>
      </c>
      <c r="I211" s="310" t="s">
        <v>2898</v>
      </c>
      <c r="J211" s="310" t="s">
        <v>2898</v>
      </c>
      <c r="K211" s="310" t="s">
        <v>2898</v>
      </c>
      <c r="L211" s="310" t="s">
        <v>2898</v>
      </c>
      <c r="M211" s="310" t="s">
        <v>2898</v>
      </c>
      <c r="N211" s="310" t="s">
        <v>2898</v>
      </c>
      <c r="O211" s="310" t="s">
        <v>2898</v>
      </c>
      <c r="P211" s="310" t="s">
        <v>2898</v>
      </c>
      <c r="Q211" s="310" t="s">
        <v>2898</v>
      </c>
      <c r="R211" s="310" t="s">
        <v>2898</v>
      </c>
      <c r="S211" s="310" t="s">
        <v>2898</v>
      </c>
      <c r="T211" s="310" t="s">
        <v>2898</v>
      </c>
      <c r="U211" s="310" t="s">
        <v>2898</v>
      </c>
      <c r="V211" s="310" t="s">
        <v>2898</v>
      </c>
      <c r="W211" s="310" t="s">
        <v>2898</v>
      </c>
      <c r="X211" s="310" t="s">
        <v>2898</v>
      </c>
      <c r="Y211" s="310" t="s">
        <v>2898</v>
      </c>
      <c r="Z211" s="310" t="s">
        <v>2898</v>
      </c>
      <c r="AA211" s="310" t="s">
        <v>2898</v>
      </c>
      <c r="AB211" s="310" t="s">
        <v>2898</v>
      </c>
      <c r="AC211" s="310" t="s">
        <v>2898</v>
      </c>
      <c r="AD211" s="310" t="s">
        <v>2898</v>
      </c>
      <c r="AE211" s="310" t="s">
        <v>2898</v>
      </c>
      <c r="AF211" s="310" t="s">
        <v>2898</v>
      </c>
      <c r="AG211" s="310" t="s">
        <v>2898</v>
      </c>
      <c r="AH211" s="310" t="s">
        <v>2898</v>
      </c>
      <c r="AI211" s="310" t="s">
        <v>2898</v>
      </c>
      <c r="AJ211" s="310" t="s">
        <v>2898</v>
      </c>
      <c r="AK211" s="310" t="s">
        <v>2898</v>
      </c>
      <c r="AL211" s="310" t="s">
        <v>2898</v>
      </c>
    </row>
    <row r="212" spans="2:38" hidden="1" outlineLevel="1" x14ac:dyDescent="0.3">
      <c r="B212" s="529"/>
      <c r="C212" s="521" t="s">
        <v>3140</v>
      </c>
      <c r="D212" s="590" t="s">
        <v>3257</v>
      </c>
      <c r="E212" s="310" t="s">
        <v>2898</v>
      </c>
      <c r="F212" s="310" t="s">
        <v>2898</v>
      </c>
      <c r="G212" s="310" t="s">
        <v>2898</v>
      </c>
      <c r="H212" s="310" t="s">
        <v>2898</v>
      </c>
      <c r="I212" s="310" t="s">
        <v>2898</v>
      </c>
      <c r="J212" s="310" t="s">
        <v>2898</v>
      </c>
      <c r="K212" s="310" t="s">
        <v>2898</v>
      </c>
      <c r="L212" s="310" t="s">
        <v>2898</v>
      </c>
      <c r="M212" s="310" t="s">
        <v>2898</v>
      </c>
      <c r="N212" s="310" t="s">
        <v>2898</v>
      </c>
      <c r="O212" s="310" t="s">
        <v>2898</v>
      </c>
      <c r="P212" s="310" t="s">
        <v>2898</v>
      </c>
      <c r="Q212" s="310" t="s">
        <v>2898</v>
      </c>
      <c r="R212" s="310" t="s">
        <v>2898</v>
      </c>
      <c r="S212" s="310" t="s">
        <v>2898</v>
      </c>
      <c r="T212" s="310" t="s">
        <v>2898</v>
      </c>
      <c r="U212" s="310" t="s">
        <v>2898</v>
      </c>
      <c r="V212" s="310" t="s">
        <v>2898</v>
      </c>
      <c r="W212" s="310" t="s">
        <v>2898</v>
      </c>
      <c r="X212" s="310" t="s">
        <v>2898</v>
      </c>
      <c r="Y212" s="310" t="s">
        <v>2898</v>
      </c>
      <c r="Z212" s="310" t="s">
        <v>2898</v>
      </c>
      <c r="AA212" s="310" t="s">
        <v>2898</v>
      </c>
      <c r="AB212" s="310" t="s">
        <v>2898</v>
      </c>
      <c r="AC212" s="310" t="s">
        <v>2898</v>
      </c>
      <c r="AD212" s="310" t="s">
        <v>2898</v>
      </c>
      <c r="AE212" s="310" t="s">
        <v>2898</v>
      </c>
      <c r="AF212" s="310" t="s">
        <v>2898</v>
      </c>
      <c r="AG212" s="310" t="s">
        <v>2898</v>
      </c>
      <c r="AH212" s="310" t="s">
        <v>2898</v>
      </c>
      <c r="AI212" s="310" t="s">
        <v>2898</v>
      </c>
      <c r="AJ212" s="310" t="s">
        <v>2898</v>
      </c>
      <c r="AK212" s="310" t="s">
        <v>2898</v>
      </c>
      <c r="AL212" s="310" t="s">
        <v>2898</v>
      </c>
    </row>
    <row r="213" spans="2:38" hidden="1" outlineLevel="1" x14ac:dyDescent="0.3">
      <c r="B213" s="529"/>
      <c r="C213" s="521" t="s">
        <v>3140</v>
      </c>
      <c r="D213" s="590" t="s">
        <v>3258</v>
      </c>
      <c r="E213" s="310" t="s">
        <v>2898</v>
      </c>
      <c r="F213" s="310" t="s">
        <v>2898</v>
      </c>
      <c r="G213" s="310" t="s">
        <v>2898</v>
      </c>
      <c r="H213" s="310" t="s">
        <v>2898</v>
      </c>
      <c r="I213" s="310" t="s">
        <v>2898</v>
      </c>
      <c r="J213" s="310" t="s">
        <v>2898</v>
      </c>
      <c r="K213" s="310" t="s">
        <v>2898</v>
      </c>
      <c r="L213" s="310" t="s">
        <v>2898</v>
      </c>
      <c r="M213" s="310" t="s">
        <v>2898</v>
      </c>
      <c r="N213" s="310" t="s">
        <v>2898</v>
      </c>
      <c r="O213" s="310" t="s">
        <v>2898</v>
      </c>
      <c r="P213" s="310" t="s">
        <v>2898</v>
      </c>
      <c r="Q213" s="310" t="s">
        <v>2898</v>
      </c>
      <c r="R213" s="310" t="s">
        <v>2898</v>
      </c>
      <c r="S213" s="310" t="s">
        <v>2898</v>
      </c>
      <c r="T213" s="310" t="s">
        <v>2898</v>
      </c>
      <c r="U213" s="310" t="s">
        <v>2898</v>
      </c>
      <c r="V213" s="310" t="s">
        <v>2898</v>
      </c>
      <c r="W213" s="310" t="s">
        <v>2898</v>
      </c>
      <c r="X213" s="310" t="s">
        <v>2898</v>
      </c>
      <c r="Y213" s="310" t="s">
        <v>2898</v>
      </c>
      <c r="Z213" s="310" t="s">
        <v>2898</v>
      </c>
      <c r="AA213" s="310" t="s">
        <v>2898</v>
      </c>
      <c r="AB213" s="310" t="s">
        <v>2898</v>
      </c>
      <c r="AC213" s="310" t="s">
        <v>2898</v>
      </c>
      <c r="AD213" s="310" t="s">
        <v>2898</v>
      </c>
      <c r="AE213" s="310" t="s">
        <v>2898</v>
      </c>
      <c r="AF213" s="310" t="s">
        <v>2898</v>
      </c>
      <c r="AG213" s="310" t="s">
        <v>2898</v>
      </c>
      <c r="AH213" s="310" t="s">
        <v>2898</v>
      </c>
      <c r="AI213" s="310" t="s">
        <v>2898</v>
      </c>
      <c r="AJ213" s="310" t="s">
        <v>2898</v>
      </c>
      <c r="AK213" s="310" t="s">
        <v>2898</v>
      </c>
      <c r="AL213" s="310" t="s">
        <v>2898</v>
      </c>
    </row>
    <row r="214" spans="2:38" hidden="1" outlineLevel="1" x14ac:dyDescent="0.3">
      <c r="B214" s="529"/>
      <c r="C214" s="521" t="s">
        <v>3140</v>
      </c>
      <c r="D214" s="590" t="s">
        <v>3259</v>
      </c>
      <c r="E214" s="310" t="s">
        <v>2898</v>
      </c>
      <c r="F214" s="310" t="s">
        <v>2898</v>
      </c>
      <c r="G214" s="310" t="s">
        <v>2898</v>
      </c>
      <c r="H214" s="310" t="s">
        <v>2898</v>
      </c>
      <c r="I214" s="310" t="s">
        <v>2898</v>
      </c>
      <c r="J214" s="310" t="s">
        <v>2898</v>
      </c>
      <c r="K214" s="310" t="s">
        <v>2898</v>
      </c>
      <c r="L214" s="310" t="s">
        <v>2898</v>
      </c>
      <c r="M214" s="310" t="s">
        <v>2898</v>
      </c>
      <c r="N214" s="310" t="s">
        <v>2898</v>
      </c>
      <c r="O214" s="310" t="s">
        <v>2898</v>
      </c>
      <c r="P214" s="310" t="s">
        <v>2898</v>
      </c>
      <c r="Q214" s="310" t="s">
        <v>2898</v>
      </c>
      <c r="R214" s="310" t="s">
        <v>2898</v>
      </c>
      <c r="S214" s="310" t="s">
        <v>2898</v>
      </c>
      <c r="T214" s="310" t="s">
        <v>2898</v>
      </c>
      <c r="U214" s="310" t="s">
        <v>2898</v>
      </c>
      <c r="V214" s="310" t="s">
        <v>2898</v>
      </c>
      <c r="W214" s="310" t="s">
        <v>2898</v>
      </c>
      <c r="X214" s="310" t="s">
        <v>2898</v>
      </c>
      <c r="Y214" s="310" t="s">
        <v>2898</v>
      </c>
      <c r="Z214" s="310" t="s">
        <v>2898</v>
      </c>
      <c r="AA214" s="310" t="s">
        <v>2898</v>
      </c>
      <c r="AB214" s="310" t="s">
        <v>2898</v>
      </c>
      <c r="AC214" s="310" t="s">
        <v>2898</v>
      </c>
      <c r="AD214" s="310" t="s">
        <v>2898</v>
      </c>
      <c r="AE214" s="310" t="s">
        <v>2898</v>
      </c>
      <c r="AF214" s="310" t="s">
        <v>2898</v>
      </c>
      <c r="AG214" s="310" t="s">
        <v>2898</v>
      </c>
      <c r="AH214" s="310" t="s">
        <v>2898</v>
      </c>
      <c r="AI214" s="310" t="s">
        <v>2898</v>
      </c>
      <c r="AJ214" s="310" t="s">
        <v>2898</v>
      </c>
      <c r="AK214" s="310" t="s">
        <v>2898</v>
      </c>
      <c r="AL214" s="310" t="s">
        <v>2898</v>
      </c>
    </row>
    <row r="215" spans="2:38" hidden="1" outlineLevel="1" x14ac:dyDescent="0.3">
      <c r="B215" s="529"/>
      <c r="C215" s="521" t="s">
        <v>3140</v>
      </c>
      <c r="D215" s="590" t="s">
        <v>3260</v>
      </c>
      <c r="E215" s="310" t="s">
        <v>2898</v>
      </c>
      <c r="F215" s="310" t="s">
        <v>2898</v>
      </c>
      <c r="G215" s="310" t="s">
        <v>2898</v>
      </c>
      <c r="H215" s="310" t="s">
        <v>2898</v>
      </c>
      <c r="I215" s="310" t="s">
        <v>2898</v>
      </c>
      <c r="J215" s="310" t="s">
        <v>2898</v>
      </c>
      <c r="K215" s="310" t="s">
        <v>2898</v>
      </c>
      <c r="L215" s="310" t="s">
        <v>2898</v>
      </c>
      <c r="M215" s="310" t="s">
        <v>2898</v>
      </c>
      <c r="N215" s="310" t="s">
        <v>2898</v>
      </c>
      <c r="O215" s="310" t="s">
        <v>2898</v>
      </c>
      <c r="P215" s="310" t="s">
        <v>2898</v>
      </c>
      <c r="Q215" s="310" t="s">
        <v>2898</v>
      </c>
      <c r="R215" s="310" t="s">
        <v>2898</v>
      </c>
      <c r="S215" s="310" t="s">
        <v>2898</v>
      </c>
      <c r="T215" s="310" t="s">
        <v>2898</v>
      </c>
      <c r="U215" s="310" t="s">
        <v>2898</v>
      </c>
      <c r="V215" s="310" t="s">
        <v>2898</v>
      </c>
      <c r="W215" s="310" t="s">
        <v>2898</v>
      </c>
      <c r="X215" s="310" t="s">
        <v>2898</v>
      </c>
      <c r="Y215" s="310" t="s">
        <v>2898</v>
      </c>
      <c r="Z215" s="310" t="s">
        <v>2898</v>
      </c>
      <c r="AA215" s="310" t="s">
        <v>2898</v>
      </c>
      <c r="AB215" s="310" t="s">
        <v>2898</v>
      </c>
      <c r="AC215" s="310" t="s">
        <v>2898</v>
      </c>
      <c r="AD215" s="310" t="s">
        <v>2898</v>
      </c>
      <c r="AE215" s="310" t="s">
        <v>2898</v>
      </c>
      <c r="AF215" s="310" t="s">
        <v>2898</v>
      </c>
      <c r="AG215" s="310" t="s">
        <v>2898</v>
      </c>
      <c r="AH215" s="310" t="s">
        <v>2898</v>
      </c>
      <c r="AI215" s="310" t="s">
        <v>2898</v>
      </c>
      <c r="AJ215" s="310" t="s">
        <v>2898</v>
      </c>
      <c r="AK215" s="310" t="s">
        <v>2898</v>
      </c>
      <c r="AL215" s="310" t="s">
        <v>2898</v>
      </c>
    </row>
    <row r="216" spans="2:38" hidden="1" outlineLevel="1" x14ac:dyDescent="0.3">
      <c r="B216" s="529"/>
      <c r="C216" s="521" t="s">
        <v>3140</v>
      </c>
      <c r="D216" s="590" t="s">
        <v>3261</v>
      </c>
      <c r="E216" s="310" t="s">
        <v>2898</v>
      </c>
      <c r="F216" s="310" t="s">
        <v>2898</v>
      </c>
      <c r="G216" s="310" t="s">
        <v>2898</v>
      </c>
      <c r="H216" s="310" t="s">
        <v>2898</v>
      </c>
      <c r="I216" s="310" t="s">
        <v>2898</v>
      </c>
      <c r="J216" s="310" t="s">
        <v>2898</v>
      </c>
      <c r="K216" s="310" t="s">
        <v>2898</v>
      </c>
      <c r="L216" s="310" t="s">
        <v>2898</v>
      </c>
      <c r="M216" s="310" t="s">
        <v>2898</v>
      </c>
      <c r="N216" s="310" t="s">
        <v>2898</v>
      </c>
      <c r="O216" s="310" t="s">
        <v>2898</v>
      </c>
      <c r="P216" s="310" t="s">
        <v>2898</v>
      </c>
      <c r="Q216" s="310" t="s">
        <v>2898</v>
      </c>
      <c r="R216" s="310" t="s">
        <v>2898</v>
      </c>
      <c r="S216" s="310" t="s">
        <v>2898</v>
      </c>
      <c r="T216" s="310" t="s">
        <v>2898</v>
      </c>
      <c r="U216" s="310" t="s">
        <v>2898</v>
      </c>
      <c r="V216" s="310" t="s">
        <v>2898</v>
      </c>
      <c r="W216" s="310" t="s">
        <v>2898</v>
      </c>
      <c r="X216" s="310" t="s">
        <v>2898</v>
      </c>
      <c r="Y216" s="310" t="s">
        <v>2898</v>
      </c>
      <c r="Z216" s="310" t="s">
        <v>2898</v>
      </c>
      <c r="AA216" s="310" t="s">
        <v>2898</v>
      </c>
      <c r="AB216" s="310" t="s">
        <v>2898</v>
      </c>
      <c r="AC216" s="310" t="s">
        <v>2898</v>
      </c>
      <c r="AD216" s="310" t="s">
        <v>2898</v>
      </c>
      <c r="AE216" s="310" t="s">
        <v>2898</v>
      </c>
      <c r="AF216" s="310" t="s">
        <v>2898</v>
      </c>
      <c r="AG216" s="310" t="s">
        <v>2898</v>
      </c>
      <c r="AH216" s="310" t="s">
        <v>2898</v>
      </c>
      <c r="AI216" s="310" t="s">
        <v>2898</v>
      </c>
      <c r="AJ216" s="310" t="s">
        <v>2898</v>
      </c>
      <c r="AK216" s="310" t="s">
        <v>2898</v>
      </c>
      <c r="AL216" s="310" t="s">
        <v>2898</v>
      </c>
    </row>
    <row r="217" spans="2:38" hidden="1" outlineLevel="1" x14ac:dyDescent="0.3">
      <c r="B217" s="529"/>
      <c r="C217" s="521" t="s">
        <v>3140</v>
      </c>
      <c r="D217" s="590" t="s">
        <v>3262</v>
      </c>
      <c r="E217" s="310" t="s">
        <v>2898</v>
      </c>
      <c r="F217" s="310" t="s">
        <v>2898</v>
      </c>
      <c r="G217" s="310" t="s">
        <v>2898</v>
      </c>
      <c r="H217" s="310" t="s">
        <v>2898</v>
      </c>
      <c r="I217" s="310" t="s">
        <v>2898</v>
      </c>
      <c r="J217" s="310" t="s">
        <v>2898</v>
      </c>
      <c r="K217" s="310" t="s">
        <v>2898</v>
      </c>
      <c r="L217" s="310" t="s">
        <v>2898</v>
      </c>
      <c r="M217" s="310" t="s">
        <v>2898</v>
      </c>
      <c r="N217" s="310" t="s">
        <v>2898</v>
      </c>
      <c r="O217" s="310" t="s">
        <v>2898</v>
      </c>
      <c r="P217" s="310" t="s">
        <v>2898</v>
      </c>
      <c r="Q217" s="310" t="s">
        <v>2898</v>
      </c>
      <c r="R217" s="310" t="s">
        <v>2898</v>
      </c>
      <c r="S217" s="310" t="s">
        <v>2898</v>
      </c>
      <c r="T217" s="310" t="s">
        <v>2898</v>
      </c>
      <c r="U217" s="310" t="s">
        <v>2898</v>
      </c>
      <c r="V217" s="310" t="s">
        <v>2898</v>
      </c>
      <c r="W217" s="310" t="s">
        <v>2898</v>
      </c>
      <c r="X217" s="310" t="s">
        <v>2898</v>
      </c>
      <c r="Y217" s="310" t="s">
        <v>2898</v>
      </c>
      <c r="Z217" s="310" t="s">
        <v>2898</v>
      </c>
      <c r="AA217" s="310" t="s">
        <v>2898</v>
      </c>
      <c r="AB217" s="310" t="s">
        <v>2898</v>
      </c>
      <c r="AC217" s="310" t="s">
        <v>2898</v>
      </c>
      <c r="AD217" s="310" t="s">
        <v>2898</v>
      </c>
      <c r="AE217" s="310" t="s">
        <v>2898</v>
      </c>
      <c r="AF217" s="310" t="s">
        <v>2898</v>
      </c>
      <c r="AG217" s="310" t="s">
        <v>2898</v>
      </c>
      <c r="AH217" s="310" t="s">
        <v>2898</v>
      </c>
      <c r="AI217" s="310" t="s">
        <v>2898</v>
      </c>
      <c r="AJ217" s="310" t="s">
        <v>2898</v>
      </c>
      <c r="AK217" s="310" t="s">
        <v>2898</v>
      </c>
      <c r="AL217" s="310" t="s">
        <v>2898</v>
      </c>
    </row>
    <row r="218" spans="2:38" hidden="1" outlineLevel="1" x14ac:dyDescent="0.3">
      <c r="B218" s="529"/>
      <c r="C218" s="521" t="s">
        <v>3140</v>
      </c>
      <c r="D218" s="590" t="s">
        <v>3263</v>
      </c>
      <c r="E218" s="310" t="s">
        <v>2898</v>
      </c>
      <c r="F218" s="310" t="s">
        <v>2898</v>
      </c>
      <c r="G218" s="310" t="s">
        <v>2898</v>
      </c>
      <c r="H218" s="310" t="s">
        <v>2898</v>
      </c>
      <c r="I218" s="310" t="s">
        <v>2898</v>
      </c>
      <c r="J218" s="310" t="s">
        <v>2898</v>
      </c>
      <c r="K218" s="310" t="s">
        <v>2898</v>
      </c>
      <c r="L218" s="310" t="s">
        <v>2898</v>
      </c>
      <c r="M218" s="310" t="s">
        <v>2898</v>
      </c>
      <c r="N218" s="310" t="s">
        <v>2898</v>
      </c>
      <c r="O218" s="310" t="s">
        <v>2898</v>
      </c>
      <c r="P218" s="310" t="s">
        <v>2898</v>
      </c>
      <c r="Q218" s="310" t="s">
        <v>2898</v>
      </c>
      <c r="R218" s="310" t="s">
        <v>2898</v>
      </c>
      <c r="S218" s="310" t="s">
        <v>2898</v>
      </c>
      <c r="T218" s="310" t="s">
        <v>2898</v>
      </c>
      <c r="U218" s="310" t="s">
        <v>2898</v>
      </c>
      <c r="V218" s="310" t="s">
        <v>2898</v>
      </c>
      <c r="W218" s="310" t="s">
        <v>2898</v>
      </c>
      <c r="X218" s="310" t="s">
        <v>2898</v>
      </c>
      <c r="Y218" s="310" t="s">
        <v>2898</v>
      </c>
      <c r="Z218" s="310" t="s">
        <v>2898</v>
      </c>
      <c r="AA218" s="310" t="s">
        <v>2898</v>
      </c>
      <c r="AB218" s="310" t="s">
        <v>2898</v>
      </c>
      <c r="AC218" s="310" t="s">
        <v>2898</v>
      </c>
      <c r="AD218" s="310" t="s">
        <v>2898</v>
      </c>
      <c r="AE218" s="310" t="s">
        <v>2898</v>
      </c>
      <c r="AF218" s="310" t="s">
        <v>2898</v>
      </c>
      <c r="AG218" s="310" t="s">
        <v>2898</v>
      </c>
      <c r="AH218" s="310" t="s">
        <v>2898</v>
      </c>
      <c r="AI218" s="310" t="s">
        <v>2898</v>
      </c>
      <c r="AJ218" s="310" t="s">
        <v>2898</v>
      </c>
      <c r="AK218" s="310" t="s">
        <v>2898</v>
      </c>
      <c r="AL218" s="310" t="s">
        <v>2898</v>
      </c>
    </row>
    <row r="219" spans="2:38" hidden="1" outlineLevel="1" x14ac:dyDescent="0.3">
      <c r="B219" s="529"/>
      <c r="C219" s="521" t="s">
        <v>3140</v>
      </c>
      <c r="D219" s="590" t="s">
        <v>3264</v>
      </c>
      <c r="E219" s="310" t="s">
        <v>2898</v>
      </c>
      <c r="F219" s="310" t="s">
        <v>2898</v>
      </c>
      <c r="G219" s="310" t="s">
        <v>2898</v>
      </c>
      <c r="H219" s="310" t="s">
        <v>2898</v>
      </c>
      <c r="I219" s="310" t="s">
        <v>2898</v>
      </c>
      <c r="J219" s="310" t="s">
        <v>2898</v>
      </c>
      <c r="K219" s="310" t="s">
        <v>2898</v>
      </c>
      <c r="L219" s="310" t="s">
        <v>2898</v>
      </c>
      <c r="M219" s="310" t="s">
        <v>2898</v>
      </c>
      <c r="N219" s="310" t="s">
        <v>2898</v>
      </c>
      <c r="O219" s="310" t="s">
        <v>2898</v>
      </c>
      <c r="P219" s="310" t="s">
        <v>2898</v>
      </c>
      <c r="Q219" s="310" t="s">
        <v>2898</v>
      </c>
      <c r="R219" s="310" t="s">
        <v>2898</v>
      </c>
      <c r="S219" s="310" t="s">
        <v>2898</v>
      </c>
      <c r="T219" s="310" t="s">
        <v>2898</v>
      </c>
      <c r="U219" s="310" t="s">
        <v>2898</v>
      </c>
      <c r="V219" s="310" t="s">
        <v>2898</v>
      </c>
      <c r="W219" s="310" t="s">
        <v>2898</v>
      </c>
      <c r="X219" s="310" t="s">
        <v>2898</v>
      </c>
      <c r="Y219" s="310" t="s">
        <v>2898</v>
      </c>
      <c r="Z219" s="310" t="s">
        <v>2898</v>
      </c>
      <c r="AA219" s="310" t="s">
        <v>2898</v>
      </c>
      <c r="AB219" s="310" t="s">
        <v>2898</v>
      </c>
      <c r="AC219" s="310" t="s">
        <v>2898</v>
      </c>
      <c r="AD219" s="310" t="s">
        <v>2898</v>
      </c>
      <c r="AE219" s="310" t="s">
        <v>2898</v>
      </c>
      <c r="AF219" s="310" t="s">
        <v>2898</v>
      </c>
      <c r="AG219" s="310" t="s">
        <v>2898</v>
      </c>
      <c r="AH219" s="310" t="s">
        <v>2898</v>
      </c>
      <c r="AI219" s="310" t="s">
        <v>2898</v>
      </c>
      <c r="AJ219" s="310" t="s">
        <v>2898</v>
      </c>
      <c r="AK219" s="310" t="s">
        <v>2898</v>
      </c>
      <c r="AL219" s="310" t="s">
        <v>2898</v>
      </c>
    </row>
    <row r="220" spans="2:38" hidden="1" outlineLevel="1" x14ac:dyDescent="0.3">
      <c r="B220" s="546"/>
      <c r="C220" s="521" t="s">
        <v>3140</v>
      </c>
      <c r="D220" s="590" t="s">
        <v>3265</v>
      </c>
      <c r="E220" s="310" t="s">
        <v>2898</v>
      </c>
      <c r="F220" s="310" t="s">
        <v>2898</v>
      </c>
      <c r="G220" s="310" t="s">
        <v>2898</v>
      </c>
      <c r="H220" s="310" t="s">
        <v>2898</v>
      </c>
      <c r="I220" s="310" t="s">
        <v>2898</v>
      </c>
      <c r="J220" s="310" t="s">
        <v>2898</v>
      </c>
      <c r="K220" s="310" t="s">
        <v>2898</v>
      </c>
      <c r="L220" s="310" t="s">
        <v>2898</v>
      </c>
      <c r="M220" s="310" t="s">
        <v>2898</v>
      </c>
      <c r="N220" s="310" t="s">
        <v>2898</v>
      </c>
      <c r="O220" s="310" t="s">
        <v>2898</v>
      </c>
      <c r="P220" s="310" t="s">
        <v>2898</v>
      </c>
      <c r="Q220" s="310" t="s">
        <v>2898</v>
      </c>
      <c r="R220" s="310" t="s">
        <v>2898</v>
      </c>
      <c r="S220" s="310" t="s">
        <v>2898</v>
      </c>
      <c r="T220" s="310" t="s">
        <v>2898</v>
      </c>
      <c r="U220" s="310" t="s">
        <v>2898</v>
      </c>
      <c r="V220" s="310" t="s">
        <v>2898</v>
      </c>
      <c r="W220" s="310" t="s">
        <v>2898</v>
      </c>
      <c r="X220" s="310" t="s">
        <v>2898</v>
      </c>
      <c r="Y220" s="310" t="s">
        <v>2898</v>
      </c>
      <c r="Z220" s="310" t="s">
        <v>2898</v>
      </c>
      <c r="AA220" s="310" t="s">
        <v>2898</v>
      </c>
      <c r="AB220" s="310" t="s">
        <v>2898</v>
      </c>
      <c r="AC220" s="310" t="s">
        <v>2898</v>
      </c>
      <c r="AD220" s="310" t="s">
        <v>2898</v>
      </c>
      <c r="AE220" s="310" t="s">
        <v>2898</v>
      </c>
      <c r="AF220" s="310" t="s">
        <v>2898</v>
      </c>
      <c r="AG220" s="310" t="s">
        <v>2898</v>
      </c>
      <c r="AH220" s="310" t="s">
        <v>2898</v>
      </c>
      <c r="AI220" s="310" t="s">
        <v>2898</v>
      </c>
      <c r="AJ220" s="310" t="s">
        <v>2898</v>
      </c>
      <c r="AK220" s="310" t="s">
        <v>2898</v>
      </c>
      <c r="AL220" s="310" t="s">
        <v>2898</v>
      </c>
    </row>
    <row r="221" spans="2:38" hidden="1" outlineLevel="1" x14ac:dyDescent="0.3">
      <c r="B221" s="546"/>
      <c r="C221" s="521" t="s">
        <v>3140</v>
      </c>
      <c r="D221" s="590" t="s">
        <v>3266</v>
      </c>
      <c r="E221" s="310" t="s">
        <v>2898</v>
      </c>
      <c r="F221" s="310" t="s">
        <v>2898</v>
      </c>
      <c r="G221" s="310" t="s">
        <v>2898</v>
      </c>
      <c r="H221" s="310" t="s">
        <v>2898</v>
      </c>
      <c r="I221" s="310" t="s">
        <v>2898</v>
      </c>
      <c r="J221" s="310" t="s">
        <v>2898</v>
      </c>
      <c r="K221" s="310" t="s">
        <v>2898</v>
      </c>
      <c r="L221" s="310" t="s">
        <v>2898</v>
      </c>
      <c r="M221" s="310" t="s">
        <v>2898</v>
      </c>
      <c r="N221" s="310" t="s">
        <v>2898</v>
      </c>
      <c r="O221" s="310" t="s">
        <v>2898</v>
      </c>
      <c r="P221" s="310" t="s">
        <v>2898</v>
      </c>
      <c r="Q221" s="310" t="s">
        <v>2898</v>
      </c>
      <c r="R221" s="310" t="s">
        <v>2898</v>
      </c>
      <c r="S221" s="310" t="s">
        <v>2898</v>
      </c>
      <c r="T221" s="310" t="s">
        <v>2898</v>
      </c>
      <c r="U221" s="310" t="s">
        <v>2898</v>
      </c>
      <c r="V221" s="310" t="s">
        <v>2898</v>
      </c>
      <c r="W221" s="310" t="s">
        <v>2898</v>
      </c>
      <c r="X221" s="310" t="s">
        <v>2898</v>
      </c>
      <c r="Y221" s="310" t="s">
        <v>2898</v>
      </c>
      <c r="Z221" s="310" t="s">
        <v>2898</v>
      </c>
      <c r="AA221" s="310" t="s">
        <v>2898</v>
      </c>
      <c r="AB221" s="310" t="s">
        <v>2898</v>
      </c>
      <c r="AC221" s="310" t="s">
        <v>2898</v>
      </c>
      <c r="AD221" s="310" t="s">
        <v>2898</v>
      </c>
      <c r="AE221" s="310" t="s">
        <v>2898</v>
      </c>
      <c r="AF221" s="310" t="s">
        <v>2898</v>
      </c>
      <c r="AG221" s="310" t="s">
        <v>2898</v>
      </c>
      <c r="AH221" s="310" t="s">
        <v>2898</v>
      </c>
      <c r="AI221" s="310" t="s">
        <v>2898</v>
      </c>
      <c r="AJ221" s="310" t="s">
        <v>2898</v>
      </c>
      <c r="AK221" s="310" t="s">
        <v>2898</v>
      </c>
      <c r="AL221" s="310" t="s">
        <v>2898</v>
      </c>
    </row>
    <row r="222" spans="2:38" hidden="1" outlineLevel="1" x14ac:dyDescent="0.3">
      <c r="B222" s="546"/>
      <c r="C222" s="521" t="s">
        <v>3140</v>
      </c>
      <c r="D222" s="590" t="s">
        <v>3267</v>
      </c>
      <c r="E222" s="310" t="s">
        <v>2898</v>
      </c>
      <c r="F222" s="310" t="s">
        <v>2898</v>
      </c>
      <c r="G222" s="310" t="s">
        <v>2898</v>
      </c>
      <c r="H222" s="310" t="s">
        <v>2898</v>
      </c>
      <c r="I222" s="310" t="s">
        <v>2898</v>
      </c>
      <c r="J222" s="310" t="s">
        <v>2898</v>
      </c>
      <c r="K222" s="310" t="s">
        <v>2898</v>
      </c>
      <c r="L222" s="310" t="s">
        <v>2898</v>
      </c>
      <c r="M222" s="310" t="s">
        <v>2898</v>
      </c>
      <c r="N222" s="310" t="s">
        <v>2898</v>
      </c>
      <c r="O222" s="310" t="s">
        <v>2898</v>
      </c>
      <c r="P222" s="310" t="s">
        <v>2898</v>
      </c>
      <c r="Q222" s="310" t="s">
        <v>2898</v>
      </c>
      <c r="R222" s="310" t="s">
        <v>2898</v>
      </c>
      <c r="S222" s="310" t="s">
        <v>2898</v>
      </c>
      <c r="T222" s="310" t="s">
        <v>2898</v>
      </c>
      <c r="U222" s="310" t="s">
        <v>2898</v>
      </c>
      <c r="V222" s="310" t="s">
        <v>2898</v>
      </c>
      <c r="W222" s="310" t="s">
        <v>2898</v>
      </c>
      <c r="X222" s="310" t="s">
        <v>2898</v>
      </c>
      <c r="Y222" s="310" t="s">
        <v>2898</v>
      </c>
      <c r="Z222" s="310" t="s">
        <v>2898</v>
      </c>
      <c r="AA222" s="310" t="s">
        <v>2898</v>
      </c>
      <c r="AB222" s="310" t="s">
        <v>2898</v>
      </c>
      <c r="AC222" s="310" t="s">
        <v>2898</v>
      </c>
      <c r="AD222" s="310" t="s">
        <v>2898</v>
      </c>
      <c r="AE222" s="310" t="s">
        <v>2898</v>
      </c>
      <c r="AF222" s="310" t="s">
        <v>2898</v>
      </c>
      <c r="AG222" s="310" t="s">
        <v>2898</v>
      </c>
      <c r="AH222" s="310" t="s">
        <v>2898</v>
      </c>
      <c r="AI222" s="310" t="s">
        <v>2898</v>
      </c>
      <c r="AJ222" s="310" t="s">
        <v>2898</v>
      </c>
      <c r="AK222" s="310" t="s">
        <v>2898</v>
      </c>
      <c r="AL222" s="310" t="s">
        <v>2898</v>
      </c>
    </row>
    <row r="223" spans="2:38" hidden="1" outlineLevel="1" x14ac:dyDescent="0.3">
      <c r="B223" s="529"/>
      <c r="C223" s="521" t="s">
        <v>3140</v>
      </c>
      <c r="D223" s="590" t="s">
        <v>3268</v>
      </c>
      <c r="E223" s="310" t="s">
        <v>2898</v>
      </c>
      <c r="F223" s="310" t="s">
        <v>2898</v>
      </c>
      <c r="G223" s="310" t="s">
        <v>2898</v>
      </c>
      <c r="H223" s="310" t="s">
        <v>2898</v>
      </c>
      <c r="I223" s="310" t="s">
        <v>2898</v>
      </c>
      <c r="J223" s="310" t="s">
        <v>2898</v>
      </c>
      <c r="K223" s="310" t="s">
        <v>2898</v>
      </c>
      <c r="L223" s="310" t="s">
        <v>2898</v>
      </c>
      <c r="M223" s="310" t="s">
        <v>2898</v>
      </c>
      <c r="N223" s="310" t="s">
        <v>2898</v>
      </c>
      <c r="O223" s="310" t="s">
        <v>2898</v>
      </c>
      <c r="P223" s="310" t="s">
        <v>2898</v>
      </c>
      <c r="Q223" s="310" t="s">
        <v>2898</v>
      </c>
      <c r="R223" s="310" t="s">
        <v>2898</v>
      </c>
      <c r="S223" s="310" t="s">
        <v>2898</v>
      </c>
      <c r="T223" s="310" t="s">
        <v>2898</v>
      </c>
      <c r="U223" s="310" t="s">
        <v>2898</v>
      </c>
      <c r="V223" s="310" t="s">
        <v>2898</v>
      </c>
      <c r="W223" s="310" t="s">
        <v>2898</v>
      </c>
      <c r="X223" s="310" t="s">
        <v>2898</v>
      </c>
      <c r="Y223" s="310" t="s">
        <v>2898</v>
      </c>
      <c r="Z223" s="310" t="s">
        <v>2898</v>
      </c>
      <c r="AA223" s="310" t="s">
        <v>2898</v>
      </c>
      <c r="AB223" s="310" t="s">
        <v>2898</v>
      </c>
      <c r="AC223" s="310" t="s">
        <v>2898</v>
      </c>
      <c r="AD223" s="310" t="s">
        <v>2898</v>
      </c>
      <c r="AE223" s="310" t="s">
        <v>2898</v>
      </c>
      <c r="AF223" s="310" t="s">
        <v>2898</v>
      </c>
      <c r="AG223" s="310" t="s">
        <v>2898</v>
      </c>
      <c r="AH223" s="310" t="s">
        <v>2898</v>
      </c>
      <c r="AI223" s="310" t="s">
        <v>2898</v>
      </c>
      <c r="AJ223" s="310" t="s">
        <v>2898</v>
      </c>
      <c r="AK223" s="310" t="s">
        <v>2898</v>
      </c>
      <c r="AL223" s="310" t="s">
        <v>2898</v>
      </c>
    </row>
    <row r="224" spans="2:38" hidden="1" outlineLevel="1" x14ac:dyDescent="0.3">
      <c r="B224" s="529"/>
      <c r="C224" s="521" t="s">
        <v>3140</v>
      </c>
      <c r="D224" s="590" t="s">
        <v>3269</v>
      </c>
      <c r="E224" s="310" t="s">
        <v>2898</v>
      </c>
      <c r="F224" s="310" t="s">
        <v>2898</v>
      </c>
      <c r="G224" s="310" t="s">
        <v>2898</v>
      </c>
      <c r="H224" s="310" t="s">
        <v>2898</v>
      </c>
      <c r="I224" s="310" t="s">
        <v>2898</v>
      </c>
      <c r="J224" s="310" t="s">
        <v>2898</v>
      </c>
      <c r="K224" s="310" t="s">
        <v>2898</v>
      </c>
      <c r="L224" s="310" t="s">
        <v>2898</v>
      </c>
      <c r="M224" s="310" t="s">
        <v>2898</v>
      </c>
      <c r="N224" s="310" t="s">
        <v>2898</v>
      </c>
      <c r="O224" s="310" t="s">
        <v>2898</v>
      </c>
      <c r="P224" s="310" t="s">
        <v>2898</v>
      </c>
      <c r="Q224" s="310" t="s">
        <v>2898</v>
      </c>
      <c r="R224" s="310" t="s">
        <v>2898</v>
      </c>
      <c r="S224" s="310" t="s">
        <v>2898</v>
      </c>
      <c r="T224" s="310" t="s">
        <v>2898</v>
      </c>
      <c r="U224" s="310" t="s">
        <v>2898</v>
      </c>
      <c r="V224" s="310" t="s">
        <v>2898</v>
      </c>
      <c r="W224" s="310" t="s">
        <v>2898</v>
      </c>
      <c r="X224" s="310" t="s">
        <v>2898</v>
      </c>
      <c r="Y224" s="310" t="s">
        <v>2898</v>
      </c>
      <c r="Z224" s="310" t="s">
        <v>2898</v>
      </c>
      <c r="AA224" s="310" t="s">
        <v>2898</v>
      </c>
      <c r="AB224" s="310" t="s">
        <v>2898</v>
      </c>
      <c r="AC224" s="310" t="s">
        <v>2898</v>
      </c>
      <c r="AD224" s="310" t="s">
        <v>2898</v>
      </c>
      <c r="AE224" s="310" t="s">
        <v>2898</v>
      </c>
      <c r="AF224" s="310" t="s">
        <v>2898</v>
      </c>
      <c r="AG224" s="310" t="s">
        <v>2898</v>
      </c>
      <c r="AH224" s="310" t="s">
        <v>2898</v>
      </c>
      <c r="AI224" s="310" t="s">
        <v>2898</v>
      </c>
      <c r="AJ224" s="310" t="s">
        <v>2898</v>
      </c>
      <c r="AK224" s="310" t="s">
        <v>2898</v>
      </c>
      <c r="AL224" s="310" t="s">
        <v>2898</v>
      </c>
    </row>
    <row r="225" spans="2:38" hidden="1" outlineLevel="1" x14ac:dyDescent="0.3">
      <c r="B225" s="529"/>
      <c r="C225" s="521" t="s">
        <v>3140</v>
      </c>
      <c r="D225" s="590" t="s">
        <v>3270</v>
      </c>
      <c r="E225" s="310" t="s">
        <v>2898</v>
      </c>
      <c r="F225" s="310" t="s">
        <v>2898</v>
      </c>
      <c r="G225" s="310" t="s">
        <v>2898</v>
      </c>
      <c r="H225" s="310" t="s">
        <v>2898</v>
      </c>
      <c r="I225" s="310" t="s">
        <v>2898</v>
      </c>
      <c r="J225" s="310" t="s">
        <v>2898</v>
      </c>
      <c r="K225" s="310" t="s">
        <v>2898</v>
      </c>
      <c r="L225" s="310" t="s">
        <v>2898</v>
      </c>
      <c r="M225" s="310" t="s">
        <v>2898</v>
      </c>
      <c r="N225" s="310" t="s">
        <v>2898</v>
      </c>
      <c r="O225" s="310" t="s">
        <v>2898</v>
      </c>
      <c r="P225" s="310" t="s">
        <v>2898</v>
      </c>
      <c r="Q225" s="310" t="s">
        <v>2898</v>
      </c>
      <c r="R225" s="310" t="s">
        <v>2898</v>
      </c>
      <c r="S225" s="310" t="s">
        <v>2898</v>
      </c>
      <c r="T225" s="310" t="s">
        <v>2898</v>
      </c>
      <c r="U225" s="310" t="s">
        <v>2898</v>
      </c>
      <c r="V225" s="310" t="s">
        <v>2898</v>
      </c>
      <c r="W225" s="310" t="s">
        <v>2898</v>
      </c>
      <c r="X225" s="310" t="s">
        <v>2898</v>
      </c>
      <c r="Y225" s="310" t="s">
        <v>2898</v>
      </c>
      <c r="Z225" s="310" t="s">
        <v>2898</v>
      </c>
      <c r="AA225" s="310" t="s">
        <v>2898</v>
      </c>
      <c r="AB225" s="310" t="s">
        <v>2898</v>
      </c>
      <c r="AC225" s="310" t="s">
        <v>2898</v>
      </c>
      <c r="AD225" s="310" t="s">
        <v>2898</v>
      </c>
      <c r="AE225" s="310" t="s">
        <v>2898</v>
      </c>
      <c r="AF225" s="310" t="s">
        <v>2898</v>
      </c>
      <c r="AG225" s="310" t="s">
        <v>2898</v>
      </c>
      <c r="AH225" s="310" t="s">
        <v>2898</v>
      </c>
      <c r="AI225" s="310" t="s">
        <v>2898</v>
      </c>
      <c r="AJ225" s="310" t="s">
        <v>2898</v>
      </c>
      <c r="AK225" s="310" t="s">
        <v>2898</v>
      </c>
      <c r="AL225" s="310" t="s">
        <v>2898</v>
      </c>
    </row>
    <row r="226" spans="2:38" hidden="1" outlineLevel="1" x14ac:dyDescent="0.3">
      <c r="B226" s="529"/>
      <c r="C226" s="521" t="s">
        <v>3140</v>
      </c>
      <c r="D226" s="590" t="s">
        <v>3271</v>
      </c>
      <c r="E226" s="310" t="s">
        <v>2898</v>
      </c>
      <c r="F226" s="310" t="s">
        <v>2898</v>
      </c>
      <c r="G226" s="310" t="s">
        <v>2898</v>
      </c>
      <c r="H226" s="310" t="s">
        <v>2898</v>
      </c>
      <c r="I226" s="310" t="s">
        <v>2898</v>
      </c>
      <c r="J226" s="310" t="s">
        <v>2898</v>
      </c>
      <c r="K226" s="310" t="s">
        <v>2898</v>
      </c>
      <c r="L226" s="310" t="s">
        <v>2898</v>
      </c>
      <c r="M226" s="310" t="s">
        <v>2898</v>
      </c>
      <c r="N226" s="310" t="s">
        <v>2898</v>
      </c>
      <c r="O226" s="310" t="s">
        <v>2898</v>
      </c>
      <c r="P226" s="310" t="s">
        <v>2898</v>
      </c>
      <c r="Q226" s="310" t="s">
        <v>2898</v>
      </c>
      <c r="R226" s="310" t="s">
        <v>2898</v>
      </c>
      <c r="S226" s="310" t="s">
        <v>2898</v>
      </c>
      <c r="T226" s="310" t="s">
        <v>2898</v>
      </c>
      <c r="U226" s="310" t="s">
        <v>2898</v>
      </c>
      <c r="V226" s="310" t="s">
        <v>2898</v>
      </c>
      <c r="W226" s="310" t="s">
        <v>2898</v>
      </c>
      <c r="X226" s="310" t="s">
        <v>2898</v>
      </c>
      <c r="Y226" s="310" t="s">
        <v>2898</v>
      </c>
      <c r="Z226" s="310" t="s">
        <v>2898</v>
      </c>
      <c r="AA226" s="310" t="s">
        <v>2898</v>
      </c>
      <c r="AB226" s="310" t="s">
        <v>2898</v>
      </c>
      <c r="AC226" s="310" t="s">
        <v>2898</v>
      </c>
      <c r="AD226" s="310" t="s">
        <v>2898</v>
      </c>
      <c r="AE226" s="310" t="s">
        <v>2898</v>
      </c>
      <c r="AF226" s="310" t="s">
        <v>2898</v>
      </c>
      <c r="AG226" s="310" t="s">
        <v>2898</v>
      </c>
      <c r="AH226" s="310" t="s">
        <v>2898</v>
      </c>
      <c r="AI226" s="310" t="s">
        <v>2898</v>
      </c>
      <c r="AJ226" s="310" t="s">
        <v>2898</v>
      </c>
      <c r="AK226" s="310" t="s">
        <v>2898</v>
      </c>
      <c r="AL226" s="310" t="s">
        <v>2898</v>
      </c>
    </row>
    <row r="227" spans="2:38" hidden="1" outlineLevel="1" x14ac:dyDescent="0.3">
      <c r="C227" s="521"/>
      <c r="D227" s="590"/>
      <c r="E227" s="310"/>
      <c r="F227" s="310"/>
      <c r="G227" s="310"/>
      <c r="H227" s="310"/>
      <c r="I227" s="310"/>
      <c r="J227" s="310"/>
      <c r="K227" s="310"/>
      <c r="L227" s="310"/>
      <c r="M227" s="310"/>
      <c r="N227" s="310"/>
      <c r="O227" s="310"/>
      <c r="P227" s="310"/>
      <c r="Q227" s="310"/>
      <c r="R227" s="310"/>
      <c r="S227" s="310"/>
      <c r="T227" s="310"/>
      <c r="U227" s="310"/>
      <c r="V227" s="310"/>
      <c r="W227" s="310"/>
      <c r="X227" s="310"/>
      <c r="Y227" s="310"/>
      <c r="Z227" s="310"/>
      <c r="AA227" s="310"/>
      <c r="AB227" s="310"/>
      <c r="AC227" s="310"/>
      <c r="AD227" s="310"/>
      <c r="AE227" s="310"/>
      <c r="AF227" s="310"/>
      <c r="AG227" s="310"/>
      <c r="AH227" s="310"/>
      <c r="AI227" s="310"/>
      <c r="AJ227" s="310"/>
      <c r="AK227" s="310"/>
      <c r="AL227" s="310"/>
    </row>
    <row r="228" spans="2:38" hidden="1" outlineLevel="1" x14ac:dyDescent="0.3">
      <c r="C228" s="521"/>
      <c r="D228" s="590"/>
      <c r="E228" s="310"/>
      <c r="F228" s="310"/>
      <c r="G228" s="310"/>
      <c r="H228" s="310"/>
      <c r="I228" s="310"/>
      <c r="J228" s="310"/>
      <c r="K228" s="310"/>
      <c r="L228" s="310"/>
      <c r="M228" s="310"/>
      <c r="N228" s="310"/>
      <c r="O228" s="310"/>
      <c r="P228" s="310"/>
      <c r="Q228" s="310"/>
      <c r="R228" s="310"/>
      <c r="S228" s="310"/>
      <c r="T228" s="310"/>
      <c r="U228" s="310"/>
      <c r="V228" s="310"/>
      <c r="W228" s="310"/>
      <c r="X228" s="310"/>
      <c r="Y228" s="310"/>
      <c r="Z228" s="310"/>
      <c r="AA228" s="310"/>
      <c r="AB228" s="310"/>
      <c r="AC228" s="310"/>
      <c r="AD228" s="310"/>
      <c r="AE228" s="310"/>
      <c r="AF228" s="310"/>
      <c r="AG228" s="310"/>
      <c r="AH228" s="310"/>
      <c r="AI228" s="310"/>
      <c r="AJ228" s="310"/>
      <c r="AK228" s="310"/>
      <c r="AL228" s="310"/>
    </row>
    <row r="229" spans="2:38" hidden="1" outlineLevel="1" x14ac:dyDescent="0.3">
      <c r="C229" s="521" t="s">
        <v>3140</v>
      </c>
      <c r="D229" s="590" t="s">
        <v>3272</v>
      </c>
      <c r="E229" s="310" t="s">
        <v>2898</v>
      </c>
      <c r="F229" s="310" t="s">
        <v>2898</v>
      </c>
      <c r="G229" s="310" t="s">
        <v>2898</v>
      </c>
      <c r="H229" s="310" t="s">
        <v>2898</v>
      </c>
      <c r="I229" s="310" t="s">
        <v>2898</v>
      </c>
      <c r="J229" s="310" t="s">
        <v>2898</v>
      </c>
      <c r="K229" s="310" t="s">
        <v>2898</v>
      </c>
      <c r="L229" s="310" t="s">
        <v>2898</v>
      </c>
      <c r="M229" s="310" t="s">
        <v>2898</v>
      </c>
      <c r="N229" s="310" t="s">
        <v>2898</v>
      </c>
      <c r="O229" s="310" t="s">
        <v>2898</v>
      </c>
      <c r="P229" s="310" t="s">
        <v>2898</v>
      </c>
      <c r="Q229" s="310" t="s">
        <v>2898</v>
      </c>
      <c r="R229" s="310" t="s">
        <v>2898</v>
      </c>
      <c r="S229" s="310" t="s">
        <v>2898</v>
      </c>
      <c r="T229" s="310" t="s">
        <v>2898</v>
      </c>
      <c r="U229" s="310" t="s">
        <v>2898</v>
      </c>
      <c r="V229" s="310" t="s">
        <v>2898</v>
      </c>
      <c r="W229" s="310" t="s">
        <v>2898</v>
      </c>
      <c r="X229" s="310" t="s">
        <v>2898</v>
      </c>
      <c r="Y229" s="310" t="s">
        <v>2898</v>
      </c>
      <c r="Z229" s="310" t="s">
        <v>2898</v>
      </c>
      <c r="AA229" s="310" t="s">
        <v>2898</v>
      </c>
      <c r="AB229" s="310" t="s">
        <v>2898</v>
      </c>
      <c r="AC229" s="310" t="s">
        <v>2898</v>
      </c>
      <c r="AD229" s="310" t="s">
        <v>2898</v>
      </c>
      <c r="AE229" s="310" t="s">
        <v>2898</v>
      </c>
      <c r="AF229" s="310" t="s">
        <v>2898</v>
      </c>
      <c r="AG229" s="310" t="s">
        <v>2898</v>
      </c>
      <c r="AH229" s="310" t="s">
        <v>2898</v>
      </c>
      <c r="AI229" s="310" t="s">
        <v>2898</v>
      </c>
      <c r="AJ229" s="310" t="s">
        <v>2898</v>
      </c>
      <c r="AK229" s="310" t="s">
        <v>2898</v>
      </c>
      <c r="AL229" s="310" t="s">
        <v>2898</v>
      </c>
    </row>
    <row r="230" spans="2:38" hidden="1" outlineLevel="1" x14ac:dyDescent="0.3">
      <c r="C230" s="521" t="s">
        <v>3140</v>
      </c>
      <c r="D230" s="590" t="s">
        <v>3273</v>
      </c>
      <c r="E230" s="310" t="s">
        <v>2898</v>
      </c>
      <c r="F230" s="310" t="s">
        <v>2898</v>
      </c>
      <c r="G230" s="310" t="s">
        <v>2898</v>
      </c>
      <c r="H230" s="310" t="s">
        <v>2898</v>
      </c>
      <c r="I230" s="310" t="s">
        <v>2898</v>
      </c>
      <c r="J230" s="310" t="s">
        <v>2898</v>
      </c>
      <c r="K230" s="310" t="s">
        <v>2898</v>
      </c>
      <c r="L230" s="310" t="s">
        <v>2898</v>
      </c>
      <c r="M230" s="310" t="s">
        <v>2898</v>
      </c>
      <c r="N230" s="310" t="s">
        <v>2898</v>
      </c>
      <c r="O230" s="310" t="s">
        <v>2898</v>
      </c>
      <c r="P230" s="310" t="s">
        <v>2898</v>
      </c>
      <c r="Q230" s="310" t="s">
        <v>2898</v>
      </c>
      <c r="R230" s="310" t="s">
        <v>2898</v>
      </c>
      <c r="S230" s="310" t="s">
        <v>2898</v>
      </c>
      <c r="T230" s="310" t="s">
        <v>2898</v>
      </c>
      <c r="U230" s="310" t="s">
        <v>2898</v>
      </c>
      <c r="V230" s="310" t="s">
        <v>2898</v>
      </c>
      <c r="W230" s="310" t="s">
        <v>2898</v>
      </c>
      <c r="X230" s="310" t="s">
        <v>2898</v>
      </c>
      <c r="Y230" s="310" t="s">
        <v>2898</v>
      </c>
      <c r="Z230" s="310" t="s">
        <v>2898</v>
      </c>
      <c r="AA230" s="310" t="s">
        <v>2898</v>
      </c>
      <c r="AB230" s="310" t="s">
        <v>2898</v>
      </c>
      <c r="AC230" s="310" t="s">
        <v>2898</v>
      </c>
      <c r="AD230" s="310" t="s">
        <v>2898</v>
      </c>
      <c r="AE230" s="310" t="s">
        <v>2898</v>
      </c>
      <c r="AF230" s="310" t="s">
        <v>2898</v>
      </c>
      <c r="AG230" s="310" t="s">
        <v>2898</v>
      </c>
      <c r="AH230" s="310" t="s">
        <v>2898</v>
      </c>
      <c r="AI230" s="310" t="s">
        <v>2898</v>
      </c>
      <c r="AJ230" s="310" t="s">
        <v>2898</v>
      </c>
      <c r="AK230" s="310" t="s">
        <v>2898</v>
      </c>
      <c r="AL230" s="310" t="s">
        <v>2898</v>
      </c>
    </row>
    <row r="231" spans="2:38" hidden="1" outlineLevel="1" x14ac:dyDescent="0.3">
      <c r="C231" s="521" t="s">
        <v>3140</v>
      </c>
      <c r="D231" s="590" t="s">
        <v>3274</v>
      </c>
      <c r="E231" s="310" t="s">
        <v>2898</v>
      </c>
      <c r="F231" s="310" t="s">
        <v>2898</v>
      </c>
      <c r="G231" s="310" t="s">
        <v>2898</v>
      </c>
      <c r="H231" s="310" t="s">
        <v>2898</v>
      </c>
      <c r="I231" s="310" t="s">
        <v>2898</v>
      </c>
      <c r="J231" s="310" t="s">
        <v>2898</v>
      </c>
      <c r="K231" s="310" t="s">
        <v>2898</v>
      </c>
      <c r="L231" s="310" t="s">
        <v>2898</v>
      </c>
      <c r="M231" s="310" t="s">
        <v>2898</v>
      </c>
      <c r="N231" s="310" t="s">
        <v>2898</v>
      </c>
      <c r="O231" s="310" t="s">
        <v>2898</v>
      </c>
      <c r="P231" s="310" t="s">
        <v>2898</v>
      </c>
      <c r="Q231" s="310" t="s">
        <v>2898</v>
      </c>
      <c r="R231" s="310" t="s">
        <v>2898</v>
      </c>
      <c r="S231" s="310" t="s">
        <v>2898</v>
      </c>
      <c r="T231" s="310" t="s">
        <v>2898</v>
      </c>
      <c r="U231" s="310" t="s">
        <v>2898</v>
      </c>
      <c r="V231" s="310" t="s">
        <v>2898</v>
      </c>
      <c r="W231" s="310" t="s">
        <v>2898</v>
      </c>
      <c r="X231" s="310" t="s">
        <v>2898</v>
      </c>
      <c r="Y231" s="310" t="s">
        <v>2898</v>
      </c>
      <c r="Z231" s="310" t="s">
        <v>2898</v>
      </c>
      <c r="AA231" s="310" t="s">
        <v>2898</v>
      </c>
      <c r="AB231" s="310" t="s">
        <v>2898</v>
      </c>
      <c r="AC231" s="310" t="s">
        <v>2898</v>
      </c>
      <c r="AD231" s="310" t="s">
        <v>2898</v>
      </c>
      <c r="AE231" s="310" t="s">
        <v>2898</v>
      </c>
      <c r="AF231" s="310" t="s">
        <v>2898</v>
      </c>
      <c r="AG231" s="310" t="s">
        <v>2898</v>
      </c>
      <c r="AH231" s="310" t="s">
        <v>2898</v>
      </c>
      <c r="AI231" s="310" t="s">
        <v>2898</v>
      </c>
      <c r="AJ231" s="310" t="s">
        <v>2898</v>
      </c>
      <c r="AK231" s="310" t="s">
        <v>2898</v>
      </c>
      <c r="AL231" s="310" t="s">
        <v>2898</v>
      </c>
    </row>
    <row r="232" spans="2:38" hidden="1" outlineLevel="1" x14ac:dyDescent="0.3">
      <c r="C232" s="521" t="s">
        <v>3140</v>
      </c>
      <c r="D232" s="590" t="s">
        <v>3275</v>
      </c>
      <c r="E232" s="310" t="s">
        <v>2898</v>
      </c>
      <c r="F232" s="310" t="s">
        <v>2898</v>
      </c>
      <c r="G232" s="310" t="s">
        <v>2898</v>
      </c>
      <c r="H232" s="310" t="s">
        <v>2898</v>
      </c>
      <c r="I232" s="310" t="s">
        <v>2898</v>
      </c>
      <c r="J232" s="310" t="s">
        <v>2898</v>
      </c>
      <c r="K232" s="310" t="s">
        <v>2898</v>
      </c>
      <c r="L232" s="310" t="s">
        <v>2898</v>
      </c>
      <c r="M232" s="310" t="s">
        <v>2898</v>
      </c>
      <c r="N232" s="310" t="s">
        <v>2898</v>
      </c>
      <c r="O232" s="310" t="s">
        <v>2898</v>
      </c>
      <c r="P232" s="310" t="s">
        <v>2898</v>
      </c>
      <c r="Q232" s="310" t="s">
        <v>2898</v>
      </c>
      <c r="R232" s="310" t="s">
        <v>2898</v>
      </c>
      <c r="S232" s="310" t="s">
        <v>2898</v>
      </c>
      <c r="T232" s="310" t="s">
        <v>2898</v>
      </c>
      <c r="U232" s="310" t="s">
        <v>2898</v>
      </c>
      <c r="V232" s="310" t="s">
        <v>2898</v>
      </c>
      <c r="W232" s="310" t="s">
        <v>2898</v>
      </c>
      <c r="X232" s="310" t="s">
        <v>2898</v>
      </c>
      <c r="Y232" s="310" t="s">
        <v>2898</v>
      </c>
      <c r="Z232" s="310" t="s">
        <v>2898</v>
      </c>
      <c r="AA232" s="310" t="s">
        <v>2898</v>
      </c>
      <c r="AB232" s="310" t="s">
        <v>2898</v>
      </c>
      <c r="AC232" s="310" t="s">
        <v>2898</v>
      </c>
      <c r="AD232" s="310" t="s">
        <v>2898</v>
      </c>
      <c r="AE232" s="310" t="s">
        <v>2898</v>
      </c>
      <c r="AF232" s="310" t="s">
        <v>2898</v>
      </c>
      <c r="AG232" s="310" t="s">
        <v>2898</v>
      </c>
      <c r="AH232" s="310" t="s">
        <v>2898</v>
      </c>
      <c r="AI232" s="310" t="s">
        <v>2898</v>
      </c>
      <c r="AJ232" s="310" t="s">
        <v>2898</v>
      </c>
      <c r="AK232" s="310" t="s">
        <v>2898</v>
      </c>
      <c r="AL232" s="310" t="s">
        <v>2898</v>
      </c>
    </row>
    <row r="233" spans="2:38" hidden="1" outlineLevel="1" x14ac:dyDescent="0.3">
      <c r="C233" s="521" t="s">
        <v>3140</v>
      </c>
      <c r="D233" s="590" t="s">
        <v>3276</v>
      </c>
      <c r="E233" s="310" t="s">
        <v>2898</v>
      </c>
      <c r="F233" s="310" t="s">
        <v>2898</v>
      </c>
      <c r="G233" s="310" t="s">
        <v>2898</v>
      </c>
      <c r="H233" s="310" t="s">
        <v>2898</v>
      </c>
      <c r="I233" s="310" t="s">
        <v>2898</v>
      </c>
      <c r="J233" s="310" t="s">
        <v>2898</v>
      </c>
      <c r="K233" s="310" t="s">
        <v>2898</v>
      </c>
      <c r="L233" s="310" t="s">
        <v>2898</v>
      </c>
      <c r="M233" s="310" t="s">
        <v>2898</v>
      </c>
      <c r="N233" s="310" t="s">
        <v>2898</v>
      </c>
      <c r="O233" s="310" t="s">
        <v>2898</v>
      </c>
      <c r="P233" s="310" t="s">
        <v>2898</v>
      </c>
      <c r="Q233" s="310" t="s">
        <v>2898</v>
      </c>
      <c r="R233" s="310" t="s">
        <v>2898</v>
      </c>
      <c r="S233" s="310" t="s">
        <v>2898</v>
      </c>
      <c r="T233" s="310" t="s">
        <v>2898</v>
      </c>
      <c r="U233" s="310" t="s">
        <v>2898</v>
      </c>
      <c r="V233" s="310" t="s">
        <v>2898</v>
      </c>
      <c r="W233" s="310" t="s">
        <v>2898</v>
      </c>
      <c r="X233" s="310" t="s">
        <v>2898</v>
      </c>
      <c r="Y233" s="310" t="s">
        <v>2898</v>
      </c>
      <c r="Z233" s="310" t="s">
        <v>2898</v>
      </c>
      <c r="AA233" s="310" t="s">
        <v>2898</v>
      </c>
      <c r="AB233" s="310" t="s">
        <v>2898</v>
      </c>
      <c r="AC233" s="310" t="s">
        <v>2898</v>
      </c>
      <c r="AD233" s="310" t="s">
        <v>2898</v>
      </c>
      <c r="AE233" s="310" t="s">
        <v>2898</v>
      </c>
      <c r="AF233" s="310" t="s">
        <v>2898</v>
      </c>
      <c r="AG233" s="310" t="s">
        <v>2898</v>
      </c>
      <c r="AH233" s="310" t="s">
        <v>2898</v>
      </c>
      <c r="AI233" s="310" t="s">
        <v>2898</v>
      </c>
      <c r="AJ233" s="310" t="s">
        <v>2898</v>
      </c>
      <c r="AK233" s="310" t="s">
        <v>2898</v>
      </c>
      <c r="AL233" s="310" t="s">
        <v>2898</v>
      </c>
    </row>
    <row r="234" spans="2:38" hidden="1" outlineLevel="1" x14ac:dyDescent="0.3">
      <c r="C234" s="521" t="s">
        <v>3140</v>
      </c>
      <c r="D234" s="590" t="s">
        <v>3277</v>
      </c>
      <c r="E234" s="310" t="s">
        <v>2898</v>
      </c>
      <c r="F234" s="310" t="s">
        <v>2898</v>
      </c>
      <c r="G234" s="310" t="s">
        <v>2898</v>
      </c>
      <c r="H234" s="310" t="s">
        <v>2898</v>
      </c>
      <c r="I234" s="310" t="s">
        <v>2898</v>
      </c>
      <c r="J234" s="310" t="s">
        <v>2898</v>
      </c>
      <c r="K234" s="310" t="s">
        <v>2898</v>
      </c>
      <c r="L234" s="310" t="s">
        <v>2898</v>
      </c>
      <c r="M234" s="310" t="s">
        <v>2898</v>
      </c>
      <c r="N234" s="310" t="s">
        <v>2898</v>
      </c>
      <c r="O234" s="310" t="s">
        <v>2898</v>
      </c>
      <c r="P234" s="310" t="s">
        <v>2898</v>
      </c>
      <c r="Q234" s="310" t="s">
        <v>2898</v>
      </c>
      <c r="R234" s="310" t="s">
        <v>2898</v>
      </c>
      <c r="S234" s="310" t="s">
        <v>2898</v>
      </c>
      <c r="T234" s="310" t="s">
        <v>2898</v>
      </c>
      <c r="U234" s="310" t="s">
        <v>2898</v>
      </c>
      <c r="V234" s="310" t="s">
        <v>2898</v>
      </c>
      <c r="W234" s="310" t="s">
        <v>2898</v>
      </c>
      <c r="X234" s="310" t="s">
        <v>2898</v>
      </c>
      <c r="Y234" s="310" t="s">
        <v>2898</v>
      </c>
      <c r="Z234" s="310" t="s">
        <v>2898</v>
      </c>
      <c r="AA234" s="310" t="s">
        <v>2898</v>
      </c>
      <c r="AB234" s="310" t="s">
        <v>2898</v>
      </c>
      <c r="AC234" s="310" t="s">
        <v>2898</v>
      </c>
      <c r="AD234" s="310" t="s">
        <v>2898</v>
      </c>
      <c r="AE234" s="310" t="s">
        <v>2898</v>
      </c>
      <c r="AF234" s="310" t="s">
        <v>2898</v>
      </c>
      <c r="AG234" s="310" t="s">
        <v>2898</v>
      </c>
      <c r="AH234" s="310" t="s">
        <v>2898</v>
      </c>
      <c r="AI234" s="310" t="s">
        <v>2898</v>
      </c>
      <c r="AJ234" s="310" t="s">
        <v>2898</v>
      </c>
      <c r="AK234" s="310" t="s">
        <v>2898</v>
      </c>
      <c r="AL234" s="310" t="s">
        <v>2898</v>
      </c>
    </row>
    <row r="235" spans="2:38" hidden="1" outlineLevel="1" x14ac:dyDescent="0.3">
      <c r="C235" s="521" t="s">
        <v>3140</v>
      </c>
      <c r="D235" s="590" t="s">
        <v>3278</v>
      </c>
      <c r="E235" s="310" t="s">
        <v>2898</v>
      </c>
      <c r="F235" s="310" t="s">
        <v>2898</v>
      </c>
      <c r="G235" s="310" t="s">
        <v>2898</v>
      </c>
      <c r="H235" s="310" t="s">
        <v>2898</v>
      </c>
      <c r="I235" s="310" t="s">
        <v>2898</v>
      </c>
      <c r="J235" s="310" t="s">
        <v>2898</v>
      </c>
      <c r="K235" s="310" t="s">
        <v>2898</v>
      </c>
      <c r="L235" s="310" t="s">
        <v>2898</v>
      </c>
      <c r="M235" s="310" t="s">
        <v>2898</v>
      </c>
      <c r="N235" s="310" t="s">
        <v>2898</v>
      </c>
      <c r="O235" s="310" t="s">
        <v>2898</v>
      </c>
      <c r="P235" s="310" t="s">
        <v>2898</v>
      </c>
      <c r="Q235" s="310" t="s">
        <v>2898</v>
      </c>
      <c r="R235" s="310" t="s">
        <v>2898</v>
      </c>
      <c r="S235" s="310" t="s">
        <v>2898</v>
      </c>
      <c r="T235" s="310" t="s">
        <v>2898</v>
      </c>
      <c r="U235" s="310" t="s">
        <v>2898</v>
      </c>
      <c r="V235" s="310" t="s">
        <v>2898</v>
      </c>
      <c r="W235" s="310" t="s">
        <v>2898</v>
      </c>
      <c r="X235" s="310" t="s">
        <v>2898</v>
      </c>
      <c r="Y235" s="310" t="s">
        <v>2898</v>
      </c>
      <c r="Z235" s="310" t="s">
        <v>2898</v>
      </c>
      <c r="AA235" s="310" t="s">
        <v>2898</v>
      </c>
      <c r="AB235" s="310" t="s">
        <v>2898</v>
      </c>
      <c r="AC235" s="310" t="s">
        <v>2898</v>
      </c>
      <c r="AD235" s="310" t="s">
        <v>2898</v>
      </c>
      <c r="AE235" s="310" t="s">
        <v>2898</v>
      </c>
      <c r="AF235" s="310" t="s">
        <v>2898</v>
      </c>
      <c r="AG235" s="310" t="s">
        <v>2898</v>
      </c>
      <c r="AH235" s="310" t="s">
        <v>2898</v>
      </c>
      <c r="AI235" s="310" t="s">
        <v>2898</v>
      </c>
      <c r="AJ235" s="310" t="s">
        <v>2898</v>
      </c>
      <c r="AK235" s="310" t="s">
        <v>2898</v>
      </c>
      <c r="AL235" s="310" t="s">
        <v>2898</v>
      </c>
    </row>
    <row r="236" spans="2:38" hidden="1" outlineLevel="1" x14ac:dyDescent="0.3">
      <c r="C236" s="521" t="s">
        <v>3140</v>
      </c>
      <c r="D236" s="590" t="s">
        <v>3279</v>
      </c>
      <c r="E236" s="310" t="s">
        <v>2898</v>
      </c>
      <c r="F236" s="310" t="s">
        <v>2898</v>
      </c>
      <c r="G236" s="310" t="s">
        <v>2898</v>
      </c>
      <c r="H236" s="310" t="s">
        <v>2898</v>
      </c>
      <c r="I236" s="310" t="s">
        <v>2898</v>
      </c>
      <c r="J236" s="310" t="s">
        <v>2898</v>
      </c>
      <c r="K236" s="310" t="s">
        <v>2898</v>
      </c>
      <c r="L236" s="310" t="s">
        <v>2898</v>
      </c>
      <c r="M236" s="310" t="s">
        <v>2898</v>
      </c>
      <c r="N236" s="310" t="s">
        <v>2898</v>
      </c>
      <c r="O236" s="310" t="s">
        <v>2898</v>
      </c>
      <c r="P236" s="310" t="s">
        <v>2898</v>
      </c>
      <c r="Q236" s="310" t="s">
        <v>2898</v>
      </c>
      <c r="R236" s="310" t="s">
        <v>2898</v>
      </c>
      <c r="S236" s="310" t="s">
        <v>2898</v>
      </c>
      <c r="T236" s="310" t="s">
        <v>2898</v>
      </c>
      <c r="U236" s="310" t="s">
        <v>2898</v>
      </c>
      <c r="V236" s="310" t="s">
        <v>2898</v>
      </c>
      <c r="W236" s="310" t="s">
        <v>2898</v>
      </c>
      <c r="X236" s="310" t="s">
        <v>2898</v>
      </c>
      <c r="Y236" s="310" t="s">
        <v>2898</v>
      </c>
      <c r="Z236" s="310" t="s">
        <v>2898</v>
      </c>
      <c r="AA236" s="310" t="s">
        <v>2898</v>
      </c>
      <c r="AB236" s="310" t="s">
        <v>2898</v>
      </c>
      <c r="AC236" s="310" t="s">
        <v>2898</v>
      </c>
      <c r="AD236" s="310" t="s">
        <v>2898</v>
      </c>
      <c r="AE236" s="310" t="s">
        <v>2898</v>
      </c>
      <c r="AF236" s="310" t="s">
        <v>2898</v>
      </c>
      <c r="AG236" s="310" t="s">
        <v>2898</v>
      </c>
      <c r="AH236" s="310" t="s">
        <v>2898</v>
      </c>
      <c r="AI236" s="310" t="s">
        <v>2898</v>
      </c>
      <c r="AJ236" s="310" t="s">
        <v>2898</v>
      </c>
      <c r="AK236" s="310" t="s">
        <v>2898</v>
      </c>
      <c r="AL236" s="310" t="s">
        <v>2898</v>
      </c>
    </row>
    <row r="237" spans="2:38" hidden="1" outlineLevel="1" x14ac:dyDescent="0.3">
      <c r="C237" s="521" t="s">
        <v>3140</v>
      </c>
      <c r="D237" s="590" t="s">
        <v>3280</v>
      </c>
      <c r="E237" s="310" t="s">
        <v>2898</v>
      </c>
      <c r="F237" s="310" t="s">
        <v>2898</v>
      </c>
      <c r="G237" s="310" t="s">
        <v>2898</v>
      </c>
      <c r="H237" s="310" t="s">
        <v>2898</v>
      </c>
      <c r="I237" s="310" t="s">
        <v>2898</v>
      </c>
      <c r="J237" s="310" t="s">
        <v>2898</v>
      </c>
      <c r="K237" s="310" t="s">
        <v>2898</v>
      </c>
      <c r="L237" s="310" t="s">
        <v>2898</v>
      </c>
      <c r="M237" s="310" t="s">
        <v>2898</v>
      </c>
      <c r="N237" s="310" t="s">
        <v>2898</v>
      </c>
      <c r="O237" s="310" t="s">
        <v>2898</v>
      </c>
      <c r="P237" s="310" t="s">
        <v>2898</v>
      </c>
      <c r="Q237" s="310" t="s">
        <v>2898</v>
      </c>
      <c r="R237" s="310" t="s">
        <v>2898</v>
      </c>
      <c r="S237" s="310" t="s">
        <v>2898</v>
      </c>
      <c r="T237" s="310" t="s">
        <v>2898</v>
      </c>
      <c r="U237" s="310" t="s">
        <v>2898</v>
      </c>
      <c r="V237" s="310" t="s">
        <v>2898</v>
      </c>
      <c r="W237" s="310" t="s">
        <v>2898</v>
      </c>
      <c r="X237" s="310" t="s">
        <v>2898</v>
      </c>
      <c r="Y237" s="310" t="s">
        <v>2898</v>
      </c>
      <c r="Z237" s="310" t="s">
        <v>2898</v>
      </c>
      <c r="AA237" s="310" t="s">
        <v>2898</v>
      </c>
      <c r="AB237" s="310" t="s">
        <v>2898</v>
      </c>
      <c r="AC237" s="310" t="s">
        <v>2898</v>
      </c>
      <c r="AD237" s="310" t="s">
        <v>2898</v>
      </c>
      <c r="AE237" s="310" t="s">
        <v>2898</v>
      </c>
      <c r="AF237" s="310" t="s">
        <v>2898</v>
      </c>
      <c r="AG237" s="310" t="s">
        <v>2898</v>
      </c>
      <c r="AH237" s="310" t="s">
        <v>2898</v>
      </c>
      <c r="AI237" s="310" t="s">
        <v>2898</v>
      </c>
      <c r="AJ237" s="310" t="s">
        <v>2898</v>
      </c>
      <c r="AK237" s="310" t="s">
        <v>2898</v>
      </c>
      <c r="AL237" s="310" t="s">
        <v>2898</v>
      </c>
    </row>
    <row r="238" spans="2:38" hidden="1" outlineLevel="1" x14ac:dyDescent="0.3">
      <c r="C238" s="521" t="s">
        <v>3140</v>
      </c>
      <c r="D238" s="590" t="s">
        <v>3281</v>
      </c>
      <c r="E238" s="310" t="s">
        <v>2898</v>
      </c>
      <c r="F238" s="310" t="s">
        <v>2898</v>
      </c>
      <c r="G238" s="310" t="s">
        <v>2898</v>
      </c>
      <c r="H238" s="310" t="s">
        <v>2898</v>
      </c>
      <c r="I238" s="310" t="s">
        <v>2898</v>
      </c>
      <c r="J238" s="310" t="s">
        <v>2898</v>
      </c>
      <c r="K238" s="310" t="s">
        <v>2898</v>
      </c>
      <c r="L238" s="310" t="s">
        <v>2898</v>
      </c>
      <c r="M238" s="310" t="s">
        <v>2898</v>
      </c>
      <c r="N238" s="310" t="s">
        <v>2898</v>
      </c>
      <c r="O238" s="310" t="s">
        <v>2898</v>
      </c>
      <c r="P238" s="310" t="s">
        <v>2898</v>
      </c>
      <c r="Q238" s="310" t="s">
        <v>2898</v>
      </c>
      <c r="R238" s="310" t="s">
        <v>2898</v>
      </c>
      <c r="S238" s="310" t="s">
        <v>2898</v>
      </c>
      <c r="T238" s="310" t="s">
        <v>2898</v>
      </c>
      <c r="U238" s="310" t="s">
        <v>2898</v>
      </c>
      <c r="V238" s="310" t="s">
        <v>2898</v>
      </c>
      <c r="W238" s="310" t="s">
        <v>2898</v>
      </c>
      <c r="X238" s="310" t="s">
        <v>2898</v>
      </c>
      <c r="Y238" s="310" t="s">
        <v>2898</v>
      </c>
      <c r="Z238" s="310" t="s">
        <v>2898</v>
      </c>
      <c r="AA238" s="310" t="s">
        <v>2898</v>
      </c>
      <c r="AB238" s="310" t="s">
        <v>2898</v>
      </c>
      <c r="AC238" s="310" t="s">
        <v>2898</v>
      </c>
      <c r="AD238" s="310" t="s">
        <v>2898</v>
      </c>
      <c r="AE238" s="310" t="s">
        <v>2898</v>
      </c>
      <c r="AF238" s="310" t="s">
        <v>2898</v>
      </c>
      <c r="AG238" s="310" t="s">
        <v>2898</v>
      </c>
      <c r="AH238" s="310" t="s">
        <v>2898</v>
      </c>
      <c r="AI238" s="310" t="s">
        <v>2898</v>
      </c>
      <c r="AJ238" s="310" t="s">
        <v>2898</v>
      </c>
      <c r="AK238" s="310" t="s">
        <v>2898</v>
      </c>
      <c r="AL238" s="310" t="s">
        <v>2898</v>
      </c>
    </row>
    <row r="239" spans="2:38" hidden="1" outlineLevel="1" x14ac:dyDescent="0.3">
      <c r="C239" s="521" t="s">
        <v>3140</v>
      </c>
      <c r="D239" s="590" t="s">
        <v>3282</v>
      </c>
      <c r="E239" s="310" t="s">
        <v>2898</v>
      </c>
      <c r="F239" s="310" t="s">
        <v>2898</v>
      </c>
      <c r="G239" s="310" t="s">
        <v>2898</v>
      </c>
      <c r="H239" s="310" t="s">
        <v>2898</v>
      </c>
      <c r="I239" s="310" t="s">
        <v>2898</v>
      </c>
      <c r="J239" s="310" t="s">
        <v>2898</v>
      </c>
      <c r="K239" s="310" t="s">
        <v>2898</v>
      </c>
      <c r="L239" s="310" t="s">
        <v>2898</v>
      </c>
      <c r="M239" s="310" t="s">
        <v>2898</v>
      </c>
      <c r="N239" s="310" t="s">
        <v>2898</v>
      </c>
      <c r="O239" s="310" t="s">
        <v>2898</v>
      </c>
      <c r="P239" s="310" t="s">
        <v>2898</v>
      </c>
      <c r="Q239" s="310" t="s">
        <v>2898</v>
      </c>
      <c r="R239" s="310" t="s">
        <v>2898</v>
      </c>
      <c r="S239" s="310" t="s">
        <v>2898</v>
      </c>
      <c r="T239" s="310" t="s">
        <v>2898</v>
      </c>
      <c r="U239" s="310" t="s">
        <v>2898</v>
      </c>
      <c r="V239" s="310" t="s">
        <v>2898</v>
      </c>
      <c r="W239" s="310" t="s">
        <v>2898</v>
      </c>
      <c r="X239" s="310" t="s">
        <v>2898</v>
      </c>
      <c r="Y239" s="310" t="s">
        <v>2898</v>
      </c>
      <c r="Z239" s="310" t="s">
        <v>2898</v>
      </c>
      <c r="AA239" s="310" t="s">
        <v>2898</v>
      </c>
      <c r="AB239" s="310" t="s">
        <v>2898</v>
      </c>
      <c r="AC239" s="310" t="s">
        <v>2898</v>
      </c>
      <c r="AD239" s="310" t="s">
        <v>2898</v>
      </c>
      <c r="AE239" s="310" t="s">
        <v>2898</v>
      </c>
      <c r="AF239" s="310" t="s">
        <v>2898</v>
      </c>
      <c r="AG239" s="310" t="s">
        <v>2898</v>
      </c>
      <c r="AH239" s="310" t="s">
        <v>2898</v>
      </c>
      <c r="AI239" s="310" t="s">
        <v>2898</v>
      </c>
      <c r="AJ239" s="310" t="s">
        <v>2898</v>
      </c>
      <c r="AK239" s="310" t="s">
        <v>2898</v>
      </c>
      <c r="AL239" s="310" t="s">
        <v>2898</v>
      </c>
    </row>
    <row r="240" spans="2:38" hidden="1" outlineLevel="1" x14ac:dyDescent="0.3">
      <c r="C240" s="521" t="s">
        <v>3140</v>
      </c>
      <c r="D240" s="590" t="s">
        <v>3283</v>
      </c>
      <c r="E240" s="310" t="s">
        <v>2898</v>
      </c>
      <c r="F240" s="310" t="s">
        <v>2898</v>
      </c>
      <c r="G240" s="310" t="s">
        <v>2898</v>
      </c>
      <c r="H240" s="310" t="s">
        <v>2898</v>
      </c>
      <c r="I240" s="310" t="s">
        <v>2898</v>
      </c>
      <c r="J240" s="310" t="s">
        <v>2898</v>
      </c>
      <c r="K240" s="310" t="s">
        <v>2898</v>
      </c>
      <c r="L240" s="310" t="s">
        <v>2898</v>
      </c>
      <c r="M240" s="310" t="s">
        <v>2898</v>
      </c>
      <c r="N240" s="310" t="s">
        <v>2898</v>
      </c>
      <c r="O240" s="310" t="s">
        <v>2898</v>
      </c>
      <c r="P240" s="310" t="s">
        <v>2898</v>
      </c>
      <c r="Q240" s="310" t="s">
        <v>2898</v>
      </c>
      <c r="R240" s="310" t="s">
        <v>2898</v>
      </c>
      <c r="S240" s="310" t="s">
        <v>2898</v>
      </c>
      <c r="T240" s="310" t="s">
        <v>2898</v>
      </c>
      <c r="U240" s="310" t="s">
        <v>2898</v>
      </c>
      <c r="V240" s="310" t="s">
        <v>2898</v>
      </c>
      <c r="W240" s="310" t="s">
        <v>2898</v>
      </c>
      <c r="X240" s="310" t="s">
        <v>2898</v>
      </c>
      <c r="Y240" s="310" t="s">
        <v>2898</v>
      </c>
      <c r="Z240" s="310" t="s">
        <v>2898</v>
      </c>
      <c r="AA240" s="310" t="s">
        <v>2898</v>
      </c>
      <c r="AB240" s="310" t="s">
        <v>2898</v>
      </c>
      <c r="AC240" s="310" t="s">
        <v>2898</v>
      </c>
      <c r="AD240" s="310" t="s">
        <v>2898</v>
      </c>
      <c r="AE240" s="310" t="s">
        <v>2898</v>
      </c>
      <c r="AF240" s="310" t="s">
        <v>2898</v>
      </c>
      <c r="AG240" s="310" t="s">
        <v>2898</v>
      </c>
      <c r="AH240" s="310" t="s">
        <v>2898</v>
      </c>
      <c r="AI240" s="310" t="s">
        <v>2898</v>
      </c>
      <c r="AJ240" s="310" t="s">
        <v>2898</v>
      </c>
      <c r="AK240" s="310" t="s">
        <v>2898</v>
      </c>
      <c r="AL240" s="310" t="s">
        <v>2898</v>
      </c>
    </row>
    <row r="241" spans="3:38" hidden="1" outlineLevel="1" x14ac:dyDescent="0.3">
      <c r="C241" s="521" t="s">
        <v>3140</v>
      </c>
      <c r="D241" s="590" t="s">
        <v>3284</v>
      </c>
      <c r="E241" s="310" t="s">
        <v>2898</v>
      </c>
      <c r="F241" s="310" t="s">
        <v>2898</v>
      </c>
      <c r="G241" s="310" t="s">
        <v>2898</v>
      </c>
      <c r="H241" s="310" t="s">
        <v>2898</v>
      </c>
      <c r="I241" s="310" t="s">
        <v>2898</v>
      </c>
      <c r="J241" s="310" t="s">
        <v>2898</v>
      </c>
      <c r="K241" s="310" t="s">
        <v>2898</v>
      </c>
      <c r="L241" s="310" t="s">
        <v>2898</v>
      </c>
      <c r="M241" s="310" t="s">
        <v>2898</v>
      </c>
      <c r="N241" s="310" t="s">
        <v>2898</v>
      </c>
      <c r="O241" s="310" t="s">
        <v>2898</v>
      </c>
      <c r="P241" s="310" t="s">
        <v>2898</v>
      </c>
      <c r="Q241" s="310" t="s">
        <v>2898</v>
      </c>
      <c r="R241" s="310" t="s">
        <v>2898</v>
      </c>
      <c r="S241" s="310" t="s">
        <v>2898</v>
      </c>
      <c r="T241" s="310" t="s">
        <v>2898</v>
      </c>
      <c r="U241" s="310" t="s">
        <v>2898</v>
      </c>
      <c r="V241" s="310" t="s">
        <v>2898</v>
      </c>
      <c r="W241" s="310" t="s">
        <v>2898</v>
      </c>
      <c r="X241" s="310" t="s">
        <v>2898</v>
      </c>
      <c r="Y241" s="310" t="s">
        <v>2898</v>
      </c>
      <c r="Z241" s="310" t="s">
        <v>2898</v>
      </c>
      <c r="AA241" s="310" t="s">
        <v>2898</v>
      </c>
      <c r="AB241" s="310" t="s">
        <v>2898</v>
      </c>
      <c r="AC241" s="310" t="s">
        <v>2898</v>
      </c>
      <c r="AD241" s="310" t="s">
        <v>2898</v>
      </c>
      <c r="AE241" s="310" t="s">
        <v>2898</v>
      </c>
      <c r="AF241" s="310" t="s">
        <v>2898</v>
      </c>
      <c r="AG241" s="310" t="s">
        <v>2898</v>
      </c>
      <c r="AH241" s="310" t="s">
        <v>2898</v>
      </c>
      <c r="AI241" s="310" t="s">
        <v>2898</v>
      </c>
      <c r="AJ241" s="310" t="s">
        <v>2898</v>
      </c>
      <c r="AK241" s="310" t="s">
        <v>2898</v>
      </c>
      <c r="AL241" s="310" t="s">
        <v>2898</v>
      </c>
    </row>
    <row r="242" spans="3:38" hidden="1" outlineLevel="1" x14ac:dyDescent="0.3">
      <c r="C242" s="521" t="s">
        <v>3140</v>
      </c>
      <c r="D242" s="590" t="s">
        <v>3285</v>
      </c>
      <c r="E242" s="310" t="s">
        <v>2898</v>
      </c>
      <c r="F242" s="310" t="s">
        <v>2898</v>
      </c>
      <c r="G242" s="310" t="s">
        <v>2898</v>
      </c>
      <c r="H242" s="310" t="s">
        <v>2898</v>
      </c>
      <c r="I242" s="310" t="s">
        <v>2898</v>
      </c>
      <c r="J242" s="310" t="s">
        <v>2898</v>
      </c>
      <c r="K242" s="310" t="s">
        <v>2898</v>
      </c>
      <c r="L242" s="310" t="s">
        <v>2898</v>
      </c>
      <c r="M242" s="310" t="s">
        <v>2898</v>
      </c>
      <c r="N242" s="310" t="s">
        <v>2898</v>
      </c>
      <c r="O242" s="310" t="s">
        <v>2898</v>
      </c>
      <c r="P242" s="310" t="s">
        <v>2898</v>
      </c>
      <c r="Q242" s="310" t="s">
        <v>2898</v>
      </c>
      <c r="R242" s="310" t="s">
        <v>2898</v>
      </c>
      <c r="S242" s="310" t="s">
        <v>2898</v>
      </c>
      <c r="T242" s="310" t="s">
        <v>2898</v>
      </c>
      <c r="U242" s="310" t="s">
        <v>2898</v>
      </c>
      <c r="V242" s="310" t="s">
        <v>2898</v>
      </c>
      <c r="W242" s="310" t="s">
        <v>2898</v>
      </c>
      <c r="X242" s="310" t="s">
        <v>2898</v>
      </c>
      <c r="Y242" s="310" t="s">
        <v>2898</v>
      </c>
      <c r="Z242" s="310" t="s">
        <v>2898</v>
      </c>
      <c r="AA242" s="310" t="s">
        <v>2898</v>
      </c>
      <c r="AB242" s="310" t="s">
        <v>2898</v>
      </c>
      <c r="AC242" s="310" t="s">
        <v>2898</v>
      </c>
      <c r="AD242" s="310" t="s">
        <v>2898</v>
      </c>
      <c r="AE242" s="310" t="s">
        <v>2898</v>
      </c>
      <c r="AF242" s="310" t="s">
        <v>2898</v>
      </c>
      <c r="AG242" s="310" t="s">
        <v>2898</v>
      </c>
      <c r="AH242" s="310" t="s">
        <v>2898</v>
      </c>
      <c r="AI242" s="310" t="s">
        <v>2898</v>
      </c>
      <c r="AJ242" s="310" t="s">
        <v>2898</v>
      </c>
      <c r="AK242" s="310" t="s">
        <v>2898</v>
      </c>
      <c r="AL242" s="310" t="s">
        <v>2898</v>
      </c>
    </row>
    <row r="243" spans="3:38" hidden="1" outlineLevel="1" x14ac:dyDescent="0.3">
      <c r="C243" s="521" t="s">
        <v>3140</v>
      </c>
      <c r="D243" s="590" t="s">
        <v>3286</v>
      </c>
      <c r="E243" s="310" t="s">
        <v>2898</v>
      </c>
      <c r="F243" s="310" t="s">
        <v>2898</v>
      </c>
      <c r="G243" s="310" t="s">
        <v>2898</v>
      </c>
      <c r="H243" s="310" t="s">
        <v>2898</v>
      </c>
      <c r="I243" s="310" t="s">
        <v>2898</v>
      </c>
      <c r="J243" s="310" t="s">
        <v>2898</v>
      </c>
      <c r="K243" s="310" t="s">
        <v>2898</v>
      </c>
      <c r="L243" s="310" t="s">
        <v>2898</v>
      </c>
      <c r="M243" s="310" t="s">
        <v>2898</v>
      </c>
      <c r="N243" s="310" t="s">
        <v>2898</v>
      </c>
      <c r="O243" s="310" t="s">
        <v>2898</v>
      </c>
      <c r="P243" s="310" t="s">
        <v>2898</v>
      </c>
      <c r="Q243" s="310" t="s">
        <v>2898</v>
      </c>
      <c r="R243" s="310" t="s">
        <v>2898</v>
      </c>
      <c r="S243" s="310" t="s">
        <v>2898</v>
      </c>
      <c r="T243" s="310" t="s">
        <v>2898</v>
      </c>
      <c r="U243" s="310" t="s">
        <v>2898</v>
      </c>
      <c r="V243" s="310" t="s">
        <v>2898</v>
      </c>
      <c r="W243" s="310" t="s">
        <v>2898</v>
      </c>
      <c r="X243" s="310" t="s">
        <v>2898</v>
      </c>
      <c r="Y243" s="310" t="s">
        <v>2898</v>
      </c>
      <c r="Z243" s="310" t="s">
        <v>2898</v>
      </c>
      <c r="AA243" s="310" t="s">
        <v>2898</v>
      </c>
      <c r="AB243" s="310" t="s">
        <v>2898</v>
      </c>
      <c r="AC243" s="310" t="s">
        <v>2898</v>
      </c>
      <c r="AD243" s="310" t="s">
        <v>2898</v>
      </c>
      <c r="AE243" s="310" t="s">
        <v>2898</v>
      </c>
      <c r="AF243" s="310" t="s">
        <v>2898</v>
      </c>
      <c r="AG243" s="310" t="s">
        <v>2898</v>
      </c>
      <c r="AH243" s="310" t="s">
        <v>2898</v>
      </c>
      <c r="AI243" s="310" t="s">
        <v>2898</v>
      </c>
      <c r="AJ243" s="310" t="s">
        <v>2898</v>
      </c>
      <c r="AK243" s="310" t="s">
        <v>2898</v>
      </c>
      <c r="AL243" s="310" t="s">
        <v>2898</v>
      </c>
    </row>
    <row r="244" spans="3:38" hidden="1" outlineLevel="1" x14ac:dyDescent="0.3">
      <c r="C244" s="521" t="s">
        <v>3140</v>
      </c>
      <c r="D244" s="590" t="s">
        <v>3287</v>
      </c>
      <c r="E244" s="310" t="s">
        <v>2898</v>
      </c>
      <c r="F244" s="310" t="s">
        <v>2898</v>
      </c>
      <c r="G244" s="310" t="s">
        <v>2898</v>
      </c>
      <c r="H244" s="310" t="s">
        <v>2898</v>
      </c>
      <c r="I244" s="310" t="s">
        <v>2898</v>
      </c>
      <c r="J244" s="310" t="s">
        <v>2898</v>
      </c>
      <c r="K244" s="310" t="s">
        <v>2898</v>
      </c>
      <c r="L244" s="310" t="s">
        <v>2898</v>
      </c>
      <c r="M244" s="310" t="s">
        <v>2898</v>
      </c>
      <c r="N244" s="310" t="s">
        <v>2898</v>
      </c>
      <c r="O244" s="310" t="s">
        <v>2898</v>
      </c>
      <c r="P244" s="310" t="s">
        <v>2898</v>
      </c>
      <c r="Q244" s="310" t="s">
        <v>2898</v>
      </c>
      <c r="R244" s="310" t="s">
        <v>2898</v>
      </c>
      <c r="S244" s="310" t="s">
        <v>2898</v>
      </c>
      <c r="T244" s="310" t="s">
        <v>2898</v>
      </c>
      <c r="U244" s="310" t="s">
        <v>2898</v>
      </c>
      <c r="V244" s="310" t="s">
        <v>2898</v>
      </c>
      <c r="W244" s="310" t="s">
        <v>2898</v>
      </c>
      <c r="X244" s="310" t="s">
        <v>2898</v>
      </c>
      <c r="Y244" s="310" t="s">
        <v>2898</v>
      </c>
      <c r="Z244" s="310" t="s">
        <v>2898</v>
      </c>
      <c r="AA244" s="310" t="s">
        <v>2898</v>
      </c>
      <c r="AB244" s="310" t="s">
        <v>2898</v>
      </c>
      <c r="AC244" s="310" t="s">
        <v>2898</v>
      </c>
      <c r="AD244" s="310" t="s">
        <v>2898</v>
      </c>
      <c r="AE244" s="310" t="s">
        <v>2898</v>
      </c>
      <c r="AF244" s="310" t="s">
        <v>2898</v>
      </c>
      <c r="AG244" s="310" t="s">
        <v>2898</v>
      </c>
      <c r="AH244" s="310" t="s">
        <v>2898</v>
      </c>
      <c r="AI244" s="310" t="s">
        <v>2898</v>
      </c>
      <c r="AJ244" s="310" t="s">
        <v>2898</v>
      </c>
      <c r="AK244" s="310" t="s">
        <v>2898</v>
      </c>
      <c r="AL244" s="310" t="s">
        <v>2898</v>
      </c>
    </row>
    <row r="245" spans="3:38" hidden="1" outlineLevel="1" x14ac:dyDescent="0.3">
      <c r="C245" s="521" t="s">
        <v>3140</v>
      </c>
      <c r="D245" s="590" t="s">
        <v>3288</v>
      </c>
      <c r="E245" s="310" t="s">
        <v>2898</v>
      </c>
      <c r="F245" s="310" t="s">
        <v>2898</v>
      </c>
      <c r="G245" s="310" t="s">
        <v>2898</v>
      </c>
      <c r="H245" s="310" t="s">
        <v>2898</v>
      </c>
      <c r="I245" s="310" t="s">
        <v>2898</v>
      </c>
      <c r="J245" s="310" t="s">
        <v>2898</v>
      </c>
      <c r="K245" s="310" t="s">
        <v>2898</v>
      </c>
      <c r="L245" s="310" t="s">
        <v>2898</v>
      </c>
      <c r="M245" s="310" t="s">
        <v>2898</v>
      </c>
      <c r="N245" s="310" t="s">
        <v>2898</v>
      </c>
      <c r="O245" s="310" t="s">
        <v>2898</v>
      </c>
      <c r="P245" s="310" t="s">
        <v>2898</v>
      </c>
      <c r="Q245" s="310" t="s">
        <v>2898</v>
      </c>
      <c r="R245" s="310" t="s">
        <v>2898</v>
      </c>
      <c r="S245" s="310" t="s">
        <v>2898</v>
      </c>
      <c r="T245" s="310" t="s">
        <v>2898</v>
      </c>
      <c r="U245" s="310" t="s">
        <v>2898</v>
      </c>
      <c r="V245" s="310" t="s">
        <v>2898</v>
      </c>
      <c r="W245" s="310" t="s">
        <v>2898</v>
      </c>
      <c r="X245" s="310" t="s">
        <v>2898</v>
      </c>
      <c r="Y245" s="310" t="s">
        <v>2898</v>
      </c>
      <c r="Z245" s="310" t="s">
        <v>2898</v>
      </c>
      <c r="AA245" s="310" t="s">
        <v>2898</v>
      </c>
      <c r="AB245" s="310" t="s">
        <v>2898</v>
      </c>
      <c r="AC245" s="310" t="s">
        <v>2898</v>
      </c>
      <c r="AD245" s="310" t="s">
        <v>2898</v>
      </c>
      <c r="AE245" s="310" t="s">
        <v>2898</v>
      </c>
      <c r="AF245" s="310" t="s">
        <v>2898</v>
      </c>
      <c r="AG245" s="310" t="s">
        <v>2898</v>
      </c>
      <c r="AH245" s="310" t="s">
        <v>2898</v>
      </c>
      <c r="AI245" s="310" t="s">
        <v>2898</v>
      </c>
      <c r="AJ245" s="310" t="s">
        <v>2898</v>
      </c>
      <c r="AK245" s="310" t="s">
        <v>2898</v>
      </c>
      <c r="AL245" s="310" t="s">
        <v>2898</v>
      </c>
    </row>
    <row r="246" spans="3:38" hidden="1" outlineLevel="1" x14ac:dyDescent="0.3">
      <c r="C246" s="521" t="s">
        <v>3140</v>
      </c>
      <c r="D246" s="590" t="s">
        <v>3289</v>
      </c>
      <c r="E246" s="310" t="s">
        <v>2898</v>
      </c>
      <c r="F246" s="310" t="s">
        <v>2898</v>
      </c>
      <c r="G246" s="310" t="s">
        <v>2898</v>
      </c>
      <c r="H246" s="310" t="s">
        <v>2898</v>
      </c>
      <c r="I246" s="310" t="s">
        <v>2898</v>
      </c>
      <c r="J246" s="310" t="s">
        <v>2898</v>
      </c>
      <c r="K246" s="310" t="s">
        <v>2898</v>
      </c>
      <c r="L246" s="310" t="s">
        <v>2898</v>
      </c>
      <c r="M246" s="310" t="s">
        <v>2898</v>
      </c>
      <c r="N246" s="310" t="s">
        <v>2898</v>
      </c>
      <c r="O246" s="310" t="s">
        <v>2898</v>
      </c>
      <c r="P246" s="310" t="s">
        <v>2898</v>
      </c>
      <c r="Q246" s="310" t="s">
        <v>2898</v>
      </c>
      <c r="R246" s="310" t="s">
        <v>2898</v>
      </c>
      <c r="S246" s="310" t="s">
        <v>2898</v>
      </c>
      <c r="T246" s="310" t="s">
        <v>2898</v>
      </c>
      <c r="U246" s="310" t="s">
        <v>2898</v>
      </c>
      <c r="V246" s="310" t="s">
        <v>2898</v>
      </c>
      <c r="W246" s="310" t="s">
        <v>2898</v>
      </c>
      <c r="X246" s="310" t="s">
        <v>2898</v>
      </c>
      <c r="Y246" s="310" t="s">
        <v>2898</v>
      </c>
      <c r="Z246" s="310" t="s">
        <v>2898</v>
      </c>
      <c r="AA246" s="310" t="s">
        <v>2898</v>
      </c>
      <c r="AB246" s="310" t="s">
        <v>2898</v>
      </c>
      <c r="AC246" s="310" t="s">
        <v>2898</v>
      </c>
      <c r="AD246" s="310" t="s">
        <v>2898</v>
      </c>
      <c r="AE246" s="310" t="s">
        <v>2898</v>
      </c>
      <c r="AF246" s="310" t="s">
        <v>2898</v>
      </c>
      <c r="AG246" s="310" t="s">
        <v>2898</v>
      </c>
      <c r="AH246" s="310" t="s">
        <v>2898</v>
      </c>
      <c r="AI246" s="310" t="s">
        <v>2898</v>
      </c>
      <c r="AJ246" s="310" t="s">
        <v>2898</v>
      </c>
      <c r="AK246" s="310" t="s">
        <v>2898</v>
      </c>
      <c r="AL246" s="310" t="s">
        <v>2898</v>
      </c>
    </row>
    <row r="247" spans="3:38" hidden="1" outlineLevel="1" x14ac:dyDescent="0.3">
      <c r="C247" s="521" t="s">
        <v>3140</v>
      </c>
      <c r="D247" s="590" t="s">
        <v>3290</v>
      </c>
      <c r="E247" s="310" t="s">
        <v>2898</v>
      </c>
      <c r="F247" s="310" t="s">
        <v>2898</v>
      </c>
      <c r="G247" s="310" t="s">
        <v>2898</v>
      </c>
      <c r="H247" s="310" t="s">
        <v>2898</v>
      </c>
      <c r="I247" s="310" t="s">
        <v>2898</v>
      </c>
      <c r="J247" s="310" t="s">
        <v>2898</v>
      </c>
      <c r="K247" s="310" t="s">
        <v>2898</v>
      </c>
      <c r="L247" s="310" t="s">
        <v>2898</v>
      </c>
      <c r="M247" s="310" t="s">
        <v>2898</v>
      </c>
      <c r="N247" s="310" t="s">
        <v>2898</v>
      </c>
      <c r="O247" s="310" t="s">
        <v>2898</v>
      </c>
      <c r="P247" s="310" t="s">
        <v>2898</v>
      </c>
      <c r="Q247" s="310" t="s">
        <v>2898</v>
      </c>
      <c r="R247" s="310" t="s">
        <v>2898</v>
      </c>
      <c r="S247" s="310" t="s">
        <v>2898</v>
      </c>
      <c r="T247" s="310" t="s">
        <v>2898</v>
      </c>
      <c r="U247" s="310" t="s">
        <v>2898</v>
      </c>
      <c r="V247" s="310" t="s">
        <v>2898</v>
      </c>
      <c r="W247" s="310" t="s">
        <v>2898</v>
      </c>
      <c r="X247" s="310" t="s">
        <v>2898</v>
      </c>
      <c r="Y247" s="310" t="s">
        <v>2898</v>
      </c>
      <c r="Z247" s="310" t="s">
        <v>2898</v>
      </c>
      <c r="AA247" s="310" t="s">
        <v>2898</v>
      </c>
      <c r="AB247" s="310" t="s">
        <v>2898</v>
      </c>
      <c r="AC247" s="310" t="s">
        <v>2898</v>
      </c>
      <c r="AD247" s="310" t="s">
        <v>2898</v>
      </c>
      <c r="AE247" s="310" t="s">
        <v>2898</v>
      </c>
      <c r="AF247" s="310" t="s">
        <v>2898</v>
      </c>
      <c r="AG247" s="310" t="s">
        <v>2898</v>
      </c>
      <c r="AH247" s="310" t="s">
        <v>2898</v>
      </c>
      <c r="AI247" s="310" t="s">
        <v>2898</v>
      </c>
      <c r="AJ247" s="310" t="s">
        <v>2898</v>
      </c>
      <c r="AK247" s="310" t="s">
        <v>2898</v>
      </c>
      <c r="AL247" s="310" t="s">
        <v>2898</v>
      </c>
    </row>
    <row r="248" spans="3:38" hidden="1" outlineLevel="1" x14ac:dyDescent="0.3">
      <c r="C248" s="521" t="s">
        <v>3140</v>
      </c>
      <c r="D248" s="590" t="s">
        <v>3291</v>
      </c>
      <c r="E248" s="310" t="s">
        <v>2898</v>
      </c>
      <c r="F248" s="310" t="s">
        <v>2898</v>
      </c>
      <c r="G248" s="310" t="s">
        <v>2898</v>
      </c>
      <c r="H248" s="310" t="s">
        <v>2898</v>
      </c>
      <c r="I248" s="310" t="s">
        <v>2898</v>
      </c>
      <c r="J248" s="310" t="s">
        <v>2898</v>
      </c>
      <c r="K248" s="310" t="s">
        <v>2898</v>
      </c>
      <c r="L248" s="310" t="s">
        <v>2898</v>
      </c>
      <c r="M248" s="310" t="s">
        <v>2898</v>
      </c>
      <c r="N248" s="310" t="s">
        <v>2898</v>
      </c>
      <c r="O248" s="310" t="s">
        <v>2898</v>
      </c>
      <c r="P248" s="310" t="s">
        <v>2898</v>
      </c>
      <c r="Q248" s="310" t="s">
        <v>2898</v>
      </c>
      <c r="R248" s="310" t="s">
        <v>2898</v>
      </c>
      <c r="S248" s="310" t="s">
        <v>2898</v>
      </c>
      <c r="T248" s="310" t="s">
        <v>2898</v>
      </c>
      <c r="U248" s="310" t="s">
        <v>2898</v>
      </c>
      <c r="V248" s="310" t="s">
        <v>2898</v>
      </c>
      <c r="W248" s="310" t="s">
        <v>2898</v>
      </c>
      <c r="X248" s="310" t="s">
        <v>2898</v>
      </c>
      <c r="Y248" s="310" t="s">
        <v>2898</v>
      </c>
      <c r="Z248" s="310" t="s">
        <v>2898</v>
      </c>
      <c r="AA248" s="310" t="s">
        <v>2898</v>
      </c>
      <c r="AB248" s="310" t="s">
        <v>2898</v>
      </c>
      <c r="AC248" s="310" t="s">
        <v>2898</v>
      </c>
      <c r="AD248" s="310" t="s">
        <v>2898</v>
      </c>
      <c r="AE248" s="310" t="s">
        <v>2898</v>
      </c>
      <c r="AF248" s="310" t="s">
        <v>2898</v>
      </c>
      <c r="AG248" s="310" t="s">
        <v>2898</v>
      </c>
      <c r="AH248" s="310" t="s">
        <v>2898</v>
      </c>
      <c r="AI248" s="310" t="s">
        <v>2898</v>
      </c>
      <c r="AJ248" s="310" t="s">
        <v>2898</v>
      </c>
      <c r="AK248" s="310" t="s">
        <v>2898</v>
      </c>
      <c r="AL248" s="310" t="s">
        <v>2898</v>
      </c>
    </row>
    <row r="249" spans="3:38" hidden="1" outlineLevel="1" x14ac:dyDescent="0.3">
      <c r="C249" s="521" t="s">
        <v>3140</v>
      </c>
      <c r="D249" s="590" t="s">
        <v>3292</v>
      </c>
      <c r="E249" s="310" t="s">
        <v>2898</v>
      </c>
      <c r="F249" s="310" t="s">
        <v>2898</v>
      </c>
      <c r="G249" s="310" t="s">
        <v>2898</v>
      </c>
      <c r="H249" s="310" t="s">
        <v>2898</v>
      </c>
      <c r="I249" s="310" t="s">
        <v>2898</v>
      </c>
      <c r="J249" s="310" t="s">
        <v>2898</v>
      </c>
      <c r="K249" s="310" t="s">
        <v>2898</v>
      </c>
      <c r="L249" s="310" t="s">
        <v>2898</v>
      </c>
      <c r="M249" s="310" t="s">
        <v>2898</v>
      </c>
      <c r="N249" s="310" t="s">
        <v>2898</v>
      </c>
      <c r="O249" s="310" t="s">
        <v>2898</v>
      </c>
      <c r="P249" s="310" t="s">
        <v>2898</v>
      </c>
      <c r="Q249" s="310" t="s">
        <v>2898</v>
      </c>
      <c r="R249" s="310" t="s">
        <v>2898</v>
      </c>
      <c r="S249" s="310" t="s">
        <v>2898</v>
      </c>
      <c r="T249" s="310" t="s">
        <v>2898</v>
      </c>
      <c r="U249" s="310" t="s">
        <v>2898</v>
      </c>
      <c r="V249" s="310" t="s">
        <v>2898</v>
      </c>
      <c r="W249" s="310" t="s">
        <v>2898</v>
      </c>
      <c r="X249" s="310" t="s">
        <v>2898</v>
      </c>
      <c r="Y249" s="310" t="s">
        <v>2898</v>
      </c>
      <c r="Z249" s="310" t="s">
        <v>2898</v>
      </c>
      <c r="AA249" s="310" t="s">
        <v>2898</v>
      </c>
      <c r="AB249" s="310" t="s">
        <v>2898</v>
      </c>
      <c r="AC249" s="310" t="s">
        <v>2898</v>
      </c>
      <c r="AD249" s="310" t="s">
        <v>2898</v>
      </c>
      <c r="AE249" s="310" t="s">
        <v>2898</v>
      </c>
      <c r="AF249" s="310" t="s">
        <v>2898</v>
      </c>
      <c r="AG249" s="310" t="s">
        <v>2898</v>
      </c>
      <c r="AH249" s="310" t="s">
        <v>2898</v>
      </c>
      <c r="AI249" s="310" t="s">
        <v>2898</v>
      </c>
      <c r="AJ249" s="310" t="s">
        <v>2898</v>
      </c>
      <c r="AK249" s="310" t="s">
        <v>2898</v>
      </c>
      <c r="AL249" s="310" t="s">
        <v>2898</v>
      </c>
    </row>
    <row r="250" spans="3:38" hidden="1" outlineLevel="1" x14ac:dyDescent="0.3">
      <c r="C250" s="521" t="s">
        <v>3140</v>
      </c>
      <c r="D250" s="590" t="s">
        <v>3293</v>
      </c>
      <c r="E250" s="310" t="s">
        <v>2898</v>
      </c>
      <c r="F250" s="310" t="s">
        <v>2898</v>
      </c>
      <c r="G250" s="310" t="s">
        <v>2898</v>
      </c>
      <c r="H250" s="310" t="s">
        <v>2898</v>
      </c>
      <c r="I250" s="310" t="s">
        <v>2898</v>
      </c>
      <c r="J250" s="310" t="s">
        <v>2898</v>
      </c>
      <c r="K250" s="310" t="s">
        <v>2898</v>
      </c>
      <c r="L250" s="310" t="s">
        <v>2898</v>
      </c>
      <c r="M250" s="310" t="s">
        <v>2898</v>
      </c>
      <c r="N250" s="310" t="s">
        <v>2898</v>
      </c>
      <c r="O250" s="310" t="s">
        <v>2898</v>
      </c>
      <c r="P250" s="310" t="s">
        <v>2898</v>
      </c>
      <c r="Q250" s="310" t="s">
        <v>2898</v>
      </c>
      <c r="R250" s="310" t="s">
        <v>2898</v>
      </c>
      <c r="S250" s="310" t="s">
        <v>2898</v>
      </c>
      <c r="T250" s="310" t="s">
        <v>2898</v>
      </c>
      <c r="U250" s="310" t="s">
        <v>2898</v>
      </c>
      <c r="V250" s="310" t="s">
        <v>2898</v>
      </c>
      <c r="W250" s="310" t="s">
        <v>2898</v>
      </c>
      <c r="X250" s="310" t="s">
        <v>2898</v>
      </c>
      <c r="Y250" s="310" t="s">
        <v>2898</v>
      </c>
      <c r="Z250" s="310" t="s">
        <v>2898</v>
      </c>
      <c r="AA250" s="310" t="s">
        <v>2898</v>
      </c>
      <c r="AB250" s="310" t="s">
        <v>2898</v>
      </c>
      <c r="AC250" s="310" t="s">
        <v>2898</v>
      </c>
      <c r="AD250" s="310" t="s">
        <v>2898</v>
      </c>
      <c r="AE250" s="310" t="s">
        <v>2898</v>
      </c>
      <c r="AF250" s="310" t="s">
        <v>2898</v>
      </c>
      <c r="AG250" s="310" t="s">
        <v>2898</v>
      </c>
      <c r="AH250" s="310" t="s">
        <v>2898</v>
      </c>
      <c r="AI250" s="310" t="s">
        <v>2898</v>
      </c>
      <c r="AJ250" s="310" t="s">
        <v>2898</v>
      </c>
      <c r="AK250" s="310" t="s">
        <v>2898</v>
      </c>
      <c r="AL250" s="310" t="s">
        <v>2898</v>
      </c>
    </row>
    <row r="251" spans="3:38" hidden="1" outlineLevel="1" x14ac:dyDescent="0.3">
      <c r="C251" s="521" t="s">
        <v>3140</v>
      </c>
      <c r="D251" s="590" t="s">
        <v>3294</v>
      </c>
      <c r="E251" s="310" t="s">
        <v>2898</v>
      </c>
      <c r="F251" s="310" t="s">
        <v>2898</v>
      </c>
      <c r="G251" s="310" t="s">
        <v>2898</v>
      </c>
      <c r="H251" s="310" t="s">
        <v>2898</v>
      </c>
      <c r="I251" s="310" t="s">
        <v>2898</v>
      </c>
      <c r="J251" s="310" t="s">
        <v>2898</v>
      </c>
      <c r="K251" s="310" t="s">
        <v>2898</v>
      </c>
      <c r="L251" s="310" t="s">
        <v>2898</v>
      </c>
      <c r="M251" s="310" t="s">
        <v>2898</v>
      </c>
      <c r="N251" s="310" t="s">
        <v>2898</v>
      </c>
      <c r="O251" s="310" t="s">
        <v>2898</v>
      </c>
      <c r="P251" s="310" t="s">
        <v>2898</v>
      </c>
      <c r="Q251" s="310" t="s">
        <v>2898</v>
      </c>
      <c r="R251" s="310" t="s">
        <v>2898</v>
      </c>
      <c r="S251" s="310" t="s">
        <v>2898</v>
      </c>
      <c r="T251" s="310" t="s">
        <v>2898</v>
      </c>
      <c r="U251" s="310" t="s">
        <v>2898</v>
      </c>
      <c r="V251" s="310" t="s">
        <v>2898</v>
      </c>
      <c r="W251" s="310" t="s">
        <v>2898</v>
      </c>
      <c r="X251" s="310" t="s">
        <v>2898</v>
      </c>
      <c r="Y251" s="310" t="s">
        <v>2898</v>
      </c>
      <c r="Z251" s="310" t="s">
        <v>2898</v>
      </c>
      <c r="AA251" s="310" t="s">
        <v>2898</v>
      </c>
      <c r="AB251" s="310" t="s">
        <v>2898</v>
      </c>
      <c r="AC251" s="310" t="s">
        <v>2898</v>
      </c>
      <c r="AD251" s="310" t="s">
        <v>2898</v>
      </c>
      <c r="AE251" s="310" t="s">
        <v>2898</v>
      </c>
      <c r="AF251" s="310" t="s">
        <v>2898</v>
      </c>
      <c r="AG251" s="310" t="s">
        <v>2898</v>
      </c>
      <c r="AH251" s="310" t="s">
        <v>2898</v>
      </c>
      <c r="AI251" s="310" t="s">
        <v>2898</v>
      </c>
      <c r="AJ251" s="310" t="s">
        <v>2898</v>
      </c>
      <c r="AK251" s="310" t="s">
        <v>2898</v>
      </c>
      <c r="AL251" s="310" t="s">
        <v>2898</v>
      </c>
    </row>
    <row r="252" spans="3:38" hidden="1" outlineLevel="1" x14ac:dyDescent="0.3">
      <c r="C252" s="521" t="s">
        <v>3140</v>
      </c>
      <c r="D252" s="590" t="s">
        <v>3295</v>
      </c>
      <c r="E252" s="310" t="s">
        <v>2898</v>
      </c>
      <c r="F252" s="310" t="s">
        <v>2898</v>
      </c>
      <c r="G252" s="310" t="s">
        <v>2898</v>
      </c>
      <c r="H252" s="310" t="s">
        <v>2898</v>
      </c>
      <c r="I252" s="310" t="s">
        <v>2898</v>
      </c>
      <c r="J252" s="310" t="s">
        <v>2898</v>
      </c>
      <c r="K252" s="310" t="s">
        <v>2898</v>
      </c>
      <c r="L252" s="310" t="s">
        <v>2898</v>
      </c>
      <c r="M252" s="310" t="s">
        <v>2898</v>
      </c>
      <c r="N252" s="310" t="s">
        <v>2898</v>
      </c>
      <c r="O252" s="310" t="s">
        <v>2898</v>
      </c>
      <c r="P252" s="310" t="s">
        <v>2898</v>
      </c>
      <c r="Q252" s="310" t="s">
        <v>2898</v>
      </c>
      <c r="R252" s="310" t="s">
        <v>2898</v>
      </c>
      <c r="S252" s="310" t="s">
        <v>2898</v>
      </c>
      <c r="T252" s="310" t="s">
        <v>2898</v>
      </c>
      <c r="U252" s="310" t="s">
        <v>2898</v>
      </c>
      <c r="V252" s="310" t="s">
        <v>2898</v>
      </c>
      <c r="W252" s="310" t="s">
        <v>2898</v>
      </c>
      <c r="X252" s="310" t="s">
        <v>2898</v>
      </c>
      <c r="Y252" s="310" t="s">
        <v>2898</v>
      </c>
      <c r="Z252" s="310" t="s">
        <v>2898</v>
      </c>
      <c r="AA252" s="310" t="s">
        <v>2898</v>
      </c>
      <c r="AB252" s="310" t="s">
        <v>2898</v>
      </c>
      <c r="AC252" s="310" t="s">
        <v>2898</v>
      </c>
      <c r="AD252" s="310" t="s">
        <v>2898</v>
      </c>
      <c r="AE252" s="310" t="s">
        <v>2898</v>
      </c>
      <c r="AF252" s="310" t="s">
        <v>2898</v>
      </c>
      <c r="AG252" s="310" t="s">
        <v>2898</v>
      </c>
      <c r="AH252" s="310" t="s">
        <v>2898</v>
      </c>
      <c r="AI252" s="310" t="s">
        <v>2898</v>
      </c>
      <c r="AJ252" s="310" t="s">
        <v>2898</v>
      </c>
      <c r="AK252" s="310" t="s">
        <v>2898</v>
      </c>
      <c r="AL252" s="310" t="s">
        <v>2898</v>
      </c>
    </row>
    <row r="253" spans="3:38" hidden="1" outlineLevel="1" x14ac:dyDescent="0.3">
      <c r="C253" s="521" t="s">
        <v>3140</v>
      </c>
      <c r="D253" s="590" t="s">
        <v>3296</v>
      </c>
      <c r="E253" s="310" t="s">
        <v>2898</v>
      </c>
      <c r="F253" s="310" t="s">
        <v>2898</v>
      </c>
      <c r="G253" s="310" t="s">
        <v>2898</v>
      </c>
      <c r="H253" s="310" t="s">
        <v>2898</v>
      </c>
      <c r="I253" s="310" t="s">
        <v>2898</v>
      </c>
      <c r="J253" s="310" t="s">
        <v>2898</v>
      </c>
      <c r="K253" s="310" t="s">
        <v>2898</v>
      </c>
      <c r="L253" s="310" t="s">
        <v>2898</v>
      </c>
      <c r="M253" s="310" t="s">
        <v>2898</v>
      </c>
      <c r="N253" s="310" t="s">
        <v>2898</v>
      </c>
      <c r="O253" s="310" t="s">
        <v>2898</v>
      </c>
      <c r="P253" s="310" t="s">
        <v>2898</v>
      </c>
      <c r="Q253" s="310" t="s">
        <v>2898</v>
      </c>
      <c r="R253" s="310" t="s">
        <v>2898</v>
      </c>
      <c r="S253" s="310" t="s">
        <v>2898</v>
      </c>
      <c r="T253" s="310" t="s">
        <v>2898</v>
      </c>
      <c r="U253" s="310" t="s">
        <v>2898</v>
      </c>
      <c r="V253" s="310" t="s">
        <v>2898</v>
      </c>
      <c r="W253" s="310" t="s">
        <v>2898</v>
      </c>
      <c r="X253" s="310" t="s">
        <v>2898</v>
      </c>
      <c r="Y253" s="310" t="s">
        <v>2898</v>
      </c>
      <c r="Z253" s="310" t="s">
        <v>2898</v>
      </c>
      <c r="AA253" s="310" t="s">
        <v>2898</v>
      </c>
      <c r="AB253" s="310" t="s">
        <v>2898</v>
      </c>
      <c r="AC253" s="310" t="s">
        <v>2898</v>
      </c>
      <c r="AD253" s="310" t="s">
        <v>2898</v>
      </c>
      <c r="AE253" s="310" t="s">
        <v>2898</v>
      </c>
      <c r="AF253" s="310" t="s">
        <v>2898</v>
      </c>
      <c r="AG253" s="310" t="s">
        <v>2898</v>
      </c>
      <c r="AH253" s="310" t="s">
        <v>2898</v>
      </c>
      <c r="AI253" s="310" t="s">
        <v>2898</v>
      </c>
      <c r="AJ253" s="310" t="s">
        <v>2898</v>
      </c>
      <c r="AK253" s="310" t="s">
        <v>2898</v>
      </c>
      <c r="AL253" s="310" t="s">
        <v>2898</v>
      </c>
    </row>
    <row r="254" spans="3:38" hidden="1" outlineLevel="1" x14ac:dyDescent="0.3">
      <c r="C254" s="521" t="s">
        <v>3140</v>
      </c>
      <c r="D254" s="590" t="s">
        <v>3297</v>
      </c>
      <c r="E254" s="310" t="s">
        <v>2898</v>
      </c>
      <c r="F254" s="310" t="s">
        <v>2898</v>
      </c>
      <c r="G254" s="310" t="s">
        <v>2898</v>
      </c>
      <c r="H254" s="310" t="s">
        <v>2898</v>
      </c>
      <c r="I254" s="310" t="s">
        <v>2898</v>
      </c>
      <c r="J254" s="310" t="s">
        <v>2898</v>
      </c>
      <c r="K254" s="310" t="s">
        <v>2898</v>
      </c>
      <c r="L254" s="310" t="s">
        <v>2898</v>
      </c>
      <c r="M254" s="310" t="s">
        <v>2898</v>
      </c>
      <c r="N254" s="310" t="s">
        <v>2898</v>
      </c>
      <c r="O254" s="310" t="s">
        <v>2898</v>
      </c>
      <c r="P254" s="310" t="s">
        <v>2898</v>
      </c>
      <c r="Q254" s="310" t="s">
        <v>2898</v>
      </c>
      <c r="R254" s="310" t="s">
        <v>2898</v>
      </c>
      <c r="S254" s="310" t="s">
        <v>2898</v>
      </c>
      <c r="T254" s="310" t="s">
        <v>2898</v>
      </c>
      <c r="U254" s="310" t="s">
        <v>2898</v>
      </c>
      <c r="V254" s="310" t="s">
        <v>2898</v>
      </c>
      <c r="W254" s="310" t="s">
        <v>2898</v>
      </c>
      <c r="X254" s="310" t="s">
        <v>2898</v>
      </c>
      <c r="Y254" s="310" t="s">
        <v>2898</v>
      </c>
      <c r="Z254" s="310" t="s">
        <v>2898</v>
      </c>
      <c r="AA254" s="310" t="s">
        <v>2898</v>
      </c>
      <c r="AB254" s="310" t="s">
        <v>2898</v>
      </c>
      <c r="AC254" s="310" t="s">
        <v>2898</v>
      </c>
      <c r="AD254" s="310" t="s">
        <v>2898</v>
      </c>
      <c r="AE254" s="310" t="s">
        <v>2898</v>
      </c>
      <c r="AF254" s="310" t="s">
        <v>2898</v>
      </c>
      <c r="AG254" s="310" t="s">
        <v>2898</v>
      </c>
      <c r="AH254" s="310" t="s">
        <v>2898</v>
      </c>
      <c r="AI254" s="310" t="s">
        <v>2898</v>
      </c>
      <c r="AJ254" s="310" t="s">
        <v>2898</v>
      </c>
      <c r="AK254" s="310" t="s">
        <v>2898</v>
      </c>
      <c r="AL254" s="310" t="s">
        <v>2898</v>
      </c>
    </row>
    <row r="255" spans="3:38" hidden="1" outlineLevel="1" x14ac:dyDescent="0.3">
      <c r="C255" s="521" t="s">
        <v>3140</v>
      </c>
      <c r="D255" s="590" t="s">
        <v>3298</v>
      </c>
      <c r="E255" s="310" t="s">
        <v>2898</v>
      </c>
      <c r="F255" s="310" t="s">
        <v>2898</v>
      </c>
      <c r="G255" s="310" t="s">
        <v>2898</v>
      </c>
      <c r="H255" s="310" t="s">
        <v>2898</v>
      </c>
      <c r="I255" s="310" t="s">
        <v>2898</v>
      </c>
      <c r="J255" s="310" t="s">
        <v>2898</v>
      </c>
      <c r="K255" s="310" t="s">
        <v>2898</v>
      </c>
      <c r="L255" s="310" t="s">
        <v>2898</v>
      </c>
      <c r="M255" s="310" t="s">
        <v>2898</v>
      </c>
      <c r="N255" s="310" t="s">
        <v>2898</v>
      </c>
      <c r="O255" s="310" t="s">
        <v>2898</v>
      </c>
      <c r="P255" s="310" t="s">
        <v>2898</v>
      </c>
      <c r="Q255" s="310" t="s">
        <v>2898</v>
      </c>
      <c r="R255" s="310" t="s">
        <v>2898</v>
      </c>
      <c r="S255" s="310" t="s">
        <v>2898</v>
      </c>
      <c r="T255" s="310" t="s">
        <v>2898</v>
      </c>
      <c r="U255" s="310" t="s">
        <v>2898</v>
      </c>
      <c r="V255" s="310" t="s">
        <v>2898</v>
      </c>
      <c r="W255" s="310" t="s">
        <v>2898</v>
      </c>
      <c r="X255" s="310" t="s">
        <v>2898</v>
      </c>
      <c r="Y255" s="310" t="s">
        <v>2898</v>
      </c>
      <c r="Z255" s="310" t="s">
        <v>2898</v>
      </c>
      <c r="AA255" s="310" t="s">
        <v>2898</v>
      </c>
      <c r="AB255" s="310" t="s">
        <v>2898</v>
      </c>
      <c r="AC255" s="310" t="s">
        <v>2898</v>
      </c>
      <c r="AD255" s="310" t="s">
        <v>2898</v>
      </c>
      <c r="AE255" s="310" t="s">
        <v>2898</v>
      </c>
      <c r="AF255" s="310" t="s">
        <v>2898</v>
      </c>
      <c r="AG255" s="310" t="s">
        <v>2898</v>
      </c>
      <c r="AH255" s="310" t="s">
        <v>2898</v>
      </c>
      <c r="AI255" s="310" t="s">
        <v>2898</v>
      </c>
      <c r="AJ255" s="310" t="s">
        <v>2898</v>
      </c>
      <c r="AK255" s="310" t="s">
        <v>2898</v>
      </c>
      <c r="AL255" s="310" t="s">
        <v>2898</v>
      </c>
    </row>
    <row r="256" spans="3:38" hidden="1" outlineLevel="1" x14ac:dyDescent="0.3">
      <c r="C256" s="521" t="s">
        <v>3140</v>
      </c>
      <c r="D256" s="590" t="s">
        <v>3299</v>
      </c>
      <c r="E256" s="310" t="s">
        <v>2898</v>
      </c>
      <c r="F256" s="310" t="s">
        <v>2898</v>
      </c>
      <c r="G256" s="310" t="s">
        <v>2898</v>
      </c>
      <c r="H256" s="310" t="s">
        <v>2898</v>
      </c>
      <c r="I256" s="310" t="s">
        <v>2898</v>
      </c>
      <c r="J256" s="310" t="s">
        <v>2898</v>
      </c>
      <c r="K256" s="310" t="s">
        <v>2898</v>
      </c>
      <c r="L256" s="310" t="s">
        <v>2898</v>
      </c>
      <c r="M256" s="310" t="s">
        <v>2898</v>
      </c>
      <c r="N256" s="310" t="s">
        <v>2898</v>
      </c>
      <c r="O256" s="310" t="s">
        <v>2898</v>
      </c>
      <c r="P256" s="310" t="s">
        <v>2898</v>
      </c>
      <c r="Q256" s="310" t="s">
        <v>2898</v>
      </c>
      <c r="R256" s="310" t="s">
        <v>2898</v>
      </c>
      <c r="S256" s="310" t="s">
        <v>2898</v>
      </c>
      <c r="T256" s="310" t="s">
        <v>2898</v>
      </c>
      <c r="U256" s="310" t="s">
        <v>2898</v>
      </c>
      <c r="V256" s="310" t="s">
        <v>2898</v>
      </c>
      <c r="W256" s="310" t="s">
        <v>2898</v>
      </c>
      <c r="X256" s="310" t="s">
        <v>2898</v>
      </c>
      <c r="Y256" s="310" t="s">
        <v>2898</v>
      </c>
      <c r="Z256" s="310" t="s">
        <v>2898</v>
      </c>
      <c r="AA256" s="310" t="s">
        <v>2898</v>
      </c>
      <c r="AB256" s="310" t="s">
        <v>2898</v>
      </c>
      <c r="AC256" s="310" t="s">
        <v>2898</v>
      </c>
      <c r="AD256" s="310" t="s">
        <v>2898</v>
      </c>
      <c r="AE256" s="310" t="s">
        <v>2898</v>
      </c>
      <c r="AF256" s="310" t="s">
        <v>2898</v>
      </c>
      <c r="AG256" s="310" t="s">
        <v>2898</v>
      </c>
      <c r="AH256" s="310" t="s">
        <v>2898</v>
      </c>
      <c r="AI256" s="310" t="s">
        <v>2898</v>
      </c>
      <c r="AJ256" s="310" t="s">
        <v>2898</v>
      </c>
      <c r="AK256" s="310" t="s">
        <v>2898</v>
      </c>
      <c r="AL256" s="310" t="s">
        <v>2898</v>
      </c>
    </row>
    <row r="257" spans="3:38" hidden="1" outlineLevel="1" x14ac:dyDescent="0.3">
      <c r="C257" s="521" t="s">
        <v>3140</v>
      </c>
      <c r="D257" s="590" t="s">
        <v>3300</v>
      </c>
      <c r="E257" s="310" t="s">
        <v>2898</v>
      </c>
      <c r="F257" s="310" t="s">
        <v>2898</v>
      </c>
      <c r="G257" s="310" t="s">
        <v>2898</v>
      </c>
      <c r="H257" s="310" t="s">
        <v>2898</v>
      </c>
      <c r="I257" s="310" t="s">
        <v>2898</v>
      </c>
      <c r="J257" s="310" t="s">
        <v>2898</v>
      </c>
      <c r="K257" s="310" t="s">
        <v>2898</v>
      </c>
      <c r="L257" s="310" t="s">
        <v>2898</v>
      </c>
      <c r="M257" s="310" t="s">
        <v>2898</v>
      </c>
      <c r="N257" s="310" t="s">
        <v>2898</v>
      </c>
      <c r="O257" s="310" t="s">
        <v>2898</v>
      </c>
      <c r="P257" s="310" t="s">
        <v>2898</v>
      </c>
      <c r="Q257" s="310" t="s">
        <v>2898</v>
      </c>
      <c r="R257" s="310" t="s">
        <v>2898</v>
      </c>
      <c r="S257" s="310" t="s">
        <v>2898</v>
      </c>
      <c r="T257" s="310" t="s">
        <v>2898</v>
      </c>
      <c r="U257" s="310" t="s">
        <v>2898</v>
      </c>
      <c r="V257" s="310" t="s">
        <v>2898</v>
      </c>
      <c r="W257" s="310" t="s">
        <v>2898</v>
      </c>
      <c r="X257" s="310" t="s">
        <v>2898</v>
      </c>
      <c r="Y257" s="310" t="s">
        <v>2898</v>
      </c>
      <c r="Z257" s="310" t="s">
        <v>2898</v>
      </c>
      <c r="AA257" s="310" t="s">
        <v>2898</v>
      </c>
      <c r="AB257" s="310" t="s">
        <v>2898</v>
      </c>
      <c r="AC257" s="310" t="s">
        <v>2898</v>
      </c>
      <c r="AD257" s="310" t="s">
        <v>2898</v>
      </c>
      <c r="AE257" s="310" t="s">
        <v>2898</v>
      </c>
      <c r="AF257" s="310" t="s">
        <v>2898</v>
      </c>
      <c r="AG257" s="310" t="s">
        <v>2898</v>
      </c>
      <c r="AH257" s="310" t="s">
        <v>2898</v>
      </c>
      <c r="AI257" s="310" t="s">
        <v>2898</v>
      </c>
      <c r="AJ257" s="310" t="s">
        <v>2898</v>
      </c>
      <c r="AK257" s="310" t="s">
        <v>2898</v>
      </c>
      <c r="AL257" s="310" t="s">
        <v>2898</v>
      </c>
    </row>
    <row r="258" spans="3:38" hidden="1" outlineLevel="1" x14ac:dyDescent="0.3">
      <c r="C258" s="521" t="s">
        <v>3140</v>
      </c>
      <c r="D258" s="590" t="s">
        <v>3301</v>
      </c>
      <c r="E258" s="310" t="s">
        <v>2898</v>
      </c>
      <c r="F258" s="310" t="s">
        <v>2898</v>
      </c>
      <c r="G258" s="310" t="s">
        <v>2898</v>
      </c>
      <c r="H258" s="310" t="s">
        <v>2898</v>
      </c>
      <c r="I258" s="310" t="s">
        <v>2898</v>
      </c>
      <c r="J258" s="310" t="s">
        <v>2898</v>
      </c>
      <c r="K258" s="310" t="s">
        <v>2898</v>
      </c>
      <c r="L258" s="310" t="s">
        <v>2898</v>
      </c>
      <c r="M258" s="310" t="s">
        <v>2898</v>
      </c>
      <c r="N258" s="310" t="s">
        <v>2898</v>
      </c>
      <c r="O258" s="310" t="s">
        <v>2898</v>
      </c>
      <c r="P258" s="310" t="s">
        <v>2898</v>
      </c>
      <c r="Q258" s="310" t="s">
        <v>2898</v>
      </c>
      <c r="R258" s="310" t="s">
        <v>2898</v>
      </c>
      <c r="S258" s="310" t="s">
        <v>2898</v>
      </c>
      <c r="T258" s="310" t="s">
        <v>2898</v>
      </c>
      <c r="U258" s="310" t="s">
        <v>2898</v>
      </c>
      <c r="V258" s="310" t="s">
        <v>2898</v>
      </c>
      <c r="W258" s="310" t="s">
        <v>2898</v>
      </c>
      <c r="X258" s="310" t="s">
        <v>2898</v>
      </c>
      <c r="Y258" s="310" t="s">
        <v>2898</v>
      </c>
      <c r="Z258" s="310" t="s">
        <v>2898</v>
      </c>
      <c r="AA258" s="310" t="s">
        <v>2898</v>
      </c>
      <c r="AB258" s="310" t="s">
        <v>2898</v>
      </c>
      <c r="AC258" s="310" t="s">
        <v>2898</v>
      </c>
      <c r="AD258" s="310" t="s">
        <v>2898</v>
      </c>
      <c r="AE258" s="310" t="s">
        <v>2898</v>
      </c>
      <c r="AF258" s="310" t="s">
        <v>2898</v>
      </c>
      <c r="AG258" s="310" t="s">
        <v>2898</v>
      </c>
      <c r="AH258" s="310" t="s">
        <v>2898</v>
      </c>
      <c r="AI258" s="310" t="s">
        <v>2898</v>
      </c>
      <c r="AJ258" s="310" t="s">
        <v>2898</v>
      </c>
      <c r="AK258" s="310" t="s">
        <v>2898</v>
      </c>
      <c r="AL258" s="310" t="s">
        <v>2898</v>
      </c>
    </row>
    <row r="259" spans="3:38" hidden="1" outlineLevel="1" x14ac:dyDescent="0.3">
      <c r="C259" s="521" t="s">
        <v>3140</v>
      </c>
      <c r="D259" s="590" t="s">
        <v>3302</v>
      </c>
      <c r="E259" s="310" t="s">
        <v>2898</v>
      </c>
      <c r="F259" s="310" t="s">
        <v>2898</v>
      </c>
      <c r="G259" s="310" t="s">
        <v>2898</v>
      </c>
      <c r="H259" s="310" t="s">
        <v>2898</v>
      </c>
      <c r="I259" s="310" t="s">
        <v>2898</v>
      </c>
      <c r="J259" s="310" t="s">
        <v>2898</v>
      </c>
      <c r="K259" s="310" t="s">
        <v>2898</v>
      </c>
      <c r="L259" s="310" t="s">
        <v>2898</v>
      </c>
      <c r="M259" s="310" t="s">
        <v>2898</v>
      </c>
      <c r="N259" s="310" t="s">
        <v>2898</v>
      </c>
      <c r="O259" s="310" t="s">
        <v>2898</v>
      </c>
      <c r="P259" s="310" t="s">
        <v>2898</v>
      </c>
      <c r="Q259" s="310" t="s">
        <v>2898</v>
      </c>
      <c r="R259" s="310" t="s">
        <v>2898</v>
      </c>
      <c r="S259" s="310" t="s">
        <v>2898</v>
      </c>
      <c r="T259" s="310" t="s">
        <v>2898</v>
      </c>
      <c r="U259" s="310" t="s">
        <v>2898</v>
      </c>
      <c r="V259" s="310" t="s">
        <v>2898</v>
      </c>
      <c r="W259" s="310" t="s">
        <v>2898</v>
      </c>
      <c r="X259" s="310" t="s">
        <v>2898</v>
      </c>
      <c r="Y259" s="310" t="s">
        <v>2898</v>
      </c>
      <c r="Z259" s="310" t="s">
        <v>2898</v>
      </c>
      <c r="AA259" s="310" t="s">
        <v>2898</v>
      </c>
      <c r="AB259" s="310" t="s">
        <v>2898</v>
      </c>
      <c r="AC259" s="310" t="s">
        <v>2898</v>
      </c>
      <c r="AD259" s="310" t="s">
        <v>2898</v>
      </c>
      <c r="AE259" s="310" t="s">
        <v>2898</v>
      </c>
      <c r="AF259" s="310" t="s">
        <v>2898</v>
      </c>
      <c r="AG259" s="310" t="s">
        <v>2898</v>
      </c>
      <c r="AH259" s="310" t="s">
        <v>2898</v>
      </c>
      <c r="AI259" s="310" t="s">
        <v>2898</v>
      </c>
      <c r="AJ259" s="310" t="s">
        <v>2898</v>
      </c>
      <c r="AK259" s="310" t="s">
        <v>2898</v>
      </c>
      <c r="AL259" s="310" t="s">
        <v>2898</v>
      </c>
    </row>
    <row r="260" spans="3:38" hidden="1" outlineLevel="1" x14ac:dyDescent="0.3">
      <c r="C260" s="521" t="s">
        <v>3140</v>
      </c>
      <c r="D260" s="590" t="s">
        <v>3303</v>
      </c>
      <c r="E260" s="310" t="s">
        <v>2898</v>
      </c>
      <c r="F260" s="310" t="s">
        <v>2898</v>
      </c>
      <c r="G260" s="310" t="s">
        <v>2898</v>
      </c>
      <c r="H260" s="310" t="s">
        <v>2898</v>
      </c>
      <c r="I260" s="310" t="s">
        <v>2898</v>
      </c>
      <c r="J260" s="310" t="s">
        <v>2898</v>
      </c>
      <c r="K260" s="310" t="s">
        <v>2898</v>
      </c>
      <c r="L260" s="310" t="s">
        <v>2898</v>
      </c>
      <c r="M260" s="310" t="s">
        <v>2898</v>
      </c>
      <c r="N260" s="310" t="s">
        <v>2898</v>
      </c>
      <c r="O260" s="310" t="s">
        <v>2898</v>
      </c>
      <c r="P260" s="310" t="s">
        <v>2898</v>
      </c>
      <c r="Q260" s="310" t="s">
        <v>2898</v>
      </c>
      <c r="R260" s="310" t="s">
        <v>2898</v>
      </c>
      <c r="S260" s="310" t="s">
        <v>2898</v>
      </c>
      <c r="T260" s="310" t="s">
        <v>2898</v>
      </c>
      <c r="U260" s="310" t="s">
        <v>2898</v>
      </c>
      <c r="V260" s="310" t="s">
        <v>2898</v>
      </c>
      <c r="W260" s="310" t="s">
        <v>2898</v>
      </c>
      <c r="X260" s="310" t="s">
        <v>2898</v>
      </c>
      <c r="Y260" s="310" t="s">
        <v>2898</v>
      </c>
      <c r="Z260" s="310" t="s">
        <v>2898</v>
      </c>
      <c r="AA260" s="310" t="s">
        <v>2898</v>
      </c>
      <c r="AB260" s="310" t="s">
        <v>2898</v>
      </c>
      <c r="AC260" s="310" t="s">
        <v>2898</v>
      </c>
      <c r="AD260" s="310" t="s">
        <v>2898</v>
      </c>
      <c r="AE260" s="310" t="s">
        <v>2898</v>
      </c>
      <c r="AF260" s="310" t="s">
        <v>2898</v>
      </c>
      <c r="AG260" s="310" t="s">
        <v>2898</v>
      </c>
      <c r="AH260" s="310" t="s">
        <v>2898</v>
      </c>
      <c r="AI260" s="310" t="s">
        <v>2898</v>
      </c>
      <c r="AJ260" s="310" t="s">
        <v>2898</v>
      </c>
      <c r="AK260" s="310" t="s">
        <v>2898</v>
      </c>
      <c r="AL260" s="310" t="s">
        <v>2898</v>
      </c>
    </row>
    <row r="261" spans="3:38" hidden="1" outlineLevel="1" x14ac:dyDescent="0.3">
      <c r="C261" s="521" t="s">
        <v>3140</v>
      </c>
      <c r="D261" s="590" t="s">
        <v>3304</v>
      </c>
      <c r="E261" s="310" t="s">
        <v>2898</v>
      </c>
      <c r="F261" s="310" t="s">
        <v>2898</v>
      </c>
      <c r="G261" s="310" t="s">
        <v>2898</v>
      </c>
      <c r="H261" s="310" t="s">
        <v>2898</v>
      </c>
      <c r="I261" s="310" t="s">
        <v>2898</v>
      </c>
      <c r="J261" s="310" t="s">
        <v>2898</v>
      </c>
      <c r="K261" s="310" t="s">
        <v>2898</v>
      </c>
      <c r="L261" s="310" t="s">
        <v>2898</v>
      </c>
      <c r="M261" s="310" t="s">
        <v>2898</v>
      </c>
      <c r="N261" s="310" t="s">
        <v>2898</v>
      </c>
      <c r="O261" s="310" t="s">
        <v>2898</v>
      </c>
      <c r="P261" s="310" t="s">
        <v>2898</v>
      </c>
      <c r="Q261" s="310" t="s">
        <v>2898</v>
      </c>
      <c r="R261" s="310" t="s">
        <v>2898</v>
      </c>
      <c r="S261" s="310" t="s">
        <v>2898</v>
      </c>
      <c r="T261" s="310" t="s">
        <v>2898</v>
      </c>
      <c r="U261" s="310" t="s">
        <v>2898</v>
      </c>
      <c r="V261" s="310" t="s">
        <v>2898</v>
      </c>
      <c r="W261" s="310" t="s">
        <v>2898</v>
      </c>
      <c r="X261" s="310" t="s">
        <v>2898</v>
      </c>
      <c r="Y261" s="310" t="s">
        <v>2898</v>
      </c>
      <c r="Z261" s="310" t="s">
        <v>2898</v>
      </c>
      <c r="AA261" s="310" t="s">
        <v>2898</v>
      </c>
      <c r="AB261" s="310" t="s">
        <v>2898</v>
      </c>
      <c r="AC261" s="310" t="s">
        <v>2898</v>
      </c>
      <c r="AD261" s="310" t="s">
        <v>2898</v>
      </c>
      <c r="AE261" s="310" t="s">
        <v>2898</v>
      </c>
      <c r="AF261" s="310" t="s">
        <v>2898</v>
      </c>
      <c r="AG261" s="310" t="s">
        <v>2898</v>
      </c>
      <c r="AH261" s="310" t="s">
        <v>2898</v>
      </c>
      <c r="AI261" s="310" t="s">
        <v>2898</v>
      </c>
      <c r="AJ261" s="310" t="s">
        <v>2898</v>
      </c>
      <c r="AK261" s="310" t="s">
        <v>2898</v>
      </c>
      <c r="AL261" s="310" t="s">
        <v>2898</v>
      </c>
    </row>
    <row r="262" spans="3:38" hidden="1" outlineLevel="1" x14ac:dyDescent="0.3">
      <c r="C262" s="521" t="s">
        <v>3140</v>
      </c>
      <c r="D262" s="590" t="s">
        <v>3305</v>
      </c>
      <c r="E262" s="310" t="s">
        <v>2898</v>
      </c>
      <c r="F262" s="310" t="s">
        <v>2898</v>
      </c>
      <c r="G262" s="310" t="s">
        <v>2898</v>
      </c>
      <c r="H262" s="310" t="s">
        <v>2898</v>
      </c>
      <c r="I262" s="310" t="s">
        <v>2898</v>
      </c>
      <c r="J262" s="310" t="s">
        <v>2898</v>
      </c>
      <c r="K262" s="310" t="s">
        <v>2898</v>
      </c>
      <c r="L262" s="310" t="s">
        <v>2898</v>
      </c>
      <c r="M262" s="310" t="s">
        <v>2898</v>
      </c>
      <c r="N262" s="310" t="s">
        <v>2898</v>
      </c>
      <c r="O262" s="310" t="s">
        <v>2898</v>
      </c>
      <c r="P262" s="310" t="s">
        <v>2898</v>
      </c>
      <c r="Q262" s="310" t="s">
        <v>2898</v>
      </c>
      <c r="R262" s="310" t="s">
        <v>2898</v>
      </c>
      <c r="S262" s="310" t="s">
        <v>2898</v>
      </c>
      <c r="T262" s="310" t="s">
        <v>2898</v>
      </c>
      <c r="U262" s="310" t="s">
        <v>2898</v>
      </c>
      <c r="V262" s="310" t="s">
        <v>2898</v>
      </c>
      <c r="W262" s="310" t="s">
        <v>2898</v>
      </c>
      <c r="X262" s="310" t="s">
        <v>2898</v>
      </c>
      <c r="Y262" s="310" t="s">
        <v>2898</v>
      </c>
      <c r="Z262" s="310" t="s">
        <v>2898</v>
      </c>
      <c r="AA262" s="310" t="s">
        <v>2898</v>
      </c>
      <c r="AB262" s="310" t="s">
        <v>2898</v>
      </c>
      <c r="AC262" s="310" t="s">
        <v>2898</v>
      </c>
      <c r="AD262" s="310" t="s">
        <v>2898</v>
      </c>
      <c r="AE262" s="310" t="s">
        <v>2898</v>
      </c>
      <c r="AF262" s="310" t="s">
        <v>2898</v>
      </c>
      <c r="AG262" s="310" t="s">
        <v>2898</v>
      </c>
      <c r="AH262" s="310" t="s">
        <v>2898</v>
      </c>
      <c r="AI262" s="310" t="s">
        <v>2898</v>
      </c>
      <c r="AJ262" s="310" t="s">
        <v>2898</v>
      </c>
      <c r="AK262" s="310" t="s">
        <v>2898</v>
      </c>
      <c r="AL262" s="310" t="s">
        <v>2898</v>
      </c>
    </row>
    <row r="263" spans="3:38" hidden="1" outlineLevel="1" x14ac:dyDescent="0.3">
      <c r="C263" s="521" t="s">
        <v>3140</v>
      </c>
      <c r="D263" s="590" t="s">
        <v>3306</v>
      </c>
      <c r="E263" s="310" t="s">
        <v>2898</v>
      </c>
      <c r="F263" s="310" t="s">
        <v>2898</v>
      </c>
      <c r="G263" s="310" t="s">
        <v>2898</v>
      </c>
      <c r="H263" s="310" t="s">
        <v>2898</v>
      </c>
      <c r="I263" s="310" t="s">
        <v>2898</v>
      </c>
      <c r="J263" s="310" t="s">
        <v>2898</v>
      </c>
      <c r="K263" s="310" t="s">
        <v>2898</v>
      </c>
      <c r="L263" s="310" t="s">
        <v>2898</v>
      </c>
      <c r="M263" s="310" t="s">
        <v>2898</v>
      </c>
      <c r="N263" s="310" t="s">
        <v>2898</v>
      </c>
      <c r="O263" s="310" t="s">
        <v>2898</v>
      </c>
      <c r="P263" s="310" t="s">
        <v>2898</v>
      </c>
      <c r="Q263" s="310" t="s">
        <v>2898</v>
      </c>
      <c r="R263" s="310" t="s">
        <v>2898</v>
      </c>
      <c r="S263" s="310" t="s">
        <v>2898</v>
      </c>
      <c r="T263" s="310" t="s">
        <v>2898</v>
      </c>
      <c r="U263" s="310" t="s">
        <v>2898</v>
      </c>
      <c r="V263" s="310" t="s">
        <v>2898</v>
      </c>
      <c r="W263" s="310" t="s">
        <v>2898</v>
      </c>
      <c r="X263" s="310" t="s">
        <v>2898</v>
      </c>
      <c r="Y263" s="310" t="s">
        <v>2898</v>
      </c>
      <c r="Z263" s="310" t="s">
        <v>2898</v>
      </c>
      <c r="AA263" s="310" t="s">
        <v>2898</v>
      </c>
      <c r="AB263" s="310" t="s">
        <v>2898</v>
      </c>
      <c r="AC263" s="310" t="s">
        <v>2898</v>
      </c>
      <c r="AD263" s="310" t="s">
        <v>2898</v>
      </c>
      <c r="AE263" s="310" t="s">
        <v>2898</v>
      </c>
      <c r="AF263" s="310" t="s">
        <v>2898</v>
      </c>
      <c r="AG263" s="310" t="s">
        <v>2898</v>
      </c>
      <c r="AH263" s="310" t="s">
        <v>2898</v>
      </c>
      <c r="AI263" s="310" t="s">
        <v>2898</v>
      </c>
      <c r="AJ263" s="310" t="s">
        <v>2898</v>
      </c>
      <c r="AK263" s="310" t="s">
        <v>2898</v>
      </c>
      <c r="AL263" s="310" t="s">
        <v>2898</v>
      </c>
    </row>
    <row r="264" spans="3:38" hidden="1" outlineLevel="1" x14ac:dyDescent="0.3">
      <c r="C264" s="521" t="s">
        <v>3140</v>
      </c>
      <c r="D264" s="590" t="s">
        <v>3307</v>
      </c>
      <c r="E264" s="310" t="s">
        <v>2898</v>
      </c>
      <c r="F264" s="310" t="s">
        <v>2898</v>
      </c>
      <c r="G264" s="310" t="s">
        <v>2898</v>
      </c>
      <c r="H264" s="310" t="s">
        <v>2898</v>
      </c>
      <c r="I264" s="310" t="s">
        <v>2898</v>
      </c>
      <c r="J264" s="310" t="s">
        <v>2898</v>
      </c>
      <c r="K264" s="310" t="s">
        <v>2898</v>
      </c>
      <c r="L264" s="310" t="s">
        <v>2898</v>
      </c>
      <c r="M264" s="310" t="s">
        <v>2898</v>
      </c>
      <c r="N264" s="310" t="s">
        <v>2898</v>
      </c>
      <c r="O264" s="310" t="s">
        <v>2898</v>
      </c>
      <c r="P264" s="310" t="s">
        <v>2898</v>
      </c>
      <c r="Q264" s="310" t="s">
        <v>2898</v>
      </c>
      <c r="R264" s="310" t="s">
        <v>2898</v>
      </c>
      <c r="S264" s="310" t="s">
        <v>2898</v>
      </c>
      <c r="T264" s="310" t="s">
        <v>2898</v>
      </c>
      <c r="U264" s="310" t="s">
        <v>2898</v>
      </c>
      <c r="V264" s="310" t="s">
        <v>2898</v>
      </c>
      <c r="W264" s="310" t="s">
        <v>2898</v>
      </c>
      <c r="X264" s="310" t="s">
        <v>2898</v>
      </c>
      <c r="Y264" s="310" t="s">
        <v>2898</v>
      </c>
      <c r="Z264" s="310" t="s">
        <v>2898</v>
      </c>
      <c r="AA264" s="310" t="s">
        <v>2898</v>
      </c>
      <c r="AB264" s="310" t="s">
        <v>2898</v>
      </c>
      <c r="AC264" s="310" t="s">
        <v>2898</v>
      </c>
      <c r="AD264" s="310" t="s">
        <v>2898</v>
      </c>
      <c r="AE264" s="310" t="s">
        <v>2898</v>
      </c>
      <c r="AF264" s="310" t="s">
        <v>2898</v>
      </c>
      <c r="AG264" s="310" t="s">
        <v>2898</v>
      </c>
      <c r="AH264" s="310" t="s">
        <v>2898</v>
      </c>
      <c r="AI264" s="310" t="s">
        <v>2898</v>
      </c>
      <c r="AJ264" s="310" t="s">
        <v>2898</v>
      </c>
      <c r="AK264" s="310" t="s">
        <v>2898</v>
      </c>
      <c r="AL264" s="310" t="s">
        <v>2898</v>
      </c>
    </row>
    <row r="265" spans="3:38" hidden="1" outlineLevel="1" x14ac:dyDescent="0.3">
      <c r="C265" s="521" t="s">
        <v>3140</v>
      </c>
      <c r="D265" s="590" t="s">
        <v>3308</v>
      </c>
      <c r="E265" s="310" t="s">
        <v>2898</v>
      </c>
      <c r="F265" s="310" t="s">
        <v>2898</v>
      </c>
      <c r="G265" s="310" t="s">
        <v>2898</v>
      </c>
      <c r="H265" s="310" t="s">
        <v>2898</v>
      </c>
      <c r="I265" s="310" t="s">
        <v>2898</v>
      </c>
      <c r="J265" s="310" t="s">
        <v>2898</v>
      </c>
      <c r="K265" s="310" t="s">
        <v>2898</v>
      </c>
      <c r="L265" s="310" t="s">
        <v>2898</v>
      </c>
      <c r="M265" s="310" t="s">
        <v>2898</v>
      </c>
      <c r="N265" s="310" t="s">
        <v>2898</v>
      </c>
      <c r="O265" s="310" t="s">
        <v>2898</v>
      </c>
      <c r="P265" s="310" t="s">
        <v>2898</v>
      </c>
      <c r="Q265" s="310" t="s">
        <v>2898</v>
      </c>
      <c r="R265" s="310" t="s">
        <v>2898</v>
      </c>
      <c r="S265" s="310" t="s">
        <v>2898</v>
      </c>
      <c r="T265" s="310" t="s">
        <v>2898</v>
      </c>
      <c r="U265" s="310" t="s">
        <v>2898</v>
      </c>
      <c r="V265" s="310" t="s">
        <v>2898</v>
      </c>
      <c r="W265" s="310" t="s">
        <v>2898</v>
      </c>
      <c r="X265" s="310" t="s">
        <v>2898</v>
      </c>
      <c r="Y265" s="310" t="s">
        <v>2898</v>
      </c>
      <c r="Z265" s="310" t="s">
        <v>2898</v>
      </c>
      <c r="AA265" s="310" t="s">
        <v>2898</v>
      </c>
      <c r="AB265" s="310" t="s">
        <v>2898</v>
      </c>
      <c r="AC265" s="310" t="s">
        <v>2898</v>
      </c>
      <c r="AD265" s="310" t="s">
        <v>2898</v>
      </c>
      <c r="AE265" s="310" t="s">
        <v>2898</v>
      </c>
      <c r="AF265" s="310" t="s">
        <v>2898</v>
      </c>
      <c r="AG265" s="310" t="s">
        <v>2898</v>
      </c>
      <c r="AH265" s="310" t="s">
        <v>2898</v>
      </c>
      <c r="AI265" s="310" t="s">
        <v>2898</v>
      </c>
      <c r="AJ265" s="310" t="s">
        <v>2898</v>
      </c>
      <c r="AK265" s="310" t="s">
        <v>2898</v>
      </c>
      <c r="AL265" s="310" t="s">
        <v>2898</v>
      </c>
    </row>
    <row r="266" spans="3:38" hidden="1" outlineLevel="1" x14ac:dyDescent="0.3">
      <c r="C266" s="521" t="s">
        <v>3140</v>
      </c>
      <c r="D266" s="590" t="s">
        <v>3309</v>
      </c>
      <c r="E266" s="310" t="s">
        <v>2898</v>
      </c>
      <c r="F266" s="310" t="s">
        <v>2898</v>
      </c>
      <c r="G266" s="310" t="s">
        <v>2898</v>
      </c>
      <c r="H266" s="310" t="s">
        <v>2898</v>
      </c>
      <c r="I266" s="310" t="s">
        <v>2898</v>
      </c>
      <c r="J266" s="310" t="s">
        <v>2898</v>
      </c>
      <c r="K266" s="310" t="s">
        <v>2898</v>
      </c>
      <c r="L266" s="310" t="s">
        <v>2898</v>
      </c>
      <c r="M266" s="310" t="s">
        <v>2898</v>
      </c>
      <c r="N266" s="310" t="s">
        <v>2898</v>
      </c>
      <c r="O266" s="310" t="s">
        <v>2898</v>
      </c>
      <c r="P266" s="310" t="s">
        <v>2898</v>
      </c>
      <c r="Q266" s="310" t="s">
        <v>2898</v>
      </c>
      <c r="R266" s="310" t="s">
        <v>2898</v>
      </c>
      <c r="S266" s="310" t="s">
        <v>2898</v>
      </c>
      <c r="T266" s="310" t="s">
        <v>2898</v>
      </c>
      <c r="U266" s="310" t="s">
        <v>2898</v>
      </c>
      <c r="V266" s="310" t="s">
        <v>2898</v>
      </c>
      <c r="W266" s="310" t="s">
        <v>2898</v>
      </c>
      <c r="X266" s="310" t="s">
        <v>2898</v>
      </c>
      <c r="Y266" s="310" t="s">
        <v>2898</v>
      </c>
      <c r="Z266" s="310" t="s">
        <v>2898</v>
      </c>
      <c r="AA266" s="310" t="s">
        <v>2898</v>
      </c>
      <c r="AB266" s="310" t="s">
        <v>2898</v>
      </c>
      <c r="AC266" s="310" t="s">
        <v>2898</v>
      </c>
      <c r="AD266" s="310" t="s">
        <v>2898</v>
      </c>
      <c r="AE266" s="310" t="s">
        <v>2898</v>
      </c>
      <c r="AF266" s="310" t="s">
        <v>2898</v>
      </c>
      <c r="AG266" s="310" t="s">
        <v>2898</v>
      </c>
      <c r="AH266" s="310" t="s">
        <v>2898</v>
      </c>
      <c r="AI266" s="310" t="s">
        <v>2898</v>
      </c>
      <c r="AJ266" s="310" t="s">
        <v>2898</v>
      </c>
      <c r="AK266" s="310" t="s">
        <v>2898</v>
      </c>
      <c r="AL266" s="310" t="s">
        <v>2898</v>
      </c>
    </row>
    <row r="267" spans="3:38" hidden="1" outlineLevel="1" x14ac:dyDescent="0.3">
      <c r="C267" s="521" t="s">
        <v>3140</v>
      </c>
      <c r="D267" s="590" t="s">
        <v>3310</v>
      </c>
      <c r="E267" s="310" t="s">
        <v>2898</v>
      </c>
      <c r="F267" s="310" t="s">
        <v>2898</v>
      </c>
      <c r="G267" s="310" t="s">
        <v>2898</v>
      </c>
      <c r="H267" s="310" t="s">
        <v>2898</v>
      </c>
      <c r="I267" s="310" t="s">
        <v>2898</v>
      </c>
      <c r="J267" s="310" t="s">
        <v>2898</v>
      </c>
      <c r="K267" s="310" t="s">
        <v>2898</v>
      </c>
      <c r="L267" s="310" t="s">
        <v>2898</v>
      </c>
      <c r="M267" s="310" t="s">
        <v>2898</v>
      </c>
      <c r="N267" s="310" t="s">
        <v>2898</v>
      </c>
      <c r="O267" s="310" t="s">
        <v>2898</v>
      </c>
      <c r="P267" s="310" t="s">
        <v>2898</v>
      </c>
      <c r="Q267" s="310" t="s">
        <v>2898</v>
      </c>
      <c r="R267" s="310" t="s">
        <v>2898</v>
      </c>
      <c r="S267" s="310" t="s">
        <v>2898</v>
      </c>
      <c r="T267" s="310" t="s">
        <v>2898</v>
      </c>
      <c r="U267" s="310" t="s">
        <v>2898</v>
      </c>
      <c r="V267" s="310" t="s">
        <v>2898</v>
      </c>
      <c r="W267" s="310" t="s">
        <v>2898</v>
      </c>
      <c r="X267" s="310" t="s">
        <v>2898</v>
      </c>
      <c r="Y267" s="310" t="s">
        <v>2898</v>
      </c>
      <c r="Z267" s="310" t="s">
        <v>2898</v>
      </c>
      <c r="AA267" s="310" t="s">
        <v>2898</v>
      </c>
      <c r="AB267" s="310" t="s">
        <v>2898</v>
      </c>
      <c r="AC267" s="310" t="s">
        <v>2898</v>
      </c>
      <c r="AD267" s="310" t="s">
        <v>2898</v>
      </c>
      <c r="AE267" s="310" t="s">
        <v>2898</v>
      </c>
      <c r="AF267" s="310" t="s">
        <v>2898</v>
      </c>
      <c r="AG267" s="310" t="s">
        <v>2898</v>
      </c>
      <c r="AH267" s="310" t="s">
        <v>2898</v>
      </c>
      <c r="AI267" s="310" t="s">
        <v>2898</v>
      </c>
      <c r="AJ267" s="310" t="s">
        <v>2898</v>
      </c>
      <c r="AK267" s="310" t="s">
        <v>2898</v>
      </c>
      <c r="AL267" s="310" t="s">
        <v>2898</v>
      </c>
    </row>
    <row r="268" spans="3:38" hidden="1" outlineLevel="1" x14ac:dyDescent="0.3">
      <c r="C268" s="521" t="s">
        <v>3140</v>
      </c>
      <c r="D268" s="590" t="s">
        <v>3311</v>
      </c>
      <c r="E268" s="310" t="s">
        <v>2898</v>
      </c>
      <c r="F268" s="310" t="s">
        <v>2898</v>
      </c>
      <c r="G268" s="310" t="s">
        <v>2898</v>
      </c>
      <c r="H268" s="310" t="s">
        <v>2898</v>
      </c>
      <c r="I268" s="310" t="s">
        <v>2898</v>
      </c>
      <c r="J268" s="310" t="s">
        <v>2898</v>
      </c>
      <c r="K268" s="310" t="s">
        <v>2898</v>
      </c>
      <c r="L268" s="310" t="s">
        <v>2898</v>
      </c>
      <c r="M268" s="310" t="s">
        <v>2898</v>
      </c>
      <c r="N268" s="310" t="s">
        <v>2898</v>
      </c>
      <c r="O268" s="310" t="s">
        <v>2898</v>
      </c>
      <c r="P268" s="310" t="s">
        <v>2898</v>
      </c>
      <c r="Q268" s="310" t="s">
        <v>2898</v>
      </c>
      <c r="R268" s="310" t="s">
        <v>2898</v>
      </c>
      <c r="S268" s="310" t="s">
        <v>2898</v>
      </c>
      <c r="T268" s="310" t="s">
        <v>2898</v>
      </c>
      <c r="U268" s="310" t="s">
        <v>2898</v>
      </c>
      <c r="V268" s="310" t="s">
        <v>2898</v>
      </c>
      <c r="W268" s="310" t="s">
        <v>2898</v>
      </c>
      <c r="X268" s="310" t="s">
        <v>2898</v>
      </c>
      <c r="Y268" s="310" t="s">
        <v>2898</v>
      </c>
      <c r="Z268" s="310" t="s">
        <v>2898</v>
      </c>
      <c r="AA268" s="310" t="s">
        <v>2898</v>
      </c>
      <c r="AB268" s="310" t="s">
        <v>2898</v>
      </c>
      <c r="AC268" s="310" t="s">
        <v>2898</v>
      </c>
      <c r="AD268" s="310" t="s">
        <v>2898</v>
      </c>
      <c r="AE268" s="310" t="s">
        <v>2898</v>
      </c>
      <c r="AF268" s="310" t="s">
        <v>2898</v>
      </c>
      <c r="AG268" s="310" t="s">
        <v>2898</v>
      </c>
      <c r="AH268" s="310" t="s">
        <v>2898</v>
      </c>
      <c r="AI268" s="310" t="s">
        <v>2898</v>
      </c>
      <c r="AJ268" s="310" t="s">
        <v>2898</v>
      </c>
      <c r="AK268" s="310" t="s">
        <v>2898</v>
      </c>
      <c r="AL268" s="310" t="s">
        <v>2898</v>
      </c>
    </row>
    <row r="269" spans="3:38" hidden="1" outlineLevel="1" x14ac:dyDescent="0.3">
      <c r="C269" s="521" t="s">
        <v>3140</v>
      </c>
      <c r="D269" s="590" t="s">
        <v>3312</v>
      </c>
      <c r="E269" s="310" t="s">
        <v>2898</v>
      </c>
      <c r="F269" s="310" t="s">
        <v>2898</v>
      </c>
      <c r="G269" s="310" t="s">
        <v>2898</v>
      </c>
      <c r="H269" s="310" t="s">
        <v>2898</v>
      </c>
      <c r="I269" s="310" t="s">
        <v>2898</v>
      </c>
      <c r="J269" s="310" t="s">
        <v>2898</v>
      </c>
      <c r="K269" s="310" t="s">
        <v>2898</v>
      </c>
      <c r="L269" s="310" t="s">
        <v>2898</v>
      </c>
      <c r="M269" s="310" t="s">
        <v>2898</v>
      </c>
      <c r="N269" s="310" t="s">
        <v>2898</v>
      </c>
      <c r="O269" s="310" t="s">
        <v>2898</v>
      </c>
      <c r="P269" s="310" t="s">
        <v>2898</v>
      </c>
      <c r="Q269" s="310" t="s">
        <v>2898</v>
      </c>
      <c r="R269" s="310" t="s">
        <v>2898</v>
      </c>
      <c r="S269" s="310" t="s">
        <v>2898</v>
      </c>
      <c r="T269" s="310" t="s">
        <v>2898</v>
      </c>
      <c r="U269" s="310" t="s">
        <v>2898</v>
      </c>
      <c r="V269" s="310" t="s">
        <v>2898</v>
      </c>
      <c r="W269" s="310" t="s">
        <v>2898</v>
      </c>
      <c r="X269" s="310" t="s">
        <v>2898</v>
      </c>
      <c r="Y269" s="310" t="s">
        <v>2898</v>
      </c>
      <c r="Z269" s="310" t="s">
        <v>2898</v>
      </c>
      <c r="AA269" s="310" t="s">
        <v>2898</v>
      </c>
      <c r="AB269" s="310" t="s">
        <v>2898</v>
      </c>
      <c r="AC269" s="310" t="s">
        <v>2898</v>
      </c>
      <c r="AD269" s="310" t="s">
        <v>2898</v>
      </c>
      <c r="AE269" s="310" t="s">
        <v>2898</v>
      </c>
      <c r="AF269" s="310" t="s">
        <v>2898</v>
      </c>
      <c r="AG269" s="310" t="s">
        <v>2898</v>
      </c>
      <c r="AH269" s="310" t="s">
        <v>2898</v>
      </c>
      <c r="AI269" s="310" t="s">
        <v>2898</v>
      </c>
      <c r="AJ269" s="310" t="s">
        <v>2898</v>
      </c>
      <c r="AK269" s="310" t="s">
        <v>2898</v>
      </c>
      <c r="AL269" s="310" t="s">
        <v>2898</v>
      </c>
    </row>
    <row r="270" spans="3:38" hidden="1" outlineLevel="1" x14ac:dyDescent="0.3">
      <c r="C270" s="521" t="s">
        <v>3140</v>
      </c>
      <c r="D270" s="590" t="s">
        <v>3313</v>
      </c>
      <c r="E270" s="310" t="s">
        <v>2898</v>
      </c>
      <c r="F270" s="310" t="s">
        <v>2898</v>
      </c>
      <c r="G270" s="310" t="s">
        <v>2898</v>
      </c>
      <c r="H270" s="310" t="s">
        <v>2898</v>
      </c>
      <c r="I270" s="310" t="s">
        <v>2898</v>
      </c>
      <c r="J270" s="310" t="s">
        <v>2898</v>
      </c>
      <c r="K270" s="310" t="s">
        <v>2898</v>
      </c>
      <c r="L270" s="310" t="s">
        <v>2898</v>
      </c>
      <c r="M270" s="310" t="s">
        <v>2898</v>
      </c>
      <c r="N270" s="310" t="s">
        <v>2898</v>
      </c>
      <c r="O270" s="310" t="s">
        <v>2898</v>
      </c>
      <c r="P270" s="310" t="s">
        <v>2898</v>
      </c>
      <c r="Q270" s="310" t="s">
        <v>2898</v>
      </c>
      <c r="R270" s="310" t="s">
        <v>2898</v>
      </c>
      <c r="S270" s="310" t="s">
        <v>2898</v>
      </c>
      <c r="T270" s="310" t="s">
        <v>2898</v>
      </c>
      <c r="U270" s="310" t="s">
        <v>2898</v>
      </c>
      <c r="V270" s="310" t="s">
        <v>2898</v>
      </c>
      <c r="W270" s="310" t="s">
        <v>2898</v>
      </c>
      <c r="X270" s="310" t="s">
        <v>2898</v>
      </c>
      <c r="Y270" s="310" t="s">
        <v>2898</v>
      </c>
      <c r="Z270" s="310" t="s">
        <v>2898</v>
      </c>
      <c r="AA270" s="310" t="s">
        <v>2898</v>
      </c>
      <c r="AB270" s="310" t="s">
        <v>2898</v>
      </c>
      <c r="AC270" s="310" t="s">
        <v>2898</v>
      </c>
      <c r="AD270" s="310" t="s">
        <v>2898</v>
      </c>
      <c r="AE270" s="310" t="s">
        <v>2898</v>
      </c>
      <c r="AF270" s="310" t="s">
        <v>2898</v>
      </c>
      <c r="AG270" s="310" t="s">
        <v>2898</v>
      </c>
      <c r="AH270" s="310" t="s">
        <v>2898</v>
      </c>
      <c r="AI270" s="310" t="s">
        <v>2898</v>
      </c>
      <c r="AJ270" s="310" t="s">
        <v>2898</v>
      </c>
      <c r="AK270" s="310" t="s">
        <v>2898</v>
      </c>
      <c r="AL270" s="310" t="s">
        <v>2898</v>
      </c>
    </row>
    <row r="271" spans="3:38" hidden="1" outlineLevel="1" x14ac:dyDescent="0.3">
      <c r="C271" s="521" t="s">
        <v>3140</v>
      </c>
      <c r="D271" s="590" t="s">
        <v>3314</v>
      </c>
      <c r="E271" s="310" t="s">
        <v>2898</v>
      </c>
      <c r="F271" s="310" t="s">
        <v>2898</v>
      </c>
      <c r="G271" s="310" t="s">
        <v>2898</v>
      </c>
      <c r="H271" s="310" t="s">
        <v>2898</v>
      </c>
      <c r="I271" s="310" t="s">
        <v>2898</v>
      </c>
      <c r="J271" s="310" t="s">
        <v>2898</v>
      </c>
      <c r="K271" s="310" t="s">
        <v>2898</v>
      </c>
      <c r="L271" s="310" t="s">
        <v>2898</v>
      </c>
      <c r="M271" s="310" t="s">
        <v>2898</v>
      </c>
      <c r="N271" s="310" t="s">
        <v>2898</v>
      </c>
      <c r="O271" s="310" t="s">
        <v>2898</v>
      </c>
      <c r="P271" s="310" t="s">
        <v>2898</v>
      </c>
      <c r="Q271" s="310" t="s">
        <v>2898</v>
      </c>
      <c r="R271" s="310" t="s">
        <v>2898</v>
      </c>
      <c r="S271" s="310" t="s">
        <v>2898</v>
      </c>
      <c r="T271" s="310" t="s">
        <v>2898</v>
      </c>
      <c r="U271" s="310" t="s">
        <v>2898</v>
      </c>
      <c r="V271" s="310" t="s">
        <v>2898</v>
      </c>
      <c r="W271" s="310" t="s">
        <v>2898</v>
      </c>
      <c r="X271" s="310" t="s">
        <v>2898</v>
      </c>
      <c r="Y271" s="310" t="s">
        <v>2898</v>
      </c>
      <c r="Z271" s="310" t="s">
        <v>2898</v>
      </c>
      <c r="AA271" s="310" t="s">
        <v>2898</v>
      </c>
      <c r="AB271" s="310" t="s">
        <v>2898</v>
      </c>
      <c r="AC271" s="310" t="s">
        <v>2898</v>
      </c>
      <c r="AD271" s="310" t="s">
        <v>2898</v>
      </c>
      <c r="AE271" s="310" t="s">
        <v>2898</v>
      </c>
      <c r="AF271" s="310" t="s">
        <v>2898</v>
      </c>
      <c r="AG271" s="310" t="s">
        <v>2898</v>
      </c>
      <c r="AH271" s="310" t="s">
        <v>2898</v>
      </c>
      <c r="AI271" s="310" t="s">
        <v>2898</v>
      </c>
      <c r="AJ271" s="310" t="s">
        <v>2898</v>
      </c>
      <c r="AK271" s="310" t="s">
        <v>2898</v>
      </c>
      <c r="AL271" s="310" t="s">
        <v>2898</v>
      </c>
    </row>
    <row r="272" spans="3:38" hidden="1" outlineLevel="1" x14ac:dyDescent="0.3">
      <c r="C272" s="521" t="s">
        <v>3140</v>
      </c>
      <c r="D272" s="590" t="s">
        <v>3315</v>
      </c>
      <c r="E272" s="310" t="s">
        <v>2898</v>
      </c>
      <c r="F272" s="310" t="s">
        <v>2898</v>
      </c>
      <c r="G272" s="310" t="s">
        <v>2898</v>
      </c>
      <c r="H272" s="310" t="s">
        <v>2898</v>
      </c>
      <c r="I272" s="310" t="s">
        <v>2898</v>
      </c>
      <c r="J272" s="310" t="s">
        <v>2898</v>
      </c>
      <c r="K272" s="310" t="s">
        <v>2898</v>
      </c>
      <c r="L272" s="310" t="s">
        <v>2898</v>
      </c>
      <c r="M272" s="310" t="s">
        <v>2898</v>
      </c>
      <c r="N272" s="310" t="s">
        <v>2898</v>
      </c>
      <c r="O272" s="310" t="s">
        <v>2898</v>
      </c>
      <c r="P272" s="310" t="s">
        <v>2898</v>
      </c>
      <c r="Q272" s="310" t="s">
        <v>2898</v>
      </c>
      <c r="R272" s="310" t="s">
        <v>2898</v>
      </c>
      <c r="S272" s="310" t="s">
        <v>2898</v>
      </c>
      <c r="T272" s="310" t="s">
        <v>2898</v>
      </c>
      <c r="U272" s="310" t="s">
        <v>2898</v>
      </c>
      <c r="V272" s="310" t="s">
        <v>2898</v>
      </c>
      <c r="W272" s="310" t="s">
        <v>2898</v>
      </c>
      <c r="X272" s="310" t="s">
        <v>2898</v>
      </c>
      <c r="Y272" s="310" t="s">
        <v>2898</v>
      </c>
      <c r="Z272" s="310" t="s">
        <v>2898</v>
      </c>
      <c r="AA272" s="310" t="s">
        <v>2898</v>
      </c>
      <c r="AB272" s="310" t="s">
        <v>2898</v>
      </c>
      <c r="AC272" s="310" t="s">
        <v>2898</v>
      </c>
      <c r="AD272" s="310" t="s">
        <v>2898</v>
      </c>
      <c r="AE272" s="310" t="s">
        <v>2898</v>
      </c>
      <c r="AF272" s="310" t="s">
        <v>2898</v>
      </c>
      <c r="AG272" s="310" t="s">
        <v>2898</v>
      </c>
      <c r="AH272" s="310" t="s">
        <v>2898</v>
      </c>
      <c r="AI272" s="310" t="s">
        <v>2898</v>
      </c>
      <c r="AJ272" s="310" t="s">
        <v>2898</v>
      </c>
      <c r="AK272" s="310" t="s">
        <v>2898</v>
      </c>
      <c r="AL272" s="310" t="s">
        <v>2898</v>
      </c>
    </row>
    <row r="273" spans="3:38" hidden="1" outlineLevel="1" x14ac:dyDescent="0.3">
      <c r="C273" s="521" t="s">
        <v>3140</v>
      </c>
      <c r="D273" s="590" t="s">
        <v>3316</v>
      </c>
      <c r="E273" s="310" t="s">
        <v>2898</v>
      </c>
      <c r="F273" s="310" t="s">
        <v>2898</v>
      </c>
      <c r="G273" s="310" t="s">
        <v>2898</v>
      </c>
      <c r="H273" s="310" t="s">
        <v>2898</v>
      </c>
      <c r="I273" s="310" t="s">
        <v>2898</v>
      </c>
      <c r="J273" s="310" t="s">
        <v>2898</v>
      </c>
      <c r="K273" s="310" t="s">
        <v>2898</v>
      </c>
      <c r="L273" s="310" t="s">
        <v>2898</v>
      </c>
      <c r="M273" s="310" t="s">
        <v>2898</v>
      </c>
      <c r="N273" s="310" t="s">
        <v>2898</v>
      </c>
      <c r="O273" s="310" t="s">
        <v>2898</v>
      </c>
      <c r="P273" s="310" t="s">
        <v>2898</v>
      </c>
      <c r="Q273" s="310" t="s">
        <v>2898</v>
      </c>
      <c r="R273" s="310" t="s">
        <v>2898</v>
      </c>
      <c r="S273" s="310" t="s">
        <v>2898</v>
      </c>
      <c r="T273" s="310" t="s">
        <v>2898</v>
      </c>
      <c r="U273" s="310" t="s">
        <v>2898</v>
      </c>
      <c r="V273" s="310" t="s">
        <v>2898</v>
      </c>
      <c r="W273" s="310" t="s">
        <v>2898</v>
      </c>
      <c r="X273" s="310" t="s">
        <v>2898</v>
      </c>
      <c r="Y273" s="310" t="s">
        <v>2898</v>
      </c>
      <c r="Z273" s="310" t="s">
        <v>2898</v>
      </c>
      <c r="AA273" s="310" t="s">
        <v>2898</v>
      </c>
      <c r="AB273" s="310" t="s">
        <v>2898</v>
      </c>
      <c r="AC273" s="310" t="s">
        <v>2898</v>
      </c>
      <c r="AD273" s="310" t="s">
        <v>2898</v>
      </c>
      <c r="AE273" s="310" t="s">
        <v>2898</v>
      </c>
      <c r="AF273" s="310" t="s">
        <v>2898</v>
      </c>
      <c r="AG273" s="310" t="s">
        <v>2898</v>
      </c>
      <c r="AH273" s="310" t="s">
        <v>2898</v>
      </c>
      <c r="AI273" s="310" t="s">
        <v>2898</v>
      </c>
      <c r="AJ273" s="310" t="s">
        <v>2898</v>
      </c>
      <c r="AK273" s="310" t="s">
        <v>2898</v>
      </c>
      <c r="AL273" s="310" t="s">
        <v>2898</v>
      </c>
    </row>
    <row r="274" spans="3:38" hidden="1" outlineLevel="1" x14ac:dyDescent="0.3">
      <c r="C274" s="521" t="s">
        <v>3140</v>
      </c>
      <c r="D274" s="590" t="s">
        <v>3317</v>
      </c>
      <c r="E274" s="310" t="s">
        <v>2898</v>
      </c>
      <c r="F274" s="310" t="s">
        <v>2898</v>
      </c>
      <c r="G274" s="310" t="s">
        <v>2898</v>
      </c>
      <c r="H274" s="310" t="s">
        <v>2898</v>
      </c>
      <c r="I274" s="310" t="s">
        <v>2898</v>
      </c>
      <c r="J274" s="310" t="s">
        <v>2898</v>
      </c>
      <c r="K274" s="310" t="s">
        <v>2898</v>
      </c>
      <c r="L274" s="310" t="s">
        <v>2898</v>
      </c>
      <c r="M274" s="310" t="s">
        <v>2898</v>
      </c>
      <c r="N274" s="310" t="s">
        <v>2898</v>
      </c>
      <c r="O274" s="310" t="s">
        <v>2898</v>
      </c>
      <c r="P274" s="310" t="s">
        <v>2898</v>
      </c>
      <c r="Q274" s="310" t="s">
        <v>2898</v>
      </c>
      <c r="R274" s="310" t="s">
        <v>2898</v>
      </c>
      <c r="S274" s="310" t="s">
        <v>2898</v>
      </c>
      <c r="T274" s="310" t="s">
        <v>2898</v>
      </c>
      <c r="U274" s="310" t="s">
        <v>2898</v>
      </c>
      <c r="V274" s="310" t="s">
        <v>2898</v>
      </c>
      <c r="W274" s="310" t="s">
        <v>2898</v>
      </c>
      <c r="X274" s="310" t="s">
        <v>2898</v>
      </c>
      <c r="Y274" s="310" t="s">
        <v>2898</v>
      </c>
      <c r="Z274" s="310" t="s">
        <v>2898</v>
      </c>
      <c r="AA274" s="310" t="s">
        <v>2898</v>
      </c>
      <c r="AB274" s="310" t="s">
        <v>2898</v>
      </c>
      <c r="AC274" s="310" t="s">
        <v>2898</v>
      </c>
      <c r="AD274" s="310" t="s">
        <v>2898</v>
      </c>
      <c r="AE274" s="310" t="s">
        <v>2898</v>
      </c>
      <c r="AF274" s="310" t="s">
        <v>2898</v>
      </c>
      <c r="AG274" s="310" t="s">
        <v>2898</v>
      </c>
      <c r="AH274" s="310" t="s">
        <v>2898</v>
      </c>
      <c r="AI274" s="310" t="s">
        <v>2898</v>
      </c>
      <c r="AJ274" s="310" t="s">
        <v>2898</v>
      </c>
      <c r="AK274" s="310" t="s">
        <v>2898</v>
      </c>
      <c r="AL274" s="310" t="s">
        <v>2898</v>
      </c>
    </row>
    <row r="275" spans="3:38" hidden="1" outlineLevel="1" x14ac:dyDescent="0.3">
      <c r="C275" s="521" t="s">
        <v>3140</v>
      </c>
      <c r="D275" s="590" t="s">
        <v>3318</v>
      </c>
      <c r="E275" s="310" t="s">
        <v>2898</v>
      </c>
      <c r="F275" s="310" t="s">
        <v>2898</v>
      </c>
      <c r="G275" s="310" t="s">
        <v>2898</v>
      </c>
      <c r="H275" s="310" t="s">
        <v>2898</v>
      </c>
      <c r="I275" s="310" t="s">
        <v>2898</v>
      </c>
      <c r="J275" s="310" t="s">
        <v>2898</v>
      </c>
      <c r="K275" s="310" t="s">
        <v>2898</v>
      </c>
      <c r="L275" s="310" t="s">
        <v>2898</v>
      </c>
      <c r="M275" s="310" t="s">
        <v>2898</v>
      </c>
      <c r="N275" s="310" t="s">
        <v>2898</v>
      </c>
      <c r="O275" s="310" t="s">
        <v>2898</v>
      </c>
      <c r="P275" s="310" t="s">
        <v>2898</v>
      </c>
      <c r="Q275" s="310" t="s">
        <v>2898</v>
      </c>
      <c r="R275" s="310" t="s">
        <v>2898</v>
      </c>
      <c r="S275" s="310" t="s">
        <v>2898</v>
      </c>
      <c r="T275" s="310" t="s">
        <v>2898</v>
      </c>
      <c r="U275" s="310" t="s">
        <v>2898</v>
      </c>
      <c r="V275" s="310" t="s">
        <v>2898</v>
      </c>
      <c r="W275" s="310" t="s">
        <v>2898</v>
      </c>
      <c r="X275" s="310" t="s">
        <v>2898</v>
      </c>
      <c r="Y275" s="310" t="s">
        <v>2898</v>
      </c>
      <c r="Z275" s="310" t="s">
        <v>2898</v>
      </c>
      <c r="AA275" s="310" t="s">
        <v>2898</v>
      </c>
      <c r="AB275" s="310" t="s">
        <v>2898</v>
      </c>
      <c r="AC275" s="310" t="s">
        <v>2898</v>
      </c>
      <c r="AD275" s="310" t="s">
        <v>2898</v>
      </c>
      <c r="AE275" s="310" t="s">
        <v>2898</v>
      </c>
      <c r="AF275" s="310" t="s">
        <v>2898</v>
      </c>
      <c r="AG275" s="310" t="s">
        <v>2898</v>
      </c>
      <c r="AH275" s="310" t="s">
        <v>2898</v>
      </c>
      <c r="AI275" s="310" t="s">
        <v>2898</v>
      </c>
      <c r="AJ275" s="310" t="s">
        <v>2898</v>
      </c>
      <c r="AK275" s="310" t="s">
        <v>2898</v>
      </c>
      <c r="AL275" s="310" t="s">
        <v>2898</v>
      </c>
    </row>
    <row r="276" spans="3:38" hidden="1" outlineLevel="1" x14ac:dyDescent="0.3">
      <c r="C276" s="521" t="s">
        <v>3140</v>
      </c>
      <c r="D276" s="590" t="s">
        <v>3319</v>
      </c>
      <c r="E276" s="310" t="s">
        <v>2898</v>
      </c>
      <c r="F276" s="310" t="s">
        <v>2898</v>
      </c>
      <c r="G276" s="310" t="s">
        <v>2898</v>
      </c>
      <c r="H276" s="310" t="s">
        <v>2898</v>
      </c>
      <c r="I276" s="310" t="s">
        <v>2898</v>
      </c>
      <c r="J276" s="310" t="s">
        <v>2898</v>
      </c>
      <c r="K276" s="310" t="s">
        <v>2898</v>
      </c>
      <c r="L276" s="310" t="s">
        <v>2898</v>
      </c>
      <c r="M276" s="310" t="s">
        <v>2898</v>
      </c>
      <c r="N276" s="310" t="s">
        <v>2898</v>
      </c>
      <c r="O276" s="310" t="s">
        <v>2898</v>
      </c>
      <c r="P276" s="310" t="s">
        <v>2898</v>
      </c>
      <c r="Q276" s="310" t="s">
        <v>2898</v>
      </c>
      <c r="R276" s="310" t="s">
        <v>2898</v>
      </c>
      <c r="S276" s="310" t="s">
        <v>2898</v>
      </c>
      <c r="T276" s="310" t="s">
        <v>2898</v>
      </c>
      <c r="U276" s="310" t="s">
        <v>2898</v>
      </c>
      <c r="V276" s="310" t="s">
        <v>2898</v>
      </c>
      <c r="W276" s="310" t="s">
        <v>2898</v>
      </c>
      <c r="X276" s="310" t="s">
        <v>2898</v>
      </c>
      <c r="Y276" s="310" t="s">
        <v>2898</v>
      </c>
      <c r="Z276" s="310" t="s">
        <v>2898</v>
      </c>
      <c r="AA276" s="310" t="s">
        <v>2898</v>
      </c>
      <c r="AB276" s="310" t="s">
        <v>2898</v>
      </c>
      <c r="AC276" s="310" t="s">
        <v>2898</v>
      </c>
      <c r="AD276" s="310" t="s">
        <v>2898</v>
      </c>
      <c r="AE276" s="310" t="s">
        <v>2898</v>
      </c>
      <c r="AF276" s="310" t="s">
        <v>2898</v>
      </c>
      <c r="AG276" s="310" t="s">
        <v>2898</v>
      </c>
      <c r="AH276" s="310" t="s">
        <v>2898</v>
      </c>
      <c r="AI276" s="310" t="s">
        <v>2898</v>
      </c>
      <c r="AJ276" s="310" t="s">
        <v>2898</v>
      </c>
      <c r="AK276" s="310" t="s">
        <v>2898</v>
      </c>
      <c r="AL276" s="310" t="s">
        <v>2898</v>
      </c>
    </row>
    <row r="277" spans="3:38" hidden="1" outlineLevel="1" x14ac:dyDescent="0.3">
      <c r="C277" s="521" t="s">
        <v>3140</v>
      </c>
      <c r="D277" s="590" t="s">
        <v>3320</v>
      </c>
      <c r="E277" s="310" t="s">
        <v>2898</v>
      </c>
      <c r="F277" s="310" t="s">
        <v>2898</v>
      </c>
      <c r="G277" s="310" t="s">
        <v>2898</v>
      </c>
      <c r="H277" s="310" t="s">
        <v>2898</v>
      </c>
      <c r="I277" s="310" t="s">
        <v>2898</v>
      </c>
      <c r="J277" s="310" t="s">
        <v>2898</v>
      </c>
      <c r="K277" s="310" t="s">
        <v>2898</v>
      </c>
      <c r="L277" s="310" t="s">
        <v>2898</v>
      </c>
      <c r="M277" s="310" t="s">
        <v>2898</v>
      </c>
      <c r="N277" s="310" t="s">
        <v>2898</v>
      </c>
      <c r="O277" s="310" t="s">
        <v>2898</v>
      </c>
      <c r="P277" s="310" t="s">
        <v>2898</v>
      </c>
      <c r="Q277" s="310" t="s">
        <v>2898</v>
      </c>
      <c r="R277" s="310" t="s">
        <v>2898</v>
      </c>
      <c r="S277" s="310" t="s">
        <v>2898</v>
      </c>
      <c r="T277" s="310" t="s">
        <v>2898</v>
      </c>
      <c r="U277" s="310" t="s">
        <v>2898</v>
      </c>
      <c r="V277" s="310" t="s">
        <v>2898</v>
      </c>
      <c r="W277" s="310" t="s">
        <v>2898</v>
      </c>
      <c r="X277" s="310" t="s">
        <v>2898</v>
      </c>
      <c r="Y277" s="310" t="s">
        <v>2898</v>
      </c>
      <c r="Z277" s="310" t="s">
        <v>2898</v>
      </c>
      <c r="AA277" s="310" t="s">
        <v>2898</v>
      </c>
      <c r="AB277" s="310" t="s">
        <v>2898</v>
      </c>
      <c r="AC277" s="310" t="s">
        <v>2898</v>
      </c>
      <c r="AD277" s="310" t="s">
        <v>2898</v>
      </c>
      <c r="AE277" s="310" t="s">
        <v>2898</v>
      </c>
      <c r="AF277" s="310" t="s">
        <v>2898</v>
      </c>
      <c r="AG277" s="310" t="s">
        <v>2898</v>
      </c>
      <c r="AH277" s="310" t="s">
        <v>2898</v>
      </c>
      <c r="AI277" s="310" t="s">
        <v>2898</v>
      </c>
      <c r="AJ277" s="310" t="s">
        <v>2898</v>
      </c>
      <c r="AK277" s="310" t="s">
        <v>2898</v>
      </c>
      <c r="AL277" s="310" t="s">
        <v>2898</v>
      </c>
    </row>
    <row r="278" spans="3:38" hidden="1" outlineLevel="1" x14ac:dyDescent="0.3">
      <c r="C278" s="521" t="s">
        <v>3140</v>
      </c>
      <c r="D278" s="590" t="s">
        <v>3321</v>
      </c>
      <c r="E278" s="310" t="s">
        <v>2898</v>
      </c>
      <c r="F278" s="310" t="s">
        <v>2898</v>
      </c>
      <c r="G278" s="310" t="s">
        <v>2898</v>
      </c>
      <c r="H278" s="310" t="s">
        <v>2898</v>
      </c>
      <c r="I278" s="310" t="s">
        <v>2898</v>
      </c>
      <c r="J278" s="310" t="s">
        <v>2898</v>
      </c>
      <c r="K278" s="310" t="s">
        <v>2898</v>
      </c>
      <c r="L278" s="310" t="s">
        <v>2898</v>
      </c>
      <c r="M278" s="310" t="s">
        <v>2898</v>
      </c>
      <c r="N278" s="310" t="s">
        <v>2898</v>
      </c>
      <c r="O278" s="310" t="s">
        <v>2898</v>
      </c>
      <c r="P278" s="310" t="s">
        <v>2898</v>
      </c>
      <c r="Q278" s="310" t="s">
        <v>2898</v>
      </c>
      <c r="R278" s="310" t="s">
        <v>2898</v>
      </c>
      <c r="S278" s="310" t="s">
        <v>2898</v>
      </c>
      <c r="T278" s="310" t="s">
        <v>2898</v>
      </c>
      <c r="U278" s="310" t="s">
        <v>2898</v>
      </c>
      <c r="V278" s="310" t="s">
        <v>2898</v>
      </c>
      <c r="W278" s="310" t="s">
        <v>2898</v>
      </c>
      <c r="X278" s="310" t="s">
        <v>2898</v>
      </c>
      <c r="Y278" s="310" t="s">
        <v>2898</v>
      </c>
      <c r="Z278" s="310" t="s">
        <v>2898</v>
      </c>
      <c r="AA278" s="310" t="s">
        <v>2898</v>
      </c>
      <c r="AB278" s="310" t="s">
        <v>2898</v>
      </c>
      <c r="AC278" s="310" t="s">
        <v>2898</v>
      </c>
      <c r="AD278" s="310" t="s">
        <v>2898</v>
      </c>
      <c r="AE278" s="310" t="s">
        <v>2898</v>
      </c>
      <c r="AF278" s="310" t="s">
        <v>2898</v>
      </c>
      <c r="AG278" s="310" t="s">
        <v>2898</v>
      </c>
      <c r="AH278" s="310" t="s">
        <v>2898</v>
      </c>
      <c r="AI278" s="310" t="s">
        <v>2898</v>
      </c>
      <c r="AJ278" s="310" t="s">
        <v>2898</v>
      </c>
      <c r="AK278" s="310" t="s">
        <v>2898</v>
      </c>
      <c r="AL278" s="310" t="s">
        <v>2898</v>
      </c>
    </row>
    <row r="279" spans="3:38" hidden="1" outlineLevel="1" x14ac:dyDescent="0.3">
      <c r="C279" s="521" t="s">
        <v>3140</v>
      </c>
      <c r="D279" s="590" t="s">
        <v>3322</v>
      </c>
      <c r="E279" s="310" t="s">
        <v>2898</v>
      </c>
      <c r="F279" s="310" t="s">
        <v>2898</v>
      </c>
      <c r="G279" s="310" t="s">
        <v>2898</v>
      </c>
      <c r="H279" s="310" t="s">
        <v>2898</v>
      </c>
      <c r="I279" s="310" t="s">
        <v>2898</v>
      </c>
      <c r="J279" s="310" t="s">
        <v>2898</v>
      </c>
      <c r="K279" s="310" t="s">
        <v>2898</v>
      </c>
      <c r="L279" s="310" t="s">
        <v>2898</v>
      </c>
      <c r="M279" s="310" t="s">
        <v>2898</v>
      </c>
      <c r="N279" s="310" t="s">
        <v>2898</v>
      </c>
      <c r="O279" s="310" t="s">
        <v>2898</v>
      </c>
      <c r="P279" s="310" t="s">
        <v>2898</v>
      </c>
      <c r="Q279" s="310" t="s">
        <v>2898</v>
      </c>
      <c r="R279" s="310" t="s">
        <v>2898</v>
      </c>
      <c r="S279" s="310" t="s">
        <v>2898</v>
      </c>
      <c r="T279" s="310" t="s">
        <v>2898</v>
      </c>
      <c r="U279" s="310" t="s">
        <v>2898</v>
      </c>
      <c r="V279" s="310" t="s">
        <v>2898</v>
      </c>
      <c r="W279" s="310" t="s">
        <v>2898</v>
      </c>
      <c r="X279" s="310" t="s">
        <v>2898</v>
      </c>
      <c r="Y279" s="310" t="s">
        <v>2898</v>
      </c>
      <c r="Z279" s="310" t="s">
        <v>2898</v>
      </c>
      <c r="AA279" s="310" t="s">
        <v>2898</v>
      </c>
      <c r="AB279" s="310" t="s">
        <v>2898</v>
      </c>
      <c r="AC279" s="310" t="s">
        <v>2898</v>
      </c>
      <c r="AD279" s="310" t="s">
        <v>2898</v>
      </c>
      <c r="AE279" s="310" t="s">
        <v>2898</v>
      </c>
      <c r="AF279" s="310" t="s">
        <v>2898</v>
      </c>
      <c r="AG279" s="310" t="s">
        <v>2898</v>
      </c>
      <c r="AH279" s="310" t="s">
        <v>2898</v>
      </c>
      <c r="AI279" s="310" t="s">
        <v>2898</v>
      </c>
      <c r="AJ279" s="310" t="s">
        <v>2898</v>
      </c>
      <c r="AK279" s="310" t="s">
        <v>2898</v>
      </c>
      <c r="AL279" s="310" t="s">
        <v>2898</v>
      </c>
    </row>
    <row r="280" spans="3:38" hidden="1" outlineLevel="1" x14ac:dyDescent="0.3">
      <c r="C280" s="521" t="s">
        <v>3140</v>
      </c>
      <c r="D280" s="590" t="s">
        <v>3323</v>
      </c>
      <c r="E280" s="310" t="s">
        <v>2898</v>
      </c>
      <c r="F280" s="310" t="s">
        <v>2898</v>
      </c>
      <c r="G280" s="310" t="s">
        <v>2898</v>
      </c>
      <c r="H280" s="310" t="s">
        <v>2898</v>
      </c>
      <c r="I280" s="310" t="s">
        <v>2898</v>
      </c>
      <c r="J280" s="310" t="s">
        <v>2898</v>
      </c>
      <c r="K280" s="310" t="s">
        <v>2898</v>
      </c>
      <c r="L280" s="310" t="s">
        <v>2898</v>
      </c>
      <c r="M280" s="310" t="s">
        <v>2898</v>
      </c>
      <c r="N280" s="310" t="s">
        <v>2898</v>
      </c>
      <c r="O280" s="310" t="s">
        <v>2898</v>
      </c>
      <c r="P280" s="310" t="s">
        <v>2898</v>
      </c>
      <c r="Q280" s="310" t="s">
        <v>2898</v>
      </c>
      <c r="R280" s="310" t="s">
        <v>2898</v>
      </c>
      <c r="S280" s="310" t="s">
        <v>2898</v>
      </c>
      <c r="T280" s="310" t="s">
        <v>2898</v>
      </c>
      <c r="U280" s="310" t="s">
        <v>2898</v>
      </c>
      <c r="V280" s="310" t="s">
        <v>2898</v>
      </c>
      <c r="W280" s="310" t="s">
        <v>2898</v>
      </c>
      <c r="X280" s="310" t="s">
        <v>2898</v>
      </c>
      <c r="Y280" s="310" t="s">
        <v>2898</v>
      </c>
      <c r="Z280" s="310" t="s">
        <v>2898</v>
      </c>
      <c r="AA280" s="310" t="s">
        <v>2898</v>
      </c>
      <c r="AB280" s="310" t="s">
        <v>2898</v>
      </c>
      <c r="AC280" s="310" t="s">
        <v>2898</v>
      </c>
      <c r="AD280" s="310" t="s">
        <v>2898</v>
      </c>
      <c r="AE280" s="310" t="s">
        <v>2898</v>
      </c>
      <c r="AF280" s="310" t="s">
        <v>2898</v>
      </c>
      <c r="AG280" s="310" t="s">
        <v>2898</v>
      </c>
      <c r="AH280" s="310" t="s">
        <v>2898</v>
      </c>
      <c r="AI280" s="310" t="s">
        <v>2898</v>
      </c>
      <c r="AJ280" s="310" t="s">
        <v>2898</v>
      </c>
      <c r="AK280" s="310" t="s">
        <v>2898</v>
      </c>
      <c r="AL280" s="310" t="s">
        <v>2898</v>
      </c>
    </row>
    <row r="281" spans="3:38" hidden="1" outlineLevel="1" x14ac:dyDescent="0.3">
      <c r="C281" s="521" t="s">
        <v>3140</v>
      </c>
      <c r="D281" s="590" t="s">
        <v>3324</v>
      </c>
      <c r="E281" s="310" t="s">
        <v>2898</v>
      </c>
      <c r="F281" s="310" t="s">
        <v>2898</v>
      </c>
      <c r="G281" s="310" t="s">
        <v>2898</v>
      </c>
      <c r="H281" s="310" t="s">
        <v>2898</v>
      </c>
      <c r="I281" s="310" t="s">
        <v>2898</v>
      </c>
      <c r="J281" s="310" t="s">
        <v>2898</v>
      </c>
      <c r="K281" s="310" t="s">
        <v>2898</v>
      </c>
      <c r="L281" s="310" t="s">
        <v>2898</v>
      </c>
      <c r="M281" s="310" t="s">
        <v>2898</v>
      </c>
      <c r="N281" s="310" t="s">
        <v>2898</v>
      </c>
      <c r="O281" s="310" t="s">
        <v>2898</v>
      </c>
      <c r="P281" s="310" t="s">
        <v>2898</v>
      </c>
      <c r="Q281" s="310" t="s">
        <v>2898</v>
      </c>
      <c r="R281" s="310" t="s">
        <v>2898</v>
      </c>
      <c r="S281" s="310" t="s">
        <v>2898</v>
      </c>
      <c r="T281" s="310" t="s">
        <v>2898</v>
      </c>
      <c r="U281" s="310" t="s">
        <v>2898</v>
      </c>
      <c r="V281" s="310" t="s">
        <v>2898</v>
      </c>
      <c r="W281" s="310" t="s">
        <v>2898</v>
      </c>
      <c r="X281" s="310" t="s">
        <v>2898</v>
      </c>
      <c r="Y281" s="310" t="s">
        <v>2898</v>
      </c>
      <c r="Z281" s="310" t="s">
        <v>2898</v>
      </c>
      <c r="AA281" s="310" t="s">
        <v>2898</v>
      </c>
      <c r="AB281" s="310" t="s">
        <v>2898</v>
      </c>
      <c r="AC281" s="310" t="s">
        <v>2898</v>
      </c>
      <c r="AD281" s="310" t="s">
        <v>2898</v>
      </c>
      <c r="AE281" s="310" t="s">
        <v>2898</v>
      </c>
      <c r="AF281" s="310" t="s">
        <v>2898</v>
      </c>
      <c r="AG281" s="310" t="s">
        <v>2898</v>
      </c>
      <c r="AH281" s="310" t="s">
        <v>2898</v>
      </c>
      <c r="AI281" s="310" t="s">
        <v>2898</v>
      </c>
      <c r="AJ281" s="310" t="s">
        <v>2898</v>
      </c>
      <c r="AK281" s="310" t="s">
        <v>2898</v>
      </c>
      <c r="AL281" s="310" t="s">
        <v>2898</v>
      </c>
    </row>
    <row r="282" spans="3:38" hidden="1" outlineLevel="1" x14ac:dyDescent="0.3">
      <c r="C282" s="521" t="s">
        <v>3140</v>
      </c>
      <c r="D282" s="590" t="s">
        <v>3325</v>
      </c>
      <c r="E282" s="310" t="s">
        <v>2898</v>
      </c>
      <c r="F282" s="310" t="s">
        <v>2898</v>
      </c>
      <c r="G282" s="310" t="s">
        <v>2898</v>
      </c>
      <c r="H282" s="310" t="s">
        <v>2898</v>
      </c>
      <c r="I282" s="310" t="s">
        <v>2898</v>
      </c>
      <c r="J282" s="310" t="s">
        <v>2898</v>
      </c>
      <c r="K282" s="310" t="s">
        <v>2898</v>
      </c>
      <c r="L282" s="310" t="s">
        <v>2898</v>
      </c>
      <c r="M282" s="310" t="s">
        <v>2898</v>
      </c>
      <c r="N282" s="310" t="s">
        <v>2898</v>
      </c>
      <c r="O282" s="310" t="s">
        <v>2898</v>
      </c>
      <c r="P282" s="310" t="s">
        <v>2898</v>
      </c>
      <c r="Q282" s="310" t="s">
        <v>2898</v>
      </c>
      <c r="R282" s="310" t="s">
        <v>2898</v>
      </c>
      <c r="S282" s="310" t="s">
        <v>2898</v>
      </c>
      <c r="T282" s="310" t="s">
        <v>2898</v>
      </c>
      <c r="U282" s="310" t="s">
        <v>2898</v>
      </c>
      <c r="V282" s="310" t="s">
        <v>2898</v>
      </c>
      <c r="W282" s="310" t="s">
        <v>2898</v>
      </c>
      <c r="X282" s="310" t="s">
        <v>2898</v>
      </c>
      <c r="Y282" s="310" t="s">
        <v>2898</v>
      </c>
      <c r="Z282" s="310" t="s">
        <v>2898</v>
      </c>
      <c r="AA282" s="310" t="s">
        <v>2898</v>
      </c>
      <c r="AB282" s="310" t="s">
        <v>2898</v>
      </c>
      <c r="AC282" s="310" t="s">
        <v>2898</v>
      </c>
      <c r="AD282" s="310" t="s">
        <v>2898</v>
      </c>
      <c r="AE282" s="310" t="s">
        <v>2898</v>
      </c>
      <c r="AF282" s="310" t="s">
        <v>2898</v>
      </c>
      <c r="AG282" s="310" t="s">
        <v>2898</v>
      </c>
      <c r="AH282" s="310" t="s">
        <v>2898</v>
      </c>
      <c r="AI282" s="310" t="s">
        <v>2898</v>
      </c>
      <c r="AJ282" s="310" t="s">
        <v>2898</v>
      </c>
      <c r="AK282" s="310" t="s">
        <v>2898</v>
      </c>
      <c r="AL282" s="310" t="s">
        <v>2898</v>
      </c>
    </row>
    <row r="283" spans="3:38" hidden="1" outlineLevel="1" x14ac:dyDescent="0.3">
      <c r="C283" s="521" t="s">
        <v>3140</v>
      </c>
      <c r="D283" s="590" t="s">
        <v>3326</v>
      </c>
      <c r="E283" s="310" t="s">
        <v>2898</v>
      </c>
      <c r="F283" s="310" t="s">
        <v>2898</v>
      </c>
      <c r="G283" s="310" t="s">
        <v>2898</v>
      </c>
      <c r="H283" s="310" t="s">
        <v>2898</v>
      </c>
      <c r="I283" s="310" t="s">
        <v>2898</v>
      </c>
      <c r="J283" s="310" t="s">
        <v>2898</v>
      </c>
      <c r="K283" s="310" t="s">
        <v>2898</v>
      </c>
      <c r="L283" s="310" t="s">
        <v>2898</v>
      </c>
      <c r="M283" s="310" t="s">
        <v>2898</v>
      </c>
      <c r="N283" s="310" t="s">
        <v>2898</v>
      </c>
      <c r="O283" s="310" t="s">
        <v>2898</v>
      </c>
      <c r="P283" s="310" t="s">
        <v>2898</v>
      </c>
      <c r="Q283" s="310" t="s">
        <v>2898</v>
      </c>
      <c r="R283" s="310" t="s">
        <v>2898</v>
      </c>
      <c r="S283" s="310" t="s">
        <v>2898</v>
      </c>
      <c r="T283" s="310" t="s">
        <v>2898</v>
      </c>
      <c r="U283" s="310" t="s">
        <v>2898</v>
      </c>
      <c r="V283" s="310" t="s">
        <v>2898</v>
      </c>
      <c r="W283" s="310" t="s">
        <v>2898</v>
      </c>
      <c r="X283" s="310" t="s">
        <v>2898</v>
      </c>
      <c r="Y283" s="310" t="s">
        <v>2898</v>
      </c>
      <c r="Z283" s="310" t="s">
        <v>2898</v>
      </c>
      <c r="AA283" s="310" t="s">
        <v>2898</v>
      </c>
      <c r="AB283" s="310" t="s">
        <v>2898</v>
      </c>
      <c r="AC283" s="310" t="s">
        <v>2898</v>
      </c>
      <c r="AD283" s="310" t="s">
        <v>2898</v>
      </c>
      <c r="AE283" s="310" t="s">
        <v>2898</v>
      </c>
      <c r="AF283" s="310" t="s">
        <v>2898</v>
      </c>
      <c r="AG283" s="310" t="s">
        <v>2898</v>
      </c>
      <c r="AH283" s="310" t="s">
        <v>2898</v>
      </c>
      <c r="AI283" s="310" t="s">
        <v>2898</v>
      </c>
      <c r="AJ283" s="310" t="s">
        <v>2898</v>
      </c>
      <c r="AK283" s="310" t="s">
        <v>2898</v>
      </c>
      <c r="AL283" s="310" t="s">
        <v>2898</v>
      </c>
    </row>
    <row r="284" spans="3:38" hidden="1" outlineLevel="1" x14ac:dyDescent="0.3">
      <c r="C284" s="521" t="s">
        <v>3140</v>
      </c>
      <c r="D284" s="590" t="s">
        <v>3327</v>
      </c>
      <c r="E284" s="310" t="s">
        <v>2898</v>
      </c>
      <c r="F284" s="310" t="s">
        <v>2898</v>
      </c>
      <c r="G284" s="310" t="s">
        <v>2898</v>
      </c>
      <c r="H284" s="310" t="s">
        <v>2898</v>
      </c>
      <c r="I284" s="310" t="s">
        <v>2898</v>
      </c>
      <c r="J284" s="310" t="s">
        <v>2898</v>
      </c>
      <c r="K284" s="310" t="s">
        <v>2898</v>
      </c>
      <c r="L284" s="310" t="s">
        <v>2898</v>
      </c>
      <c r="M284" s="310" t="s">
        <v>2898</v>
      </c>
      <c r="N284" s="310" t="s">
        <v>2898</v>
      </c>
      <c r="O284" s="310" t="s">
        <v>2898</v>
      </c>
      <c r="P284" s="310" t="s">
        <v>2898</v>
      </c>
      <c r="Q284" s="310" t="s">
        <v>2898</v>
      </c>
      <c r="R284" s="310" t="s">
        <v>2898</v>
      </c>
      <c r="S284" s="310" t="s">
        <v>2898</v>
      </c>
      <c r="T284" s="310" t="s">
        <v>2898</v>
      </c>
      <c r="U284" s="310" t="s">
        <v>2898</v>
      </c>
      <c r="V284" s="310" t="s">
        <v>2898</v>
      </c>
      <c r="W284" s="310" t="s">
        <v>2898</v>
      </c>
      <c r="X284" s="310" t="s">
        <v>2898</v>
      </c>
      <c r="Y284" s="310" t="s">
        <v>2898</v>
      </c>
      <c r="Z284" s="310" t="s">
        <v>2898</v>
      </c>
      <c r="AA284" s="310" t="s">
        <v>2898</v>
      </c>
      <c r="AB284" s="310" t="s">
        <v>2898</v>
      </c>
      <c r="AC284" s="310" t="s">
        <v>2898</v>
      </c>
      <c r="AD284" s="310" t="s">
        <v>2898</v>
      </c>
      <c r="AE284" s="310" t="s">
        <v>2898</v>
      </c>
      <c r="AF284" s="310" t="s">
        <v>2898</v>
      </c>
      <c r="AG284" s="310" t="s">
        <v>2898</v>
      </c>
      <c r="AH284" s="310" t="s">
        <v>2898</v>
      </c>
      <c r="AI284" s="310" t="s">
        <v>2898</v>
      </c>
      <c r="AJ284" s="310" t="s">
        <v>2898</v>
      </c>
      <c r="AK284" s="310" t="s">
        <v>2898</v>
      </c>
      <c r="AL284" s="310" t="s">
        <v>2898</v>
      </c>
    </row>
    <row r="285" spans="3:38" hidden="1" outlineLevel="1" x14ac:dyDescent="0.3">
      <c r="C285" s="521" t="s">
        <v>3140</v>
      </c>
      <c r="D285" s="590" t="s">
        <v>3328</v>
      </c>
      <c r="E285" s="310" t="s">
        <v>2898</v>
      </c>
      <c r="F285" s="310" t="s">
        <v>2898</v>
      </c>
      <c r="G285" s="310" t="s">
        <v>2898</v>
      </c>
      <c r="H285" s="310" t="s">
        <v>2898</v>
      </c>
      <c r="I285" s="310" t="s">
        <v>2898</v>
      </c>
      <c r="J285" s="310" t="s">
        <v>2898</v>
      </c>
      <c r="K285" s="310" t="s">
        <v>2898</v>
      </c>
      <c r="L285" s="310" t="s">
        <v>2898</v>
      </c>
      <c r="M285" s="310" t="s">
        <v>2898</v>
      </c>
      <c r="N285" s="310" t="s">
        <v>2898</v>
      </c>
      <c r="O285" s="310" t="s">
        <v>2898</v>
      </c>
      <c r="P285" s="310" t="s">
        <v>2898</v>
      </c>
      <c r="Q285" s="310" t="s">
        <v>2898</v>
      </c>
      <c r="R285" s="310" t="s">
        <v>2898</v>
      </c>
      <c r="S285" s="310" t="s">
        <v>2898</v>
      </c>
      <c r="T285" s="310" t="s">
        <v>2898</v>
      </c>
      <c r="U285" s="310" t="s">
        <v>2898</v>
      </c>
      <c r="V285" s="310" t="s">
        <v>2898</v>
      </c>
      <c r="W285" s="310" t="s">
        <v>2898</v>
      </c>
      <c r="X285" s="310" t="s">
        <v>2898</v>
      </c>
      <c r="Y285" s="310" t="s">
        <v>2898</v>
      </c>
      <c r="Z285" s="310" t="s">
        <v>2898</v>
      </c>
      <c r="AA285" s="310" t="s">
        <v>2898</v>
      </c>
      <c r="AB285" s="310" t="s">
        <v>2898</v>
      </c>
      <c r="AC285" s="310" t="s">
        <v>2898</v>
      </c>
      <c r="AD285" s="310" t="s">
        <v>2898</v>
      </c>
      <c r="AE285" s="310" t="s">
        <v>2898</v>
      </c>
      <c r="AF285" s="310" t="s">
        <v>2898</v>
      </c>
      <c r="AG285" s="310" t="s">
        <v>2898</v>
      </c>
      <c r="AH285" s="310" t="s">
        <v>2898</v>
      </c>
      <c r="AI285" s="310" t="s">
        <v>2898</v>
      </c>
      <c r="AJ285" s="310" t="s">
        <v>2898</v>
      </c>
      <c r="AK285" s="310" t="s">
        <v>2898</v>
      </c>
      <c r="AL285" s="310" t="s">
        <v>2898</v>
      </c>
    </row>
    <row r="286" spans="3:38" hidden="1" outlineLevel="1" x14ac:dyDescent="0.3">
      <c r="C286" s="521" t="s">
        <v>3140</v>
      </c>
      <c r="D286" s="590" t="s">
        <v>3329</v>
      </c>
      <c r="E286" s="310" t="s">
        <v>2898</v>
      </c>
      <c r="F286" s="310" t="s">
        <v>2898</v>
      </c>
      <c r="G286" s="310" t="s">
        <v>2898</v>
      </c>
      <c r="H286" s="310" t="s">
        <v>2898</v>
      </c>
      <c r="I286" s="310" t="s">
        <v>2898</v>
      </c>
      <c r="J286" s="310" t="s">
        <v>2898</v>
      </c>
      <c r="K286" s="310" t="s">
        <v>2898</v>
      </c>
      <c r="L286" s="310" t="s">
        <v>2898</v>
      </c>
      <c r="M286" s="310" t="s">
        <v>2898</v>
      </c>
      <c r="N286" s="310" t="s">
        <v>2898</v>
      </c>
      <c r="O286" s="310" t="s">
        <v>2898</v>
      </c>
      <c r="P286" s="310" t="s">
        <v>2898</v>
      </c>
      <c r="Q286" s="310" t="s">
        <v>2898</v>
      </c>
      <c r="R286" s="310" t="s">
        <v>2898</v>
      </c>
      <c r="S286" s="310" t="s">
        <v>2898</v>
      </c>
      <c r="T286" s="310" t="s">
        <v>2898</v>
      </c>
      <c r="U286" s="310" t="s">
        <v>2898</v>
      </c>
      <c r="V286" s="310" t="s">
        <v>2898</v>
      </c>
      <c r="W286" s="310" t="s">
        <v>2898</v>
      </c>
      <c r="X286" s="310" t="s">
        <v>2898</v>
      </c>
      <c r="Y286" s="310" t="s">
        <v>2898</v>
      </c>
      <c r="Z286" s="310" t="s">
        <v>2898</v>
      </c>
      <c r="AA286" s="310" t="s">
        <v>2898</v>
      </c>
      <c r="AB286" s="310" t="s">
        <v>2898</v>
      </c>
      <c r="AC286" s="310" t="s">
        <v>2898</v>
      </c>
      <c r="AD286" s="310" t="s">
        <v>2898</v>
      </c>
      <c r="AE286" s="310" t="s">
        <v>2898</v>
      </c>
      <c r="AF286" s="310" t="s">
        <v>2898</v>
      </c>
      <c r="AG286" s="310" t="s">
        <v>2898</v>
      </c>
      <c r="AH286" s="310" t="s">
        <v>2898</v>
      </c>
      <c r="AI286" s="310" t="s">
        <v>2898</v>
      </c>
      <c r="AJ286" s="310" t="s">
        <v>2898</v>
      </c>
      <c r="AK286" s="310" t="s">
        <v>2898</v>
      </c>
      <c r="AL286" s="310" t="s">
        <v>2898</v>
      </c>
    </row>
    <row r="287" spans="3:38" hidden="1" outlineLevel="1" x14ac:dyDescent="0.3">
      <c r="C287" s="521" t="s">
        <v>3140</v>
      </c>
      <c r="D287" s="590" t="s">
        <v>3330</v>
      </c>
      <c r="E287" s="310" t="s">
        <v>2898</v>
      </c>
      <c r="F287" s="310" t="s">
        <v>2898</v>
      </c>
      <c r="G287" s="310" t="s">
        <v>2898</v>
      </c>
      <c r="H287" s="310" t="s">
        <v>2898</v>
      </c>
      <c r="I287" s="310" t="s">
        <v>2898</v>
      </c>
      <c r="J287" s="310" t="s">
        <v>2898</v>
      </c>
      <c r="K287" s="310" t="s">
        <v>2898</v>
      </c>
      <c r="L287" s="310" t="s">
        <v>2898</v>
      </c>
      <c r="M287" s="310" t="s">
        <v>2898</v>
      </c>
      <c r="N287" s="310" t="s">
        <v>2898</v>
      </c>
      <c r="O287" s="310" t="s">
        <v>2898</v>
      </c>
      <c r="P287" s="310" t="s">
        <v>2898</v>
      </c>
      <c r="Q287" s="310" t="s">
        <v>2898</v>
      </c>
      <c r="R287" s="310" t="s">
        <v>2898</v>
      </c>
      <c r="S287" s="310" t="s">
        <v>2898</v>
      </c>
      <c r="T287" s="310" t="s">
        <v>2898</v>
      </c>
      <c r="U287" s="310" t="s">
        <v>2898</v>
      </c>
      <c r="V287" s="310" t="s">
        <v>2898</v>
      </c>
      <c r="W287" s="310" t="s">
        <v>2898</v>
      </c>
      <c r="X287" s="310" t="s">
        <v>2898</v>
      </c>
      <c r="Y287" s="310" t="s">
        <v>2898</v>
      </c>
      <c r="Z287" s="310" t="s">
        <v>2898</v>
      </c>
      <c r="AA287" s="310" t="s">
        <v>2898</v>
      </c>
      <c r="AB287" s="310" t="s">
        <v>2898</v>
      </c>
      <c r="AC287" s="310" t="s">
        <v>2898</v>
      </c>
      <c r="AD287" s="310" t="s">
        <v>2898</v>
      </c>
      <c r="AE287" s="310" t="s">
        <v>2898</v>
      </c>
      <c r="AF287" s="310" t="s">
        <v>2898</v>
      </c>
      <c r="AG287" s="310" t="s">
        <v>2898</v>
      </c>
      <c r="AH287" s="310" t="s">
        <v>2898</v>
      </c>
      <c r="AI287" s="310" t="s">
        <v>2898</v>
      </c>
      <c r="AJ287" s="310" t="s">
        <v>2898</v>
      </c>
      <c r="AK287" s="310" t="s">
        <v>2898</v>
      </c>
      <c r="AL287" s="310" t="s">
        <v>2898</v>
      </c>
    </row>
    <row r="288" spans="3:38" hidden="1" outlineLevel="1" x14ac:dyDescent="0.3">
      <c r="C288" s="521" t="s">
        <v>3140</v>
      </c>
      <c r="D288" s="590" t="s">
        <v>3331</v>
      </c>
      <c r="E288" s="310" t="s">
        <v>2898</v>
      </c>
      <c r="F288" s="310" t="s">
        <v>2898</v>
      </c>
      <c r="G288" s="310" t="s">
        <v>2898</v>
      </c>
      <c r="H288" s="310" t="s">
        <v>2898</v>
      </c>
      <c r="I288" s="310" t="s">
        <v>2898</v>
      </c>
      <c r="J288" s="310" t="s">
        <v>2898</v>
      </c>
      <c r="K288" s="310" t="s">
        <v>2898</v>
      </c>
      <c r="L288" s="310" t="s">
        <v>2898</v>
      </c>
      <c r="M288" s="310" t="s">
        <v>2898</v>
      </c>
      <c r="N288" s="310" t="s">
        <v>2898</v>
      </c>
      <c r="O288" s="310" t="s">
        <v>2898</v>
      </c>
      <c r="P288" s="310" t="s">
        <v>2898</v>
      </c>
      <c r="Q288" s="310" t="s">
        <v>2898</v>
      </c>
      <c r="R288" s="310" t="s">
        <v>2898</v>
      </c>
      <c r="S288" s="310" t="s">
        <v>2898</v>
      </c>
      <c r="T288" s="310" t="s">
        <v>2898</v>
      </c>
      <c r="U288" s="310" t="s">
        <v>2898</v>
      </c>
      <c r="V288" s="310" t="s">
        <v>2898</v>
      </c>
      <c r="W288" s="310" t="s">
        <v>2898</v>
      </c>
      <c r="X288" s="310" t="s">
        <v>2898</v>
      </c>
      <c r="Y288" s="310" t="s">
        <v>2898</v>
      </c>
      <c r="Z288" s="310" t="s">
        <v>2898</v>
      </c>
      <c r="AA288" s="310" t="s">
        <v>2898</v>
      </c>
      <c r="AB288" s="310" t="s">
        <v>2898</v>
      </c>
      <c r="AC288" s="310" t="s">
        <v>2898</v>
      </c>
      <c r="AD288" s="310" t="s">
        <v>2898</v>
      </c>
      <c r="AE288" s="310" t="s">
        <v>2898</v>
      </c>
      <c r="AF288" s="310" t="s">
        <v>2898</v>
      </c>
      <c r="AG288" s="310" t="s">
        <v>2898</v>
      </c>
      <c r="AH288" s="310" t="s">
        <v>2898</v>
      </c>
      <c r="AI288" s="310" t="s">
        <v>2898</v>
      </c>
      <c r="AJ288" s="310" t="s">
        <v>2898</v>
      </c>
      <c r="AK288" s="310" t="s">
        <v>2898</v>
      </c>
      <c r="AL288" s="310" t="s">
        <v>2898</v>
      </c>
    </row>
    <row r="289" spans="3:38" hidden="1" outlineLevel="1" x14ac:dyDescent="0.3">
      <c r="C289" s="521" t="s">
        <v>3140</v>
      </c>
      <c r="D289" s="590" t="s">
        <v>3332</v>
      </c>
      <c r="E289" s="310" t="s">
        <v>2898</v>
      </c>
      <c r="F289" s="310" t="s">
        <v>2898</v>
      </c>
      <c r="G289" s="310" t="s">
        <v>2898</v>
      </c>
      <c r="H289" s="310" t="s">
        <v>2898</v>
      </c>
      <c r="I289" s="310" t="s">
        <v>2898</v>
      </c>
      <c r="J289" s="310" t="s">
        <v>2898</v>
      </c>
      <c r="K289" s="310" t="s">
        <v>2898</v>
      </c>
      <c r="L289" s="310" t="s">
        <v>2898</v>
      </c>
      <c r="M289" s="310" t="s">
        <v>2898</v>
      </c>
      <c r="N289" s="310" t="s">
        <v>2898</v>
      </c>
      <c r="O289" s="310" t="s">
        <v>2898</v>
      </c>
      <c r="P289" s="310" t="s">
        <v>2898</v>
      </c>
      <c r="Q289" s="310" t="s">
        <v>2898</v>
      </c>
      <c r="R289" s="310" t="s">
        <v>2898</v>
      </c>
      <c r="S289" s="310" t="s">
        <v>2898</v>
      </c>
      <c r="T289" s="310" t="s">
        <v>2898</v>
      </c>
      <c r="U289" s="310" t="s">
        <v>2898</v>
      </c>
      <c r="V289" s="310" t="s">
        <v>2898</v>
      </c>
      <c r="W289" s="310" t="s">
        <v>2898</v>
      </c>
      <c r="X289" s="310" t="s">
        <v>2898</v>
      </c>
      <c r="Y289" s="310" t="s">
        <v>2898</v>
      </c>
      <c r="Z289" s="310" t="s">
        <v>2898</v>
      </c>
      <c r="AA289" s="310" t="s">
        <v>2898</v>
      </c>
      <c r="AB289" s="310" t="s">
        <v>2898</v>
      </c>
      <c r="AC289" s="310" t="s">
        <v>2898</v>
      </c>
      <c r="AD289" s="310" t="s">
        <v>2898</v>
      </c>
      <c r="AE289" s="310" t="s">
        <v>2898</v>
      </c>
      <c r="AF289" s="310" t="s">
        <v>2898</v>
      </c>
      <c r="AG289" s="310" t="s">
        <v>2898</v>
      </c>
      <c r="AH289" s="310" t="s">
        <v>2898</v>
      </c>
      <c r="AI289" s="310" t="s">
        <v>2898</v>
      </c>
      <c r="AJ289" s="310" t="s">
        <v>2898</v>
      </c>
      <c r="AK289" s="310" t="s">
        <v>2898</v>
      </c>
      <c r="AL289" s="310" t="s">
        <v>2898</v>
      </c>
    </row>
    <row r="290" spans="3:38" hidden="1" outlineLevel="1" x14ac:dyDescent="0.3">
      <c r="C290" s="521" t="s">
        <v>3140</v>
      </c>
      <c r="D290" s="590" t="s">
        <v>3333</v>
      </c>
      <c r="E290" s="310" t="s">
        <v>2898</v>
      </c>
      <c r="F290" s="310" t="s">
        <v>2898</v>
      </c>
      <c r="G290" s="310" t="s">
        <v>2898</v>
      </c>
      <c r="H290" s="310" t="s">
        <v>2898</v>
      </c>
      <c r="I290" s="310" t="s">
        <v>2898</v>
      </c>
      <c r="J290" s="310" t="s">
        <v>2898</v>
      </c>
      <c r="K290" s="310" t="s">
        <v>2898</v>
      </c>
      <c r="L290" s="310" t="s">
        <v>2898</v>
      </c>
      <c r="M290" s="310" t="s">
        <v>2898</v>
      </c>
      <c r="N290" s="310" t="s">
        <v>2898</v>
      </c>
      <c r="O290" s="310" t="s">
        <v>2898</v>
      </c>
      <c r="P290" s="310" t="s">
        <v>2898</v>
      </c>
      <c r="Q290" s="310" t="s">
        <v>2898</v>
      </c>
      <c r="R290" s="310" t="s">
        <v>2898</v>
      </c>
      <c r="S290" s="310" t="s">
        <v>2898</v>
      </c>
      <c r="T290" s="310" t="s">
        <v>2898</v>
      </c>
      <c r="U290" s="310" t="s">
        <v>2898</v>
      </c>
      <c r="V290" s="310" t="s">
        <v>2898</v>
      </c>
      <c r="W290" s="310" t="s">
        <v>2898</v>
      </c>
      <c r="X290" s="310" t="s">
        <v>2898</v>
      </c>
      <c r="Y290" s="310" t="s">
        <v>2898</v>
      </c>
      <c r="Z290" s="310" t="s">
        <v>2898</v>
      </c>
      <c r="AA290" s="310" t="s">
        <v>2898</v>
      </c>
      <c r="AB290" s="310" t="s">
        <v>2898</v>
      </c>
      <c r="AC290" s="310" t="s">
        <v>2898</v>
      </c>
      <c r="AD290" s="310" t="s">
        <v>2898</v>
      </c>
      <c r="AE290" s="310" t="s">
        <v>2898</v>
      </c>
      <c r="AF290" s="310" t="s">
        <v>2898</v>
      </c>
      <c r="AG290" s="310" t="s">
        <v>2898</v>
      </c>
      <c r="AH290" s="310" t="s">
        <v>2898</v>
      </c>
      <c r="AI290" s="310" t="s">
        <v>2898</v>
      </c>
      <c r="AJ290" s="310" t="s">
        <v>2898</v>
      </c>
      <c r="AK290" s="310" t="s">
        <v>2898</v>
      </c>
      <c r="AL290" s="310" t="s">
        <v>2898</v>
      </c>
    </row>
    <row r="291" spans="3:38" hidden="1" outlineLevel="1" x14ac:dyDescent="0.3">
      <c r="C291" s="521" t="s">
        <v>3140</v>
      </c>
      <c r="D291" s="590" t="s">
        <v>3334</v>
      </c>
      <c r="E291" s="310" t="s">
        <v>2898</v>
      </c>
      <c r="F291" s="310" t="s">
        <v>2898</v>
      </c>
      <c r="G291" s="310" t="s">
        <v>2898</v>
      </c>
      <c r="H291" s="310" t="s">
        <v>2898</v>
      </c>
      <c r="I291" s="310" t="s">
        <v>2898</v>
      </c>
      <c r="J291" s="310" t="s">
        <v>2898</v>
      </c>
      <c r="K291" s="310" t="s">
        <v>2898</v>
      </c>
      <c r="L291" s="310" t="s">
        <v>2898</v>
      </c>
      <c r="M291" s="310" t="s">
        <v>2898</v>
      </c>
      <c r="N291" s="310" t="s">
        <v>2898</v>
      </c>
      <c r="O291" s="310" t="s">
        <v>2898</v>
      </c>
      <c r="P291" s="310" t="s">
        <v>2898</v>
      </c>
      <c r="Q291" s="310" t="s">
        <v>2898</v>
      </c>
      <c r="R291" s="310" t="s">
        <v>2898</v>
      </c>
      <c r="S291" s="310" t="s">
        <v>2898</v>
      </c>
      <c r="T291" s="310" t="s">
        <v>2898</v>
      </c>
      <c r="U291" s="310" t="s">
        <v>2898</v>
      </c>
      <c r="V291" s="310" t="s">
        <v>2898</v>
      </c>
      <c r="W291" s="310" t="s">
        <v>2898</v>
      </c>
      <c r="X291" s="310" t="s">
        <v>2898</v>
      </c>
      <c r="Y291" s="310" t="s">
        <v>2898</v>
      </c>
      <c r="Z291" s="310" t="s">
        <v>2898</v>
      </c>
      <c r="AA291" s="310" t="s">
        <v>2898</v>
      </c>
      <c r="AB291" s="310" t="s">
        <v>2898</v>
      </c>
      <c r="AC291" s="310" t="s">
        <v>2898</v>
      </c>
      <c r="AD291" s="310" t="s">
        <v>2898</v>
      </c>
      <c r="AE291" s="310" t="s">
        <v>2898</v>
      </c>
      <c r="AF291" s="310" t="s">
        <v>2898</v>
      </c>
      <c r="AG291" s="310" t="s">
        <v>2898</v>
      </c>
      <c r="AH291" s="310" t="s">
        <v>2898</v>
      </c>
      <c r="AI291" s="310" t="s">
        <v>2898</v>
      </c>
      <c r="AJ291" s="310" t="s">
        <v>2898</v>
      </c>
      <c r="AK291" s="310" t="s">
        <v>2898</v>
      </c>
      <c r="AL291" s="310" t="s">
        <v>2898</v>
      </c>
    </row>
    <row r="292" spans="3:38" hidden="1" outlineLevel="1" x14ac:dyDescent="0.3">
      <c r="C292" s="521" t="s">
        <v>3140</v>
      </c>
      <c r="D292" s="590" t="s">
        <v>3335</v>
      </c>
      <c r="E292" s="310" t="s">
        <v>2898</v>
      </c>
      <c r="F292" s="310" t="s">
        <v>2898</v>
      </c>
      <c r="G292" s="310" t="s">
        <v>2898</v>
      </c>
      <c r="H292" s="310" t="s">
        <v>2898</v>
      </c>
      <c r="I292" s="310" t="s">
        <v>2898</v>
      </c>
      <c r="J292" s="310" t="s">
        <v>2898</v>
      </c>
      <c r="K292" s="310" t="s">
        <v>2898</v>
      </c>
      <c r="L292" s="310" t="s">
        <v>2898</v>
      </c>
      <c r="M292" s="310" t="s">
        <v>2898</v>
      </c>
      <c r="N292" s="310" t="s">
        <v>2898</v>
      </c>
      <c r="O292" s="310" t="s">
        <v>2898</v>
      </c>
      <c r="P292" s="310" t="s">
        <v>2898</v>
      </c>
      <c r="Q292" s="310" t="s">
        <v>2898</v>
      </c>
      <c r="R292" s="310" t="s">
        <v>2898</v>
      </c>
      <c r="S292" s="310" t="s">
        <v>2898</v>
      </c>
      <c r="T292" s="310" t="s">
        <v>2898</v>
      </c>
      <c r="U292" s="310" t="s">
        <v>2898</v>
      </c>
      <c r="V292" s="310" t="s">
        <v>2898</v>
      </c>
      <c r="W292" s="310" t="s">
        <v>2898</v>
      </c>
      <c r="X292" s="310" t="s">
        <v>2898</v>
      </c>
      <c r="Y292" s="310" t="s">
        <v>2898</v>
      </c>
      <c r="Z292" s="310" t="s">
        <v>2898</v>
      </c>
      <c r="AA292" s="310" t="s">
        <v>2898</v>
      </c>
      <c r="AB292" s="310" t="s">
        <v>2898</v>
      </c>
      <c r="AC292" s="310" t="s">
        <v>2898</v>
      </c>
      <c r="AD292" s="310" t="s">
        <v>2898</v>
      </c>
      <c r="AE292" s="310" t="s">
        <v>2898</v>
      </c>
      <c r="AF292" s="310" t="s">
        <v>2898</v>
      </c>
      <c r="AG292" s="310" t="s">
        <v>2898</v>
      </c>
      <c r="AH292" s="310" t="s">
        <v>2898</v>
      </c>
      <c r="AI292" s="310" t="s">
        <v>2898</v>
      </c>
      <c r="AJ292" s="310" t="s">
        <v>2898</v>
      </c>
      <c r="AK292" s="310" t="s">
        <v>2898</v>
      </c>
      <c r="AL292" s="310" t="s">
        <v>2898</v>
      </c>
    </row>
    <row r="293" spans="3:38" hidden="1" outlineLevel="1" x14ac:dyDescent="0.3">
      <c r="C293" s="521" t="s">
        <v>3140</v>
      </c>
      <c r="D293" s="590" t="s">
        <v>3336</v>
      </c>
      <c r="E293" s="310" t="s">
        <v>2898</v>
      </c>
      <c r="F293" s="310" t="s">
        <v>2898</v>
      </c>
      <c r="G293" s="310" t="s">
        <v>2898</v>
      </c>
      <c r="H293" s="310" t="s">
        <v>2898</v>
      </c>
      <c r="I293" s="310" t="s">
        <v>2898</v>
      </c>
      <c r="J293" s="310" t="s">
        <v>2898</v>
      </c>
      <c r="K293" s="310" t="s">
        <v>2898</v>
      </c>
      <c r="L293" s="310" t="s">
        <v>2898</v>
      </c>
      <c r="M293" s="310" t="s">
        <v>2898</v>
      </c>
      <c r="N293" s="310" t="s">
        <v>2898</v>
      </c>
      <c r="O293" s="310" t="s">
        <v>2898</v>
      </c>
      <c r="P293" s="310" t="s">
        <v>2898</v>
      </c>
      <c r="Q293" s="310" t="s">
        <v>2898</v>
      </c>
      <c r="R293" s="310" t="s">
        <v>2898</v>
      </c>
      <c r="S293" s="310" t="s">
        <v>2898</v>
      </c>
      <c r="T293" s="310" t="s">
        <v>2898</v>
      </c>
      <c r="U293" s="310" t="s">
        <v>2898</v>
      </c>
      <c r="V293" s="310" t="s">
        <v>2898</v>
      </c>
      <c r="W293" s="310" t="s">
        <v>2898</v>
      </c>
      <c r="X293" s="310" t="s">
        <v>2898</v>
      </c>
      <c r="Y293" s="310" t="s">
        <v>2898</v>
      </c>
      <c r="Z293" s="310" t="s">
        <v>2898</v>
      </c>
      <c r="AA293" s="310" t="s">
        <v>2898</v>
      </c>
      <c r="AB293" s="310" t="s">
        <v>2898</v>
      </c>
      <c r="AC293" s="310" t="s">
        <v>2898</v>
      </c>
      <c r="AD293" s="310" t="s">
        <v>2898</v>
      </c>
      <c r="AE293" s="310" t="s">
        <v>2898</v>
      </c>
      <c r="AF293" s="310" t="s">
        <v>2898</v>
      </c>
      <c r="AG293" s="310" t="s">
        <v>2898</v>
      </c>
      <c r="AH293" s="310" t="s">
        <v>2898</v>
      </c>
      <c r="AI293" s="310" t="s">
        <v>2898</v>
      </c>
      <c r="AJ293" s="310" t="s">
        <v>2898</v>
      </c>
      <c r="AK293" s="310" t="s">
        <v>2898</v>
      </c>
      <c r="AL293" s="310" t="s">
        <v>2898</v>
      </c>
    </row>
    <row r="294" spans="3:38" hidden="1" outlineLevel="1" x14ac:dyDescent="0.3">
      <c r="C294" s="521" t="s">
        <v>3140</v>
      </c>
      <c r="D294" s="590" t="s">
        <v>3337</v>
      </c>
      <c r="E294" s="310" t="s">
        <v>2898</v>
      </c>
      <c r="F294" s="310" t="s">
        <v>2898</v>
      </c>
      <c r="G294" s="310" t="s">
        <v>2898</v>
      </c>
      <c r="H294" s="310" t="s">
        <v>2898</v>
      </c>
      <c r="I294" s="310" t="s">
        <v>2898</v>
      </c>
      <c r="J294" s="310" t="s">
        <v>2898</v>
      </c>
      <c r="K294" s="310" t="s">
        <v>2898</v>
      </c>
      <c r="L294" s="310" t="s">
        <v>2898</v>
      </c>
      <c r="M294" s="310" t="s">
        <v>2898</v>
      </c>
      <c r="N294" s="310" t="s">
        <v>2898</v>
      </c>
      <c r="O294" s="310" t="s">
        <v>2898</v>
      </c>
      <c r="P294" s="310" t="s">
        <v>2898</v>
      </c>
      <c r="Q294" s="310" t="s">
        <v>2898</v>
      </c>
      <c r="R294" s="310" t="s">
        <v>2898</v>
      </c>
      <c r="S294" s="310" t="s">
        <v>2898</v>
      </c>
      <c r="T294" s="310" t="s">
        <v>2898</v>
      </c>
      <c r="U294" s="310" t="s">
        <v>2898</v>
      </c>
      <c r="V294" s="310" t="s">
        <v>2898</v>
      </c>
      <c r="W294" s="310" t="s">
        <v>2898</v>
      </c>
      <c r="X294" s="310" t="s">
        <v>2898</v>
      </c>
      <c r="Y294" s="310" t="s">
        <v>2898</v>
      </c>
      <c r="Z294" s="310" t="s">
        <v>2898</v>
      </c>
      <c r="AA294" s="310" t="s">
        <v>2898</v>
      </c>
      <c r="AB294" s="310" t="s">
        <v>2898</v>
      </c>
      <c r="AC294" s="310" t="s">
        <v>2898</v>
      </c>
      <c r="AD294" s="310" t="s">
        <v>2898</v>
      </c>
      <c r="AE294" s="310" t="s">
        <v>2898</v>
      </c>
      <c r="AF294" s="310" t="s">
        <v>2898</v>
      </c>
      <c r="AG294" s="310" t="s">
        <v>2898</v>
      </c>
      <c r="AH294" s="310" t="s">
        <v>2898</v>
      </c>
      <c r="AI294" s="310" t="s">
        <v>2898</v>
      </c>
      <c r="AJ294" s="310" t="s">
        <v>2898</v>
      </c>
      <c r="AK294" s="310" t="s">
        <v>2898</v>
      </c>
      <c r="AL294" s="310" t="s">
        <v>2898</v>
      </c>
    </row>
    <row r="295" spans="3:38" hidden="1" outlineLevel="1" x14ac:dyDescent="0.3">
      <c r="C295" s="521" t="s">
        <v>3140</v>
      </c>
      <c r="D295" s="590" t="s">
        <v>3338</v>
      </c>
      <c r="E295" s="310" t="s">
        <v>2898</v>
      </c>
      <c r="F295" s="310" t="s">
        <v>2898</v>
      </c>
      <c r="G295" s="310" t="s">
        <v>2898</v>
      </c>
      <c r="H295" s="310" t="s">
        <v>2898</v>
      </c>
      <c r="I295" s="310" t="s">
        <v>2898</v>
      </c>
      <c r="J295" s="310" t="s">
        <v>2898</v>
      </c>
      <c r="K295" s="310" t="s">
        <v>2898</v>
      </c>
      <c r="L295" s="310" t="s">
        <v>2898</v>
      </c>
      <c r="M295" s="310" t="s">
        <v>2898</v>
      </c>
      <c r="N295" s="310" t="s">
        <v>2898</v>
      </c>
      <c r="O295" s="310" t="s">
        <v>2898</v>
      </c>
      <c r="P295" s="310" t="s">
        <v>2898</v>
      </c>
      <c r="Q295" s="310" t="s">
        <v>2898</v>
      </c>
      <c r="R295" s="310" t="s">
        <v>2898</v>
      </c>
      <c r="S295" s="310" t="s">
        <v>2898</v>
      </c>
      <c r="T295" s="310" t="s">
        <v>2898</v>
      </c>
      <c r="U295" s="310" t="s">
        <v>2898</v>
      </c>
      <c r="V295" s="310" t="s">
        <v>2898</v>
      </c>
      <c r="W295" s="310" t="s">
        <v>2898</v>
      </c>
      <c r="X295" s="310" t="s">
        <v>2898</v>
      </c>
      <c r="Y295" s="310" t="s">
        <v>2898</v>
      </c>
      <c r="Z295" s="310" t="s">
        <v>2898</v>
      </c>
      <c r="AA295" s="310" t="s">
        <v>2898</v>
      </c>
      <c r="AB295" s="310" t="s">
        <v>2898</v>
      </c>
      <c r="AC295" s="310" t="s">
        <v>2898</v>
      </c>
      <c r="AD295" s="310" t="s">
        <v>2898</v>
      </c>
      <c r="AE295" s="310" t="s">
        <v>2898</v>
      </c>
      <c r="AF295" s="310" t="s">
        <v>2898</v>
      </c>
      <c r="AG295" s="310" t="s">
        <v>2898</v>
      </c>
      <c r="AH295" s="310" t="s">
        <v>2898</v>
      </c>
      <c r="AI295" s="310" t="s">
        <v>2898</v>
      </c>
      <c r="AJ295" s="310" t="s">
        <v>2898</v>
      </c>
      <c r="AK295" s="310" t="s">
        <v>2898</v>
      </c>
      <c r="AL295" s="310" t="s">
        <v>2898</v>
      </c>
    </row>
    <row r="296" spans="3:38" hidden="1" outlineLevel="1" x14ac:dyDescent="0.3">
      <c r="C296" s="521" t="s">
        <v>3140</v>
      </c>
      <c r="D296" s="590" t="s">
        <v>3339</v>
      </c>
      <c r="E296" s="310" t="s">
        <v>2898</v>
      </c>
      <c r="F296" s="310" t="s">
        <v>2898</v>
      </c>
      <c r="G296" s="310" t="s">
        <v>2898</v>
      </c>
      <c r="H296" s="310" t="s">
        <v>2898</v>
      </c>
      <c r="I296" s="310" t="s">
        <v>2898</v>
      </c>
      <c r="J296" s="310" t="s">
        <v>2898</v>
      </c>
      <c r="K296" s="310" t="s">
        <v>2898</v>
      </c>
      <c r="L296" s="310" t="s">
        <v>2898</v>
      </c>
      <c r="M296" s="310" t="s">
        <v>2898</v>
      </c>
      <c r="N296" s="310" t="s">
        <v>2898</v>
      </c>
      <c r="O296" s="310" t="s">
        <v>2898</v>
      </c>
      <c r="P296" s="310" t="s">
        <v>2898</v>
      </c>
      <c r="Q296" s="310" t="s">
        <v>2898</v>
      </c>
      <c r="R296" s="310" t="s">
        <v>2898</v>
      </c>
      <c r="S296" s="310" t="s">
        <v>2898</v>
      </c>
      <c r="T296" s="310" t="s">
        <v>2898</v>
      </c>
      <c r="U296" s="310" t="s">
        <v>2898</v>
      </c>
      <c r="V296" s="310" t="s">
        <v>2898</v>
      </c>
      <c r="W296" s="310" t="s">
        <v>2898</v>
      </c>
      <c r="X296" s="310" t="s">
        <v>2898</v>
      </c>
      <c r="Y296" s="310" t="s">
        <v>2898</v>
      </c>
      <c r="Z296" s="310" t="s">
        <v>2898</v>
      </c>
      <c r="AA296" s="310" t="s">
        <v>2898</v>
      </c>
      <c r="AB296" s="310" t="s">
        <v>2898</v>
      </c>
      <c r="AC296" s="310" t="s">
        <v>2898</v>
      </c>
      <c r="AD296" s="310" t="s">
        <v>2898</v>
      </c>
      <c r="AE296" s="310" t="s">
        <v>2898</v>
      </c>
      <c r="AF296" s="310" t="s">
        <v>2898</v>
      </c>
      <c r="AG296" s="310" t="s">
        <v>2898</v>
      </c>
      <c r="AH296" s="310" t="s">
        <v>2898</v>
      </c>
      <c r="AI296" s="310" t="s">
        <v>2898</v>
      </c>
      <c r="AJ296" s="310" t="s">
        <v>2898</v>
      </c>
      <c r="AK296" s="310" t="s">
        <v>2898</v>
      </c>
      <c r="AL296" s="310" t="s">
        <v>2898</v>
      </c>
    </row>
    <row r="297" spans="3:38" hidden="1" outlineLevel="1" x14ac:dyDescent="0.3">
      <c r="C297" s="521" t="s">
        <v>3140</v>
      </c>
      <c r="D297" s="590" t="s">
        <v>3340</v>
      </c>
      <c r="E297" s="310" t="s">
        <v>2898</v>
      </c>
      <c r="F297" s="310" t="s">
        <v>2898</v>
      </c>
      <c r="G297" s="310" t="s">
        <v>2898</v>
      </c>
      <c r="H297" s="310" t="s">
        <v>2898</v>
      </c>
      <c r="I297" s="310" t="s">
        <v>2898</v>
      </c>
      <c r="J297" s="310" t="s">
        <v>2898</v>
      </c>
      <c r="K297" s="310" t="s">
        <v>2898</v>
      </c>
      <c r="L297" s="310" t="s">
        <v>2898</v>
      </c>
      <c r="M297" s="310" t="s">
        <v>2898</v>
      </c>
      <c r="N297" s="310" t="s">
        <v>2898</v>
      </c>
      <c r="O297" s="310" t="s">
        <v>2898</v>
      </c>
      <c r="P297" s="310" t="s">
        <v>2898</v>
      </c>
      <c r="Q297" s="310" t="s">
        <v>2898</v>
      </c>
      <c r="R297" s="310" t="s">
        <v>2898</v>
      </c>
      <c r="S297" s="310" t="s">
        <v>2898</v>
      </c>
      <c r="T297" s="310" t="s">
        <v>2898</v>
      </c>
      <c r="U297" s="310" t="s">
        <v>2898</v>
      </c>
      <c r="V297" s="310" t="s">
        <v>2898</v>
      </c>
      <c r="W297" s="310" t="s">
        <v>2898</v>
      </c>
      <c r="X297" s="310" t="s">
        <v>2898</v>
      </c>
      <c r="Y297" s="310" t="s">
        <v>2898</v>
      </c>
      <c r="Z297" s="310" t="s">
        <v>2898</v>
      </c>
      <c r="AA297" s="310" t="s">
        <v>2898</v>
      </c>
      <c r="AB297" s="310" t="s">
        <v>2898</v>
      </c>
      <c r="AC297" s="310" t="s">
        <v>2898</v>
      </c>
      <c r="AD297" s="310" t="s">
        <v>2898</v>
      </c>
      <c r="AE297" s="310" t="s">
        <v>2898</v>
      </c>
      <c r="AF297" s="310" t="s">
        <v>2898</v>
      </c>
      <c r="AG297" s="310" t="s">
        <v>2898</v>
      </c>
      <c r="AH297" s="310" t="s">
        <v>2898</v>
      </c>
      <c r="AI297" s="310" t="s">
        <v>2898</v>
      </c>
      <c r="AJ297" s="310" t="s">
        <v>2898</v>
      </c>
      <c r="AK297" s="310" t="s">
        <v>2898</v>
      </c>
      <c r="AL297" s="310" t="s">
        <v>2898</v>
      </c>
    </row>
    <row r="298" spans="3:38" hidden="1" outlineLevel="1" x14ac:dyDescent="0.3">
      <c r="C298" s="521" t="s">
        <v>3140</v>
      </c>
      <c r="D298" s="590" t="s">
        <v>3341</v>
      </c>
      <c r="E298" s="310" t="s">
        <v>2898</v>
      </c>
      <c r="F298" s="310" t="s">
        <v>2898</v>
      </c>
      <c r="G298" s="310" t="s">
        <v>2898</v>
      </c>
      <c r="H298" s="310" t="s">
        <v>2898</v>
      </c>
      <c r="I298" s="310" t="s">
        <v>2898</v>
      </c>
      <c r="J298" s="310" t="s">
        <v>2898</v>
      </c>
      <c r="K298" s="310" t="s">
        <v>2898</v>
      </c>
      <c r="L298" s="310" t="s">
        <v>2898</v>
      </c>
      <c r="M298" s="310" t="s">
        <v>2898</v>
      </c>
      <c r="N298" s="310" t="s">
        <v>2898</v>
      </c>
      <c r="O298" s="310" t="s">
        <v>2898</v>
      </c>
      <c r="P298" s="310" t="s">
        <v>2898</v>
      </c>
      <c r="Q298" s="310" t="s">
        <v>2898</v>
      </c>
      <c r="R298" s="310" t="s">
        <v>2898</v>
      </c>
      <c r="S298" s="310" t="s">
        <v>2898</v>
      </c>
      <c r="T298" s="310" t="s">
        <v>2898</v>
      </c>
      <c r="U298" s="310" t="s">
        <v>2898</v>
      </c>
      <c r="V298" s="310" t="s">
        <v>2898</v>
      </c>
      <c r="W298" s="310" t="s">
        <v>2898</v>
      </c>
      <c r="X298" s="310" t="s">
        <v>2898</v>
      </c>
      <c r="Y298" s="310" t="s">
        <v>2898</v>
      </c>
      <c r="Z298" s="310" t="s">
        <v>2898</v>
      </c>
      <c r="AA298" s="310" t="s">
        <v>2898</v>
      </c>
      <c r="AB298" s="310" t="s">
        <v>2898</v>
      </c>
      <c r="AC298" s="310" t="s">
        <v>2898</v>
      </c>
      <c r="AD298" s="310" t="s">
        <v>2898</v>
      </c>
      <c r="AE298" s="310" t="s">
        <v>2898</v>
      </c>
      <c r="AF298" s="310" t="s">
        <v>2898</v>
      </c>
      <c r="AG298" s="310" t="s">
        <v>2898</v>
      </c>
      <c r="AH298" s="310" t="s">
        <v>2898</v>
      </c>
      <c r="AI298" s="310" t="s">
        <v>2898</v>
      </c>
      <c r="AJ298" s="310" t="s">
        <v>2898</v>
      </c>
      <c r="AK298" s="310" t="s">
        <v>2898</v>
      </c>
      <c r="AL298" s="310" t="s">
        <v>2898</v>
      </c>
    </row>
    <row r="299" spans="3:38" hidden="1" outlineLevel="1" x14ac:dyDescent="0.3">
      <c r="C299" s="521" t="s">
        <v>3140</v>
      </c>
      <c r="D299" s="590" t="s">
        <v>3342</v>
      </c>
      <c r="E299" s="310" t="s">
        <v>2898</v>
      </c>
      <c r="F299" s="310" t="s">
        <v>2898</v>
      </c>
      <c r="G299" s="310" t="s">
        <v>2898</v>
      </c>
      <c r="H299" s="310" t="s">
        <v>2898</v>
      </c>
      <c r="I299" s="310" t="s">
        <v>2898</v>
      </c>
      <c r="J299" s="310" t="s">
        <v>2898</v>
      </c>
      <c r="K299" s="310" t="s">
        <v>2898</v>
      </c>
      <c r="L299" s="310" t="s">
        <v>2898</v>
      </c>
      <c r="M299" s="310" t="s">
        <v>2898</v>
      </c>
      <c r="N299" s="310" t="s">
        <v>2898</v>
      </c>
      <c r="O299" s="310" t="s">
        <v>2898</v>
      </c>
      <c r="P299" s="310" t="s">
        <v>2898</v>
      </c>
      <c r="Q299" s="310" t="s">
        <v>2898</v>
      </c>
      <c r="R299" s="310" t="s">
        <v>2898</v>
      </c>
      <c r="S299" s="310" t="s">
        <v>2898</v>
      </c>
      <c r="T299" s="310" t="s">
        <v>2898</v>
      </c>
      <c r="U299" s="310" t="s">
        <v>2898</v>
      </c>
      <c r="V299" s="310" t="s">
        <v>2898</v>
      </c>
      <c r="W299" s="310" t="s">
        <v>2898</v>
      </c>
      <c r="X299" s="310" t="s">
        <v>2898</v>
      </c>
      <c r="Y299" s="310" t="s">
        <v>2898</v>
      </c>
      <c r="Z299" s="310" t="s">
        <v>2898</v>
      </c>
      <c r="AA299" s="310" t="s">
        <v>2898</v>
      </c>
      <c r="AB299" s="310" t="s">
        <v>2898</v>
      </c>
      <c r="AC299" s="310" t="s">
        <v>2898</v>
      </c>
      <c r="AD299" s="310" t="s">
        <v>2898</v>
      </c>
      <c r="AE299" s="310" t="s">
        <v>2898</v>
      </c>
      <c r="AF299" s="310" t="s">
        <v>2898</v>
      </c>
      <c r="AG299" s="310" t="s">
        <v>2898</v>
      </c>
      <c r="AH299" s="310" t="s">
        <v>2898</v>
      </c>
      <c r="AI299" s="310" t="s">
        <v>2898</v>
      </c>
      <c r="AJ299" s="310" t="s">
        <v>2898</v>
      </c>
      <c r="AK299" s="310" t="s">
        <v>2898</v>
      </c>
      <c r="AL299" s="310" t="s">
        <v>2898</v>
      </c>
    </row>
    <row r="300" spans="3:38" hidden="1" outlineLevel="1" x14ac:dyDescent="0.3">
      <c r="C300" s="521" t="s">
        <v>3140</v>
      </c>
      <c r="D300" s="590" t="s">
        <v>3343</v>
      </c>
      <c r="E300" s="310" t="s">
        <v>2898</v>
      </c>
      <c r="F300" s="310" t="s">
        <v>2898</v>
      </c>
      <c r="G300" s="310" t="s">
        <v>2898</v>
      </c>
      <c r="H300" s="310" t="s">
        <v>2898</v>
      </c>
      <c r="I300" s="310" t="s">
        <v>2898</v>
      </c>
      <c r="J300" s="310" t="s">
        <v>2898</v>
      </c>
      <c r="K300" s="310" t="s">
        <v>2898</v>
      </c>
      <c r="L300" s="310" t="s">
        <v>2898</v>
      </c>
      <c r="M300" s="310" t="s">
        <v>2898</v>
      </c>
      <c r="N300" s="310" t="s">
        <v>2898</v>
      </c>
      <c r="O300" s="310" t="s">
        <v>2898</v>
      </c>
      <c r="P300" s="310" t="s">
        <v>2898</v>
      </c>
      <c r="Q300" s="310" t="s">
        <v>2898</v>
      </c>
      <c r="R300" s="310" t="s">
        <v>2898</v>
      </c>
      <c r="S300" s="310" t="s">
        <v>2898</v>
      </c>
      <c r="T300" s="310" t="s">
        <v>2898</v>
      </c>
      <c r="U300" s="310" t="s">
        <v>2898</v>
      </c>
      <c r="V300" s="310" t="s">
        <v>2898</v>
      </c>
      <c r="W300" s="310" t="s">
        <v>2898</v>
      </c>
      <c r="X300" s="310" t="s">
        <v>2898</v>
      </c>
      <c r="Y300" s="310" t="s">
        <v>2898</v>
      </c>
      <c r="Z300" s="310" t="s">
        <v>2898</v>
      </c>
      <c r="AA300" s="310" t="s">
        <v>2898</v>
      </c>
      <c r="AB300" s="310" t="s">
        <v>2898</v>
      </c>
      <c r="AC300" s="310" t="s">
        <v>2898</v>
      </c>
      <c r="AD300" s="310" t="s">
        <v>2898</v>
      </c>
      <c r="AE300" s="310" t="s">
        <v>2898</v>
      </c>
      <c r="AF300" s="310" t="s">
        <v>2898</v>
      </c>
      <c r="AG300" s="310" t="s">
        <v>2898</v>
      </c>
      <c r="AH300" s="310" t="s">
        <v>2898</v>
      </c>
      <c r="AI300" s="310" t="s">
        <v>2898</v>
      </c>
      <c r="AJ300" s="310" t="s">
        <v>2898</v>
      </c>
      <c r="AK300" s="310" t="s">
        <v>2898</v>
      </c>
      <c r="AL300" s="310" t="s">
        <v>2898</v>
      </c>
    </row>
    <row r="301" spans="3:38" hidden="1" outlineLevel="1" x14ac:dyDescent="0.3">
      <c r="C301" s="521" t="s">
        <v>3140</v>
      </c>
      <c r="D301" s="590" t="s">
        <v>3344</v>
      </c>
      <c r="E301" s="310" t="s">
        <v>2898</v>
      </c>
      <c r="F301" s="310" t="s">
        <v>2898</v>
      </c>
      <c r="G301" s="310" t="s">
        <v>2898</v>
      </c>
      <c r="H301" s="310" t="s">
        <v>2898</v>
      </c>
      <c r="I301" s="310" t="s">
        <v>2898</v>
      </c>
      <c r="J301" s="310" t="s">
        <v>2898</v>
      </c>
      <c r="K301" s="310" t="s">
        <v>2898</v>
      </c>
      <c r="L301" s="310" t="s">
        <v>2898</v>
      </c>
      <c r="M301" s="310" t="s">
        <v>2898</v>
      </c>
      <c r="N301" s="310" t="s">
        <v>2898</v>
      </c>
      <c r="O301" s="310" t="s">
        <v>2898</v>
      </c>
      <c r="P301" s="310" t="s">
        <v>2898</v>
      </c>
      <c r="Q301" s="310" t="s">
        <v>2898</v>
      </c>
      <c r="R301" s="310" t="s">
        <v>2898</v>
      </c>
      <c r="S301" s="310" t="s">
        <v>2898</v>
      </c>
      <c r="T301" s="310" t="s">
        <v>2898</v>
      </c>
      <c r="U301" s="310" t="s">
        <v>2898</v>
      </c>
      <c r="V301" s="310" t="s">
        <v>2898</v>
      </c>
      <c r="W301" s="310" t="s">
        <v>2898</v>
      </c>
      <c r="X301" s="310" t="s">
        <v>2898</v>
      </c>
      <c r="Y301" s="310" t="s">
        <v>2898</v>
      </c>
      <c r="Z301" s="310" t="s">
        <v>2898</v>
      </c>
      <c r="AA301" s="310" t="s">
        <v>2898</v>
      </c>
      <c r="AB301" s="310" t="s">
        <v>2898</v>
      </c>
      <c r="AC301" s="310" t="s">
        <v>2898</v>
      </c>
      <c r="AD301" s="310" t="s">
        <v>2898</v>
      </c>
      <c r="AE301" s="310" t="s">
        <v>2898</v>
      </c>
      <c r="AF301" s="310" t="s">
        <v>2898</v>
      </c>
      <c r="AG301" s="310" t="s">
        <v>2898</v>
      </c>
      <c r="AH301" s="310" t="s">
        <v>2898</v>
      </c>
      <c r="AI301" s="310" t="s">
        <v>2898</v>
      </c>
      <c r="AJ301" s="310" t="s">
        <v>2898</v>
      </c>
      <c r="AK301" s="310" t="s">
        <v>2898</v>
      </c>
      <c r="AL301" s="310" t="s">
        <v>2898</v>
      </c>
    </row>
    <row r="302" spans="3:38" hidden="1" outlineLevel="1" x14ac:dyDescent="0.3">
      <c r="C302" s="521" t="s">
        <v>3140</v>
      </c>
      <c r="D302" s="590" t="s">
        <v>3345</v>
      </c>
      <c r="E302" s="310" t="s">
        <v>2898</v>
      </c>
      <c r="F302" s="310" t="s">
        <v>2898</v>
      </c>
      <c r="G302" s="310" t="s">
        <v>2898</v>
      </c>
      <c r="H302" s="310" t="s">
        <v>2898</v>
      </c>
      <c r="I302" s="310" t="s">
        <v>2898</v>
      </c>
      <c r="J302" s="310" t="s">
        <v>2898</v>
      </c>
      <c r="K302" s="310" t="s">
        <v>2898</v>
      </c>
      <c r="L302" s="310" t="s">
        <v>2898</v>
      </c>
      <c r="M302" s="310" t="s">
        <v>2898</v>
      </c>
      <c r="N302" s="310" t="s">
        <v>2898</v>
      </c>
      <c r="O302" s="310" t="s">
        <v>2898</v>
      </c>
      <c r="P302" s="310" t="s">
        <v>2898</v>
      </c>
      <c r="Q302" s="310" t="s">
        <v>2898</v>
      </c>
      <c r="R302" s="310" t="s">
        <v>2898</v>
      </c>
      <c r="S302" s="310" t="s">
        <v>2898</v>
      </c>
      <c r="T302" s="310" t="s">
        <v>2898</v>
      </c>
      <c r="U302" s="310" t="s">
        <v>2898</v>
      </c>
      <c r="V302" s="310" t="s">
        <v>2898</v>
      </c>
      <c r="W302" s="310" t="s">
        <v>2898</v>
      </c>
      <c r="X302" s="310" t="s">
        <v>2898</v>
      </c>
      <c r="Y302" s="310" t="s">
        <v>2898</v>
      </c>
      <c r="Z302" s="310" t="s">
        <v>2898</v>
      </c>
      <c r="AA302" s="310" t="s">
        <v>2898</v>
      </c>
      <c r="AB302" s="310" t="s">
        <v>2898</v>
      </c>
      <c r="AC302" s="310" t="s">
        <v>2898</v>
      </c>
      <c r="AD302" s="310" t="s">
        <v>2898</v>
      </c>
      <c r="AE302" s="310" t="s">
        <v>2898</v>
      </c>
      <c r="AF302" s="310" t="s">
        <v>2898</v>
      </c>
      <c r="AG302" s="310" t="s">
        <v>2898</v>
      </c>
      <c r="AH302" s="310" t="s">
        <v>2898</v>
      </c>
      <c r="AI302" s="310" t="s">
        <v>2898</v>
      </c>
      <c r="AJ302" s="310" t="s">
        <v>2898</v>
      </c>
      <c r="AK302" s="310" t="s">
        <v>2898</v>
      </c>
      <c r="AL302" s="310" t="s">
        <v>2898</v>
      </c>
    </row>
    <row r="303" spans="3:38" hidden="1" outlineLevel="1" x14ac:dyDescent="0.3">
      <c r="C303" s="521" t="s">
        <v>3140</v>
      </c>
      <c r="D303" s="590" t="s">
        <v>3346</v>
      </c>
      <c r="E303" s="310" t="s">
        <v>2898</v>
      </c>
      <c r="F303" s="310" t="s">
        <v>2898</v>
      </c>
      <c r="G303" s="310" t="s">
        <v>2898</v>
      </c>
      <c r="H303" s="310" t="s">
        <v>2898</v>
      </c>
      <c r="I303" s="310" t="s">
        <v>2898</v>
      </c>
      <c r="J303" s="310" t="s">
        <v>2898</v>
      </c>
      <c r="K303" s="310" t="s">
        <v>2898</v>
      </c>
      <c r="L303" s="310" t="s">
        <v>2898</v>
      </c>
      <c r="M303" s="310" t="s">
        <v>2898</v>
      </c>
      <c r="N303" s="310" t="s">
        <v>2898</v>
      </c>
      <c r="O303" s="310" t="s">
        <v>2898</v>
      </c>
      <c r="P303" s="310" t="s">
        <v>2898</v>
      </c>
      <c r="Q303" s="310" t="s">
        <v>2898</v>
      </c>
      <c r="R303" s="310" t="s">
        <v>2898</v>
      </c>
      <c r="S303" s="310" t="s">
        <v>2898</v>
      </c>
      <c r="T303" s="310" t="s">
        <v>2898</v>
      </c>
      <c r="U303" s="310" t="s">
        <v>2898</v>
      </c>
      <c r="V303" s="310" t="s">
        <v>2898</v>
      </c>
      <c r="W303" s="310" t="s">
        <v>2898</v>
      </c>
      <c r="X303" s="310" t="s">
        <v>2898</v>
      </c>
      <c r="Y303" s="310" t="s">
        <v>2898</v>
      </c>
      <c r="Z303" s="310" t="s">
        <v>2898</v>
      </c>
      <c r="AA303" s="310" t="s">
        <v>2898</v>
      </c>
      <c r="AB303" s="310" t="s">
        <v>2898</v>
      </c>
      <c r="AC303" s="310" t="s">
        <v>2898</v>
      </c>
      <c r="AD303" s="310" t="s">
        <v>2898</v>
      </c>
      <c r="AE303" s="310" t="s">
        <v>2898</v>
      </c>
      <c r="AF303" s="310" t="s">
        <v>2898</v>
      </c>
      <c r="AG303" s="310" t="s">
        <v>2898</v>
      </c>
      <c r="AH303" s="310" t="s">
        <v>2898</v>
      </c>
      <c r="AI303" s="310" t="s">
        <v>2898</v>
      </c>
      <c r="AJ303" s="310" t="s">
        <v>2898</v>
      </c>
      <c r="AK303" s="310" t="s">
        <v>2898</v>
      </c>
      <c r="AL303" s="310" t="s">
        <v>2898</v>
      </c>
    </row>
    <row r="304" spans="3:38" hidden="1" outlineLevel="1" x14ac:dyDescent="0.3">
      <c r="C304" s="521" t="s">
        <v>3140</v>
      </c>
      <c r="D304" s="590" t="s">
        <v>3347</v>
      </c>
      <c r="E304" s="310" t="s">
        <v>2898</v>
      </c>
      <c r="F304" s="310" t="s">
        <v>2898</v>
      </c>
      <c r="G304" s="310" t="s">
        <v>2898</v>
      </c>
      <c r="H304" s="310" t="s">
        <v>2898</v>
      </c>
      <c r="I304" s="310" t="s">
        <v>2898</v>
      </c>
      <c r="J304" s="310" t="s">
        <v>2898</v>
      </c>
      <c r="K304" s="310" t="s">
        <v>2898</v>
      </c>
      <c r="L304" s="310" t="s">
        <v>2898</v>
      </c>
      <c r="M304" s="310" t="s">
        <v>2898</v>
      </c>
      <c r="N304" s="310" t="s">
        <v>2898</v>
      </c>
      <c r="O304" s="310" t="s">
        <v>2898</v>
      </c>
      <c r="P304" s="310" t="s">
        <v>2898</v>
      </c>
      <c r="Q304" s="310" t="s">
        <v>2898</v>
      </c>
      <c r="R304" s="310" t="s">
        <v>2898</v>
      </c>
      <c r="S304" s="310" t="s">
        <v>2898</v>
      </c>
      <c r="T304" s="310" t="s">
        <v>2898</v>
      </c>
      <c r="U304" s="310" t="s">
        <v>2898</v>
      </c>
      <c r="V304" s="310" t="s">
        <v>2898</v>
      </c>
      <c r="W304" s="310" t="s">
        <v>2898</v>
      </c>
      <c r="X304" s="310" t="s">
        <v>2898</v>
      </c>
      <c r="Y304" s="310" t="s">
        <v>2898</v>
      </c>
      <c r="Z304" s="310" t="s">
        <v>2898</v>
      </c>
      <c r="AA304" s="310" t="s">
        <v>2898</v>
      </c>
      <c r="AB304" s="310" t="s">
        <v>2898</v>
      </c>
      <c r="AC304" s="310" t="s">
        <v>2898</v>
      </c>
      <c r="AD304" s="310" t="s">
        <v>2898</v>
      </c>
      <c r="AE304" s="310" t="s">
        <v>2898</v>
      </c>
      <c r="AF304" s="310" t="s">
        <v>2898</v>
      </c>
      <c r="AG304" s="310" t="s">
        <v>2898</v>
      </c>
      <c r="AH304" s="310" t="s">
        <v>2898</v>
      </c>
      <c r="AI304" s="310" t="s">
        <v>2898</v>
      </c>
      <c r="AJ304" s="310" t="s">
        <v>2898</v>
      </c>
      <c r="AK304" s="310" t="s">
        <v>2898</v>
      </c>
      <c r="AL304" s="310" t="s">
        <v>2898</v>
      </c>
    </row>
    <row r="305" spans="3:38" hidden="1" outlineLevel="1" x14ac:dyDescent="0.3">
      <c r="C305" s="521" t="s">
        <v>3140</v>
      </c>
      <c r="D305" s="590" t="s">
        <v>3348</v>
      </c>
      <c r="E305" s="310" t="s">
        <v>2898</v>
      </c>
      <c r="F305" s="310" t="s">
        <v>2898</v>
      </c>
      <c r="G305" s="310" t="s">
        <v>2898</v>
      </c>
      <c r="H305" s="310" t="s">
        <v>2898</v>
      </c>
      <c r="I305" s="310" t="s">
        <v>2898</v>
      </c>
      <c r="J305" s="310" t="s">
        <v>2898</v>
      </c>
      <c r="K305" s="310" t="s">
        <v>2898</v>
      </c>
      <c r="L305" s="310" t="s">
        <v>2898</v>
      </c>
      <c r="M305" s="310" t="s">
        <v>2898</v>
      </c>
      <c r="N305" s="310" t="s">
        <v>2898</v>
      </c>
      <c r="O305" s="310" t="s">
        <v>2898</v>
      </c>
      <c r="P305" s="310" t="s">
        <v>2898</v>
      </c>
      <c r="Q305" s="310" t="s">
        <v>2898</v>
      </c>
      <c r="R305" s="310" t="s">
        <v>2898</v>
      </c>
      <c r="S305" s="310" t="s">
        <v>2898</v>
      </c>
      <c r="T305" s="310" t="s">
        <v>2898</v>
      </c>
      <c r="U305" s="310" t="s">
        <v>2898</v>
      </c>
      <c r="V305" s="310" t="s">
        <v>2898</v>
      </c>
      <c r="W305" s="310" t="s">
        <v>2898</v>
      </c>
      <c r="X305" s="310" t="s">
        <v>2898</v>
      </c>
      <c r="Y305" s="310" t="s">
        <v>2898</v>
      </c>
      <c r="Z305" s="310" t="s">
        <v>2898</v>
      </c>
      <c r="AA305" s="310" t="s">
        <v>2898</v>
      </c>
      <c r="AB305" s="310" t="s">
        <v>2898</v>
      </c>
      <c r="AC305" s="310" t="s">
        <v>2898</v>
      </c>
      <c r="AD305" s="310" t="s">
        <v>2898</v>
      </c>
      <c r="AE305" s="310" t="s">
        <v>2898</v>
      </c>
      <c r="AF305" s="310" t="s">
        <v>2898</v>
      </c>
      <c r="AG305" s="310" t="s">
        <v>2898</v>
      </c>
      <c r="AH305" s="310" t="s">
        <v>2898</v>
      </c>
      <c r="AI305" s="310" t="s">
        <v>2898</v>
      </c>
      <c r="AJ305" s="310" t="s">
        <v>2898</v>
      </c>
      <c r="AK305" s="310" t="s">
        <v>2898</v>
      </c>
      <c r="AL305" s="310" t="s">
        <v>2898</v>
      </c>
    </row>
    <row r="306" spans="3:38" hidden="1" outlineLevel="1" x14ac:dyDescent="0.3">
      <c r="C306" s="521" t="s">
        <v>3140</v>
      </c>
      <c r="D306" s="590" t="s">
        <v>3349</v>
      </c>
      <c r="E306" s="310" t="s">
        <v>2898</v>
      </c>
      <c r="F306" s="310" t="s">
        <v>2898</v>
      </c>
      <c r="G306" s="310" t="s">
        <v>2898</v>
      </c>
      <c r="H306" s="310" t="s">
        <v>2898</v>
      </c>
      <c r="I306" s="310" t="s">
        <v>2898</v>
      </c>
      <c r="J306" s="310" t="s">
        <v>2898</v>
      </c>
      <c r="K306" s="310" t="s">
        <v>2898</v>
      </c>
      <c r="L306" s="310" t="s">
        <v>2898</v>
      </c>
      <c r="M306" s="310" t="s">
        <v>2898</v>
      </c>
      <c r="N306" s="310" t="s">
        <v>2898</v>
      </c>
      <c r="O306" s="310" t="s">
        <v>2898</v>
      </c>
      <c r="P306" s="310" t="s">
        <v>2898</v>
      </c>
      <c r="Q306" s="310" t="s">
        <v>2898</v>
      </c>
      <c r="R306" s="310" t="s">
        <v>2898</v>
      </c>
      <c r="S306" s="310" t="s">
        <v>2898</v>
      </c>
      <c r="T306" s="310" t="s">
        <v>2898</v>
      </c>
      <c r="U306" s="310" t="s">
        <v>2898</v>
      </c>
      <c r="V306" s="310" t="s">
        <v>2898</v>
      </c>
      <c r="W306" s="310" t="s">
        <v>2898</v>
      </c>
      <c r="X306" s="310" t="s">
        <v>2898</v>
      </c>
      <c r="Y306" s="310" t="s">
        <v>2898</v>
      </c>
      <c r="Z306" s="310" t="s">
        <v>2898</v>
      </c>
      <c r="AA306" s="310" t="s">
        <v>2898</v>
      </c>
      <c r="AB306" s="310" t="s">
        <v>2898</v>
      </c>
      <c r="AC306" s="310" t="s">
        <v>2898</v>
      </c>
      <c r="AD306" s="310" t="s">
        <v>2898</v>
      </c>
      <c r="AE306" s="310" t="s">
        <v>2898</v>
      </c>
      <c r="AF306" s="310" t="s">
        <v>2898</v>
      </c>
      <c r="AG306" s="310" t="s">
        <v>2898</v>
      </c>
      <c r="AH306" s="310" t="s">
        <v>2898</v>
      </c>
      <c r="AI306" s="310" t="s">
        <v>2898</v>
      </c>
      <c r="AJ306" s="310" t="s">
        <v>2898</v>
      </c>
      <c r="AK306" s="310" t="s">
        <v>2898</v>
      </c>
      <c r="AL306" s="310" t="s">
        <v>2898</v>
      </c>
    </row>
    <row r="307" spans="3:38" hidden="1" outlineLevel="1" x14ac:dyDescent="0.3">
      <c r="C307" s="521" t="s">
        <v>3140</v>
      </c>
      <c r="D307" s="590" t="s">
        <v>3350</v>
      </c>
      <c r="E307" s="310" t="s">
        <v>2898</v>
      </c>
      <c r="F307" s="310" t="s">
        <v>2898</v>
      </c>
      <c r="G307" s="310" t="s">
        <v>2898</v>
      </c>
      <c r="H307" s="310" t="s">
        <v>2898</v>
      </c>
      <c r="I307" s="310" t="s">
        <v>2898</v>
      </c>
      <c r="J307" s="310" t="s">
        <v>2898</v>
      </c>
      <c r="K307" s="310" t="s">
        <v>2898</v>
      </c>
      <c r="L307" s="310" t="s">
        <v>2898</v>
      </c>
      <c r="M307" s="310" t="s">
        <v>2898</v>
      </c>
      <c r="N307" s="310" t="s">
        <v>2898</v>
      </c>
      <c r="O307" s="310" t="s">
        <v>2898</v>
      </c>
      <c r="P307" s="310" t="s">
        <v>2898</v>
      </c>
      <c r="Q307" s="310" t="s">
        <v>2898</v>
      </c>
      <c r="R307" s="310" t="s">
        <v>2898</v>
      </c>
      <c r="S307" s="310" t="s">
        <v>2898</v>
      </c>
      <c r="T307" s="310" t="s">
        <v>2898</v>
      </c>
      <c r="U307" s="310" t="s">
        <v>2898</v>
      </c>
      <c r="V307" s="310" t="s">
        <v>2898</v>
      </c>
      <c r="W307" s="310" t="s">
        <v>2898</v>
      </c>
      <c r="X307" s="310" t="s">
        <v>2898</v>
      </c>
      <c r="Y307" s="310" t="s">
        <v>2898</v>
      </c>
      <c r="Z307" s="310" t="s">
        <v>2898</v>
      </c>
      <c r="AA307" s="310" t="s">
        <v>2898</v>
      </c>
      <c r="AB307" s="310" t="s">
        <v>2898</v>
      </c>
      <c r="AC307" s="310" t="s">
        <v>2898</v>
      </c>
      <c r="AD307" s="310" t="s">
        <v>2898</v>
      </c>
      <c r="AE307" s="310" t="s">
        <v>2898</v>
      </c>
      <c r="AF307" s="310" t="s">
        <v>2898</v>
      </c>
      <c r="AG307" s="310" t="s">
        <v>2898</v>
      </c>
      <c r="AH307" s="310" t="s">
        <v>2898</v>
      </c>
      <c r="AI307" s="310" t="s">
        <v>2898</v>
      </c>
      <c r="AJ307" s="310" t="s">
        <v>2898</v>
      </c>
      <c r="AK307" s="310" t="s">
        <v>2898</v>
      </c>
      <c r="AL307" s="310" t="s">
        <v>2898</v>
      </c>
    </row>
    <row r="308" spans="3:38" hidden="1" outlineLevel="1" x14ac:dyDescent="0.3">
      <c r="C308" s="521" t="s">
        <v>3140</v>
      </c>
      <c r="D308" s="590" t="s">
        <v>3351</v>
      </c>
      <c r="E308" s="310" t="s">
        <v>2898</v>
      </c>
      <c r="F308" s="310" t="s">
        <v>2898</v>
      </c>
      <c r="G308" s="310" t="s">
        <v>2898</v>
      </c>
      <c r="H308" s="310" t="s">
        <v>2898</v>
      </c>
      <c r="I308" s="310" t="s">
        <v>2898</v>
      </c>
      <c r="J308" s="310" t="s">
        <v>2898</v>
      </c>
      <c r="K308" s="310" t="s">
        <v>2898</v>
      </c>
      <c r="L308" s="310" t="s">
        <v>2898</v>
      </c>
      <c r="M308" s="310" t="s">
        <v>2898</v>
      </c>
      <c r="N308" s="310" t="s">
        <v>2898</v>
      </c>
      <c r="O308" s="310" t="s">
        <v>2898</v>
      </c>
      <c r="P308" s="310" t="s">
        <v>2898</v>
      </c>
      <c r="Q308" s="310" t="s">
        <v>2898</v>
      </c>
      <c r="R308" s="310" t="s">
        <v>2898</v>
      </c>
      <c r="S308" s="310" t="s">
        <v>2898</v>
      </c>
      <c r="T308" s="310" t="s">
        <v>2898</v>
      </c>
      <c r="U308" s="310" t="s">
        <v>2898</v>
      </c>
      <c r="V308" s="310" t="s">
        <v>2898</v>
      </c>
      <c r="W308" s="310" t="s">
        <v>2898</v>
      </c>
      <c r="X308" s="310" t="s">
        <v>2898</v>
      </c>
      <c r="Y308" s="310" t="s">
        <v>2898</v>
      </c>
      <c r="Z308" s="310" t="s">
        <v>2898</v>
      </c>
      <c r="AA308" s="310" t="s">
        <v>2898</v>
      </c>
      <c r="AB308" s="310" t="s">
        <v>2898</v>
      </c>
      <c r="AC308" s="310" t="s">
        <v>2898</v>
      </c>
      <c r="AD308" s="310" t="s">
        <v>2898</v>
      </c>
      <c r="AE308" s="310" t="s">
        <v>2898</v>
      </c>
      <c r="AF308" s="310" t="s">
        <v>2898</v>
      </c>
      <c r="AG308" s="310" t="s">
        <v>2898</v>
      </c>
      <c r="AH308" s="310" t="s">
        <v>2898</v>
      </c>
      <c r="AI308" s="310" t="s">
        <v>2898</v>
      </c>
      <c r="AJ308" s="310" t="s">
        <v>2898</v>
      </c>
      <c r="AK308" s="310" t="s">
        <v>2898</v>
      </c>
      <c r="AL308" s="310" t="s">
        <v>2898</v>
      </c>
    </row>
    <row r="309" spans="3:38" hidden="1" outlineLevel="1" x14ac:dyDescent="0.3">
      <c r="C309" s="521" t="s">
        <v>3140</v>
      </c>
      <c r="D309" s="590" t="s">
        <v>3352</v>
      </c>
      <c r="E309" s="310" t="s">
        <v>2898</v>
      </c>
      <c r="F309" s="310" t="s">
        <v>2898</v>
      </c>
      <c r="G309" s="310" t="s">
        <v>2898</v>
      </c>
      <c r="H309" s="310" t="s">
        <v>2898</v>
      </c>
      <c r="I309" s="310" t="s">
        <v>2898</v>
      </c>
      <c r="J309" s="310" t="s">
        <v>2898</v>
      </c>
      <c r="K309" s="310" t="s">
        <v>2898</v>
      </c>
      <c r="L309" s="310" t="s">
        <v>2898</v>
      </c>
      <c r="M309" s="310" t="s">
        <v>2898</v>
      </c>
      <c r="N309" s="310" t="s">
        <v>2898</v>
      </c>
      <c r="O309" s="310" t="s">
        <v>2898</v>
      </c>
      <c r="P309" s="310" t="s">
        <v>2898</v>
      </c>
      <c r="Q309" s="310" t="s">
        <v>2898</v>
      </c>
      <c r="R309" s="310" t="s">
        <v>2898</v>
      </c>
      <c r="S309" s="310" t="s">
        <v>2898</v>
      </c>
      <c r="T309" s="310" t="s">
        <v>2898</v>
      </c>
      <c r="U309" s="310" t="s">
        <v>2898</v>
      </c>
      <c r="V309" s="310" t="s">
        <v>2898</v>
      </c>
      <c r="W309" s="310" t="s">
        <v>2898</v>
      </c>
      <c r="X309" s="310" t="s">
        <v>2898</v>
      </c>
      <c r="Y309" s="310" t="s">
        <v>2898</v>
      </c>
      <c r="Z309" s="310" t="s">
        <v>2898</v>
      </c>
      <c r="AA309" s="310" t="s">
        <v>2898</v>
      </c>
      <c r="AB309" s="310" t="s">
        <v>2898</v>
      </c>
      <c r="AC309" s="310" t="s">
        <v>2898</v>
      </c>
      <c r="AD309" s="310" t="s">
        <v>2898</v>
      </c>
      <c r="AE309" s="310" t="s">
        <v>2898</v>
      </c>
      <c r="AF309" s="310" t="s">
        <v>2898</v>
      </c>
      <c r="AG309" s="310" t="s">
        <v>2898</v>
      </c>
      <c r="AH309" s="310" t="s">
        <v>2898</v>
      </c>
      <c r="AI309" s="310" t="s">
        <v>2898</v>
      </c>
      <c r="AJ309" s="310" t="s">
        <v>2898</v>
      </c>
      <c r="AK309" s="310" t="s">
        <v>2898</v>
      </c>
      <c r="AL309" s="310" t="s">
        <v>2898</v>
      </c>
    </row>
    <row r="310" spans="3:38" hidden="1" outlineLevel="1" x14ac:dyDescent="0.3">
      <c r="C310" s="521" t="s">
        <v>3140</v>
      </c>
      <c r="D310" s="590" t="s">
        <v>3353</v>
      </c>
      <c r="E310" s="310" t="s">
        <v>2898</v>
      </c>
      <c r="F310" s="310" t="s">
        <v>2898</v>
      </c>
      <c r="G310" s="310" t="s">
        <v>2898</v>
      </c>
      <c r="H310" s="310" t="s">
        <v>2898</v>
      </c>
      <c r="I310" s="310" t="s">
        <v>2898</v>
      </c>
      <c r="J310" s="310" t="s">
        <v>2898</v>
      </c>
      <c r="K310" s="310" t="s">
        <v>2898</v>
      </c>
      <c r="L310" s="310" t="s">
        <v>2898</v>
      </c>
      <c r="M310" s="310" t="s">
        <v>2898</v>
      </c>
      <c r="N310" s="310" t="s">
        <v>2898</v>
      </c>
      <c r="O310" s="310" t="s">
        <v>2898</v>
      </c>
      <c r="P310" s="310" t="s">
        <v>2898</v>
      </c>
      <c r="Q310" s="310" t="s">
        <v>2898</v>
      </c>
      <c r="R310" s="310" t="s">
        <v>2898</v>
      </c>
      <c r="S310" s="310" t="s">
        <v>2898</v>
      </c>
      <c r="T310" s="310" t="s">
        <v>2898</v>
      </c>
      <c r="U310" s="310" t="s">
        <v>2898</v>
      </c>
      <c r="V310" s="310" t="s">
        <v>2898</v>
      </c>
      <c r="W310" s="310" t="s">
        <v>2898</v>
      </c>
      <c r="X310" s="310" t="s">
        <v>2898</v>
      </c>
      <c r="Y310" s="310" t="s">
        <v>2898</v>
      </c>
      <c r="Z310" s="310" t="s">
        <v>2898</v>
      </c>
      <c r="AA310" s="310" t="s">
        <v>2898</v>
      </c>
      <c r="AB310" s="310" t="s">
        <v>2898</v>
      </c>
      <c r="AC310" s="310" t="s">
        <v>2898</v>
      </c>
      <c r="AD310" s="310" t="s">
        <v>2898</v>
      </c>
      <c r="AE310" s="310" t="s">
        <v>2898</v>
      </c>
      <c r="AF310" s="310" t="s">
        <v>2898</v>
      </c>
      <c r="AG310" s="310" t="s">
        <v>2898</v>
      </c>
      <c r="AH310" s="310" t="s">
        <v>2898</v>
      </c>
      <c r="AI310" s="310" t="s">
        <v>2898</v>
      </c>
      <c r="AJ310" s="310" t="s">
        <v>2898</v>
      </c>
      <c r="AK310" s="310" t="s">
        <v>2898</v>
      </c>
      <c r="AL310" s="310" t="s">
        <v>2898</v>
      </c>
    </row>
    <row r="311" spans="3:38" hidden="1" outlineLevel="1" x14ac:dyDescent="0.3">
      <c r="C311" s="521" t="s">
        <v>3140</v>
      </c>
      <c r="D311" s="590" t="s">
        <v>3354</v>
      </c>
      <c r="E311" s="310" t="s">
        <v>2898</v>
      </c>
      <c r="F311" s="310" t="s">
        <v>2898</v>
      </c>
      <c r="G311" s="310" t="s">
        <v>2898</v>
      </c>
      <c r="H311" s="310" t="s">
        <v>2898</v>
      </c>
      <c r="I311" s="310" t="s">
        <v>2898</v>
      </c>
      <c r="J311" s="310" t="s">
        <v>2898</v>
      </c>
      <c r="K311" s="310" t="s">
        <v>2898</v>
      </c>
      <c r="L311" s="310" t="s">
        <v>2898</v>
      </c>
      <c r="M311" s="310" t="s">
        <v>2898</v>
      </c>
      <c r="N311" s="310" t="s">
        <v>2898</v>
      </c>
      <c r="O311" s="310" t="s">
        <v>2898</v>
      </c>
      <c r="P311" s="310" t="s">
        <v>2898</v>
      </c>
      <c r="Q311" s="310" t="s">
        <v>2898</v>
      </c>
      <c r="R311" s="310" t="s">
        <v>2898</v>
      </c>
      <c r="S311" s="310" t="s">
        <v>2898</v>
      </c>
      <c r="T311" s="310" t="s">
        <v>2898</v>
      </c>
      <c r="U311" s="310" t="s">
        <v>2898</v>
      </c>
      <c r="V311" s="310" t="s">
        <v>2898</v>
      </c>
      <c r="W311" s="310" t="s">
        <v>2898</v>
      </c>
      <c r="X311" s="310" t="s">
        <v>2898</v>
      </c>
      <c r="Y311" s="310" t="s">
        <v>2898</v>
      </c>
      <c r="Z311" s="310" t="s">
        <v>2898</v>
      </c>
      <c r="AA311" s="310" t="s">
        <v>2898</v>
      </c>
      <c r="AB311" s="310" t="s">
        <v>2898</v>
      </c>
      <c r="AC311" s="310" t="s">
        <v>2898</v>
      </c>
      <c r="AD311" s="310" t="s">
        <v>2898</v>
      </c>
      <c r="AE311" s="310" t="s">
        <v>2898</v>
      </c>
      <c r="AF311" s="310" t="s">
        <v>2898</v>
      </c>
      <c r="AG311" s="310" t="s">
        <v>2898</v>
      </c>
      <c r="AH311" s="310" t="s">
        <v>2898</v>
      </c>
      <c r="AI311" s="310" t="s">
        <v>2898</v>
      </c>
      <c r="AJ311" s="310" t="s">
        <v>2898</v>
      </c>
      <c r="AK311" s="310" t="s">
        <v>2898</v>
      </c>
      <c r="AL311" s="310" t="s">
        <v>2898</v>
      </c>
    </row>
    <row r="312" spans="3:38" hidden="1" outlineLevel="1" x14ac:dyDescent="0.3">
      <c r="C312" s="521" t="s">
        <v>3140</v>
      </c>
      <c r="D312" s="590" t="s">
        <v>3355</v>
      </c>
      <c r="E312" s="310" t="s">
        <v>2898</v>
      </c>
      <c r="F312" s="310" t="s">
        <v>2898</v>
      </c>
      <c r="G312" s="310" t="s">
        <v>2898</v>
      </c>
      <c r="H312" s="310" t="s">
        <v>2898</v>
      </c>
      <c r="I312" s="310" t="s">
        <v>2898</v>
      </c>
      <c r="J312" s="310" t="s">
        <v>2898</v>
      </c>
      <c r="K312" s="310" t="s">
        <v>2898</v>
      </c>
      <c r="L312" s="310" t="s">
        <v>2898</v>
      </c>
      <c r="M312" s="310" t="s">
        <v>2898</v>
      </c>
      <c r="N312" s="310" t="s">
        <v>2898</v>
      </c>
      <c r="O312" s="310" t="s">
        <v>2898</v>
      </c>
      <c r="P312" s="310" t="s">
        <v>2898</v>
      </c>
      <c r="Q312" s="310" t="s">
        <v>2898</v>
      </c>
      <c r="R312" s="310" t="s">
        <v>2898</v>
      </c>
      <c r="S312" s="310" t="s">
        <v>2898</v>
      </c>
      <c r="T312" s="310" t="s">
        <v>2898</v>
      </c>
      <c r="U312" s="310" t="s">
        <v>2898</v>
      </c>
      <c r="V312" s="310" t="s">
        <v>2898</v>
      </c>
      <c r="W312" s="310" t="s">
        <v>2898</v>
      </c>
      <c r="X312" s="310" t="s">
        <v>2898</v>
      </c>
      <c r="Y312" s="310" t="s">
        <v>2898</v>
      </c>
      <c r="Z312" s="310" t="s">
        <v>2898</v>
      </c>
      <c r="AA312" s="310" t="s">
        <v>2898</v>
      </c>
      <c r="AB312" s="310" t="s">
        <v>2898</v>
      </c>
      <c r="AC312" s="310" t="s">
        <v>2898</v>
      </c>
      <c r="AD312" s="310" t="s">
        <v>2898</v>
      </c>
      <c r="AE312" s="310" t="s">
        <v>2898</v>
      </c>
      <c r="AF312" s="310" t="s">
        <v>2898</v>
      </c>
      <c r="AG312" s="310" t="s">
        <v>2898</v>
      </c>
      <c r="AH312" s="310" t="s">
        <v>2898</v>
      </c>
      <c r="AI312" s="310" t="s">
        <v>2898</v>
      </c>
      <c r="AJ312" s="310" t="s">
        <v>2898</v>
      </c>
      <c r="AK312" s="310" t="s">
        <v>2898</v>
      </c>
      <c r="AL312" s="310" t="s">
        <v>2898</v>
      </c>
    </row>
    <row r="313" spans="3:38" hidden="1" outlineLevel="1" x14ac:dyDescent="0.3">
      <c r="C313" s="521" t="s">
        <v>3140</v>
      </c>
      <c r="D313" s="590" t="s">
        <v>3356</v>
      </c>
      <c r="E313" s="310" t="s">
        <v>2898</v>
      </c>
      <c r="F313" s="310" t="s">
        <v>2898</v>
      </c>
      <c r="G313" s="310" t="s">
        <v>2898</v>
      </c>
      <c r="H313" s="310" t="s">
        <v>2898</v>
      </c>
      <c r="I313" s="310" t="s">
        <v>2898</v>
      </c>
      <c r="J313" s="310" t="s">
        <v>2898</v>
      </c>
      <c r="K313" s="310" t="s">
        <v>2898</v>
      </c>
      <c r="L313" s="310" t="s">
        <v>2898</v>
      </c>
      <c r="M313" s="310" t="s">
        <v>2898</v>
      </c>
      <c r="N313" s="310" t="s">
        <v>2898</v>
      </c>
      <c r="O313" s="310" t="s">
        <v>2898</v>
      </c>
      <c r="P313" s="310" t="s">
        <v>2898</v>
      </c>
      <c r="Q313" s="310" t="s">
        <v>2898</v>
      </c>
      <c r="R313" s="310" t="s">
        <v>2898</v>
      </c>
      <c r="S313" s="310" t="s">
        <v>2898</v>
      </c>
      <c r="T313" s="310" t="s">
        <v>2898</v>
      </c>
      <c r="U313" s="310" t="s">
        <v>2898</v>
      </c>
      <c r="V313" s="310" t="s">
        <v>2898</v>
      </c>
      <c r="W313" s="310" t="s">
        <v>2898</v>
      </c>
      <c r="X313" s="310" t="s">
        <v>2898</v>
      </c>
      <c r="Y313" s="310" t="s">
        <v>2898</v>
      </c>
      <c r="Z313" s="310" t="s">
        <v>2898</v>
      </c>
      <c r="AA313" s="310" t="s">
        <v>2898</v>
      </c>
      <c r="AB313" s="310" t="s">
        <v>2898</v>
      </c>
      <c r="AC313" s="310" t="s">
        <v>2898</v>
      </c>
      <c r="AD313" s="310" t="s">
        <v>2898</v>
      </c>
      <c r="AE313" s="310" t="s">
        <v>2898</v>
      </c>
      <c r="AF313" s="310" t="s">
        <v>2898</v>
      </c>
      <c r="AG313" s="310" t="s">
        <v>2898</v>
      </c>
      <c r="AH313" s="310" t="s">
        <v>2898</v>
      </c>
      <c r="AI313" s="310" t="s">
        <v>2898</v>
      </c>
      <c r="AJ313" s="310" t="s">
        <v>2898</v>
      </c>
      <c r="AK313" s="310" t="s">
        <v>2898</v>
      </c>
      <c r="AL313" s="310" t="s">
        <v>2898</v>
      </c>
    </row>
    <row r="314" spans="3:38" hidden="1" outlineLevel="1" x14ac:dyDescent="0.3">
      <c r="C314" s="521" t="s">
        <v>3140</v>
      </c>
      <c r="D314" s="590" t="s">
        <v>3357</v>
      </c>
      <c r="E314" s="310" t="s">
        <v>2898</v>
      </c>
      <c r="F314" s="310" t="s">
        <v>2898</v>
      </c>
      <c r="G314" s="310" t="s">
        <v>2898</v>
      </c>
      <c r="H314" s="310" t="s">
        <v>2898</v>
      </c>
      <c r="I314" s="310" t="s">
        <v>2898</v>
      </c>
      <c r="J314" s="310" t="s">
        <v>2898</v>
      </c>
      <c r="K314" s="310" t="s">
        <v>2898</v>
      </c>
      <c r="L314" s="310" t="s">
        <v>2898</v>
      </c>
      <c r="M314" s="310" t="s">
        <v>2898</v>
      </c>
      <c r="N314" s="310" t="s">
        <v>2898</v>
      </c>
      <c r="O314" s="310" t="s">
        <v>2898</v>
      </c>
      <c r="P314" s="310" t="s">
        <v>2898</v>
      </c>
      <c r="Q314" s="310" t="s">
        <v>2898</v>
      </c>
      <c r="R314" s="310" t="s">
        <v>2898</v>
      </c>
      <c r="S314" s="310" t="s">
        <v>2898</v>
      </c>
      <c r="T314" s="310" t="s">
        <v>2898</v>
      </c>
      <c r="U314" s="310" t="s">
        <v>2898</v>
      </c>
      <c r="V314" s="310" t="s">
        <v>2898</v>
      </c>
      <c r="W314" s="310" t="s">
        <v>2898</v>
      </c>
      <c r="X314" s="310" t="s">
        <v>2898</v>
      </c>
      <c r="Y314" s="310" t="s">
        <v>2898</v>
      </c>
      <c r="Z314" s="310" t="s">
        <v>2898</v>
      </c>
      <c r="AA314" s="310" t="s">
        <v>2898</v>
      </c>
      <c r="AB314" s="310" t="s">
        <v>2898</v>
      </c>
      <c r="AC314" s="310" t="s">
        <v>2898</v>
      </c>
      <c r="AD314" s="310" t="s">
        <v>2898</v>
      </c>
      <c r="AE314" s="310" t="s">
        <v>2898</v>
      </c>
      <c r="AF314" s="310" t="s">
        <v>2898</v>
      </c>
      <c r="AG314" s="310" t="s">
        <v>2898</v>
      </c>
      <c r="AH314" s="310" t="s">
        <v>2898</v>
      </c>
      <c r="AI314" s="310" t="s">
        <v>2898</v>
      </c>
      <c r="AJ314" s="310" t="s">
        <v>2898</v>
      </c>
      <c r="AK314" s="310" t="s">
        <v>2898</v>
      </c>
      <c r="AL314" s="310" t="s">
        <v>2898</v>
      </c>
    </row>
    <row r="315" spans="3:38" hidden="1" outlineLevel="1" x14ac:dyDescent="0.3">
      <c r="C315" s="521" t="s">
        <v>3140</v>
      </c>
      <c r="D315" s="590" t="s">
        <v>3358</v>
      </c>
      <c r="E315" s="310" t="s">
        <v>2898</v>
      </c>
      <c r="F315" s="310" t="s">
        <v>2898</v>
      </c>
      <c r="G315" s="310" t="s">
        <v>2898</v>
      </c>
      <c r="H315" s="310" t="s">
        <v>2898</v>
      </c>
      <c r="I315" s="310" t="s">
        <v>2898</v>
      </c>
      <c r="J315" s="310" t="s">
        <v>2898</v>
      </c>
      <c r="K315" s="310" t="s">
        <v>2898</v>
      </c>
      <c r="L315" s="310" t="s">
        <v>2898</v>
      </c>
      <c r="M315" s="310" t="s">
        <v>2898</v>
      </c>
      <c r="N315" s="310" t="s">
        <v>2898</v>
      </c>
      <c r="O315" s="310" t="s">
        <v>2898</v>
      </c>
      <c r="P315" s="310" t="s">
        <v>2898</v>
      </c>
      <c r="Q315" s="310" t="s">
        <v>2898</v>
      </c>
      <c r="R315" s="310" t="s">
        <v>2898</v>
      </c>
      <c r="S315" s="310" t="s">
        <v>2898</v>
      </c>
      <c r="T315" s="310" t="s">
        <v>2898</v>
      </c>
      <c r="U315" s="310" t="s">
        <v>2898</v>
      </c>
      <c r="V315" s="310" t="s">
        <v>2898</v>
      </c>
      <c r="W315" s="310" t="s">
        <v>2898</v>
      </c>
      <c r="X315" s="310" t="s">
        <v>2898</v>
      </c>
      <c r="Y315" s="310" t="s">
        <v>2898</v>
      </c>
      <c r="Z315" s="310" t="s">
        <v>2898</v>
      </c>
      <c r="AA315" s="310" t="s">
        <v>2898</v>
      </c>
      <c r="AB315" s="310" t="s">
        <v>2898</v>
      </c>
      <c r="AC315" s="310" t="s">
        <v>2898</v>
      </c>
      <c r="AD315" s="310" t="s">
        <v>2898</v>
      </c>
      <c r="AE315" s="310" t="s">
        <v>2898</v>
      </c>
      <c r="AF315" s="310" t="s">
        <v>2898</v>
      </c>
      <c r="AG315" s="310" t="s">
        <v>2898</v>
      </c>
      <c r="AH315" s="310" t="s">
        <v>2898</v>
      </c>
      <c r="AI315" s="310" t="s">
        <v>2898</v>
      </c>
      <c r="AJ315" s="310" t="s">
        <v>2898</v>
      </c>
      <c r="AK315" s="310" t="s">
        <v>2898</v>
      </c>
      <c r="AL315" s="310" t="s">
        <v>2898</v>
      </c>
    </row>
    <row r="316" spans="3:38" hidden="1" outlineLevel="1" x14ac:dyDescent="0.3">
      <c r="C316" s="521" t="s">
        <v>3140</v>
      </c>
      <c r="D316" s="590" t="s">
        <v>3359</v>
      </c>
      <c r="E316" s="310" t="s">
        <v>2898</v>
      </c>
      <c r="F316" s="310" t="s">
        <v>2898</v>
      </c>
      <c r="G316" s="310" t="s">
        <v>2898</v>
      </c>
      <c r="H316" s="310" t="s">
        <v>2898</v>
      </c>
      <c r="I316" s="310" t="s">
        <v>2898</v>
      </c>
      <c r="J316" s="310" t="s">
        <v>2898</v>
      </c>
      <c r="K316" s="310" t="s">
        <v>2898</v>
      </c>
      <c r="L316" s="310" t="s">
        <v>2898</v>
      </c>
      <c r="M316" s="310" t="s">
        <v>2898</v>
      </c>
      <c r="N316" s="310" t="s">
        <v>2898</v>
      </c>
      <c r="O316" s="310" t="s">
        <v>2898</v>
      </c>
      <c r="P316" s="310" t="s">
        <v>2898</v>
      </c>
      <c r="Q316" s="310" t="s">
        <v>2898</v>
      </c>
      <c r="R316" s="310" t="s">
        <v>2898</v>
      </c>
      <c r="S316" s="310" t="s">
        <v>2898</v>
      </c>
      <c r="T316" s="310" t="s">
        <v>2898</v>
      </c>
      <c r="U316" s="310" t="s">
        <v>2898</v>
      </c>
      <c r="V316" s="310" t="s">
        <v>2898</v>
      </c>
      <c r="W316" s="310" t="s">
        <v>2898</v>
      </c>
      <c r="X316" s="310" t="s">
        <v>2898</v>
      </c>
      <c r="Y316" s="310" t="s">
        <v>2898</v>
      </c>
      <c r="Z316" s="310" t="s">
        <v>2898</v>
      </c>
      <c r="AA316" s="310" t="s">
        <v>2898</v>
      </c>
      <c r="AB316" s="310" t="s">
        <v>2898</v>
      </c>
      <c r="AC316" s="310" t="s">
        <v>2898</v>
      </c>
      <c r="AD316" s="310" t="s">
        <v>2898</v>
      </c>
      <c r="AE316" s="310" t="s">
        <v>2898</v>
      </c>
      <c r="AF316" s="310" t="s">
        <v>2898</v>
      </c>
      <c r="AG316" s="310" t="s">
        <v>2898</v>
      </c>
      <c r="AH316" s="310" t="s">
        <v>2898</v>
      </c>
      <c r="AI316" s="310" t="s">
        <v>2898</v>
      </c>
      <c r="AJ316" s="310" t="s">
        <v>2898</v>
      </c>
      <c r="AK316" s="310" t="s">
        <v>2898</v>
      </c>
      <c r="AL316" s="310" t="s">
        <v>2898</v>
      </c>
    </row>
    <row r="317" spans="3:38" hidden="1" outlineLevel="1" x14ac:dyDescent="0.3">
      <c r="C317" s="521" t="s">
        <v>3140</v>
      </c>
      <c r="D317" s="590" t="s">
        <v>3360</v>
      </c>
      <c r="E317" s="310" t="s">
        <v>2898</v>
      </c>
      <c r="F317" s="310" t="s">
        <v>2898</v>
      </c>
      <c r="G317" s="310" t="s">
        <v>2898</v>
      </c>
      <c r="H317" s="310" t="s">
        <v>2898</v>
      </c>
      <c r="I317" s="310" t="s">
        <v>2898</v>
      </c>
      <c r="J317" s="310" t="s">
        <v>2898</v>
      </c>
      <c r="K317" s="310" t="s">
        <v>2898</v>
      </c>
      <c r="L317" s="310" t="s">
        <v>2898</v>
      </c>
      <c r="M317" s="310" t="s">
        <v>2898</v>
      </c>
      <c r="N317" s="310" t="s">
        <v>2898</v>
      </c>
      <c r="O317" s="310" t="s">
        <v>2898</v>
      </c>
      <c r="P317" s="310" t="s">
        <v>2898</v>
      </c>
      <c r="Q317" s="310" t="s">
        <v>2898</v>
      </c>
      <c r="R317" s="310" t="s">
        <v>2898</v>
      </c>
      <c r="S317" s="310" t="s">
        <v>2898</v>
      </c>
      <c r="T317" s="310" t="s">
        <v>2898</v>
      </c>
      <c r="U317" s="310" t="s">
        <v>2898</v>
      </c>
      <c r="V317" s="310" t="s">
        <v>2898</v>
      </c>
      <c r="W317" s="310" t="s">
        <v>2898</v>
      </c>
      <c r="X317" s="310" t="s">
        <v>2898</v>
      </c>
      <c r="Y317" s="310" t="s">
        <v>2898</v>
      </c>
      <c r="Z317" s="310" t="s">
        <v>2898</v>
      </c>
      <c r="AA317" s="310" t="s">
        <v>2898</v>
      </c>
      <c r="AB317" s="310" t="s">
        <v>2898</v>
      </c>
      <c r="AC317" s="310" t="s">
        <v>2898</v>
      </c>
      <c r="AD317" s="310" t="s">
        <v>2898</v>
      </c>
      <c r="AE317" s="310" t="s">
        <v>2898</v>
      </c>
      <c r="AF317" s="310" t="s">
        <v>2898</v>
      </c>
      <c r="AG317" s="310" t="s">
        <v>2898</v>
      </c>
      <c r="AH317" s="310" t="s">
        <v>2898</v>
      </c>
      <c r="AI317" s="310" t="s">
        <v>2898</v>
      </c>
      <c r="AJ317" s="310" t="s">
        <v>2898</v>
      </c>
      <c r="AK317" s="310" t="s">
        <v>2898</v>
      </c>
      <c r="AL317" s="310" t="s">
        <v>2898</v>
      </c>
    </row>
    <row r="318" spans="3:38" hidden="1" outlineLevel="1" x14ac:dyDescent="0.3">
      <c r="C318" s="521" t="s">
        <v>3140</v>
      </c>
      <c r="D318" s="590" t="s">
        <v>3361</v>
      </c>
      <c r="E318" s="310" t="s">
        <v>2898</v>
      </c>
      <c r="F318" s="310" t="s">
        <v>2898</v>
      </c>
      <c r="G318" s="310" t="s">
        <v>2898</v>
      </c>
      <c r="H318" s="310" t="s">
        <v>2898</v>
      </c>
      <c r="I318" s="310" t="s">
        <v>2898</v>
      </c>
      <c r="J318" s="310" t="s">
        <v>2898</v>
      </c>
      <c r="K318" s="310" t="s">
        <v>2898</v>
      </c>
      <c r="L318" s="310" t="s">
        <v>2898</v>
      </c>
      <c r="M318" s="310" t="s">
        <v>2898</v>
      </c>
      <c r="N318" s="310" t="s">
        <v>2898</v>
      </c>
      <c r="O318" s="310" t="s">
        <v>2898</v>
      </c>
      <c r="P318" s="310" t="s">
        <v>2898</v>
      </c>
      <c r="Q318" s="310" t="s">
        <v>2898</v>
      </c>
      <c r="R318" s="310" t="s">
        <v>2898</v>
      </c>
      <c r="S318" s="310" t="s">
        <v>2898</v>
      </c>
      <c r="T318" s="310" t="s">
        <v>2898</v>
      </c>
      <c r="U318" s="310" t="s">
        <v>2898</v>
      </c>
      <c r="V318" s="310" t="s">
        <v>2898</v>
      </c>
      <c r="W318" s="310" t="s">
        <v>2898</v>
      </c>
      <c r="X318" s="310" t="s">
        <v>2898</v>
      </c>
      <c r="Y318" s="310" t="s">
        <v>2898</v>
      </c>
      <c r="Z318" s="310" t="s">
        <v>2898</v>
      </c>
      <c r="AA318" s="310" t="s">
        <v>2898</v>
      </c>
      <c r="AB318" s="310" t="s">
        <v>2898</v>
      </c>
      <c r="AC318" s="310" t="s">
        <v>2898</v>
      </c>
      <c r="AD318" s="310" t="s">
        <v>2898</v>
      </c>
      <c r="AE318" s="310" t="s">
        <v>2898</v>
      </c>
      <c r="AF318" s="310" t="s">
        <v>2898</v>
      </c>
      <c r="AG318" s="310" t="s">
        <v>2898</v>
      </c>
      <c r="AH318" s="310" t="s">
        <v>2898</v>
      </c>
      <c r="AI318" s="310" t="s">
        <v>2898</v>
      </c>
      <c r="AJ318" s="310" t="s">
        <v>2898</v>
      </c>
      <c r="AK318" s="310" t="s">
        <v>2898</v>
      </c>
      <c r="AL318" s="310" t="s">
        <v>2898</v>
      </c>
    </row>
    <row r="319" spans="3:38" hidden="1" outlineLevel="1" x14ac:dyDescent="0.3">
      <c r="C319" s="521" t="s">
        <v>3140</v>
      </c>
      <c r="D319" s="590" t="s">
        <v>3362</v>
      </c>
      <c r="E319" s="310" t="s">
        <v>2898</v>
      </c>
      <c r="F319" s="310" t="s">
        <v>2898</v>
      </c>
      <c r="G319" s="310" t="s">
        <v>2898</v>
      </c>
      <c r="H319" s="310" t="s">
        <v>2898</v>
      </c>
      <c r="I319" s="310" t="s">
        <v>2898</v>
      </c>
      <c r="J319" s="310" t="s">
        <v>2898</v>
      </c>
      <c r="K319" s="310" t="s">
        <v>2898</v>
      </c>
      <c r="L319" s="310" t="s">
        <v>2898</v>
      </c>
      <c r="M319" s="310" t="s">
        <v>2898</v>
      </c>
      <c r="N319" s="310" t="s">
        <v>2898</v>
      </c>
      <c r="O319" s="310" t="s">
        <v>2898</v>
      </c>
      <c r="P319" s="310" t="s">
        <v>2898</v>
      </c>
      <c r="Q319" s="310" t="s">
        <v>2898</v>
      </c>
      <c r="R319" s="310" t="s">
        <v>2898</v>
      </c>
      <c r="S319" s="310" t="s">
        <v>2898</v>
      </c>
      <c r="T319" s="310" t="s">
        <v>2898</v>
      </c>
      <c r="U319" s="310" t="s">
        <v>2898</v>
      </c>
      <c r="V319" s="310" t="s">
        <v>2898</v>
      </c>
      <c r="W319" s="310" t="s">
        <v>2898</v>
      </c>
      <c r="X319" s="310" t="s">
        <v>2898</v>
      </c>
      <c r="Y319" s="310" t="s">
        <v>2898</v>
      </c>
      <c r="Z319" s="310" t="s">
        <v>2898</v>
      </c>
      <c r="AA319" s="310" t="s">
        <v>2898</v>
      </c>
      <c r="AB319" s="310" t="s">
        <v>2898</v>
      </c>
      <c r="AC319" s="310" t="s">
        <v>2898</v>
      </c>
      <c r="AD319" s="310" t="s">
        <v>2898</v>
      </c>
      <c r="AE319" s="310" t="s">
        <v>2898</v>
      </c>
      <c r="AF319" s="310" t="s">
        <v>2898</v>
      </c>
      <c r="AG319" s="310" t="s">
        <v>2898</v>
      </c>
      <c r="AH319" s="310" t="s">
        <v>2898</v>
      </c>
      <c r="AI319" s="310" t="s">
        <v>2898</v>
      </c>
      <c r="AJ319" s="310" t="s">
        <v>2898</v>
      </c>
      <c r="AK319" s="310" t="s">
        <v>2898</v>
      </c>
      <c r="AL319" s="310" t="s">
        <v>2898</v>
      </c>
    </row>
    <row r="320" spans="3:38" hidden="1" outlineLevel="1" x14ac:dyDescent="0.3">
      <c r="C320" s="521" t="s">
        <v>3140</v>
      </c>
      <c r="D320" s="590" t="s">
        <v>3363</v>
      </c>
      <c r="E320" s="310" t="s">
        <v>2898</v>
      </c>
      <c r="F320" s="310" t="s">
        <v>2898</v>
      </c>
      <c r="G320" s="310" t="s">
        <v>2898</v>
      </c>
      <c r="H320" s="310" t="s">
        <v>2898</v>
      </c>
      <c r="I320" s="310" t="s">
        <v>2898</v>
      </c>
      <c r="J320" s="310" t="s">
        <v>2898</v>
      </c>
      <c r="K320" s="310" t="s">
        <v>2898</v>
      </c>
      <c r="L320" s="310" t="s">
        <v>2898</v>
      </c>
      <c r="M320" s="310" t="s">
        <v>2898</v>
      </c>
      <c r="N320" s="310" t="s">
        <v>2898</v>
      </c>
      <c r="O320" s="310" t="s">
        <v>2898</v>
      </c>
      <c r="P320" s="310" t="s">
        <v>2898</v>
      </c>
      <c r="Q320" s="310" t="s">
        <v>2898</v>
      </c>
      <c r="R320" s="310" t="s">
        <v>2898</v>
      </c>
      <c r="S320" s="310" t="s">
        <v>2898</v>
      </c>
      <c r="T320" s="310" t="s">
        <v>2898</v>
      </c>
      <c r="U320" s="310" t="s">
        <v>2898</v>
      </c>
      <c r="V320" s="310" t="s">
        <v>2898</v>
      </c>
      <c r="W320" s="310" t="s">
        <v>2898</v>
      </c>
      <c r="X320" s="310" t="s">
        <v>2898</v>
      </c>
      <c r="Y320" s="310" t="s">
        <v>2898</v>
      </c>
      <c r="Z320" s="310" t="s">
        <v>2898</v>
      </c>
      <c r="AA320" s="310" t="s">
        <v>2898</v>
      </c>
      <c r="AB320" s="310" t="s">
        <v>2898</v>
      </c>
      <c r="AC320" s="310" t="s">
        <v>2898</v>
      </c>
      <c r="AD320" s="310" t="s">
        <v>2898</v>
      </c>
      <c r="AE320" s="310" t="s">
        <v>2898</v>
      </c>
      <c r="AF320" s="310" t="s">
        <v>2898</v>
      </c>
      <c r="AG320" s="310" t="s">
        <v>2898</v>
      </c>
      <c r="AH320" s="310" t="s">
        <v>2898</v>
      </c>
      <c r="AI320" s="310" t="s">
        <v>2898</v>
      </c>
      <c r="AJ320" s="310" t="s">
        <v>2898</v>
      </c>
      <c r="AK320" s="310" t="s">
        <v>2898</v>
      </c>
      <c r="AL320" s="310" t="s">
        <v>2898</v>
      </c>
    </row>
    <row r="321" spans="3:38" hidden="1" outlineLevel="1" x14ac:dyDescent="0.3">
      <c r="C321" s="521" t="s">
        <v>3140</v>
      </c>
      <c r="D321" s="590" t="s">
        <v>3364</v>
      </c>
      <c r="E321" s="310" t="s">
        <v>2898</v>
      </c>
      <c r="F321" s="310" t="s">
        <v>2898</v>
      </c>
      <c r="G321" s="310" t="s">
        <v>2898</v>
      </c>
      <c r="H321" s="310" t="s">
        <v>2898</v>
      </c>
      <c r="I321" s="310" t="s">
        <v>2898</v>
      </c>
      <c r="J321" s="310" t="s">
        <v>2898</v>
      </c>
      <c r="K321" s="310" t="s">
        <v>2898</v>
      </c>
      <c r="L321" s="310" t="s">
        <v>2898</v>
      </c>
      <c r="M321" s="310" t="s">
        <v>2898</v>
      </c>
      <c r="N321" s="310" t="s">
        <v>2898</v>
      </c>
      <c r="O321" s="310" t="s">
        <v>2898</v>
      </c>
      <c r="P321" s="310" t="s">
        <v>2898</v>
      </c>
      <c r="Q321" s="310" t="s">
        <v>2898</v>
      </c>
      <c r="R321" s="310" t="s">
        <v>2898</v>
      </c>
      <c r="S321" s="310" t="s">
        <v>2898</v>
      </c>
      <c r="T321" s="310" t="s">
        <v>2898</v>
      </c>
      <c r="U321" s="310" t="s">
        <v>2898</v>
      </c>
      <c r="V321" s="310" t="s">
        <v>2898</v>
      </c>
      <c r="W321" s="310" t="s">
        <v>2898</v>
      </c>
      <c r="X321" s="310" t="s">
        <v>2898</v>
      </c>
      <c r="Y321" s="310" t="s">
        <v>2898</v>
      </c>
      <c r="Z321" s="310" t="s">
        <v>2898</v>
      </c>
      <c r="AA321" s="310" t="s">
        <v>2898</v>
      </c>
      <c r="AB321" s="310" t="s">
        <v>2898</v>
      </c>
      <c r="AC321" s="310" t="s">
        <v>2898</v>
      </c>
      <c r="AD321" s="310" t="s">
        <v>2898</v>
      </c>
      <c r="AE321" s="310" t="s">
        <v>2898</v>
      </c>
      <c r="AF321" s="310" t="s">
        <v>2898</v>
      </c>
      <c r="AG321" s="310" t="s">
        <v>2898</v>
      </c>
      <c r="AH321" s="310" t="s">
        <v>2898</v>
      </c>
      <c r="AI321" s="310" t="s">
        <v>2898</v>
      </c>
      <c r="AJ321" s="310" t="s">
        <v>2898</v>
      </c>
      <c r="AK321" s="310" t="s">
        <v>2898</v>
      </c>
      <c r="AL321" s="310" t="s">
        <v>2898</v>
      </c>
    </row>
    <row r="322" spans="3:38" hidden="1" outlineLevel="1" x14ac:dyDescent="0.3">
      <c r="C322" s="521" t="s">
        <v>3140</v>
      </c>
      <c r="D322" s="590" t="s">
        <v>3365</v>
      </c>
      <c r="E322" s="310" t="s">
        <v>2898</v>
      </c>
      <c r="F322" s="310" t="s">
        <v>2898</v>
      </c>
      <c r="G322" s="310" t="s">
        <v>2898</v>
      </c>
      <c r="H322" s="310" t="s">
        <v>2898</v>
      </c>
      <c r="I322" s="310" t="s">
        <v>2898</v>
      </c>
      <c r="J322" s="310" t="s">
        <v>2898</v>
      </c>
      <c r="K322" s="310" t="s">
        <v>2898</v>
      </c>
      <c r="L322" s="310" t="s">
        <v>2898</v>
      </c>
      <c r="M322" s="310" t="s">
        <v>2898</v>
      </c>
      <c r="N322" s="310" t="s">
        <v>2898</v>
      </c>
      <c r="O322" s="310" t="s">
        <v>2898</v>
      </c>
      <c r="P322" s="310" t="s">
        <v>2898</v>
      </c>
      <c r="Q322" s="310" t="s">
        <v>2898</v>
      </c>
      <c r="R322" s="310" t="s">
        <v>2898</v>
      </c>
      <c r="S322" s="310" t="s">
        <v>2898</v>
      </c>
      <c r="T322" s="310" t="s">
        <v>2898</v>
      </c>
      <c r="U322" s="310" t="s">
        <v>2898</v>
      </c>
      <c r="V322" s="310" t="s">
        <v>2898</v>
      </c>
      <c r="W322" s="310" t="s">
        <v>2898</v>
      </c>
      <c r="X322" s="310" t="s">
        <v>2898</v>
      </c>
      <c r="Y322" s="310" t="s">
        <v>2898</v>
      </c>
      <c r="Z322" s="310" t="s">
        <v>2898</v>
      </c>
      <c r="AA322" s="310" t="s">
        <v>2898</v>
      </c>
      <c r="AB322" s="310" t="s">
        <v>2898</v>
      </c>
      <c r="AC322" s="310" t="s">
        <v>2898</v>
      </c>
      <c r="AD322" s="310" t="s">
        <v>2898</v>
      </c>
      <c r="AE322" s="310" t="s">
        <v>2898</v>
      </c>
      <c r="AF322" s="310" t="s">
        <v>2898</v>
      </c>
      <c r="AG322" s="310" t="s">
        <v>2898</v>
      </c>
      <c r="AH322" s="310" t="s">
        <v>2898</v>
      </c>
      <c r="AI322" s="310" t="s">
        <v>2898</v>
      </c>
      <c r="AJ322" s="310" t="s">
        <v>2898</v>
      </c>
      <c r="AK322" s="310" t="s">
        <v>2898</v>
      </c>
      <c r="AL322" s="310" t="s">
        <v>2898</v>
      </c>
    </row>
    <row r="323" spans="3:38" hidden="1" outlineLevel="1" x14ac:dyDescent="0.3">
      <c r="C323" s="521" t="s">
        <v>3140</v>
      </c>
      <c r="D323" s="590" t="s">
        <v>3366</v>
      </c>
      <c r="E323" s="310" t="s">
        <v>2898</v>
      </c>
      <c r="F323" s="310" t="s">
        <v>2898</v>
      </c>
      <c r="G323" s="310" t="s">
        <v>2898</v>
      </c>
      <c r="H323" s="310" t="s">
        <v>2898</v>
      </c>
      <c r="I323" s="310" t="s">
        <v>2898</v>
      </c>
      <c r="J323" s="310" t="s">
        <v>2898</v>
      </c>
      <c r="K323" s="310" t="s">
        <v>2898</v>
      </c>
      <c r="L323" s="310" t="s">
        <v>2898</v>
      </c>
      <c r="M323" s="310" t="s">
        <v>2898</v>
      </c>
      <c r="N323" s="310" t="s">
        <v>2898</v>
      </c>
      <c r="O323" s="310" t="s">
        <v>2898</v>
      </c>
      <c r="P323" s="310" t="s">
        <v>2898</v>
      </c>
      <c r="Q323" s="310" t="s">
        <v>2898</v>
      </c>
      <c r="R323" s="310" t="s">
        <v>2898</v>
      </c>
      <c r="S323" s="310" t="s">
        <v>2898</v>
      </c>
      <c r="T323" s="310" t="s">
        <v>2898</v>
      </c>
      <c r="U323" s="310" t="s">
        <v>2898</v>
      </c>
      <c r="V323" s="310" t="s">
        <v>2898</v>
      </c>
      <c r="W323" s="310" t="s">
        <v>2898</v>
      </c>
      <c r="X323" s="310" t="s">
        <v>2898</v>
      </c>
      <c r="Y323" s="310" t="s">
        <v>2898</v>
      </c>
      <c r="Z323" s="310" t="s">
        <v>2898</v>
      </c>
      <c r="AA323" s="310" t="s">
        <v>2898</v>
      </c>
      <c r="AB323" s="310" t="s">
        <v>2898</v>
      </c>
      <c r="AC323" s="310" t="s">
        <v>2898</v>
      </c>
      <c r="AD323" s="310" t="s">
        <v>2898</v>
      </c>
      <c r="AE323" s="310" t="s">
        <v>2898</v>
      </c>
      <c r="AF323" s="310" t="s">
        <v>2898</v>
      </c>
      <c r="AG323" s="310" t="s">
        <v>2898</v>
      </c>
      <c r="AH323" s="310" t="s">
        <v>2898</v>
      </c>
      <c r="AI323" s="310" t="s">
        <v>2898</v>
      </c>
      <c r="AJ323" s="310" t="s">
        <v>2898</v>
      </c>
      <c r="AK323" s="310" t="s">
        <v>2898</v>
      </c>
      <c r="AL323" s="310" t="s">
        <v>2898</v>
      </c>
    </row>
    <row r="324" spans="3:38" hidden="1" outlineLevel="1" x14ac:dyDescent="0.3">
      <c r="C324" s="521" t="s">
        <v>3140</v>
      </c>
      <c r="D324" s="590" t="s">
        <v>3367</v>
      </c>
      <c r="E324" s="310" t="s">
        <v>2898</v>
      </c>
      <c r="F324" s="310" t="s">
        <v>2898</v>
      </c>
      <c r="G324" s="310" t="s">
        <v>2898</v>
      </c>
      <c r="H324" s="310" t="s">
        <v>2898</v>
      </c>
      <c r="I324" s="310" t="s">
        <v>2898</v>
      </c>
      <c r="J324" s="310" t="s">
        <v>2898</v>
      </c>
      <c r="K324" s="310" t="s">
        <v>2898</v>
      </c>
      <c r="L324" s="310" t="s">
        <v>2898</v>
      </c>
      <c r="M324" s="310" t="s">
        <v>2898</v>
      </c>
      <c r="N324" s="310" t="s">
        <v>2898</v>
      </c>
      <c r="O324" s="310" t="s">
        <v>2898</v>
      </c>
      <c r="P324" s="310" t="s">
        <v>2898</v>
      </c>
      <c r="Q324" s="310" t="s">
        <v>2898</v>
      </c>
      <c r="R324" s="310" t="s">
        <v>2898</v>
      </c>
      <c r="S324" s="310" t="s">
        <v>2898</v>
      </c>
      <c r="T324" s="310" t="s">
        <v>2898</v>
      </c>
      <c r="U324" s="310" t="s">
        <v>2898</v>
      </c>
      <c r="V324" s="310" t="s">
        <v>2898</v>
      </c>
      <c r="W324" s="310" t="s">
        <v>2898</v>
      </c>
      <c r="X324" s="310" t="s">
        <v>2898</v>
      </c>
      <c r="Y324" s="310" t="s">
        <v>2898</v>
      </c>
      <c r="Z324" s="310" t="s">
        <v>2898</v>
      </c>
      <c r="AA324" s="310" t="s">
        <v>2898</v>
      </c>
      <c r="AB324" s="310" t="s">
        <v>2898</v>
      </c>
      <c r="AC324" s="310" t="s">
        <v>2898</v>
      </c>
      <c r="AD324" s="310" t="s">
        <v>2898</v>
      </c>
      <c r="AE324" s="310" t="s">
        <v>2898</v>
      </c>
      <c r="AF324" s="310" t="s">
        <v>2898</v>
      </c>
      <c r="AG324" s="310" t="s">
        <v>2898</v>
      </c>
      <c r="AH324" s="310" t="s">
        <v>2898</v>
      </c>
      <c r="AI324" s="310" t="s">
        <v>2898</v>
      </c>
      <c r="AJ324" s="310" t="s">
        <v>2898</v>
      </c>
      <c r="AK324" s="310" t="s">
        <v>2898</v>
      </c>
      <c r="AL324" s="310" t="s">
        <v>2898</v>
      </c>
    </row>
    <row r="325" spans="3:38" hidden="1" outlineLevel="1" x14ac:dyDescent="0.3">
      <c r="C325" s="521" t="s">
        <v>3140</v>
      </c>
      <c r="D325" s="590" t="s">
        <v>3368</v>
      </c>
      <c r="E325" s="310" t="s">
        <v>2898</v>
      </c>
      <c r="F325" s="310" t="s">
        <v>2898</v>
      </c>
      <c r="G325" s="310" t="s">
        <v>2898</v>
      </c>
      <c r="H325" s="310" t="s">
        <v>2898</v>
      </c>
      <c r="I325" s="310" t="s">
        <v>2898</v>
      </c>
      <c r="J325" s="310" t="s">
        <v>2898</v>
      </c>
      <c r="K325" s="310" t="s">
        <v>2898</v>
      </c>
      <c r="L325" s="310" t="s">
        <v>2898</v>
      </c>
      <c r="M325" s="310" t="s">
        <v>2898</v>
      </c>
      <c r="N325" s="310" t="s">
        <v>2898</v>
      </c>
      <c r="O325" s="310" t="s">
        <v>2898</v>
      </c>
      <c r="P325" s="310" t="s">
        <v>2898</v>
      </c>
      <c r="Q325" s="310" t="s">
        <v>2898</v>
      </c>
      <c r="R325" s="310" t="s">
        <v>2898</v>
      </c>
      <c r="S325" s="310" t="s">
        <v>2898</v>
      </c>
      <c r="T325" s="310" t="s">
        <v>2898</v>
      </c>
      <c r="U325" s="310" t="s">
        <v>2898</v>
      </c>
      <c r="V325" s="310" t="s">
        <v>2898</v>
      </c>
      <c r="W325" s="310" t="s">
        <v>2898</v>
      </c>
      <c r="X325" s="310" t="s">
        <v>2898</v>
      </c>
      <c r="Y325" s="310" t="s">
        <v>2898</v>
      </c>
      <c r="Z325" s="310" t="s">
        <v>2898</v>
      </c>
      <c r="AA325" s="310" t="s">
        <v>2898</v>
      </c>
      <c r="AB325" s="310" t="s">
        <v>2898</v>
      </c>
      <c r="AC325" s="310" t="s">
        <v>2898</v>
      </c>
      <c r="AD325" s="310" t="s">
        <v>2898</v>
      </c>
      <c r="AE325" s="310" t="s">
        <v>2898</v>
      </c>
      <c r="AF325" s="310" t="s">
        <v>2898</v>
      </c>
      <c r="AG325" s="310" t="s">
        <v>2898</v>
      </c>
      <c r="AH325" s="310" t="s">
        <v>2898</v>
      </c>
      <c r="AI325" s="310" t="s">
        <v>2898</v>
      </c>
      <c r="AJ325" s="310" t="s">
        <v>2898</v>
      </c>
      <c r="AK325" s="310" t="s">
        <v>2898</v>
      </c>
      <c r="AL325" s="310" t="s">
        <v>2898</v>
      </c>
    </row>
    <row r="326" spans="3:38" hidden="1" outlineLevel="1" x14ac:dyDescent="0.3">
      <c r="C326" s="521" t="s">
        <v>3140</v>
      </c>
      <c r="D326" s="590" t="s">
        <v>3369</v>
      </c>
      <c r="E326" s="310" t="s">
        <v>2898</v>
      </c>
      <c r="F326" s="310" t="s">
        <v>2898</v>
      </c>
      <c r="G326" s="310" t="s">
        <v>2898</v>
      </c>
      <c r="H326" s="310" t="s">
        <v>2898</v>
      </c>
      <c r="I326" s="310" t="s">
        <v>2898</v>
      </c>
      <c r="J326" s="310" t="s">
        <v>2898</v>
      </c>
      <c r="K326" s="310" t="s">
        <v>2898</v>
      </c>
      <c r="L326" s="310" t="s">
        <v>2898</v>
      </c>
      <c r="M326" s="310" t="s">
        <v>2898</v>
      </c>
      <c r="N326" s="310" t="s">
        <v>2898</v>
      </c>
      <c r="O326" s="310" t="s">
        <v>2898</v>
      </c>
      <c r="P326" s="310" t="s">
        <v>2898</v>
      </c>
      <c r="Q326" s="310" t="s">
        <v>2898</v>
      </c>
      <c r="R326" s="310" t="s">
        <v>2898</v>
      </c>
      <c r="S326" s="310" t="s">
        <v>2898</v>
      </c>
      <c r="T326" s="310" t="s">
        <v>2898</v>
      </c>
      <c r="U326" s="310" t="s">
        <v>2898</v>
      </c>
      <c r="V326" s="310" t="s">
        <v>2898</v>
      </c>
      <c r="W326" s="310" t="s">
        <v>2898</v>
      </c>
      <c r="X326" s="310" t="s">
        <v>2898</v>
      </c>
      <c r="Y326" s="310" t="s">
        <v>2898</v>
      </c>
      <c r="Z326" s="310" t="s">
        <v>2898</v>
      </c>
      <c r="AA326" s="310" t="s">
        <v>2898</v>
      </c>
      <c r="AB326" s="310" t="s">
        <v>2898</v>
      </c>
      <c r="AC326" s="310" t="s">
        <v>2898</v>
      </c>
      <c r="AD326" s="310" t="s">
        <v>2898</v>
      </c>
      <c r="AE326" s="310" t="s">
        <v>2898</v>
      </c>
      <c r="AF326" s="310" t="s">
        <v>2898</v>
      </c>
      <c r="AG326" s="310" t="s">
        <v>2898</v>
      </c>
      <c r="AH326" s="310" t="s">
        <v>2898</v>
      </c>
      <c r="AI326" s="310" t="s">
        <v>2898</v>
      </c>
      <c r="AJ326" s="310" t="s">
        <v>2898</v>
      </c>
      <c r="AK326" s="310" t="s">
        <v>2898</v>
      </c>
      <c r="AL326" s="310" t="s">
        <v>2898</v>
      </c>
    </row>
    <row r="327" spans="3:38" hidden="1" outlineLevel="1" x14ac:dyDescent="0.3">
      <c r="C327" s="521" t="s">
        <v>3140</v>
      </c>
      <c r="D327" s="590" t="s">
        <v>3370</v>
      </c>
      <c r="E327" s="310" t="s">
        <v>2898</v>
      </c>
      <c r="F327" s="310" t="s">
        <v>2898</v>
      </c>
      <c r="G327" s="310" t="s">
        <v>2898</v>
      </c>
      <c r="H327" s="310" t="s">
        <v>2898</v>
      </c>
      <c r="I327" s="310" t="s">
        <v>2898</v>
      </c>
      <c r="J327" s="310" t="s">
        <v>2898</v>
      </c>
      <c r="K327" s="310" t="s">
        <v>2898</v>
      </c>
      <c r="L327" s="310" t="s">
        <v>2898</v>
      </c>
      <c r="M327" s="310" t="s">
        <v>2898</v>
      </c>
      <c r="N327" s="310" t="s">
        <v>2898</v>
      </c>
      <c r="O327" s="310" t="s">
        <v>2898</v>
      </c>
      <c r="P327" s="310" t="s">
        <v>2898</v>
      </c>
      <c r="Q327" s="310" t="s">
        <v>2898</v>
      </c>
      <c r="R327" s="310" t="s">
        <v>2898</v>
      </c>
      <c r="S327" s="310" t="s">
        <v>2898</v>
      </c>
      <c r="T327" s="310" t="s">
        <v>2898</v>
      </c>
      <c r="U327" s="310" t="s">
        <v>2898</v>
      </c>
      <c r="V327" s="310" t="s">
        <v>2898</v>
      </c>
      <c r="W327" s="310" t="s">
        <v>2898</v>
      </c>
      <c r="X327" s="310" t="s">
        <v>2898</v>
      </c>
      <c r="Y327" s="310" t="s">
        <v>2898</v>
      </c>
      <c r="Z327" s="310" t="s">
        <v>2898</v>
      </c>
      <c r="AA327" s="310" t="s">
        <v>2898</v>
      </c>
      <c r="AB327" s="310" t="s">
        <v>2898</v>
      </c>
      <c r="AC327" s="310" t="s">
        <v>2898</v>
      </c>
      <c r="AD327" s="310" t="s">
        <v>2898</v>
      </c>
      <c r="AE327" s="310" t="s">
        <v>2898</v>
      </c>
      <c r="AF327" s="310" t="s">
        <v>2898</v>
      </c>
      <c r="AG327" s="310" t="s">
        <v>2898</v>
      </c>
      <c r="AH327" s="310" t="s">
        <v>2898</v>
      </c>
      <c r="AI327" s="310" t="s">
        <v>2898</v>
      </c>
      <c r="AJ327" s="310" t="s">
        <v>2898</v>
      </c>
      <c r="AK327" s="310" t="s">
        <v>2898</v>
      </c>
      <c r="AL327" s="310" t="s">
        <v>2898</v>
      </c>
    </row>
    <row r="328" spans="3:38" hidden="1" outlineLevel="1" x14ac:dyDescent="0.3">
      <c r="C328" s="521" t="s">
        <v>3140</v>
      </c>
      <c r="D328" s="590" t="s">
        <v>3371</v>
      </c>
      <c r="E328" s="310" t="s">
        <v>2898</v>
      </c>
      <c r="F328" s="310" t="s">
        <v>2898</v>
      </c>
      <c r="G328" s="310" t="s">
        <v>2898</v>
      </c>
      <c r="H328" s="310" t="s">
        <v>2898</v>
      </c>
      <c r="I328" s="310" t="s">
        <v>2898</v>
      </c>
      <c r="J328" s="310" t="s">
        <v>2898</v>
      </c>
      <c r="K328" s="310" t="s">
        <v>2898</v>
      </c>
      <c r="L328" s="310" t="s">
        <v>2898</v>
      </c>
      <c r="M328" s="310" t="s">
        <v>2898</v>
      </c>
      <c r="N328" s="310" t="s">
        <v>2898</v>
      </c>
      <c r="O328" s="310" t="s">
        <v>2898</v>
      </c>
      <c r="P328" s="310" t="s">
        <v>2898</v>
      </c>
      <c r="Q328" s="310" t="s">
        <v>2898</v>
      </c>
      <c r="R328" s="310" t="s">
        <v>2898</v>
      </c>
      <c r="S328" s="310" t="s">
        <v>2898</v>
      </c>
      <c r="T328" s="310" t="s">
        <v>2898</v>
      </c>
      <c r="U328" s="310" t="s">
        <v>2898</v>
      </c>
      <c r="V328" s="310" t="s">
        <v>2898</v>
      </c>
      <c r="W328" s="310" t="s">
        <v>2898</v>
      </c>
      <c r="X328" s="310" t="s">
        <v>2898</v>
      </c>
      <c r="Y328" s="310" t="s">
        <v>2898</v>
      </c>
      <c r="Z328" s="310" t="s">
        <v>2898</v>
      </c>
      <c r="AA328" s="310" t="s">
        <v>2898</v>
      </c>
      <c r="AB328" s="310" t="s">
        <v>2898</v>
      </c>
      <c r="AC328" s="310" t="s">
        <v>2898</v>
      </c>
      <c r="AD328" s="310" t="s">
        <v>2898</v>
      </c>
      <c r="AE328" s="310" t="s">
        <v>2898</v>
      </c>
      <c r="AF328" s="310" t="s">
        <v>2898</v>
      </c>
      <c r="AG328" s="310" t="s">
        <v>2898</v>
      </c>
      <c r="AH328" s="310" t="s">
        <v>2898</v>
      </c>
      <c r="AI328" s="310" t="s">
        <v>2898</v>
      </c>
      <c r="AJ328" s="310" t="s">
        <v>2898</v>
      </c>
      <c r="AK328" s="310" t="s">
        <v>2898</v>
      </c>
      <c r="AL328" s="310" t="s">
        <v>2898</v>
      </c>
    </row>
    <row r="329" spans="3:38" hidden="1" outlineLevel="1" x14ac:dyDescent="0.3">
      <c r="C329" s="521" t="s">
        <v>3140</v>
      </c>
      <c r="D329" s="590" t="s">
        <v>3372</v>
      </c>
      <c r="E329" s="310" t="s">
        <v>2898</v>
      </c>
      <c r="F329" s="310" t="s">
        <v>2898</v>
      </c>
      <c r="G329" s="310" t="s">
        <v>2898</v>
      </c>
      <c r="H329" s="310" t="s">
        <v>2898</v>
      </c>
      <c r="I329" s="310" t="s">
        <v>2898</v>
      </c>
      <c r="J329" s="310" t="s">
        <v>2898</v>
      </c>
      <c r="K329" s="310" t="s">
        <v>2898</v>
      </c>
      <c r="L329" s="310" t="s">
        <v>2898</v>
      </c>
      <c r="M329" s="310" t="s">
        <v>2898</v>
      </c>
      <c r="N329" s="310" t="s">
        <v>2898</v>
      </c>
      <c r="O329" s="310" t="s">
        <v>2898</v>
      </c>
      <c r="P329" s="310" t="s">
        <v>2898</v>
      </c>
      <c r="Q329" s="310" t="s">
        <v>2898</v>
      </c>
      <c r="R329" s="310" t="s">
        <v>2898</v>
      </c>
      <c r="S329" s="310" t="s">
        <v>2898</v>
      </c>
      <c r="T329" s="310" t="s">
        <v>2898</v>
      </c>
      <c r="U329" s="310" t="s">
        <v>2898</v>
      </c>
      <c r="V329" s="310" t="s">
        <v>2898</v>
      </c>
      <c r="W329" s="310" t="s">
        <v>2898</v>
      </c>
      <c r="X329" s="310" t="s">
        <v>2898</v>
      </c>
      <c r="Y329" s="310" t="s">
        <v>2898</v>
      </c>
      <c r="Z329" s="310" t="s">
        <v>2898</v>
      </c>
      <c r="AA329" s="310" t="s">
        <v>2898</v>
      </c>
      <c r="AB329" s="310" t="s">
        <v>2898</v>
      </c>
      <c r="AC329" s="310" t="s">
        <v>2898</v>
      </c>
      <c r="AD329" s="310" t="s">
        <v>2898</v>
      </c>
      <c r="AE329" s="310" t="s">
        <v>2898</v>
      </c>
      <c r="AF329" s="310" t="s">
        <v>2898</v>
      </c>
      <c r="AG329" s="310" t="s">
        <v>2898</v>
      </c>
      <c r="AH329" s="310" t="s">
        <v>2898</v>
      </c>
      <c r="AI329" s="310" t="s">
        <v>2898</v>
      </c>
      <c r="AJ329" s="310" t="s">
        <v>2898</v>
      </c>
      <c r="AK329" s="310" t="s">
        <v>2898</v>
      </c>
      <c r="AL329" s="310" t="s">
        <v>2898</v>
      </c>
    </row>
    <row r="330" spans="3:38" hidden="1" outlineLevel="1" x14ac:dyDescent="0.3">
      <c r="C330" s="521" t="s">
        <v>3140</v>
      </c>
      <c r="D330" s="590" t="s">
        <v>3373</v>
      </c>
      <c r="E330" s="310" t="s">
        <v>2898</v>
      </c>
      <c r="F330" s="310" t="s">
        <v>2898</v>
      </c>
      <c r="G330" s="310" t="s">
        <v>2898</v>
      </c>
      <c r="H330" s="310" t="s">
        <v>2898</v>
      </c>
      <c r="I330" s="310" t="s">
        <v>2898</v>
      </c>
      <c r="J330" s="310" t="s">
        <v>2898</v>
      </c>
      <c r="K330" s="310" t="s">
        <v>2898</v>
      </c>
      <c r="L330" s="310" t="s">
        <v>2898</v>
      </c>
      <c r="M330" s="310" t="s">
        <v>2898</v>
      </c>
      <c r="N330" s="310" t="s">
        <v>2898</v>
      </c>
      <c r="O330" s="310" t="s">
        <v>2898</v>
      </c>
      <c r="P330" s="310" t="s">
        <v>2898</v>
      </c>
      <c r="Q330" s="310" t="s">
        <v>2898</v>
      </c>
      <c r="R330" s="310" t="s">
        <v>2898</v>
      </c>
      <c r="S330" s="310" t="s">
        <v>2898</v>
      </c>
      <c r="T330" s="310" t="s">
        <v>2898</v>
      </c>
      <c r="U330" s="310" t="s">
        <v>2898</v>
      </c>
      <c r="V330" s="310" t="s">
        <v>2898</v>
      </c>
      <c r="W330" s="310" t="s">
        <v>2898</v>
      </c>
      <c r="X330" s="310" t="s">
        <v>2898</v>
      </c>
      <c r="Y330" s="310" t="s">
        <v>2898</v>
      </c>
      <c r="Z330" s="310" t="s">
        <v>2898</v>
      </c>
      <c r="AA330" s="310" t="s">
        <v>2898</v>
      </c>
      <c r="AB330" s="310" t="s">
        <v>2898</v>
      </c>
      <c r="AC330" s="310" t="s">
        <v>2898</v>
      </c>
      <c r="AD330" s="310" t="s">
        <v>2898</v>
      </c>
      <c r="AE330" s="310" t="s">
        <v>2898</v>
      </c>
      <c r="AF330" s="310" t="s">
        <v>2898</v>
      </c>
      <c r="AG330" s="310" t="s">
        <v>2898</v>
      </c>
      <c r="AH330" s="310" t="s">
        <v>2898</v>
      </c>
      <c r="AI330" s="310" t="s">
        <v>2898</v>
      </c>
      <c r="AJ330" s="310" t="s">
        <v>2898</v>
      </c>
      <c r="AK330" s="310" t="s">
        <v>2898</v>
      </c>
      <c r="AL330" s="310" t="s">
        <v>2898</v>
      </c>
    </row>
    <row r="331" spans="3:38" hidden="1" outlineLevel="1" x14ac:dyDescent="0.3">
      <c r="C331" s="521" t="s">
        <v>3140</v>
      </c>
      <c r="D331" s="590" t="s">
        <v>3374</v>
      </c>
      <c r="E331" s="310" t="s">
        <v>2898</v>
      </c>
      <c r="F331" s="310" t="s">
        <v>2898</v>
      </c>
      <c r="G331" s="310" t="s">
        <v>2898</v>
      </c>
      <c r="H331" s="310" t="s">
        <v>2898</v>
      </c>
      <c r="I331" s="310" t="s">
        <v>2898</v>
      </c>
      <c r="J331" s="310" t="s">
        <v>2898</v>
      </c>
      <c r="K331" s="310" t="s">
        <v>2898</v>
      </c>
      <c r="L331" s="310" t="s">
        <v>2898</v>
      </c>
      <c r="M331" s="310" t="s">
        <v>2898</v>
      </c>
      <c r="N331" s="310" t="s">
        <v>2898</v>
      </c>
      <c r="O331" s="310" t="s">
        <v>2898</v>
      </c>
      <c r="P331" s="310" t="s">
        <v>2898</v>
      </c>
      <c r="Q331" s="310" t="s">
        <v>2898</v>
      </c>
      <c r="R331" s="310" t="s">
        <v>2898</v>
      </c>
      <c r="S331" s="310" t="s">
        <v>2898</v>
      </c>
      <c r="T331" s="310" t="s">
        <v>2898</v>
      </c>
      <c r="U331" s="310" t="s">
        <v>2898</v>
      </c>
      <c r="V331" s="310" t="s">
        <v>2898</v>
      </c>
      <c r="W331" s="310" t="s">
        <v>2898</v>
      </c>
      <c r="X331" s="310" t="s">
        <v>2898</v>
      </c>
      <c r="Y331" s="310" t="s">
        <v>2898</v>
      </c>
      <c r="Z331" s="310" t="s">
        <v>2898</v>
      </c>
      <c r="AA331" s="310" t="s">
        <v>2898</v>
      </c>
      <c r="AB331" s="310" t="s">
        <v>2898</v>
      </c>
      <c r="AC331" s="310" t="s">
        <v>2898</v>
      </c>
      <c r="AD331" s="310" t="s">
        <v>2898</v>
      </c>
      <c r="AE331" s="310" t="s">
        <v>2898</v>
      </c>
      <c r="AF331" s="310" t="s">
        <v>2898</v>
      </c>
      <c r="AG331" s="310" t="s">
        <v>2898</v>
      </c>
      <c r="AH331" s="310" t="s">
        <v>2898</v>
      </c>
      <c r="AI331" s="310" t="s">
        <v>2898</v>
      </c>
      <c r="AJ331" s="310" t="s">
        <v>2898</v>
      </c>
      <c r="AK331" s="310" t="s">
        <v>2898</v>
      </c>
      <c r="AL331" s="310" t="s">
        <v>2898</v>
      </c>
    </row>
    <row r="332" spans="3:38" hidden="1" outlineLevel="1" x14ac:dyDescent="0.3">
      <c r="C332" s="521" t="s">
        <v>3140</v>
      </c>
      <c r="D332" s="590" t="s">
        <v>3375</v>
      </c>
      <c r="E332" s="310" t="s">
        <v>2898</v>
      </c>
      <c r="F332" s="310" t="s">
        <v>2898</v>
      </c>
      <c r="G332" s="310" t="s">
        <v>2898</v>
      </c>
      <c r="H332" s="310" t="s">
        <v>2898</v>
      </c>
      <c r="I332" s="310" t="s">
        <v>2898</v>
      </c>
      <c r="J332" s="310" t="s">
        <v>2898</v>
      </c>
      <c r="K332" s="310" t="s">
        <v>2898</v>
      </c>
      <c r="L332" s="310" t="s">
        <v>2898</v>
      </c>
      <c r="M332" s="310" t="s">
        <v>2898</v>
      </c>
      <c r="N332" s="310" t="s">
        <v>2898</v>
      </c>
      <c r="O332" s="310" t="s">
        <v>2898</v>
      </c>
      <c r="P332" s="310" t="s">
        <v>2898</v>
      </c>
      <c r="Q332" s="310" t="s">
        <v>2898</v>
      </c>
      <c r="R332" s="310" t="s">
        <v>2898</v>
      </c>
      <c r="S332" s="310" t="s">
        <v>2898</v>
      </c>
      <c r="T332" s="310" t="s">
        <v>2898</v>
      </c>
      <c r="U332" s="310" t="s">
        <v>2898</v>
      </c>
      <c r="V332" s="310" t="s">
        <v>2898</v>
      </c>
      <c r="W332" s="310" t="s">
        <v>2898</v>
      </c>
      <c r="X332" s="310" t="s">
        <v>2898</v>
      </c>
      <c r="Y332" s="310" t="s">
        <v>2898</v>
      </c>
      <c r="Z332" s="310" t="s">
        <v>2898</v>
      </c>
      <c r="AA332" s="310" t="s">
        <v>2898</v>
      </c>
      <c r="AB332" s="310" t="s">
        <v>2898</v>
      </c>
      <c r="AC332" s="310" t="s">
        <v>2898</v>
      </c>
      <c r="AD332" s="310" t="s">
        <v>2898</v>
      </c>
      <c r="AE332" s="310" t="s">
        <v>2898</v>
      </c>
      <c r="AF332" s="310" t="s">
        <v>2898</v>
      </c>
      <c r="AG332" s="310" t="s">
        <v>2898</v>
      </c>
      <c r="AH332" s="310" t="s">
        <v>2898</v>
      </c>
      <c r="AI332" s="310" t="s">
        <v>2898</v>
      </c>
      <c r="AJ332" s="310" t="s">
        <v>2898</v>
      </c>
      <c r="AK332" s="310" t="s">
        <v>2898</v>
      </c>
      <c r="AL332" s="310" t="s">
        <v>2898</v>
      </c>
    </row>
    <row r="333" spans="3:38" hidden="1" outlineLevel="1" x14ac:dyDescent="0.3">
      <c r="C333" s="521" t="s">
        <v>3140</v>
      </c>
      <c r="D333" s="590" t="s">
        <v>3376</v>
      </c>
      <c r="E333" s="310" t="s">
        <v>2898</v>
      </c>
      <c r="F333" s="310" t="s">
        <v>2898</v>
      </c>
      <c r="G333" s="310" t="s">
        <v>2898</v>
      </c>
      <c r="H333" s="310" t="s">
        <v>2898</v>
      </c>
      <c r="I333" s="310" t="s">
        <v>2898</v>
      </c>
      <c r="J333" s="310" t="s">
        <v>2898</v>
      </c>
      <c r="K333" s="310" t="s">
        <v>2898</v>
      </c>
      <c r="L333" s="310" t="s">
        <v>2898</v>
      </c>
      <c r="M333" s="310" t="s">
        <v>2898</v>
      </c>
      <c r="N333" s="310" t="s">
        <v>2898</v>
      </c>
      <c r="O333" s="310" t="s">
        <v>2898</v>
      </c>
      <c r="P333" s="310" t="s">
        <v>2898</v>
      </c>
      <c r="Q333" s="310" t="s">
        <v>2898</v>
      </c>
      <c r="R333" s="310" t="s">
        <v>2898</v>
      </c>
      <c r="S333" s="310" t="s">
        <v>2898</v>
      </c>
      <c r="T333" s="310" t="s">
        <v>2898</v>
      </c>
      <c r="U333" s="310" t="s">
        <v>2898</v>
      </c>
      <c r="V333" s="310" t="s">
        <v>2898</v>
      </c>
      <c r="W333" s="310" t="s">
        <v>2898</v>
      </c>
      <c r="X333" s="310" t="s">
        <v>2898</v>
      </c>
      <c r="Y333" s="310" t="s">
        <v>2898</v>
      </c>
      <c r="Z333" s="310" t="s">
        <v>2898</v>
      </c>
      <c r="AA333" s="310" t="s">
        <v>2898</v>
      </c>
      <c r="AB333" s="310" t="s">
        <v>2898</v>
      </c>
      <c r="AC333" s="310" t="s">
        <v>2898</v>
      </c>
      <c r="AD333" s="310" t="s">
        <v>2898</v>
      </c>
      <c r="AE333" s="310" t="s">
        <v>2898</v>
      </c>
      <c r="AF333" s="310" t="s">
        <v>2898</v>
      </c>
      <c r="AG333" s="310" t="s">
        <v>2898</v>
      </c>
      <c r="AH333" s="310" t="s">
        <v>2898</v>
      </c>
      <c r="AI333" s="310" t="s">
        <v>2898</v>
      </c>
      <c r="AJ333" s="310" t="s">
        <v>2898</v>
      </c>
      <c r="AK333" s="310" t="s">
        <v>2898</v>
      </c>
      <c r="AL333" s="310" t="s">
        <v>2898</v>
      </c>
    </row>
    <row r="334" spans="3:38" hidden="1" outlineLevel="1" x14ac:dyDescent="0.3">
      <c r="C334" s="521" t="s">
        <v>3140</v>
      </c>
      <c r="D334" s="590" t="s">
        <v>3377</v>
      </c>
      <c r="E334" s="310" t="s">
        <v>2898</v>
      </c>
      <c r="F334" s="310" t="s">
        <v>2898</v>
      </c>
      <c r="G334" s="310" t="s">
        <v>2898</v>
      </c>
      <c r="H334" s="310" t="s">
        <v>2898</v>
      </c>
      <c r="I334" s="310" t="s">
        <v>2898</v>
      </c>
      <c r="J334" s="310" t="s">
        <v>2898</v>
      </c>
      <c r="K334" s="310" t="s">
        <v>2898</v>
      </c>
      <c r="L334" s="310" t="s">
        <v>2898</v>
      </c>
      <c r="M334" s="310" t="s">
        <v>2898</v>
      </c>
      <c r="N334" s="310" t="s">
        <v>2898</v>
      </c>
      <c r="O334" s="310" t="s">
        <v>2898</v>
      </c>
      <c r="P334" s="310" t="s">
        <v>2898</v>
      </c>
      <c r="Q334" s="310" t="s">
        <v>2898</v>
      </c>
      <c r="R334" s="310" t="s">
        <v>2898</v>
      </c>
      <c r="S334" s="310" t="s">
        <v>2898</v>
      </c>
      <c r="T334" s="310" t="s">
        <v>2898</v>
      </c>
      <c r="U334" s="310" t="s">
        <v>2898</v>
      </c>
      <c r="V334" s="310" t="s">
        <v>2898</v>
      </c>
      <c r="W334" s="310" t="s">
        <v>2898</v>
      </c>
      <c r="X334" s="310" t="s">
        <v>2898</v>
      </c>
      <c r="Y334" s="310" t="s">
        <v>2898</v>
      </c>
      <c r="Z334" s="310" t="s">
        <v>2898</v>
      </c>
      <c r="AA334" s="310" t="s">
        <v>2898</v>
      </c>
      <c r="AB334" s="310" t="s">
        <v>2898</v>
      </c>
      <c r="AC334" s="310" t="s">
        <v>2898</v>
      </c>
      <c r="AD334" s="310" t="s">
        <v>2898</v>
      </c>
      <c r="AE334" s="310" t="s">
        <v>2898</v>
      </c>
      <c r="AF334" s="310" t="s">
        <v>2898</v>
      </c>
      <c r="AG334" s="310" t="s">
        <v>2898</v>
      </c>
      <c r="AH334" s="310" t="s">
        <v>2898</v>
      </c>
      <c r="AI334" s="310" t="s">
        <v>2898</v>
      </c>
      <c r="AJ334" s="310" t="s">
        <v>2898</v>
      </c>
      <c r="AK334" s="310" t="s">
        <v>2898</v>
      </c>
      <c r="AL334" s="310" t="s">
        <v>2898</v>
      </c>
    </row>
    <row r="335" spans="3:38" hidden="1" outlineLevel="1" x14ac:dyDescent="0.3">
      <c r="C335" s="521" t="s">
        <v>3140</v>
      </c>
      <c r="D335" s="590" t="s">
        <v>3378</v>
      </c>
      <c r="E335" s="310" t="s">
        <v>2898</v>
      </c>
      <c r="F335" s="310" t="s">
        <v>2898</v>
      </c>
      <c r="G335" s="310" t="s">
        <v>2898</v>
      </c>
      <c r="H335" s="310" t="s">
        <v>2898</v>
      </c>
      <c r="I335" s="310" t="s">
        <v>2898</v>
      </c>
      <c r="J335" s="310" t="s">
        <v>2898</v>
      </c>
      <c r="K335" s="310" t="s">
        <v>2898</v>
      </c>
      <c r="L335" s="310" t="s">
        <v>2898</v>
      </c>
      <c r="M335" s="310" t="s">
        <v>2898</v>
      </c>
      <c r="N335" s="310" t="s">
        <v>2898</v>
      </c>
      <c r="O335" s="310" t="s">
        <v>2898</v>
      </c>
      <c r="P335" s="310" t="s">
        <v>2898</v>
      </c>
      <c r="Q335" s="310" t="s">
        <v>2898</v>
      </c>
      <c r="R335" s="310" t="s">
        <v>2898</v>
      </c>
      <c r="S335" s="310" t="s">
        <v>2898</v>
      </c>
      <c r="T335" s="310" t="s">
        <v>2898</v>
      </c>
      <c r="U335" s="310" t="s">
        <v>2898</v>
      </c>
      <c r="V335" s="310" t="s">
        <v>2898</v>
      </c>
      <c r="W335" s="310" t="s">
        <v>2898</v>
      </c>
      <c r="X335" s="310" t="s">
        <v>2898</v>
      </c>
      <c r="Y335" s="310" t="s">
        <v>2898</v>
      </c>
      <c r="Z335" s="310" t="s">
        <v>2898</v>
      </c>
      <c r="AA335" s="310" t="s">
        <v>2898</v>
      </c>
      <c r="AB335" s="310" t="s">
        <v>2898</v>
      </c>
      <c r="AC335" s="310" t="s">
        <v>2898</v>
      </c>
      <c r="AD335" s="310" t="s">
        <v>2898</v>
      </c>
      <c r="AE335" s="310" t="s">
        <v>2898</v>
      </c>
      <c r="AF335" s="310" t="s">
        <v>2898</v>
      </c>
      <c r="AG335" s="310" t="s">
        <v>2898</v>
      </c>
      <c r="AH335" s="310" t="s">
        <v>2898</v>
      </c>
      <c r="AI335" s="310" t="s">
        <v>2898</v>
      </c>
      <c r="AJ335" s="310" t="s">
        <v>2898</v>
      </c>
      <c r="AK335" s="310" t="s">
        <v>2898</v>
      </c>
      <c r="AL335" s="310" t="s">
        <v>2898</v>
      </c>
    </row>
    <row r="336" spans="3:38" hidden="1" outlineLevel="1" x14ac:dyDescent="0.3">
      <c r="C336" s="521" t="s">
        <v>3140</v>
      </c>
      <c r="D336" s="590" t="s">
        <v>3379</v>
      </c>
      <c r="E336" s="310" t="s">
        <v>2898</v>
      </c>
      <c r="F336" s="310" t="s">
        <v>2898</v>
      </c>
      <c r="G336" s="310" t="s">
        <v>2898</v>
      </c>
      <c r="H336" s="310" t="s">
        <v>2898</v>
      </c>
      <c r="I336" s="310" t="s">
        <v>2898</v>
      </c>
      <c r="J336" s="310" t="s">
        <v>2898</v>
      </c>
      <c r="K336" s="310" t="s">
        <v>2898</v>
      </c>
      <c r="L336" s="310" t="s">
        <v>2898</v>
      </c>
      <c r="M336" s="310" t="s">
        <v>2898</v>
      </c>
      <c r="N336" s="310" t="s">
        <v>2898</v>
      </c>
      <c r="O336" s="310" t="s">
        <v>2898</v>
      </c>
      <c r="P336" s="310" t="s">
        <v>2898</v>
      </c>
      <c r="Q336" s="310" t="s">
        <v>2898</v>
      </c>
      <c r="R336" s="310" t="s">
        <v>2898</v>
      </c>
      <c r="S336" s="310" t="s">
        <v>2898</v>
      </c>
      <c r="T336" s="310" t="s">
        <v>2898</v>
      </c>
      <c r="U336" s="310" t="s">
        <v>2898</v>
      </c>
      <c r="V336" s="310" t="s">
        <v>2898</v>
      </c>
      <c r="W336" s="310" t="s">
        <v>2898</v>
      </c>
      <c r="X336" s="310" t="s">
        <v>2898</v>
      </c>
      <c r="Y336" s="310" t="s">
        <v>2898</v>
      </c>
      <c r="Z336" s="310" t="s">
        <v>2898</v>
      </c>
      <c r="AA336" s="310" t="s">
        <v>2898</v>
      </c>
      <c r="AB336" s="310" t="s">
        <v>2898</v>
      </c>
      <c r="AC336" s="310" t="s">
        <v>2898</v>
      </c>
      <c r="AD336" s="310" t="s">
        <v>2898</v>
      </c>
      <c r="AE336" s="310" t="s">
        <v>2898</v>
      </c>
      <c r="AF336" s="310" t="s">
        <v>2898</v>
      </c>
      <c r="AG336" s="310" t="s">
        <v>2898</v>
      </c>
      <c r="AH336" s="310" t="s">
        <v>2898</v>
      </c>
      <c r="AI336" s="310" t="s">
        <v>2898</v>
      </c>
      <c r="AJ336" s="310" t="s">
        <v>2898</v>
      </c>
      <c r="AK336" s="310" t="s">
        <v>2898</v>
      </c>
      <c r="AL336" s="310" t="s">
        <v>2898</v>
      </c>
    </row>
    <row r="337" spans="3:38" hidden="1" outlineLevel="1" x14ac:dyDescent="0.3">
      <c r="C337" s="521" t="s">
        <v>3140</v>
      </c>
      <c r="D337" s="590" t="s">
        <v>3380</v>
      </c>
      <c r="E337" s="310" t="s">
        <v>2898</v>
      </c>
      <c r="F337" s="310" t="s">
        <v>2898</v>
      </c>
      <c r="G337" s="310" t="s">
        <v>2898</v>
      </c>
      <c r="H337" s="310" t="s">
        <v>2898</v>
      </c>
      <c r="I337" s="310" t="s">
        <v>2898</v>
      </c>
      <c r="J337" s="310" t="s">
        <v>2898</v>
      </c>
      <c r="K337" s="310" t="s">
        <v>2898</v>
      </c>
      <c r="L337" s="310" t="s">
        <v>2898</v>
      </c>
      <c r="M337" s="310" t="s">
        <v>2898</v>
      </c>
      <c r="N337" s="310" t="s">
        <v>2898</v>
      </c>
      <c r="O337" s="310" t="s">
        <v>2898</v>
      </c>
      <c r="P337" s="310" t="s">
        <v>2898</v>
      </c>
      <c r="Q337" s="310" t="s">
        <v>2898</v>
      </c>
      <c r="R337" s="310" t="s">
        <v>2898</v>
      </c>
      <c r="S337" s="310" t="s">
        <v>2898</v>
      </c>
      <c r="T337" s="310" t="s">
        <v>2898</v>
      </c>
      <c r="U337" s="310" t="s">
        <v>2898</v>
      </c>
      <c r="V337" s="310" t="s">
        <v>2898</v>
      </c>
      <c r="W337" s="310" t="s">
        <v>2898</v>
      </c>
      <c r="X337" s="310" t="s">
        <v>2898</v>
      </c>
      <c r="Y337" s="310" t="s">
        <v>2898</v>
      </c>
      <c r="Z337" s="310" t="s">
        <v>2898</v>
      </c>
      <c r="AA337" s="310" t="s">
        <v>2898</v>
      </c>
      <c r="AB337" s="310" t="s">
        <v>2898</v>
      </c>
      <c r="AC337" s="310" t="s">
        <v>2898</v>
      </c>
      <c r="AD337" s="310" t="s">
        <v>2898</v>
      </c>
      <c r="AE337" s="310" t="s">
        <v>2898</v>
      </c>
      <c r="AF337" s="310" t="s">
        <v>2898</v>
      </c>
      <c r="AG337" s="310" t="s">
        <v>2898</v>
      </c>
      <c r="AH337" s="310" t="s">
        <v>2898</v>
      </c>
      <c r="AI337" s="310" t="s">
        <v>2898</v>
      </c>
      <c r="AJ337" s="310" t="s">
        <v>2898</v>
      </c>
      <c r="AK337" s="310" t="s">
        <v>2898</v>
      </c>
      <c r="AL337" s="310" t="s">
        <v>2898</v>
      </c>
    </row>
    <row r="338" spans="3:38" hidden="1" outlineLevel="1" x14ac:dyDescent="0.3">
      <c r="C338" s="521" t="s">
        <v>3140</v>
      </c>
      <c r="D338" s="590" t="s">
        <v>3381</v>
      </c>
      <c r="E338" s="310" t="s">
        <v>2898</v>
      </c>
      <c r="F338" s="310" t="s">
        <v>2898</v>
      </c>
      <c r="G338" s="310" t="s">
        <v>2898</v>
      </c>
      <c r="H338" s="310" t="s">
        <v>2898</v>
      </c>
      <c r="I338" s="310" t="s">
        <v>2898</v>
      </c>
      <c r="J338" s="310" t="s">
        <v>2898</v>
      </c>
      <c r="K338" s="310" t="s">
        <v>2898</v>
      </c>
      <c r="L338" s="310" t="s">
        <v>2898</v>
      </c>
      <c r="M338" s="310" t="s">
        <v>2898</v>
      </c>
      <c r="N338" s="310" t="s">
        <v>2898</v>
      </c>
      <c r="O338" s="310" t="s">
        <v>2898</v>
      </c>
      <c r="P338" s="310" t="s">
        <v>2898</v>
      </c>
      <c r="Q338" s="310" t="s">
        <v>2898</v>
      </c>
      <c r="R338" s="310" t="s">
        <v>2898</v>
      </c>
      <c r="S338" s="310" t="s">
        <v>2898</v>
      </c>
      <c r="T338" s="310" t="s">
        <v>2898</v>
      </c>
      <c r="U338" s="310" t="s">
        <v>2898</v>
      </c>
      <c r="V338" s="310" t="s">
        <v>2898</v>
      </c>
      <c r="W338" s="310" t="s">
        <v>2898</v>
      </c>
      <c r="X338" s="310" t="s">
        <v>2898</v>
      </c>
      <c r="Y338" s="310" t="s">
        <v>2898</v>
      </c>
      <c r="Z338" s="310" t="s">
        <v>2898</v>
      </c>
      <c r="AA338" s="310" t="s">
        <v>2898</v>
      </c>
      <c r="AB338" s="310" t="s">
        <v>2898</v>
      </c>
      <c r="AC338" s="310" t="s">
        <v>2898</v>
      </c>
      <c r="AD338" s="310" t="s">
        <v>2898</v>
      </c>
      <c r="AE338" s="310" t="s">
        <v>2898</v>
      </c>
      <c r="AF338" s="310" t="s">
        <v>2898</v>
      </c>
      <c r="AG338" s="310" t="s">
        <v>2898</v>
      </c>
      <c r="AH338" s="310" t="s">
        <v>2898</v>
      </c>
      <c r="AI338" s="310" t="s">
        <v>2898</v>
      </c>
      <c r="AJ338" s="310" t="s">
        <v>2898</v>
      </c>
      <c r="AK338" s="310" t="s">
        <v>2898</v>
      </c>
      <c r="AL338" s="310" t="s">
        <v>2898</v>
      </c>
    </row>
    <row r="339" spans="3:38" hidden="1" outlineLevel="1" x14ac:dyDescent="0.3">
      <c r="C339" s="521" t="s">
        <v>3140</v>
      </c>
      <c r="D339" s="590" t="s">
        <v>3382</v>
      </c>
      <c r="E339" s="310" t="s">
        <v>2898</v>
      </c>
      <c r="F339" s="310" t="s">
        <v>2898</v>
      </c>
      <c r="G339" s="310" t="s">
        <v>2898</v>
      </c>
      <c r="H339" s="310" t="s">
        <v>2898</v>
      </c>
      <c r="I339" s="310" t="s">
        <v>2898</v>
      </c>
      <c r="J339" s="310" t="s">
        <v>2898</v>
      </c>
      <c r="K339" s="310" t="s">
        <v>2898</v>
      </c>
      <c r="L339" s="310" t="s">
        <v>2898</v>
      </c>
      <c r="M339" s="310" t="s">
        <v>2898</v>
      </c>
      <c r="N339" s="310" t="s">
        <v>2898</v>
      </c>
      <c r="O339" s="310" t="s">
        <v>2898</v>
      </c>
      <c r="P339" s="310" t="s">
        <v>2898</v>
      </c>
      <c r="Q339" s="310" t="s">
        <v>2898</v>
      </c>
      <c r="R339" s="310" t="s">
        <v>2898</v>
      </c>
      <c r="S339" s="310" t="s">
        <v>2898</v>
      </c>
      <c r="T339" s="310" t="s">
        <v>2898</v>
      </c>
      <c r="U339" s="310" t="s">
        <v>2898</v>
      </c>
      <c r="V339" s="310" t="s">
        <v>2898</v>
      </c>
      <c r="W339" s="310" t="s">
        <v>2898</v>
      </c>
      <c r="X339" s="310" t="s">
        <v>2898</v>
      </c>
      <c r="Y339" s="310" t="s">
        <v>2898</v>
      </c>
      <c r="Z339" s="310" t="s">
        <v>2898</v>
      </c>
      <c r="AA339" s="310" t="s">
        <v>2898</v>
      </c>
      <c r="AB339" s="310" t="s">
        <v>2898</v>
      </c>
      <c r="AC339" s="310" t="s">
        <v>2898</v>
      </c>
      <c r="AD339" s="310" t="s">
        <v>2898</v>
      </c>
      <c r="AE339" s="310" t="s">
        <v>2898</v>
      </c>
      <c r="AF339" s="310" t="s">
        <v>2898</v>
      </c>
      <c r="AG339" s="310" t="s">
        <v>2898</v>
      </c>
      <c r="AH339" s="310" t="s">
        <v>2898</v>
      </c>
      <c r="AI339" s="310" t="s">
        <v>2898</v>
      </c>
      <c r="AJ339" s="310" t="s">
        <v>2898</v>
      </c>
      <c r="AK339" s="310" t="s">
        <v>2898</v>
      </c>
      <c r="AL339" s="310" t="s">
        <v>2898</v>
      </c>
    </row>
    <row r="340" spans="3:38" hidden="1" outlineLevel="1" x14ac:dyDescent="0.3">
      <c r="C340" s="521" t="s">
        <v>3140</v>
      </c>
      <c r="D340" s="590" t="s">
        <v>3383</v>
      </c>
      <c r="E340" s="310" t="s">
        <v>2898</v>
      </c>
      <c r="F340" s="310" t="s">
        <v>2898</v>
      </c>
      <c r="G340" s="310" t="s">
        <v>2898</v>
      </c>
      <c r="H340" s="310" t="s">
        <v>2898</v>
      </c>
      <c r="I340" s="310" t="s">
        <v>2898</v>
      </c>
      <c r="J340" s="310" t="s">
        <v>2898</v>
      </c>
      <c r="K340" s="310" t="s">
        <v>2898</v>
      </c>
      <c r="L340" s="310" t="s">
        <v>2898</v>
      </c>
      <c r="M340" s="310" t="s">
        <v>2898</v>
      </c>
      <c r="N340" s="310" t="s">
        <v>2898</v>
      </c>
      <c r="O340" s="310" t="s">
        <v>2898</v>
      </c>
      <c r="P340" s="310" t="s">
        <v>2898</v>
      </c>
      <c r="Q340" s="310" t="s">
        <v>2898</v>
      </c>
      <c r="R340" s="310" t="s">
        <v>2898</v>
      </c>
      <c r="S340" s="310" t="s">
        <v>2898</v>
      </c>
      <c r="T340" s="310" t="s">
        <v>2898</v>
      </c>
      <c r="U340" s="310" t="s">
        <v>2898</v>
      </c>
      <c r="V340" s="310" t="s">
        <v>2898</v>
      </c>
      <c r="W340" s="310" t="s">
        <v>2898</v>
      </c>
      <c r="X340" s="310" t="s">
        <v>2898</v>
      </c>
      <c r="Y340" s="310" t="s">
        <v>2898</v>
      </c>
      <c r="Z340" s="310" t="s">
        <v>2898</v>
      </c>
      <c r="AA340" s="310" t="s">
        <v>2898</v>
      </c>
      <c r="AB340" s="310" t="s">
        <v>2898</v>
      </c>
      <c r="AC340" s="310" t="s">
        <v>2898</v>
      </c>
      <c r="AD340" s="310" t="s">
        <v>2898</v>
      </c>
      <c r="AE340" s="310" t="s">
        <v>2898</v>
      </c>
      <c r="AF340" s="310" t="s">
        <v>2898</v>
      </c>
      <c r="AG340" s="310" t="s">
        <v>2898</v>
      </c>
      <c r="AH340" s="310" t="s">
        <v>2898</v>
      </c>
      <c r="AI340" s="310" t="s">
        <v>2898</v>
      </c>
      <c r="AJ340" s="310" t="s">
        <v>2898</v>
      </c>
      <c r="AK340" s="310" t="s">
        <v>2898</v>
      </c>
      <c r="AL340" s="310" t="s">
        <v>2898</v>
      </c>
    </row>
    <row r="341" spans="3:38" hidden="1" outlineLevel="1" x14ac:dyDescent="0.3">
      <c r="C341" s="521" t="s">
        <v>3140</v>
      </c>
      <c r="D341" s="590" t="s">
        <v>3384</v>
      </c>
      <c r="E341" s="310" t="s">
        <v>2898</v>
      </c>
      <c r="F341" s="310" t="s">
        <v>2898</v>
      </c>
      <c r="G341" s="310" t="s">
        <v>2898</v>
      </c>
      <c r="H341" s="310" t="s">
        <v>2898</v>
      </c>
      <c r="I341" s="310" t="s">
        <v>2898</v>
      </c>
      <c r="J341" s="310" t="s">
        <v>2898</v>
      </c>
      <c r="K341" s="310" t="s">
        <v>2898</v>
      </c>
      <c r="L341" s="310" t="s">
        <v>2898</v>
      </c>
      <c r="M341" s="310" t="s">
        <v>2898</v>
      </c>
      <c r="N341" s="310" t="s">
        <v>2898</v>
      </c>
      <c r="O341" s="310" t="s">
        <v>2898</v>
      </c>
      <c r="P341" s="310" t="s">
        <v>2898</v>
      </c>
      <c r="Q341" s="310" t="s">
        <v>2898</v>
      </c>
      <c r="R341" s="310" t="s">
        <v>2898</v>
      </c>
      <c r="S341" s="310" t="s">
        <v>2898</v>
      </c>
      <c r="T341" s="310" t="s">
        <v>2898</v>
      </c>
      <c r="U341" s="310" t="s">
        <v>2898</v>
      </c>
      <c r="V341" s="310" t="s">
        <v>2898</v>
      </c>
      <c r="W341" s="310" t="s">
        <v>2898</v>
      </c>
      <c r="X341" s="310" t="s">
        <v>2898</v>
      </c>
      <c r="Y341" s="310" t="s">
        <v>2898</v>
      </c>
      <c r="Z341" s="310" t="s">
        <v>2898</v>
      </c>
      <c r="AA341" s="310" t="s">
        <v>2898</v>
      </c>
      <c r="AB341" s="310" t="s">
        <v>2898</v>
      </c>
      <c r="AC341" s="310" t="s">
        <v>2898</v>
      </c>
      <c r="AD341" s="310" t="s">
        <v>2898</v>
      </c>
      <c r="AE341" s="310" t="s">
        <v>2898</v>
      </c>
      <c r="AF341" s="310" t="s">
        <v>2898</v>
      </c>
      <c r="AG341" s="310" t="s">
        <v>2898</v>
      </c>
      <c r="AH341" s="310" t="s">
        <v>2898</v>
      </c>
      <c r="AI341" s="310" t="s">
        <v>2898</v>
      </c>
      <c r="AJ341" s="310" t="s">
        <v>2898</v>
      </c>
      <c r="AK341" s="310" t="s">
        <v>2898</v>
      </c>
      <c r="AL341" s="310" t="s">
        <v>2898</v>
      </c>
    </row>
    <row r="342" spans="3:38" hidden="1" outlineLevel="1" x14ac:dyDescent="0.3">
      <c r="C342" s="521" t="s">
        <v>3140</v>
      </c>
      <c r="D342" s="590" t="s">
        <v>3385</v>
      </c>
      <c r="E342" s="310" t="s">
        <v>2898</v>
      </c>
      <c r="F342" s="310" t="s">
        <v>2898</v>
      </c>
      <c r="G342" s="310" t="s">
        <v>2898</v>
      </c>
      <c r="H342" s="310" t="s">
        <v>2898</v>
      </c>
      <c r="I342" s="310" t="s">
        <v>2898</v>
      </c>
      <c r="J342" s="310" t="s">
        <v>2898</v>
      </c>
      <c r="K342" s="310" t="s">
        <v>2898</v>
      </c>
      <c r="L342" s="310" t="s">
        <v>2898</v>
      </c>
      <c r="M342" s="310" t="s">
        <v>2898</v>
      </c>
      <c r="N342" s="310" t="s">
        <v>2898</v>
      </c>
      <c r="O342" s="310" t="s">
        <v>2898</v>
      </c>
      <c r="P342" s="310" t="s">
        <v>2898</v>
      </c>
      <c r="Q342" s="310" t="s">
        <v>2898</v>
      </c>
      <c r="R342" s="310" t="s">
        <v>2898</v>
      </c>
      <c r="S342" s="310" t="s">
        <v>2898</v>
      </c>
      <c r="T342" s="310" t="s">
        <v>2898</v>
      </c>
      <c r="U342" s="310" t="s">
        <v>2898</v>
      </c>
      <c r="V342" s="310" t="s">
        <v>2898</v>
      </c>
      <c r="W342" s="310" t="s">
        <v>2898</v>
      </c>
      <c r="X342" s="310" t="s">
        <v>2898</v>
      </c>
      <c r="Y342" s="310" t="s">
        <v>2898</v>
      </c>
      <c r="Z342" s="310" t="s">
        <v>2898</v>
      </c>
      <c r="AA342" s="310" t="s">
        <v>2898</v>
      </c>
      <c r="AB342" s="310" t="s">
        <v>2898</v>
      </c>
      <c r="AC342" s="310" t="s">
        <v>2898</v>
      </c>
      <c r="AD342" s="310" t="s">
        <v>2898</v>
      </c>
      <c r="AE342" s="310" t="s">
        <v>2898</v>
      </c>
      <c r="AF342" s="310" t="s">
        <v>2898</v>
      </c>
      <c r="AG342" s="310" t="s">
        <v>2898</v>
      </c>
      <c r="AH342" s="310" t="s">
        <v>2898</v>
      </c>
      <c r="AI342" s="310" t="s">
        <v>2898</v>
      </c>
      <c r="AJ342" s="310" t="s">
        <v>2898</v>
      </c>
      <c r="AK342" s="310" t="s">
        <v>2898</v>
      </c>
      <c r="AL342" s="310" t="s">
        <v>2898</v>
      </c>
    </row>
    <row r="343" spans="3:38" hidden="1" outlineLevel="1" x14ac:dyDescent="0.3">
      <c r="C343" s="521" t="s">
        <v>3140</v>
      </c>
      <c r="D343" s="590" t="s">
        <v>3386</v>
      </c>
      <c r="E343" s="310" t="s">
        <v>2898</v>
      </c>
      <c r="F343" s="310" t="s">
        <v>2898</v>
      </c>
      <c r="G343" s="310" t="s">
        <v>2898</v>
      </c>
      <c r="H343" s="310" t="s">
        <v>2898</v>
      </c>
      <c r="I343" s="310" t="s">
        <v>2898</v>
      </c>
      <c r="J343" s="310" t="s">
        <v>2898</v>
      </c>
      <c r="K343" s="310" t="s">
        <v>2898</v>
      </c>
      <c r="L343" s="310" t="s">
        <v>2898</v>
      </c>
      <c r="M343" s="310" t="s">
        <v>2898</v>
      </c>
      <c r="N343" s="310" t="s">
        <v>2898</v>
      </c>
      <c r="O343" s="310" t="s">
        <v>2898</v>
      </c>
      <c r="P343" s="310" t="s">
        <v>2898</v>
      </c>
      <c r="Q343" s="310" t="s">
        <v>2898</v>
      </c>
      <c r="R343" s="310" t="s">
        <v>2898</v>
      </c>
      <c r="S343" s="310" t="s">
        <v>2898</v>
      </c>
      <c r="T343" s="310" t="s">
        <v>2898</v>
      </c>
      <c r="U343" s="310" t="s">
        <v>2898</v>
      </c>
      <c r="V343" s="310" t="s">
        <v>2898</v>
      </c>
      <c r="W343" s="310" t="s">
        <v>2898</v>
      </c>
      <c r="X343" s="310" t="s">
        <v>2898</v>
      </c>
      <c r="Y343" s="310" t="s">
        <v>2898</v>
      </c>
      <c r="Z343" s="310" t="s">
        <v>2898</v>
      </c>
      <c r="AA343" s="310" t="s">
        <v>2898</v>
      </c>
      <c r="AB343" s="310" t="s">
        <v>2898</v>
      </c>
      <c r="AC343" s="310" t="s">
        <v>2898</v>
      </c>
      <c r="AD343" s="310" t="s">
        <v>2898</v>
      </c>
      <c r="AE343" s="310" t="s">
        <v>2898</v>
      </c>
      <c r="AF343" s="310" t="s">
        <v>2898</v>
      </c>
      <c r="AG343" s="310" t="s">
        <v>2898</v>
      </c>
      <c r="AH343" s="310" t="s">
        <v>2898</v>
      </c>
      <c r="AI343" s="310" t="s">
        <v>2898</v>
      </c>
      <c r="AJ343" s="310" t="s">
        <v>2898</v>
      </c>
      <c r="AK343" s="310" t="s">
        <v>2898</v>
      </c>
      <c r="AL343" s="310" t="s">
        <v>2898</v>
      </c>
    </row>
    <row r="344" spans="3:38" hidden="1" outlineLevel="1" x14ac:dyDescent="0.3">
      <c r="C344" s="521" t="s">
        <v>3140</v>
      </c>
      <c r="D344" s="590" t="s">
        <v>3387</v>
      </c>
      <c r="E344" s="310" t="s">
        <v>2898</v>
      </c>
      <c r="F344" s="310" t="s">
        <v>2898</v>
      </c>
      <c r="G344" s="310" t="s">
        <v>2898</v>
      </c>
      <c r="H344" s="310" t="s">
        <v>2898</v>
      </c>
      <c r="I344" s="310" t="s">
        <v>2898</v>
      </c>
      <c r="J344" s="310" t="s">
        <v>2898</v>
      </c>
      <c r="K344" s="310" t="s">
        <v>2898</v>
      </c>
      <c r="L344" s="310" t="s">
        <v>2898</v>
      </c>
      <c r="M344" s="310" t="s">
        <v>2898</v>
      </c>
      <c r="N344" s="310" t="s">
        <v>2898</v>
      </c>
      <c r="O344" s="310" t="s">
        <v>2898</v>
      </c>
      <c r="P344" s="310" t="s">
        <v>2898</v>
      </c>
      <c r="Q344" s="310" t="s">
        <v>2898</v>
      </c>
      <c r="R344" s="310" t="s">
        <v>2898</v>
      </c>
      <c r="S344" s="310" t="s">
        <v>2898</v>
      </c>
      <c r="T344" s="310" t="s">
        <v>2898</v>
      </c>
      <c r="U344" s="310" t="s">
        <v>2898</v>
      </c>
      <c r="V344" s="310" t="s">
        <v>2898</v>
      </c>
      <c r="W344" s="310" t="s">
        <v>2898</v>
      </c>
      <c r="X344" s="310" t="s">
        <v>2898</v>
      </c>
      <c r="Y344" s="310" t="s">
        <v>2898</v>
      </c>
      <c r="Z344" s="310" t="s">
        <v>2898</v>
      </c>
      <c r="AA344" s="310" t="s">
        <v>2898</v>
      </c>
      <c r="AB344" s="310" t="s">
        <v>2898</v>
      </c>
      <c r="AC344" s="310" t="s">
        <v>2898</v>
      </c>
      <c r="AD344" s="310" t="s">
        <v>2898</v>
      </c>
      <c r="AE344" s="310" t="s">
        <v>2898</v>
      </c>
      <c r="AF344" s="310" t="s">
        <v>2898</v>
      </c>
      <c r="AG344" s="310" t="s">
        <v>2898</v>
      </c>
      <c r="AH344" s="310" t="s">
        <v>2898</v>
      </c>
      <c r="AI344" s="310" t="s">
        <v>2898</v>
      </c>
      <c r="AJ344" s="310" t="s">
        <v>2898</v>
      </c>
      <c r="AK344" s="310" t="s">
        <v>2898</v>
      </c>
      <c r="AL344" s="310" t="s">
        <v>2898</v>
      </c>
    </row>
    <row r="345" spans="3:38" hidden="1" outlineLevel="1" x14ac:dyDescent="0.3">
      <c r="C345" s="521" t="s">
        <v>3140</v>
      </c>
      <c r="D345" s="590" t="s">
        <v>3388</v>
      </c>
      <c r="E345" s="310" t="s">
        <v>2898</v>
      </c>
      <c r="F345" s="310" t="s">
        <v>2898</v>
      </c>
      <c r="G345" s="310" t="s">
        <v>2898</v>
      </c>
      <c r="H345" s="310" t="s">
        <v>2898</v>
      </c>
      <c r="I345" s="310" t="s">
        <v>2898</v>
      </c>
      <c r="J345" s="310" t="s">
        <v>2898</v>
      </c>
      <c r="K345" s="310" t="s">
        <v>2898</v>
      </c>
      <c r="L345" s="310" t="s">
        <v>2898</v>
      </c>
      <c r="M345" s="310" t="s">
        <v>2898</v>
      </c>
      <c r="N345" s="310" t="s">
        <v>2898</v>
      </c>
      <c r="O345" s="310" t="s">
        <v>2898</v>
      </c>
      <c r="P345" s="310" t="s">
        <v>2898</v>
      </c>
      <c r="Q345" s="310" t="s">
        <v>2898</v>
      </c>
      <c r="R345" s="310" t="s">
        <v>2898</v>
      </c>
      <c r="S345" s="310" t="s">
        <v>2898</v>
      </c>
      <c r="T345" s="310" t="s">
        <v>2898</v>
      </c>
      <c r="U345" s="310" t="s">
        <v>2898</v>
      </c>
      <c r="V345" s="310" t="s">
        <v>2898</v>
      </c>
      <c r="W345" s="310" t="s">
        <v>2898</v>
      </c>
      <c r="X345" s="310" t="s">
        <v>2898</v>
      </c>
      <c r="Y345" s="310" t="s">
        <v>2898</v>
      </c>
      <c r="Z345" s="310" t="s">
        <v>2898</v>
      </c>
      <c r="AA345" s="310" t="s">
        <v>2898</v>
      </c>
      <c r="AB345" s="310" t="s">
        <v>2898</v>
      </c>
      <c r="AC345" s="310" t="s">
        <v>2898</v>
      </c>
      <c r="AD345" s="310" t="s">
        <v>2898</v>
      </c>
      <c r="AE345" s="310" t="s">
        <v>2898</v>
      </c>
      <c r="AF345" s="310" t="s">
        <v>2898</v>
      </c>
      <c r="AG345" s="310" t="s">
        <v>2898</v>
      </c>
      <c r="AH345" s="310" t="s">
        <v>2898</v>
      </c>
      <c r="AI345" s="310" t="s">
        <v>2898</v>
      </c>
      <c r="AJ345" s="310" t="s">
        <v>2898</v>
      </c>
      <c r="AK345" s="310" t="s">
        <v>2898</v>
      </c>
      <c r="AL345" s="310" t="s">
        <v>2898</v>
      </c>
    </row>
    <row r="346" spans="3:38" hidden="1" outlineLevel="1" x14ac:dyDescent="0.3">
      <c r="C346" s="521" t="s">
        <v>3140</v>
      </c>
      <c r="D346" s="590" t="s">
        <v>3389</v>
      </c>
      <c r="E346" s="310" t="s">
        <v>2898</v>
      </c>
      <c r="F346" s="310" t="s">
        <v>2898</v>
      </c>
      <c r="G346" s="310" t="s">
        <v>2898</v>
      </c>
      <c r="H346" s="310" t="s">
        <v>2898</v>
      </c>
      <c r="I346" s="310" t="s">
        <v>2898</v>
      </c>
      <c r="J346" s="310" t="s">
        <v>2898</v>
      </c>
      <c r="K346" s="310" t="s">
        <v>2898</v>
      </c>
      <c r="L346" s="310" t="s">
        <v>2898</v>
      </c>
      <c r="M346" s="310" t="s">
        <v>2898</v>
      </c>
      <c r="N346" s="310" t="s">
        <v>2898</v>
      </c>
      <c r="O346" s="310" t="s">
        <v>2898</v>
      </c>
      <c r="P346" s="310" t="s">
        <v>2898</v>
      </c>
      <c r="Q346" s="310" t="s">
        <v>2898</v>
      </c>
      <c r="R346" s="310" t="s">
        <v>2898</v>
      </c>
      <c r="S346" s="310" t="s">
        <v>2898</v>
      </c>
      <c r="T346" s="310" t="s">
        <v>2898</v>
      </c>
      <c r="U346" s="310" t="s">
        <v>2898</v>
      </c>
      <c r="V346" s="310" t="s">
        <v>2898</v>
      </c>
      <c r="W346" s="310" t="s">
        <v>2898</v>
      </c>
      <c r="X346" s="310" t="s">
        <v>2898</v>
      </c>
      <c r="Y346" s="310" t="s">
        <v>2898</v>
      </c>
      <c r="Z346" s="310" t="s">
        <v>2898</v>
      </c>
      <c r="AA346" s="310" t="s">
        <v>2898</v>
      </c>
      <c r="AB346" s="310" t="s">
        <v>2898</v>
      </c>
      <c r="AC346" s="310" t="s">
        <v>2898</v>
      </c>
      <c r="AD346" s="310" t="s">
        <v>2898</v>
      </c>
      <c r="AE346" s="310" t="s">
        <v>2898</v>
      </c>
      <c r="AF346" s="310" t="s">
        <v>2898</v>
      </c>
      <c r="AG346" s="310" t="s">
        <v>2898</v>
      </c>
      <c r="AH346" s="310" t="s">
        <v>2898</v>
      </c>
      <c r="AI346" s="310" t="s">
        <v>2898</v>
      </c>
      <c r="AJ346" s="310" t="s">
        <v>2898</v>
      </c>
      <c r="AK346" s="310" t="s">
        <v>2898</v>
      </c>
      <c r="AL346" s="310" t="s">
        <v>2898</v>
      </c>
    </row>
    <row r="347" spans="3:38" hidden="1" outlineLevel="1" x14ac:dyDescent="0.3">
      <c r="C347" s="521" t="s">
        <v>3140</v>
      </c>
      <c r="D347" s="590" t="s">
        <v>3390</v>
      </c>
      <c r="E347" s="310" t="s">
        <v>2898</v>
      </c>
      <c r="F347" s="310" t="s">
        <v>2898</v>
      </c>
      <c r="G347" s="310" t="s">
        <v>2898</v>
      </c>
      <c r="H347" s="310" t="s">
        <v>2898</v>
      </c>
      <c r="I347" s="310" t="s">
        <v>2898</v>
      </c>
      <c r="J347" s="310" t="s">
        <v>2898</v>
      </c>
      <c r="K347" s="310" t="s">
        <v>2898</v>
      </c>
      <c r="L347" s="310" t="s">
        <v>2898</v>
      </c>
      <c r="M347" s="310" t="s">
        <v>2898</v>
      </c>
      <c r="N347" s="310" t="s">
        <v>2898</v>
      </c>
      <c r="O347" s="310" t="s">
        <v>2898</v>
      </c>
      <c r="P347" s="310" t="s">
        <v>2898</v>
      </c>
      <c r="Q347" s="310" t="s">
        <v>2898</v>
      </c>
      <c r="R347" s="310" t="s">
        <v>2898</v>
      </c>
      <c r="S347" s="310" t="s">
        <v>2898</v>
      </c>
      <c r="T347" s="310" t="s">
        <v>2898</v>
      </c>
      <c r="U347" s="310" t="s">
        <v>2898</v>
      </c>
      <c r="V347" s="310" t="s">
        <v>2898</v>
      </c>
      <c r="W347" s="310" t="s">
        <v>2898</v>
      </c>
      <c r="X347" s="310" t="s">
        <v>2898</v>
      </c>
      <c r="Y347" s="310" t="s">
        <v>2898</v>
      </c>
      <c r="Z347" s="310" t="s">
        <v>2898</v>
      </c>
      <c r="AA347" s="310" t="s">
        <v>2898</v>
      </c>
      <c r="AB347" s="310" t="s">
        <v>2898</v>
      </c>
      <c r="AC347" s="310" t="s">
        <v>2898</v>
      </c>
      <c r="AD347" s="310" t="s">
        <v>2898</v>
      </c>
      <c r="AE347" s="310" t="s">
        <v>2898</v>
      </c>
      <c r="AF347" s="310" t="s">
        <v>2898</v>
      </c>
      <c r="AG347" s="310" t="s">
        <v>2898</v>
      </c>
      <c r="AH347" s="310" t="s">
        <v>2898</v>
      </c>
      <c r="AI347" s="310" t="s">
        <v>2898</v>
      </c>
      <c r="AJ347" s="310" t="s">
        <v>2898</v>
      </c>
      <c r="AK347" s="310" t="s">
        <v>2898</v>
      </c>
      <c r="AL347" s="310" t="s">
        <v>2898</v>
      </c>
    </row>
    <row r="348" spans="3:38" hidden="1" outlineLevel="1" x14ac:dyDescent="0.3">
      <c r="C348" s="521" t="s">
        <v>3140</v>
      </c>
      <c r="D348" s="590" t="s">
        <v>3391</v>
      </c>
      <c r="E348" s="310" t="s">
        <v>2898</v>
      </c>
      <c r="F348" s="310" t="s">
        <v>2898</v>
      </c>
      <c r="G348" s="310" t="s">
        <v>2898</v>
      </c>
      <c r="H348" s="310" t="s">
        <v>2898</v>
      </c>
      <c r="I348" s="310" t="s">
        <v>2898</v>
      </c>
      <c r="J348" s="310" t="s">
        <v>2898</v>
      </c>
      <c r="K348" s="310" t="s">
        <v>2898</v>
      </c>
      <c r="L348" s="310" t="s">
        <v>2898</v>
      </c>
      <c r="M348" s="310" t="s">
        <v>2898</v>
      </c>
      <c r="N348" s="310" t="s">
        <v>2898</v>
      </c>
      <c r="O348" s="310" t="s">
        <v>2898</v>
      </c>
      <c r="P348" s="310" t="s">
        <v>2898</v>
      </c>
      <c r="Q348" s="310" t="s">
        <v>2898</v>
      </c>
      <c r="R348" s="310" t="s">
        <v>2898</v>
      </c>
      <c r="S348" s="310" t="s">
        <v>2898</v>
      </c>
      <c r="T348" s="310" t="s">
        <v>2898</v>
      </c>
      <c r="U348" s="310" t="s">
        <v>2898</v>
      </c>
      <c r="V348" s="310" t="s">
        <v>2898</v>
      </c>
      <c r="W348" s="310" t="s">
        <v>2898</v>
      </c>
      <c r="X348" s="310" t="s">
        <v>2898</v>
      </c>
      <c r="Y348" s="310" t="s">
        <v>2898</v>
      </c>
      <c r="Z348" s="310" t="s">
        <v>2898</v>
      </c>
      <c r="AA348" s="310" t="s">
        <v>2898</v>
      </c>
      <c r="AB348" s="310" t="s">
        <v>2898</v>
      </c>
      <c r="AC348" s="310" t="s">
        <v>2898</v>
      </c>
      <c r="AD348" s="310" t="s">
        <v>2898</v>
      </c>
      <c r="AE348" s="310" t="s">
        <v>2898</v>
      </c>
      <c r="AF348" s="310" t="s">
        <v>2898</v>
      </c>
      <c r="AG348" s="310" t="s">
        <v>2898</v>
      </c>
      <c r="AH348" s="310" t="s">
        <v>2898</v>
      </c>
      <c r="AI348" s="310" t="s">
        <v>2898</v>
      </c>
      <c r="AJ348" s="310" t="s">
        <v>2898</v>
      </c>
      <c r="AK348" s="310" t="s">
        <v>2898</v>
      </c>
      <c r="AL348" s="310" t="s">
        <v>2898</v>
      </c>
    </row>
    <row r="349" spans="3:38" hidden="1" outlineLevel="1" x14ac:dyDescent="0.3">
      <c r="C349" s="521" t="s">
        <v>3140</v>
      </c>
      <c r="D349" s="590" t="s">
        <v>3392</v>
      </c>
      <c r="E349" s="310" t="s">
        <v>2898</v>
      </c>
      <c r="F349" s="310" t="s">
        <v>2898</v>
      </c>
      <c r="G349" s="310" t="s">
        <v>2898</v>
      </c>
      <c r="H349" s="310" t="s">
        <v>2898</v>
      </c>
      <c r="I349" s="310" t="s">
        <v>2898</v>
      </c>
      <c r="J349" s="310" t="s">
        <v>2898</v>
      </c>
      <c r="K349" s="310" t="s">
        <v>2898</v>
      </c>
      <c r="L349" s="310" t="s">
        <v>2898</v>
      </c>
      <c r="M349" s="310" t="s">
        <v>2898</v>
      </c>
      <c r="N349" s="310" t="s">
        <v>2898</v>
      </c>
      <c r="O349" s="310" t="s">
        <v>2898</v>
      </c>
      <c r="P349" s="310" t="s">
        <v>2898</v>
      </c>
      <c r="Q349" s="310" t="s">
        <v>2898</v>
      </c>
      <c r="R349" s="310" t="s">
        <v>2898</v>
      </c>
      <c r="S349" s="310" t="s">
        <v>2898</v>
      </c>
      <c r="T349" s="310" t="s">
        <v>2898</v>
      </c>
      <c r="U349" s="310" t="s">
        <v>2898</v>
      </c>
      <c r="V349" s="310" t="s">
        <v>2898</v>
      </c>
      <c r="W349" s="310" t="s">
        <v>2898</v>
      </c>
      <c r="X349" s="310" t="s">
        <v>2898</v>
      </c>
      <c r="Y349" s="310" t="s">
        <v>2898</v>
      </c>
      <c r="Z349" s="310" t="s">
        <v>2898</v>
      </c>
      <c r="AA349" s="310" t="s">
        <v>2898</v>
      </c>
      <c r="AB349" s="310" t="s">
        <v>2898</v>
      </c>
      <c r="AC349" s="310" t="s">
        <v>2898</v>
      </c>
      <c r="AD349" s="310" t="s">
        <v>2898</v>
      </c>
      <c r="AE349" s="310" t="s">
        <v>2898</v>
      </c>
      <c r="AF349" s="310" t="s">
        <v>2898</v>
      </c>
      <c r="AG349" s="310" t="s">
        <v>2898</v>
      </c>
      <c r="AH349" s="310" t="s">
        <v>2898</v>
      </c>
      <c r="AI349" s="310" t="s">
        <v>2898</v>
      </c>
      <c r="AJ349" s="310" t="s">
        <v>2898</v>
      </c>
      <c r="AK349" s="310" t="s">
        <v>2898</v>
      </c>
      <c r="AL349" s="310" t="s">
        <v>2898</v>
      </c>
    </row>
    <row r="350" spans="3:38" hidden="1" outlineLevel="1" x14ac:dyDescent="0.3">
      <c r="C350" s="521" t="s">
        <v>3140</v>
      </c>
      <c r="D350" s="590" t="s">
        <v>3393</v>
      </c>
      <c r="E350" s="310" t="s">
        <v>2898</v>
      </c>
      <c r="F350" s="310" t="s">
        <v>2898</v>
      </c>
      <c r="G350" s="310" t="s">
        <v>2898</v>
      </c>
      <c r="H350" s="310" t="s">
        <v>2898</v>
      </c>
      <c r="I350" s="310" t="s">
        <v>2898</v>
      </c>
      <c r="J350" s="310" t="s">
        <v>2898</v>
      </c>
      <c r="K350" s="310" t="s">
        <v>2898</v>
      </c>
      <c r="L350" s="310" t="s">
        <v>2898</v>
      </c>
      <c r="M350" s="310" t="s">
        <v>2898</v>
      </c>
      <c r="N350" s="310" t="s">
        <v>2898</v>
      </c>
      <c r="O350" s="310" t="s">
        <v>2898</v>
      </c>
      <c r="P350" s="310" t="s">
        <v>2898</v>
      </c>
      <c r="Q350" s="310" t="s">
        <v>2898</v>
      </c>
      <c r="R350" s="310" t="s">
        <v>2898</v>
      </c>
      <c r="S350" s="310" t="s">
        <v>2898</v>
      </c>
      <c r="T350" s="310" t="s">
        <v>2898</v>
      </c>
      <c r="U350" s="310" t="s">
        <v>2898</v>
      </c>
      <c r="V350" s="310" t="s">
        <v>2898</v>
      </c>
      <c r="W350" s="310" t="s">
        <v>2898</v>
      </c>
      <c r="X350" s="310" t="s">
        <v>2898</v>
      </c>
      <c r="Y350" s="310" t="s">
        <v>2898</v>
      </c>
      <c r="Z350" s="310" t="s">
        <v>2898</v>
      </c>
      <c r="AA350" s="310" t="s">
        <v>2898</v>
      </c>
      <c r="AB350" s="310" t="s">
        <v>2898</v>
      </c>
      <c r="AC350" s="310" t="s">
        <v>2898</v>
      </c>
      <c r="AD350" s="310" t="s">
        <v>2898</v>
      </c>
      <c r="AE350" s="310" t="s">
        <v>2898</v>
      </c>
      <c r="AF350" s="310" t="s">
        <v>2898</v>
      </c>
      <c r="AG350" s="310" t="s">
        <v>2898</v>
      </c>
      <c r="AH350" s="310" t="s">
        <v>2898</v>
      </c>
      <c r="AI350" s="310" t="s">
        <v>2898</v>
      </c>
      <c r="AJ350" s="310" t="s">
        <v>2898</v>
      </c>
      <c r="AK350" s="310" t="s">
        <v>2898</v>
      </c>
      <c r="AL350" s="310" t="s">
        <v>2898</v>
      </c>
    </row>
    <row r="351" spans="3:38" hidden="1" outlineLevel="1" x14ac:dyDescent="0.3">
      <c r="C351" s="521"/>
      <c r="D351" s="590"/>
      <c r="E351" s="310"/>
      <c r="F351" s="310"/>
      <c r="G351" s="310"/>
      <c r="H351" s="310"/>
      <c r="I351" s="310"/>
      <c r="J351" s="310"/>
      <c r="K351" s="310"/>
      <c r="L351" s="310"/>
      <c r="M351" s="310"/>
      <c r="N351" s="310"/>
      <c r="O351" s="310"/>
      <c r="P351" s="310"/>
      <c r="Q351" s="310"/>
      <c r="R351" s="310"/>
      <c r="S351" s="310"/>
      <c r="T351" s="310"/>
      <c r="U351" s="310"/>
      <c r="V351" s="310"/>
      <c r="W351" s="310"/>
      <c r="X351" s="310"/>
      <c r="Y351" s="310"/>
      <c r="Z351" s="310"/>
      <c r="AA351" s="310"/>
      <c r="AB351" s="310"/>
      <c r="AC351" s="310"/>
      <c r="AD351" s="310"/>
      <c r="AE351" s="310"/>
      <c r="AF351" s="310"/>
      <c r="AG351" s="310"/>
      <c r="AH351" s="310"/>
      <c r="AI351" s="310"/>
      <c r="AJ351" s="310"/>
      <c r="AK351" s="310"/>
      <c r="AL351" s="310"/>
    </row>
    <row r="352" spans="3:38" hidden="1" outlineLevel="1" x14ac:dyDescent="0.3">
      <c r="C352" s="521"/>
      <c r="D352" s="590"/>
      <c r="E352" s="310"/>
      <c r="F352" s="310"/>
      <c r="G352" s="310"/>
      <c r="H352" s="310"/>
      <c r="I352" s="310"/>
      <c r="J352" s="310"/>
      <c r="K352" s="310"/>
      <c r="L352" s="310"/>
      <c r="M352" s="310"/>
      <c r="N352" s="310"/>
      <c r="O352" s="310"/>
      <c r="P352" s="310"/>
      <c r="Q352" s="310"/>
      <c r="R352" s="310"/>
      <c r="S352" s="310"/>
      <c r="T352" s="310"/>
      <c r="U352" s="310"/>
      <c r="V352" s="310"/>
      <c r="W352" s="310"/>
      <c r="X352" s="310"/>
      <c r="Y352" s="310"/>
      <c r="Z352" s="310"/>
      <c r="AA352" s="310"/>
      <c r="AB352" s="310"/>
      <c r="AC352" s="310"/>
      <c r="AD352" s="310"/>
      <c r="AE352" s="310"/>
      <c r="AF352" s="310"/>
      <c r="AG352" s="310"/>
      <c r="AH352" s="310"/>
      <c r="AI352" s="310"/>
      <c r="AJ352" s="310"/>
      <c r="AK352" s="310"/>
      <c r="AL352" s="310"/>
    </row>
    <row r="353" spans="3:38" hidden="1" outlineLevel="1" x14ac:dyDescent="0.3">
      <c r="C353" s="521" t="s">
        <v>3140</v>
      </c>
      <c r="D353" s="590" t="s">
        <v>3394</v>
      </c>
      <c r="E353" s="310" t="s">
        <v>2898</v>
      </c>
      <c r="F353" s="310" t="s">
        <v>2898</v>
      </c>
      <c r="G353" s="310" t="s">
        <v>2898</v>
      </c>
      <c r="H353" s="310" t="s">
        <v>2898</v>
      </c>
      <c r="I353" s="310" t="s">
        <v>2898</v>
      </c>
      <c r="J353" s="310" t="s">
        <v>2898</v>
      </c>
      <c r="K353" s="310" t="s">
        <v>2898</v>
      </c>
      <c r="L353" s="310" t="s">
        <v>2898</v>
      </c>
      <c r="M353" s="310" t="s">
        <v>2898</v>
      </c>
      <c r="N353" s="310" t="s">
        <v>2898</v>
      </c>
      <c r="O353" s="310" t="s">
        <v>2898</v>
      </c>
      <c r="P353" s="310" t="s">
        <v>2898</v>
      </c>
      <c r="Q353" s="310" t="s">
        <v>2898</v>
      </c>
      <c r="R353" s="310" t="s">
        <v>2898</v>
      </c>
      <c r="S353" s="310" t="s">
        <v>2898</v>
      </c>
      <c r="T353" s="310" t="s">
        <v>2898</v>
      </c>
      <c r="U353" s="310" t="s">
        <v>2898</v>
      </c>
      <c r="V353" s="310" t="s">
        <v>2898</v>
      </c>
      <c r="W353" s="310" t="s">
        <v>2898</v>
      </c>
      <c r="X353" s="310" t="s">
        <v>2898</v>
      </c>
      <c r="Y353" s="310" t="s">
        <v>2898</v>
      </c>
      <c r="Z353" s="310" t="s">
        <v>2898</v>
      </c>
      <c r="AA353" s="310" t="s">
        <v>2898</v>
      </c>
      <c r="AB353" s="310" t="s">
        <v>2898</v>
      </c>
      <c r="AC353" s="310" t="s">
        <v>2898</v>
      </c>
      <c r="AD353" s="310" t="s">
        <v>2898</v>
      </c>
      <c r="AE353" s="310" t="s">
        <v>2898</v>
      </c>
      <c r="AF353" s="310" t="s">
        <v>2898</v>
      </c>
      <c r="AG353" s="310" t="s">
        <v>2898</v>
      </c>
      <c r="AH353" s="310" t="s">
        <v>2898</v>
      </c>
      <c r="AI353" s="310" t="s">
        <v>2898</v>
      </c>
      <c r="AJ353" s="310" t="s">
        <v>2898</v>
      </c>
      <c r="AK353" s="310" t="s">
        <v>2898</v>
      </c>
      <c r="AL353" s="310" t="s">
        <v>2898</v>
      </c>
    </row>
    <row r="354" spans="3:38" hidden="1" outlineLevel="1" x14ac:dyDescent="0.3">
      <c r="C354" s="521" t="s">
        <v>3140</v>
      </c>
      <c r="D354" s="590" t="s">
        <v>3395</v>
      </c>
      <c r="E354" s="310" t="s">
        <v>2898</v>
      </c>
      <c r="F354" s="310" t="s">
        <v>2898</v>
      </c>
      <c r="G354" s="310" t="s">
        <v>2898</v>
      </c>
      <c r="H354" s="310" t="s">
        <v>2898</v>
      </c>
      <c r="I354" s="310" t="s">
        <v>2898</v>
      </c>
      <c r="J354" s="310" t="s">
        <v>2898</v>
      </c>
      <c r="K354" s="310" t="s">
        <v>2898</v>
      </c>
      <c r="L354" s="310" t="s">
        <v>2898</v>
      </c>
      <c r="M354" s="310" t="s">
        <v>2898</v>
      </c>
      <c r="N354" s="310" t="s">
        <v>2898</v>
      </c>
      <c r="O354" s="310" t="s">
        <v>2898</v>
      </c>
      <c r="P354" s="310" t="s">
        <v>2898</v>
      </c>
      <c r="Q354" s="310" t="s">
        <v>2898</v>
      </c>
      <c r="R354" s="310" t="s">
        <v>2898</v>
      </c>
      <c r="S354" s="310" t="s">
        <v>2898</v>
      </c>
      <c r="T354" s="310" t="s">
        <v>2898</v>
      </c>
      <c r="U354" s="310" t="s">
        <v>2898</v>
      </c>
      <c r="V354" s="310" t="s">
        <v>2898</v>
      </c>
      <c r="W354" s="310" t="s">
        <v>2898</v>
      </c>
      <c r="X354" s="310" t="s">
        <v>2898</v>
      </c>
      <c r="Y354" s="310" t="s">
        <v>2898</v>
      </c>
      <c r="Z354" s="310" t="s">
        <v>2898</v>
      </c>
      <c r="AA354" s="310" t="s">
        <v>2898</v>
      </c>
      <c r="AB354" s="310" t="s">
        <v>2898</v>
      </c>
      <c r="AC354" s="310" t="s">
        <v>2898</v>
      </c>
      <c r="AD354" s="310" t="s">
        <v>2898</v>
      </c>
      <c r="AE354" s="310" t="s">
        <v>2898</v>
      </c>
      <c r="AF354" s="310" t="s">
        <v>2898</v>
      </c>
      <c r="AG354" s="310" t="s">
        <v>2898</v>
      </c>
      <c r="AH354" s="310" t="s">
        <v>2898</v>
      </c>
      <c r="AI354" s="310" t="s">
        <v>2898</v>
      </c>
      <c r="AJ354" s="310" t="s">
        <v>2898</v>
      </c>
      <c r="AK354" s="310" t="s">
        <v>2898</v>
      </c>
      <c r="AL354" s="310" t="s">
        <v>2898</v>
      </c>
    </row>
    <row r="355" spans="3:38" hidden="1" outlineLevel="1" x14ac:dyDescent="0.3">
      <c r="C355" s="521" t="s">
        <v>3140</v>
      </c>
      <c r="D355" s="590" t="s">
        <v>3396</v>
      </c>
      <c r="E355" s="310" t="s">
        <v>2898</v>
      </c>
      <c r="F355" s="310" t="s">
        <v>2898</v>
      </c>
      <c r="G355" s="310" t="s">
        <v>2898</v>
      </c>
      <c r="H355" s="310" t="s">
        <v>2898</v>
      </c>
      <c r="I355" s="310" t="s">
        <v>2898</v>
      </c>
      <c r="J355" s="310" t="s">
        <v>2898</v>
      </c>
      <c r="K355" s="310" t="s">
        <v>2898</v>
      </c>
      <c r="L355" s="310" t="s">
        <v>2898</v>
      </c>
      <c r="M355" s="310" t="s">
        <v>2898</v>
      </c>
      <c r="N355" s="310" t="s">
        <v>2898</v>
      </c>
      <c r="O355" s="310" t="s">
        <v>2898</v>
      </c>
      <c r="P355" s="310" t="s">
        <v>2898</v>
      </c>
      <c r="Q355" s="310" t="s">
        <v>2898</v>
      </c>
      <c r="R355" s="310" t="s">
        <v>2898</v>
      </c>
      <c r="S355" s="310" t="s">
        <v>2898</v>
      </c>
      <c r="T355" s="310" t="s">
        <v>2898</v>
      </c>
      <c r="U355" s="310" t="s">
        <v>2898</v>
      </c>
      <c r="V355" s="310" t="s">
        <v>2898</v>
      </c>
      <c r="W355" s="310" t="s">
        <v>2898</v>
      </c>
      <c r="X355" s="310" t="s">
        <v>2898</v>
      </c>
      <c r="Y355" s="310" t="s">
        <v>2898</v>
      </c>
      <c r="Z355" s="310" t="s">
        <v>2898</v>
      </c>
      <c r="AA355" s="310" t="s">
        <v>2898</v>
      </c>
      <c r="AB355" s="310" t="s">
        <v>2898</v>
      </c>
      <c r="AC355" s="310" t="s">
        <v>2898</v>
      </c>
      <c r="AD355" s="310" t="s">
        <v>2898</v>
      </c>
      <c r="AE355" s="310" t="s">
        <v>2898</v>
      </c>
      <c r="AF355" s="310" t="s">
        <v>2898</v>
      </c>
      <c r="AG355" s="310" t="s">
        <v>2898</v>
      </c>
      <c r="AH355" s="310" t="s">
        <v>2898</v>
      </c>
      <c r="AI355" s="310" t="s">
        <v>2898</v>
      </c>
      <c r="AJ355" s="310" t="s">
        <v>2898</v>
      </c>
      <c r="AK355" s="310" t="s">
        <v>2898</v>
      </c>
      <c r="AL355" s="310" t="s">
        <v>2898</v>
      </c>
    </row>
    <row r="356" spans="3:38" hidden="1" outlineLevel="1" x14ac:dyDescent="0.3">
      <c r="C356" s="521" t="s">
        <v>3140</v>
      </c>
      <c r="D356" s="590" t="s">
        <v>3397</v>
      </c>
      <c r="E356" s="310" t="s">
        <v>2898</v>
      </c>
      <c r="F356" s="310" t="s">
        <v>2898</v>
      </c>
      <c r="G356" s="310" t="s">
        <v>2898</v>
      </c>
      <c r="H356" s="310" t="s">
        <v>2898</v>
      </c>
      <c r="I356" s="310" t="s">
        <v>2898</v>
      </c>
      <c r="J356" s="310" t="s">
        <v>2898</v>
      </c>
      <c r="K356" s="310" t="s">
        <v>2898</v>
      </c>
      <c r="L356" s="310" t="s">
        <v>2898</v>
      </c>
      <c r="M356" s="310" t="s">
        <v>2898</v>
      </c>
      <c r="N356" s="310" t="s">
        <v>2898</v>
      </c>
      <c r="O356" s="310" t="s">
        <v>2898</v>
      </c>
      <c r="P356" s="310" t="s">
        <v>2898</v>
      </c>
      <c r="Q356" s="310" t="s">
        <v>2898</v>
      </c>
      <c r="R356" s="310" t="s">
        <v>2898</v>
      </c>
      <c r="S356" s="310" t="s">
        <v>2898</v>
      </c>
      <c r="T356" s="310" t="s">
        <v>2898</v>
      </c>
      <c r="U356" s="310" t="s">
        <v>2898</v>
      </c>
      <c r="V356" s="310" t="s">
        <v>2898</v>
      </c>
      <c r="W356" s="310" t="s">
        <v>2898</v>
      </c>
      <c r="X356" s="310" t="s">
        <v>2898</v>
      </c>
      <c r="Y356" s="310" t="s">
        <v>2898</v>
      </c>
      <c r="Z356" s="310" t="s">
        <v>2898</v>
      </c>
      <c r="AA356" s="310" t="s">
        <v>2898</v>
      </c>
      <c r="AB356" s="310" t="s">
        <v>2898</v>
      </c>
      <c r="AC356" s="310" t="s">
        <v>2898</v>
      </c>
      <c r="AD356" s="310" t="s">
        <v>2898</v>
      </c>
      <c r="AE356" s="310" t="s">
        <v>2898</v>
      </c>
      <c r="AF356" s="310" t="s">
        <v>2898</v>
      </c>
      <c r="AG356" s="310" t="s">
        <v>2898</v>
      </c>
      <c r="AH356" s="310" t="s">
        <v>2898</v>
      </c>
      <c r="AI356" s="310" t="s">
        <v>2898</v>
      </c>
      <c r="AJ356" s="310" t="s">
        <v>2898</v>
      </c>
      <c r="AK356" s="310" t="s">
        <v>2898</v>
      </c>
      <c r="AL356" s="310" t="s">
        <v>2898</v>
      </c>
    </row>
    <row r="357" spans="3:38" hidden="1" outlineLevel="1" x14ac:dyDescent="0.3">
      <c r="C357" s="521" t="s">
        <v>3140</v>
      </c>
      <c r="D357" s="590" t="s">
        <v>3398</v>
      </c>
      <c r="E357" s="310" t="s">
        <v>2898</v>
      </c>
      <c r="F357" s="310" t="s">
        <v>2898</v>
      </c>
      <c r="G357" s="310" t="s">
        <v>2898</v>
      </c>
      <c r="H357" s="310" t="s">
        <v>2898</v>
      </c>
      <c r="I357" s="310" t="s">
        <v>2898</v>
      </c>
      <c r="J357" s="310" t="s">
        <v>2898</v>
      </c>
      <c r="K357" s="310" t="s">
        <v>2898</v>
      </c>
      <c r="L357" s="310" t="s">
        <v>2898</v>
      </c>
      <c r="M357" s="310" t="s">
        <v>2898</v>
      </c>
      <c r="N357" s="310" t="s">
        <v>2898</v>
      </c>
      <c r="O357" s="310" t="s">
        <v>2898</v>
      </c>
      <c r="P357" s="310" t="s">
        <v>2898</v>
      </c>
      <c r="Q357" s="310" t="s">
        <v>2898</v>
      </c>
      <c r="R357" s="310" t="s">
        <v>2898</v>
      </c>
      <c r="S357" s="310" t="s">
        <v>2898</v>
      </c>
      <c r="T357" s="310" t="s">
        <v>2898</v>
      </c>
      <c r="U357" s="310" t="s">
        <v>2898</v>
      </c>
      <c r="V357" s="310" t="s">
        <v>2898</v>
      </c>
      <c r="W357" s="310" t="s">
        <v>2898</v>
      </c>
      <c r="X357" s="310" t="s">
        <v>2898</v>
      </c>
      <c r="Y357" s="310" t="s">
        <v>2898</v>
      </c>
      <c r="Z357" s="310" t="s">
        <v>2898</v>
      </c>
      <c r="AA357" s="310" t="s">
        <v>2898</v>
      </c>
      <c r="AB357" s="310" t="s">
        <v>2898</v>
      </c>
      <c r="AC357" s="310" t="s">
        <v>2898</v>
      </c>
      <c r="AD357" s="310" t="s">
        <v>2898</v>
      </c>
      <c r="AE357" s="310" t="s">
        <v>2898</v>
      </c>
      <c r="AF357" s="310" t="s">
        <v>2898</v>
      </c>
      <c r="AG357" s="310" t="s">
        <v>2898</v>
      </c>
      <c r="AH357" s="310" t="s">
        <v>2898</v>
      </c>
      <c r="AI357" s="310" t="s">
        <v>2898</v>
      </c>
      <c r="AJ357" s="310" t="s">
        <v>2898</v>
      </c>
      <c r="AK357" s="310" t="s">
        <v>2898</v>
      </c>
      <c r="AL357" s="310" t="s">
        <v>2898</v>
      </c>
    </row>
    <row r="358" spans="3:38" hidden="1" outlineLevel="1" x14ac:dyDescent="0.3">
      <c r="C358" s="521" t="s">
        <v>3140</v>
      </c>
      <c r="D358" s="590" t="s">
        <v>3399</v>
      </c>
      <c r="E358" s="310" t="s">
        <v>2898</v>
      </c>
      <c r="F358" s="310" t="s">
        <v>2898</v>
      </c>
      <c r="G358" s="310" t="s">
        <v>2898</v>
      </c>
      <c r="H358" s="310" t="s">
        <v>2898</v>
      </c>
      <c r="I358" s="310" t="s">
        <v>2898</v>
      </c>
      <c r="J358" s="310" t="s">
        <v>2898</v>
      </c>
      <c r="K358" s="310" t="s">
        <v>2898</v>
      </c>
      <c r="L358" s="310" t="s">
        <v>2898</v>
      </c>
      <c r="M358" s="310" t="s">
        <v>2898</v>
      </c>
      <c r="N358" s="310" t="s">
        <v>2898</v>
      </c>
      <c r="O358" s="310" t="s">
        <v>2898</v>
      </c>
      <c r="P358" s="310" t="s">
        <v>2898</v>
      </c>
      <c r="Q358" s="310" t="s">
        <v>2898</v>
      </c>
      <c r="R358" s="310" t="s">
        <v>2898</v>
      </c>
      <c r="S358" s="310" t="s">
        <v>2898</v>
      </c>
      <c r="T358" s="310" t="s">
        <v>2898</v>
      </c>
      <c r="U358" s="310" t="s">
        <v>2898</v>
      </c>
      <c r="V358" s="310" t="s">
        <v>2898</v>
      </c>
      <c r="W358" s="310" t="s">
        <v>2898</v>
      </c>
      <c r="X358" s="310" t="s">
        <v>2898</v>
      </c>
      <c r="Y358" s="310" t="s">
        <v>2898</v>
      </c>
      <c r="Z358" s="310" t="s">
        <v>2898</v>
      </c>
      <c r="AA358" s="310" t="s">
        <v>2898</v>
      </c>
      <c r="AB358" s="310" t="s">
        <v>2898</v>
      </c>
      <c r="AC358" s="310" t="s">
        <v>2898</v>
      </c>
      <c r="AD358" s="310" t="s">
        <v>2898</v>
      </c>
      <c r="AE358" s="310" t="s">
        <v>2898</v>
      </c>
      <c r="AF358" s="310" t="s">
        <v>2898</v>
      </c>
      <c r="AG358" s="310" t="s">
        <v>2898</v>
      </c>
      <c r="AH358" s="310" t="s">
        <v>2898</v>
      </c>
      <c r="AI358" s="310" t="s">
        <v>2898</v>
      </c>
      <c r="AJ358" s="310" t="s">
        <v>2898</v>
      </c>
      <c r="AK358" s="310" t="s">
        <v>2898</v>
      </c>
      <c r="AL358" s="310" t="s">
        <v>2898</v>
      </c>
    </row>
    <row r="359" spans="3:38" hidden="1" outlineLevel="1" x14ac:dyDescent="0.3">
      <c r="C359" s="521" t="s">
        <v>3140</v>
      </c>
      <c r="D359" s="590" t="s">
        <v>3400</v>
      </c>
      <c r="E359" s="310" t="s">
        <v>2898</v>
      </c>
      <c r="F359" s="310" t="s">
        <v>2898</v>
      </c>
      <c r="G359" s="310" t="s">
        <v>2898</v>
      </c>
      <c r="H359" s="310" t="s">
        <v>2898</v>
      </c>
      <c r="I359" s="310" t="s">
        <v>2898</v>
      </c>
      <c r="J359" s="310" t="s">
        <v>2898</v>
      </c>
      <c r="K359" s="310" t="s">
        <v>2898</v>
      </c>
      <c r="L359" s="310" t="s">
        <v>2898</v>
      </c>
      <c r="M359" s="310" t="s">
        <v>2898</v>
      </c>
      <c r="N359" s="310" t="s">
        <v>2898</v>
      </c>
      <c r="O359" s="310" t="s">
        <v>2898</v>
      </c>
      <c r="P359" s="310" t="s">
        <v>2898</v>
      </c>
      <c r="Q359" s="310" t="s">
        <v>2898</v>
      </c>
      <c r="R359" s="310" t="s">
        <v>2898</v>
      </c>
      <c r="S359" s="310" t="s">
        <v>2898</v>
      </c>
      <c r="T359" s="310" t="s">
        <v>2898</v>
      </c>
      <c r="U359" s="310" t="s">
        <v>2898</v>
      </c>
      <c r="V359" s="310" t="s">
        <v>2898</v>
      </c>
      <c r="W359" s="310" t="s">
        <v>2898</v>
      </c>
      <c r="X359" s="310" t="s">
        <v>2898</v>
      </c>
      <c r="Y359" s="310" t="s">
        <v>2898</v>
      </c>
      <c r="Z359" s="310" t="s">
        <v>2898</v>
      </c>
      <c r="AA359" s="310" t="s">
        <v>2898</v>
      </c>
      <c r="AB359" s="310" t="s">
        <v>2898</v>
      </c>
      <c r="AC359" s="310" t="s">
        <v>2898</v>
      </c>
      <c r="AD359" s="310" t="s">
        <v>2898</v>
      </c>
      <c r="AE359" s="310" t="s">
        <v>2898</v>
      </c>
      <c r="AF359" s="310" t="s">
        <v>2898</v>
      </c>
      <c r="AG359" s="310" t="s">
        <v>2898</v>
      </c>
      <c r="AH359" s="310" t="s">
        <v>2898</v>
      </c>
      <c r="AI359" s="310" t="s">
        <v>2898</v>
      </c>
      <c r="AJ359" s="310" t="s">
        <v>2898</v>
      </c>
      <c r="AK359" s="310" t="s">
        <v>2898</v>
      </c>
      <c r="AL359" s="310" t="s">
        <v>2898</v>
      </c>
    </row>
    <row r="360" spans="3:38" hidden="1" outlineLevel="1" x14ac:dyDescent="0.3">
      <c r="C360" s="521" t="s">
        <v>3140</v>
      </c>
      <c r="D360" s="590" t="s">
        <v>3401</v>
      </c>
      <c r="E360" s="310" t="s">
        <v>2898</v>
      </c>
      <c r="F360" s="310" t="s">
        <v>2898</v>
      </c>
      <c r="G360" s="310" t="s">
        <v>2898</v>
      </c>
      <c r="H360" s="310" t="s">
        <v>2898</v>
      </c>
      <c r="I360" s="310" t="s">
        <v>2898</v>
      </c>
      <c r="J360" s="310" t="s">
        <v>2898</v>
      </c>
      <c r="K360" s="310" t="s">
        <v>2898</v>
      </c>
      <c r="L360" s="310" t="s">
        <v>2898</v>
      </c>
      <c r="M360" s="310" t="s">
        <v>2898</v>
      </c>
      <c r="N360" s="310" t="s">
        <v>2898</v>
      </c>
      <c r="O360" s="310" t="s">
        <v>2898</v>
      </c>
      <c r="P360" s="310" t="s">
        <v>2898</v>
      </c>
      <c r="Q360" s="310" t="s">
        <v>2898</v>
      </c>
      <c r="R360" s="310" t="s">
        <v>2898</v>
      </c>
      <c r="S360" s="310" t="s">
        <v>2898</v>
      </c>
      <c r="T360" s="310" t="s">
        <v>2898</v>
      </c>
      <c r="U360" s="310" t="s">
        <v>2898</v>
      </c>
      <c r="V360" s="310" t="s">
        <v>2898</v>
      </c>
      <c r="W360" s="310" t="s">
        <v>2898</v>
      </c>
      <c r="X360" s="310" t="s">
        <v>2898</v>
      </c>
      <c r="Y360" s="310" t="s">
        <v>2898</v>
      </c>
      <c r="Z360" s="310" t="s">
        <v>2898</v>
      </c>
      <c r="AA360" s="310" t="s">
        <v>2898</v>
      </c>
      <c r="AB360" s="310" t="s">
        <v>2898</v>
      </c>
      <c r="AC360" s="310" t="s">
        <v>2898</v>
      </c>
      <c r="AD360" s="310" t="s">
        <v>2898</v>
      </c>
      <c r="AE360" s="310" t="s">
        <v>2898</v>
      </c>
      <c r="AF360" s="310" t="s">
        <v>2898</v>
      </c>
      <c r="AG360" s="310" t="s">
        <v>2898</v>
      </c>
      <c r="AH360" s="310" t="s">
        <v>2898</v>
      </c>
      <c r="AI360" s="310" t="s">
        <v>2898</v>
      </c>
      <c r="AJ360" s="310" t="s">
        <v>2898</v>
      </c>
      <c r="AK360" s="310" t="s">
        <v>2898</v>
      </c>
      <c r="AL360" s="310" t="s">
        <v>2898</v>
      </c>
    </row>
    <row r="361" spans="3:38" hidden="1" outlineLevel="1" x14ac:dyDescent="0.3">
      <c r="C361" s="521" t="s">
        <v>3140</v>
      </c>
      <c r="D361" s="590" t="s">
        <v>3402</v>
      </c>
      <c r="E361" s="310" t="s">
        <v>2898</v>
      </c>
      <c r="F361" s="310" t="s">
        <v>2898</v>
      </c>
      <c r="G361" s="310" t="s">
        <v>2898</v>
      </c>
      <c r="H361" s="310" t="s">
        <v>2898</v>
      </c>
      <c r="I361" s="310" t="s">
        <v>2898</v>
      </c>
      <c r="J361" s="310" t="s">
        <v>2898</v>
      </c>
      <c r="K361" s="310" t="s">
        <v>2898</v>
      </c>
      <c r="L361" s="310" t="s">
        <v>2898</v>
      </c>
      <c r="M361" s="310" t="s">
        <v>2898</v>
      </c>
      <c r="N361" s="310" t="s">
        <v>2898</v>
      </c>
      <c r="O361" s="310" t="s">
        <v>2898</v>
      </c>
      <c r="P361" s="310" t="s">
        <v>2898</v>
      </c>
      <c r="Q361" s="310" t="s">
        <v>2898</v>
      </c>
      <c r="R361" s="310" t="s">
        <v>2898</v>
      </c>
      <c r="S361" s="310" t="s">
        <v>2898</v>
      </c>
      <c r="T361" s="310" t="s">
        <v>2898</v>
      </c>
      <c r="U361" s="310" t="s">
        <v>2898</v>
      </c>
      <c r="V361" s="310" t="s">
        <v>2898</v>
      </c>
      <c r="W361" s="310" t="s">
        <v>2898</v>
      </c>
      <c r="X361" s="310" t="s">
        <v>2898</v>
      </c>
      <c r="Y361" s="310" t="s">
        <v>2898</v>
      </c>
      <c r="Z361" s="310" t="s">
        <v>2898</v>
      </c>
      <c r="AA361" s="310" t="s">
        <v>2898</v>
      </c>
      <c r="AB361" s="310" t="s">
        <v>2898</v>
      </c>
      <c r="AC361" s="310" t="s">
        <v>2898</v>
      </c>
      <c r="AD361" s="310" t="s">
        <v>2898</v>
      </c>
      <c r="AE361" s="310" t="s">
        <v>2898</v>
      </c>
      <c r="AF361" s="310" t="s">
        <v>2898</v>
      </c>
      <c r="AG361" s="310" t="s">
        <v>2898</v>
      </c>
      <c r="AH361" s="310" t="s">
        <v>2898</v>
      </c>
      <c r="AI361" s="310" t="s">
        <v>2898</v>
      </c>
      <c r="AJ361" s="310" t="s">
        <v>2898</v>
      </c>
      <c r="AK361" s="310" t="s">
        <v>2898</v>
      </c>
      <c r="AL361" s="310" t="s">
        <v>2898</v>
      </c>
    </row>
    <row r="362" spans="3:38" hidden="1" outlineLevel="1" x14ac:dyDescent="0.3">
      <c r="C362" s="521" t="s">
        <v>3140</v>
      </c>
      <c r="D362" s="590" t="s">
        <v>3403</v>
      </c>
      <c r="E362" s="310" t="s">
        <v>2898</v>
      </c>
      <c r="F362" s="310" t="s">
        <v>2898</v>
      </c>
      <c r="G362" s="310" t="s">
        <v>2898</v>
      </c>
      <c r="H362" s="310" t="s">
        <v>2898</v>
      </c>
      <c r="I362" s="310" t="s">
        <v>2898</v>
      </c>
      <c r="J362" s="310" t="s">
        <v>2898</v>
      </c>
      <c r="K362" s="310" t="s">
        <v>2898</v>
      </c>
      <c r="L362" s="310" t="s">
        <v>2898</v>
      </c>
      <c r="M362" s="310" t="s">
        <v>2898</v>
      </c>
      <c r="N362" s="310" t="s">
        <v>2898</v>
      </c>
      <c r="O362" s="310" t="s">
        <v>2898</v>
      </c>
      <c r="P362" s="310" t="s">
        <v>2898</v>
      </c>
      <c r="Q362" s="310" t="s">
        <v>2898</v>
      </c>
      <c r="R362" s="310" t="s">
        <v>2898</v>
      </c>
      <c r="S362" s="310" t="s">
        <v>2898</v>
      </c>
      <c r="T362" s="310" t="s">
        <v>2898</v>
      </c>
      <c r="U362" s="310" t="s">
        <v>2898</v>
      </c>
      <c r="V362" s="310" t="s">
        <v>2898</v>
      </c>
      <c r="W362" s="310" t="s">
        <v>2898</v>
      </c>
      <c r="X362" s="310" t="s">
        <v>2898</v>
      </c>
      <c r="Y362" s="310" t="s">
        <v>2898</v>
      </c>
      <c r="Z362" s="310" t="s">
        <v>2898</v>
      </c>
      <c r="AA362" s="310" t="s">
        <v>2898</v>
      </c>
      <c r="AB362" s="310" t="s">
        <v>2898</v>
      </c>
      <c r="AC362" s="310" t="s">
        <v>2898</v>
      </c>
      <c r="AD362" s="310" t="s">
        <v>2898</v>
      </c>
      <c r="AE362" s="310" t="s">
        <v>2898</v>
      </c>
      <c r="AF362" s="310" t="s">
        <v>2898</v>
      </c>
      <c r="AG362" s="310" t="s">
        <v>2898</v>
      </c>
      <c r="AH362" s="310" t="s">
        <v>2898</v>
      </c>
      <c r="AI362" s="310" t="s">
        <v>2898</v>
      </c>
      <c r="AJ362" s="310" t="s">
        <v>2898</v>
      </c>
      <c r="AK362" s="310" t="s">
        <v>2898</v>
      </c>
      <c r="AL362" s="310" t="s">
        <v>2898</v>
      </c>
    </row>
    <row r="363" spans="3:38" hidden="1" outlineLevel="1" x14ac:dyDescent="0.3">
      <c r="C363" s="521" t="s">
        <v>3140</v>
      </c>
      <c r="D363" s="590" t="s">
        <v>3404</v>
      </c>
      <c r="E363" s="310" t="s">
        <v>2898</v>
      </c>
      <c r="F363" s="310" t="s">
        <v>2898</v>
      </c>
      <c r="G363" s="310" t="s">
        <v>2898</v>
      </c>
      <c r="H363" s="310" t="s">
        <v>2898</v>
      </c>
      <c r="I363" s="310" t="s">
        <v>2898</v>
      </c>
      <c r="J363" s="310" t="s">
        <v>2898</v>
      </c>
      <c r="K363" s="310" t="s">
        <v>2898</v>
      </c>
      <c r="L363" s="310" t="s">
        <v>2898</v>
      </c>
      <c r="M363" s="310" t="s">
        <v>2898</v>
      </c>
      <c r="N363" s="310" t="s">
        <v>2898</v>
      </c>
      <c r="O363" s="310" t="s">
        <v>2898</v>
      </c>
      <c r="P363" s="310" t="s">
        <v>2898</v>
      </c>
      <c r="Q363" s="310" t="s">
        <v>2898</v>
      </c>
      <c r="R363" s="310" t="s">
        <v>2898</v>
      </c>
      <c r="S363" s="310" t="s">
        <v>2898</v>
      </c>
      <c r="T363" s="310" t="s">
        <v>2898</v>
      </c>
      <c r="U363" s="310" t="s">
        <v>2898</v>
      </c>
      <c r="V363" s="310" t="s">
        <v>2898</v>
      </c>
      <c r="W363" s="310" t="s">
        <v>2898</v>
      </c>
      <c r="X363" s="310" t="s">
        <v>2898</v>
      </c>
      <c r="Y363" s="310" t="s">
        <v>2898</v>
      </c>
      <c r="Z363" s="310" t="s">
        <v>2898</v>
      </c>
      <c r="AA363" s="310" t="s">
        <v>2898</v>
      </c>
      <c r="AB363" s="310" t="s">
        <v>2898</v>
      </c>
      <c r="AC363" s="310" t="s">
        <v>2898</v>
      </c>
      <c r="AD363" s="310" t="s">
        <v>2898</v>
      </c>
      <c r="AE363" s="310" t="s">
        <v>2898</v>
      </c>
      <c r="AF363" s="310" t="s">
        <v>2898</v>
      </c>
      <c r="AG363" s="310" t="s">
        <v>2898</v>
      </c>
      <c r="AH363" s="310" t="s">
        <v>2898</v>
      </c>
      <c r="AI363" s="310" t="s">
        <v>2898</v>
      </c>
      <c r="AJ363" s="310" t="s">
        <v>2898</v>
      </c>
      <c r="AK363" s="310" t="s">
        <v>2898</v>
      </c>
      <c r="AL363" s="310" t="s">
        <v>2898</v>
      </c>
    </row>
    <row r="364" spans="3:38" hidden="1" outlineLevel="1" x14ac:dyDescent="0.3">
      <c r="C364" s="521" t="s">
        <v>3140</v>
      </c>
      <c r="D364" s="590" t="s">
        <v>3405</v>
      </c>
      <c r="E364" s="310" t="s">
        <v>2898</v>
      </c>
      <c r="F364" s="310" t="s">
        <v>2898</v>
      </c>
      <c r="G364" s="310" t="s">
        <v>2898</v>
      </c>
      <c r="H364" s="310" t="s">
        <v>2898</v>
      </c>
      <c r="I364" s="310" t="s">
        <v>2898</v>
      </c>
      <c r="J364" s="310" t="s">
        <v>2898</v>
      </c>
      <c r="K364" s="310" t="s">
        <v>2898</v>
      </c>
      <c r="L364" s="310" t="s">
        <v>2898</v>
      </c>
      <c r="M364" s="310" t="s">
        <v>2898</v>
      </c>
      <c r="N364" s="310" t="s">
        <v>2898</v>
      </c>
      <c r="O364" s="310" t="s">
        <v>2898</v>
      </c>
      <c r="P364" s="310" t="s">
        <v>2898</v>
      </c>
      <c r="Q364" s="310" t="s">
        <v>2898</v>
      </c>
      <c r="R364" s="310" t="s">
        <v>2898</v>
      </c>
      <c r="S364" s="310" t="s">
        <v>2898</v>
      </c>
      <c r="T364" s="310" t="s">
        <v>2898</v>
      </c>
      <c r="U364" s="310" t="s">
        <v>2898</v>
      </c>
      <c r="V364" s="310" t="s">
        <v>2898</v>
      </c>
      <c r="W364" s="310" t="s">
        <v>2898</v>
      </c>
      <c r="X364" s="310" t="s">
        <v>2898</v>
      </c>
      <c r="Y364" s="310" t="s">
        <v>2898</v>
      </c>
      <c r="Z364" s="310" t="s">
        <v>2898</v>
      </c>
      <c r="AA364" s="310" t="s">
        <v>2898</v>
      </c>
      <c r="AB364" s="310" t="s">
        <v>2898</v>
      </c>
      <c r="AC364" s="310" t="s">
        <v>2898</v>
      </c>
      <c r="AD364" s="310" t="s">
        <v>2898</v>
      </c>
      <c r="AE364" s="310" t="s">
        <v>2898</v>
      </c>
      <c r="AF364" s="310" t="s">
        <v>2898</v>
      </c>
      <c r="AG364" s="310" t="s">
        <v>2898</v>
      </c>
      <c r="AH364" s="310" t="s">
        <v>2898</v>
      </c>
      <c r="AI364" s="310" t="s">
        <v>2898</v>
      </c>
      <c r="AJ364" s="310" t="s">
        <v>2898</v>
      </c>
      <c r="AK364" s="310" t="s">
        <v>2898</v>
      </c>
      <c r="AL364" s="310" t="s">
        <v>2898</v>
      </c>
    </row>
    <row r="365" spans="3:38" hidden="1" outlineLevel="1" x14ac:dyDescent="0.3">
      <c r="C365" s="521" t="s">
        <v>3140</v>
      </c>
      <c r="D365" s="590" t="s">
        <v>3406</v>
      </c>
      <c r="E365" s="310" t="s">
        <v>2898</v>
      </c>
      <c r="F365" s="310" t="s">
        <v>2898</v>
      </c>
      <c r="G365" s="310" t="s">
        <v>2898</v>
      </c>
      <c r="H365" s="310" t="s">
        <v>2898</v>
      </c>
      <c r="I365" s="310" t="s">
        <v>2898</v>
      </c>
      <c r="J365" s="310" t="s">
        <v>2898</v>
      </c>
      <c r="K365" s="310" t="s">
        <v>2898</v>
      </c>
      <c r="L365" s="310" t="s">
        <v>2898</v>
      </c>
      <c r="M365" s="310" t="s">
        <v>2898</v>
      </c>
      <c r="N365" s="310" t="s">
        <v>2898</v>
      </c>
      <c r="O365" s="310" t="s">
        <v>2898</v>
      </c>
      <c r="P365" s="310" t="s">
        <v>2898</v>
      </c>
      <c r="Q365" s="310" t="s">
        <v>2898</v>
      </c>
      <c r="R365" s="310" t="s">
        <v>2898</v>
      </c>
      <c r="S365" s="310" t="s">
        <v>2898</v>
      </c>
      <c r="T365" s="310" t="s">
        <v>2898</v>
      </c>
      <c r="U365" s="310" t="s">
        <v>2898</v>
      </c>
      <c r="V365" s="310" t="s">
        <v>2898</v>
      </c>
      <c r="W365" s="310" t="s">
        <v>2898</v>
      </c>
      <c r="X365" s="310" t="s">
        <v>2898</v>
      </c>
      <c r="Y365" s="310" t="s">
        <v>2898</v>
      </c>
      <c r="Z365" s="310" t="s">
        <v>2898</v>
      </c>
      <c r="AA365" s="310" t="s">
        <v>2898</v>
      </c>
      <c r="AB365" s="310" t="s">
        <v>2898</v>
      </c>
      <c r="AC365" s="310" t="s">
        <v>2898</v>
      </c>
      <c r="AD365" s="310" t="s">
        <v>2898</v>
      </c>
      <c r="AE365" s="310" t="s">
        <v>2898</v>
      </c>
      <c r="AF365" s="310" t="s">
        <v>2898</v>
      </c>
      <c r="AG365" s="310" t="s">
        <v>2898</v>
      </c>
      <c r="AH365" s="310" t="s">
        <v>2898</v>
      </c>
      <c r="AI365" s="310" t="s">
        <v>2898</v>
      </c>
      <c r="AJ365" s="310" t="s">
        <v>2898</v>
      </c>
      <c r="AK365" s="310" t="s">
        <v>2898</v>
      </c>
      <c r="AL365" s="310" t="s">
        <v>2898</v>
      </c>
    </row>
    <row r="366" spans="3:38" hidden="1" outlineLevel="1" x14ac:dyDescent="0.3">
      <c r="C366" s="521" t="s">
        <v>3140</v>
      </c>
      <c r="D366" s="590" t="s">
        <v>3407</v>
      </c>
      <c r="E366" s="310" t="s">
        <v>2898</v>
      </c>
      <c r="F366" s="310" t="s">
        <v>2898</v>
      </c>
      <c r="G366" s="310" t="s">
        <v>2898</v>
      </c>
      <c r="H366" s="310" t="s">
        <v>2898</v>
      </c>
      <c r="I366" s="310" t="s">
        <v>2898</v>
      </c>
      <c r="J366" s="310" t="s">
        <v>2898</v>
      </c>
      <c r="K366" s="310" t="s">
        <v>2898</v>
      </c>
      <c r="L366" s="310" t="s">
        <v>2898</v>
      </c>
      <c r="M366" s="310" t="s">
        <v>2898</v>
      </c>
      <c r="N366" s="310" t="s">
        <v>2898</v>
      </c>
      <c r="O366" s="310" t="s">
        <v>2898</v>
      </c>
      <c r="P366" s="310" t="s">
        <v>2898</v>
      </c>
      <c r="Q366" s="310" t="s">
        <v>2898</v>
      </c>
      <c r="R366" s="310" t="s">
        <v>2898</v>
      </c>
      <c r="S366" s="310" t="s">
        <v>2898</v>
      </c>
      <c r="T366" s="310" t="s">
        <v>2898</v>
      </c>
      <c r="U366" s="310" t="s">
        <v>2898</v>
      </c>
      <c r="V366" s="310" t="s">
        <v>2898</v>
      </c>
      <c r="W366" s="310" t="s">
        <v>2898</v>
      </c>
      <c r="X366" s="310" t="s">
        <v>2898</v>
      </c>
      <c r="Y366" s="310" t="s">
        <v>2898</v>
      </c>
      <c r="Z366" s="310" t="s">
        <v>2898</v>
      </c>
      <c r="AA366" s="310" t="s">
        <v>2898</v>
      </c>
      <c r="AB366" s="310" t="s">
        <v>2898</v>
      </c>
      <c r="AC366" s="310" t="s">
        <v>2898</v>
      </c>
      <c r="AD366" s="310" t="s">
        <v>2898</v>
      </c>
      <c r="AE366" s="310" t="s">
        <v>2898</v>
      </c>
      <c r="AF366" s="310" t="s">
        <v>2898</v>
      </c>
      <c r="AG366" s="310" t="s">
        <v>2898</v>
      </c>
      <c r="AH366" s="310" t="s">
        <v>2898</v>
      </c>
      <c r="AI366" s="310" t="s">
        <v>2898</v>
      </c>
      <c r="AJ366" s="310" t="s">
        <v>2898</v>
      </c>
      <c r="AK366" s="310" t="s">
        <v>2898</v>
      </c>
      <c r="AL366" s="310" t="s">
        <v>2898</v>
      </c>
    </row>
    <row r="367" spans="3:38" hidden="1" outlineLevel="1" x14ac:dyDescent="0.3">
      <c r="C367" s="521" t="s">
        <v>3140</v>
      </c>
      <c r="D367" s="590" t="s">
        <v>3408</v>
      </c>
      <c r="E367" s="310" t="s">
        <v>2898</v>
      </c>
      <c r="F367" s="310" t="s">
        <v>2898</v>
      </c>
      <c r="G367" s="310" t="s">
        <v>2898</v>
      </c>
      <c r="H367" s="310" t="s">
        <v>2898</v>
      </c>
      <c r="I367" s="310" t="s">
        <v>2898</v>
      </c>
      <c r="J367" s="310" t="s">
        <v>2898</v>
      </c>
      <c r="K367" s="310" t="s">
        <v>2898</v>
      </c>
      <c r="L367" s="310" t="s">
        <v>2898</v>
      </c>
      <c r="M367" s="310" t="s">
        <v>2898</v>
      </c>
      <c r="N367" s="310" t="s">
        <v>2898</v>
      </c>
      <c r="O367" s="310" t="s">
        <v>2898</v>
      </c>
      <c r="P367" s="310" t="s">
        <v>2898</v>
      </c>
      <c r="Q367" s="310" t="s">
        <v>2898</v>
      </c>
      <c r="R367" s="310" t="s">
        <v>2898</v>
      </c>
      <c r="S367" s="310" t="s">
        <v>2898</v>
      </c>
      <c r="T367" s="310" t="s">
        <v>2898</v>
      </c>
      <c r="U367" s="310" t="s">
        <v>2898</v>
      </c>
      <c r="V367" s="310" t="s">
        <v>2898</v>
      </c>
      <c r="W367" s="310" t="s">
        <v>2898</v>
      </c>
      <c r="X367" s="310" t="s">
        <v>2898</v>
      </c>
      <c r="Y367" s="310" t="s">
        <v>2898</v>
      </c>
      <c r="Z367" s="310" t="s">
        <v>2898</v>
      </c>
      <c r="AA367" s="310" t="s">
        <v>2898</v>
      </c>
      <c r="AB367" s="310" t="s">
        <v>2898</v>
      </c>
      <c r="AC367" s="310" t="s">
        <v>2898</v>
      </c>
      <c r="AD367" s="310" t="s">
        <v>2898</v>
      </c>
      <c r="AE367" s="310" t="s">
        <v>2898</v>
      </c>
      <c r="AF367" s="310" t="s">
        <v>2898</v>
      </c>
      <c r="AG367" s="310" t="s">
        <v>2898</v>
      </c>
      <c r="AH367" s="310" t="s">
        <v>2898</v>
      </c>
      <c r="AI367" s="310" t="s">
        <v>2898</v>
      </c>
      <c r="AJ367" s="310" t="s">
        <v>2898</v>
      </c>
      <c r="AK367" s="310" t="s">
        <v>2898</v>
      </c>
      <c r="AL367" s="310" t="s">
        <v>2898</v>
      </c>
    </row>
    <row r="368" spans="3:38" hidden="1" outlineLevel="1" x14ac:dyDescent="0.3">
      <c r="C368" s="521" t="s">
        <v>3140</v>
      </c>
      <c r="D368" s="590" t="s">
        <v>3409</v>
      </c>
      <c r="E368" s="310" t="s">
        <v>2898</v>
      </c>
      <c r="F368" s="310" t="s">
        <v>2898</v>
      </c>
      <c r="G368" s="310" t="s">
        <v>2898</v>
      </c>
      <c r="H368" s="310" t="s">
        <v>2898</v>
      </c>
      <c r="I368" s="310" t="s">
        <v>2898</v>
      </c>
      <c r="J368" s="310" t="s">
        <v>2898</v>
      </c>
      <c r="K368" s="310" t="s">
        <v>2898</v>
      </c>
      <c r="L368" s="310" t="s">
        <v>2898</v>
      </c>
      <c r="M368" s="310" t="s">
        <v>2898</v>
      </c>
      <c r="N368" s="310" t="s">
        <v>2898</v>
      </c>
      <c r="O368" s="310" t="s">
        <v>2898</v>
      </c>
      <c r="P368" s="310" t="s">
        <v>2898</v>
      </c>
      <c r="Q368" s="310" t="s">
        <v>2898</v>
      </c>
      <c r="R368" s="310" t="s">
        <v>2898</v>
      </c>
      <c r="S368" s="310" t="s">
        <v>2898</v>
      </c>
      <c r="T368" s="310" t="s">
        <v>2898</v>
      </c>
      <c r="U368" s="310" t="s">
        <v>2898</v>
      </c>
      <c r="V368" s="310" t="s">
        <v>2898</v>
      </c>
      <c r="W368" s="310" t="s">
        <v>2898</v>
      </c>
      <c r="X368" s="310" t="s">
        <v>2898</v>
      </c>
      <c r="Y368" s="310" t="s">
        <v>2898</v>
      </c>
      <c r="Z368" s="310" t="s">
        <v>2898</v>
      </c>
      <c r="AA368" s="310" t="s">
        <v>2898</v>
      </c>
      <c r="AB368" s="310" t="s">
        <v>2898</v>
      </c>
      <c r="AC368" s="310" t="s">
        <v>2898</v>
      </c>
      <c r="AD368" s="310" t="s">
        <v>2898</v>
      </c>
      <c r="AE368" s="310" t="s">
        <v>2898</v>
      </c>
      <c r="AF368" s="310" t="s">
        <v>2898</v>
      </c>
      <c r="AG368" s="310" t="s">
        <v>2898</v>
      </c>
      <c r="AH368" s="310" t="s">
        <v>2898</v>
      </c>
      <c r="AI368" s="310" t="s">
        <v>2898</v>
      </c>
      <c r="AJ368" s="310" t="s">
        <v>2898</v>
      </c>
      <c r="AK368" s="310" t="s">
        <v>2898</v>
      </c>
      <c r="AL368" s="310" t="s">
        <v>2898</v>
      </c>
    </row>
    <row r="369" spans="3:38" hidden="1" outlineLevel="1" x14ac:dyDescent="0.3">
      <c r="C369" s="521" t="s">
        <v>3140</v>
      </c>
      <c r="D369" s="590" t="s">
        <v>3410</v>
      </c>
      <c r="E369" s="310" t="s">
        <v>2898</v>
      </c>
      <c r="F369" s="310" t="s">
        <v>2898</v>
      </c>
      <c r="G369" s="310" t="s">
        <v>2898</v>
      </c>
      <c r="H369" s="310" t="s">
        <v>2898</v>
      </c>
      <c r="I369" s="310" t="s">
        <v>2898</v>
      </c>
      <c r="J369" s="310" t="s">
        <v>2898</v>
      </c>
      <c r="K369" s="310" t="s">
        <v>2898</v>
      </c>
      <c r="L369" s="310" t="s">
        <v>2898</v>
      </c>
      <c r="M369" s="310" t="s">
        <v>2898</v>
      </c>
      <c r="N369" s="310" t="s">
        <v>2898</v>
      </c>
      <c r="O369" s="310" t="s">
        <v>2898</v>
      </c>
      <c r="P369" s="310" t="s">
        <v>2898</v>
      </c>
      <c r="Q369" s="310" t="s">
        <v>2898</v>
      </c>
      <c r="R369" s="310" t="s">
        <v>2898</v>
      </c>
      <c r="S369" s="310" t="s">
        <v>2898</v>
      </c>
      <c r="T369" s="310" t="s">
        <v>2898</v>
      </c>
      <c r="U369" s="310" t="s">
        <v>2898</v>
      </c>
      <c r="V369" s="310" t="s">
        <v>2898</v>
      </c>
      <c r="W369" s="310" t="s">
        <v>2898</v>
      </c>
      <c r="X369" s="310" t="s">
        <v>2898</v>
      </c>
      <c r="Y369" s="310" t="s">
        <v>2898</v>
      </c>
      <c r="Z369" s="310" t="s">
        <v>2898</v>
      </c>
      <c r="AA369" s="310" t="s">
        <v>2898</v>
      </c>
      <c r="AB369" s="310" t="s">
        <v>2898</v>
      </c>
      <c r="AC369" s="310" t="s">
        <v>2898</v>
      </c>
      <c r="AD369" s="310" t="s">
        <v>2898</v>
      </c>
      <c r="AE369" s="310" t="s">
        <v>2898</v>
      </c>
      <c r="AF369" s="310" t="s">
        <v>2898</v>
      </c>
      <c r="AG369" s="310" t="s">
        <v>2898</v>
      </c>
      <c r="AH369" s="310" t="s">
        <v>2898</v>
      </c>
      <c r="AI369" s="310" t="s">
        <v>2898</v>
      </c>
      <c r="AJ369" s="310" t="s">
        <v>2898</v>
      </c>
      <c r="AK369" s="310" t="s">
        <v>2898</v>
      </c>
      <c r="AL369" s="310" t="s">
        <v>2898</v>
      </c>
    </row>
    <row r="370" spans="3:38" hidden="1" outlineLevel="1" x14ac:dyDescent="0.3">
      <c r="C370" s="521" t="s">
        <v>3140</v>
      </c>
      <c r="D370" s="590" t="s">
        <v>3411</v>
      </c>
      <c r="E370" s="310" t="s">
        <v>2898</v>
      </c>
      <c r="F370" s="310" t="s">
        <v>2898</v>
      </c>
      <c r="G370" s="310" t="s">
        <v>2898</v>
      </c>
      <c r="H370" s="310" t="s">
        <v>2898</v>
      </c>
      <c r="I370" s="310" t="s">
        <v>2898</v>
      </c>
      <c r="J370" s="310" t="s">
        <v>2898</v>
      </c>
      <c r="K370" s="310" t="s">
        <v>2898</v>
      </c>
      <c r="L370" s="310" t="s">
        <v>2898</v>
      </c>
      <c r="M370" s="310" t="s">
        <v>2898</v>
      </c>
      <c r="N370" s="310" t="s">
        <v>2898</v>
      </c>
      <c r="O370" s="310" t="s">
        <v>2898</v>
      </c>
      <c r="P370" s="310" t="s">
        <v>2898</v>
      </c>
      <c r="Q370" s="310" t="s">
        <v>2898</v>
      </c>
      <c r="R370" s="310" t="s">
        <v>2898</v>
      </c>
      <c r="S370" s="310" t="s">
        <v>2898</v>
      </c>
      <c r="T370" s="310" t="s">
        <v>2898</v>
      </c>
      <c r="U370" s="310" t="s">
        <v>2898</v>
      </c>
      <c r="V370" s="310" t="s">
        <v>2898</v>
      </c>
      <c r="W370" s="310" t="s">
        <v>2898</v>
      </c>
      <c r="X370" s="310" t="s">
        <v>2898</v>
      </c>
      <c r="Y370" s="310" t="s">
        <v>2898</v>
      </c>
      <c r="Z370" s="310" t="s">
        <v>2898</v>
      </c>
      <c r="AA370" s="310" t="s">
        <v>2898</v>
      </c>
      <c r="AB370" s="310" t="s">
        <v>2898</v>
      </c>
      <c r="AC370" s="310" t="s">
        <v>2898</v>
      </c>
      <c r="AD370" s="310" t="s">
        <v>2898</v>
      </c>
      <c r="AE370" s="310" t="s">
        <v>2898</v>
      </c>
      <c r="AF370" s="310" t="s">
        <v>2898</v>
      </c>
      <c r="AG370" s="310" t="s">
        <v>2898</v>
      </c>
      <c r="AH370" s="310" t="s">
        <v>2898</v>
      </c>
      <c r="AI370" s="310" t="s">
        <v>2898</v>
      </c>
      <c r="AJ370" s="310" t="s">
        <v>2898</v>
      </c>
      <c r="AK370" s="310" t="s">
        <v>2898</v>
      </c>
      <c r="AL370" s="310" t="s">
        <v>2898</v>
      </c>
    </row>
    <row r="371" spans="3:38" hidden="1" outlineLevel="1" x14ac:dyDescent="0.3">
      <c r="C371" s="521" t="s">
        <v>3140</v>
      </c>
      <c r="D371" s="590" t="s">
        <v>3412</v>
      </c>
      <c r="E371" s="310" t="s">
        <v>2898</v>
      </c>
      <c r="F371" s="310" t="s">
        <v>2898</v>
      </c>
      <c r="G371" s="310" t="s">
        <v>2898</v>
      </c>
      <c r="H371" s="310" t="s">
        <v>2898</v>
      </c>
      <c r="I371" s="310" t="s">
        <v>2898</v>
      </c>
      <c r="J371" s="310" t="s">
        <v>2898</v>
      </c>
      <c r="K371" s="310" t="s">
        <v>2898</v>
      </c>
      <c r="L371" s="310" t="s">
        <v>2898</v>
      </c>
      <c r="M371" s="310" t="s">
        <v>2898</v>
      </c>
      <c r="N371" s="310" t="s">
        <v>2898</v>
      </c>
      <c r="O371" s="310" t="s">
        <v>2898</v>
      </c>
      <c r="P371" s="310" t="s">
        <v>2898</v>
      </c>
      <c r="Q371" s="310" t="s">
        <v>2898</v>
      </c>
      <c r="R371" s="310" t="s">
        <v>2898</v>
      </c>
      <c r="S371" s="310" t="s">
        <v>2898</v>
      </c>
      <c r="T371" s="310" t="s">
        <v>2898</v>
      </c>
      <c r="U371" s="310" t="s">
        <v>2898</v>
      </c>
      <c r="V371" s="310" t="s">
        <v>2898</v>
      </c>
      <c r="W371" s="310" t="s">
        <v>2898</v>
      </c>
      <c r="X371" s="310" t="s">
        <v>2898</v>
      </c>
      <c r="Y371" s="310" t="s">
        <v>2898</v>
      </c>
      <c r="Z371" s="310" t="s">
        <v>2898</v>
      </c>
      <c r="AA371" s="310" t="s">
        <v>2898</v>
      </c>
      <c r="AB371" s="310" t="s">
        <v>2898</v>
      </c>
      <c r="AC371" s="310" t="s">
        <v>2898</v>
      </c>
      <c r="AD371" s="310" t="s">
        <v>2898</v>
      </c>
      <c r="AE371" s="310" t="s">
        <v>2898</v>
      </c>
      <c r="AF371" s="310" t="s">
        <v>2898</v>
      </c>
      <c r="AG371" s="310" t="s">
        <v>2898</v>
      </c>
      <c r="AH371" s="310" t="s">
        <v>2898</v>
      </c>
      <c r="AI371" s="310" t="s">
        <v>2898</v>
      </c>
      <c r="AJ371" s="310" t="s">
        <v>2898</v>
      </c>
      <c r="AK371" s="310" t="s">
        <v>2898</v>
      </c>
      <c r="AL371" s="310" t="s">
        <v>2898</v>
      </c>
    </row>
    <row r="372" spans="3:38" hidden="1" outlineLevel="1" x14ac:dyDescent="0.3">
      <c r="C372" s="521" t="s">
        <v>3140</v>
      </c>
      <c r="D372" s="590" t="s">
        <v>3413</v>
      </c>
      <c r="E372" s="310" t="s">
        <v>2898</v>
      </c>
      <c r="F372" s="310" t="s">
        <v>2898</v>
      </c>
      <c r="G372" s="310" t="s">
        <v>2898</v>
      </c>
      <c r="H372" s="310" t="s">
        <v>2898</v>
      </c>
      <c r="I372" s="310" t="s">
        <v>2898</v>
      </c>
      <c r="J372" s="310" t="s">
        <v>2898</v>
      </c>
      <c r="K372" s="310" t="s">
        <v>2898</v>
      </c>
      <c r="L372" s="310" t="s">
        <v>2898</v>
      </c>
      <c r="M372" s="310" t="s">
        <v>2898</v>
      </c>
      <c r="N372" s="310" t="s">
        <v>2898</v>
      </c>
      <c r="O372" s="310" t="s">
        <v>2898</v>
      </c>
      <c r="P372" s="310" t="s">
        <v>2898</v>
      </c>
      <c r="Q372" s="310" t="s">
        <v>2898</v>
      </c>
      <c r="R372" s="310" t="s">
        <v>2898</v>
      </c>
      <c r="S372" s="310" t="s">
        <v>2898</v>
      </c>
      <c r="T372" s="310" t="s">
        <v>2898</v>
      </c>
      <c r="U372" s="310" t="s">
        <v>2898</v>
      </c>
      <c r="V372" s="310" t="s">
        <v>2898</v>
      </c>
      <c r="W372" s="310" t="s">
        <v>2898</v>
      </c>
      <c r="X372" s="310" t="s">
        <v>2898</v>
      </c>
      <c r="Y372" s="310" t="s">
        <v>2898</v>
      </c>
      <c r="Z372" s="310" t="s">
        <v>2898</v>
      </c>
      <c r="AA372" s="310" t="s">
        <v>2898</v>
      </c>
      <c r="AB372" s="310" t="s">
        <v>2898</v>
      </c>
      <c r="AC372" s="310" t="s">
        <v>2898</v>
      </c>
      <c r="AD372" s="310" t="s">
        <v>2898</v>
      </c>
      <c r="AE372" s="310" t="s">
        <v>2898</v>
      </c>
      <c r="AF372" s="310" t="s">
        <v>2898</v>
      </c>
      <c r="AG372" s="310" t="s">
        <v>2898</v>
      </c>
      <c r="AH372" s="310" t="s">
        <v>2898</v>
      </c>
      <c r="AI372" s="310" t="s">
        <v>2898</v>
      </c>
      <c r="AJ372" s="310" t="s">
        <v>2898</v>
      </c>
      <c r="AK372" s="310" t="s">
        <v>2898</v>
      </c>
      <c r="AL372" s="310" t="s">
        <v>2898</v>
      </c>
    </row>
    <row r="373" spans="3:38" hidden="1" outlineLevel="1" x14ac:dyDescent="0.3">
      <c r="C373" s="521" t="s">
        <v>3140</v>
      </c>
      <c r="D373" s="590" t="s">
        <v>3414</v>
      </c>
      <c r="E373" s="310" t="s">
        <v>2898</v>
      </c>
      <c r="F373" s="310" t="s">
        <v>2898</v>
      </c>
      <c r="G373" s="310" t="s">
        <v>2898</v>
      </c>
      <c r="H373" s="310" t="s">
        <v>2898</v>
      </c>
      <c r="I373" s="310" t="s">
        <v>2898</v>
      </c>
      <c r="J373" s="310" t="s">
        <v>2898</v>
      </c>
      <c r="K373" s="310" t="s">
        <v>2898</v>
      </c>
      <c r="L373" s="310" t="s">
        <v>2898</v>
      </c>
      <c r="M373" s="310" t="s">
        <v>2898</v>
      </c>
      <c r="N373" s="310" t="s">
        <v>2898</v>
      </c>
      <c r="O373" s="310" t="s">
        <v>2898</v>
      </c>
      <c r="P373" s="310" t="s">
        <v>2898</v>
      </c>
      <c r="Q373" s="310" t="s">
        <v>2898</v>
      </c>
      <c r="R373" s="310" t="s">
        <v>2898</v>
      </c>
      <c r="S373" s="310" t="s">
        <v>2898</v>
      </c>
      <c r="T373" s="310" t="s">
        <v>2898</v>
      </c>
      <c r="U373" s="310" t="s">
        <v>2898</v>
      </c>
      <c r="V373" s="310" t="s">
        <v>2898</v>
      </c>
      <c r="W373" s="310" t="s">
        <v>2898</v>
      </c>
      <c r="X373" s="310" t="s">
        <v>2898</v>
      </c>
      <c r="Y373" s="310" t="s">
        <v>2898</v>
      </c>
      <c r="Z373" s="310" t="s">
        <v>2898</v>
      </c>
      <c r="AA373" s="310" t="s">
        <v>2898</v>
      </c>
      <c r="AB373" s="310" t="s">
        <v>2898</v>
      </c>
      <c r="AC373" s="310" t="s">
        <v>2898</v>
      </c>
      <c r="AD373" s="310" t="s">
        <v>2898</v>
      </c>
      <c r="AE373" s="310" t="s">
        <v>2898</v>
      </c>
      <c r="AF373" s="310" t="s">
        <v>2898</v>
      </c>
      <c r="AG373" s="310" t="s">
        <v>2898</v>
      </c>
      <c r="AH373" s="310" t="s">
        <v>2898</v>
      </c>
      <c r="AI373" s="310" t="s">
        <v>2898</v>
      </c>
      <c r="AJ373" s="310" t="s">
        <v>2898</v>
      </c>
      <c r="AK373" s="310" t="s">
        <v>2898</v>
      </c>
      <c r="AL373" s="310" t="s">
        <v>2898</v>
      </c>
    </row>
    <row r="374" spans="3:38" hidden="1" outlineLevel="1" x14ac:dyDescent="0.3">
      <c r="C374" s="521" t="s">
        <v>3140</v>
      </c>
      <c r="D374" s="590" t="s">
        <v>3415</v>
      </c>
      <c r="E374" s="310" t="s">
        <v>2898</v>
      </c>
      <c r="F374" s="310" t="s">
        <v>2898</v>
      </c>
      <c r="G374" s="310" t="s">
        <v>2898</v>
      </c>
      <c r="H374" s="310" t="s">
        <v>2898</v>
      </c>
      <c r="I374" s="310" t="s">
        <v>2898</v>
      </c>
      <c r="J374" s="310" t="s">
        <v>2898</v>
      </c>
      <c r="K374" s="310" t="s">
        <v>2898</v>
      </c>
      <c r="L374" s="310" t="s">
        <v>2898</v>
      </c>
      <c r="M374" s="310" t="s">
        <v>2898</v>
      </c>
      <c r="N374" s="310" t="s">
        <v>2898</v>
      </c>
      <c r="O374" s="310" t="s">
        <v>2898</v>
      </c>
      <c r="P374" s="310" t="s">
        <v>2898</v>
      </c>
      <c r="Q374" s="310" t="s">
        <v>2898</v>
      </c>
      <c r="R374" s="310" t="s">
        <v>2898</v>
      </c>
      <c r="S374" s="310" t="s">
        <v>2898</v>
      </c>
      <c r="T374" s="310" t="s">
        <v>2898</v>
      </c>
      <c r="U374" s="310" t="s">
        <v>2898</v>
      </c>
      <c r="V374" s="310" t="s">
        <v>2898</v>
      </c>
      <c r="W374" s="310" t="s">
        <v>2898</v>
      </c>
      <c r="X374" s="310" t="s">
        <v>2898</v>
      </c>
      <c r="Y374" s="310" t="s">
        <v>2898</v>
      </c>
      <c r="Z374" s="310" t="s">
        <v>2898</v>
      </c>
      <c r="AA374" s="310" t="s">
        <v>2898</v>
      </c>
      <c r="AB374" s="310" t="s">
        <v>2898</v>
      </c>
      <c r="AC374" s="310" t="s">
        <v>2898</v>
      </c>
      <c r="AD374" s="310" t="s">
        <v>2898</v>
      </c>
      <c r="AE374" s="310" t="s">
        <v>2898</v>
      </c>
      <c r="AF374" s="310" t="s">
        <v>2898</v>
      </c>
      <c r="AG374" s="310" t="s">
        <v>2898</v>
      </c>
      <c r="AH374" s="310" t="s">
        <v>2898</v>
      </c>
      <c r="AI374" s="310" t="s">
        <v>2898</v>
      </c>
      <c r="AJ374" s="310" t="s">
        <v>2898</v>
      </c>
      <c r="AK374" s="310" t="s">
        <v>2898</v>
      </c>
      <c r="AL374" s="310" t="s">
        <v>2898</v>
      </c>
    </row>
    <row r="375" spans="3:38" hidden="1" outlineLevel="1" x14ac:dyDescent="0.3">
      <c r="C375" s="521" t="s">
        <v>3140</v>
      </c>
      <c r="D375" s="590" t="s">
        <v>3416</v>
      </c>
      <c r="E375" s="310" t="s">
        <v>2898</v>
      </c>
      <c r="F375" s="310" t="s">
        <v>2898</v>
      </c>
      <c r="G375" s="310" t="s">
        <v>2898</v>
      </c>
      <c r="H375" s="310" t="s">
        <v>2898</v>
      </c>
      <c r="I375" s="310" t="s">
        <v>2898</v>
      </c>
      <c r="J375" s="310" t="s">
        <v>2898</v>
      </c>
      <c r="K375" s="310" t="s">
        <v>2898</v>
      </c>
      <c r="L375" s="310" t="s">
        <v>2898</v>
      </c>
      <c r="M375" s="310" t="s">
        <v>2898</v>
      </c>
      <c r="N375" s="310" t="s">
        <v>2898</v>
      </c>
      <c r="O375" s="310" t="s">
        <v>2898</v>
      </c>
      <c r="P375" s="310" t="s">
        <v>2898</v>
      </c>
      <c r="Q375" s="310" t="s">
        <v>2898</v>
      </c>
      <c r="R375" s="310" t="s">
        <v>2898</v>
      </c>
      <c r="S375" s="310" t="s">
        <v>2898</v>
      </c>
      <c r="T375" s="310" t="s">
        <v>2898</v>
      </c>
      <c r="U375" s="310" t="s">
        <v>2898</v>
      </c>
      <c r="V375" s="310" t="s">
        <v>2898</v>
      </c>
      <c r="W375" s="310" t="s">
        <v>2898</v>
      </c>
      <c r="X375" s="310" t="s">
        <v>2898</v>
      </c>
      <c r="Y375" s="310" t="s">
        <v>2898</v>
      </c>
      <c r="Z375" s="310" t="s">
        <v>2898</v>
      </c>
      <c r="AA375" s="310" t="s">
        <v>2898</v>
      </c>
      <c r="AB375" s="310" t="s">
        <v>2898</v>
      </c>
      <c r="AC375" s="310" t="s">
        <v>2898</v>
      </c>
      <c r="AD375" s="310" t="s">
        <v>2898</v>
      </c>
      <c r="AE375" s="310" t="s">
        <v>2898</v>
      </c>
      <c r="AF375" s="310" t="s">
        <v>2898</v>
      </c>
      <c r="AG375" s="310" t="s">
        <v>2898</v>
      </c>
      <c r="AH375" s="310" t="s">
        <v>2898</v>
      </c>
      <c r="AI375" s="310" t="s">
        <v>2898</v>
      </c>
      <c r="AJ375" s="310" t="s">
        <v>2898</v>
      </c>
      <c r="AK375" s="310" t="s">
        <v>2898</v>
      </c>
      <c r="AL375" s="310" t="s">
        <v>2898</v>
      </c>
    </row>
    <row r="376" spans="3:38" hidden="1" outlineLevel="1" x14ac:dyDescent="0.3">
      <c r="C376" s="521" t="s">
        <v>3140</v>
      </c>
      <c r="D376" s="590" t="s">
        <v>3417</v>
      </c>
      <c r="E376" s="310" t="s">
        <v>2898</v>
      </c>
      <c r="F376" s="310" t="s">
        <v>2898</v>
      </c>
      <c r="G376" s="310" t="s">
        <v>2898</v>
      </c>
      <c r="H376" s="310" t="s">
        <v>2898</v>
      </c>
      <c r="I376" s="310" t="s">
        <v>2898</v>
      </c>
      <c r="J376" s="310" t="s">
        <v>2898</v>
      </c>
      <c r="K376" s="310" t="s">
        <v>2898</v>
      </c>
      <c r="L376" s="310" t="s">
        <v>2898</v>
      </c>
      <c r="M376" s="310" t="s">
        <v>2898</v>
      </c>
      <c r="N376" s="310" t="s">
        <v>2898</v>
      </c>
      <c r="O376" s="310" t="s">
        <v>2898</v>
      </c>
      <c r="P376" s="310" t="s">
        <v>2898</v>
      </c>
      <c r="Q376" s="310" t="s">
        <v>2898</v>
      </c>
      <c r="R376" s="310" t="s">
        <v>2898</v>
      </c>
      <c r="S376" s="310" t="s">
        <v>2898</v>
      </c>
      <c r="T376" s="310" t="s">
        <v>2898</v>
      </c>
      <c r="U376" s="310" t="s">
        <v>2898</v>
      </c>
      <c r="V376" s="310" t="s">
        <v>2898</v>
      </c>
      <c r="W376" s="310" t="s">
        <v>2898</v>
      </c>
      <c r="X376" s="310" t="s">
        <v>2898</v>
      </c>
      <c r="Y376" s="310" t="s">
        <v>2898</v>
      </c>
      <c r="Z376" s="310" t="s">
        <v>2898</v>
      </c>
      <c r="AA376" s="310" t="s">
        <v>2898</v>
      </c>
      <c r="AB376" s="310" t="s">
        <v>2898</v>
      </c>
      <c r="AC376" s="310" t="s">
        <v>2898</v>
      </c>
      <c r="AD376" s="310" t="s">
        <v>2898</v>
      </c>
      <c r="AE376" s="310" t="s">
        <v>2898</v>
      </c>
      <c r="AF376" s="310" t="s">
        <v>2898</v>
      </c>
      <c r="AG376" s="310" t="s">
        <v>2898</v>
      </c>
      <c r="AH376" s="310" t="s">
        <v>2898</v>
      </c>
      <c r="AI376" s="310" t="s">
        <v>2898</v>
      </c>
      <c r="AJ376" s="310" t="s">
        <v>2898</v>
      </c>
      <c r="AK376" s="310" t="s">
        <v>2898</v>
      </c>
      <c r="AL376" s="310" t="s">
        <v>2898</v>
      </c>
    </row>
    <row r="377" spans="3:38" hidden="1" outlineLevel="1" x14ac:dyDescent="0.3">
      <c r="C377" s="521" t="s">
        <v>3140</v>
      </c>
      <c r="D377" s="590" t="s">
        <v>3418</v>
      </c>
      <c r="E377" s="310" t="s">
        <v>2898</v>
      </c>
      <c r="F377" s="310" t="s">
        <v>2898</v>
      </c>
      <c r="G377" s="310" t="s">
        <v>2898</v>
      </c>
      <c r="H377" s="310" t="s">
        <v>2898</v>
      </c>
      <c r="I377" s="310" t="s">
        <v>2898</v>
      </c>
      <c r="J377" s="310" t="s">
        <v>2898</v>
      </c>
      <c r="K377" s="310" t="s">
        <v>2898</v>
      </c>
      <c r="L377" s="310" t="s">
        <v>2898</v>
      </c>
      <c r="M377" s="310" t="s">
        <v>2898</v>
      </c>
      <c r="N377" s="310" t="s">
        <v>2898</v>
      </c>
      <c r="O377" s="310" t="s">
        <v>2898</v>
      </c>
      <c r="P377" s="310" t="s">
        <v>2898</v>
      </c>
      <c r="Q377" s="310" t="s">
        <v>2898</v>
      </c>
      <c r="R377" s="310" t="s">
        <v>2898</v>
      </c>
      <c r="S377" s="310" t="s">
        <v>2898</v>
      </c>
      <c r="T377" s="310" t="s">
        <v>2898</v>
      </c>
      <c r="U377" s="310" t="s">
        <v>2898</v>
      </c>
      <c r="V377" s="310" t="s">
        <v>2898</v>
      </c>
      <c r="W377" s="310" t="s">
        <v>2898</v>
      </c>
      <c r="X377" s="310" t="s">
        <v>2898</v>
      </c>
      <c r="Y377" s="310" t="s">
        <v>2898</v>
      </c>
      <c r="Z377" s="310" t="s">
        <v>2898</v>
      </c>
      <c r="AA377" s="310" t="s">
        <v>2898</v>
      </c>
      <c r="AB377" s="310" t="s">
        <v>2898</v>
      </c>
      <c r="AC377" s="310" t="s">
        <v>2898</v>
      </c>
      <c r="AD377" s="310" t="s">
        <v>2898</v>
      </c>
      <c r="AE377" s="310" t="s">
        <v>2898</v>
      </c>
      <c r="AF377" s="310" t="s">
        <v>2898</v>
      </c>
      <c r="AG377" s="310" t="s">
        <v>2898</v>
      </c>
      <c r="AH377" s="310" t="s">
        <v>2898</v>
      </c>
      <c r="AI377" s="310" t="s">
        <v>2898</v>
      </c>
      <c r="AJ377" s="310" t="s">
        <v>2898</v>
      </c>
      <c r="AK377" s="310" t="s">
        <v>2898</v>
      </c>
      <c r="AL377" s="310" t="s">
        <v>2898</v>
      </c>
    </row>
    <row r="378" spans="3:38" hidden="1" outlineLevel="1" x14ac:dyDescent="0.3">
      <c r="C378" s="521" t="s">
        <v>3140</v>
      </c>
      <c r="D378" s="590" t="s">
        <v>3419</v>
      </c>
      <c r="E378" s="310" t="s">
        <v>2898</v>
      </c>
      <c r="F378" s="310" t="s">
        <v>2898</v>
      </c>
      <c r="G378" s="310" t="s">
        <v>2898</v>
      </c>
      <c r="H378" s="310" t="s">
        <v>2898</v>
      </c>
      <c r="I378" s="310" t="s">
        <v>2898</v>
      </c>
      <c r="J378" s="310" t="s">
        <v>2898</v>
      </c>
      <c r="K378" s="310" t="s">
        <v>2898</v>
      </c>
      <c r="L378" s="310" t="s">
        <v>2898</v>
      </c>
      <c r="M378" s="310" t="s">
        <v>2898</v>
      </c>
      <c r="N378" s="310" t="s">
        <v>2898</v>
      </c>
      <c r="O378" s="310" t="s">
        <v>2898</v>
      </c>
      <c r="P378" s="310" t="s">
        <v>2898</v>
      </c>
      <c r="Q378" s="310" t="s">
        <v>2898</v>
      </c>
      <c r="R378" s="310" t="s">
        <v>2898</v>
      </c>
      <c r="S378" s="310" t="s">
        <v>2898</v>
      </c>
      <c r="T378" s="310" t="s">
        <v>2898</v>
      </c>
      <c r="U378" s="310" t="s">
        <v>2898</v>
      </c>
      <c r="V378" s="310" t="s">
        <v>2898</v>
      </c>
      <c r="W378" s="310" t="s">
        <v>2898</v>
      </c>
      <c r="X378" s="310" t="s">
        <v>2898</v>
      </c>
      <c r="Y378" s="310" t="s">
        <v>2898</v>
      </c>
      <c r="Z378" s="310" t="s">
        <v>2898</v>
      </c>
      <c r="AA378" s="310" t="s">
        <v>2898</v>
      </c>
      <c r="AB378" s="310" t="s">
        <v>2898</v>
      </c>
      <c r="AC378" s="310" t="s">
        <v>2898</v>
      </c>
      <c r="AD378" s="310" t="s">
        <v>2898</v>
      </c>
      <c r="AE378" s="310" t="s">
        <v>2898</v>
      </c>
      <c r="AF378" s="310" t="s">
        <v>2898</v>
      </c>
      <c r="AG378" s="310" t="s">
        <v>2898</v>
      </c>
      <c r="AH378" s="310" t="s">
        <v>2898</v>
      </c>
      <c r="AI378" s="310" t="s">
        <v>2898</v>
      </c>
      <c r="AJ378" s="310" t="s">
        <v>2898</v>
      </c>
      <c r="AK378" s="310" t="s">
        <v>2898</v>
      </c>
      <c r="AL378" s="310" t="s">
        <v>2898</v>
      </c>
    </row>
    <row r="379" spans="3:38" hidden="1" outlineLevel="1" x14ac:dyDescent="0.3">
      <c r="C379" s="521" t="s">
        <v>3140</v>
      </c>
      <c r="D379" s="590" t="s">
        <v>3420</v>
      </c>
      <c r="E379" s="310" t="s">
        <v>2898</v>
      </c>
      <c r="F379" s="310" t="s">
        <v>2898</v>
      </c>
      <c r="G379" s="310" t="s">
        <v>2898</v>
      </c>
      <c r="H379" s="310" t="s">
        <v>2898</v>
      </c>
      <c r="I379" s="310" t="s">
        <v>2898</v>
      </c>
      <c r="J379" s="310" t="s">
        <v>2898</v>
      </c>
      <c r="K379" s="310" t="s">
        <v>2898</v>
      </c>
      <c r="L379" s="310" t="s">
        <v>2898</v>
      </c>
      <c r="M379" s="310" t="s">
        <v>2898</v>
      </c>
      <c r="N379" s="310" t="s">
        <v>2898</v>
      </c>
      <c r="O379" s="310" t="s">
        <v>2898</v>
      </c>
      <c r="P379" s="310" t="s">
        <v>2898</v>
      </c>
      <c r="Q379" s="310" t="s">
        <v>2898</v>
      </c>
      <c r="R379" s="310" t="s">
        <v>2898</v>
      </c>
      <c r="S379" s="310" t="s">
        <v>2898</v>
      </c>
      <c r="T379" s="310" t="s">
        <v>2898</v>
      </c>
      <c r="U379" s="310" t="s">
        <v>2898</v>
      </c>
      <c r="V379" s="310" t="s">
        <v>2898</v>
      </c>
      <c r="W379" s="310" t="s">
        <v>2898</v>
      </c>
      <c r="X379" s="310" t="s">
        <v>2898</v>
      </c>
      <c r="Y379" s="310" t="s">
        <v>2898</v>
      </c>
      <c r="Z379" s="310" t="s">
        <v>2898</v>
      </c>
      <c r="AA379" s="310" t="s">
        <v>2898</v>
      </c>
      <c r="AB379" s="310" t="s">
        <v>2898</v>
      </c>
      <c r="AC379" s="310" t="s">
        <v>2898</v>
      </c>
      <c r="AD379" s="310" t="s">
        <v>2898</v>
      </c>
      <c r="AE379" s="310" t="s">
        <v>2898</v>
      </c>
      <c r="AF379" s="310" t="s">
        <v>2898</v>
      </c>
      <c r="AG379" s="310" t="s">
        <v>2898</v>
      </c>
      <c r="AH379" s="310" t="s">
        <v>2898</v>
      </c>
      <c r="AI379" s="310" t="s">
        <v>2898</v>
      </c>
      <c r="AJ379" s="310" t="s">
        <v>2898</v>
      </c>
      <c r="AK379" s="310" t="s">
        <v>2898</v>
      </c>
      <c r="AL379" s="310" t="s">
        <v>2898</v>
      </c>
    </row>
    <row r="380" spans="3:38" hidden="1" outlineLevel="1" x14ac:dyDescent="0.3">
      <c r="C380" s="521" t="s">
        <v>3140</v>
      </c>
      <c r="D380" s="590" t="s">
        <v>3421</v>
      </c>
      <c r="E380" s="310" t="s">
        <v>2898</v>
      </c>
      <c r="F380" s="310" t="s">
        <v>2898</v>
      </c>
      <c r="G380" s="310" t="s">
        <v>2898</v>
      </c>
      <c r="H380" s="310" t="s">
        <v>2898</v>
      </c>
      <c r="I380" s="310" t="s">
        <v>2898</v>
      </c>
      <c r="J380" s="310" t="s">
        <v>2898</v>
      </c>
      <c r="K380" s="310" t="s">
        <v>2898</v>
      </c>
      <c r="L380" s="310" t="s">
        <v>2898</v>
      </c>
      <c r="M380" s="310" t="s">
        <v>2898</v>
      </c>
      <c r="N380" s="310" t="s">
        <v>2898</v>
      </c>
      <c r="O380" s="310" t="s">
        <v>2898</v>
      </c>
      <c r="P380" s="310" t="s">
        <v>2898</v>
      </c>
      <c r="Q380" s="310" t="s">
        <v>2898</v>
      </c>
      <c r="R380" s="310" t="s">
        <v>2898</v>
      </c>
      <c r="S380" s="310" t="s">
        <v>2898</v>
      </c>
      <c r="T380" s="310" t="s">
        <v>2898</v>
      </c>
      <c r="U380" s="310" t="s">
        <v>2898</v>
      </c>
      <c r="V380" s="310" t="s">
        <v>2898</v>
      </c>
      <c r="W380" s="310" t="s">
        <v>2898</v>
      </c>
      <c r="X380" s="310" t="s">
        <v>2898</v>
      </c>
      <c r="Y380" s="310" t="s">
        <v>2898</v>
      </c>
      <c r="Z380" s="310" t="s">
        <v>2898</v>
      </c>
      <c r="AA380" s="310" t="s">
        <v>2898</v>
      </c>
      <c r="AB380" s="310" t="s">
        <v>2898</v>
      </c>
      <c r="AC380" s="310" t="s">
        <v>2898</v>
      </c>
      <c r="AD380" s="310" t="s">
        <v>2898</v>
      </c>
      <c r="AE380" s="310" t="s">
        <v>2898</v>
      </c>
      <c r="AF380" s="310" t="s">
        <v>2898</v>
      </c>
      <c r="AG380" s="310" t="s">
        <v>2898</v>
      </c>
      <c r="AH380" s="310" t="s">
        <v>2898</v>
      </c>
      <c r="AI380" s="310" t="s">
        <v>2898</v>
      </c>
      <c r="AJ380" s="310" t="s">
        <v>2898</v>
      </c>
      <c r="AK380" s="310" t="s">
        <v>2898</v>
      </c>
      <c r="AL380" s="310" t="s">
        <v>2898</v>
      </c>
    </row>
    <row r="381" spans="3:38" hidden="1" outlineLevel="1" x14ac:dyDescent="0.3">
      <c r="C381" s="521" t="s">
        <v>3140</v>
      </c>
      <c r="D381" s="590" t="s">
        <v>3422</v>
      </c>
      <c r="E381" s="310" t="s">
        <v>2898</v>
      </c>
      <c r="F381" s="310" t="s">
        <v>2898</v>
      </c>
      <c r="G381" s="310" t="s">
        <v>2898</v>
      </c>
      <c r="H381" s="310" t="s">
        <v>2898</v>
      </c>
      <c r="I381" s="310" t="s">
        <v>2898</v>
      </c>
      <c r="J381" s="310" t="s">
        <v>2898</v>
      </c>
      <c r="K381" s="310" t="s">
        <v>2898</v>
      </c>
      <c r="L381" s="310" t="s">
        <v>2898</v>
      </c>
      <c r="M381" s="310" t="s">
        <v>2898</v>
      </c>
      <c r="N381" s="310" t="s">
        <v>2898</v>
      </c>
      <c r="O381" s="310" t="s">
        <v>2898</v>
      </c>
      <c r="P381" s="310" t="s">
        <v>2898</v>
      </c>
      <c r="Q381" s="310" t="s">
        <v>2898</v>
      </c>
      <c r="R381" s="310" t="s">
        <v>2898</v>
      </c>
      <c r="S381" s="310" t="s">
        <v>2898</v>
      </c>
      <c r="T381" s="310" t="s">
        <v>2898</v>
      </c>
      <c r="U381" s="310" t="s">
        <v>2898</v>
      </c>
      <c r="V381" s="310" t="s">
        <v>2898</v>
      </c>
      <c r="W381" s="310" t="s">
        <v>2898</v>
      </c>
      <c r="X381" s="310" t="s">
        <v>2898</v>
      </c>
      <c r="Y381" s="310" t="s">
        <v>2898</v>
      </c>
      <c r="Z381" s="310" t="s">
        <v>2898</v>
      </c>
      <c r="AA381" s="310" t="s">
        <v>2898</v>
      </c>
      <c r="AB381" s="310" t="s">
        <v>2898</v>
      </c>
      <c r="AC381" s="310" t="s">
        <v>2898</v>
      </c>
      <c r="AD381" s="310" t="s">
        <v>2898</v>
      </c>
      <c r="AE381" s="310" t="s">
        <v>2898</v>
      </c>
      <c r="AF381" s="310" t="s">
        <v>2898</v>
      </c>
      <c r="AG381" s="310" t="s">
        <v>2898</v>
      </c>
      <c r="AH381" s="310" t="s">
        <v>2898</v>
      </c>
      <c r="AI381" s="310" t="s">
        <v>2898</v>
      </c>
      <c r="AJ381" s="310" t="s">
        <v>2898</v>
      </c>
      <c r="AK381" s="310" t="s">
        <v>2898</v>
      </c>
      <c r="AL381" s="310" t="s">
        <v>2898</v>
      </c>
    </row>
    <row r="382" spans="3:38" hidden="1" outlineLevel="1" x14ac:dyDescent="0.3">
      <c r="C382" s="521" t="s">
        <v>3140</v>
      </c>
      <c r="D382" s="590" t="s">
        <v>3423</v>
      </c>
      <c r="E382" s="310" t="s">
        <v>2898</v>
      </c>
      <c r="F382" s="310" t="s">
        <v>2898</v>
      </c>
      <c r="G382" s="310" t="s">
        <v>2898</v>
      </c>
      <c r="H382" s="310" t="s">
        <v>2898</v>
      </c>
      <c r="I382" s="310" t="s">
        <v>2898</v>
      </c>
      <c r="J382" s="310" t="s">
        <v>2898</v>
      </c>
      <c r="K382" s="310" t="s">
        <v>2898</v>
      </c>
      <c r="L382" s="310" t="s">
        <v>2898</v>
      </c>
      <c r="M382" s="310" t="s">
        <v>2898</v>
      </c>
      <c r="N382" s="310" t="s">
        <v>2898</v>
      </c>
      <c r="O382" s="310" t="s">
        <v>2898</v>
      </c>
      <c r="P382" s="310" t="s">
        <v>2898</v>
      </c>
      <c r="Q382" s="310" t="s">
        <v>2898</v>
      </c>
      <c r="R382" s="310" t="s">
        <v>2898</v>
      </c>
      <c r="S382" s="310" t="s">
        <v>2898</v>
      </c>
      <c r="T382" s="310" t="s">
        <v>2898</v>
      </c>
      <c r="U382" s="310" t="s">
        <v>2898</v>
      </c>
      <c r="V382" s="310" t="s">
        <v>2898</v>
      </c>
      <c r="W382" s="310" t="s">
        <v>2898</v>
      </c>
      <c r="X382" s="310" t="s">
        <v>2898</v>
      </c>
      <c r="Y382" s="310" t="s">
        <v>2898</v>
      </c>
      <c r="Z382" s="310" t="s">
        <v>2898</v>
      </c>
      <c r="AA382" s="310" t="s">
        <v>2898</v>
      </c>
      <c r="AB382" s="310" t="s">
        <v>2898</v>
      </c>
      <c r="AC382" s="310" t="s">
        <v>2898</v>
      </c>
      <c r="AD382" s="310" t="s">
        <v>2898</v>
      </c>
      <c r="AE382" s="310" t="s">
        <v>2898</v>
      </c>
      <c r="AF382" s="310" t="s">
        <v>2898</v>
      </c>
      <c r="AG382" s="310" t="s">
        <v>2898</v>
      </c>
      <c r="AH382" s="310" t="s">
        <v>2898</v>
      </c>
      <c r="AI382" s="310" t="s">
        <v>2898</v>
      </c>
      <c r="AJ382" s="310" t="s">
        <v>2898</v>
      </c>
      <c r="AK382" s="310" t="s">
        <v>2898</v>
      </c>
      <c r="AL382" s="310" t="s">
        <v>2898</v>
      </c>
    </row>
    <row r="383" spans="3:38" hidden="1" outlineLevel="1" x14ac:dyDescent="0.3">
      <c r="C383" s="521" t="s">
        <v>3140</v>
      </c>
      <c r="D383" s="590" t="s">
        <v>3424</v>
      </c>
      <c r="E383" s="310" t="s">
        <v>2898</v>
      </c>
      <c r="F383" s="310" t="s">
        <v>2898</v>
      </c>
      <c r="G383" s="310" t="s">
        <v>2898</v>
      </c>
      <c r="H383" s="310" t="s">
        <v>2898</v>
      </c>
      <c r="I383" s="310" t="s">
        <v>2898</v>
      </c>
      <c r="J383" s="310" t="s">
        <v>2898</v>
      </c>
      <c r="K383" s="310" t="s">
        <v>2898</v>
      </c>
      <c r="L383" s="310" t="s">
        <v>2898</v>
      </c>
      <c r="M383" s="310" t="s">
        <v>2898</v>
      </c>
      <c r="N383" s="310" t="s">
        <v>2898</v>
      </c>
      <c r="O383" s="310" t="s">
        <v>2898</v>
      </c>
      <c r="P383" s="310" t="s">
        <v>2898</v>
      </c>
      <c r="Q383" s="310" t="s">
        <v>2898</v>
      </c>
      <c r="R383" s="310" t="s">
        <v>2898</v>
      </c>
      <c r="S383" s="310" t="s">
        <v>2898</v>
      </c>
      <c r="T383" s="310" t="s">
        <v>2898</v>
      </c>
      <c r="U383" s="310" t="s">
        <v>2898</v>
      </c>
      <c r="V383" s="310" t="s">
        <v>2898</v>
      </c>
      <c r="W383" s="310" t="s">
        <v>2898</v>
      </c>
      <c r="X383" s="310" t="s">
        <v>2898</v>
      </c>
      <c r="Y383" s="310" t="s">
        <v>2898</v>
      </c>
      <c r="Z383" s="310" t="s">
        <v>2898</v>
      </c>
      <c r="AA383" s="310" t="s">
        <v>2898</v>
      </c>
      <c r="AB383" s="310" t="s">
        <v>2898</v>
      </c>
      <c r="AC383" s="310" t="s">
        <v>2898</v>
      </c>
      <c r="AD383" s="310" t="s">
        <v>2898</v>
      </c>
      <c r="AE383" s="310" t="s">
        <v>2898</v>
      </c>
      <c r="AF383" s="310" t="s">
        <v>2898</v>
      </c>
      <c r="AG383" s="310" t="s">
        <v>2898</v>
      </c>
      <c r="AH383" s="310" t="s">
        <v>2898</v>
      </c>
      <c r="AI383" s="310" t="s">
        <v>2898</v>
      </c>
      <c r="AJ383" s="310" t="s">
        <v>2898</v>
      </c>
      <c r="AK383" s="310" t="s">
        <v>2898</v>
      </c>
      <c r="AL383" s="310" t="s">
        <v>2898</v>
      </c>
    </row>
    <row r="384" spans="3:38" hidden="1" outlineLevel="1" x14ac:dyDescent="0.3">
      <c r="C384" s="521" t="s">
        <v>3140</v>
      </c>
      <c r="D384" s="590" t="s">
        <v>3425</v>
      </c>
      <c r="E384" s="310" t="s">
        <v>2898</v>
      </c>
      <c r="F384" s="310" t="s">
        <v>2898</v>
      </c>
      <c r="G384" s="310" t="s">
        <v>2898</v>
      </c>
      <c r="H384" s="310" t="s">
        <v>2898</v>
      </c>
      <c r="I384" s="310" t="s">
        <v>2898</v>
      </c>
      <c r="J384" s="310" t="s">
        <v>2898</v>
      </c>
      <c r="K384" s="310" t="s">
        <v>2898</v>
      </c>
      <c r="L384" s="310" t="s">
        <v>2898</v>
      </c>
      <c r="M384" s="310" t="s">
        <v>2898</v>
      </c>
      <c r="N384" s="310" t="s">
        <v>2898</v>
      </c>
      <c r="O384" s="310" t="s">
        <v>2898</v>
      </c>
      <c r="P384" s="310" t="s">
        <v>2898</v>
      </c>
      <c r="Q384" s="310" t="s">
        <v>2898</v>
      </c>
      <c r="R384" s="310" t="s">
        <v>2898</v>
      </c>
      <c r="S384" s="310" t="s">
        <v>2898</v>
      </c>
      <c r="T384" s="310" t="s">
        <v>2898</v>
      </c>
      <c r="U384" s="310" t="s">
        <v>2898</v>
      </c>
      <c r="V384" s="310" t="s">
        <v>2898</v>
      </c>
      <c r="W384" s="310" t="s">
        <v>2898</v>
      </c>
      <c r="X384" s="310" t="s">
        <v>2898</v>
      </c>
      <c r="Y384" s="310" t="s">
        <v>2898</v>
      </c>
      <c r="Z384" s="310" t="s">
        <v>2898</v>
      </c>
      <c r="AA384" s="310" t="s">
        <v>2898</v>
      </c>
      <c r="AB384" s="310" t="s">
        <v>2898</v>
      </c>
      <c r="AC384" s="310" t="s">
        <v>2898</v>
      </c>
      <c r="AD384" s="310" t="s">
        <v>2898</v>
      </c>
      <c r="AE384" s="310" t="s">
        <v>2898</v>
      </c>
      <c r="AF384" s="310" t="s">
        <v>2898</v>
      </c>
      <c r="AG384" s="310" t="s">
        <v>2898</v>
      </c>
      <c r="AH384" s="310" t="s">
        <v>2898</v>
      </c>
      <c r="AI384" s="310" t="s">
        <v>2898</v>
      </c>
      <c r="AJ384" s="310" t="s">
        <v>2898</v>
      </c>
      <c r="AK384" s="310" t="s">
        <v>2898</v>
      </c>
      <c r="AL384" s="310" t="s">
        <v>2898</v>
      </c>
    </row>
    <row r="385" spans="3:38" hidden="1" outlineLevel="1" x14ac:dyDescent="0.3">
      <c r="C385" s="521" t="s">
        <v>3140</v>
      </c>
      <c r="D385" s="590" t="s">
        <v>3426</v>
      </c>
      <c r="E385" s="310" t="s">
        <v>2898</v>
      </c>
      <c r="F385" s="310" t="s">
        <v>2898</v>
      </c>
      <c r="G385" s="310" t="s">
        <v>2898</v>
      </c>
      <c r="H385" s="310" t="s">
        <v>2898</v>
      </c>
      <c r="I385" s="310" t="s">
        <v>2898</v>
      </c>
      <c r="J385" s="310" t="s">
        <v>2898</v>
      </c>
      <c r="K385" s="310" t="s">
        <v>2898</v>
      </c>
      <c r="L385" s="310" t="s">
        <v>2898</v>
      </c>
      <c r="M385" s="310" t="s">
        <v>2898</v>
      </c>
      <c r="N385" s="310" t="s">
        <v>2898</v>
      </c>
      <c r="O385" s="310" t="s">
        <v>2898</v>
      </c>
      <c r="P385" s="310" t="s">
        <v>2898</v>
      </c>
      <c r="Q385" s="310" t="s">
        <v>2898</v>
      </c>
      <c r="R385" s="310" t="s">
        <v>2898</v>
      </c>
      <c r="S385" s="310" t="s">
        <v>2898</v>
      </c>
      <c r="T385" s="310" t="s">
        <v>2898</v>
      </c>
      <c r="U385" s="310" t="s">
        <v>2898</v>
      </c>
      <c r="V385" s="310" t="s">
        <v>2898</v>
      </c>
      <c r="W385" s="310" t="s">
        <v>2898</v>
      </c>
      <c r="X385" s="310" t="s">
        <v>2898</v>
      </c>
      <c r="Y385" s="310" t="s">
        <v>2898</v>
      </c>
      <c r="Z385" s="310" t="s">
        <v>2898</v>
      </c>
      <c r="AA385" s="310" t="s">
        <v>2898</v>
      </c>
      <c r="AB385" s="310" t="s">
        <v>2898</v>
      </c>
      <c r="AC385" s="310" t="s">
        <v>2898</v>
      </c>
      <c r="AD385" s="310" t="s">
        <v>2898</v>
      </c>
      <c r="AE385" s="310" t="s">
        <v>2898</v>
      </c>
      <c r="AF385" s="310" t="s">
        <v>2898</v>
      </c>
      <c r="AG385" s="310" t="s">
        <v>2898</v>
      </c>
      <c r="AH385" s="310" t="s">
        <v>2898</v>
      </c>
      <c r="AI385" s="310" t="s">
        <v>2898</v>
      </c>
      <c r="AJ385" s="310" t="s">
        <v>2898</v>
      </c>
      <c r="AK385" s="310" t="s">
        <v>2898</v>
      </c>
      <c r="AL385" s="310" t="s">
        <v>2898</v>
      </c>
    </row>
    <row r="386" spans="3:38" hidden="1" outlineLevel="1" x14ac:dyDescent="0.3">
      <c r="C386" s="521" t="s">
        <v>3140</v>
      </c>
      <c r="D386" s="590" t="s">
        <v>3427</v>
      </c>
      <c r="E386" s="310" t="s">
        <v>2898</v>
      </c>
      <c r="F386" s="310" t="s">
        <v>2898</v>
      </c>
      <c r="G386" s="310" t="s">
        <v>2898</v>
      </c>
      <c r="H386" s="310" t="s">
        <v>2898</v>
      </c>
      <c r="I386" s="310" t="s">
        <v>2898</v>
      </c>
      <c r="J386" s="310" t="s">
        <v>2898</v>
      </c>
      <c r="K386" s="310" t="s">
        <v>2898</v>
      </c>
      <c r="L386" s="310" t="s">
        <v>2898</v>
      </c>
      <c r="M386" s="310" t="s">
        <v>2898</v>
      </c>
      <c r="N386" s="310" t="s">
        <v>2898</v>
      </c>
      <c r="O386" s="310" t="s">
        <v>2898</v>
      </c>
      <c r="P386" s="310" t="s">
        <v>2898</v>
      </c>
      <c r="Q386" s="310" t="s">
        <v>2898</v>
      </c>
      <c r="R386" s="310" t="s">
        <v>2898</v>
      </c>
      <c r="S386" s="310" t="s">
        <v>2898</v>
      </c>
      <c r="T386" s="310" t="s">
        <v>2898</v>
      </c>
      <c r="U386" s="310" t="s">
        <v>2898</v>
      </c>
      <c r="V386" s="310" t="s">
        <v>2898</v>
      </c>
      <c r="W386" s="310" t="s">
        <v>2898</v>
      </c>
      <c r="X386" s="310" t="s">
        <v>2898</v>
      </c>
      <c r="Y386" s="310" t="s">
        <v>2898</v>
      </c>
      <c r="Z386" s="310" t="s">
        <v>2898</v>
      </c>
      <c r="AA386" s="310" t="s">
        <v>2898</v>
      </c>
      <c r="AB386" s="310" t="s">
        <v>2898</v>
      </c>
      <c r="AC386" s="310" t="s">
        <v>2898</v>
      </c>
      <c r="AD386" s="310" t="s">
        <v>2898</v>
      </c>
      <c r="AE386" s="310" t="s">
        <v>2898</v>
      </c>
      <c r="AF386" s="310" t="s">
        <v>2898</v>
      </c>
      <c r="AG386" s="310" t="s">
        <v>2898</v>
      </c>
      <c r="AH386" s="310" t="s">
        <v>2898</v>
      </c>
      <c r="AI386" s="310" t="s">
        <v>2898</v>
      </c>
      <c r="AJ386" s="310" t="s">
        <v>2898</v>
      </c>
      <c r="AK386" s="310" t="s">
        <v>2898</v>
      </c>
      <c r="AL386" s="310" t="s">
        <v>2898</v>
      </c>
    </row>
    <row r="387" spans="3:38" hidden="1" outlineLevel="1" x14ac:dyDescent="0.3">
      <c r="C387" s="521" t="s">
        <v>3140</v>
      </c>
      <c r="D387" s="590" t="s">
        <v>3428</v>
      </c>
      <c r="E387" s="310" t="s">
        <v>2898</v>
      </c>
      <c r="F387" s="310" t="s">
        <v>2898</v>
      </c>
      <c r="G387" s="310" t="s">
        <v>2898</v>
      </c>
      <c r="H387" s="310" t="s">
        <v>2898</v>
      </c>
      <c r="I387" s="310" t="s">
        <v>2898</v>
      </c>
      <c r="J387" s="310" t="s">
        <v>2898</v>
      </c>
      <c r="K387" s="310" t="s">
        <v>2898</v>
      </c>
      <c r="L387" s="310" t="s">
        <v>2898</v>
      </c>
      <c r="M387" s="310" t="s">
        <v>2898</v>
      </c>
      <c r="N387" s="310" t="s">
        <v>2898</v>
      </c>
      <c r="O387" s="310" t="s">
        <v>2898</v>
      </c>
      <c r="P387" s="310" t="s">
        <v>2898</v>
      </c>
      <c r="Q387" s="310" t="s">
        <v>2898</v>
      </c>
      <c r="R387" s="310" t="s">
        <v>2898</v>
      </c>
      <c r="S387" s="310" t="s">
        <v>2898</v>
      </c>
      <c r="T387" s="310" t="s">
        <v>2898</v>
      </c>
      <c r="U387" s="310" t="s">
        <v>2898</v>
      </c>
      <c r="V387" s="310" t="s">
        <v>2898</v>
      </c>
      <c r="W387" s="310" t="s">
        <v>2898</v>
      </c>
      <c r="X387" s="310" t="s">
        <v>2898</v>
      </c>
      <c r="Y387" s="310" t="s">
        <v>2898</v>
      </c>
      <c r="Z387" s="310" t="s">
        <v>2898</v>
      </c>
      <c r="AA387" s="310" t="s">
        <v>2898</v>
      </c>
      <c r="AB387" s="310" t="s">
        <v>2898</v>
      </c>
      <c r="AC387" s="310" t="s">
        <v>2898</v>
      </c>
      <c r="AD387" s="310" t="s">
        <v>2898</v>
      </c>
      <c r="AE387" s="310" t="s">
        <v>2898</v>
      </c>
      <c r="AF387" s="310" t="s">
        <v>2898</v>
      </c>
      <c r="AG387" s="310" t="s">
        <v>2898</v>
      </c>
      <c r="AH387" s="310" t="s">
        <v>2898</v>
      </c>
      <c r="AI387" s="310" t="s">
        <v>2898</v>
      </c>
      <c r="AJ387" s="310" t="s">
        <v>2898</v>
      </c>
      <c r="AK387" s="310" t="s">
        <v>2898</v>
      </c>
      <c r="AL387" s="310" t="s">
        <v>2898</v>
      </c>
    </row>
    <row r="388" spans="3:38" hidden="1" outlineLevel="1" x14ac:dyDescent="0.3">
      <c r="C388" s="521" t="s">
        <v>3140</v>
      </c>
      <c r="D388" s="590" t="s">
        <v>3429</v>
      </c>
      <c r="E388" s="310" t="s">
        <v>2898</v>
      </c>
      <c r="F388" s="310" t="s">
        <v>2898</v>
      </c>
      <c r="G388" s="310" t="s">
        <v>2898</v>
      </c>
      <c r="H388" s="310" t="s">
        <v>2898</v>
      </c>
      <c r="I388" s="310" t="s">
        <v>2898</v>
      </c>
      <c r="J388" s="310" t="s">
        <v>2898</v>
      </c>
      <c r="K388" s="310" t="s">
        <v>2898</v>
      </c>
      <c r="L388" s="310" t="s">
        <v>2898</v>
      </c>
      <c r="M388" s="310" t="s">
        <v>2898</v>
      </c>
      <c r="N388" s="310" t="s">
        <v>2898</v>
      </c>
      <c r="O388" s="310" t="s">
        <v>2898</v>
      </c>
      <c r="P388" s="310" t="s">
        <v>2898</v>
      </c>
      <c r="Q388" s="310" t="s">
        <v>2898</v>
      </c>
      <c r="R388" s="310" t="s">
        <v>2898</v>
      </c>
      <c r="S388" s="310" t="s">
        <v>2898</v>
      </c>
      <c r="T388" s="310" t="s">
        <v>2898</v>
      </c>
      <c r="U388" s="310" t="s">
        <v>2898</v>
      </c>
      <c r="V388" s="310" t="s">
        <v>2898</v>
      </c>
      <c r="W388" s="310" t="s">
        <v>2898</v>
      </c>
      <c r="X388" s="310" t="s">
        <v>2898</v>
      </c>
      <c r="Y388" s="310" t="s">
        <v>2898</v>
      </c>
      <c r="Z388" s="310" t="s">
        <v>2898</v>
      </c>
      <c r="AA388" s="310" t="s">
        <v>2898</v>
      </c>
      <c r="AB388" s="310" t="s">
        <v>2898</v>
      </c>
      <c r="AC388" s="310" t="s">
        <v>2898</v>
      </c>
      <c r="AD388" s="310" t="s">
        <v>2898</v>
      </c>
      <c r="AE388" s="310" t="s">
        <v>2898</v>
      </c>
      <c r="AF388" s="310" t="s">
        <v>2898</v>
      </c>
      <c r="AG388" s="310" t="s">
        <v>2898</v>
      </c>
      <c r="AH388" s="310" t="s">
        <v>2898</v>
      </c>
      <c r="AI388" s="310" t="s">
        <v>2898</v>
      </c>
      <c r="AJ388" s="310" t="s">
        <v>2898</v>
      </c>
      <c r="AK388" s="310" t="s">
        <v>2898</v>
      </c>
      <c r="AL388" s="310" t="s">
        <v>2898</v>
      </c>
    </row>
    <row r="389" spans="3:38" hidden="1" outlineLevel="1" x14ac:dyDescent="0.3">
      <c r="C389" s="521" t="s">
        <v>3140</v>
      </c>
      <c r="D389" s="590" t="s">
        <v>3430</v>
      </c>
      <c r="E389" s="310" t="s">
        <v>2898</v>
      </c>
      <c r="F389" s="310" t="s">
        <v>2898</v>
      </c>
      <c r="G389" s="310" t="s">
        <v>2898</v>
      </c>
      <c r="H389" s="310" t="s">
        <v>2898</v>
      </c>
      <c r="I389" s="310" t="s">
        <v>2898</v>
      </c>
      <c r="J389" s="310" t="s">
        <v>2898</v>
      </c>
      <c r="K389" s="310" t="s">
        <v>2898</v>
      </c>
      <c r="L389" s="310" t="s">
        <v>2898</v>
      </c>
      <c r="M389" s="310" t="s">
        <v>2898</v>
      </c>
      <c r="N389" s="310" t="s">
        <v>2898</v>
      </c>
      <c r="O389" s="310" t="s">
        <v>2898</v>
      </c>
      <c r="P389" s="310" t="s">
        <v>2898</v>
      </c>
      <c r="Q389" s="310" t="s">
        <v>2898</v>
      </c>
      <c r="R389" s="310" t="s">
        <v>2898</v>
      </c>
      <c r="S389" s="310" t="s">
        <v>2898</v>
      </c>
      <c r="T389" s="310" t="s">
        <v>2898</v>
      </c>
      <c r="U389" s="310" t="s">
        <v>2898</v>
      </c>
      <c r="V389" s="310" t="s">
        <v>2898</v>
      </c>
      <c r="W389" s="310" t="s">
        <v>2898</v>
      </c>
      <c r="X389" s="310" t="s">
        <v>2898</v>
      </c>
      <c r="Y389" s="310" t="s">
        <v>2898</v>
      </c>
      <c r="Z389" s="310" t="s">
        <v>2898</v>
      </c>
      <c r="AA389" s="310" t="s">
        <v>2898</v>
      </c>
      <c r="AB389" s="310" t="s">
        <v>2898</v>
      </c>
      <c r="AC389" s="310" t="s">
        <v>2898</v>
      </c>
      <c r="AD389" s="310" t="s">
        <v>2898</v>
      </c>
      <c r="AE389" s="310" t="s">
        <v>2898</v>
      </c>
      <c r="AF389" s="310" t="s">
        <v>2898</v>
      </c>
      <c r="AG389" s="310" t="s">
        <v>2898</v>
      </c>
      <c r="AH389" s="310" t="s">
        <v>2898</v>
      </c>
      <c r="AI389" s="310" t="s">
        <v>2898</v>
      </c>
      <c r="AJ389" s="310" t="s">
        <v>2898</v>
      </c>
      <c r="AK389" s="310" t="s">
        <v>2898</v>
      </c>
      <c r="AL389" s="310" t="s">
        <v>2898</v>
      </c>
    </row>
    <row r="390" spans="3:38" hidden="1" outlineLevel="1" x14ac:dyDescent="0.3">
      <c r="C390" s="521" t="s">
        <v>3140</v>
      </c>
      <c r="D390" s="590" t="s">
        <v>3431</v>
      </c>
      <c r="E390" s="310" t="s">
        <v>2898</v>
      </c>
      <c r="F390" s="310" t="s">
        <v>2898</v>
      </c>
      <c r="G390" s="310" t="s">
        <v>2898</v>
      </c>
      <c r="H390" s="310" t="s">
        <v>2898</v>
      </c>
      <c r="I390" s="310" t="s">
        <v>2898</v>
      </c>
      <c r="J390" s="310" t="s">
        <v>2898</v>
      </c>
      <c r="K390" s="310" t="s">
        <v>2898</v>
      </c>
      <c r="L390" s="310" t="s">
        <v>2898</v>
      </c>
      <c r="M390" s="310" t="s">
        <v>2898</v>
      </c>
      <c r="N390" s="310" t="s">
        <v>2898</v>
      </c>
      <c r="O390" s="310" t="s">
        <v>2898</v>
      </c>
      <c r="P390" s="310" t="s">
        <v>2898</v>
      </c>
      <c r="Q390" s="310" t="s">
        <v>2898</v>
      </c>
      <c r="R390" s="310" t="s">
        <v>2898</v>
      </c>
      <c r="S390" s="310" t="s">
        <v>2898</v>
      </c>
      <c r="T390" s="310" t="s">
        <v>2898</v>
      </c>
      <c r="U390" s="310" t="s">
        <v>2898</v>
      </c>
      <c r="V390" s="310" t="s">
        <v>2898</v>
      </c>
      <c r="W390" s="310" t="s">
        <v>2898</v>
      </c>
      <c r="X390" s="310" t="s">
        <v>2898</v>
      </c>
      <c r="Y390" s="310" t="s">
        <v>2898</v>
      </c>
      <c r="Z390" s="310" t="s">
        <v>2898</v>
      </c>
      <c r="AA390" s="310" t="s">
        <v>2898</v>
      </c>
      <c r="AB390" s="310" t="s">
        <v>2898</v>
      </c>
      <c r="AC390" s="310" t="s">
        <v>2898</v>
      </c>
      <c r="AD390" s="310" t="s">
        <v>2898</v>
      </c>
      <c r="AE390" s="310" t="s">
        <v>2898</v>
      </c>
      <c r="AF390" s="310" t="s">
        <v>2898</v>
      </c>
      <c r="AG390" s="310" t="s">
        <v>2898</v>
      </c>
      <c r="AH390" s="310" t="s">
        <v>2898</v>
      </c>
      <c r="AI390" s="310" t="s">
        <v>2898</v>
      </c>
      <c r="AJ390" s="310" t="s">
        <v>2898</v>
      </c>
      <c r="AK390" s="310" t="s">
        <v>2898</v>
      </c>
      <c r="AL390" s="310" t="s">
        <v>2898</v>
      </c>
    </row>
    <row r="391" spans="3:38" hidden="1" outlineLevel="1" x14ac:dyDescent="0.3">
      <c r="C391" s="521" t="s">
        <v>3140</v>
      </c>
      <c r="D391" s="590" t="s">
        <v>3432</v>
      </c>
      <c r="E391" s="310" t="s">
        <v>2898</v>
      </c>
      <c r="F391" s="310" t="s">
        <v>2898</v>
      </c>
      <c r="G391" s="310" t="s">
        <v>2898</v>
      </c>
      <c r="H391" s="310" t="s">
        <v>2898</v>
      </c>
      <c r="I391" s="310" t="s">
        <v>2898</v>
      </c>
      <c r="J391" s="310" t="s">
        <v>2898</v>
      </c>
      <c r="K391" s="310" t="s">
        <v>2898</v>
      </c>
      <c r="L391" s="310" t="s">
        <v>2898</v>
      </c>
      <c r="M391" s="310" t="s">
        <v>2898</v>
      </c>
      <c r="N391" s="310" t="s">
        <v>2898</v>
      </c>
      <c r="O391" s="310" t="s">
        <v>2898</v>
      </c>
      <c r="P391" s="310" t="s">
        <v>2898</v>
      </c>
      <c r="Q391" s="310" t="s">
        <v>2898</v>
      </c>
      <c r="R391" s="310" t="s">
        <v>2898</v>
      </c>
      <c r="S391" s="310" t="s">
        <v>2898</v>
      </c>
      <c r="T391" s="310" t="s">
        <v>2898</v>
      </c>
      <c r="U391" s="310" t="s">
        <v>2898</v>
      </c>
      <c r="V391" s="310" t="s">
        <v>2898</v>
      </c>
      <c r="W391" s="310" t="s">
        <v>2898</v>
      </c>
      <c r="X391" s="310" t="s">
        <v>2898</v>
      </c>
      <c r="Y391" s="310" t="s">
        <v>2898</v>
      </c>
      <c r="Z391" s="310" t="s">
        <v>2898</v>
      </c>
      <c r="AA391" s="310" t="s">
        <v>2898</v>
      </c>
      <c r="AB391" s="310" t="s">
        <v>2898</v>
      </c>
      <c r="AC391" s="310" t="s">
        <v>2898</v>
      </c>
      <c r="AD391" s="310" t="s">
        <v>2898</v>
      </c>
      <c r="AE391" s="310" t="s">
        <v>2898</v>
      </c>
      <c r="AF391" s="310" t="s">
        <v>2898</v>
      </c>
      <c r="AG391" s="310" t="s">
        <v>2898</v>
      </c>
      <c r="AH391" s="310" t="s">
        <v>2898</v>
      </c>
      <c r="AI391" s="310" t="s">
        <v>2898</v>
      </c>
      <c r="AJ391" s="310" t="s">
        <v>2898</v>
      </c>
      <c r="AK391" s="310" t="s">
        <v>2898</v>
      </c>
      <c r="AL391" s="310" t="s">
        <v>2898</v>
      </c>
    </row>
    <row r="392" spans="3:38" hidden="1" outlineLevel="1" x14ac:dyDescent="0.3">
      <c r="C392" s="521" t="s">
        <v>3140</v>
      </c>
      <c r="D392" s="590" t="s">
        <v>3433</v>
      </c>
      <c r="E392" s="310" t="s">
        <v>2898</v>
      </c>
      <c r="F392" s="310" t="s">
        <v>2898</v>
      </c>
      <c r="G392" s="310" t="s">
        <v>2898</v>
      </c>
      <c r="H392" s="310" t="s">
        <v>2898</v>
      </c>
      <c r="I392" s="310" t="s">
        <v>2898</v>
      </c>
      <c r="J392" s="310" t="s">
        <v>2898</v>
      </c>
      <c r="K392" s="310" t="s">
        <v>2898</v>
      </c>
      <c r="L392" s="310" t="s">
        <v>2898</v>
      </c>
      <c r="M392" s="310" t="s">
        <v>2898</v>
      </c>
      <c r="N392" s="310" t="s">
        <v>2898</v>
      </c>
      <c r="O392" s="310" t="s">
        <v>2898</v>
      </c>
      <c r="P392" s="310" t="s">
        <v>2898</v>
      </c>
      <c r="Q392" s="310" t="s">
        <v>2898</v>
      </c>
      <c r="R392" s="310" t="s">
        <v>2898</v>
      </c>
      <c r="S392" s="310" t="s">
        <v>2898</v>
      </c>
      <c r="T392" s="310" t="s">
        <v>2898</v>
      </c>
      <c r="U392" s="310" t="s">
        <v>2898</v>
      </c>
      <c r="V392" s="310" t="s">
        <v>2898</v>
      </c>
      <c r="W392" s="310" t="s">
        <v>2898</v>
      </c>
      <c r="X392" s="310" t="s">
        <v>2898</v>
      </c>
      <c r="Y392" s="310" t="s">
        <v>2898</v>
      </c>
      <c r="Z392" s="310" t="s">
        <v>2898</v>
      </c>
      <c r="AA392" s="310" t="s">
        <v>2898</v>
      </c>
      <c r="AB392" s="310" t="s">
        <v>2898</v>
      </c>
      <c r="AC392" s="310" t="s">
        <v>2898</v>
      </c>
      <c r="AD392" s="310" t="s">
        <v>2898</v>
      </c>
      <c r="AE392" s="310" t="s">
        <v>2898</v>
      </c>
      <c r="AF392" s="310" t="s">
        <v>2898</v>
      </c>
      <c r="AG392" s="310" t="s">
        <v>2898</v>
      </c>
      <c r="AH392" s="310" t="s">
        <v>2898</v>
      </c>
      <c r="AI392" s="310" t="s">
        <v>2898</v>
      </c>
      <c r="AJ392" s="310" t="s">
        <v>2898</v>
      </c>
      <c r="AK392" s="310" t="s">
        <v>2898</v>
      </c>
      <c r="AL392" s="310" t="s">
        <v>2898</v>
      </c>
    </row>
    <row r="393" spans="3:38" hidden="1" outlineLevel="1" x14ac:dyDescent="0.3">
      <c r="C393" s="521" t="s">
        <v>3140</v>
      </c>
      <c r="D393" s="590" t="s">
        <v>3434</v>
      </c>
      <c r="E393" s="310" t="s">
        <v>2898</v>
      </c>
      <c r="F393" s="310" t="s">
        <v>2898</v>
      </c>
      <c r="G393" s="310" t="s">
        <v>2898</v>
      </c>
      <c r="H393" s="310" t="s">
        <v>2898</v>
      </c>
      <c r="I393" s="310" t="s">
        <v>2898</v>
      </c>
      <c r="J393" s="310" t="s">
        <v>2898</v>
      </c>
      <c r="K393" s="310" t="s">
        <v>2898</v>
      </c>
      <c r="L393" s="310" t="s">
        <v>2898</v>
      </c>
      <c r="M393" s="310" t="s">
        <v>2898</v>
      </c>
      <c r="N393" s="310" t="s">
        <v>2898</v>
      </c>
      <c r="O393" s="310" t="s">
        <v>2898</v>
      </c>
      <c r="P393" s="310" t="s">
        <v>2898</v>
      </c>
      <c r="Q393" s="310" t="s">
        <v>2898</v>
      </c>
      <c r="R393" s="310" t="s">
        <v>2898</v>
      </c>
      <c r="S393" s="310" t="s">
        <v>2898</v>
      </c>
      <c r="T393" s="310" t="s">
        <v>2898</v>
      </c>
      <c r="U393" s="310" t="s">
        <v>2898</v>
      </c>
      <c r="V393" s="310" t="s">
        <v>2898</v>
      </c>
      <c r="W393" s="310" t="s">
        <v>2898</v>
      </c>
      <c r="X393" s="310" t="s">
        <v>2898</v>
      </c>
      <c r="Y393" s="310" t="s">
        <v>2898</v>
      </c>
      <c r="Z393" s="310" t="s">
        <v>2898</v>
      </c>
      <c r="AA393" s="310" t="s">
        <v>2898</v>
      </c>
      <c r="AB393" s="310" t="s">
        <v>2898</v>
      </c>
      <c r="AC393" s="310" t="s">
        <v>2898</v>
      </c>
      <c r="AD393" s="310" t="s">
        <v>2898</v>
      </c>
      <c r="AE393" s="310" t="s">
        <v>2898</v>
      </c>
      <c r="AF393" s="310" t="s">
        <v>2898</v>
      </c>
      <c r="AG393" s="310" t="s">
        <v>2898</v>
      </c>
      <c r="AH393" s="310" t="s">
        <v>2898</v>
      </c>
      <c r="AI393" s="310" t="s">
        <v>2898</v>
      </c>
      <c r="AJ393" s="310" t="s">
        <v>2898</v>
      </c>
      <c r="AK393" s="310" t="s">
        <v>2898</v>
      </c>
      <c r="AL393" s="310" t="s">
        <v>2898</v>
      </c>
    </row>
    <row r="394" spans="3:38" hidden="1" outlineLevel="1" x14ac:dyDescent="0.3">
      <c r="C394" s="521" t="s">
        <v>3140</v>
      </c>
      <c r="D394" s="590" t="s">
        <v>3435</v>
      </c>
      <c r="E394" s="310" t="s">
        <v>2898</v>
      </c>
      <c r="F394" s="310" t="s">
        <v>2898</v>
      </c>
      <c r="G394" s="310" t="s">
        <v>2898</v>
      </c>
      <c r="H394" s="310" t="s">
        <v>2898</v>
      </c>
      <c r="I394" s="310" t="s">
        <v>2898</v>
      </c>
      <c r="J394" s="310" t="s">
        <v>2898</v>
      </c>
      <c r="K394" s="310" t="s">
        <v>2898</v>
      </c>
      <c r="L394" s="310" t="s">
        <v>2898</v>
      </c>
      <c r="M394" s="310" t="s">
        <v>2898</v>
      </c>
      <c r="N394" s="310" t="s">
        <v>2898</v>
      </c>
      <c r="O394" s="310" t="s">
        <v>2898</v>
      </c>
      <c r="P394" s="310" t="s">
        <v>2898</v>
      </c>
      <c r="Q394" s="310" t="s">
        <v>2898</v>
      </c>
      <c r="R394" s="310" t="s">
        <v>2898</v>
      </c>
      <c r="S394" s="310" t="s">
        <v>2898</v>
      </c>
      <c r="T394" s="310" t="s">
        <v>2898</v>
      </c>
      <c r="U394" s="310" t="s">
        <v>2898</v>
      </c>
      <c r="V394" s="310" t="s">
        <v>2898</v>
      </c>
      <c r="W394" s="310" t="s">
        <v>2898</v>
      </c>
      <c r="X394" s="310" t="s">
        <v>2898</v>
      </c>
      <c r="Y394" s="310" t="s">
        <v>2898</v>
      </c>
      <c r="Z394" s="310" t="s">
        <v>2898</v>
      </c>
      <c r="AA394" s="310" t="s">
        <v>2898</v>
      </c>
      <c r="AB394" s="310" t="s">
        <v>2898</v>
      </c>
      <c r="AC394" s="310" t="s">
        <v>2898</v>
      </c>
      <c r="AD394" s="310" t="s">
        <v>2898</v>
      </c>
      <c r="AE394" s="310" t="s">
        <v>2898</v>
      </c>
      <c r="AF394" s="310" t="s">
        <v>2898</v>
      </c>
      <c r="AG394" s="310" t="s">
        <v>2898</v>
      </c>
      <c r="AH394" s="310" t="s">
        <v>2898</v>
      </c>
      <c r="AI394" s="310" t="s">
        <v>2898</v>
      </c>
      <c r="AJ394" s="310" t="s">
        <v>2898</v>
      </c>
      <c r="AK394" s="310" t="s">
        <v>2898</v>
      </c>
      <c r="AL394" s="310" t="s">
        <v>2898</v>
      </c>
    </row>
    <row r="395" spans="3:38" hidden="1" outlineLevel="1" x14ac:dyDescent="0.3">
      <c r="C395" s="521" t="s">
        <v>3140</v>
      </c>
      <c r="D395" s="590" t="s">
        <v>3436</v>
      </c>
      <c r="E395" s="310" t="s">
        <v>2898</v>
      </c>
      <c r="F395" s="310" t="s">
        <v>2898</v>
      </c>
      <c r="G395" s="310" t="s">
        <v>2898</v>
      </c>
      <c r="H395" s="310" t="s">
        <v>2898</v>
      </c>
      <c r="I395" s="310" t="s">
        <v>2898</v>
      </c>
      <c r="J395" s="310" t="s">
        <v>2898</v>
      </c>
      <c r="K395" s="310" t="s">
        <v>2898</v>
      </c>
      <c r="L395" s="310" t="s">
        <v>2898</v>
      </c>
      <c r="M395" s="310" t="s">
        <v>2898</v>
      </c>
      <c r="N395" s="310" t="s">
        <v>2898</v>
      </c>
      <c r="O395" s="310" t="s">
        <v>2898</v>
      </c>
      <c r="P395" s="310" t="s">
        <v>2898</v>
      </c>
      <c r="Q395" s="310" t="s">
        <v>2898</v>
      </c>
      <c r="R395" s="310" t="s">
        <v>2898</v>
      </c>
      <c r="S395" s="310" t="s">
        <v>2898</v>
      </c>
      <c r="T395" s="310" t="s">
        <v>2898</v>
      </c>
      <c r="U395" s="310" t="s">
        <v>2898</v>
      </c>
      <c r="V395" s="310" t="s">
        <v>2898</v>
      </c>
      <c r="W395" s="310" t="s">
        <v>2898</v>
      </c>
      <c r="X395" s="310" t="s">
        <v>2898</v>
      </c>
      <c r="Y395" s="310" t="s">
        <v>2898</v>
      </c>
      <c r="Z395" s="310" t="s">
        <v>2898</v>
      </c>
      <c r="AA395" s="310" t="s">
        <v>2898</v>
      </c>
      <c r="AB395" s="310" t="s">
        <v>2898</v>
      </c>
      <c r="AC395" s="310" t="s">
        <v>2898</v>
      </c>
      <c r="AD395" s="310" t="s">
        <v>2898</v>
      </c>
      <c r="AE395" s="310" t="s">
        <v>2898</v>
      </c>
      <c r="AF395" s="310" t="s">
        <v>2898</v>
      </c>
      <c r="AG395" s="310" t="s">
        <v>2898</v>
      </c>
      <c r="AH395" s="310" t="s">
        <v>2898</v>
      </c>
      <c r="AI395" s="310" t="s">
        <v>2898</v>
      </c>
      <c r="AJ395" s="310" t="s">
        <v>2898</v>
      </c>
      <c r="AK395" s="310" t="s">
        <v>2898</v>
      </c>
      <c r="AL395" s="310" t="s">
        <v>2898</v>
      </c>
    </row>
    <row r="396" spans="3:38" hidden="1" outlineLevel="1" x14ac:dyDescent="0.3">
      <c r="C396" s="521" t="s">
        <v>3140</v>
      </c>
      <c r="D396" s="590" t="s">
        <v>3437</v>
      </c>
      <c r="E396" s="310" t="s">
        <v>2898</v>
      </c>
      <c r="F396" s="310" t="s">
        <v>2898</v>
      </c>
      <c r="G396" s="310" t="s">
        <v>2898</v>
      </c>
      <c r="H396" s="310" t="s">
        <v>2898</v>
      </c>
      <c r="I396" s="310" t="s">
        <v>2898</v>
      </c>
      <c r="J396" s="310" t="s">
        <v>2898</v>
      </c>
      <c r="K396" s="310" t="s">
        <v>2898</v>
      </c>
      <c r="L396" s="310" t="s">
        <v>2898</v>
      </c>
      <c r="M396" s="310" t="s">
        <v>2898</v>
      </c>
      <c r="N396" s="310" t="s">
        <v>2898</v>
      </c>
      <c r="O396" s="310" t="s">
        <v>2898</v>
      </c>
      <c r="P396" s="310" t="s">
        <v>2898</v>
      </c>
      <c r="Q396" s="310" t="s">
        <v>2898</v>
      </c>
      <c r="R396" s="310" t="s">
        <v>2898</v>
      </c>
      <c r="S396" s="310" t="s">
        <v>2898</v>
      </c>
      <c r="T396" s="310" t="s">
        <v>2898</v>
      </c>
      <c r="U396" s="310" t="s">
        <v>2898</v>
      </c>
      <c r="V396" s="310" t="s">
        <v>2898</v>
      </c>
      <c r="W396" s="310" t="s">
        <v>2898</v>
      </c>
      <c r="X396" s="310" t="s">
        <v>2898</v>
      </c>
      <c r="Y396" s="310" t="s">
        <v>2898</v>
      </c>
      <c r="Z396" s="310" t="s">
        <v>2898</v>
      </c>
      <c r="AA396" s="310" t="s">
        <v>2898</v>
      </c>
      <c r="AB396" s="310" t="s">
        <v>2898</v>
      </c>
      <c r="AC396" s="310" t="s">
        <v>2898</v>
      </c>
      <c r="AD396" s="310" t="s">
        <v>2898</v>
      </c>
      <c r="AE396" s="310" t="s">
        <v>2898</v>
      </c>
      <c r="AF396" s="310" t="s">
        <v>2898</v>
      </c>
      <c r="AG396" s="310" t="s">
        <v>2898</v>
      </c>
      <c r="AH396" s="310" t="s">
        <v>2898</v>
      </c>
      <c r="AI396" s="310" t="s">
        <v>2898</v>
      </c>
      <c r="AJ396" s="310" t="s">
        <v>2898</v>
      </c>
      <c r="AK396" s="310" t="s">
        <v>2898</v>
      </c>
      <c r="AL396" s="310" t="s">
        <v>2898</v>
      </c>
    </row>
    <row r="397" spans="3:38" hidden="1" outlineLevel="1" x14ac:dyDescent="0.3">
      <c r="C397" s="521" t="s">
        <v>3140</v>
      </c>
      <c r="D397" s="590" t="s">
        <v>3438</v>
      </c>
      <c r="E397" s="310" t="s">
        <v>2898</v>
      </c>
      <c r="F397" s="310" t="s">
        <v>2898</v>
      </c>
      <c r="G397" s="310" t="s">
        <v>2898</v>
      </c>
      <c r="H397" s="310" t="s">
        <v>2898</v>
      </c>
      <c r="I397" s="310" t="s">
        <v>2898</v>
      </c>
      <c r="J397" s="310" t="s">
        <v>2898</v>
      </c>
      <c r="K397" s="310" t="s">
        <v>2898</v>
      </c>
      <c r="L397" s="310" t="s">
        <v>2898</v>
      </c>
      <c r="M397" s="310" t="s">
        <v>2898</v>
      </c>
      <c r="N397" s="310" t="s">
        <v>2898</v>
      </c>
      <c r="O397" s="310" t="s">
        <v>2898</v>
      </c>
      <c r="P397" s="310" t="s">
        <v>2898</v>
      </c>
      <c r="Q397" s="310" t="s">
        <v>2898</v>
      </c>
      <c r="R397" s="310" t="s">
        <v>2898</v>
      </c>
      <c r="S397" s="310" t="s">
        <v>2898</v>
      </c>
      <c r="T397" s="310" t="s">
        <v>2898</v>
      </c>
      <c r="U397" s="310" t="s">
        <v>2898</v>
      </c>
      <c r="V397" s="310" t="s">
        <v>2898</v>
      </c>
      <c r="W397" s="310" t="s">
        <v>2898</v>
      </c>
      <c r="X397" s="310" t="s">
        <v>2898</v>
      </c>
      <c r="Y397" s="310" t="s">
        <v>2898</v>
      </c>
      <c r="Z397" s="310" t="s">
        <v>2898</v>
      </c>
      <c r="AA397" s="310" t="s">
        <v>2898</v>
      </c>
      <c r="AB397" s="310" t="s">
        <v>2898</v>
      </c>
      <c r="AC397" s="310" t="s">
        <v>2898</v>
      </c>
      <c r="AD397" s="310" t="s">
        <v>2898</v>
      </c>
      <c r="AE397" s="310" t="s">
        <v>2898</v>
      </c>
      <c r="AF397" s="310" t="s">
        <v>2898</v>
      </c>
      <c r="AG397" s="310" t="s">
        <v>2898</v>
      </c>
      <c r="AH397" s="310" t="s">
        <v>2898</v>
      </c>
      <c r="AI397" s="310" t="s">
        <v>2898</v>
      </c>
      <c r="AJ397" s="310" t="s">
        <v>2898</v>
      </c>
      <c r="AK397" s="310" t="s">
        <v>2898</v>
      </c>
      <c r="AL397" s="310" t="s">
        <v>2898</v>
      </c>
    </row>
    <row r="398" spans="3:38" hidden="1" outlineLevel="1" x14ac:dyDescent="0.3">
      <c r="C398" s="521" t="s">
        <v>3140</v>
      </c>
      <c r="D398" s="590" t="s">
        <v>3439</v>
      </c>
      <c r="E398" s="310" t="s">
        <v>2898</v>
      </c>
      <c r="F398" s="310" t="s">
        <v>2898</v>
      </c>
      <c r="G398" s="310" t="s">
        <v>2898</v>
      </c>
      <c r="H398" s="310" t="s">
        <v>2898</v>
      </c>
      <c r="I398" s="310" t="s">
        <v>2898</v>
      </c>
      <c r="J398" s="310" t="s">
        <v>2898</v>
      </c>
      <c r="K398" s="310" t="s">
        <v>2898</v>
      </c>
      <c r="L398" s="310" t="s">
        <v>2898</v>
      </c>
      <c r="M398" s="310" t="s">
        <v>2898</v>
      </c>
      <c r="N398" s="310" t="s">
        <v>2898</v>
      </c>
      <c r="O398" s="310" t="s">
        <v>2898</v>
      </c>
      <c r="P398" s="310" t="s">
        <v>2898</v>
      </c>
      <c r="Q398" s="310" t="s">
        <v>2898</v>
      </c>
      <c r="R398" s="310" t="s">
        <v>2898</v>
      </c>
      <c r="S398" s="310" t="s">
        <v>2898</v>
      </c>
      <c r="T398" s="310" t="s">
        <v>2898</v>
      </c>
      <c r="U398" s="310" t="s">
        <v>2898</v>
      </c>
      <c r="V398" s="310" t="s">
        <v>2898</v>
      </c>
      <c r="W398" s="310" t="s">
        <v>2898</v>
      </c>
      <c r="X398" s="310" t="s">
        <v>2898</v>
      </c>
      <c r="Y398" s="310" t="s">
        <v>2898</v>
      </c>
      <c r="Z398" s="310" t="s">
        <v>2898</v>
      </c>
      <c r="AA398" s="310" t="s">
        <v>2898</v>
      </c>
      <c r="AB398" s="310" t="s">
        <v>2898</v>
      </c>
      <c r="AC398" s="310" t="s">
        <v>2898</v>
      </c>
      <c r="AD398" s="310" t="s">
        <v>2898</v>
      </c>
      <c r="AE398" s="310" t="s">
        <v>2898</v>
      </c>
      <c r="AF398" s="310" t="s">
        <v>2898</v>
      </c>
      <c r="AG398" s="310" t="s">
        <v>2898</v>
      </c>
      <c r="AH398" s="310" t="s">
        <v>2898</v>
      </c>
      <c r="AI398" s="310" t="s">
        <v>2898</v>
      </c>
      <c r="AJ398" s="310" t="s">
        <v>2898</v>
      </c>
      <c r="AK398" s="310" t="s">
        <v>2898</v>
      </c>
      <c r="AL398" s="310" t="s">
        <v>2898</v>
      </c>
    </row>
    <row r="399" spans="3:38" hidden="1" outlineLevel="1" x14ac:dyDescent="0.3">
      <c r="C399" s="521" t="s">
        <v>3140</v>
      </c>
      <c r="D399" s="590" t="s">
        <v>3440</v>
      </c>
      <c r="E399" s="310" t="s">
        <v>2898</v>
      </c>
      <c r="F399" s="310" t="s">
        <v>2898</v>
      </c>
      <c r="G399" s="310" t="s">
        <v>2898</v>
      </c>
      <c r="H399" s="310" t="s">
        <v>2898</v>
      </c>
      <c r="I399" s="310" t="s">
        <v>2898</v>
      </c>
      <c r="J399" s="310" t="s">
        <v>2898</v>
      </c>
      <c r="K399" s="310" t="s">
        <v>2898</v>
      </c>
      <c r="L399" s="310" t="s">
        <v>2898</v>
      </c>
      <c r="M399" s="310" t="s">
        <v>2898</v>
      </c>
      <c r="N399" s="310" t="s">
        <v>2898</v>
      </c>
      <c r="O399" s="310" t="s">
        <v>2898</v>
      </c>
      <c r="P399" s="310" t="s">
        <v>2898</v>
      </c>
      <c r="Q399" s="310" t="s">
        <v>2898</v>
      </c>
      <c r="R399" s="310" t="s">
        <v>2898</v>
      </c>
      <c r="S399" s="310" t="s">
        <v>2898</v>
      </c>
      <c r="T399" s="310" t="s">
        <v>2898</v>
      </c>
      <c r="U399" s="310" t="s">
        <v>2898</v>
      </c>
      <c r="V399" s="310" t="s">
        <v>2898</v>
      </c>
      <c r="W399" s="310" t="s">
        <v>2898</v>
      </c>
      <c r="X399" s="310" t="s">
        <v>2898</v>
      </c>
      <c r="Y399" s="310" t="s">
        <v>2898</v>
      </c>
      <c r="Z399" s="310" t="s">
        <v>2898</v>
      </c>
      <c r="AA399" s="310" t="s">
        <v>2898</v>
      </c>
      <c r="AB399" s="310" t="s">
        <v>2898</v>
      </c>
      <c r="AC399" s="310" t="s">
        <v>2898</v>
      </c>
      <c r="AD399" s="310" t="s">
        <v>2898</v>
      </c>
      <c r="AE399" s="310" t="s">
        <v>2898</v>
      </c>
      <c r="AF399" s="310" t="s">
        <v>2898</v>
      </c>
      <c r="AG399" s="310" t="s">
        <v>2898</v>
      </c>
      <c r="AH399" s="310" t="s">
        <v>2898</v>
      </c>
      <c r="AI399" s="310" t="s">
        <v>2898</v>
      </c>
      <c r="AJ399" s="310" t="s">
        <v>2898</v>
      </c>
      <c r="AK399" s="310" t="s">
        <v>2898</v>
      </c>
      <c r="AL399" s="310" t="s">
        <v>2898</v>
      </c>
    </row>
    <row r="400" spans="3:38" hidden="1" outlineLevel="1" x14ac:dyDescent="0.3">
      <c r="C400" s="521" t="s">
        <v>3140</v>
      </c>
      <c r="D400" s="590" t="s">
        <v>3441</v>
      </c>
      <c r="E400" s="310" t="s">
        <v>2898</v>
      </c>
      <c r="F400" s="310" t="s">
        <v>2898</v>
      </c>
      <c r="G400" s="310" t="s">
        <v>2898</v>
      </c>
      <c r="H400" s="310" t="s">
        <v>2898</v>
      </c>
      <c r="I400" s="310" t="s">
        <v>2898</v>
      </c>
      <c r="J400" s="310" t="s">
        <v>2898</v>
      </c>
      <c r="K400" s="310" t="s">
        <v>2898</v>
      </c>
      <c r="L400" s="310" t="s">
        <v>2898</v>
      </c>
      <c r="M400" s="310" t="s">
        <v>2898</v>
      </c>
      <c r="N400" s="310" t="s">
        <v>2898</v>
      </c>
      <c r="O400" s="310" t="s">
        <v>2898</v>
      </c>
      <c r="P400" s="310" t="s">
        <v>2898</v>
      </c>
      <c r="Q400" s="310" t="s">
        <v>2898</v>
      </c>
      <c r="R400" s="310" t="s">
        <v>2898</v>
      </c>
      <c r="S400" s="310" t="s">
        <v>2898</v>
      </c>
      <c r="T400" s="310" t="s">
        <v>2898</v>
      </c>
      <c r="U400" s="310" t="s">
        <v>2898</v>
      </c>
      <c r="V400" s="310" t="s">
        <v>2898</v>
      </c>
      <c r="W400" s="310" t="s">
        <v>2898</v>
      </c>
      <c r="X400" s="310" t="s">
        <v>2898</v>
      </c>
      <c r="Y400" s="310" t="s">
        <v>2898</v>
      </c>
      <c r="Z400" s="310" t="s">
        <v>2898</v>
      </c>
      <c r="AA400" s="310" t="s">
        <v>2898</v>
      </c>
      <c r="AB400" s="310" t="s">
        <v>2898</v>
      </c>
      <c r="AC400" s="310" t="s">
        <v>2898</v>
      </c>
      <c r="AD400" s="310" t="s">
        <v>2898</v>
      </c>
      <c r="AE400" s="310" t="s">
        <v>2898</v>
      </c>
      <c r="AF400" s="310" t="s">
        <v>2898</v>
      </c>
      <c r="AG400" s="310" t="s">
        <v>2898</v>
      </c>
      <c r="AH400" s="310" t="s">
        <v>2898</v>
      </c>
      <c r="AI400" s="310" t="s">
        <v>2898</v>
      </c>
      <c r="AJ400" s="310" t="s">
        <v>2898</v>
      </c>
      <c r="AK400" s="310" t="s">
        <v>2898</v>
      </c>
      <c r="AL400" s="310" t="s">
        <v>2898</v>
      </c>
    </row>
    <row r="401" spans="3:38" hidden="1" outlineLevel="1" x14ac:dyDescent="0.3">
      <c r="C401" s="521" t="s">
        <v>3140</v>
      </c>
      <c r="D401" s="590" t="s">
        <v>3442</v>
      </c>
      <c r="E401" s="310" t="s">
        <v>2898</v>
      </c>
      <c r="F401" s="310" t="s">
        <v>2898</v>
      </c>
      <c r="G401" s="310" t="s">
        <v>2898</v>
      </c>
      <c r="H401" s="310" t="s">
        <v>2898</v>
      </c>
      <c r="I401" s="310" t="s">
        <v>2898</v>
      </c>
      <c r="J401" s="310" t="s">
        <v>2898</v>
      </c>
      <c r="K401" s="310" t="s">
        <v>2898</v>
      </c>
      <c r="L401" s="310" t="s">
        <v>2898</v>
      </c>
      <c r="M401" s="310" t="s">
        <v>2898</v>
      </c>
      <c r="N401" s="310" t="s">
        <v>2898</v>
      </c>
      <c r="O401" s="310" t="s">
        <v>2898</v>
      </c>
      <c r="P401" s="310" t="s">
        <v>2898</v>
      </c>
      <c r="Q401" s="310" t="s">
        <v>2898</v>
      </c>
      <c r="R401" s="310" t="s">
        <v>2898</v>
      </c>
      <c r="S401" s="310" t="s">
        <v>2898</v>
      </c>
      <c r="T401" s="310" t="s">
        <v>2898</v>
      </c>
      <c r="U401" s="310" t="s">
        <v>2898</v>
      </c>
      <c r="V401" s="310" t="s">
        <v>2898</v>
      </c>
      <c r="W401" s="310" t="s">
        <v>2898</v>
      </c>
      <c r="X401" s="310" t="s">
        <v>2898</v>
      </c>
      <c r="Y401" s="310" t="s">
        <v>2898</v>
      </c>
      <c r="Z401" s="310" t="s">
        <v>2898</v>
      </c>
      <c r="AA401" s="310" t="s">
        <v>2898</v>
      </c>
      <c r="AB401" s="310" t="s">
        <v>2898</v>
      </c>
      <c r="AC401" s="310" t="s">
        <v>2898</v>
      </c>
      <c r="AD401" s="310" t="s">
        <v>2898</v>
      </c>
      <c r="AE401" s="310" t="s">
        <v>2898</v>
      </c>
      <c r="AF401" s="310" t="s">
        <v>2898</v>
      </c>
      <c r="AG401" s="310" t="s">
        <v>2898</v>
      </c>
      <c r="AH401" s="310" t="s">
        <v>2898</v>
      </c>
      <c r="AI401" s="310" t="s">
        <v>2898</v>
      </c>
      <c r="AJ401" s="310" t="s">
        <v>2898</v>
      </c>
      <c r="AK401" s="310" t="s">
        <v>2898</v>
      </c>
      <c r="AL401" s="310" t="s">
        <v>2898</v>
      </c>
    </row>
    <row r="402" spans="3:38" hidden="1" outlineLevel="1" x14ac:dyDescent="0.3">
      <c r="C402" s="521" t="s">
        <v>3140</v>
      </c>
      <c r="D402" s="590" t="s">
        <v>3443</v>
      </c>
      <c r="E402" s="310" t="s">
        <v>2898</v>
      </c>
      <c r="F402" s="310" t="s">
        <v>2898</v>
      </c>
      <c r="G402" s="310" t="s">
        <v>2898</v>
      </c>
      <c r="H402" s="310" t="s">
        <v>2898</v>
      </c>
      <c r="I402" s="310" t="s">
        <v>2898</v>
      </c>
      <c r="J402" s="310" t="s">
        <v>2898</v>
      </c>
      <c r="K402" s="310" t="s">
        <v>2898</v>
      </c>
      <c r="L402" s="310" t="s">
        <v>2898</v>
      </c>
      <c r="M402" s="310" t="s">
        <v>2898</v>
      </c>
      <c r="N402" s="310" t="s">
        <v>2898</v>
      </c>
      <c r="O402" s="310" t="s">
        <v>2898</v>
      </c>
      <c r="P402" s="310" t="s">
        <v>2898</v>
      </c>
      <c r="Q402" s="310" t="s">
        <v>2898</v>
      </c>
      <c r="R402" s="310" t="s">
        <v>2898</v>
      </c>
      <c r="S402" s="310" t="s">
        <v>2898</v>
      </c>
      <c r="T402" s="310" t="s">
        <v>2898</v>
      </c>
      <c r="U402" s="310" t="s">
        <v>2898</v>
      </c>
      <c r="V402" s="310" t="s">
        <v>2898</v>
      </c>
      <c r="W402" s="310" t="s">
        <v>2898</v>
      </c>
      <c r="X402" s="310" t="s">
        <v>2898</v>
      </c>
      <c r="Y402" s="310" t="s">
        <v>2898</v>
      </c>
      <c r="Z402" s="310" t="s">
        <v>2898</v>
      </c>
      <c r="AA402" s="310" t="s">
        <v>2898</v>
      </c>
      <c r="AB402" s="310" t="s">
        <v>2898</v>
      </c>
      <c r="AC402" s="310" t="s">
        <v>2898</v>
      </c>
      <c r="AD402" s="310" t="s">
        <v>2898</v>
      </c>
      <c r="AE402" s="310" t="s">
        <v>2898</v>
      </c>
      <c r="AF402" s="310" t="s">
        <v>2898</v>
      </c>
      <c r="AG402" s="310" t="s">
        <v>2898</v>
      </c>
      <c r="AH402" s="310" t="s">
        <v>2898</v>
      </c>
      <c r="AI402" s="310" t="s">
        <v>2898</v>
      </c>
      <c r="AJ402" s="310" t="s">
        <v>2898</v>
      </c>
      <c r="AK402" s="310" t="s">
        <v>2898</v>
      </c>
      <c r="AL402" s="310" t="s">
        <v>2898</v>
      </c>
    </row>
    <row r="403" spans="3:38" hidden="1" outlineLevel="1" x14ac:dyDescent="0.3">
      <c r="C403" s="521" t="s">
        <v>3140</v>
      </c>
      <c r="D403" s="590" t="s">
        <v>3444</v>
      </c>
      <c r="E403" s="310" t="s">
        <v>2898</v>
      </c>
      <c r="F403" s="310" t="s">
        <v>2898</v>
      </c>
      <c r="G403" s="310" t="s">
        <v>2898</v>
      </c>
      <c r="H403" s="310" t="s">
        <v>2898</v>
      </c>
      <c r="I403" s="310" t="s">
        <v>2898</v>
      </c>
      <c r="J403" s="310" t="s">
        <v>2898</v>
      </c>
      <c r="K403" s="310" t="s">
        <v>2898</v>
      </c>
      <c r="L403" s="310" t="s">
        <v>2898</v>
      </c>
      <c r="M403" s="310" t="s">
        <v>2898</v>
      </c>
      <c r="N403" s="310" t="s">
        <v>2898</v>
      </c>
      <c r="O403" s="310" t="s">
        <v>2898</v>
      </c>
      <c r="P403" s="310" t="s">
        <v>2898</v>
      </c>
      <c r="Q403" s="310" t="s">
        <v>2898</v>
      </c>
      <c r="R403" s="310" t="s">
        <v>2898</v>
      </c>
      <c r="S403" s="310" t="s">
        <v>2898</v>
      </c>
      <c r="T403" s="310" t="s">
        <v>2898</v>
      </c>
      <c r="U403" s="310" t="s">
        <v>2898</v>
      </c>
      <c r="V403" s="310" t="s">
        <v>2898</v>
      </c>
      <c r="W403" s="310" t="s">
        <v>2898</v>
      </c>
      <c r="X403" s="310" t="s">
        <v>2898</v>
      </c>
      <c r="Y403" s="310" t="s">
        <v>2898</v>
      </c>
      <c r="Z403" s="310" t="s">
        <v>2898</v>
      </c>
      <c r="AA403" s="310" t="s">
        <v>2898</v>
      </c>
      <c r="AB403" s="310" t="s">
        <v>2898</v>
      </c>
      <c r="AC403" s="310" t="s">
        <v>2898</v>
      </c>
      <c r="AD403" s="310" t="s">
        <v>2898</v>
      </c>
      <c r="AE403" s="310" t="s">
        <v>2898</v>
      </c>
      <c r="AF403" s="310" t="s">
        <v>2898</v>
      </c>
      <c r="AG403" s="310" t="s">
        <v>2898</v>
      </c>
      <c r="AH403" s="310" t="s">
        <v>2898</v>
      </c>
      <c r="AI403" s="310" t="s">
        <v>2898</v>
      </c>
      <c r="AJ403" s="310" t="s">
        <v>2898</v>
      </c>
      <c r="AK403" s="310" t="s">
        <v>2898</v>
      </c>
      <c r="AL403" s="310" t="s">
        <v>2898</v>
      </c>
    </row>
    <row r="404" spans="3:38" hidden="1" outlineLevel="1" x14ac:dyDescent="0.3">
      <c r="C404" s="521" t="s">
        <v>3140</v>
      </c>
      <c r="D404" s="590" t="s">
        <v>3445</v>
      </c>
      <c r="E404" s="310" t="s">
        <v>2898</v>
      </c>
      <c r="F404" s="310" t="s">
        <v>2898</v>
      </c>
      <c r="G404" s="310" t="s">
        <v>2898</v>
      </c>
      <c r="H404" s="310" t="s">
        <v>2898</v>
      </c>
      <c r="I404" s="310" t="s">
        <v>2898</v>
      </c>
      <c r="J404" s="310" t="s">
        <v>2898</v>
      </c>
      <c r="K404" s="310" t="s">
        <v>2898</v>
      </c>
      <c r="L404" s="310" t="s">
        <v>2898</v>
      </c>
      <c r="M404" s="310" t="s">
        <v>2898</v>
      </c>
      <c r="N404" s="310" t="s">
        <v>2898</v>
      </c>
      <c r="O404" s="310" t="s">
        <v>2898</v>
      </c>
      <c r="P404" s="310" t="s">
        <v>2898</v>
      </c>
      <c r="Q404" s="310" t="s">
        <v>2898</v>
      </c>
      <c r="R404" s="310" t="s">
        <v>2898</v>
      </c>
      <c r="S404" s="310" t="s">
        <v>2898</v>
      </c>
      <c r="T404" s="310" t="s">
        <v>2898</v>
      </c>
      <c r="U404" s="310" t="s">
        <v>2898</v>
      </c>
      <c r="V404" s="310" t="s">
        <v>2898</v>
      </c>
      <c r="W404" s="310" t="s">
        <v>2898</v>
      </c>
      <c r="X404" s="310" t="s">
        <v>2898</v>
      </c>
      <c r="Y404" s="310" t="s">
        <v>2898</v>
      </c>
      <c r="Z404" s="310" t="s">
        <v>2898</v>
      </c>
      <c r="AA404" s="310" t="s">
        <v>2898</v>
      </c>
      <c r="AB404" s="310" t="s">
        <v>2898</v>
      </c>
      <c r="AC404" s="310" t="s">
        <v>2898</v>
      </c>
      <c r="AD404" s="310" t="s">
        <v>2898</v>
      </c>
      <c r="AE404" s="310" t="s">
        <v>2898</v>
      </c>
      <c r="AF404" s="310" t="s">
        <v>2898</v>
      </c>
      <c r="AG404" s="310" t="s">
        <v>2898</v>
      </c>
      <c r="AH404" s="310" t="s">
        <v>2898</v>
      </c>
      <c r="AI404" s="310" t="s">
        <v>2898</v>
      </c>
      <c r="AJ404" s="310" t="s">
        <v>2898</v>
      </c>
      <c r="AK404" s="310" t="s">
        <v>2898</v>
      </c>
      <c r="AL404" s="310" t="s">
        <v>2898</v>
      </c>
    </row>
    <row r="405" spans="3:38" hidden="1" outlineLevel="1" x14ac:dyDescent="0.3">
      <c r="C405" s="521" t="s">
        <v>3140</v>
      </c>
      <c r="D405" s="590" t="s">
        <v>3446</v>
      </c>
      <c r="E405" s="310" t="s">
        <v>2898</v>
      </c>
      <c r="F405" s="310" t="s">
        <v>2898</v>
      </c>
      <c r="G405" s="310" t="s">
        <v>2898</v>
      </c>
      <c r="H405" s="310" t="s">
        <v>2898</v>
      </c>
      <c r="I405" s="310" t="s">
        <v>2898</v>
      </c>
      <c r="J405" s="310" t="s">
        <v>2898</v>
      </c>
      <c r="K405" s="310" t="s">
        <v>2898</v>
      </c>
      <c r="L405" s="310" t="s">
        <v>2898</v>
      </c>
      <c r="M405" s="310" t="s">
        <v>2898</v>
      </c>
      <c r="N405" s="310" t="s">
        <v>2898</v>
      </c>
      <c r="O405" s="310" t="s">
        <v>2898</v>
      </c>
      <c r="P405" s="310" t="s">
        <v>2898</v>
      </c>
      <c r="Q405" s="310" t="s">
        <v>2898</v>
      </c>
      <c r="R405" s="310" t="s">
        <v>2898</v>
      </c>
      <c r="S405" s="310" t="s">
        <v>2898</v>
      </c>
      <c r="T405" s="310" t="s">
        <v>2898</v>
      </c>
      <c r="U405" s="310" t="s">
        <v>2898</v>
      </c>
      <c r="V405" s="310" t="s">
        <v>2898</v>
      </c>
      <c r="W405" s="310" t="s">
        <v>2898</v>
      </c>
      <c r="X405" s="310" t="s">
        <v>2898</v>
      </c>
      <c r="Y405" s="310" t="s">
        <v>2898</v>
      </c>
      <c r="Z405" s="310" t="s">
        <v>2898</v>
      </c>
      <c r="AA405" s="310" t="s">
        <v>2898</v>
      </c>
      <c r="AB405" s="310" t="s">
        <v>2898</v>
      </c>
      <c r="AC405" s="310" t="s">
        <v>2898</v>
      </c>
      <c r="AD405" s="310" t="s">
        <v>2898</v>
      </c>
      <c r="AE405" s="310" t="s">
        <v>2898</v>
      </c>
      <c r="AF405" s="310" t="s">
        <v>2898</v>
      </c>
      <c r="AG405" s="310" t="s">
        <v>2898</v>
      </c>
      <c r="AH405" s="310" t="s">
        <v>2898</v>
      </c>
      <c r="AI405" s="310" t="s">
        <v>2898</v>
      </c>
      <c r="AJ405" s="310" t="s">
        <v>2898</v>
      </c>
      <c r="AK405" s="310" t="s">
        <v>2898</v>
      </c>
      <c r="AL405" s="310" t="s">
        <v>2898</v>
      </c>
    </row>
    <row r="406" spans="3:38" hidden="1" outlineLevel="1" x14ac:dyDescent="0.3">
      <c r="C406" s="521" t="s">
        <v>3140</v>
      </c>
      <c r="D406" s="590" t="s">
        <v>3447</v>
      </c>
      <c r="E406" s="310" t="s">
        <v>2898</v>
      </c>
      <c r="F406" s="310" t="s">
        <v>2898</v>
      </c>
      <c r="G406" s="310" t="s">
        <v>2898</v>
      </c>
      <c r="H406" s="310" t="s">
        <v>2898</v>
      </c>
      <c r="I406" s="310" t="s">
        <v>2898</v>
      </c>
      <c r="J406" s="310" t="s">
        <v>2898</v>
      </c>
      <c r="K406" s="310" t="s">
        <v>2898</v>
      </c>
      <c r="L406" s="310" t="s">
        <v>2898</v>
      </c>
      <c r="M406" s="310" t="s">
        <v>2898</v>
      </c>
      <c r="N406" s="310" t="s">
        <v>2898</v>
      </c>
      <c r="O406" s="310" t="s">
        <v>2898</v>
      </c>
      <c r="P406" s="310" t="s">
        <v>2898</v>
      </c>
      <c r="Q406" s="310" t="s">
        <v>2898</v>
      </c>
      <c r="R406" s="310" t="s">
        <v>2898</v>
      </c>
      <c r="S406" s="310" t="s">
        <v>2898</v>
      </c>
      <c r="T406" s="310" t="s">
        <v>2898</v>
      </c>
      <c r="U406" s="310" t="s">
        <v>2898</v>
      </c>
      <c r="V406" s="310" t="s">
        <v>2898</v>
      </c>
      <c r="W406" s="310" t="s">
        <v>2898</v>
      </c>
      <c r="X406" s="310" t="s">
        <v>2898</v>
      </c>
      <c r="Y406" s="310" t="s">
        <v>2898</v>
      </c>
      <c r="Z406" s="310" t="s">
        <v>2898</v>
      </c>
      <c r="AA406" s="310" t="s">
        <v>2898</v>
      </c>
      <c r="AB406" s="310" t="s">
        <v>2898</v>
      </c>
      <c r="AC406" s="310" t="s">
        <v>2898</v>
      </c>
      <c r="AD406" s="310" t="s">
        <v>2898</v>
      </c>
      <c r="AE406" s="310" t="s">
        <v>2898</v>
      </c>
      <c r="AF406" s="310" t="s">
        <v>2898</v>
      </c>
      <c r="AG406" s="310" t="s">
        <v>2898</v>
      </c>
      <c r="AH406" s="310" t="s">
        <v>2898</v>
      </c>
      <c r="AI406" s="310" t="s">
        <v>2898</v>
      </c>
      <c r="AJ406" s="310" t="s">
        <v>2898</v>
      </c>
      <c r="AK406" s="310" t="s">
        <v>2898</v>
      </c>
      <c r="AL406" s="310" t="s">
        <v>2898</v>
      </c>
    </row>
    <row r="407" spans="3:38" hidden="1" outlineLevel="1" x14ac:dyDescent="0.3">
      <c r="C407" s="521" t="s">
        <v>3140</v>
      </c>
      <c r="D407" s="590" t="s">
        <v>3448</v>
      </c>
      <c r="E407" s="310" t="s">
        <v>2898</v>
      </c>
      <c r="F407" s="310" t="s">
        <v>2898</v>
      </c>
      <c r="G407" s="310" t="s">
        <v>2898</v>
      </c>
      <c r="H407" s="310" t="s">
        <v>2898</v>
      </c>
      <c r="I407" s="310" t="s">
        <v>2898</v>
      </c>
      <c r="J407" s="310" t="s">
        <v>2898</v>
      </c>
      <c r="K407" s="310" t="s">
        <v>2898</v>
      </c>
      <c r="L407" s="310" t="s">
        <v>2898</v>
      </c>
      <c r="M407" s="310" t="s">
        <v>2898</v>
      </c>
      <c r="N407" s="310" t="s">
        <v>2898</v>
      </c>
      <c r="O407" s="310" t="s">
        <v>2898</v>
      </c>
      <c r="P407" s="310" t="s">
        <v>2898</v>
      </c>
      <c r="Q407" s="310" t="s">
        <v>2898</v>
      </c>
      <c r="R407" s="310" t="s">
        <v>2898</v>
      </c>
      <c r="S407" s="310" t="s">
        <v>2898</v>
      </c>
      <c r="T407" s="310" t="s">
        <v>2898</v>
      </c>
      <c r="U407" s="310" t="s">
        <v>2898</v>
      </c>
      <c r="V407" s="310" t="s">
        <v>2898</v>
      </c>
      <c r="W407" s="310" t="s">
        <v>2898</v>
      </c>
      <c r="X407" s="310" t="s">
        <v>2898</v>
      </c>
      <c r="Y407" s="310" t="s">
        <v>2898</v>
      </c>
      <c r="Z407" s="310" t="s">
        <v>2898</v>
      </c>
      <c r="AA407" s="310" t="s">
        <v>2898</v>
      </c>
      <c r="AB407" s="310" t="s">
        <v>2898</v>
      </c>
      <c r="AC407" s="310" t="s">
        <v>2898</v>
      </c>
      <c r="AD407" s="310" t="s">
        <v>2898</v>
      </c>
      <c r="AE407" s="310" t="s">
        <v>2898</v>
      </c>
      <c r="AF407" s="310" t="s">
        <v>2898</v>
      </c>
      <c r="AG407" s="310" t="s">
        <v>2898</v>
      </c>
      <c r="AH407" s="310" t="s">
        <v>2898</v>
      </c>
      <c r="AI407" s="310" t="s">
        <v>2898</v>
      </c>
      <c r="AJ407" s="310" t="s">
        <v>2898</v>
      </c>
      <c r="AK407" s="310" t="s">
        <v>2898</v>
      </c>
      <c r="AL407" s="310" t="s">
        <v>2898</v>
      </c>
    </row>
    <row r="408" spans="3:38" hidden="1" outlineLevel="1" x14ac:dyDescent="0.3">
      <c r="C408" s="521" t="s">
        <v>3140</v>
      </c>
      <c r="D408" s="590" t="s">
        <v>3449</v>
      </c>
      <c r="E408" s="310" t="s">
        <v>2898</v>
      </c>
      <c r="F408" s="310" t="s">
        <v>2898</v>
      </c>
      <c r="G408" s="310" t="s">
        <v>2898</v>
      </c>
      <c r="H408" s="310" t="s">
        <v>2898</v>
      </c>
      <c r="I408" s="310" t="s">
        <v>2898</v>
      </c>
      <c r="J408" s="310" t="s">
        <v>2898</v>
      </c>
      <c r="K408" s="310" t="s">
        <v>2898</v>
      </c>
      <c r="L408" s="310" t="s">
        <v>2898</v>
      </c>
      <c r="M408" s="310" t="s">
        <v>2898</v>
      </c>
      <c r="N408" s="310" t="s">
        <v>2898</v>
      </c>
      <c r="O408" s="310" t="s">
        <v>2898</v>
      </c>
      <c r="P408" s="310" t="s">
        <v>2898</v>
      </c>
      <c r="Q408" s="310" t="s">
        <v>2898</v>
      </c>
      <c r="R408" s="310" t="s">
        <v>2898</v>
      </c>
      <c r="S408" s="310" t="s">
        <v>2898</v>
      </c>
      <c r="T408" s="310" t="s">
        <v>2898</v>
      </c>
      <c r="U408" s="310" t="s">
        <v>2898</v>
      </c>
      <c r="V408" s="310" t="s">
        <v>2898</v>
      </c>
      <c r="W408" s="310" t="s">
        <v>2898</v>
      </c>
      <c r="X408" s="310" t="s">
        <v>2898</v>
      </c>
      <c r="Y408" s="310" t="s">
        <v>2898</v>
      </c>
      <c r="Z408" s="310" t="s">
        <v>2898</v>
      </c>
      <c r="AA408" s="310" t="s">
        <v>2898</v>
      </c>
      <c r="AB408" s="310" t="s">
        <v>2898</v>
      </c>
      <c r="AC408" s="310" t="s">
        <v>2898</v>
      </c>
      <c r="AD408" s="310" t="s">
        <v>2898</v>
      </c>
      <c r="AE408" s="310" t="s">
        <v>2898</v>
      </c>
      <c r="AF408" s="310" t="s">
        <v>2898</v>
      </c>
      <c r="AG408" s="310" t="s">
        <v>2898</v>
      </c>
      <c r="AH408" s="310" t="s">
        <v>2898</v>
      </c>
      <c r="AI408" s="310" t="s">
        <v>2898</v>
      </c>
      <c r="AJ408" s="310" t="s">
        <v>2898</v>
      </c>
      <c r="AK408" s="310" t="s">
        <v>2898</v>
      </c>
      <c r="AL408" s="310" t="s">
        <v>2898</v>
      </c>
    </row>
    <row r="409" spans="3:38" hidden="1" outlineLevel="1" x14ac:dyDescent="0.3">
      <c r="C409" s="521" t="s">
        <v>3140</v>
      </c>
      <c r="D409" s="590" t="s">
        <v>3450</v>
      </c>
      <c r="E409" s="310" t="s">
        <v>2898</v>
      </c>
      <c r="F409" s="310" t="s">
        <v>2898</v>
      </c>
      <c r="G409" s="310" t="s">
        <v>2898</v>
      </c>
      <c r="H409" s="310" t="s">
        <v>2898</v>
      </c>
      <c r="I409" s="310" t="s">
        <v>2898</v>
      </c>
      <c r="J409" s="310" t="s">
        <v>2898</v>
      </c>
      <c r="K409" s="310" t="s">
        <v>2898</v>
      </c>
      <c r="L409" s="310" t="s">
        <v>2898</v>
      </c>
      <c r="M409" s="310" t="s">
        <v>2898</v>
      </c>
      <c r="N409" s="310" t="s">
        <v>2898</v>
      </c>
      <c r="O409" s="310" t="s">
        <v>2898</v>
      </c>
      <c r="P409" s="310" t="s">
        <v>2898</v>
      </c>
      <c r="Q409" s="310" t="s">
        <v>2898</v>
      </c>
      <c r="R409" s="310" t="s">
        <v>2898</v>
      </c>
      <c r="S409" s="310" t="s">
        <v>2898</v>
      </c>
      <c r="T409" s="310" t="s">
        <v>2898</v>
      </c>
      <c r="U409" s="310" t="s">
        <v>2898</v>
      </c>
      <c r="V409" s="310" t="s">
        <v>2898</v>
      </c>
      <c r="W409" s="310" t="s">
        <v>2898</v>
      </c>
      <c r="X409" s="310" t="s">
        <v>2898</v>
      </c>
      <c r="Y409" s="310" t="s">
        <v>2898</v>
      </c>
      <c r="Z409" s="310" t="s">
        <v>2898</v>
      </c>
      <c r="AA409" s="310" t="s">
        <v>2898</v>
      </c>
      <c r="AB409" s="310" t="s">
        <v>2898</v>
      </c>
      <c r="AC409" s="310" t="s">
        <v>2898</v>
      </c>
      <c r="AD409" s="310" t="s">
        <v>2898</v>
      </c>
      <c r="AE409" s="310" t="s">
        <v>2898</v>
      </c>
      <c r="AF409" s="310" t="s">
        <v>2898</v>
      </c>
      <c r="AG409" s="310" t="s">
        <v>2898</v>
      </c>
      <c r="AH409" s="310" t="s">
        <v>2898</v>
      </c>
      <c r="AI409" s="310" t="s">
        <v>2898</v>
      </c>
      <c r="AJ409" s="310" t="s">
        <v>2898</v>
      </c>
      <c r="AK409" s="310" t="s">
        <v>2898</v>
      </c>
      <c r="AL409" s="310" t="s">
        <v>2898</v>
      </c>
    </row>
    <row r="410" spans="3:38" hidden="1" outlineLevel="1" x14ac:dyDescent="0.3">
      <c r="C410" s="521" t="s">
        <v>3140</v>
      </c>
      <c r="D410" s="590" t="s">
        <v>3451</v>
      </c>
      <c r="E410" s="310" t="s">
        <v>2898</v>
      </c>
      <c r="F410" s="310" t="s">
        <v>2898</v>
      </c>
      <c r="G410" s="310" t="s">
        <v>2898</v>
      </c>
      <c r="H410" s="310" t="s">
        <v>2898</v>
      </c>
      <c r="I410" s="310" t="s">
        <v>2898</v>
      </c>
      <c r="J410" s="310" t="s">
        <v>2898</v>
      </c>
      <c r="K410" s="310" t="s">
        <v>2898</v>
      </c>
      <c r="L410" s="310" t="s">
        <v>2898</v>
      </c>
      <c r="M410" s="310" t="s">
        <v>2898</v>
      </c>
      <c r="N410" s="310" t="s">
        <v>2898</v>
      </c>
      <c r="O410" s="310" t="s">
        <v>2898</v>
      </c>
      <c r="P410" s="310" t="s">
        <v>2898</v>
      </c>
      <c r="Q410" s="310" t="s">
        <v>2898</v>
      </c>
      <c r="R410" s="310" t="s">
        <v>2898</v>
      </c>
      <c r="S410" s="310" t="s">
        <v>2898</v>
      </c>
      <c r="T410" s="310" t="s">
        <v>2898</v>
      </c>
      <c r="U410" s="310" t="s">
        <v>2898</v>
      </c>
      <c r="V410" s="310" t="s">
        <v>2898</v>
      </c>
      <c r="W410" s="310" t="s">
        <v>2898</v>
      </c>
      <c r="X410" s="310" t="s">
        <v>2898</v>
      </c>
      <c r="Y410" s="310" t="s">
        <v>2898</v>
      </c>
      <c r="Z410" s="310" t="s">
        <v>2898</v>
      </c>
      <c r="AA410" s="310" t="s">
        <v>2898</v>
      </c>
      <c r="AB410" s="310" t="s">
        <v>2898</v>
      </c>
      <c r="AC410" s="310" t="s">
        <v>2898</v>
      </c>
      <c r="AD410" s="310" t="s">
        <v>2898</v>
      </c>
      <c r="AE410" s="310" t="s">
        <v>2898</v>
      </c>
      <c r="AF410" s="310" t="s">
        <v>2898</v>
      </c>
      <c r="AG410" s="310" t="s">
        <v>2898</v>
      </c>
      <c r="AH410" s="310" t="s">
        <v>2898</v>
      </c>
      <c r="AI410" s="310" t="s">
        <v>2898</v>
      </c>
      <c r="AJ410" s="310" t="s">
        <v>2898</v>
      </c>
      <c r="AK410" s="310" t="s">
        <v>2898</v>
      </c>
      <c r="AL410" s="310" t="s">
        <v>2898</v>
      </c>
    </row>
    <row r="411" spans="3:38" hidden="1" outlineLevel="1" x14ac:dyDescent="0.3">
      <c r="C411" s="521" t="s">
        <v>3140</v>
      </c>
      <c r="D411" s="590" t="s">
        <v>3452</v>
      </c>
      <c r="E411" s="310" t="s">
        <v>2898</v>
      </c>
      <c r="F411" s="310" t="s">
        <v>2898</v>
      </c>
      <c r="G411" s="310" t="s">
        <v>2898</v>
      </c>
      <c r="H411" s="310" t="s">
        <v>2898</v>
      </c>
      <c r="I411" s="310" t="s">
        <v>2898</v>
      </c>
      <c r="J411" s="310" t="s">
        <v>2898</v>
      </c>
      <c r="K411" s="310" t="s">
        <v>2898</v>
      </c>
      <c r="L411" s="310" t="s">
        <v>2898</v>
      </c>
      <c r="M411" s="310" t="s">
        <v>2898</v>
      </c>
      <c r="N411" s="310" t="s">
        <v>2898</v>
      </c>
      <c r="O411" s="310" t="s">
        <v>2898</v>
      </c>
      <c r="P411" s="310" t="s">
        <v>2898</v>
      </c>
      <c r="Q411" s="310" t="s">
        <v>2898</v>
      </c>
      <c r="R411" s="310" t="s">
        <v>2898</v>
      </c>
      <c r="S411" s="310" t="s">
        <v>2898</v>
      </c>
      <c r="T411" s="310" t="s">
        <v>2898</v>
      </c>
      <c r="U411" s="310" t="s">
        <v>2898</v>
      </c>
      <c r="V411" s="310" t="s">
        <v>2898</v>
      </c>
      <c r="W411" s="310" t="s">
        <v>2898</v>
      </c>
      <c r="X411" s="310" t="s">
        <v>2898</v>
      </c>
      <c r="Y411" s="310" t="s">
        <v>2898</v>
      </c>
      <c r="Z411" s="310" t="s">
        <v>2898</v>
      </c>
      <c r="AA411" s="310" t="s">
        <v>2898</v>
      </c>
      <c r="AB411" s="310" t="s">
        <v>2898</v>
      </c>
      <c r="AC411" s="310" t="s">
        <v>2898</v>
      </c>
      <c r="AD411" s="310" t="s">
        <v>2898</v>
      </c>
      <c r="AE411" s="310" t="s">
        <v>2898</v>
      </c>
      <c r="AF411" s="310" t="s">
        <v>2898</v>
      </c>
      <c r="AG411" s="310" t="s">
        <v>2898</v>
      </c>
      <c r="AH411" s="310" t="s">
        <v>2898</v>
      </c>
      <c r="AI411" s="310" t="s">
        <v>2898</v>
      </c>
      <c r="AJ411" s="310" t="s">
        <v>2898</v>
      </c>
      <c r="AK411" s="310" t="s">
        <v>2898</v>
      </c>
      <c r="AL411" s="310" t="s">
        <v>2898</v>
      </c>
    </row>
    <row r="412" spans="3:38" hidden="1" outlineLevel="1" x14ac:dyDescent="0.3">
      <c r="C412" s="521" t="s">
        <v>3140</v>
      </c>
      <c r="D412" s="590" t="s">
        <v>3453</v>
      </c>
      <c r="E412" s="310" t="s">
        <v>2898</v>
      </c>
      <c r="F412" s="310" t="s">
        <v>2898</v>
      </c>
      <c r="G412" s="310" t="s">
        <v>2898</v>
      </c>
      <c r="H412" s="310" t="s">
        <v>2898</v>
      </c>
      <c r="I412" s="310" t="s">
        <v>2898</v>
      </c>
      <c r="J412" s="310" t="s">
        <v>2898</v>
      </c>
      <c r="K412" s="310" t="s">
        <v>2898</v>
      </c>
      <c r="L412" s="310" t="s">
        <v>2898</v>
      </c>
      <c r="M412" s="310" t="s">
        <v>2898</v>
      </c>
      <c r="N412" s="310" t="s">
        <v>2898</v>
      </c>
      <c r="O412" s="310" t="s">
        <v>2898</v>
      </c>
      <c r="P412" s="310" t="s">
        <v>2898</v>
      </c>
      <c r="Q412" s="310" t="s">
        <v>2898</v>
      </c>
      <c r="R412" s="310" t="s">
        <v>2898</v>
      </c>
      <c r="S412" s="310" t="s">
        <v>2898</v>
      </c>
      <c r="T412" s="310" t="s">
        <v>2898</v>
      </c>
      <c r="U412" s="310" t="s">
        <v>2898</v>
      </c>
      <c r="V412" s="310" t="s">
        <v>2898</v>
      </c>
      <c r="W412" s="310" t="s">
        <v>2898</v>
      </c>
      <c r="X412" s="310" t="s">
        <v>2898</v>
      </c>
      <c r="Y412" s="310" t="s">
        <v>2898</v>
      </c>
      <c r="Z412" s="310" t="s">
        <v>2898</v>
      </c>
      <c r="AA412" s="310" t="s">
        <v>2898</v>
      </c>
      <c r="AB412" s="310" t="s">
        <v>2898</v>
      </c>
      <c r="AC412" s="310" t="s">
        <v>2898</v>
      </c>
      <c r="AD412" s="310" t="s">
        <v>2898</v>
      </c>
      <c r="AE412" s="310" t="s">
        <v>2898</v>
      </c>
      <c r="AF412" s="310" t="s">
        <v>2898</v>
      </c>
      <c r="AG412" s="310" t="s">
        <v>2898</v>
      </c>
      <c r="AH412" s="310" t="s">
        <v>2898</v>
      </c>
      <c r="AI412" s="310" t="s">
        <v>2898</v>
      </c>
      <c r="AJ412" s="310" t="s">
        <v>2898</v>
      </c>
      <c r="AK412" s="310" t="s">
        <v>2898</v>
      </c>
      <c r="AL412" s="310" t="s">
        <v>2898</v>
      </c>
    </row>
    <row r="413" spans="3:38" hidden="1" outlineLevel="1" x14ac:dyDescent="0.3">
      <c r="C413" s="521" t="s">
        <v>3140</v>
      </c>
      <c r="D413" s="590" t="s">
        <v>3454</v>
      </c>
      <c r="E413" s="310" t="s">
        <v>2898</v>
      </c>
      <c r="F413" s="310" t="s">
        <v>2898</v>
      </c>
      <c r="G413" s="310" t="s">
        <v>2898</v>
      </c>
      <c r="H413" s="310" t="s">
        <v>2898</v>
      </c>
      <c r="I413" s="310" t="s">
        <v>2898</v>
      </c>
      <c r="J413" s="310" t="s">
        <v>2898</v>
      </c>
      <c r="K413" s="310" t="s">
        <v>2898</v>
      </c>
      <c r="L413" s="310" t="s">
        <v>2898</v>
      </c>
      <c r="M413" s="310" t="s">
        <v>2898</v>
      </c>
      <c r="N413" s="310" t="s">
        <v>2898</v>
      </c>
      <c r="O413" s="310" t="s">
        <v>2898</v>
      </c>
      <c r="P413" s="310" t="s">
        <v>2898</v>
      </c>
      <c r="Q413" s="310" t="s">
        <v>2898</v>
      </c>
      <c r="R413" s="310" t="s">
        <v>2898</v>
      </c>
      <c r="S413" s="310" t="s">
        <v>2898</v>
      </c>
      <c r="T413" s="310" t="s">
        <v>2898</v>
      </c>
      <c r="U413" s="310" t="s">
        <v>2898</v>
      </c>
      <c r="V413" s="310" t="s">
        <v>2898</v>
      </c>
      <c r="W413" s="310" t="s">
        <v>2898</v>
      </c>
      <c r="X413" s="310" t="s">
        <v>2898</v>
      </c>
      <c r="Y413" s="310" t="s">
        <v>2898</v>
      </c>
      <c r="Z413" s="310" t="s">
        <v>2898</v>
      </c>
      <c r="AA413" s="310" t="s">
        <v>2898</v>
      </c>
      <c r="AB413" s="310" t="s">
        <v>2898</v>
      </c>
      <c r="AC413" s="310" t="s">
        <v>2898</v>
      </c>
      <c r="AD413" s="310" t="s">
        <v>2898</v>
      </c>
      <c r="AE413" s="310" t="s">
        <v>2898</v>
      </c>
      <c r="AF413" s="310" t="s">
        <v>2898</v>
      </c>
      <c r="AG413" s="310" t="s">
        <v>2898</v>
      </c>
      <c r="AH413" s="310" t="s">
        <v>2898</v>
      </c>
      <c r="AI413" s="310" t="s">
        <v>2898</v>
      </c>
      <c r="AJ413" s="310" t="s">
        <v>2898</v>
      </c>
      <c r="AK413" s="310" t="s">
        <v>2898</v>
      </c>
      <c r="AL413" s="310" t="s">
        <v>2898</v>
      </c>
    </row>
    <row r="414" spans="3:38" hidden="1" outlineLevel="1" x14ac:dyDescent="0.3">
      <c r="C414" s="521" t="s">
        <v>3140</v>
      </c>
      <c r="D414" s="590" t="s">
        <v>3455</v>
      </c>
      <c r="E414" s="310" t="s">
        <v>2898</v>
      </c>
      <c r="F414" s="310" t="s">
        <v>2898</v>
      </c>
      <c r="G414" s="310" t="s">
        <v>2898</v>
      </c>
      <c r="H414" s="310" t="s">
        <v>2898</v>
      </c>
      <c r="I414" s="310" t="s">
        <v>2898</v>
      </c>
      <c r="J414" s="310" t="s">
        <v>2898</v>
      </c>
      <c r="K414" s="310" t="s">
        <v>2898</v>
      </c>
      <c r="L414" s="310" t="s">
        <v>2898</v>
      </c>
      <c r="M414" s="310" t="s">
        <v>2898</v>
      </c>
      <c r="N414" s="310" t="s">
        <v>2898</v>
      </c>
      <c r="O414" s="310" t="s">
        <v>2898</v>
      </c>
      <c r="P414" s="310" t="s">
        <v>2898</v>
      </c>
      <c r="Q414" s="310" t="s">
        <v>2898</v>
      </c>
      <c r="R414" s="310" t="s">
        <v>2898</v>
      </c>
      <c r="S414" s="310" t="s">
        <v>2898</v>
      </c>
      <c r="T414" s="310" t="s">
        <v>2898</v>
      </c>
      <c r="U414" s="310" t="s">
        <v>2898</v>
      </c>
      <c r="V414" s="310" t="s">
        <v>2898</v>
      </c>
      <c r="W414" s="310" t="s">
        <v>2898</v>
      </c>
      <c r="X414" s="310" t="s">
        <v>2898</v>
      </c>
      <c r="Y414" s="310" t="s">
        <v>2898</v>
      </c>
      <c r="Z414" s="310" t="s">
        <v>2898</v>
      </c>
      <c r="AA414" s="310" t="s">
        <v>2898</v>
      </c>
      <c r="AB414" s="310" t="s">
        <v>2898</v>
      </c>
      <c r="AC414" s="310" t="s">
        <v>2898</v>
      </c>
      <c r="AD414" s="310" t="s">
        <v>2898</v>
      </c>
      <c r="AE414" s="310" t="s">
        <v>2898</v>
      </c>
      <c r="AF414" s="310" t="s">
        <v>2898</v>
      </c>
      <c r="AG414" s="310" t="s">
        <v>2898</v>
      </c>
      <c r="AH414" s="310" t="s">
        <v>2898</v>
      </c>
      <c r="AI414" s="310" t="s">
        <v>2898</v>
      </c>
      <c r="AJ414" s="310" t="s">
        <v>2898</v>
      </c>
      <c r="AK414" s="310" t="s">
        <v>2898</v>
      </c>
      <c r="AL414" s="310" t="s">
        <v>2898</v>
      </c>
    </row>
    <row r="415" spans="3:38" hidden="1" outlineLevel="1" x14ac:dyDescent="0.3">
      <c r="C415" s="521" t="s">
        <v>3140</v>
      </c>
      <c r="D415" s="590" t="s">
        <v>3456</v>
      </c>
      <c r="E415" s="310" t="s">
        <v>2898</v>
      </c>
      <c r="F415" s="310" t="s">
        <v>2898</v>
      </c>
      <c r="G415" s="310" t="s">
        <v>2898</v>
      </c>
      <c r="H415" s="310" t="s">
        <v>2898</v>
      </c>
      <c r="I415" s="310" t="s">
        <v>2898</v>
      </c>
      <c r="J415" s="310" t="s">
        <v>2898</v>
      </c>
      <c r="K415" s="310" t="s">
        <v>2898</v>
      </c>
      <c r="L415" s="310" t="s">
        <v>2898</v>
      </c>
      <c r="M415" s="310" t="s">
        <v>2898</v>
      </c>
      <c r="N415" s="310" t="s">
        <v>2898</v>
      </c>
      <c r="O415" s="310" t="s">
        <v>2898</v>
      </c>
      <c r="P415" s="310" t="s">
        <v>2898</v>
      </c>
      <c r="Q415" s="310" t="s">
        <v>2898</v>
      </c>
      <c r="R415" s="310" t="s">
        <v>2898</v>
      </c>
      <c r="S415" s="310" t="s">
        <v>2898</v>
      </c>
      <c r="T415" s="310" t="s">
        <v>2898</v>
      </c>
      <c r="U415" s="310" t="s">
        <v>2898</v>
      </c>
      <c r="V415" s="310" t="s">
        <v>2898</v>
      </c>
      <c r="W415" s="310" t="s">
        <v>2898</v>
      </c>
      <c r="X415" s="310" t="s">
        <v>2898</v>
      </c>
      <c r="Y415" s="310" t="s">
        <v>2898</v>
      </c>
      <c r="Z415" s="310" t="s">
        <v>2898</v>
      </c>
      <c r="AA415" s="310" t="s">
        <v>2898</v>
      </c>
      <c r="AB415" s="310" t="s">
        <v>2898</v>
      </c>
      <c r="AC415" s="310" t="s">
        <v>2898</v>
      </c>
      <c r="AD415" s="310" t="s">
        <v>2898</v>
      </c>
      <c r="AE415" s="310" t="s">
        <v>2898</v>
      </c>
      <c r="AF415" s="310" t="s">
        <v>2898</v>
      </c>
      <c r="AG415" s="310" t="s">
        <v>2898</v>
      </c>
      <c r="AH415" s="310" t="s">
        <v>2898</v>
      </c>
      <c r="AI415" s="310" t="s">
        <v>2898</v>
      </c>
      <c r="AJ415" s="310" t="s">
        <v>2898</v>
      </c>
      <c r="AK415" s="310" t="s">
        <v>2898</v>
      </c>
      <c r="AL415" s="310" t="s">
        <v>2898</v>
      </c>
    </row>
    <row r="416" spans="3:38" hidden="1" outlineLevel="1" x14ac:dyDescent="0.3">
      <c r="C416" s="521" t="s">
        <v>3140</v>
      </c>
      <c r="D416" s="590" t="s">
        <v>3457</v>
      </c>
      <c r="E416" s="310" t="s">
        <v>2898</v>
      </c>
      <c r="F416" s="310" t="s">
        <v>2898</v>
      </c>
      <c r="G416" s="310" t="s">
        <v>2898</v>
      </c>
      <c r="H416" s="310" t="s">
        <v>2898</v>
      </c>
      <c r="I416" s="310" t="s">
        <v>2898</v>
      </c>
      <c r="J416" s="310" t="s">
        <v>2898</v>
      </c>
      <c r="K416" s="310" t="s">
        <v>2898</v>
      </c>
      <c r="L416" s="310" t="s">
        <v>2898</v>
      </c>
      <c r="M416" s="310" t="s">
        <v>2898</v>
      </c>
      <c r="N416" s="310" t="s">
        <v>2898</v>
      </c>
      <c r="O416" s="310" t="s">
        <v>2898</v>
      </c>
      <c r="P416" s="310" t="s">
        <v>2898</v>
      </c>
      <c r="Q416" s="310" t="s">
        <v>2898</v>
      </c>
      <c r="R416" s="310" t="s">
        <v>2898</v>
      </c>
      <c r="S416" s="310" t="s">
        <v>2898</v>
      </c>
      <c r="T416" s="310" t="s">
        <v>2898</v>
      </c>
      <c r="U416" s="310" t="s">
        <v>2898</v>
      </c>
      <c r="V416" s="310" t="s">
        <v>2898</v>
      </c>
      <c r="W416" s="310" t="s">
        <v>2898</v>
      </c>
      <c r="X416" s="310" t="s">
        <v>2898</v>
      </c>
      <c r="Y416" s="310" t="s">
        <v>2898</v>
      </c>
      <c r="Z416" s="310" t="s">
        <v>2898</v>
      </c>
      <c r="AA416" s="310" t="s">
        <v>2898</v>
      </c>
      <c r="AB416" s="310" t="s">
        <v>2898</v>
      </c>
      <c r="AC416" s="310" t="s">
        <v>2898</v>
      </c>
      <c r="AD416" s="310" t="s">
        <v>2898</v>
      </c>
      <c r="AE416" s="310" t="s">
        <v>2898</v>
      </c>
      <c r="AF416" s="310" t="s">
        <v>2898</v>
      </c>
      <c r="AG416" s="310" t="s">
        <v>2898</v>
      </c>
      <c r="AH416" s="310" t="s">
        <v>2898</v>
      </c>
      <c r="AI416" s="310" t="s">
        <v>2898</v>
      </c>
      <c r="AJ416" s="310" t="s">
        <v>2898</v>
      </c>
      <c r="AK416" s="310" t="s">
        <v>2898</v>
      </c>
      <c r="AL416" s="310" t="s">
        <v>2898</v>
      </c>
    </row>
    <row r="417" spans="3:38" hidden="1" outlineLevel="1" x14ac:dyDescent="0.3">
      <c r="C417" s="521" t="s">
        <v>3140</v>
      </c>
      <c r="D417" s="590" t="s">
        <v>3458</v>
      </c>
      <c r="E417" s="310" t="s">
        <v>2898</v>
      </c>
      <c r="F417" s="310" t="s">
        <v>2898</v>
      </c>
      <c r="G417" s="310" t="s">
        <v>2898</v>
      </c>
      <c r="H417" s="310" t="s">
        <v>2898</v>
      </c>
      <c r="I417" s="310" t="s">
        <v>2898</v>
      </c>
      <c r="J417" s="310" t="s">
        <v>2898</v>
      </c>
      <c r="K417" s="310" t="s">
        <v>2898</v>
      </c>
      <c r="L417" s="310" t="s">
        <v>2898</v>
      </c>
      <c r="M417" s="310" t="s">
        <v>2898</v>
      </c>
      <c r="N417" s="310" t="s">
        <v>2898</v>
      </c>
      <c r="O417" s="310" t="s">
        <v>2898</v>
      </c>
      <c r="P417" s="310" t="s">
        <v>2898</v>
      </c>
      <c r="Q417" s="310" t="s">
        <v>2898</v>
      </c>
      <c r="R417" s="310" t="s">
        <v>2898</v>
      </c>
      <c r="S417" s="310" t="s">
        <v>2898</v>
      </c>
      <c r="T417" s="310" t="s">
        <v>2898</v>
      </c>
      <c r="U417" s="310" t="s">
        <v>2898</v>
      </c>
      <c r="V417" s="310" t="s">
        <v>2898</v>
      </c>
      <c r="W417" s="310" t="s">
        <v>2898</v>
      </c>
      <c r="X417" s="310" t="s">
        <v>2898</v>
      </c>
      <c r="Y417" s="310" t="s">
        <v>2898</v>
      </c>
      <c r="Z417" s="310" t="s">
        <v>2898</v>
      </c>
      <c r="AA417" s="310" t="s">
        <v>2898</v>
      </c>
      <c r="AB417" s="310" t="s">
        <v>2898</v>
      </c>
      <c r="AC417" s="310" t="s">
        <v>2898</v>
      </c>
      <c r="AD417" s="310" t="s">
        <v>2898</v>
      </c>
      <c r="AE417" s="310" t="s">
        <v>2898</v>
      </c>
      <c r="AF417" s="310" t="s">
        <v>2898</v>
      </c>
      <c r="AG417" s="310" t="s">
        <v>2898</v>
      </c>
      <c r="AH417" s="310" t="s">
        <v>2898</v>
      </c>
      <c r="AI417" s="310" t="s">
        <v>2898</v>
      </c>
      <c r="AJ417" s="310" t="s">
        <v>2898</v>
      </c>
      <c r="AK417" s="310" t="s">
        <v>2898</v>
      </c>
      <c r="AL417" s="310" t="s">
        <v>2898</v>
      </c>
    </row>
    <row r="418" spans="3:38" hidden="1" outlineLevel="1" x14ac:dyDescent="0.3">
      <c r="C418" s="521" t="s">
        <v>3140</v>
      </c>
      <c r="D418" s="590" t="s">
        <v>3459</v>
      </c>
      <c r="E418" s="310" t="s">
        <v>2898</v>
      </c>
      <c r="F418" s="310" t="s">
        <v>2898</v>
      </c>
      <c r="G418" s="310" t="s">
        <v>2898</v>
      </c>
      <c r="H418" s="310" t="s">
        <v>2898</v>
      </c>
      <c r="I418" s="310" t="s">
        <v>2898</v>
      </c>
      <c r="J418" s="310" t="s">
        <v>2898</v>
      </c>
      <c r="K418" s="310" t="s">
        <v>2898</v>
      </c>
      <c r="L418" s="310" t="s">
        <v>2898</v>
      </c>
      <c r="M418" s="310" t="s">
        <v>2898</v>
      </c>
      <c r="N418" s="310" t="s">
        <v>2898</v>
      </c>
      <c r="O418" s="310" t="s">
        <v>2898</v>
      </c>
      <c r="P418" s="310" t="s">
        <v>2898</v>
      </c>
      <c r="Q418" s="310" t="s">
        <v>2898</v>
      </c>
      <c r="R418" s="310" t="s">
        <v>2898</v>
      </c>
      <c r="S418" s="310" t="s">
        <v>2898</v>
      </c>
      <c r="T418" s="310" t="s">
        <v>2898</v>
      </c>
      <c r="U418" s="310" t="s">
        <v>2898</v>
      </c>
      <c r="V418" s="310" t="s">
        <v>2898</v>
      </c>
      <c r="W418" s="310" t="s">
        <v>2898</v>
      </c>
      <c r="X418" s="310" t="s">
        <v>2898</v>
      </c>
      <c r="Y418" s="310" t="s">
        <v>2898</v>
      </c>
      <c r="Z418" s="310" t="s">
        <v>2898</v>
      </c>
      <c r="AA418" s="310" t="s">
        <v>2898</v>
      </c>
      <c r="AB418" s="310" t="s">
        <v>2898</v>
      </c>
      <c r="AC418" s="310" t="s">
        <v>2898</v>
      </c>
      <c r="AD418" s="310" t="s">
        <v>2898</v>
      </c>
      <c r="AE418" s="310" t="s">
        <v>2898</v>
      </c>
      <c r="AF418" s="310" t="s">
        <v>2898</v>
      </c>
      <c r="AG418" s="310" t="s">
        <v>2898</v>
      </c>
      <c r="AH418" s="310" t="s">
        <v>2898</v>
      </c>
      <c r="AI418" s="310" t="s">
        <v>2898</v>
      </c>
      <c r="AJ418" s="310" t="s">
        <v>2898</v>
      </c>
      <c r="AK418" s="310" t="s">
        <v>2898</v>
      </c>
      <c r="AL418" s="310" t="s">
        <v>2898</v>
      </c>
    </row>
    <row r="419" spans="3:38" hidden="1" outlineLevel="1" x14ac:dyDescent="0.3">
      <c r="C419" s="521" t="s">
        <v>3140</v>
      </c>
      <c r="D419" s="590" t="s">
        <v>3460</v>
      </c>
      <c r="E419" s="310" t="s">
        <v>2898</v>
      </c>
      <c r="F419" s="310" t="s">
        <v>2898</v>
      </c>
      <c r="G419" s="310" t="s">
        <v>2898</v>
      </c>
      <c r="H419" s="310" t="s">
        <v>2898</v>
      </c>
      <c r="I419" s="310" t="s">
        <v>2898</v>
      </c>
      <c r="J419" s="310" t="s">
        <v>2898</v>
      </c>
      <c r="K419" s="310" t="s">
        <v>2898</v>
      </c>
      <c r="L419" s="310" t="s">
        <v>2898</v>
      </c>
      <c r="M419" s="310" t="s">
        <v>2898</v>
      </c>
      <c r="N419" s="310" t="s">
        <v>2898</v>
      </c>
      <c r="O419" s="310" t="s">
        <v>2898</v>
      </c>
      <c r="P419" s="310" t="s">
        <v>2898</v>
      </c>
      <c r="Q419" s="310" t="s">
        <v>2898</v>
      </c>
      <c r="R419" s="310" t="s">
        <v>2898</v>
      </c>
      <c r="S419" s="310" t="s">
        <v>2898</v>
      </c>
      <c r="T419" s="310" t="s">
        <v>2898</v>
      </c>
      <c r="U419" s="310" t="s">
        <v>2898</v>
      </c>
      <c r="V419" s="310" t="s">
        <v>2898</v>
      </c>
      <c r="W419" s="310" t="s">
        <v>2898</v>
      </c>
      <c r="X419" s="310" t="s">
        <v>2898</v>
      </c>
      <c r="Y419" s="310" t="s">
        <v>2898</v>
      </c>
      <c r="Z419" s="310" t="s">
        <v>2898</v>
      </c>
      <c r="AA419" s="310" t="s">
        <v>2898</v>
      </c>
      <c r="AB419" s="310" t="s">
        <v>2898</v>
      </c>
      <c r="AC419" s="310" t="s">
        <v>2898</v>
      </c>
      <c r="AD419" s="310" t="s">
        <v>2898</v>
      </c>
      <c r="AE419" s="310" t="s">
        <v>2898</v>
      </c>
      <c r="AF419" s="310" t="s">
        <v>2898</v>
      </c>
      <c r="AG419" s="310" t="s">
        <v>2898</v>
      </c>
      <c r="AH419" s="310" t="s">
        <v>2898</v>
      </c>
      <c r="AI419" s="310" t="s">
        <v>2898</v>
      </c>
      <c r="AJ419" s="310" t="s">
        <v>2898</v>
      </c>
      <c r="AK419" s="310" t="s">
        <v>2898</v>
      </c>
      <c r="AL419" s="310" t="s">
        <v>2898</v>
      </c>
    </row>
    <row r="420" spans="3:38" hidden="1" outlineLevel="1" x14ac:dyDescent="0.3">
      <c r="C420" s="521" t="s">
        <v>3140</v>
      </c>
      <c r="D420" s="590" t="s">
        <v>3461</v>
      </c>
      <c r="E420" s="310" t="s">
        <v>2898</v>
      </c>
      <c r="F420" s="310" t="s">
        <v>2898</v>
      </c>
      <c r="G420" s="310" t="s">
        <v>2898</v>
      </c>
      <c r="H420" s="310" t="s">
        <v>2898</v>
      </c>
      <c r="I420" s="310" t="s">
        <v>2898</v>
      </c>
      <c r="J420" s="310" t="s">
        <v>2898</v>
      </c>
      <c r="K420" s="310" t="s">
        <v>2898</v>
      </c>
      <c r="L420" s="310" t="s">
        <v>2898</v>
      </c>
      <c r="M420" s="310" t="s">
        <v>2898</v>
      </c>
      <c r="N420" s="310" t="s">
        <v>2898</v>
      </c>
      <c r="O420" s="310" t="s">
        <v>2898</v>
      </c>
      <c r="P420" s="310" t="s">
        <v>2898</v>
      </c>
      <c r="Q420" s="310" t="s">
        <v>2898</v>
      </c>
      <c r="R420" s="310" t="s">
        <v>2898</v>
      </c>
      <c r="S420" s="310" t="s">
        <v>2898</v>
      </c>
      <c r="T420" s="310" t="s">
        <v>2898</v>
      </c>
      <c r="U420" s="310" t="s">
        <v>2898</v>
      </c>
      <c r="V420" s="310" t="s">
        <v>2898</v>
      </c>
      <c r="W420" s="310" t="s">
        <v>2898</v>
      </c>
      <c r="X420" s="310" t="s">
        <v>2898</v>
      </c>
      <c r="Y420" s="310" t="s">
        <v>2898</v>
      </c>
      <c r="Z420" s="310" t="s">
        <v>2898</v>
      </c>
      <c r="AA420" s="310" t="s">
        <v>2898</v>
      </c>
      <c r="AB420" s="310" t="s">
        <v>2898</v>
      </c>
      <c r="AC420" s="310" t="s">
        <v>2898</v>
      </c>
      <c r="AD420" s="310" t="s">
        <v>2898</v>
      </c>
      <c r="AE420" s="310" t="s">
        <v>2898</v>
      </c>
      <c r="AF420" s="310" t="s">
        <v>2898</v>
      </c>
      <c r="AG420" s="310" t="s">
        <v>2898</v>
      </c>
      <c r="AH420" s="310" t="s">
        <v>2898</v>
      </c>
      <c r="AI420" s="310" t="s">
        <v>2898</v>
      </c>
      <c r="AJ420" s="310" t="s">
        <v>2898</v>
      </c>
      <c r="AK420" s="310" t="s">
        <v>2898</v>
      </c>
      <c r="AL420" s="310" t="s">
        <v>2898</v>
      </c>
    </row>
    <row r="421" spans="3:38" hidden="1" outlineLevel="1" x14ac:dyDescent="0.3">
      <c r="C421" s="521" t="s">
        <v>3140</v>
      </c>
      <c r="D421" s="590" t="s">
        <v>3462</v>
      </c>
      <c r="E421" s="310" t="s">
        <v>2898</v>
      </c>
      <c r="F421" s="310" t="s">
        <v>2898</v>
      </c>
      <c r="G421" s="310" t="s">
        <v>2898</v>
      </c>
      <c r="H421" s="310" t="s">
        <v>2898</v>
      </c>
      <c r="I421" s="310" t="s">
        <v>2898</v>
      </c>
      <c r="J421" s="310" t="s">
        <v>2898</v>
      </c>
      <c r="K421" s="310" t="s">
        <v>2898</v>
      </c>
      <c r="L421" s="310" t="s">
        <v>2898</v>
      </c>
      <c r="M421" s="310" t="s">
        <v>2898</v>
      </c>
      <c r="N421" s="310" t="s">
        <v>2898</v>
      </c>
      <c r="O421" s="310" t="s">
        <v>2898</v>
      </c>
      <c r="P421" s="310" t="s">
        <v>2898</v>
      </c>
      <c r="Q421" s="310" t="s">
        <v>2898</v>
      </c>
      <c r="R421" s="310" t="s">
        <v>2898</v>
      </c>
      <c r="S421" s="310" t="s">
        <v>2898</v>
      </c>
      <c r="T421" s="310" t="s">
        <v>2898</v>
      </c>
      <c r="U421" s="310" t="s">
        <v>2898</v>
      </c>
      <c r="V421" s="310" t="s">
        <v>2898</v>
      </c>
      <c r="W421" s="310" t="s">
        <v>2898</v>
      </c>
      <c r="X421" s="310" t="s">
        <v>2898</v>
      </c>
      <c r="Y421" s="310" t="s">
        <v>2898</v>
      </c>
      <c r="Z421" s="310" t="s">
        <v>2898</v>
      </c>
      <c r="AA421" s="310" t="s">
        <v>2898</v>
      </c>
      <c r="AB421" s="310" t="s">
        <v>2898</v>
      </c>
      <c r="AC421" s="310" t="s">
        <v>2898</v>
      </c>
      <c r="AD421" s="310" t="s">
        <v>2898</v>
      </c>
      <c r="AE421" s="310" t="s">
        <v>2898</v>
      </c>
      <c r="AF421" s="310" t="s">
        <v>2898</v>
      </c>
      <c r="AG421" s="310" t="s">
        <v>2898</v>
      </c>
      <c r="AH421" s="310" t="s">
        <v>2898</v>
      </c>
      <c r="AI421" s="310" t="s">
        <v>2898</v>
      </c>
      <c r="AJ421" s="310" t="s">
        <v>2898</v>
      </c>
      <c r="AK421" s="310" t="s">
        <v>2898</v>
      </c>
      <c r="AL421" s="310" t="s">
        <v>2898</v>
      </c>
    </row>
    <row r="422" spans="3:38" hidden="1" outlineLevel="1" x14ac:dyDescent="0.3">
      <c r="C422" s="521" t="s">
        <v>3140</v>
      </c>
      <c r="D422" s="590" t="s">
        <v>3463</v>
      </c>
      <c r="E422" s="310" t="s">
        <v>2898</v>
      </c>
      <c r="F422" s="310" t="s">
        <v>2898</v>
      </c>
      <c r="G422" s="310" t="s">
        <v>2898</v>
      </c>
      <c r="H422" s="310" t="s">
        <v>2898</v>
      </c>
      <c r="I422" s="310" t="s">
        <v>2898</v>
      </c>
      <c r="J422" s="310" t="s">
        <v>2898</v>
      </c>
      <c r="K422" s="310" t="s">
        <v>2898</v>
      </c>
      <c r="L422" s="310" t="s">
        <v>2898</v>
      </c>
      <c r="M422" s="310" t="s">
        <v>2898</v>
      </c>
      <c r="N422" s="310" t="s">
        <v>2898</v>
      </c>
      <c r="O422" s="310" t="s">
        <v>2898</v>
      </c>
      <c r="P422" s="310" t="s">
        <v>2898</v>
      </c>
      <c r="Q422" s="310" t="s">
        <v>2898</v>
      </c>
      <c r="R422" s="310" t="s">
        <v>2898</v>
      </c>
      <c r="S422" s="310" t="s">
        <v>2898</v>
      </c>
      <c r="T422" s="310" t="s">
        <v>2898</v>
      </c>
      <c r="U422" s="310" t="s">
        <v>2898</v>
      </c>
      <c r="V422" s="310" t="s">
        <v>2898</v>
      </c>
      <c r="W422" s="310" t="s">
        <v>2898</v>
      </c>
      <c r="X422" s="310" t="s">
        <v>2898</v>
      </c>
      <c r="Y422" s="310" t="s">
        <v>2898</v>
      </c>
      <c r="Z422" s="310" t="s">
        <v>2898</v>
      </c>
      <c r="AA422" s="310" t="s">
        <v>2898</v>
      </c>
      <c r="AB422" s="310" t="s">
        <v>2898</v>
      </c>
      <c r="AC422" s="310" t="s">
        <v>2898</v>
      </c>
      <c r="AD422" s="310" t="s">
        <v>2898</v>
      </c>
      <c r="AE422" s="310" t="s">
        <v>2898</v>
      </c>
      <c r="AF422" s="310" t="s">
        <v>2898</v>
      </c>
      <c r="AG422" s="310" t="s">
        <v>2898</v>
      </c>
      <c r="AH422" s="310" t="s">
        <v>2898</v>
      </c>
      <c r="AI422" s="310" t="s">
        <v>2898</v>
      </c>
      <c r="AJ422" s="310" t="s">
        <v>2898</v>
      </c>
      <c r="AK422" s="310" t="s">
        <v>2898</v>
      </c>
      <c r="AL422" s="310" t="s">
        <v>2898</v>
      </c>
    </row>
    <row r="423" spans="3:38" hidden="1" outlineLevel="1" x14ac:dyDescent="0.3">
      <c r="C423" s="521" t="s">
        <v>3140</v>
      </c>
      <c r="D423" s="590" t="s">
        <v>3464</v>
      </c>
      <c r="E423" s="310" t="s">
        <v>2898</v>
      </c>
      <c r="F423" s="310" t="s">
        <v>2898</v>
      </c>
      <c r="G423" s="310" t="s">
        <v>2898</v>
      </c>
      <c r="H423" s="310" t="s">
        <v>2898</v>
      </c>
      <c r="I423" s="310" t="s">
        <v>2898</v>
      </c>
      <c r="J423" s="310" t="s">
        <v>2898</v>
      </c>
      <c r="K423" s="310" t="s">
        <v>2898</v>
      </c>
      <c r="L423" s="310" t="s">
        <v>2898</v>
      </c>
      <c r="M423" s="310" t="s">
        <v>2898</v>
      </c>
      <c r="N423" s="310" t="s">
        <v>2898</v>
      </c>
      <c r="O423" s="310" t="s">
        <v>2898</v>
      </c>
      <c r="P423" s="310" t="s">
        <v>2898</v>
      </c>
      <c r="Q423" s="310" t="s">
        <v>2898</v>
      </c>
      <c r="R423" s="310" t="s">
        <v>2898</v>
      </c>
      <c r="S423" s="310" t="s">
        <v>2898</v>
      </c>
      <c r="T423" s="310" t="s">
        <v>2898</v>
      </c>
      <c r="U423" s="310" t="s">
        <v>2898</v>
      </c>
      <c r="V423" s="310" t="s">
        <v>2898</v>
      </c>
      <c r="W423" s="310" t="s">
        <v>2898</v>
      </c>
      <c r="X423" s="310" t="s">
        <v>2898</v>
      </c>
      <c r="Y423" s="310" t="s">
        <v>2898</v>
      </c>
      <c r="Z423" s="310" t="s">
        <v>2898</v>
      </c>
      <c r="AA423" s="310" t="s">
        <v>2898</v>
      </c>
      <c r="AB423" s="310" t="s">
        <v>2898</v>
      </c>
      <c r="AC423" s="310" t="s">
        <v>2898</v>
      </c>
      <c r="AD423" s="310" t="s">
        <v>2898</v>
      </c>
      <c r="AE423" s="310" t="s">
        <v>2898</v>
      </c>
      <c r="AF423" s="310" t="s">
        <v>2898</v>
      </c>
      <c r="AG423" s="310" t="s">
        <v>2898</v>
      </c>
      <c r="AH423" s="310" t="s">
        <v>2898</v>
      </c>
      <c r="AI423" s="310" t="s">
        <v>2898</v>
      </c>
      <c r="AJ423" s="310" t="s">
        <v>2898</v>
      </c>
      <c r="AK423" s="310" t="s">
        <v>2898</v>
      </c>
      <c r="AL423" s="310" t="s">
        <v>2898</v>
      </c>
    </row>
    <row r="424" spans="3:38" hidden="1" outlineLevel="1" x14ac:dyDescent="0.3">
      <c r="C424" s="521" t="s">
        <v>3140</v>
      </c>
      <c r="D424" s="590" t="s">
        <v>3465</v>
      </c>
      <c r="E424" s="310" t="s">
        <v>2898</v>
      </c>
      <c r="F424" s="310" t="s">
        <v>2898</v>
      </c>
      <c r="G424" s="310" t="s">
        <v>2898</v>
      </c>
      <c r="H424" s="310" t="s">
        <v>2898</v>
      </c>
      <c r="I424" s="310" t="s">
        <v>2898</v>
      </c>
      <c r="J424" s="310" t="s">
        <v>2898</v>
      </c>
      <c r="K424" s="310" t="s">
        <v>2898</v>
      </c>
      <c r="L424" s="310" t="s">
        <v>2898</v>
      </c>
      <c r="M424" s="310" t="s">
        <v>2898</v>
      </c>
      <c r="N424" s="310" t="s">
        <v>2898</v>
      </c>
      <c r="O424" s="310" t="s">
        <v>2898</v>
      </c>
      <c r="P424" s="310" t="s">
        <v>2898</v>
      </c>
      <c r="Q424" s="310" t="s">
        <v>2898</v>
      </c>
      <c r="R424" s="310" t="s">
        <v>2898</v>
      </c>
      <c r="S424" s="310" t="s">
        <v>2898</v>
      </c>
      <c r="T424" s="310" t="s">
        <v>2898</v>
      </c>
      <c r="U424" s="310" t="s">
        <v>2898</v>
      </c>
      <c r="V424" s="310" t="s">
        <v>2898</v>
      </c>
      <c r="W424" s="310" t="s">
        <v>2898</v>
      </c>
      <c r="X424" s="310" t="s">
        <v>2898</v>
      </c>
      <c r="Y424" s="310" t="s">
        <v>2898</v>
      </c>
      <c r="Z424" s="310" t="s">
        <v>2898</v>
      </c>
      <c r="AA424" s="310" t="s">
        <v>2898</v>
      </c>
      <c r="AB424" s="310" t="s">
        <v>2898</v>
      </c>
      <c r="AC424" s="310" t="s">
        <v>2898</v>
      </c>
      <c r="AD424" s="310" t="s">
        <v>2898</v>
      </c>
      <c r="AE424" s="310" t="s">
        <v>2898</v>
      </c>
      <c r="AF424" s="310" t="s">
        <v>2898</v>
      </c>
      <c r="AG424" s="310" t="s">
        <v>2898</v>
      </c>
      <c r="AH424" s="310" t="s">
        <v>2898</v>
      </c>
      <c r="AI424" s="310" t="s">
        <v>2898</v>
      </c>
      <c r="AJ424" s="310" t="s">
        <v>2898</v>
      </c>
      <c r="AK424" s="310" t="s">
        <v>2898</v>
      </c>
      <c r="AL424" s="310" t="s">
        <v>2898</v>
      </c>
    </row>
    <row r="425" spans="3:38" hidden="1" outlineLevel="1" x14ac:dyDescent="0.3">
      <c r="C425" s="521" t="s">
        <v>3140</v>
      </c>
      <c r="D425" s="590" t="s">
        <v>3466</v>
      </c>
      <c r="E425" s="310" t="s">
        <v>2898</v>
      </c>
      <c r="F425" s="310" t="s">
        <v>2898</v>
      </c>
      <c r="G425" s="310" t="s">
        <v>2898</v>
      </c>
      <c r="H425" s="310" t="s">
        <v>2898</v>
      </c>
      <c r="I425" s="310" t="s">
        <v>2898</v>
      </c>
      <c r="J425" s="310" t="s">
        <v>2898</v>
      </c>
      <c r="K425" s="310" t="s">
        <v>2898</v>
      </c>
      <c r="L425" s="310" t="s">
        <v>2898</v>
      </c>
      <c r="M425" s="310" t="s">
        <v>2898</v>
      </c>
      <c r="N425" s="310" t="s">
        <v>2898</v>
      </c>
      <c r="O425" s="310" t="s">
        <v>2898</v>
      </c>
      <c r="P425" s="310" t="s">
        <v>2898</v>
      </c>
      <c r="Q425" s="310" t="s">
        <v>2898</v>
      </c>
      <c r="R425" s="310" t="s">
        <v>2898</v>
      </c>
      <c r="S425" s="310" t="s">
        <v>2898</v>
      </c>
      <c r="T425" s="310" t="s">
        <v>2898</v>
      </c>
      <c r="U425" s="310" t="s">
        <v>2898</v>
      </c>
      <c r="V425" s="310" t="s">
        <v>2898</v>
      </c>
      <c r="W425" s="310" t="s">
        <v>2898</v>
      </c>
      <c r="X425" s="310" t="s">
        <v>2898</v>
      </c>
      <c r="Y425" s="310" t="s">
        <v>2898</v>
      </c>
      <c r="Z425" s="310" t="s">
        <v>2898</v>
      </c>
      <c r="AA425" s="310" t="s">
        <v>2898</v>
      </c>
      <c r="AB425" s="310" t="s">
        <v>2898</v>
      </c>
      <c r="AC425" s="310" t="s">
        <v>2898</v>
      </c>
      <c r="AD425" s="310" t="s">
        <v>2898</v>
      </c>
      <c r="AE425" s="310" t="s">
        <v>2898</v>
      </c>
      <c r="AF425" s="310" t="s">
        <v>2898</v>
      </c>
      <c r="AG425" s="310" t="s">
        <v>2898</v>
      </c>
      <c r="AH425" s="310" t="s">
        <v>2898</v>
      </c>
      <c r="AI425" s="310" t="s">
        <v>2898</v>
      </c>
      <c r="AJ425" s="310" t="s">
        <v>2898</v>
      </c>
      <c r="AK425" s="310" t="s">
        <v>2898</v>
      </c>
      <c r="AL425" s="310" t="s">
        <v>2898</v>
      </c>
    </row>
    <row r="426" spans="3:38" hidden="1" outlineLevel="1" x14ac:dyDescent="0.3">
      <c r="C426" s="521" t="s">
        <v>3140</v>
      </c>
      <c r="D426" s="590" t="s">
        <v>3467</v>
      </c>
      <c r="E426" s="310" t="s">
        <v>2898</v>
      </c>
      <c r="F426" s="310" t="s">
        <v>2898</v>
      </c>
      <c r="G426" s="310" t="s">
        <v>2898</v>
      </c>
      <c r="H426" s="310" t="s">
        <v>2898</v>
      </c>
      <c r="I426" s="310" t="s">
        <v>2898</v>
      </c>
      <c r="J426" s="310" t="s">
        <v>2898</v>
      </c>
      <c r="K426" s="310" t="s">
        <v>2898</v>
      </c>
      <c r="L426" s="310" t="s">
        <v>2898</v>
      </c>
      <c r="M426" s="310" t="s">
        <v>2898</v>
      </c>
      <c r="N426" s="310" t="s">
        <v>2898</v>
      </c>
      <c r="O426" s="310" t="s">
        <v>2898</v>
      </c>
      <c r="P426" s="310" t="s">
        <v>2898</v>
      </c>
      <c r="Q426" s="310" t="s">
        <v>2898</v>
      </c>
      <c r="R426" s="310" t="s">
        <v>2898</v>
      </c>
      <c r="S426" s="310" t="s">
        <v>2898</v>
      </c>
      <c r="T426" s="310" t="s">
        <v>2898</v>
      </c>
      <c r="U426" s="310" t="s">
        <v>2898</v>
      </c>
      <c r="V426" s="310" t="s">
        <v>2898</v>
      </c>
      <c r="W426" s="310" t="s">
        <v>2898</v>
      </c>
      <c r="X426" s="310" t="s">
        <v>2898</v>
      </c>
      <c r="Y426" s="310" t="s">
        <v>2898</v>
      </c>
      <c r="Z426" s="310" t="s">
        <v>2898</v>
      </c>
      <c r="AA426" s="310" t="s">
        <v>2898</v>
      </c>
      <c r="AB426" s="310" t="s">
        <v>2898</v>
      </c>
      <c r="AC426" s="310" t="s">
        <v>2898</v>
      </c>
      <c r="AD426" s="310" t="s">
        <v>2898</v>
      </c>
      <c r="AE426" s="310" t="s">
        <v>2898</v>
      </c>
      <c r="AF426" s="310" t="s">
        <v>2898</v>
      </c>
      <c r="AG426" s="310" t="s">
        <v>2898</v>
      </c>
      <c r="AH426" s="310" t="s">
        <v>2898</v>
      </c>
      <c r="AI426" s="310" t="s">
        <v>2898</v>
      </c>
      <c r="AJ426" s="310" t="s">
        <v>2898</v>
      </c>
      <c r="AK426" s="310" t="s">
        <v>2898</v>
      </c>
      <c r="AL426" s="310" t="s">
        <v>2898</v>
      </c>
    </row>
    <row r="427" spans="3:38" hidden="1" outlineLevel="1" x14ac:dyDescent="0.3">
      <c r="C427" s="521" t="s">
        <v>3140</v>
      </c>
      <c r="D427" s="590" t="s">
        <v>3468</v>
      </c>
      <c r="E427" s="310" t="s">
        <v>2898</v>
      </c>
      <c r="F427" s="310" t="s">
        <v>2898</v>
      </c>
      <c r="G427" s="310" t="s">
        <v>2898</v>
      </c>
      <c r="H427" s="310" t="s">
        <v>2898</v>
      </c>
      <c r="I427" s="310" t="s">
        <v>2898</v>
      </c>
      <c r="J427" s="310" t="s">
        <v>2898</v>
      </c>
      <c r="K427" s="310" t="s">
        <v>2898</v>
      </c>
      <c r="L427" s="310" t="s">
        <v>2898</v>
      </c>
      <c r="M427" s="310" t="s">
        <v>2898</v>
      </c>
      <c r="N427" s="310" t="s">
        <v>2898</v>
      </c>
      <c r="O427" s="310" t="s">
        <v>2898</v>
      </c>
      <c r="P427" s="310" t="s">
        <v>2898</v>
      </c>
      <c r="Q427" s="310" t="s">
        <v>2898</v>
      </c>
      <c r="R427" s="310" t="s">
        <v>2898</v>
      </c>
      <c r="S427" s="310" t="s">
        <v>2898</v>
      </c>
      <c r="T427" s="310" t="s">
        <v>2898</v>
      </c>
      <c r="U427" s="310" t="s">
        <v>2898</v>
      </c>
      <c r="V427" s="310" t="s">
        <v>2898</v>
      </c>
      <c r="W427" s="310" t="s">
        <v>2898</v>
      </c>
      <c r="X427" s="310" t="s">
        <v>2898</v>
      </c>
      <c r="Y427" s="310" t="s">
        <v>2898</v>
      </c>
      <c r="Z427" s="310" t="s">
        <v>2898</v>
      </c>
      <c r="AA427" s="310" t="s">
        <v>2898</v>
      </c>
      <c r="AB427" s="310" t="s">
        <v>2898</v>
      </c>
      <c r="AC427" s="310" t="s">
        <v>2898</v>
      </c>
      <c r="AD427" s="310" t="s">
        <v>2898</v>
      </c>
      <c r="AE427" s="310" t="s">
        <v>2898</v>
      </c>
      <c r="AF427" s="310" t="s">
        <v>2898</v>
      </c>
      <c r="AG427" s="310" t="s">
        <v>2898</v>
      </c>
      <c r="AH427" s="310" t="s">
        <v>2898</v>
      </c>
      <c r="AI427" s="310" t="s">
        <v>2898</v>
      </c>
      <c r="AJ427" s="310" t="s">
        <v>2898</v>
      </c>
      <c r="AK427" s="310" t="s">
        <v>2898</v>
      </c>
      <c r="AL427" s="310" t="s">
        <v>2898</v>
      </c>
    </row>
    <row r="428" spans="3:38" hidden="1" outlineLevel="1" x14ac:dyDescent="0.3">
      <c r="C428" s="521" t="s">
        <v>3140</v>
      </c>
      <c r="D428" s="590" t="s">
        <v>3469</v>
      </c>
      <c r="E428" s="310" t="s">
        <v>2898</v>
      </c>
      <c r="F428" s="310" t="s">
        <v>2898</v>
      </c>
      <c r="G428" s="310" t="s">
        <v>2898</v>
      </c>
      <c r="H428" s="310" t="s">
        <v>2898</v>
      </c>
      <c r="I428" s="310" t="s">
        <v>2898</v>
      </c>
      <c r="J428" s="310" t="s">
        <v>2898</v>
      </c>
      <c r="K428" s="310" t="s">
        <v>2898</v>
      </c>
      <c r="L428" s="310" t="s">
        <v>2898</v>
      </c>
      <c r="M428" s="310" t="s">
        <v>2898</v>
      </c>
      <c r="N428" s="310" t="s">
        <v>2898</v>
      </c>
      <c r="O428" s="310" t="s">
        <v>2898</v>
      </c>
      <c r="P428" s="310" t="s">
        <v>2898</v>
      </c>
      <c r="Q428" s="310" t="s">
        <v>2898</v>
      </c>
      <c r="R428" s="310" t="s">
        <v>2898</v>
      </c>
      <c r="S428" s="310" t="s">
        <v>2898</v>
      </c>
      <c r="T428" s="310" t="s">
        <v>2898</v>
      </c>
      <c r="U428" s="310" t="s">
        <v>2898</v>
      </c>
      <c r="V428" s="310" t="s">
        <v>2898</v>
      </c>
      <c r="W428" s="310" t="s">
        <v>2898</v>
      </c>
      <c r="X428" s="310" t="s">
        <v>2898</v>
      </c>
      <c r="Y428" s="310" t="s">
        <v>2898</v>
      </c>
      <c r="Z428" s="310" t="s">
        <v>2898</v>
      </c>
      <c r="AA428" s="310" t="s">
        <v>2898</v>
      </c>
      <c r="AB428" s="310" t="s">
        <v>2898</v>
      </c>
      <c r="AC428" s="310" t="s">
        <v>2898</v>
      </c>
      <c r="AD428" s="310" t="s">
        <v>2898</v>
      </c>
      <c r="AE428" s="310" t="s">
        <v>2898</v>
      </c>
      <c r="AF428" s="310" t="s">
        <v>2898</v>
      </c>
      <c r="AG428" s="310" t="s">
        <v>2898</v>
      </c>
      <c r="AH428" s="310" t="s">
        <v>2898</v>
      </c>
      <c r="AI428" s="310" t="s">
        <v>2898</v>
      </c>
      <c r="AJ428" s="310" t="s">
        <v>2898</v>
      </c>
      <c r="AK428" s="310" t="s">
        <v>2898</v>
      </c>
      <c r="AL428" s="310" t="s">
        <v>2898</v>
      </c>
    </row>
    <row r="429" spans="3:38" hidden="1" outlineLevel="1" x14ac:dyDescent="0.3">
      <c r="C429" s="521" t="s">
        <v>3140</v>
      </c>
      <c r="D429" s="590" t="s">
        <v>3470</v>
      </c>
      <c r="E429" s="310" t="s">
        <v>2898</v>
      </c>
      <c r="F429" s="310" t="s">
        <v>2898</v>
      </c>
      <c r="G429" s="310" t="s">
        <v>2898</v>
      </c>
      <c r="H429" s="310" t="s">
        <v>2898</v>
      </c>
      <c r="I429" s="310" t="s">
        <v>2898</v>
      </c>
      <c r="J429" s="310" t="s">
        <v>2898</v>
      </c>
      <c r="K429" s="310" t="s">
        <v>2898</v>
      </c>
      <c r="L429" s="310" t="s">
        <v>2898</v>
      </c>
      <c r="M429" s="310" t="s">
        <v>2898</v>
      </c>
      <c r="N429" s="310" t="s">
        <v>2898</v>
      </c>
      <c r="O429" s="310" t="s">
        <v>2898</v>
      </c>
      <c r="P429" s="310" t="s">
        <v>2898</v>
      </c>
      <c r="Q429" s="310" t="s">
        <v>2898</v>
      </c>
      <c r="R429" s="310" t="s">
        <v>2898</v>
      </c>
      <c r="S429" s="310" t="s">
        <v>2898</v>
      </c>
      <c r="T429" s="310" t="s">
        <v>2898</v>
      </c>
      <c r="U429" s="310" t="s">
        <v>2898</v>
      </c>
      <c r="V429" s="310" t="s">
        <v>2898</v>
      </c>
      <c r="W429" s="310" t="s">
        <v>2898</v>
      </c>
      <c r="X429" s="310" t="s">
        <v>2898</v>
      </c>
      <c r="Y429" s="310" t="s">
        <v>2898</v>
      </c>
      <c r="Z429" s="310" t="s">
        <v>2898</v>
      </c>
      <c r="AA429" s="310" t="s">
        <v>2898</v>
      </c>
      <c r="AB429" s="310" t="s">
        <v>2898</v>
      </c>
      <c r="AC429" s="310" t="s">
        <v>2898</v>
      </c>
      <c r="AD429" s="310" t="s">
        <v>2898</v>
      </c>
      <c r="AE429" s="310" t="s">
        <v>2898</v>
      </c>
      <c r="AF429" s="310" t="s">
        <v>2898</v>
      </c>
      <c r="AG429" s="310" t="s">
        <v>2898</v>
      </c>
      <c r="AH429" s="310" t="s">
        <v>2898</v>
      </c>
      <c r="AI429" s="310" t="s">
        <v>2898</v>
      </c>
      <c r="AJ429" s="310" t="s">
        <v>2898</v>
      </c>
      <c r="AK429" s="310" t="s">
        <v>2898</v>
      </c>
      <c r="AL429" s="310" t="s">
        <v>2898</v>
      </c>
    </row>
    <row r="430" spans="3:38" hidden="1" outlineLevel="1" x14ac:dyDescent="0.3">
      <c r="C430" s="521" t="s">
        <v>3140</v>
      </c>
      <c r="D430" s="590" t="s">
        <v>3471</v>
      </c>
      <c r="E430" s="310" t="s">
        <v>2898</v>
      </c>
      <c r="F430" s="310" t="s">
        <v>2898</v>
      </c>
      <c r="G430" s="310" t="s">
        <v>2898</v>
      </c>
      <c r="H430" s="310" t="s">
        <v>2898</v>
      </c>
      <c r="I430" s="310" t="s">
        <v>2898</v>
      </c>
      <c r="J430" s="310" t="s">
        <v>2898</v>
      </c>
      <c r="K430" s="310" t="s">
        <v>2898</v>
      </c>
      <c r="L430" s="310" t="s">
        <v>2898</v>
      </c>
      <c r="M430" s="310" t="s">
        <v>2898</v>
      </c>
      <c r="N430" s="310" t="s">
        <v>2898</v>
      </c>
      <c r="O430" s="310" t="s">
        <v>2898</v>
      </c>
      <c r="P430" s="310" t="s">
        <v>2898</v>
      </c>
      <c r="Q430" s="310" t="s">
        <v>2898</v>
      </c>
      <c r="R430" s="310" t="s">
        <v>2898</v>
      </c>
      <c r="S430" s="310" t="s">
        <v>2898</v>
      </c>
      <c r="T430" s="310" t="s">
        <v>2898</v>
      </c>
      <c r="U430" s="310" t="s">
        <v>2898</v>
      </c>
      <c r="V430" s="310" t="s">
        <v>2898</v>
      </c>
      <c r="W430" s="310" t="s">
        <v>2898</v>
      </c>
      <c r="X430" s="310" t="s">
        <v>2898</v>
      </c>
      <c r="Y430" s="310" t="s">
        <v>2898</v>
      </c>
      <c r="Z430" s="310" t="s">
        <v>2898</v>
      </c>
      <c r="AA430" s="310" t="s">
        <v>2898</v>
      </c>
      <c r="AB430" s="310" t="s">
        <v>2898</v>
      </c>
      <c r="AC430" s="310" t="s">
        <v>2898</v>
      </c>
      <c r="AD430" s="310" t="s">
        <v>2898</v>
      </c>
      <c r="AE430" s="310" t="s">
        <v>2898</v>
      </c>
      <c r="AF430" s="310" t="s">
        <v>2898</v>
      </c>
      <c r="AG430" s="310" t="s">
        <v>2898</v>
      </c>
      <c r="AH430" s="310" t="s">
        <v>2898</v>
      </c>
      <c r="AI430" s="310" t="s">
        <v>2898</v>
      </c>
      <c r="AJ430" s="310" t="s">
        <v>2898</v>
      </c>
      <c r="AK430" s="310" t="s">
        <v>2898</v>
      </c>
      <c r="AL430" s="310" t="s">
        <v>2898</v>
      </c>
    </row>
    <row r="431" spans="3:38" hidden="1" outlineLevel="1" x14ac:dyDescent="0.3">
      <c r="C431" s="521" t="s">
        <v>3140</v>
      </c>
      <c r="D431" s="590" t="s">
        <v>3472</v>
      </c>
      <c r="E431" s="310" t="s">
        <v>2898</v>
      </c>
      <c r="F431" s="310" t="s">
        <v>2898</v>
      </c>
      <c r="G431" s="310" t="s">
        <v>2898</v>
      </c>
      <c r="H431" s="310" t="s">
        <v>2898</v>
      </c>
      <c r="I431" s="310" t="s">
        <v>2898</v>
      </c>
      <c r="J431" s="310" t="s">
        <v>2898</v>
      </c>
      <c r="K431" s="310" t="s">
        <v>2898</v>
      </c>
      <c r="L431" s="310" t="s">
        <v>2898</v>
      </c>
      <c r="M431" s="310" t="s">
        <v>2898</v>
      </c>
      <c r="N431" s="310" t="s">
        <v>2898</v>
      </c>
      <c r="O431" s="310" t="s">
        <v>2898</v>
      </c>
      <c r="P431" s="310" t="s">
        <v>2898</v>
      </c>
      <c r="Q431" s="310" t="s">
        <v>2898</v>
      </c>
      <c r="R431" s="310" t="s">
        <v>2898</v>
      </c>
      <c r="S431" s="310" t="s">
        <v>2898</v>
      </c>
      <c r="T431" s="310" t="s">
        <v>2898</v>
      </c>
      <c r="U431" s="310" t="s">
        <v>2898</v>
      </c>
      <c r="V431" s="310" t="s">
        <v>2898</v>
      </c>
      <c r="W431" s="310" t="s">
        <v>2898</v>
      </c>
      <c r="X431" s="310" t="s">
        <v>2898</v>
      </c>
      <c r="Y431" s="310" t="s">
        <v>2898</v>
      </c>
      <c r="Z431" s="310" t="s">
        <v>2898</v>
      </c>
      <c r="AA431" s="310" t="s">
        <v>2898</v>
      </c>
      <c r="AB431" s="310" t="s">
        <v>2898</v>
      </c>
      <c r="AC431" s="310" t="s">
        <v>2898</v>
      </c>
      <c r="AD431" s="310" t="s">
        <v>2898</v>
      </c>
      <c r="AE431" s="310" t="s">
        <v>2898</v>
      </c>
      <c r="AF431" s="310" t="s">
        <v>2898</v>
      </c>
      <c r="AG431" s="310" t="s">
        <v>2898</v>
      </c>
      <c r="AH431" s="310" t="s">
        <v>2898</v>
      </c>
      <c r="AI431" s="310" t="s">
        <v>2898</v>
      </c>
      <c r="AJ431" s="310" t="s">
        <v>2898</v>
      </c>
      <c r="AK431" s="310" t="s">
        <v>2898</v>
      </c>
      <c r="AL431" s="310" t="s">
        <v>2898</v>
      </c>
    </row>
    <row r="432" spans="3:38" hidden="1" outlineLevel="1" x14ac:dyDescent="0.3">
      <c r="C432" s="521" t="s">
        <v>3140</v>
      </c>
      <c r="D432" s="590" t="s">
        <v>3473</v>
      </c>
      <c r="E432" s="310" t="s">
        <v>2898</v>
      </c>
      <c r="F432" s="310" t="s">
        <v>2898</v>
      </c>
      <c r="G432" s="310" t="s">
        <v>2898</v>
      </c>
      <c r="H432" s="310" t="s">
        <v>2898</v>
      </c>
      <c r="I432" s="310" t="s">
        <v>2898</v>
      </c>
      <c r="J432" s="310" t="s">
        <v>2898</v>
      </c>
      <c r="K432" s="310" t="s">
        <v>2898</v>
      </c>
      <c r="L432" s="310" t="s">
        <v>2898</v>
      </c>
      <c r="M432" s="310" t="s">
        <v>2898</v>
      </c>
      <c r="N432" s="310" t="s">
        <v>2898</v>
      </c>
      <c r="O432" s="310" t="s">
        <v>2898</v>
      </c>
      <c r="P432" s="310" t="s">
        <v>2898</v>
      </c>
      <c r="Q432" s="310" t="s">
        <v>2898</v>
      </c>
      <c r="R432" s="310" t="s">
        <v>2898</v>
      </c>
      <c r="S432" s="310" t="s">
        <v>2898</v>
      </c>
      <c r="T432" s="310" t="s">
        <v>2898</v>
      </c>
      <c r="U432" s="310" t="s">
        <v>2898</v>
      </c>
      <c r="V432" s="310" t="s">
        <v>2898</v>
      </c>
      <c r="W432" s="310" t="s">
        <v>2898</v>
      </c>
      <c r="X432" s="310" t="s">
        <v>2898</v>
      </c>
      <c r="Y432" s="310" t="s">
        <v>2898</v>
      </c>
      <c r="Z432" s="310" t="s">
        <v>2898</v>
      </c>
      <c r="AA432" s="310" t="s">
        <v>2898</v>
      </c>
      <c r="AB432" s="310" t="s">
        <v>2898</v>
      </c>
      <c r="AC432" s="310" t="s">
        <v>2898</v>
      </c>
      <c r="AD432" s="310" t="s">
        <v>2898</v>
      </c>
      <c r="AE432" s="310" t="s">
        <v>2898</v>
      </c>
      <c r="AF432" s="310" t="s">
        <v>2898</v>
      </c>
      <c r="AG432" s="310" t="s">
        <v>2898</v>
      </c>
      <c r="AH432" s="310" t="s">
        <v>2898</v>
      </c>
      <c r="AI432" s="310" t="s">
        <v>2898</v>
      </c>
      <c r="AJ432" s="310" t="s">
        <v>2898</v>
      </c>
      <c r="AK432" s="310" t="s">
        <v>2898</v>
      </c>
      <c r="AL432" s="310" t="s">
        <v>2898</v>
      </c>
    </row>
    <row r="433" spans="3:38" hidden="1" outlineLevel="1" x14ac:dyDescent="0.3">
      <c r="C433" s="521" t="s">
        <v>3140</v>
      </c>
      <c r="D433" s="590" t="s">
        <v>3474</v>
      </c>
      <c r="E433" s="310" t="s">
        <v>2898</v>
      </c>
      <c r="F433" s="310" t="s">
        <v>2898</v>
      </c>
      <c r="G433" s="310" t="s">
        <v>2898</v>
      </c>
      <c r="H433" s="310" t="s">
        <v>2898</v>
      </c>
      <c r="I433" s="310" t="s">
        <v>2898</v>
      </c>
      <c r="J433" s="310" t="s">
        <v>2898</v>
      </c>
      <c r="K433" s="310" t="s">
        <v>2898</v>
      </c>
      <c r="L433" s="310" t="s">
        <v>2898</v>
      </c>
      <c r="M433" s="310" t="s">
        <v>2898</v>
      </c>
      <c r="N433" s="310" t="s">
        <v>2898</v>
      </c>
      <c r="O433" s="310" t="s">
        <v>2898</v>
      </c>
      <c r="P433" s="310" t="s">
        <v>2898</v>
      </c>
      <c r="Q433" s="310" t="s">
        <v>2898</v>
      </c>
      <c r="R433" s="310" t="s">
        <v>2898</v>
      </c>
      <c r="S433" s="310" t="s">
        <v>2898</v>
      </c>
      <c r="T433" s="310" t="s">
        <v>2898</v>
      </c>
      <c r="U433" s="310" t="s">
        <v>2898</v>
      </c>
      <c r="V433" s="310" t="s">
        <v>2898</v>
      </c>
      <c r="W433" s="310" t="s">
        <v>2898</v>
      </c>
      <c r="X433" s="310" t="s">
        <v>2898</v>
      </c>
      <c r="Y433" s="310" t="s">
        <v>2898</v>
      </c>
      <c r="Z433" s="310" t="s">
        <v>2898</v>
      </c>
      <c r="AA433" s="310" t="s">
        <v>2898</v>
      </c>
      <c r="AB433" s="310" t="s">
        <v>2898</v>
      </c>
      <c r="AC433" s="310" t="s">
        <v>2898</v>
      </c>
      <c r="AD433" s="310" t="s">
        <v>2898</v>
      </c>
      <c r="AE433" s="310" t="s">
        <v>2898</v>
      </c>
      <c r="AF433" s="310" t="s">
        <v>2898</v>
      </c>
      <c r="AG433" s="310" t="s">
        <v>2898</v>
      </c>
      <c r="AH433" s="310" t="s">
        <v>2898</v>
      </c>
      <c r="AI433" s="310" t="s">
        <v>2898</v>
      </c>
      <c r="AJ433" s="310" t="s">
        <v>2898</v>
      </c>
      <c r="AK433" s="310" t="s">
        <v>2898</v>
      </c>
      <c r="AL433" s="310" t="s">
        <v>2898</v>
      </c>
    </row>
    <row r="434" spans="3:38" hidden="1" outlineLevel="1" x14ac:dyDescent="0.3">
      <c r="C434" s="521" t="s">
        <v>3140</v>
      </c>
      <c r="D434" s="590" t="s">
        <v>3475</v>
      </c>
      <c r="E434" s="310" t="s">
        <v>2898</v>
      </c>
      <c r="F434" s="310" t="s">
        <v>2898</v>
      </c>
      <c r="G434" s="310" t="s">
        <v>2898</v>
      </c>
      <c r="H434" s="310" t="s">
        <v>2898</v>
      </c>
      <c r="I434" s="310" t="s">
        <v>2898</v>
      </c>
      <c r="J434" s="310" t="s">
        <v>2898</v>
      </c>
      <c r="K434" s="310" t="s">
        <v>2898</v>
      </c>
      <c r="L434" s="310" t="s">
        <v>2898</v>
      </c>
      <c r="M434" s="310" t="s">
        <v>2898</v>
      </c>
      <c r="N434" s="310" t="s">
        <v>2898</v>
      </c>
      <c r="O434" s="310" t="s">
        <v>2898</v>
      </c>
      <c r="P434" s="310" t="s">
        <v>2898</v>
      </c>
      <c r="Q434" s="310" t="s">
        <v>2898</v>
      </c>
      <c r="R434" s="310" t="s">
        <v>2898</v>
      </c>
      <c r="S434" s="310" t="s">
        <v>2898</v>
      </c>
      <c r="T434" s="310" t="s">
        <v>2898</v>
      </c>
      <c r="U434" s="310" t="s">
        <v>2898</v>
      </c>
      <c r="V434" s="310" t="s">
        <v>2898</v>
      </c>
      <c r="W434" s="310" t="s">
        <v>2898</v>
      </c>
      <c r="X434" s="310" t="s">
        <v>2898</v>
      </c>
      <c r="Y434" s="310" t="s">
        <v>2898</v>
      </c>
      <c r="Z434" s="310" t="s">
        <v>2898</v>
      </c>
      <c r="AA434" s="310" t="s">
        <v>2898</v>
      </c>
      <c r="AB434" s="310" t="s">
        <v>2898</v>
      </c>
      <c r="AC434" s="310" t="s">
        <v>2898</v>
      </c>
      <c r="AD434" s="310" t="s">
        <v>2898</v>
      </c>
      <c r="AE434" s="310" t="s">
        <v>2898</v>
      </c>
      <c r="AF434" s="310" t="s">
        <v>2898</v>
      </c>
      <c r="AG434" s="310" t="s">
        <v>2898</v>
      </c>
      <c r="AH434" s="310" t="s">
        <v>2898</v>
      </c>
      <c r="AI434" s="310" t="s">
        <v>2898</v>
      </c>
      <c r="AJ434" s="310" t="s">
        <v>2898</v>
      </c>
      <c r="AK434" s="310" t="s">
        <v>2898</v>
      </c>
      <c r="AL434" s="310" t="s">
        <v>2898</v>
      </c>
    </row>
    <row r="435" spans="3:38" hidden="1" outlineLevel="1" x14ac:dyDescent="0.3">
      <c r="C435" s="521" t="s">
        <v>3140</v>
      </c>
      <c r="D435" s="590" t="s">
        <v>3476</v>
      </c>
      <c r="E435" s="310" t="s">
        <v>2898</v>
      </c>
      <c r="F435" s="310" t="s">
        <v>2898</v>
      </c>
      <c r="G435" s="310" t="s">
        <v>2898</v>
      </c>
      <c r="H435" s="310" t="s">
        <v>2898</v>
      </c>
      <c r="I435" s="310" t="s">
        <v>2898</v>
      </c>
      <c r="J435" s="310" t="s">
        <v>2898</v>
      </c>
      <c r="K435" s="310" t="s">
        <v>2898</v>
      </c>
      <c r="L435" s="310" t="s">
        <v>2898</v>
      </c>
      <c r="M435" s="310" t="s">
        <v>2898</v>
      </c>
      <c r="N435" s="310" t="s">
        <v>2898</v>
      </c>
      <c r="O435" s="310" t="s">
        <v>2898</v>
      </c>
      <c r="P435" s="310" t="s">
        <v>2898</v>
      </c>
      <c r="Q435" s="310" t="s">
        <v>2898</v>
      </c>
      <c r="R435" s="310" t="s">
        <v>2898</v>
      </c>
      <c r="S435" s="310" t="s">
        <v>2898</v>
      </c>
      <c r="T435" s="310" t="s">
        <v>2898</v>
      </c>
      <c r="U435" s="310" t="s">
        <v>2898</v>
      </c>
      <c r="V435" s="310" t="s">
        <v>2898</v>
      </c>
      <c r="W435" s="310" t="s">
        <v>2898</v>
      </c>
      <c r="X435" s="310" t="s">
        <v>2898</v>
      </c>
      <c r="Y435" s="310" t="s">
        <v>2898</v>
      </c>
      <c r="Z435" s="310" t="s">
        <v>2898</v>
      </c>
      <c r="AA435" s="310" t="s">
        <v>2898</v>
      </c>
      <c r="AB435" s="310" t="s">
        <v>2898</v>
      </c>
      <c r="AC435" s="310" t="s">
        <v>2898</v>
      </c>
      <c r="AD435" s="310" t="s">
        <v>2898</v>
      </c>
      <c r="AE435" s="310" t="s">
        <v>2898</v>
      </c>
      <c r="AF435" s="310" t="s">
        <v>2898</v>
      </c>
      <c r="AG435" s="310" t="s">
        <v>2898</v>
      </c>
      <c r="AH435" s="310" t="s">
        <v>2898</v>
      </c>
      <c r="AI435" s="310" t="s">
        <v>2898</v>
      </c>
      <c r="AJ435" s="310" t="s">
        <v>2898</v>
      </c>
      <c r="AK435" s="310" t="s">
        <v>2898</v>
      </c>
      <c r="AL435" s="310" t="s">
        <v>2898</v>
      </c>
    </row>
    <row r="436" spans="3:38" hidden="1" outlineLevel="1" x14ac:dyDescent="0.3">
      <c r="C436" s="521" t="s">
        <v>3140</v>
      </c>
      <c r="D436" s="590" t="s">
        <v>3477</v>
      </c>
      <c r="E436" s="310" t="s">
        <v>2898</v>
      </c>
      <c r="F436" s="310" t="s">
        <v>2898</v>
      </c>
      <c r="G436" s="310" t="s">
        <v>2898</v>
      </c>
      <c r="H436" s="310" t="s">
        <v>2898</v>
      </c>
      <c r="I436" s="310" t="s">
        <v>2898</v>
      </c>
      <c r="J436" s="310" t="s">
        <v>2898</v>
      </c>
      <c r="K436" s="310" t="s">
        <v>2898</v>
      </c>
      <c r="L436" s="310" t="s">
        <v>2898</v>
      </c>
      <c r="M436" s="310" t="s">
        <v>2898</v>
      </c>
      <c r="N436" s="310" t="s">
        <v>2898</v>
      </c>
      <c r="O436" s="310" t="s">
        <v>2898</v>
      </c>
      <c r="P436" s="310" t="s">
        <v>2898</v>
      </c>
      <c r="Q436" s="310" t="s">
        <v>2898</v>
      </c>
      <c r="R436" s="310" t="s">
        <v>2898</v>
      </c>
      <c r="S436" s="310" t="s">
        <v>2898</v>
      </c>
      <c r="T436" s="310" t="s">
        <v>2898</v>
      </c>
      <c r="U436" s="310" t="s">
        <v>2898</v>
      </c>
      <c r="V436" s="310" t="s">
        <v>2898</v>
      </c>
      <c r="W436" s="310" t="s">
        <v>2898</v>
      </c>
      <c r="X436" s="310" t="s">
        <v>2898</v>
      </c>
      <c r="Y436" s="310" t="s">
        <v>2898</v>
      </c>
      <c r="Z436" s="310" t="s">
        <v>2898</v>
      </c>
      <c r="AA436" s="310" t="s">
        <v>2898</v>
      </c>
      <c r="AB436" s="310" t="s">
        <v>2898</v>
      </c>
      <c r="AC436" s="310" t="s">
        <v>2898</v>
      </c>
      <c r="AD436" s="310" t="s">
        <v>2898</v>
      </c>
      <c r="AE436" s="310" t="s">
        <v>2898</v>
      </c>
      <c r="AF436" s="310" t="s">
        <v>2898</v>
      </c>
      <c r="AG436" s="310" t="s">
        <v>2898</v>
      </c>
      <c r="AH436" s="310" t="s">
        <v>2898</v>
      </c>
      <c r="AI436" s="310" t="s">
        <v>2898</v>
      </c>
      <c r="AJ436" s="310" t="s">
        <v>2898</v>
      </c>
      <c r="AK436" s="310" t="s">
        <v>2898</v>
      </c>
      <c r="AL436" s="310" t="s">
        <v>2898</v>
      </c>
    </row>
    <row r="437" spans="3:38" hidden="1" outlineLevel="1" x14ac:dyDescent="0.3">
      <c r="C437" s="521" t="s">
        <v>3140</v>
      </c>
      <c r="D437" s="590" t="s">
        <v>3478</v>
      </c>
      <c r="E437" s="310" t="s">
        <v>2898</v>
      </c>
      <c r="F437" s="310" t="s">
        <v>2898</v>
      </c>
      <c r="G437" s="310" t="s">
        <v>2898</v>
      </c>
      <c r="H437" s="310" t="s">
        <v>2898</v>
      </c>
      <c r="I437" s="310" t="s">
        <v>2898</v>
      </c>
      <c r="J437" s="310" t="s">
        <v>2898</v>
      </c>
      <c r="K437" s="310" t="s">
        <v>2898</v>
      </c>
      <c r="L437" s="310" t="s">
        <v>2898</v>
      </c>
      <c r="M437" s="310" t="s">
        <v>2898</v>
      </c>
      <c r="N437" s="310" t="s">
        <v>2898</v>
      </c>
      <c r="O437" s="310" t="s">
        <v>2898</v>
      </c>
      <c r="P437" s="310" t="s">
        <v>2898</v>
      </c>
      <c r="Q437" s="310" t="s">
        <v>2898</v>
      </c>
      <c r="R437" s="310" t="s">
        <v>2898</v>
      </c>
      <c r="S437" s="310" t="s">
        <v>2898</v>
      </c>
      <c r="T437" s="310" t="s">
        <v>2898</v>
      </c>
      <c r="U437" s="310" t="s">
        <v>2898</v>
      </c>
      <c r="V437" s="310" t="s">
        <v>2898</v>
      </c>
      <c r="W437" s="310" t="s">
        <v>2898</v>
      </c>
      <c r="X437" s="310" t="s">
        <v>2898</v>
      </c>
      <c r="Y437" s="310" t="s">
        <v>2898</v>
      </c>
      <c r="Z437" s="310" t="s">
        <v>2898</v>
      </c>
      <c r="AA437" s="310" t="s">
        <v>2898</v>
      </c>
      <c r="AB437" s="310" t="s">
        <v>2898</v>
      </c>
      <c r="AC437" s="310" t="s">
        <v>2898</v>
      </c>
      <c r="AD437" s="310" t="s">
        <v>2898</v>
      </c>
      <c r="AE437" s="310" t="s">
        <v>2898</v>
      </c>
      <c r="AF437" s="310" t="s">
        <v>2898</v>
      </c>
      <c r="AG437" s="310" t="s">
        <v>2898</v>
      </c>
      <c r="AH437" s="310" t="s">
        <v>2898</v>
      </c>
      <c r="AI437" s="310" t="s">
        <v>2898</v>
      </c>
      <c r="AJ437" s="310" t="s">
        <v>2898</v>
      </c>
      <c r="AK437" s="310" t="s">
        <v>2898</v>
      </c>
      <c r="AL437" s="310" t="s">
        <v>2898</v>
      </c>
    </row>
    <row r="438" spans="3:38" hidden="1" outlineLevel="1" x14ac:dyDescent="0.3">
      <c r="C438" s="521" t="s">
        <v>3140</v>
      </c>
      <c r="D438" s="590" t="s">
        <v>3479</v>
      </c>
      <c r="E438" s="310" t="s">
        <v>2898</v>
      </c>
      <c r="F438" s="310" t="s">
        <v>2898</v>
      </c>
      <c r="G438" s="310" t="s">
        <v>2898</v>
      </c>
      <c r="H438" s="310" t="s">
        <v>2898</v>
      </c>
      <c r="I438" s="310" t="s">
        <v>2898</v>
      </c>
      <c r="J438" s="310" t="s">
        <v>2898</v>
      </c>
      <c r="K438" s="310" t="s">
        <v>2898</v>
      </c>
      <c r="L438" s="310" t="s">
        <v>2898</v>
      </c>
      <c r="M438" s="310" t="s">
        <v>2898</v>
      </c>
      <c r="N438" s="310" t="s">
        <v>2898</v>
      </c>
      <c r="O438" s="310" t="s">
        <v>2898</v>
      </c>
      <c r="P438" s="310" t="s">
        <v>2898</v>
      </c>
      <c r="Q438" s="310" t="s">
        <v>2898</v>
      </c>
      <c r="R438" s="310" t="s">
        <v>2898</v>
      </c>
      <c r="S438" s="310" t="s">
        <v>2898</v>
      </c>
      <c r="T438" s="310" t="s">
        <v>2898</v>
      </c>
      <c r="U438" s="310" t="s">
        <v>2898</v>
      </c>
      <c r="V438" s="310" t="s">
        <v>2898</v>
      </c>
      <c r="W438" s="310" t="s">
        <v>2898</v>
      </c>
      <c r="X438" s="310" t="s">
        <v>2898</v>
      </c>
      <c r="Y438" s="310" t="s">
        <v>2898</v>
      </c>
      <c r="Z438" s="310" t="s">
        <v>2898</v>
      </c>
      <c r="AA438" s="310" t="s">
        <v>2898</v>
      </c>
      <c r="AB438" s="310" t="s">
        <v>2898</v>
      </c>
      <c r="AC438" s="310" t="s">
        <v>2898</v>
      </c>
      <c r="AD438" s="310" t="s">
        <v>2898</v>
      </c>
      <c r="AE438" s="310" t="s">
        <v>2898</v>
      </c>
      <c r="AF438" s="310" t="s">
        <v>2898</v>
      </c>
      <c r="AG438" s="310" t="s">
        <v>2898</v>
      </c>
      <c r="AH438" s="310" t="s">
        <v>2898</v>
      </c>
      <c r="AI438" s="310" t="s">
        <v>2898</v>
      </c>
      <c r="AJ438" s="310" t="s">
        <v>2898</v>
      </c>
      <c r="AK438" s="310" t="s">
        <v>2898</v>
      </c>
      <c r="AL438" s="310" t="s">
        <v>2898</v>
      </c>
    </row>
    <row r="439" spans="3:38" hidden="1" outlineLevel="1" x14ac:dyDescent="0.3">
      <c r="C439" s="521" t="s">
        <v>3140</v>
      </c>
      <c r="D439" s="590" t="s">
        <v>3480</v>
      </c>
      <c r="E439" s="310" t="s">
        <v>2898</v>
      </c>
      <c r="F439" s="310" t="s">
        <v>2898</v>
      </c>
      <c r="G439" s="310" t="s">
        <v>2898</v>
      </c>
      <c r="H439" s="310" t="s">
        <v>2898</v>
      </c>
      <c r="I439" s="310" t="s">
        <v>2898</v>
      </c>
      <c r="J439" s="310" t="s">
        <v>2898</v>
      </c>
      <c r="K439" s="310" t="s">
        <v>2898</v>
      </c>
      <c r="L439" s="310" t="s">
        <v>2898</v>
      </c>
      <c r="M439" s="310" t="s">
        <v>2898</v>
      </c>
      <c r="N439" s="310" t="s">
        <v>2898</v>
      </c>
      <c r="O439" s="310" t="s">
        <v>2898</v>
      </c>
      <c r="P439" s="310" t="s">
        <v>2898</v>
      </c>
      <c r="Q439" s="310" t="s">
        <v>2898</v>
      </c>
      <c r="R439" s="310" t="s">
        <v>2898</v>
      </c>
      <c r="S439" s="310" t="s">
        <v>2898</v>
      </c>
      <c r="T439" s="310" t="s">
        <v>2898</v>
      </c>
      <c r="U439" s="310" t="s">
        <v>2898</v>
      </c>
      <c r="V439" s="310" t="s">
        <v>2898</v>
      </c>
      <c r="W439" s="310" t="s">
        <v>2898</v>
      </c>
      <c r="X439" s="310" t="s">
        <v>2898</v>
      </c>
      <c r="Y439" s="310" t="s">
        <v>2898</v>
      </c>
      <c r="Z439" s="310" t="s">
        <v>2898</v>
      </c>
      <c r="AA439" s="310" t="s">
        <v>2898</v>
      </c>
      <c r="AB439" s="310" t="s">
        <v>2898</v>
      </c>
      <c r="AC439" s="310" t="s">
        <v>2898</v>
      </c>
      <c r="AD439" s="310" t="s">
        <v>2898</v>
      </c>
      <c r="AE439" s="310" t="s">
        <v>2898</v>
      </c>
      <c r="AF439" s="310" t="s">
        <v>2898</v>
      </c>
      <c r="AG439" s="310" t="s">
        <v>2898</v>
      </c>
      <c r="AH439" s="310" t="s">
        <v>2898</v>
      </c>
      <c r="AI439" s="310" t="s">
        <v>2898</v>
      </c>
      <c r="AJ439" s="310" t="s">
        <v>2898</v>
      </c>
      <c r="AK439" s="310" t="s">
        <v>2898</v>
      </c>
      <c r="AL439" s="310" t="s">
        <v>2898</v>
      </c>
    </row>
    <row r="440" spans="3:38" hidden="1" outlineLevel="1" x14ac:dyDescent="0.3">
      <c r="C440" s="521" t="s">
        <v>3140</v>
      </c>
      <c r="D440" s="590" t="s">
        <v>3481</v>
      </c>
      <c r="E440" s="310" t="s">
        <v>2898</v>
      </c>
      <c r="F440" s="310" t="s">
        <v>2898</v>
      </c>
      <c r="G440" s="310" t="s">
        <v>2898</v>
      </c>
      <c r="H440" s="310" t="s">
        <v>2898</v>
      </c>
      <c r="I440" s="310" t="s">
        <v>2898</v>
      </c>
      <c r="J440" s="310" t="s">
        <v>2898</v>
      </c>
      <c r="K440" s="310" t="s">
        <v>2898</v>
      </c>
      <c r="L440" s="310" t="s">
        <v>2898</v>
      </c>
      <c r="M440" s="310" t="s">
        <v>2898</v>
      </c>
      <c r="N440" s="310" t="s">
        <v>2898</v>
      </c>
      <c r="O440" s="310" t="s">
        <v>2898</v>
      </c>
      <c r="P440" s="310" t="s">
        <v>2898</v>
      </c>
      <c r="Q440" s="310" t="s">
        <v>2898</v>
      </c>
      <c r="R440" s="310" t="s">
        <v>2898</v>
      </c>
      <c r="S440" s="310" t="s">
        <v>2898</v>
      </c>
      <c r="T440" s="310" t="s">
        <v>2898</v>
      </c>
      <c r="U440" s="310" t="s">
        <v>2898</v>
      </c>
      <c r="V440" s="310" t="s">
        <v>2898</v>
      </c>
      <c r="W440" s="310" t="s">
        <v>2898</v>
      </c>
      <c r="X440" s="310" t="s">
        <v>2898</v>
      </c>
      <c r="Y440" s="310" t="s">
        <v>2898</v>
      </c>
      <c r="Z440" s="310" t="s">
        <v>2898</v>
      </c>
      <c r="AA440" s="310" t="s">
        <v>2898</v>
      </c>
      <c r="AB440" s="310" t="s">
        <v>2898</v>
      </c>
      <c r="AC440" s="310" t="s">
        <v>2898</v>
      </c>
      <c r="AD440" s="310" t="s">
        <v>2898</v>
      </c>
      <c r="AE440" s="310" t="s">
        <v>2898</v>
      </c>
      <c r="AF440" s="310" t="s">
        <v>2898</v>
      </c>
      <c r="AG440" s="310" t="s">
        <v>2898</v>
      </c>
      <c r="AH440" s="310" t="s">
        <v>2898</v>
      </c>
      <c r="AI440" s="310" t="s">
        <v>2898</v>
      </c>
      <c r="AJ440" s="310" t="s">
        <v>2898</v>
      </c>
      <c r="AK440" s="310" t="s">
        <v>2898</v>
      </c>
      <c r="AL440" s="310" t="s">
        <v>2898</v>
      </c>
    </row>
    <row r="441" spans="3:38" hidden="1" outlineLevel="1" x14ac:dyDescent="0.3">
      <c r="C441" s="521" t="s">
        <v>3140</v>
      </c>
      <c r="D441" s="590" t="s">
        <v>3482</v>
      </c>
      <c r="E441" s="310" t="s">
        <v>2898</v>
      </c>
      <c r="F441" s="310" t="s">
        <v>2898</v>
      </c>
      <c r="G441" s="310" t="s">
        <v>2898</v>
      </c>
      <c r="H441" s="310" t="s">
        <v>2898</v>
      </c>
      <c r="I441" s="310" t="s">
        <v>2898</v>
      </c>
      <c r="J441" s="310" t="s">
        <v>2898</v>
      </c>
      <c r="K441" s="310" t="s">
        <v>2898</v>
      </c>
      <c r="L441" s="310" t="s">
        <v>2898</v>
      </c>
      <c r="M441" s="310" t="s">
        <v>2898</v>
      </c>
      <c r="N441" s="310" t="s">
        <v>2898</v>
      </c>
      <c r="O441" s="310" t="s">
        <v>2898</v>
      </c>
      <c r="P441" s="310" t="s">
        <v>2898</v>
      </c>
      <c r="Q441" s="310" t="s">
        <v>2898</v>
      </c>
      <c r="R441" s="310" t="s">
        <v>2898</v>
      </c>
      <c r="S441" s="310" t="s">
        <v>2898</v>
      </c>
      <c r="T441" s="310" t="s">
        <v>2898</v>
      </c>
      <c r="U441" s="310" t="s">
        <v>2898</v>
      </c>
      <c r="V441" s="310" t="s">
        <v>2898</v>
      </c>
      <c r="W441" s="310" t="s">
        <v>2898</v>
      </c>
      <c r="X441" s="310" t="s">
        <v>2898</v>
      </c>
      <c r="Y441" s="310" t="s">
        <v>2898</v>
      </c>
      <c r="Z441" s="310" t="s">
        <v>2898</v>
      </c>
      <c r="AA441" s="310" t="s">
        <v>2898</v>
      </c>
      <c r="AB441" s="310" t="s">
        <v>2898</v>
      </c>
      <c r="AC441" s="310" t="s">
        <v>2898</v>
      </c>
      <c r="AD441" s="310" t="s">
        <v>2898</v>
      </c>
      <c r="AE441" s="310" t="s">
        <v>2898</v>
      </c>
      <c r="AF441" s="310" t="s">
        <v>2898</v>
      </c>
      <c r="AG441" s="310" t="s">
        <v>2898</v>
      </c>
      <c r="AH441" s="310" t="s">
        <v>2898</v>
      </c>
      <c r="AI441" s="310" t="s">
        <v>2898</v>
      </c>
      <c r="AJ441" s="310" t="s">
        <v>2898</v>
      </c>
      <c r="AK441" s="310" t="s">
        <v>2898</v>
      </c>
      <c r="AL441" s="310" t="s">
        <v>2898</v>
      </c>
    </row>
    <row r="442" spans="3:38" hidden="1" outlineLevel="1" x14ac:dyDescent="0.3">
      <c r="C442" s="521" t="s">
        <v>3140</v>
      </c>
      <c r="D442" s="590" t="s">
        <v>3483</v>
      </c>
      <c r="E442" s="310" t="s">
        <v>2898</v>
      </c>
      <c r="F442" s="310" t="s">
        <v>2898</v>
      </c>
      <c r="G442" s="310" t="s">
        <v>2898</v>
      </c>
      <c r="H442" s="310" t="s">
        <v>2898</v>
      </c>
      <c r="I442" s="310" t="s">
        <v>2898</v>
      </c>
      <c r="J442" s="310" t="s">
        <v>2898</v>
      </c>
      <c r="K442" s="310" t="s">
        <v>2898</v>
      </c>
      <c r="L442" s="310" t="s">
        <v>2898</v>
      </c>
      <c r="M442" s="310" t="s">
        <v>2898</v>
      </c>
      <c r="N442" s="310" t="s">
        <v>2898</v>
      </c>
      <c r="O442" s="310" t="s">
        <v>2898</v>
      </c>
      <c r="P442" s="310" t="s">
        <v>2898</v>
      </c>
      <c r="Q442" s="310" t="s">
        <v>2898</v>
      </c>
      <c r="R442" s="310" t="s">
        <v>2898</v>
      </c>
      <c r="S442" s="310" t="s">
        <v>2898</v>
      </c>
      <c r="T442" s="310" t="s">
        <v>2898</v>
      </c>
      <c r="U442" s="310" t="s">
        <v>2898</v>
      </c>
      <c r="V442" s="310" t="s">
        <v>2898</v>
      </c>
      <c r="W442" s="310" t="s">
        <v>2898</v>
      </c>
      <c r="X442" s="310" t="s">
        <v>2898</v>
      </c>
      <c r="Y442" s="310" t="s">
        <v>2898</v>
      </c>
      <c r="Z442" s="310" t="s">
        <v>2898</v>
      </c>
      <c r="AA442" s="310" t="s">
        <v>2898</v>
      </c>
      <c r="AB442" s="310" t="s">
        <v>2898</v>
      </c>
      <c r="AC442" s="310" t="s">
        <v>2898</v>
      </c>
      <c r="AD442" s="310" t="s">
        <v>2898</v>
      </c>
      <c r="AE442" s="310" t="s">
        <v>2898</v>
      </c>
      <c r="AF442" s="310" t="s">
        <v>2898</v>
      </c>
      <c r="AG442" s="310" t="s">
        <v>2898</v>
      </c>
      <c r="AH442" s="310" t="s">
        <v>2898</v>
      </c>
      <c r="AI442" s="310" t="s">
        <v>2898</v>
      </c>
      <c r="AJ442" s="310" t="s">
        <v>2898</v>
      </c>
      <c r="AK442" s="310" t="s">
        <v>2898</v>
      </c>
      <c r="AL442" s="310" t="s">
        <v>2898</v>
      </c>
    </row>
    <row r="443" spans="3:38" hidden="1" outlineLevel="1" x14ac:dyDescent="0.3">
      <c r="C443" s="521" t="s">
        <v>3140</v>
      </c>
      <c r="D443" s="590" t="s">
        <v>3484</v>
      </c>
      <c r="E443" s="310" t="s">
        <v>2898</v>
      </c>
      <c r="F443" s="310" t="s">
        <v>2898</v>
      </c>
      <c r="G443" s="310" t="s">
        <v>2898</v>
      </c>
      <c r="H443" s="310" t="s">
        <v>2898</v>
      </c>
      <c r="I443" s="310" t="s">
        <v>2898</v>
      </c>
      <c r="J443" s="310" t="s">
        <v>2898</v>
      </c>
      <c r="K443" s="310" t="s">
        <v>2898</v>
      </c>
      <c r="L443" s="310" t="s">
        <v>2898</v>
      </c>
      <c r="M443" s="310" t="s">
        <v>2898</v>
      </c>
      <c r="N443" s="310" t="s">
        <v>2898</v>
      </c>
      <c r="O443" s="310" t="s">
        <v>2898</v>
      </c>
      <c r="P443" s="310" t="s">
        <v>2898</v>
      </c>
      <c r="Q443" s="310" t="s">
        <v>2898</v>
      </c>
      <c r="R443" s="310" t="s">
        <v>2898</v>
      </c>
      <c r="S443" s="310" t="s">
        <v>2898</v>
      </c>
      <c r="T443" s="310" t="s">
        <v>2898</v>
      </c>
      <c r="U443" s="310" t="s">
        <v>2898</v>
      </c>
      <c r="V443" s="310" t="s">
        <v>2898</v>
      </c>
      <c r="W443" s="310" t="s">
        <v>2898</v>
      </c>
      <c r="X443" s="310" t="s">
        <v>2898</v>
      </c>
      <c r="Y443" s="310" t="s">
        <v>2898</v>
      </c>
      <c r="Z443" s="310" t="s">
        <v>2898</v>
      </c>
      <c r="AA443" s="310" t="s">
        <v>2898</v>
      </c>
      <c r="AB443" s="310" t="s">
        <v>2898</v>
      </c>
      <c r="AC443" s="310" t="s">
        <v>2898</v>
      </c>
      <c r="AD443" s="310" t="s">
        <v>2898</v>
      </c>
      <c r="AE443" s="310" t="s">
        <v>2898</v>
      </c>
      <c r="AF443" s="310" t="s">
        <v>2898</v>
      </c>
      <c r="AG443" s="310" t="s">
        <v>2898</v>
      </c>
      <c r="AH443" s="310" t="s">
        <v>2898</v>
      </c>
      <c r="AI443" s="310" t="s">
        <v>2898</v>
      </c>
      <c r="AJ443" s="310" t="s">
        <v>2898</v>
      </c>
      <c r="AK443" s="310" t="s">
        <v>2898</v>
      </c>
      <c r="AL443" s="310" t="s">
        <v>2898</v>
      </c>
    </row>
    <row r="444" spans="3:38" hidden="1" outlineLevel="1" x14ac:dyDescent="0.3">
      <c r="C444" s="521" t="s">
        <v>3140</v>
      </c>
      <c r="D444" s="590" t="s">
        <v>3485</v>
      </c>
      <c r="E444" s="310" t="s">
        <v>2898</v>
      </c>
      <c r="F444" s="310" t="s">
        <v>2898</v>
      </c>
      <c r="G444" s="310" t="s">
        <v>2898</v>
      </c>
      <c r="H444" s="310" t="s">
        <v>2898</v>
      </c>
      <c r="I444" s="310" t="s">
        <v>2898</v>
      </c>
      <c r="J444" s="310" t="s">
        <v>2898</v>
      </c>
      <c r="K444" s="310" t="s">
        <v>2898</v>
      </c>
      <c r="L444" s="310" t="s">
        <v>2898</v>
      </c>
      <c r="M444" s="310" t="s">
        <v>2898</v>
      </c>
      <c r="N444" s="310" t="s">
        <v>2898</v>
      </c>
      <c r="O444" s="310" t="s">
        <v>2898</v>
      </c>
      <c r="P444" s="310" t="s">
        <v>2898</v>
      </c>
      <c r="Q444" s="310" t="s">
        <v>2898</v>
      </c>
      <c r="R444" s="310" t="s">
        <v>2898</v>
      </c>
      <c r="S444" s="310" t="s">
        <v>2898</v>
      </c>
      <c r="T444" s="310" t="s">
        <v>2898</v>
      </c>
      <c r="U444" s="310" t="s">
        <v>2898</v>
      </c>
      <c r="V444" s="310" t="s">
        <v>2898</v>
      </c>
      <c r="W444" s="310" t="s">
        <v>2898</v>
      </c>
      <c r="X444" s="310" t="s">
        <v>2898</v>
      </c>
      <c r="Y444" s="310" t="s">
        <v>2898</v>
      </c>
      <c r="Z444" s="310" t="s">
        <v>2898</v>
      </c>
      <c r="AA444" s="310" t="s">
        <v>2898</v>
      </c>
      <c r="AB444" s="310" t="s">
        <v>2898</v>
      </c>
      <c r="AC444" s="310" t="s">
        <v>2898</v>
      </c>
      <c r="AD444" s="310" t="s">
        <v>2898</v>
      </c>
      <c r="AE444" s="310" t="s">
        <v>2898</v>
      </c>
      <c r="AF444" s="310" t="s">
        <v>2898</v>
      </c>
      <c r="AG444" s="310" t="s">
        <v>2898</v>
      </c>
      <c r="AH444" s="310" t="s">
        <v>2898</v>
      </c>
      <c r="AI444" s="310" t="s">
        <v>2898</v>
      </c>
      <c r="AJ444" s="310" t="s">
        <v>2898</v>
      </c>
      <c r="AK444" s="310" t="s">
        <v>2898</v>
      </c>
      <c r="AL444" s="310" t="s">
        <v>2898</v>
      </c>
    </row>
    <row r="445" spans="3:38" hidden="1" outlineLevel="1" x14ac:dyDescent="0.3">
      <c r="C445" s="521" t="s">
        <v>3140</v>
      </c>
      <c r="D445" s="590" t="s">
        <v>3486</v>
      </c>
      <c r="E445" s="310" t="s">
        <v>2898</v>
      </c>
      <c r="F445" s="310" t="s">
        <v>2898</v>
      </c>
      <c r="G445" s="310" t="s">
        <v>2898</v>
      </c>
      <c r="H445" s="310" t="s">
        <v>2898</v>
      </c>
      <c r="I445" s="310" t="s">
        <v>2898</v>
      </c>
      <c r="J445" s="310" t="s">
        <v>2898</v>
      </c>
      <c r="K445" s="310" t="s">
        <v>2898</v>
      </c>
      <c r="L445" s="310" t="s">
        <v>2898</v>
      </c>
      <c r="M445" s="310" t="s">
        <v>2898</v>
      </c>
      <c r="N445" s="310" t="s">
        <v>2898</v>
      </c>
      <c r="O445" s="310" t="s">
        <v>2898</v>
      </c>
      <c r="P445" s="310" t="s">
        <v>2898</v>
      </c>
      <c r="Q445" s="310" t="s">
        <v>2898</v>
      </c>
      <c r="R445" s="310" t="s">
        <v>2898</v>
      </c>
      <c r="S445" s="310" t="s">
        <v>2898</v>
      </c>
      <c r="T445" s="310" t="s">
        <v>2898</v>
      </c>
      <c r="U445" s="310" t="s">
        <v>2898</v>
      </c>
      <c r="V445" s="310" t="s">
        <v>2898</v>
      </c>
      <c r="W445" s="310" t="s">
        <v>2898</v>
      </c>
      <c r="X445" s="310" t="s">
        <v>2898</v>
      </c>
      <c r="Y445" s="310" t="s">
        <v>2898</v>
      </c>
      <c r="Z445" s="310" t="s">
        <v>2898</v>
      </c>
      <c r="AA445" s="310" t="s">
        <v>2898</v>
      </c>
      <c r="AB445" s="310" t="s">
        <v>2898</v>
      </c>
      <c r="AC445" s="310" t="s">
        <v>2898</v>
      </c>
      <c r="AD445" s="310" t="s">
        <v>2898</v>
      </c>
      <c r="AE445" s="310" t="s">
        <v>2898</v>
      </c>
      <c r="AF445" s="310" t="s">
        <v>2898</v>
      </c>
      <c r="AG445" s="310" t="s">
        <v>2898</v>
      </c>
      <c r="AH445" s="310" t="s">
        <v>2898</v>
      </c>
      <c r="AI445" s="310" t="s">
        <v>2898</v>
      </c>
      <c r="AJ445" s="310" t="s">
        <v>2898</v>
      </c>
      <c r="AK445" s="310" t="s">
        <v>2898</v>
      </c>
      <c r="AL445" s="310" t="s">
        <v>2898</v>
      </c>
    </row>
    <row r="446" spans="3:38" hidden="1" outlineLevel="1" x14ac:dyDescent="0.3">
      <c r="C446" s="521" t="s">
        <v>3140</v>
      </c>
      <c r="D446" s="590" t="s">
        <v>3487</v>
      </c>
      <c r="E446" s="310" t="s">
        <v>2898</v>
      </c>
      <c r="F446" s="310" t="s">
        <v>2898</v>
      </c>
      <c r="G446" s="310" t="s">
        <v>2898</v>
      </c>
      <c r="H446" s="310" t="s">
        <v>2898</v>
      </c>
      <c r="I446" s="310" t="s">
        <v>2898</v>
      </c>
      <c r="J446" s="310" t="s">
        <v>2898</v>
      </c>
      <c r="K446" s="310" t="s">
        <v>2898</v>
      </c>
      <c r="L446" s="310" t="s">
        <v>2898</v>
      </c>
      <c r="M446" s="310" t="s">
        <v>2898</v>
      </c>
      <c r="N446" s="310" t="s">
        <v>2898</v>
      </c>
      <c r="O446" s="310" t="s">
        <v>2898</v>
      </c>
      <c r="P446" s="310" t="s">
        <v>2898</v>
      </c>
      <c r="Q446" s="310" t="s">
        <v>2898</v>
      </c>
      <c r="R446" s="310" t="s">
        <v>2898</v>
      </c>
      <c r="S446" s="310" t="s">
        <v>2898</v>
      </c>
      <c r="T446" s="310" t="s">
        <v>2898</v>
      </c>
      <c r="U446" s="310" t="s">
        <v>2898</v>
      </c>
      <c r="V446" s="310" t="s">
        <v>2898</v>
      </c>
      <c r="W446" s="310" t="s">
        <v>2898</v>
      </c>
      <c r="X446" s="310" t="s">
        <v>2898</v>
      </c>
      <c r="Y446" s="310" t="s">
        <v>2898</v>
      </c>
      <c r="Z446" s="310" t="s">
        <v>2898</v>
      </c>
      <c r="AA446" s="310" t="s">
        <v>2898</v>
      </c>
      <c r="AB446" s="310" t="s">
        <v>2898</v>
      </c>
      <c r="AC446" s="310" t="s">
        <v>2898</v>
      </c>
      <c r="AD446" s="310" t="s">
        <v>2898</v>
      </c>
      <c r="AE446" s="310" t="s">
        <v>2898</v>
      </c>
      <c r="AF446" s="310" t="s">
        <v>2898</v>
      </c>
      <c r="AG446" s="310" t="s">
        <v>2898</v>
      </c>
      <c r="AH446" s="310" t="s">
        <v>2898</v>
      </c>
      <c r="AI446" s="310" t="s">
        <v>2898</v>
      </c>
      <c r="AJ446" s="310" t="s">
        <v>2898</v>
      </c>
      <c r="AK446" s="310" t="s">
        <v>2898</v>
      </c>
      <c r="AL446" s="310" t="s">
        <v>2898</v>
      </c>
    </row>
    <row r="447" spans="3:38" hidden="1" outlineLevel="1" x14ac:dyDescent="0.3">
      <c r="C447" s="521" t="s">
        <v>3140</v>
      </c>
      <c r="D447" s="590" t="s">
        <v>3488</v>
      </c>
      <c r="E447" s="310" t="s">
        <v>2898</v>
      </c>
      <c r="F447" s="310" t="s">
        <v>2898</v>
      </c>
      <c r="G447" s="310" t="s">
        <v>2898</v>
      </c>
      <c r="H447" s="310" t="s">
        <v>2898</v>
      </c>
      <c r="I447" s="310" t="s">
        <v>2898</v>
      </c>
      <c r="J447" s="310" t="s">
        <v>2898</v>
      </c>
      <c r="K447" s="310" t="s">
        <v>2898</v>
      </c>
      <c r="L447" s="310" t="s">
        <v>2898</v>
      </c>
      <c r="M447" s="310" t="s">
        <v>2898</v>
      </c>
      <c r="N447" s="310" t="s">
        <v>2898</v>
      </c>
      <c r="O447" s="310" t="s">
        <v>2898</v>
      </c>
      <c r="P447" s="310" t="s">
        <v>2898</v>
      </c>
      <c r="Q447" s="310" t="s">
        <v>2898</v>
      </c>
      <c r="R447" s="310" t="s">
        <v>2898</v>
      </c>
      <c r="S447" s="310" t="s">
        <v>2898</v>
      </c>
      <c r="T447" s="310" t="s">
        <v>2898</v>
      </c>
      <c r="U447" s="310" t="s">
        <v>2898</v>
      </c>
      <c r="V447" s="310" t="s">
        <v>2898</v>
      </c>
      <c r="W447" s="310" t="s">
        <v>2898</v>
      </c>
      <c r="X447" s="310" t="s">
        <v>2898</v>
      </c>
      <c r="Y447" s="310" t="s">
        <v>2898</v>
      </c>
      <c r="Z447" s="310" t="s">
        <v>2898</v>
      </c>
      <c r="AA447" s="310" t="s">
        <v>2898</v>
      </c>
      <c r="AB447" s="310" t="s">
        <v>2898</v>
      </c>
      <c r="AC447" s="310" t="s">
        <v>2898</v>
      </c>
      <c r="AD447" s="310" t="s">
        <v>2898</v>
      </c>
      <c r="AE447" s="310" t="s">
        <v>2898</v>
      </c>
      <c r="AF447" s="310" t="s">
        <v>2898</v>
      </c>
      <c r="AG447" s="310" t="s">
        <v>2898</v>
      </c>
      <c r="AH447" s="310" t="s">
        <v>2898</v>
      </c>
      <c r="AI447" s="310" t="s">
        <v>2898</v>
      </c>
      <c r="AJ447" s="310" t="s">
        <v>2898</v>
      </c>
      <c r="AK447" s="310" t="s">
        <v>2898</v>
      </c>
      <c r="AL447" s="310" t="s">
        <v>2898</v>
      </c>
    </row>
    <row r="448" spans="3:38" hidden="1" outlineLevel="1" x14ac:dyDescent="0.3">
      <c r="C448" s="521" t="s">
        <v>3140</v>
      </c>
      <c r="D448" s="590" t="s">
        <v>3489</v>
      </c>
      <c r="E448" s="310" t="s">
        <v>2898</v>
      </c>
      <c r="F448" s="310" t="s">
        <v>2898</v>
      </c>
      <c r="G448" s="310" t="s">
        <v>2898</v>
      </c>
      <c r="H448" s="310" t="s">
        <v>2898</v>
      </c>
      <c r="I448" s="310" t="s">
        <v>2898</v>
      </c>
      <c r="J448" s="310" t="s">
        <v>2898</v>
      </c>
      <c r="K448" s="310" t="s">
        <v>2898</v>
      </c>
      <c r="L448" s="310" t="s">
        <v>2898</v>
      </c>
      <c r="M448" s="310" t="s">
        <v>2898</v>
      </c>
      <c r="N448" s="310" t="s">
        <v>2898</v>
      </c>
      <c r="O448" s="310" t="s">
        <v>2898</v>
      </c>
      <c r="P448" s="310" t="s">
        <v>2898</v>
      </c>
      <c r="Q448" s="310" t="s">
        <v>2898</v>
      </c>
      <c r="R448" s="310" t="s">
        <v>2898</v>
      </c>
      <c r="S448" s="310" t="s">
        <v>2898</v>
      </c>
      <c r="T448" s="310" t="s">
        <v>2898</v>
      </c>
      <c r="U448" s="310" t="s">
        <v>2898</v>
      </c>
      <c r="V448" s="310" t="s">
        <v>2898</v>
      </c>
      <c r="W448" s="310" t="s">
        <v>2898</v>
      </c>
      <c r="X448" s="310" t="s">
        <v>2898</v>
      </c>
      <c r="Y448" s="310" t="s">
        <v>2898</v>
      </c>
      <c r="Z448" s="310" t="s">
        <v>2898</v>
      </c>
      <c r="AA448" s="310" t="s">
        <v>2898</v>
      </c>
      <c r="AB448" s="310" t="s">
        <v>2898</v>
      </c>
      <c r="AC448" s="310" t="s">
        <v>2898</v>
      </c>
      <c r="AD448" s="310" t="s">
        <v>2898</v>
      </c>
      <c r="AE448" s="310" t="s">
        <v>2898</v>
      </c>
      <c r="AF448" s="310" t="s">
        <v>2898</v>
      </c>
      <c r="AG448" s="310" t="s">
        <v>2898</v>
      </c>
      <c r="AH448" s="310" t="s">
        <v>2898</v>
      </c>
      <c r="AI448" s="310" t="s">
        <v>2898</v>
      </c>
      <c r="AJ448" s="310" t="s">
        <v>2898</v>
      </c>
      <c r="AK448" s="310" t="s">
        <v>2898</v>
      </c>
      <c r="AL448" s="310" t="s">
        <v>2898</v>
      </c>
    </row>
    <row r="449" spans="3:38" hidden="1" outlineLevel="1" x14ac:dyDescent="0.3">
      <c r="C449" s="521" t="s">
        <v>3140</v>
      </c>
      <c r="D449" s="590" t="s">
        <v>3490</v>
      </c>
      <c r="E449" s="310" t="s">
        <v>2898</v>
      </c>
      <c r="F449" s="310" t="s">
        <v>2898</v>
      </c>
      <c r="G449" s="310" t="s">
        <v>2898</v>
      </c>
      <c r="H449" s="310" t="s">
        <v>2898</v>
      </c>
      <c r="I449" s="310" t="s">
        <v>2898</v>
      </c>
      <c r="J449" s="310" t="s">
        <v>2898</v>
      </c>
      <c r="K449" s="310" t="s">
        <v>2898</v>
      </c>
      <c r="L449" s="310" t="s">
        <v>2898</v>
      </c>
      <c r="M449" s="310" t="s">
        <v>2898</v>
      </c>
      <c r="N449" s="310" t="s">
        <v>2898</v>
      </c>
      <c r="O449" s="310" t="s">
        <v>2898</v>
      </c>
      <c r="P449" s="310" t="s">
        <v>2898</v>
      </c>
      <c r="Q449" s="310" t="s">
        <v>2898</v>
      </c>
      <c r="R449" s="310" t="s">
        <v>2898</v>
      </c>
      <c r="S449" s="310" t="s">
        <v>2898</v>
      </c>
      <c r="T449" s="310" t="s">
        <v>2898</v>
      </c>
      <c r="U449" s="310" t="s">
        <v>2898</v>
      </c>
      <c r="V449" s="310" t="s">
        <v>2898</v>
      </c>
      <c r="W449" s="310" t="s">
        <v>2898</v>
      </c>
      <c r="X449" s="310" t="s">
        <v>2898</v>
      </c>
      <c r="Y449" s="310" t="s">
        <v>2898</v>
      </c>
      <c r="Z449" s="310" t="s">
        <v>2898</v>
      </c>
      <c r="AA449" s="310" t="s">
        <v>2898</v>
      </c>
      <c r="AB449" s="310" t="s">
        <v>2898</v>
      </c>
      <c r="AC449" s="310" t="s">
        <v>2898</v>
      </c>
      <c r="AD449" s="310" t="s">
        <v>2898</v>
      </c>
      <c r="AE449" s="310" t="s">
        <v>2898</v>
      </c>
      <c r="AF449" s="310" t="s">
        <v>2898</v>
      </c>
      <c r="AG449" s="310" t="s">
        <v>2898</v>
      </c>
      <c r="AH449" s="310" t="s">
        <v>2898</v>
      </c>
      <c r="AI449" s="310" t="s">
        <v>2898</v>
      </c>
      <c r="AJ449" s="310" t="s">
        <v>2898</v>
      </c>
      <c r="AK449" s="310" t="s">
        <v>2898</v>
      </c>
      <c r="AL449" s="310" t="s">
        <v>2898</v>
      </c>
    </row>
    <row r="450" spans="3:38" hidden="1" outlineLevel="1" x14ac:dyDescent="0.3">
      <c r="C450" s="521" t="s">
        <v>3140</v>
      </c>
      <c r="D450" s="590" t="s">
        <v>3491</v>
      </c>
      <c r="E450" s="310" t="s">
        <v>2898</v>
      </c>
      <c r="F450" s="310" t="s">
        <v>2898</v>
      </c>
      <c r="G450" s="310" t="s">
        <v>2898</v>
      </c>
      <c r="H450" s="310" t="s">
        <v>2898</v>
      </c>
      <c r="I450" s="310" t="s">
        <v>2898</v>
      </c>
      <c r="J450" s="310" t="s">
        <v>2898</v>
      </c>
      <c r="K450" s="310" t="s">
        <v>2898</v>
      </c>
      <c r="L450" s="310" t="s">
        <v>2898</v>
      </c>
      <c r="M450" s="310" t="s">
        <v>2898</v>
      </c>
      <c r="N450" s="310" t="s">
        <v>2898</v>
      </c>
      <c r="O450" s="310" t="s">
        <v>2898</v>
      </c>
      <c r="P450" s="310" t="s">
        <v>2898</v>
      </c>
      <c r="Q450" s="310" t="s">
        <v>2898</v>
      </c>
      <c r="R450" s="310" t="s">
        <v>2898</v>
      </c>
      <c r="S450" s="310" t="s">
        <v>2898</v>
      </c>
      <c r="T450" s="310" t="s">
        <v>2898</v>
      </c>
      <c r="U450" s="310" t="s">
        <v>2898</v>
      </c>
      <c r="V450" s="310" t="s">
        <v>2898</v>
      </c>
      <c r="W450" s="310" t="s">
        <v>2898</v>
      </c>
      <c r="X450" s="310" t="s">
        <v>2898</v>
      </c>
      <c r="Y450" s="310" t="s">
        <v>2898</v>
      </c>
      <c r="Z450" s="310" t="s">
        <v>2898</v>
      </c>
      <c r="AA450" s="310" t="s">
        <v>2898</v>
      </c>
      <c r="AB450" s="310" t="s">
        <v>2898</v>
      </c>
      <c r="AC450" s="310" t="s">
        <v>2898</v>
      </c>
      <c r="AD450" s="310" t="s">
        <v>2898</v>
      </c>
      <c r="AE450" s="310" t="s">
        <v>2898</v>
      </c>
      <c r="AF450" s="310" t="s">
        <v>2898</v>
      </c>
      <c r="AG450" s="310" t="s">
        <v>2898</v>
      </c>
      <c r="AH450" s="310" t="s">
        <v>2898</v>
      </c>
      <c r="AI450" s="310" t="s">
        <v>2898</v>
      </c>
      <c r="AJ450" s="310" t="s">
        <v>2898</v>
      </c>
      <c r="AK450" s="310" t="s">
        <v>2898</v>
      </c>
      <c r="AL450" s="310" t="s">
        <v>2898</v>
      </c>
    </row>
    <row r="451" spans="3:38" hidden="1" outlineLevel="1" x14ac:dyDescent="0.3">
      <c r="C451" s="521" t="s">
        <v>3140</v>
      </c>
      <c r="D451" s="590" t="s">
        <v>3492</v>
      </c>
      <c r="E451" s="310" t="s">
        <v>2898</v>
      </c>
      <c r="F451" s="310" t="s">
        <v>2898</v>
      </c>
      <c r="G451" s="310" t="s">
        <v>2898</v>
      </c>
      <c r="H451" s="310" t="s">
        <v>2898</v>
      </c>
      <c r="I451" s="310" t="s">
        <v>2898</v>
      </c>
      <c r="J451" s="310" t="s">
        <v>2898</v>
      </c>
      <c r="K451" s="310" t="s">
        <v>2898</v>
      </c>
      <c r="L451" s="310" t="s">
        <v>2898</v>
      </c>
      <c r="M451" s="310" t="s">
        <v>2898</v>
      </c>
      <c r="N451" s="310" t="s">
        <v>2898</v>
      </c>
      <c r="O451" s="310" t="s">
        <v>2898</v>
      </c>
      <c r="P451" s="310" t="s">
        <v>2898</v>
      </c>
      <c r="Q451" s="310" t="s">
        <v>2898</v>
      </c>
      <c r="R451" s="310" t="s">
        <v>2898</v>
      </c>
      <c r="S451" s="310" t="s">
        <v>2898</v>
      </c>
      <c r="T451" s="310" t="s">
        <v>2898</v>
      </c>
      <c r="U451" s="310" t="s">
        <v>2898</v>
      </c>
      <c r="V451" s="310" t="s">
        <v>2898</v>
      </c>
      <c r="W451" s="310" t="s">
        <v>2898</v>
      </c>
      <c r="X451" s="310" t="s">
        <v>2898</v>
      </c>
      <c r="Y451" s="310" t="s">
        <v>2898</v>
      </c>
      <c r="Z451" s="310" t="s">
        <v>2898</v>
      </c>
      <c r="AA451" s="310" t="s">
        <v>2898</v>
      </c>
      <c r="AB451" s="310" t="s">
        <v>2898</v>
      </c>
      <c r="AC451" s="310" t="s">
        <v>2898</v>
      </c>
      <c r="AD451" s="310" t="s">
        <v>2898</v>
      </c>
      <c r="AE451" s="310" t="s">
        <v>2898</v>
      </c>
      <c r="AF451" s="310" t="s">
        <v>2898</v>
      </c>
      <c r="AG451" s="310" t="s">
        <v>2898</v>
      </c>
      <c r="AH451" s="310" t="s">
        <v>2898</v>
      </c>
      <c r="AI451" s="310" t="s">
        <v>2898</v>
      </c>
      <c r="AJ451" s="310" t="s">
        <v>2898</v>
      </c>
      <c r="AK451" s="310" t="s">
        <v>2898</v>
      </c>
      <c r="AL451" s="310" t="s">
        <v>2898</v>
      </c>
    </row>
    <row r="452" spans="3:38" hidden="1" outlineLevel="1" x14ac:dyDescent="0.3">
      <c r="C452" s="521" t="s">
        <v>3140</v>
      </c>
      <c r="D452" s="590" t="s">
        <v>3493</v>
      </c>
      <c r="E452" s="310" t="s">
        <v>2898</v>
      </c>
      <c r="F452" s="310" t="s">
        <v>2898</v>
      </c>
      <c r="G452" s="310" t="s">
        <v>2898</v>
      </c>
      <c r="H452" s="310" t="s">
        <v>2898</v>
      </c>
      <c r="I452" s="310" t="s">
        <v>2898</v>
      </c>
      <c r="J452" s="310" t="s">
        <v>2898</v>
      </c>
      <c r="K452" s="310" t="s">
        <v>2898</v>
      </c>
      <c r="L452" s="310" t="s">
        <v>2898</v>
      </c>
      <c r="M452" s="310" t="s">
        <v>2898</v>
      </c>
      <c r="N452" s="310" t="s">
        <v>2898</v>
      </c>
      <c r="O452" s="310" t="s">
        <v>2898</v>
      </c>
      <c r="P452" s="310" t="s">
        <v>2898</v>
      </c>
      <c r="Q452" s="310" t="s">
        <v>2898</v>
      </c>
      <c r="R452" s="310" t="s">
        <v>2898</v>
      </c>
      <c r="S452" s="310" t="s">
        <v>2898</v>
      </c>
      <c r="T452" s="310" t="s">
        <v>2898</v>
      </c>
      <c r="U452" s="310" t="s">
        <v>2898</v>
      </c>
      <c r="V452" s="310" t="s">
        <v>2898</v>
      </c>
      <c r="W452" s="310" t="s">
        <v>2898</v>
      </c>
      <c r="X452" s="310" t="s">
        <v>2898</v>
      </c>
      <c r="Y452" s="310" t="s">
        <v>2898</v>
      </c>
      <c r="Z452" s="310" t="s">
        <v>2898</v>
      </c>
      <c r="AA452" s="310" t="s">
        <v>2898</v>
      </c>
      <c r="AB452" s="310" t="s">
        <v>2898</v>
      </c>
      <c r="AC452" s="310" t="s">
        <v>2898</v>
      </c>
      <c r="AD452" s="310" t="s">
        <v>2898</v>
      </c>
      <c r="AE452" s="310" t="s">
        <v>2898</v>
      </c>
      <c r="AF452" s="310" t="s">
        <v>2898</v>
      </c>
      <c r="AG452" s="310" t="s">
        <v>2898</v>
      </c>
      <c r="AH452" s="310" t="s">
        <v>2898</v>
      </c>
      <c r="AI452" s="310" t="s">
        <v>2898</v>
      </c>
      <c r="AJ452" s="310" t="s">
        <v>2898</v>
      </c>
      <c r="AK452" s="310" t="s">
        <v>2898</v>
      </c>
      <c r="AL452" s="310" t="s">
        <v>2898</v>
      </c>
    </row>
    <row r="453" spans="3:38" hidden="1" outlineLevel="1" x14ac:dyDescent="0.3">
      <c r="C453" s="521" t="s">
        <v>3140</v>
      </c>
      <c r="D453" s="590" t="s">
        <v>3494</v>
      </c>
      <c r="E453" s="310" t="s">
        <v>2898</v>
      </c>
      <c r="F453" s="310" t="s">
        <v>2898</v>
      </c>
      <c r="G453" s="310" t="s">
        <v>2898</v>
      </c>
      <c r="H453" s="310" t="s">
        <v>2898</v>
      </c>
      <c r="I453" s="310" t="s">
        <v>2898</v>
      </c>
      <c r="J453" s="310" t="s">
        <v>2898</v>
      </c>
      <c r="K453" s="310" t="s">
        <v>2898</v>
      </c>
      <c r="L453" s="310" t="s">
        <v>2898</v>
      </c>
      <c r="M453" s="310" t="s">
        <v>2898</v>
      </c>
      <c r="N453" s="310" t="s">
        <v>2898</v>
      </c>
      <c r="O453" s="310" t="s">
        <v>2898</v>
      </c>
      <c r="P453" s="310" t="s">
        <v>2898</v>
      </c>
      <c r="Q453" s="310" t="s">
        <v>2898</v>
      </c>
      <c r="R453" s="310" t="s">
        <v>2898</v>
      </c>
      <c r="S453" s="310" t="s">
        <v>2898</v>
      </c>
      <c r="T453" s="310" t="s">
        <v>2898</v>
      </c>
      <c r="U453" s="310" t="s">
        <v>2898</v>
      </c>
      <c r="V453" s="310" t="s">
        <v>2898</v>
      </c>
      <c r="W453" s="310" t="s">
        <v>2898</v>
      </c>
      <c r="X453" s="310" t="s">
        <v>2898</v>
      </c>
      <c r="Y453" s="310" t="s">
        <v>2898</v>
      </c>
      <c r="Z453" s="310" t="s">
        <v>2898</v>
      </c>
      <c r="AA453" s="310" t="s">
        <v>2898</v>
      </c>
      <c r="AB453" s="310" t="s">
        <v>2898</v>
      </c>
      <c r="AC453" s="310" t="s">
        <v>2898</v>
      </c>
      <c r="AD453" s="310" t="s">
        <v>2898</v>
      </c>
      <c r="AE453" s="310" t="s">
        <v>2898</v>
      </c>
      <c r="AF453" s="310" t="s">
        <v>2898</v>
      </c>
      <c r="AG453" s="310" t="s">
        <v>2898</v>
      </c>
      <c r="AH453" s="310" t="s">
        <v>2898</v>
      </c>
      <c r="AI453" s="310" t="s">
        <v>2898</v>
      </c>
      <c r="AJ453" s="310" t="s">
        <v>2898</v>
      </c>
      <c r="AK453" s="310" t="s">
        <v>2898</v>
      </c>
      <c r="AL453" s="310" t="s">
        <v>2898</v>
      </c>
    </row>
    <row r="454" spans="3:38" hidden="1" outlineLevel="1" x14ac:dyDescent="0.3">
      <c r="C454" s="521" t="s">
        <v>3140</v>
      </c>
      <c r="D454" s="590" t="s">
        <v>3495</v>
      </c>
      <c r="E454" s="310" t="s">
        <v>2898</v>
      </c>
      <c r="F454" s="310" t="s">
        <v>2898</v>
      </c>
      <c r="G454" s="310" t="s">
        <v>2898</v>
      </c>
      <c r="H454" s="310" t="s">
        <v>2898</v>
      </c>
      <c r="I454" s="310" t="s">
        <v>2898</v>
      </c>
      <c r="J454" s="310" t="s">
        <v>2898</v>
      </c>
      <c r="K454" s="310" t="s">
        <v>2898</v>
      </c>
      <c r="L454" s="310" t="s">
        <v>2898</v>
      </c>
      <c r="M454" s="310" t="s">
        <v>2898</v>
      </c>
      <c r="N454" s="310" t="s">
        <v>2898</v>
      </c>
      <c r="O454" s="310" t="s">
        <v>2898</v>
      </c>
      <c r="P454" s="310" t="s">
        <v>2898</v>
      </c>
      <c r="Q454" s="310" t="s">
        <v>2898</v>
      </c>
      <c r="R454" s="310" t="s">
        <v>2898</v>
      </c>
      <c r="S454" s="310" t="s">
        <v>2898</v>
      </c>
      <c r="T454" s="310" t="s">
        <v>2898</v>
      </c>
      <c r="U454" s="310" t="s">
        <v>2898</v>
      </c>
      <c r="V454" s="310" t="s">
        <v>2898</v>
      </c>
      <c r="W454" s="310" t="s">
        <v>2898</v>
      </c>
      <c r="X454" s="310" t="s">
        <v>2898</v>
      </c>
      <c r="Y454" s="310" t="s">
        <v>2898</v>
      </c>
      <c r="Z454" s="310" t="s">
        <v>2898</v>
      </c>
      <c r="AA454" s="310" t="s">
        <v>2898</v>
      </c>
      <c r="AB454" s="310" t="s">
        <v>2898</v>
      </c>
      <c r="AC454" s="310" t="s">
        <v>2898</v>
      </c>
      <c r="AD454" s="310" t="s">
        <v>2898</v>
      </c>
      <c r="AE454" s="310" t="s">
        <v>2898</v>
      </c>
      <c r="AF454" s="310" t="s">
        <v>2898</v>
      </c>
      <c r="AG454" s="310" t="s">
        <v>2898</v>
      </c>
      <c r="AH454" s="310" t="s">
        <v>2898</v>
      </c>
      <c r="AI454" s="310" t="s">
        <v>2898</v>
      </c>
      <c r="AJ454" s="310" t="s">
        <v>2898</v>
      </c>
      <c r="AK454" s="310" t="s">
        <v>2898</v>
      </c>
      <c r="AL454" s="310" t="s">
        <v>2898</v>
      </c>
    </row>
    <row r="455" spans="3:38" hidden="1" outlineLevel="1" x14ac:dyDescent="0.3">
      <c r="C455" s="521" t="s">
        <v>3140</v>
      </c>
      <c r="D455" s="590" t="s">
        <v>3496</v>
      </c>
      <c r="E455" s="310" t="s">
        <v>2898</v>
      </c>
      <c r="F455" s="310" t="s">
        <v>2898</v>
      </c>
      <c r="G455" s="310" t="s">
        <v>2898</v>
      </c>
      <c r="H455" s="310" t="s">
        <v>2898</v>
      </c>
      <c r="I455" s="310" t="s">
        <v>2898</v>
      </c>
      <c r="J455" s="310" t="s">
        <v>2898</v>
      </c>
      <c r="K455" s="310" t="s">
        <v>2898</v>
      </c>
      <c r="L455" s="310" t="s">
        <v>2898</v>
      </c>
      <c r="M455" s="310" t="s">
        <v>2898</v>
      </c>
      <c r="N455" s="310" t="s">
        <v>2898</v>
      </c>
      <c r="O455" s="310" t="s">
        <v>2898</v>
      </c>
      <c r="P455" s="310" t="s">
        <v>2898</v>
      </c>
      <c r="Q455" s="310" t="s">
        <v>2898</v>
      </c>
      <c r="R455" s="310" t="s">
        <v>2898</v>
      </c>
      <c r="S455" s="310" t="s">
        <v>2898</v>
      </c>
      <c r="T455" s="310" t="s">
        <v>2898</v>
      </c>
      <c r="U455" s="310" t="s">
        <v>2898</v>
      </c>
      <c r="V455" s="310" t="s">
        <v>2898</v>
      </c>
      <c r="W455" s="310" t="s">
        <v>2898</v>
      </c>
      <c r="X455" s="310" t="s">
        <v>2898</v>
      </c>
      <c r="Y455" s="310" t="s">
        <v>2898</v>
      </c>
      <c r="Z455" s="310" t="s">
        <v>2898</v>
      </c>
      <c r="AA455" s="310" t="s">
        <v>2898</v>
      </c>
      <c r="AB455" s="310" t="s">
        <v>2898</v>
      </c>
      <c r="AC455" s="310" t="s">
        <v>2898</v>
      </c>
      <c r="AD455" s="310" t="s">
        <v>2898</v>
      </c>
      <c r="AE455" s="310" t="s">
        <v>2898</v>
      </c>
      <c r="AF455" s="310" t="s">
        <v>2898</v>
      </c>
      <c r="AG455" s="310" t="s">
        <v>2898</v>
      </c>
      <c r="AH455" s="310" t="s">
        <v>2898</v>
      </c>
      <c r="AI455" s="310" t="s">
        <v>2898</v>
      </c>
      <c r="AJ455" s="310" t="s">
        <v>2898</v>
      </c>
      <c r="AK455" s="310" t="s">
        <v>2898</v>
      </c>
      <c r="AL455" s="310" t="s">
        <v>2898</v>
      </c>
    </row>
    <row r="456" spans="3:38" hidden="1" outlineLevel="1" x14ac:dyDescent="0.3">
      <c r="C456" s="521" t="s">
        <v>3140</v>
      </c>
      <c r="D456" s="590" t="s">
        <v>3497</v>
      </c>
      <c r="E456" s="310" t="s">
        <v>2898</v>
      </c>
      <c r="F456" s="310" t="s">
        <v>2898</v>
      </c>
      <c r="G456" s="310" t="s">
        <v>2898</v>
      </c>
      <c r="H456" s="310" t="s">
        <v>2898</v>
      </c>
      <c r="I456" s="310" t="s">
        <v>2898</v>
      </c>
      <c r="J456" s="310" t="s">
        <v>2898</v>
      </c>
      <c r="K456" s="310" t="s">
        <v>2898</v>
      </c>
      <c r="L456" s="310" t="s">
        <v>2898</v>
      </c>
      <c r="M456" s="310" t="s">
        <v>2898</v>
      </c>
      <c r="N456" s="310" t="s">
        <v>2898</v>
      </c>
      <c r="O456" s="310" t="s">
        <v>2898</v>
      </c>
      <c r="P456" s="310" t="s">
        <v>2898</v>
      </c>
      <c r="Q456" s="310" t="s">
        <v>2898</v>
      </c>
      <c r="R456" s="310" t="s">
        <v>2898</v>
      </c>
      <c r="S456" s="310" t="s">
        <v>2898</v>
      </c>
      <c r="T456" s="310" t="s">
        <v>2898</v>
      </c>
      <c r="U456" s="310" t="s">
        <v>2898</v>
      </c>
      <c r="V456" s="310" t="s">
        <v>2898</v>
      </c>
      <c r="W456" s="310" t="s">
        <v>2898</v>
      </c>
      <c r="X456" s="310" t="s">
        <v>2898</v>
      </c>
      <c r="Y456" s="310" t="s">
        <v>2898</v>
      </c>
      <c r="Z456" s="310" t="s">
        <v>2898</v>
      </c>
      <c r="AA456" s="310" t="s">
        <v>2898</v>
      </c>
      <c r="AB456" s="310" t="s">
        <v>2898</v>
      </c>
      <c r="AC456" s="310" t="s">
        <v>2898</v>
      </c>
      <c r="AD456" s="310" t="s">
        <v>2898</v>
      </c>
      <c r="AE456" s="310" t="s">
        <v>2898</v>
      </c>
      <c r="AF456" s="310" t="s">
        <v>2898</v>
      </c>
      <c r="AG456" s="310" t="s">
        <v>2898</v>
      </c>
      <c r="AH456" s="310" t="s">
        <v>2898</v>
      </c>
      <c r="AI456" s="310" t="s">
        <v>2898</v>
      </c>
      <c r="AJ456" s="310" t="s">
        <v>2898</v>
      </c>
      <c r="AK456" s="310" t="s">
        <v>2898</v>
      </c>
      <c r="AL456" s="310" t="s">
        <v>2898</v>
      </c>
    </row>
    <row r="457" spans="3:38" hidden="1" outlineLevel="1" x14ac:dyDescent="0.3">
      <c r="C457" s="521" t="s">
        <v>3140</v>
      </c>
      <c r="D457" s="590" t="s">
        <v>3498</v>
      </c>
      <c r="E457" s="310" t="s">
        <v>2898</v>
      </c>
      <c r="F457" s="310" t="s">
        <v>2898</v>
      </c>
      <c r="G457" s="310" t="s">
        <v>2898</v>
      </c>
      <c r="H457" s="310" t="s">
        <v>2898</v>
      </c>
      <c r="I457" s="310" t="s">
        <v>2898</v>
      </c>
      <c r="J457" s="310" t="s">
        <v>2898</v>
      </c>
      <c r="K457" s="310" t="s">
        <v>2898</v>
      </c>
      <c r="L457" s="310" t="s">
        <v>2898</v>
      </c>
      <c r="M457" s="310" t="s">
        <v>2898</v>
      </c>
      <c r="N457" s="310" t="s">
        <v>2898</v>
      </c>
      <c r="O457" s="310" t="s">
        <v>2898</v>
      </c>
      <c r="P457" s="310" t="s">
        <v>2898</v>
      </c>
      <c r="Q457" s="310" t="s">
        <v>2898</v>
      </c>
      <c r="R457" s="310" t="s">
        <v>2898</v>
      </c>
      <c r="S457" s="310" t="s">
        <v>2898</v>
      </c>
      <c r="T457" s="310" t="s">
        <v>2898</v>
      </c>
      <c r="U457" s="310" t="s">
        <v>2898</v>
      </c>
      <c r="V457" s="310" t="s">
        <v>2898</v>
      </c>
      <c r="W457" s="310" t="s">
        <v>2898</v>
      </c>
      <c r="X457" s="310" t="s">
        <v>2898</v>
      </c>
      <c r="Y457" s="310" t="s">
        <v>2898</v>
      </c>
      <c r="Z457" s="310" t="s">
        <v>2898</v>
      </c>
      <c r="AA457" s="310" t="s">
        <v>2898</v>
      </c>
      <c r="AB457" s="310" t="s">
        <v>2898</v>
      </c>
      <c r="AC457" s="310" t="s">
        <v>2898</v>
      </c>
      <c r="AD457" s="310" t="s">
        <v>2898</v>
      </c>
      <c r="AE457" s="310" t="s">
        <v>2898</v>
      </c>
      <c r="AF457" s="310" t="s">
        <v>2898</v>
      </c>
      <c r="AG457" s="310" t="s">
        <v>2898</v>
      </c>
      <c r="AH457" s="310" t="s">
        <v>2898</v>
      </c>
      <c r="AI457" s="310" t="s">
        <v>2898</v>
      </c>
      <c r="AJ457" s="310" t="s">
        <v>2898</v>
      </c>
      <c r="AK457" s="310" t="s">
        <v>2898</v>
      </c>
      <c r="AL457" s="310" t="s">
        <v>2898</v>
      </c>
    </row>
    <row r="458" spans="3:38" hidden="1" outlineLevel="1" x14ac:dyDescent="0.3">
      <c r="C458" s="521" t="s">
        <v>3140</v>
      </c>
      <c r="D458" s="590" t="s">
        <v>3499</v>
      </c>
      <c r="E458" s="310" t="s">
        <v>2898</v>
      </c>
      <c r="F458" s="310" t="s">
        <v>2898</v>
      </c>
      <c r="G458" s="310" t="s">
        <v>2898</v>
      </c>
      <c r="H458" s="310" t="s">
        <v>2898</v>
      </c>
      <c r="I458" s="310" t="s">
        <v>2898</v>
      </c>
      <c r="J458" s="310" t="s">
        <v>2898</v>
      </c>
      <c r="K458" s="310" t="s">
        <v>2898</v>
      </c>
      <c r="L458" s="310" t="s">
        <v>2898</v>
      </c>
      <c r="M458" s="310" t="s">
        <v>2898</v>
      </c>
      <c r="N458" s="310" t="s">
        <v>2898</v>
      </c>
      <c r="O458" s="310" t="s">
        <v>2898</v>
      </c>
      <c r="P458" s="310" t="s">
        <v>2898</v>
      </c>
      <c r="Q458" s="310" t="s">
        <v>2898</v>
      </c>
      <c r="R458" s="310" t="s">
        <v>2898</v>
      </c>
      <c r="S458" s="310" t="s">
        <v>2898</v>
      </c>
      <c r="T458" s="310" t="s">
        <v>2898</v>
      </c>
      <c r="U458" s="310" t="s">
        <v>2898</v>
      </c>
      <c r="V458" s="310" t="s">
        <v>2898</v>
      </c>
      <c r="W458" s="310" t="s">
        <v>2898</v>
      </c>
      <c r="X458" s="310" t="s">
        <v>2898</v>
      </c>
      <c r="Y458" s="310" t="s">
        <v>2898</v>
      </c>
      <c r="Z458" s="310" t="s">
        <v>2898</v>
      </c>
      <c r="AA458" s="310" t="s">
        <v>2898</v>
      </c>
      <c r="AB458" s="310" t="s">
        <v>2898</v>
      </c>
      <c r="AC458" s="310" t="s">
        <v>2898</v>
      </c>
      <c r="AD458" s="310" t="s">
        <v>2898</v>
      </c>
      <c r="AE458" s="310" t="s">
        <v>2898</v>
      </c>
      <c r="AF458" s="310" t="s">
        <v>2898</v>
      </c>
      <c r="AG458" s="310" t="s">
        <v>2898</v>
      </c>
      <c r="AH458" s="310" t="s">
        <v>2898</v>
      </c>
      <c r="AI458" s="310" t="s">
        <v>2898</v>
      </c>
      <c r="AJ458" s="310" t="s">
        <v>2898</v>
      </c>
      <c r="AK458" s="310" t="s">
        <v>2898</v>
      </c>
      <c r="AL458" s="310" t="s">
        <v>2898</v>
      </c>
    </row>
    <row r="459" spans="3:38" hidden="1" outlineLevel="1" x14ac:dyDescent="0.3">
      <c r="C459" s="521" t="s">
        <v>3140</v>
      </c>
      <c r="D459" s="590" t="s">
        <v>3500</v>
      </c>
      <c r="E459" s="310" t="s">
        <v>2898</v>
      </c>
      <c r="F459" s="310" t="s">
        <v>2898</v>
      </c>
      <c r="G459" s="310" t="s">
        <v>2898</v>
      </c>
      <c r="H459" s="310" t="s">
        <v>2898</v>
      </c>
      <c r="I459" s="310" t="s">
        <v>2898</v>
      </c>
      <c r="J459" s="310" t="s">
        <v>2898</v>
      </c>
      <c r="K459" s="310" t="s">
        <v>2898</v>
      </c>
      <c r="L459" s="310" t="s">
        <v>2898</v>
      </c>
      <c r="M459" s="310" t="s">
        <v>2898</v>
      </c>
      <c r="N459" s="310" t="s">
        <v>2898</v>
      </c>
      <c r="O459" s="310" t="s">
        <v>2898</v>
      </c>
      <c r="P459" s="310" t="s">
        <v>2898</v>
      </c>
      <c r="Q459" s="310" t="s">
        <v>2898</v>
      </c>
      <c r="R459" s="310" t="s">
        <v>2898</v>
      </c>
      <c r="S459" s="310" t="s">
        <v>2898</v>
      </c>
      <c r="T459" s="310" t="s">
        <v>2898</v>
      </c>
      <c r="U459" s="310" t="s">
        <v>2898</v>
      </c>
      <c r="V459" s="310" t="s">
        <v>2898</v>
      </c>
      <c r="W459" s="310" t="s">
        <v>2898</v>
      </c>
      <c r="X459" s="310" t="s">
        <v>2898</v>
      </c>
      <c r="Y459" s="310" t="s">
        <v>2898</v>
      </c>
      <c r="Z459" s="310" t="s">
        <v>2898</v>
      </c>
      <c r="AA459" s="310" t="s">
        <v>2898</v>
      </c>
      <c r="AB459" s="310" t="s">
        <v>2898</v>
      </c>
      <c r="AC459" s="310" t="s">
        <v>2898</v>
      </c>
      <c r="AD459" s="310" t="s">
        <v>2898</v>
      </c>
      <c r="AE459" s="310" t="s">
        <v>2898</v>
      </c>
      <c r="AF459" s="310" t="s">
        <v>2898</v>
      </c>
      <c r="AG459" s="310" t="s">
        <v>2898</v>
      </c>
      <c r="AH459" s="310" t="s">
        <v>2898</v>
      </c>
      <c r="AI459" s="310" t="s">
        <v>2898</v>
      </c>
      <c r="AJ459" s="310" t="s">
        <v>2898</v>
      </c>
      <c r="AK459" s="310" t="s">
        <v>2898</v>
      </c>
      <c r="AL459" s="310" t="s">
        <v>2898</v>
      </c>
    </row>
    <row r="460" spans="3:38" hidden="1" outlineLevel="1" x14ac:dyDescent="0.3">
      <c r="C460" s="521" t="s">
        <v>3140</v>
      </c>
      <c r="D460" s="590" t="s">
        <v>3501</v>
      </c>
      <c r="E460" s="310" t="s">
        <v>2898</v>
      </c>
      <c r="F460" s="310" t="s">
        <v>2898</v>
      </c>
      <c r="G460" s="310" t="s">
        <v>2898</v>
      </c>
      <c r="H460" s="310" t="s">
        <v>2898</v>
      </c>
      <c r="I460" s="310" t="s">
        <v>2898</v>
      </c>
      <c r="J460" s="310" t="s">
        <v>2898</v>
      </c>
      <c r="K460" s="310" t="s">
        <v>2898</v>
      </c>
      <c r="L460" s="310" t="s">
        <v>2898</v>
      </c>
      <c r="M460" s="310" t="s">
        <v>2898</v>
      </c>
      <c r="N460" s="310" t="s">
        <v>2898</v>
      </c>
      <c r="O460" s="310" t="s">
        <v>2898</v>
      </c>
      <c r="P460" s="310" t="s">
        <v>2898</v>
      </c>
      <c r="Q460" s="310" t="s">
        <v>2898</v>
      </c>
      <c r="R460" s="310" t="s">
        <v>2898</v>
      </c>
      <c r="S460" s="310" t="s">
        <v>2898</v>
      </c>
      <c r="T460" s="310" t="s">
        <v>2898</v>
      </c>
      <c r="U460" s="310" t="s">
        <v>2898</v>
      </c>
      <c r="V460" s="310" t="s">
        <v>2898</v>
      </c>
      <c r="W460" s="310" t="s">
        <v>2898</v>
      </c>
      <c r="X460" s="310" t="s">
        <v>2898</v>
      </c>
      <c r="Y460" s="310" t="s">
        <v>2898</v>
      </c>
      <c r="Z460" s="310" t="s">
        <v>2898</v>
      </c>
      <c r="AA460" s="310" t="s">
        <v>2898</v>
      </c>
      <c r="AB460" s="310" t="s">
        <v>2898</v>
      </c>
      <c r="AC460" s="310" t="s">
        <v>2898</v>
      </c>
      <c r="AD460" s="310" t="s">
        <v>2898</v>
      </c>
      <c r="AE460" s="310" t="s">
        <v>2898</v>
      </c>
      <c r="AF460" s="310" t="s">
        <v>2898</v>
      </c>
      <c r="AG460" s="310" t="s">
        <v>2898</v>
      </c>
      <c r="AH460" s="310" t="s">
        <v>2898</v>
      </c>
      <c r="AI460" s="310" t="s">
        <v>2898</v>
      </c>
      <c r="AJ460" s="310" t="s">
        <v>2898</v>
      </c>
      <c r="AK460" s="310" t="s">
        <v>2898</v>
      </c>
      <c r="AL460" s="310" t="s">
        <v>2898</v>
      </c>
    </row>
    <row r="461" spans="3:38" hidden="1" outlineLevel="1" x14ac:dyDescent="0.3">
      <c r="C461" s="521" t="s">
        <v>3140</v>
      </c>
      <c r="D461" s="590" t="s">
        <v>3502</v>
      </c>
      <c r="E461" s="310" t="s">
        <v>2898</v>
      </c>
      <c r="F461" s="310" t="s">
        <v>2898</v>
      </c>
      <c r="G461" s="310" t="s">
        <v>2898</v>
      </c>
      <c r="H461" s="310" t="s">
        <v>2898</v>
      </c>
      <c r="I461" s="310" t="s">
        <v>2898</v>
      </c>
      <c r="J461" s="310" t="s">
        <v>2898</v>
      </c>
      <c r="K461" s="310" t="s">
        <v>2898</v>
      </c>
      <c r="L461" s="310" t="s">
        <v>2898</v>
      </c>
      <c r="M461" s="310" t="s">
        <v>2898</v>
      </c>
      <c r="N461" s="310" t="s">
        <v>2898</v>
      </c>
      <c r="O461" s="310" t="s">
        <v>2898</v>
      </c>
      <c r="P461" s="310" t="s">
        <v>2898</v>
      </c>
      <c r="Q461" s="310" t="s">
        <v>2898</v>
      </c>
      <c r="R461" s="310" t="s">
        <v>2898</v>
      </c>
      <c r="S461" s="310" t="s">
        <v>2898</v>
      </c>
      <c r="T461" s="310" t="s">
        <v>2898</v>
      </c>
      <c r="U461" s="310" t="s">
        <v>2898</v>
      </c>
      <c r="V461" s="310" t="s">
        <v>2898</v>
      </c>
      <c r="W461" s="310" t="s">
        <v>2898</v>
      </c>
      <c r="X461" s="310" t="s">
        <v>2898</v>
      </c>
      <c r="Y461" s="310" t="s">
        <v>2898</v>
      </c>
      <c r="Z461" s="310" t="s">
        <v>2898</v>
      </c>
      <c r="AA461" s="310" t="s">
        <v>2898</v>
      </c>
      <c r="AB461" s="310" t="s">
        <v>2898</v>
      </c>
      <c r="AC461" s="310" t="s">
        <v>2898</v>
      </c>
      <c r="AD461" s="310" t="s">
        <v>2898</v>
      </c>
      <c r="AE461" s="310" t="s">
        <v>2898</v>
      </c>
      <c r="AF461" s="310" t="s">
        <v>2898</v>
      </c>
      <c r="AG461" s="310" t="s">
        <v>2898</v>
      </c>
      <c r="AH461" s="310" t="s">
        <v>2898</v>
      </c>
      <c r="AI461" s="310" t="s">
        <v>2898</v>
      </c>
      <c r="AJ461" s="310" t="s">
        <v>2898</v>
      </c>
      <c r="AK461" s="310" t="s">
        <v>2898</v>
      </c>
      <c r="AL461" s="310" t="s">
        <v>2898</v>
      </c>
    </row>
    <row r="462" spans="3:38" hidden="1" outlineLevel="1" x14ac:dyDescent="0.3">
      <c r="C462" s="521" t="s">
        <v>3140</v>
      </c>
      <c r="D462" s="590" t="s">
        <v>3503</v>
      </c>
      <c r="E462" s="310" t="s">
        <v>2898</v>
      </c>
      <c r="F462" s="310" t="s">
        <v>2898</v>
      </c>
      <c r="G462" s="310" t="s">
        <v>2898</v>
      </c>
      <c r="H462" s="310" t="s">
        <v>2898</v>
      </c>
      <c r="I462" s="310" t="s">
        <v>2898</v>
      </c>
      <c r="J462" s="310" t="s">
        <v>2898</v>
      </c>
      <c r="K462" s="310" t="s">
        <v>2898</v>
      </c>
      <c r="L462" s="310" t="s">
        <v>2898</v>
      </c>
      <c r="M462" s="310" t="s">
        <v>2898</v>
      </c>
      <c r="N462" s="310" t="s">
        <v>2898</v>
      </c>
      <c r="O462" s="310" t="s">
        <v>2898</v>
      </c>
      <c r="P462" s="310" t="s">
        <v>2898</v>
      </c>
      <c r="Q462" s="310" t="s">
        <v>2898</v>
      </c>
      <c r="R462" s="310" t="s">
        <v>2898</v>
      </c>
      <c r="S462" s="310" t="s">
        <v>2898</v>
      </c>
      <c r="T462" s="310" t="s">
        <v>2898</v>
      </c>
      <c r="U462" s="310" t="s">
        <v>2898</v>
      </c>
      <c r="V462" s="310" t="s">
        <v>2898</v>
      </c>
      <c r="W462" s="310" t="s">
        <v>2898</v>
      </c>
      <c r="X462" s="310" t="s">
        <v>2898</v>
      </c>
      <c r="Y462" s="310" t="s">
        <v>2898</v>
      </c>
      <c r="Z462" s="310" t="s">
        <v>2898</v>
      </c>
      <c r="AA462" s="310" t="s">
        <v>2898</v>
      </c>
      <c r="AB462" s="310" t="s">
        <v>2898</v>
      </c>
      <c r="AC462" s="310" t="s">
        <v>2898</v>
      </c>
      <c r="AD462" s="310" t="s">
        <v>2898</v>
      </c>
      <c r="AE462" s="310" t="s">
        <v>2898</v>
      </c>
      <c r="AF462" s="310" t="s">
        <v>2898</v>
      </c>
      <c r="AG462" s="310" t="s">
        <v>2898</v>
      </c>
      <c r="AH462" s="310" t="s">
        <v>2898</v>
      </c>
      <c r="AI462" s="310" t="s">
        <v>2898</v>
      </c>
      <c r="AJ462" s="310" t="s">
        <v>2898</v>
      </c>
      <c r="AK462" s="310" t="s">
        <v>2898</v>
      </c>
      <c r="AL462" s="310" t="s">
        <v>2898</v>
      </c>
    </row>
    <row r="463" spans="3:38" hidden="1" outlineLevel="1" x14ac:dyDescent="0.3">
      <c r="C463" s="521" t="s">
        <v>3140</v>
      </c>
      <c r="D463" s="590" t="s">
        <v>3504</v>
      </c>
      <c r="E463" s="310" t="s">
        <v>2898</v>
      </c>
      <c r="F463" s="310" t="s">
        <v>2898</v>
      </c>
      <c r="G463" s="310" t="s">
        <v>2898</v>
      </c>
      <c r="H463" s="310" t="s">
        <v>2898</v>
      </c>
      <c r="I463" s="310" t="s">
        <v>2898</v>
      </c>
      <c r="J463" s="310" t="s">
        <v>2898</v>
      </c>
      <c r="K463" s="310" t="s">
        <v>2898</v>
      </c>
      <c r="L463" s="310" t="s">
        <v>2898</v>
      </c>
      <c r="M463" s="310" t="s">
        <v>2898</v>
      </c>
      <c r="N463" s="310" t="s">
        <v>2898</v>
      </c>
      <c r="O463" s="310" t="s">
        <v>2898</v>
      </c>
      <c r="P463" s="310" t="s">
        <v>2898</v>
      </c>
      <c r="Q463" s="310" t="s">
        <v>2898</v>
      </c>
      <c r="R463" s="310" t="s">
        <v>2898</v>
      </c>
      <c r="S463" s="310" t="s">
        <v>2898</v>
      </c>
      <c r="T463" s="310" t="s">
        <v>2898</v>
      </c>
      <c r="U463" s="310" t="s">
        <v>2898</v>
      </c>
      <c r="V463" s="310" t="s">
        <v>2898</v>
      </c>
      <c r="W463" s="310" t="s">
        <v>2898</v>
      </c>
      <c r="X463" s="310" t="s">
        <v>2898</v>
      </c>
      <c r="Y463" s="310" t="s">
        <v>2898</v>
      </c>
      <c r="Z463" s="310" t="s">
        <v>2898</v>
      </c>
      <c r="AA463" s="310" t="s">
        <v>2898</v>
      </c>
      <c r="AB463" s="310" t="s">
        <v>2898</v>
      </c>
      <c r="AC463" s="310" t="s">
        <v>2898</v>
      </c>
      <c r="AD463" s="310" t="s">
        <v>2898</v>
      </c>
      <c r="AE463" s="310" t="s">
        <v>2898</v>
      </c>
      <c r="AF463" s="310" t="s">
        <v>2898</v>
      </c>
      <c r="AG463" s="310" t="s">
        <v>2898</v>
      </c>
      <c r="AH463" s="310" t="s">
        <v>2898</v>
      </c>
      <c r="AI463" s="310" t="s">
        <v>2898</v>
      </c>
      <c r="AJ463" s="310" t="s">
        <v>2898</v>
      </c>
      <c r="AK463" s="310" t="s">
        <v>2898</v>
      </c>
      <c r="AL463" s="310" t="s">
        <v>2898</v>
      </c>
    </row>
    <row r="464" spans="3:38" hidden="1" outlineLevel="1" x14ac:dyDescent="0.3">
      <c r="C464" s="521" t="s">
        <v>3140</v>
      </c>
      <c r="D464" s="590" t="s">
        <v>3505</v>
      </c>
      <c r="E464" s="310" t="s">
        <v>2898</v>
      </c>
      <c r="F464" s="310" t="s">
        <v>2898</v>
      </c>
      <c r="G464" s="310" t="s">
        <v>2898</v>
      </c>
      <c r="H464" s="310" t="s">
        <v>2898</v>
      </c>
      <c r="I464" s="310" t="s">
        <v>2898</v>
      </c>
      <c r="J464" s="310" t="s">
        <v>2898</v>
      </c>
      <c r="K464" s="310" t="s">
        <v>2898</v>
      </c>
      <c r="L464" s="310" t="s">
        <v>2898</v>
      </c>
      <c r="M464" s="310" t="s">
        <v>2898</v>
      </c>
      <c r="N464" s="310" t="s">
        <v>2898</v>
      </c>
      <c r="O464" s="310" t="s">
        <v>2898</v>
      </c>
      <c r="P464" s="310" t="s">
        <v>2898</v>
      </c>
      <c r="Q464" s="310" t="s">
        <v>2898</v>
      </c>
      <c r="R464" s="310" t="s">
        <v>2898</v>
      </c>
      <c r="S464" s="310" t="s">
        <v>2898</v>
      </c>
      <c r="T464" s="310" t="s">
        <v>2898</v>
      </c>
      <c r="U464" s="310" t="s">
        <v>2898</v>
      </c>
      <c r="V464" s="310" t="s">
        <v>2898</v>
      </c>
      <c r="W464" s="310" t="s">
        <v>2898</v>
      </c>
      <c r="X464" s="310" t="s">
        <v>2898</v>
      </c>
      <c r="Y464" s="310" t="s">
        <v>2898</v>
      </c>
      <c r="Z464" s="310" t="s">
        <v>2898</v>
      </c>
      <c r="AA464" s="310" t="s">
        <v>2898</v>
      </c>
      <c r="AB464" s="310" t="s">
        <v>2898</v>
      </c>
      <c r="AC464" s="310" t="s">
        <v>2898</v>
      </c>
      <c r="AD464" s="310" t="s">
        <v>2898</v>
      </c>
      <c r="AE464" s="310" t="s">
        <v>2898</v>
      </c>
      <c r="AF464" s="310" t="s">
        <v>2898</v>
      </c>
      <c r="AG464" s="310" t="s">
        <v>2898</v>
      </c>
      <c r="AH464" s="310" t="s">
        <v>2898</v>
      </c>
      <c r="AI464" s="310" t="s">
        <v>2898</v>
      </c>
      <c r="AJ464" s="310" t="s">
        <v>2898</v>
      </c>
      <c r="AK464" s="310" t="s">
        <v>2898</v>
      </c>
      <c r="AL464" s="310" t="s">
        <v>2898</v>
      </c>
    </row>
    <row r="465" spans="3:38" hidden="1" outlineLevel="1" x14ac:dyDescent="0.3">
      <c r="C465" s="521" t="s">
        <v>3140</v>
      </c>
      <c r="D465" s="590" t="s">
        <v>3506</v>
      </c>
      <c r="E465" s="310" t="s">
        <v>2898</v>
      </c>
      <c r="F465" s="310" t="s">
        <v>2898</v>
      </c>
      <c r="G465" s="310" t="s">
        <v>2898</v>
      </c>
      <c r="H465" s="310" t="s">
        <v>2898</v>
      </c>
      <c r="I465" s="310" t="s">
        <v>2898</v>
      </c>
      <c r="J465" s="310" t="s">
        <v>2898</v>
      </c>
      <c r="K465" s="310" t="s">
        <v>2898</v>
      </c>
      <c r="L465" s="310" t="s">
        <v>2898</v>
      </c>
      <c r="M465" s="310" t="s">
        <v>2898</v>
      </c>
      <c r="N465" s="310" t="s">
        <v>2898</v>
      </c>
      <c r="O465" s="310" t="s">
        <v>2898</v>
      </c>
      <c r="P465" s="310" t="s">
        <v>2898</v>
      </c>
      <c r="Q465" s="310" t="s">
        <v>2898</v>
      </c>
      <c r="R465" s="310" t="s">
        <v>2898</v>
      </c>
      <c r="S465" s="310" t="s">
        <v>2898</v>
      </c>
      <c r="T465" s="310" t="s">
        <v>2898</v>
      </c>
      <c r="U465" s="310" t="s">
        <v>2898</v>
      </c>
      <c r="V465" s="310" t="s">
        <v>2898</v>
      </c>
      <c r="W465" s="310" t="s">
        <v>2898</v>
      </c>
      <c r="X465" s="310" t="s">
        <v>2898</v>
      </c>
      <c r="Y465" s="310" t="s">
        <v>2898</v>
      </c>
      <c r="Z465" s="310" t="s">
        <v>2898</v>
      </c>
      <c r="AA465" s="310" t="s">
        <v>2898</v>
      </c>
      <c r="AB465" s="310" t="s">
        <v>2898</v>
      </c>
      <c r="AC465" s="310" t="s">
        <v>2898</v>
      </c>
      <c r="AD465" s="310" t="s">
        <v>2898</v>
      </c>
      <c r="AE465" s="310" t="s">
        <v>2898</v>
      </c>
      <c r="AF465" s="310" t="s">
        <v>2898</v>
      </c>
      <c r="AG465" s="310" t="s">
        <v>2898</v>
      </c>
      <c r="AH465" s="310" t="s">
        <v>2898</v>
      </c>
      <c r="AI465" s="310" t="s">
        <v>2898</v>
      </c>
      <c r="AJ465" s="310" t="s">
        <v>2898</v>
      </c>
      <c r="AK465" s="310" t="s">
        <v>2898</v>
      </c>
      <c r="AL465" s="310" t="s">
        <v>2898</v>
      </c>
    </row>
    <row r="466" spans="3:38" hidden="1" outlineLevel="1" x14ac:dyDescent="0.3">
      <c r="C466" s="521" t="s">
        <v>3140</v>
      </c>
      <c r="D466" s="590" t="s">
        <v>3507</v>
      </c>
      <c r="E466" s="310" t="s">
        <v>2898</v>
      </c>
      <c r="F466" s="310" t="s">
        <v>2898</v>
      </c>
      <c r="G466" s="310" t="s">
        <v>2898</v>
      </c>
      <c r="H466" s="310" t="s">
        <v>2898</v>
      </c>
      <c r="I466" s="310" t="s">
        <v>2898</v>
      </c>
      <c r="J466" s="310" t="s">
        <v>2898</v>
      </c>
      <c r="K466" s="310" t="s">
        <v>2898</v>
      </c>
      <c r="L466" s="310" t="s">
        <v>2898</v>
      </c>
      <c r="M466" s="310" t="s">
        <v>2898</v>
      </c>
      <c r="N466" s="310" t="s">
        <v>2898</v>
      </c>
      <c r="O466" s="310" t="s">
        <v>2898</v>
      </c>
      <c r="P466" s="310" t="s">
        <v>2898</v>
      </c>
      <c r="Q466" s="310" t="s">
        <v>2898</v>
      </c>
      <c r="R466" s="310" t="s">
        <v>2898</v>
      </c>
      <c r="S466" s="310" t="s">
        <v>2898</v>
      </c>
      <c r="T466" s="310" t="s">
        <v>2898</v>
      </c>
      <c r="U466" s="310" t="s">
        <v>2898</v>
      </c>
      <c r="V466" s="310" t="s">
        <v>2898</v>
      </c>
      <c r="W466" s="310" t="s">
        <v>2898</v>
      </c>
      <c r="X466" s="310" t="s">
        <v>2898</v>
      </c>
      <c r="Y466" s="310" t="s">
        <v>2898</v>
      </c>
      <c r="Z466" s="310" t="s">
        <v>2898</v>
      </c>
      <c r="AA466" s="310" t="s">
        <v>2898</v>
      </c>
      <c r="AB466" s="310" t="s">
        <v>2898</v>
      </c>
      <c r="AC466" s="310" t="s">
        <v>2898</v>
      </c>
      <c r="AD466" s="310" t="s">
        <v>2898</v>
      </c>
      <c r="AE466" s="310" t="s">
        <v>2898</v>
      </c>
      <c r="AF466" s="310" t="s">
        <v>2898</v>
      </c>
      <c r="AG466" s="310" t="s">
        <v>2898</v>
      </c>
      <c r="AH466" s="310" t="s">
        <v>2898</v>
      </c>
      <c r="AI466" s="310" t="s">
        <v>2898</v>
      </c>
      <c r="AJ466" s="310" t="s">
        <v>2898</v>
      </c>
      <c r="AK466" s="310" t="s">
        <v>2898</v>
      </c>
      <c r="AL466" s="310" t="s">
        <v>2898</v>
      </c>
    </row>
    <row r="467" spans="3:38" hidden="1" outlineLevel="1" x14ac:dyDescent="0.3">
      <c r="C467" s="521" t="s">
        <v>3140</v>
      </c>
      <c r="D467" s="590" t="s">
        <v>3508</v>
      </c>
      <c r="E467" s="310" t="s">
        <v>2898</v>
      </c>
      <c r="F467" s="310" t="s">
        <v>2898</v>
      </c>
      <c r="G467" s="310" t="s">
        <v>2898</v>
      </c>
      <c r="H467" s="310" t="s">
        <v>2898</v>
      </c>
      <c r="I467" s="310" t="s">
        <v>2898</v>
      </c>
      <c r="J467" s="310" t="s">
        <v>2898</v>
      </c>
      <c r="K467" s="310" t="s">
        <v>2898</v>
      </c>
      <c r="L467" s="310" t="s">
        <v>2898</v>
      </c>
      <c r="M467" s="310" t="s">
        <v>2898</v>
      </c>
      <c r="N467" s="310" t="s">
        <v>2898</v>
      </c>
      <c r="O467" s="310" t="s">
        <v>2898</v>
      </c>
      <c r="P467" s="310" t="s">
        <v>2898</v>
      </c>
      <c r="Q467" s="310" t="s">
        <v>2898</v>
      </c>
      <c r="R467" s="310" t="s">
        <v>2898</v>
      </c>
      <c r="S467" s="310" t="s">
        <v>2898</v>
      </c>
      <c r="T467" s="310" t="s">
        <v>2898</v>
      </c>
      <c r="U467" s="310" t="s">
        <v>2898</v>
      </c>
      <c r="V467" s="310" t="s">
        <v>2898</v>
      </c>
      <c r="W467" s="310" t="s">
        <v>2898</v>
      </c>
      <c r="X467" s="310" t="s">
        <v>2898</v>
      </c>
      <c r="Y467" s="310" t="s">
        <v>2898</v>
      </c>
      <c r="Z467" s="310" t="s">
        <v>2898</v>
      </c>
      <c r="AA467" s="310" t="s">
        <v>2898</v>
      </c>
      <c r="AB467" s="310" t="s">
        <v>2898</v>
      </c>
      <c r="AC467" s="310" t="s">
        <v>2898</v>
      </c>
      <c r="AD467" s="310" t="s">
        <v>2898</v>
      </c>
      <c r="AE467" s="310" t="s">
        <v>2898</v>
      </c>
      <c r="AF467" s="310" t="s">
        <v>2898</v>
      </c>
      <c r="AG467" s="310" t="s">
        <v>2898</v>
      </c>
      <c r="AH467" s="310" t="s">
        <v>2898</v>
      </c>
      <c r="AI467" s="310" t="s">
        <v>2898</v>
      </c>
      <c r="AJ467" s="310" t="s">
        <v>2898</v>
      </c>
      <c r="AK467" s="310" t="s">
        <v>2898</v>
      </c>
      <c r="AL467" s="310" t="s">
        <v>2898</v>
      </c>
    </row>
    <row r="468" spans="3:38" ht="12.75" hidden="1" customHeight="1" outlineLevel="1" x14ac:dyDescent="0.3">
      <c r="C468" s="521" t="s">
        <v>3140</v>
      </c>
      <c r="D468" s="590" t="s">
        <v>3509</v>
      </c>
      <c r="E468" s="310" t="s">
        <v>2898</v>
      </c>
      <c r="F468" s="310" t="s">
        <v>2898</v>
      </c>
      <c r="G468" s="310" t="s">
        <v>2898</v>
      </c>
      <c r="H468" s="310" t="s">
        <v>2898</v>
      </c>
      <c r="I468" s="310" t="s">
        <v>2898</v>
      </c>
      <c r="J468" s="310" t="s">
        <v>2898</v>
      </c>
      <c r="K468" s="310" t="s">
        <v>2898</v>
      </c>
      <c r="L468" s="310" t="s">
        <v>2898</v>
      </c>
      <c r="M468" s="310" t="s">
        <v>2898</v>
      </c>
      <c r="N468" s="310" t="s">
        <v>2898</v>
      </c>
      <c r="O468" s="310" t="s">
        <v>2898</v>
      </c>
      <c r="P468" s="310" t="s">
        <v>2898</v>
      </c>
      <c r="Q468" s="310" t="s">
        <v>2898</v>
      </c>
      <c r="R468" s="310" t="s">
        <v>2898</v>
      </c>
      <c r="S468" s="310" t="s">
        <v>2898</v>
      </c>
      <c r="T468" s="310" t="s">
        <v>2898</v>
      </c>
      <c r="U468" s="310" t="s">
        <v>2898</v>
      </c>
      <c r="V468" s="310" t="s">
        <v>2898</v>
      </c>
      <c r="W468" s="310" t="s">
        <v>2898</v>
      </c>
      <c r="X468" s="310" t="s">
        <v>2898</v>
      </c>
      <c r="Y468" s="310" t="s">
        <v>2898</v>
      </c>
      <c r="Z468" s="310" t="s">
        <v>2898</v>
      </c>
      <c r="AA468" s="310" t="s">
        <v>2898</v>
      </c>
      <c r="AB468" s="310" t="s">
        <v>2898</v>
      </c>
      <c r="AC468" s="310" t="s">
        <v>2898</v>
      </c>
      <c r="AD468" s="310" t="s">
        <v>2898</v>
      </c>
      <c r="AE468" s="310" t="s">
        <v>2898</v>
      </c>
      <c r="AF468" s="310" t="s">
        <v>2898</v>
      </c>
      <c r="AG468" s="310" t="s">
        <v>2898</v>
      </c>
      <c r="AH468" s="310" t="s">
        <v>2898</v>
      </c>
      <c r="AI468" s="310" t="s">
        <v>2898</v>
      </c>
      <c r="AJ468" s="310" t="s">
        <v>2898</v>
      </c>
      <c r="AK468" s="310" t="s">
        <v>2898</v>
      </c>
      <c r="AL468" s="310" t="s">
        <v>2898</v>
      </c>
    </row>
    <row r="469" spans="3:38" ht="12.75" hidden="1" customHeight="1" outlineLevel="1" x14ac:dyDescent="0.3">
      <c r="C469" s="521" t="s">
        <v>3140</v>
      </c>
      <c r="D469" s="590" t="s">
        <v>3510</v>
      </c>
      <c r="E469" s="310" t="s">
        <v>2898</v>
      </c>
      <c r="F469" s="310" t="s">
        <v>2898</v>
      </c>
      <c r="G469" s="310" t="s">
        <v>2898</v>
      </c>
      <c r="H469" s="310" t="s">
        <v>2898</v>
      </c>
      <c r="I469" s="310" t="s">
        <v>2898</v>
      </c>
      <c r="J469" s="310" t="s">
        <v>2898</v>
      </c>
      <c r="K469" s="310" t="s">
        <v>2898</v>
      </c>
      <c r="L469" s="310" t="s">
        <v>2898</v>
      </c>
      <c r="M469" s="310" t="s">
        <v>2898</v>
      </c>
      <c r="N469" s="310" t="s">
        <v>2898</v>
      </c>
      <c r="O469" s="310" t="s">
        <v>2898</v>
      </c>
      <c r="P469" s="310" t="s">
        <v>2898</v>
      </c>
      <c r="Q469" s="310" t="s">
        <v>2898</v>
      </c>
      <c r="R469" s="310" t="s">
        <v>2898</v>
      </c>
      <c r="S469" s="310" t="s">
        <v>2898</v>
      </c>
      <c r="T469" s="310" t="s">
        <v>2898</v>
      </c>
      <c r="U469" s="310" t="s">
        <v>2898</v>
      </c>
      <c r="V469" s="310" t="s">
        <v>2898</v>
      </c>
      <c r="W469" s="310" t="s">
        <v>2898</v>
      </c>
      <c r="X469" s="310" t="s">
        <v>2898</v>
      </c>
      <c r="Y469" s="310" t="s">
        <v>2898</v>
      </c>
      <c r="Z469" s="310" t="s">
        <v>2898</v>
      </c>
      <c r="AA469" s="310" t="s">
        <v>2898</v>
      </c>
      <c r="AB469" s="310" t="s">
        <v>2898</v>
      </c>
      <c r="AC469" s="310" t="s">
        <v>2898</v>
      </c>
      <c r="AD469" s="310" t="s">
        <v>2898</v>
      </c>
      <c r="AE469" s="310" t="s">
        <v>2898</v>
      </c>
      <c r="AF469" s="310" t="s">
        <v>2898</v>
      </c>
      <c r="AG469" s="310" t="s">
        <v>2898</v>
      </c>
      <c r="AH469" s="310" t="s">
        <v>2898</v>
      </c>
      <c r="AI469" s="310" t="s">
        <v>2898</v>
      </c>
      <c r="AJ469" s="310" t="s">
        <v>2898</v>
      </c>
      <c r="AK469" s="310" t="s">
        <v>2898</v>
      </c>
      <c r="AL469" s="310" t="s">
        <v>2898</v>
      </c>
    </row>
    <row r="470" spans="3:38" ht="12.75" hidden="1" customHeight="1" outlineLevel="1" x14ac:dyDescent="0.3">
      <c r="C470" s="521" t="s">
        <v>3140</v>
      </c>
      <c r="D470" s="590" t="s">
        <v>3511</v>
      </c>
      <c r="E470" s="310" t="s">
        <v>2898</v>
      </c>
      <c r="F470" s="310" t="s">
        <v>2898</v>
      </c>
      <c r="G470" s="310" t="s">
        <v>2898</v>
      </c>
      <c r="H470" s="310" t="s">
        <v>2898</v>
      </c>
      <c r="I470" s="310" t="s">
        <v>2898</v>
      </c>
      <c r="J470" s="310" t="s">
        <v>2898</v>
      </c>
      <c r="K470" s="310" t="s">
        <v>2898</v>
      </c>
      <c r="L470" s="310" t="s">
        <v>2898</v>
      </c>
      <c r="M470" s="310" t="s">
        <v>2898</v>
      </c>
      <c r="N470" s="310" t="s">
        <v>2898</v>
      </c>
      <c r="O470" s="310" t="s">
        <v>2898</v>
      </c>
      <c r="P470" s="310" t="s">
        <v>2898</v>
      </c>
      <c r="Q470" s="310" t="s">
        <v>2898</v>
      </c>
      <c r="R470" s="310" t="s">
        <v>2898</v>
      </c>
      <c r="S470" s="310" t="s">
        <v>2898</v>
      </c>
      <c r="T470" s="310" t="s">
        <v>2898</v>
      </c>
      <c r="U470" s="310" t="s">
        <v>2898</v>
      </c>
      <c r="V470" s="310" t="s">
        <v>2898</v>
      </c>
      <c r="W470" s="310" t="s">
        <v>2898</v>
      </c>
      <c r="X470" s="310" t="s">
        <v>2898</v>
      </c>
      <c r="Y470" s="310" t="s">
        <v>2898</v>
      </c>
      <c r="Z470" s="310" t="s">
        <v>2898</v>
      </c>
      <c r="AA470" s="310" t="s">
        <v>2898</v>
      </c>
      <c r="AB470" s="310" t="s">
        <v>2898</v>
      </c>
      <c r="AC470" s="310" t="s">
        <v>2898</v>
      </c>
      <c r="AD470" s="310" t="s">
        <v>2898</v>
      </c>
      <c r="AE470" s="310" t="s">
        <v>2898</v>
      </c>
      <c r="AF470" s="310" t="s">
        <v>2898</v>
      </c>
      <c r="AG470" s="310" t="s">
        <v>2898</v>
      </c>
      <c r="AH470" s="310" t="s">
        <v>2898</v>
      </c>
      <c r="AI470" s="310" t="s">
        <v>2898</v>
      </c>
      <c r="AJ470" s="310" t="s">
        <v>2898</v>
      </c>
      <c r="AK470" s="310" t="s">
        <v>2898</v>
      </c>
      <c r="AL470" s="310" t="s">
        <v>2898</v>
      </c>
    </row>
    <row r="471" spans="3:38" ht="12.75" hidden="1" customHeight="1" outlineLevel="1" x14ac:dyDescent="0.3">
      <c r="C471" s="521" t="s">
        <v>3140</v>
      </c>
      <c r="D471" s="590" t="s">
        <v>3512</v>
      </c>
      <c r="E471" s="310" t="s">
        <v>2898</v>
      </c>
      <c r="F471" s="310" t="s">
        <v>2898</v>
      </c>
      <c r="G471" s="310" t="s">
        <v>2898</v>
      </c>
      <c r="H471" s="310" t="s">
        <v>2898</v>
      </c>
      <c r="I471" s="310" t="s">
        <v>2898</v>
      </c>
      <c r="J471" s="310" t="s">
        <v>2898</v>
      </c>
      <c r="K471" s="310" t="s">
        <v>2898</v>
      </c>
      <c r="L471" s="310" t="s">
        <v>2898</v>
      </c>
      <c r="M471" s="310" t="s">
        <v>2898</v>
      </c>
      <c r="N471" s="310" t="s">
        <v>2898</v>
      </c>
      <c r="O471" s="310" t="s">
        <v>2898</v>
      </c>
      <c r="P471" s="310" t="s">
        <v>2898</v>
      </c>
      <c r="Q471" s="310" t="s">
        <v>2898</v>
      </c>
      <c r="R471" s="310" t="s">
        <v>2898</v>
      </c>
      <c r="S471" s="310" t="s">
        <v>2898</v>
      </c>
      <c r="T471" s="310" t="s">
        <v>2898</v>
      </c>
      <c r="U471" s="310" t="s">
        <v>2898</v>
      </c>
      <c r="V471" s="310" t="s">
        <v>2898</v>
      </c>
      <c r="W471" s="310" t="s">
        <v>2898</v>
      </c>
      <c r="X471" s="310" t="s">
        <v>2898</v>
      </c>
      <c r="Y471" s="310" t="s">
        <v>2898</v>
      </c>
      <c r="Z471" s="310" t="s">
        <v>2898</v>
      </c>
      <c r="AA471" s="310" t="s">
        <v>2898</v>
      </c>
      <c r="AB471" s="310" t="s">
        <v>2898</v>
      </c>
      <c r="AC471" s="310" t="s">
        <v>2898</v>
      </c>
      <c r="AD471" s="310" t="s">
        <v>2898</v>
      </c>
      <c r="AE471" s="310" t="s">
        <v>2898</v>
      </c>
      <c r="AF471" s="310" t="s">
        <v>2898</v>
      </c>
      <c r="AG471" s="310" t="s">
        <v>2898</v>
      </c>
      <c r="AH471" s="310" t="s">
        <v>2898</v>
      </c>
      <c r="AI471" s="310" t="s">
        <v>2898</v>
      </c>
      <c r="AJ471" s="310" t="s">
        <v>2898</v>
      </c>
      <c r="AK471" s="310" t="s">
        <v>2898</v>
      </c>
      <c r="AL471" s="310" t="s">
        <v>2898</v>
      </c>
    </row>
    <row r="472" spans="3:38" ht="12.75" hidden="1" customHeight="1" outlineLevel="1" x14ac:dyDescent="0.3">
      <c r="C472" s="521" t="s">
        <v>3140</v>
      </c>
      <c r="D472" s="590" t="s">
        <v>3513</v>
      </c>
      <c r="E472" s="310" t="s">
        <v>2898</v>
      </c>
      <c r="F472" s="310" t="s">
        <v>2898</v>
      </c>
      <c r="G472" s="310" t="s">
        <v>2898</v>
      </c>
      <c r="H472" s="310" t="s">
        <v>2898</v>
      </c>
      <c r="I472" s="310" t="s">
        <v>2898</v>
      </c>
      <c r="J472" s="310" t="s">
        <v>2898</v>
      </c>
      <c r="K472" s="310" t="s">
        <v>2898</v>
      </c>
      <c r="L472" s="310" t="s">
        <v>2898</v>
      </c>
      <c r="M472" s="310" t="s">
        <v>2898</v>
      </c>
      <c r="N472" s="310" t="s">
        <v>2898</v>
      </c>
      <c r="O472" s="310" t="s">
        <v>2898</v>
      </c>
      <c r="P472" s="310" t="s">
        <v>2898</v>
      </c>
      <c r="Q472" s="310" t="s">
        <v>2898</v>
      </c>
      <c r="R472" s="310" t="s">
        <v>2898</v>
      </c>
      <c r="S472" s="310" t="s">
        <v>2898</v>
      </c>
      <c r="T472" s="310" t="s">
        <v>2898</v>
      </c>
      <c r="U472" s="310" t="s">
        <v>2898</v>
      </c>
      <c r="V472" s="310" t="s">
        <v>2898</v>
      </c>
      <c r="W472" s="310" t="s">
        <v>2898</v>
      </c>
      <c r="X472" s="310" t="s">
        <v>2898</v>
      </c>
      <c r="Y472" s="310" t="s">
        <v>2898</v>
      </c>
      <c r="Z472" s="310" t="s">
        <v>2898</v>
      </c>
      <c r="AA472" s="310" t="s">
        <v>2898</v>
      </c>
      <c r="AB472" s="310" t="s">
        <v>2898</v>
      </c>
      <c r="AC472" s="310" t="s">
        <v>2898</v>
      </c>
      <c r="AD472" s="310" t="s">
        <v>2898</v>
      </c>
      <c r="AE472" s="310" t="s">
        <v>2898</v>
      </c>
      <c r="AF472" s="310" t="s">
        <v>2898</v>
      </c>
      <c r="AG472" s="310" t="s">
        <v>2898</v>
      </c>
      <c r="AH472" s="310" t="s">
        <v>2898</v>
      </c>
      <c r="AI472" s="310" t="s">
        <v>2898</v>
      </c>
      <c r="AJ472" s="310" t="s">
        <v>2898</v>
      </c>
      <c r="AK472" s="310" t="s">
        <v>2898</v>
      </c>
      <c r="AL472" s="310" t="s">
        <v>2898</v>
      </c>
    </row>
    <row r="473" spans="3:38" ht="12.75" hidden="1" customHeight="1" outlineLevel="1" x14ac:dyDescent="0.3">
      <c r="C473" s="521" t="s">
        <v>3140</v>
      </c>
      <c r="D473" s="590" t="s">
        <v>3514</v>
      </c>
      <c r="E473" s="310" t="s">
        <v>2898</v>
      </c>
      <c r="F473" s="310" t="s">
        <v>2898</v>
      </c>
      <c r="G473" s="310" t="s">
        <v>2898</v>
      </c>
      <c r="H473" s="310" t="s">
        <v>2898</v>
      </c>
      <c r="I473" s="310" t="s">
        <v>2898</v>
      </c>
      <c r="J473" s="310" t="s">
        <v>2898</v>
      </c>
      <c r="K473" s="310" t="s">
        <v>2898</v>
      </c>
      <c r="L473" s="310" t="s">
        <v>2898</v>
      </c>
      <c r="M473" s="310" t="s">
        <v>2898</v>
      </c>
      <c r="N473" s="310" t="s">
        <v>2898</v>
      </c>
      <c r="O473" s="310" t="s">
        <v>2898</v>
      </c>
      <c r="P473" s="310" t="s">
        <v>2898</v>
      </c>
      <c r="Q473" s="310" t="s">
        <v>2898</v>
      </c>
      <c r="R473" s="310" t="s">
        <v>2898</v>
      </c>
      <c r="S473" s="310" t="s">
        <v>2898</v>
      </c>
      <c r="T473" s="310" t="s">
        <v>2898</v>
      </c>
      <c r="U473" s="310" t="s">
        <v>2898</v>
      </c>
      <c r="V473" s="310" t="s">
        <v>2898</v>
      </c>
      <c r="W473" s="310" t="s">
        <v>2898</v>
      </c>
      <c r="X473" s="310" t="s">
        <v>2898</v>
      </c>
      <c r="Y473" s="310" t="s">
        <v>2898</v>
      </c>
      <c r="Z473" s="310" t="s">
        <v>2898</v>
      </c>
      <c r="AA473" s="310" t="s">
        <v>2898</v>
      </c>
      <c r="AB473" s="310" t="s">
        <v>2898</v>
      </c>
      <c r="AC473" s="310" t="s">
        <v>2898</v>
      </c>
      <c r="AD473" s="310" t="s">
        <v>2898</v>
      </c>
      <c r="AE473" s="310" t="s">
        <v>2898</v>
      </c>
      <c r="AF473" s="310" t="s">
        <v>2898</v>
      </c>
      <c r="AG473" s="310" t="s">
        <v>2898</v>
      </c>
      <c r="AH473" s="310" t="s">
        <v>2898</v>
      </c>
      <c r="AI473" s="310" t="s">
        <v>2898</v>
      </c>
      <c r="AJ473" s="310" t="s">
        <v>2898</v>
      </c>
      <c r="AK473" s="310" t="s">
        <v>2898</v>
      </c>
      <c r="AL473" s="310" t="s">
        <v>2898</v>
      </c>
    </row>
    <row r="474" spans="3:38" ht="12.75" hidden="1" customHeight="1" outlineLevel="1" x14ac:dyDescent="0.3">
      <c r="C474" s="521" t="s">
        <v>3140</v>
      </c>
      <c r="D474" s="590" t="s">
        <v>3515</v>
      </c>
      <c r="E474" s="310" t="s">
        <v>2898</v>
      </c>
      <c r="F474" s="310" t="s">
        <v>2898</v>
      </c>
      <c r="G474" s="310" t="s">
        <v>2898</v>
      </c>
      <c r="H474" s="310" t="s">
        <v>2898</v>
      </c>
      <c r="I474" s="310" t="s">
        <v>2898</v>
      </c>
      <c r="J474" s="310" t="s">
        <v>2898</v>
      </c>
      <c r="K474" s="310" t="s">
        <v>2898</v>
      </c>
      <c r="L474" s="310" t="s">
        <v>2898</v>
      </c>
      <c r="M474" s="310" t="s">
        <v>2898</v>
      </c>
      <c r="N474" s="310" t="s">
        <v>2898</v>
      </c>
      <c r="O474" s="310" t="s">
        <v>2898</v>
      </c>
      <c r="P474" s="310" t="s">
        <v>2898</v>
      </c>
      <c r="Q474" s="310" t="s">
        <v>2898</v>
      </c>
      <c r="R474" s="310" t="s">
        <v>2898</v>
      </c>
      <c r="S474" s="310" t="s">
        <v>2898</v>
      </c>
      <c r="T474" s="310" t="s">
        <v>2898</v>
      </c>
      <c r="U474" s="310" t="s">
        <v>2898</v>
      </c>
      <c r="V474" s="310" t="s">
        <v>2898</v>
      </c>
      <c r="W474" s="310" t="s">
        <v>2898</v>
      </c>
      <c r="X474" s="310" t="s">
        <v>2898</v>
      </c>
      <c r="Y474" s="310" t="s">
        <v>2898</v>
      </c>
      <c r="Z474" s="310" t="s">
        <v>2898</v>
      </c>
      <c r="AA474" s="310" t="s">
        <v>2898</v>
      </c>
      <c r="AB474" s="310" t="s">
        <v>2898</v>
      </c>
      <c r="AC474" s="310" t="s">
        <v>2898</v>
      </c>
      <c r="AD474" s="310" t="s">
        <v>2898</v>
      </c>
      <c r="AE474" s="310" t="s">
        <v>2898</v>
      </c>
      <c r="AF474" s="310" t="s">
        <v>2898</v>
      </c>
      <c r="AG474" s="310" t="s">
        <v>2898</v>
      </c>
      <c r="AH474" s="310" t="s">
        <v>2898</v>
      </c>
      <c r="AI474" s="310" t="s">
        <v>2898</v>
      </c>
      <c r="AJ474" s="310" t="s">
        <v>2898</v>
      </c>
      <c r="AK474" s="310" t="s">
        <v>2898</v>
      </c>
      <c r="AL474" s="310" t="s">
        <v>2898</v>
      </c>
    </row>
    <row r="475" spans="3:38" ht="12.75" hidden="1" customHeight="1" outlineLevel="1" x14ac:dyDescent="0.3">
      <c r="C475" s="521" t="s">
        <v>3140</v>
      </c>
      <c r="D475" s="590" t="s">
        <v>3516</v>
      </c>
      <c r="E475" s="310" t="s">
        <v>2898</v>
      </c>
      <c r="F475" s="310" t="s">
        <v>2898</v>
      </c>
      <c r="G475" s="310" t="s">
        <v>2898</v>
      </c>
      <c r="H475" s="310" t="s">
        <v>2898</v>
      </c>
      <c r="I475" s="310" t="s">
        <v>2898</v>
      </c>
      <c r="J475" s="310" t="s">
        <v>2898</v>
      </c>
      <c r="K475" s="310" t="s">
        <v>2898</v>
      </c>
      <c r="L475" s="310" t="s">
        <v>2898</v>
      </c>
      <c r="M475" s="310" t="s">
        <v>2898</v>
      </c>
      <c r="N475" s="310" t="s">
        <v>2898</v>
      </c>
      <c r="O475" s="310" t="s">
        <v>2898</v>
      </c>
      <c r="P475" s="310" t="s">
        <v>2898</v>
      </c>
      <c r="Q475" s="310" t="s">
        <v>2898</v>
      </c>
      <c r="R475" s="310" t="s">
        <v>2898</v>
      </c>
      <c r="S475" s="310" t="s">
        <v>2898</v>
      </c>
      <c r="T475" s="310" t="s">
        <v>2898</v>
      </c>
      <c r="U475" s="310" t="s">
        <v>2898</v>
      </c>
      <c r="V475" s="310" t="s">
        <v>2898</v>
      </c>
      <c r="W475" s="310" t="s">
        <v>2898</v>
      </c>
      <c r="X475" s="310" t="s">
        <v>2898</v>
      </c>
      <c r="Y475" s="310" t="s">
        <v>2898</v>
      </c>
      <c r="Z475" s="310" t="s">
        <v>2898</v>
      </c>
      <c r="AA475" s="310" t="s">
        <v>2898</v>
      </c>
      <c r="AB475" s="310" t="s">
        <v>2898</v>
      </c>
      <c r="AC475" s="310" t="s">
        <v>2898</v>
      </c>
      <c r="AD475" s="310" t="s">
        <v>2898</v>
      </c>
      <c r="AE475" s="310" t="s">
        <v>2898</v>
      </c>
      <c r="AF475" s="310" t="s">
        <v>2898</v>
      </c>
      <c r="AG475" s="310" t="s">
        <v>2898</v>
      </c>
      <c r="AH475" s="310" t="s">
        <v>2898</v>
      </c>
      <c r="AI475" s="310" t="s">
        <v>2898</v>
      </c>
      <c r="AJ475" s="310" t="s">
        <v>2898</v>
      </c>
      <c r="AK475" s="310" t="s">
        <v>2898</v>
      </c>
      <c r="AL475" s="310" t="s">
        <v>2898</v>
      </c>
    </row>
    <row r="476" spans="3:38" ht="12.75" hidden="1" customHeight="1" outlineLevel="1" x14ac:dyDescent="0.3">
      <c r="C476" s="521" t="s">
        <v>3140</v>
      </c>
      <c r="D476" s="590" t="s">
        <v>3517</v>
      </c>
      <c r="E476" s="310" t="s">
        <v>2898</v>
      </c>
      <c r="F476" s="310" t="s">
        <v>2898</v>
      </c>
      <c r="G476" s="310" t="s">
        <v>2898</v>
      </c>
      <c r="H476" s="310" t="s">
        <v>2898</v>
      </c>
      <c r="I476" s="310" t="s">
        <v>2898</v>
      </c>
      <c r="J476" s="310" t="s">
        <v>2898</v>
      </c>
      <c r="K476" s="310" t="s">
        <v>2898</v>
      </c>
      <c r="L476" s="310" t="s">
        <v>2898</v>
      </c>
      <c r="M476" s="310" t="s">
        <v>2898</v>
      </c>
      <c r="N476" s="310" t="s">
        <v>2898</v>
      </c>
      <c r="O476" s="310" t="s">
        <v>2898</v>
      </c>
      <c r="P476" s="310" t="s">
        <v>2898</v>
      </c>
      <c r="Q476" s="310" t="s">
        <v>2898</v>
      </c>
      <c r="R476" s="310" t="s">
        <v>2898</v>
      </c>
      <c r="S476" s="310" t="s">
        <v>2898</v>
      </c>
      <c r="T476" s="310" t="s">
        <v>2898</v>
      </c>
      <c r="U476" s="310" t="s">
        <v>2898</v>
      </c>
      <c r="V476" s="310" t="s">
        <v>2898</v>
      </c>
      <c r="W476" s="310" t="s">
        <v>2898</v>
      </c>
      <c r="X476" s="310" t="s">
        <v>2898</v>
      </c>
      <c r="Y476" s="310" t="s">
        <v>2898</v>
      </c>
      <c r="Z476" s="310" t="s">
        <v>2898</v>
      </c>
      <c r="AA476" s="310" t="s">
        <v>2898</v>
      </c>
      <c r="AB476" s="310" t="s">
        <v>2898</v>
      </c>
      <c r="AC476" s="310" t="s">
        <v>2898</v>
      </c>
      <c r="AD476" s="310" t="s">
        <v>2898</v>
      </c>
      <c r="AE476" s="310" t="s">
        <v>2898</v>
      </c>
      <c r="AF476" s="310" t="s">
        <v>2898</v>
      </c>
      <c r="AG476" s="310" t="s">
        <v>2898</v>
      </c>
      <c r="AH476" s="310" t="s">
        <v>2898</v>
      </c>
      <c r="AI476" s="310" t="s">
        <v>2898</v>
      </c>
      <c r="AJ476" s="310" t="s">
        <v>2898</v>
      </c>
      <c r="AK476" s="310" t="s">
        <v>2898</v>
      </c>
      <c r="AL476" s="310" t="s">
        <v>2898</v>
      </c>
    </row>
    <row r="477" spans="3:38" ht="12.75" hidden="1" customHeight="1" outlineLevel="1" x14ac:dyDescent="0.3">
      <c r="C477" s="521" t="s">
        <v>3140</v>
      </c>
      <c r="D477" s="590" t="s">
        <v>3518</v>
      </c>
      <c r="E477" s="310" t="s">
        <v>2898</v>
      </c>
      <c r="F477" s="310" t="s">
        <v>2898</v>
      </c>
      <c r="G477" s="310" t="s">
        <v>2898</v>
      </c>
      <c r="H477" s="310" t="s">
        <v>2898</v>
      </c>
      <c r="I477" s="310" t="s">
        <v>2898</v>
      </c>
      <c r="J477" s="310" t="s">
        <v>2898</v>
      </c>
      <c r="K477" s="310" t="s">
        <v>2898</v>
      </c>
      <c r="L477" s="310" t="s">
        <v>2898</v>
      </c>
      <c r="M477" s="310" t="s">
        <v>2898</v>
      </c>
      <c r="N477" s="310" t="s">
        <v>2898</v>
      </c>
      <c r="O477" s="310" t="s">
        <v>2898</v>
      </c>
      <c r="P477" s="310" t="s">
        <v>2898</v>
      </c>
      <c r="Q477" s="310" t="s">
        <v>2898</v>
      </c>
      <c r="R477" s="310" t="s">
        <v>2898</v>
      </c>
      <c r="S477" s="310" t="s">
        <v>2898</v>
      </c>
      <c r="T477" s="310" t="s">
        <v>2898</v>
      </c>
      <c r="U477" s="310" t="s">
        <v>2898</v>
      </c>
      <c r="V477" s="310" t="s">
        <v>2898</v>
      </c>
      <c r="W477" s="310" t="s">
        <v>2898</v>
      </c>
      <c r="X477" s="310" t="s">
        <v>2898</v>
      </c>
      <c r="Y477" s="310" t="s">
        <v>2898</v>
      </c>
      <c r="Z477" s="310" t="s">
        <v>2898</v>
      </c>
      <c r="AA477" s="310" t="s">
        <v>2898</v>
      </c>
      <c r="AB477" s="310" t="s">
        <v>2898</v>
      </c>
      <c r="AC477" s="310" t="s">
        <v>2898</v>
      </c>
      <c r="AD477" s="310" t="s">
        <v>2898</v>
      </c>
      <c r="AE477" s="310" t="s">
        <v>2898</v>
      </c>
      <c r="AF477" s="310" t="s">
        <v>2898</v>
      </c>
      <c r="AG477" s="310" t="s">
        <v>2898</v>
      </c>
      <c r="AH477" s="310" t="s">
        <v>2898</v>
      </c>
      <c r="AI477" s="310" t="s">
        <v>2898</v>
      </c>
      <c r="AJ477" s="310" t="s">
        <v>2898</v>
      </c>
      <c r="AK477" s="310" t="s">
        <v>2898</v>
      </c>
      <c r="AL477" s="310" t="s">
        <v>2898</v>
      </c>
    </row>
    <row r="478" spans="3:38" ht="12.75" hidden="1" customHeight="1" outlineLevel="1" x14ac:dyDescent="0.3">
      <c r="C478" s="521" t="s">
        <v>3140</v>
      </c>
      <c r="D478" s="590" t="s">
        <v>3519</v>
      </c>
      <c r="E478" s="310" t="s">
        <v>2898</v>
      </c>
      <c r="F478" s="310" t="s">
        <v>2898</v>
      </c>
      <c r="G478" s="310" t="s">
        <v>2898</v>
      </c>
      <c r="H478" s="310" t="s">
        <v>2898</v>
      </c>
      <c r="I478" s="310" t="s">
        <v>2898</v>
      </c>
      <c r="J478" s="310" t="s">
        <v>2898</v>
      </c>
      <c r="K478" s="310" t="s">
        <v>2898</v>
      </c>
      <c r="L478" s="310" t="s">
        <v>2898</v>
      </c>
      <c r="M478" s="310" t="s">
        <v>2898</v>
      </c>
      <c r="N478" s="310" t="s">
        <v>2898</v>
      </c>
      <c r="O478" s="310" t="s">
        <v>2898</v>
      </c>
      <c r="P478" s="310" t="s">
        <v>2898</v>
      </c>
      <c r="Q478" s="310" t="s">
        <v>2898</v>
      </c>
      <c r="R478" s="310" t="s">
        <v>2898</v>
      </c>
      <c r="S478" s="310" t="s">
        <v>2898</v>
      </c>
      <c r="T478" s="310" t="s">
        <v>2898</v>
      </c>
      <c r="U478" s="310" t="s">
        <v>2898</v>
      </c>
      <c r="V478" s="310" t="s">
        <v>2898</v>
      </c>
      <c r="W478" s="310" t="s">
        <v>2898</v>
      </c>
      <c r="X478" s="310" t="s">
        <v>2898</v>
      </c>
      <c r="Y478" s="310" t="s">
        <v>2898</v>
      </c>
      <c r="Z478" s="310" t="s">
        <v>2898</v>
      </c>
      <c r="AA478" s="310" t="s">
        <v>2898</v>
      </c>
      <c r="AB478" s="310" t="s">
        <v>2898</v>
      </c>
      <c r="AC478" s="310" t="s">
        <v>2898</v>
      </c>
      <c r="AD478" s="310" t="s">
        <v>2898</v>
      </c>
      <c r="AE478" s="310" t="s">
        <v>2898</v>
      </c>
      <c r="AF478" s="310" t="s">
        <v>2898</v>
      </c>
      <c r="AG478" s="310" t="s">
        <v>2898</v>
      </c>
      <c r="AH478" s="310" t="s">
        <v>2898</v>
      </c>
      <c r="AI478" s="310" t="s">
        <v>2898</v>
      </c>
      <c r="AJ478" s="310" t="s">
        <v>2898</v>
      </c>
      <c r="AK478" s="310" t="s">
        <v>2898</v>
      </c>
      <c r="AL478" s="310" t="s">
        <v>2898</v>
      </c>
    </row>
    <row r="479" spans="3:38" ht="12.75" hidden="1" customHeight="1" outlineLevel="1" x14ac:dyDescent="0.3">
      <c r="C479" s="521" t="s">
        <v>3140</v>
      </c>
      <c r="D479" s="590" t="s">
        <v>3520</v>
      </c>
      <c r="E479" s="310" t="s">
        <v>2898</v>
      </c>
      <c r="F479" s="310" t="s">
        <v>2898</v>
      </c>
      <c r="G479" s="310" t="s">
        <v>2898</v>
      </c>
      <c r="H479" s="310" t="s">
        <v>2898</v>
      </c>
      <c r="I479" s="310" t="s">
        <v>2898</v>
      </c>
      <c r="J479" s="310" t="s">
        <v>2898</v>
      </c>
      <c r="K479" s="310" t="s">
        <v>2898</v>
      </c>
      <c r="L479" s="310" t="s">
        <v>2898</v>
      </c>
      <c r="M479" s="310" t="s">
        <v>2898</v>
      </c>
      <c r="N479" s="310" t="s">
        <v>2898</v>
      </c>
      <c r="O479" s="310" t="s">
        <v>2898</v>
      </c>
      <c r="P479" s="310" t="s">
        <v>2898</v>
      </c>
      <c r="Q479" s="310" t="s">
        <v>2898</v>
      </c>
      <c r="R479" s="310" t="s">
        <v>2898</v>
      </c>
      <c r="S479" s="310" t="s">
        <v>2898</v>
      </c>
      <c r="T479" s="310" t="s">
        <v>2898</v>
      </c>
      <c r="U479" s="310" t="s">
        <v>2898</v>
      </c>
      <c r="V479" s="310" t="s">
        <v>2898</v>
      </c>
      <c r="W479" s="310" t="s">
        <v>2898</v>
      </c>
      <c r="X479" s="310" t="s">
        <v>2898</v>
      </c>
      <c r="Y479" s="310" t="s">
        <v>2898</v>
      </c>
      <c r="Z479" s="310" t="s">
        <v>2898</v>
      </c>
      <c r="AA479" s="310" t="s">
        <v>2898</v>
      </c>
      <c r="AB479" s="310" t="s">
        <v>2898</v>
      </c>
      <c r="AC479" s="310" t="s">
        <v>2898</v>
      </c>
      <c r="AD479" s="310" t="s">
        <v>2898</v>
      </c>
      <c r="AE479" s="310" t="s">
        <v>2898</v>
      </c>
      <c r="AF479" s="310" t="s">
        <v>2898</v>
      </c>
      <c r="AG479" s="310" t="s">
        <v>2898</v>
      </c>
      <c r="AH479" s="310" t="s">
        <v>2898</v>
      </c>
      <c r="AI479" s="310" t="s">
        <v>2898</v>
      </c>
      <c r="AJ479" s="310" t="s">
        <v>2898</v>
      </c>
      <c r="AK479" s="310" t="s">
        <v>2898</v>
      </c>
      <c r="AL479" s="310" t="s">
        <v>2898</v>
      </c>
    </row>
    <row r="480" spans="3:38" ht="12.75" hidden="1" customHeight="1" outlineLevel="1" x14ac:dyDescent="0.3">
      <c r="C480" s="521" t="s">
        <v>3140</v>
      </c>
      <c r="D480" s="590" t="s">
        <v>3521</v>
      </c>
      <c r="E480" s="310" t="s">
        <v>2898</v>
      </c>
      <c r="F480" s="310" t="s">
        <v>2898</v>
      </c>
      <c r="G480" s="310" t="s">
        <v>2898</v>
      </c>
      <c r="H480" s="310" t="s">
        <v>2898</v>
      </c>
      <c r="I480" s="310" t="s">
        <v>2898</v>
      </c>
      <c r="J480" s="310" t="s">
        <v>2898</v>
      </c>
      <c r="K480" s="310" t="s">
        <v>2898</v>
      </c>
      <c r="L480" s="310" t="s">
        <v>2898</v>
      </c>
      <c r="M480" s="310" t="s">
        <v>2898</v>
      </c>
      <c r="N480" s="310" t="s">
        <v>2898</v>
      </c>
      <c r="O480" s="310" t="s">
        <v>2898</v>
      </c>
      <c r="P480" s="310" t="s">
        <v>2898</v>
      </c>
      <c r="Q480" s="310" t="s">
        <v>2898</v>
      </c>
      <c r="R480" s="310" t="s">
        <v>2898</v>
      </c>
      <c r="S480" s="310" t="s">
        <v>2898</v>
      </c>
      <c r="T480" s="310" t="s">
        <v>2898</v>
      </c>
      <c r="U480" s="310" t="s">
        <v>2898</v>
      </c>
      <c r="V480" s="310" t="s">
        <v>2898</v>
      </c>
      <c r="W480" s="310" t="s">
        <v>2898</v>
      </c>
      <c r="X480" s="310" t="s">
        <v>2898</v>
      </c>
      <c r="Y480" s="310" t="s">
        <v>2898</v>
      </c>
      <c r="Z480" s="310" t="s">
        <v>2898</v>
      </c>
      <c r="AA480" s="310" t="s">
        <v>2898</v>
      </c>
      <c r="AB480" s="310" t="s">
        <v>2898</v>
      </c>
      <c r="AC480" s="310" t="s">
        <v>2898</v>
      </c>
      <c r="AD480" s="310" t="s">
        <v>2898</v>
      </c>
      <c r="AE480" s="310" t="s">
        <v>2898</v>
      </c>
      <c r="AF480" s="310" t="s">
        <v>2898</v>
      </c>
      <c r="AG480" s="310" t="s">
        <v>2898</v>
      </c>
      <c r="AH480" s="310" t="s">
        <v>2898</v>
      </c>
      <c r="AI480" s="310" t="s">
        <v>2898</v>
      </c>
      <c r="AJ480" s="310" t="s">
        <v>2898</v>
      </c>
      <c r="AK480" s="310" t="s">
        <v>2898</v>
      </c>
      <c r="AL480" s="310" t="s">
        <v>2898</v>
      </c>
    </row>
    <row r="481" spans="3:38" ht="12.75" hidden="1" customHeight="1" outlineLevel="1" x14ac:dyDescent="0.3">
      <c r="C481" s="521" t="s">
        <v>3140</v>
      </c>
      <c r="D481" s="590" t="s">
        <v>3522</v>
      </c>
      <c r="E481" s="310" t="s">
        <v>2898</v>
      </c>
      <c r="F481" s="310" t="s">
        <v>2898</v>
      </c>
      <c r="G481" s="310" t="s">
        <v>2898</v>
      </c>
      <c r="H481" s="310" t="s">
        <v>2898</v>
      </c>
      <c r="I481" s="310" t="s">
        <v>2898</v>
      </c>
      <c r="J481" s="310" t="s">
        <v>2898</v>
      </c>
      <c r="K481" s="310" t="s">
        <v>2898</v>
      </c>
      <c r="L481" s="310" t="s">
        <v>2898</v>
      </c>
      <c r="M481" s="310" t="s">
        <v>2898</v>
      </c>
      <c r="N481" s="310" t="s">
        <v>2898</v>
      </c>
      <c r="O481" s="310" t="s">
        <v>2898</v>
      </c>
      <c r="P481" s="310" t="s">
        <v>2898</v>
      </c>
      <c r="Q481" s="310" t="s">
        <v>2898</v>
      </c>
      <c r="R481" s="310" t="s">
        <v>2898</v>
      </c>
      <c r="S481" s="310" t="s">
        <v>2898</v>
      </c>
      <c r="T481" s="310" t="s">
        <v>2898</v>
      </c>
      <c r="U481" s="310" t="s">
        <v>2898</v>
      </c>
      <c r="V481" s="310" t="s">
        <v>2898</v>
      </c>
      <c r="W481" s="310" t="s">
        <v>2898</v>
      </c>
      <c r="X481" s="310" t="s">
        <v>2898</v>
      </c>
      <c r="Y481" s="310" t="s">
        <v>2898</v>
      </c>
      <c r="Z481" s="310" t="s">
        <v>2898</v>
      </c>
      <c r="AA481" s="310" t="s">
        <v>2898</v>
      </c>
      <c r="AB481" s="310" t="s">
        <v>2898</v>
      </c>
      <c r="AC481" s="310" t="s">
        <v>2898</v>
      </c>
      <c r="AD481" s="310" t="s">
        <v>2898</v>
      </c>
      <c r="AE481" s="310" t="s">
        <v>2898</v>
      </c>
      <c r="AF481" s="310" t="s">
        <v>2898</v>
      </c>
      <c r="AG481" s="310" t="s">
        <v>2898</v>
      </c>
      <c r="AH481" s="310" t="s">
        <v>2898</v>
      </c>
      <c r="AI481" s="310" t="s">
        <v>2898</v>
      </c>
      <c r="AJ481" s="310" t="s">
        <v>2898</v>
      </c>
      <c r="AK481" s="310" t="s">
        <v>2898</v>
      </c>
      <c r="AL481" s="310" t="s">
        <v>2898</v>
      </c>
    </row>
    <row r="482" spans="3:38" ht="12.75" hidden="1" customHeight="1" outlineLevel="1" x14ac:dyDescent="0.3">
      <c r="C482" s="521" t="s">
        <v>3140</v>
      </c>
      <c r="D482" s="590" t="s">
        <v>3523</v>
      </c>
      <c r="E482" s="310" t="s">
        <v>2898</v>
      </c>
      <c r="F482" s="310" t="s">
        <v>2898</v>
      </c>
      <c r="G482" s="310" t="s">
        <v>2898</v>
      </c>
      <c r="H482" s="310" t="s">
        <v>2898</v>
      </c>
      <c r="I482" s="310" t="s">
        <v>2898</v>
      </c>
      <c r="J482" s="310" t="s">
        <v>2898</v>
      </c>
      <c r="K482" s="310" t="s">
        <v>2898</v>
      </c>
      <c r="L482" s="310" t="s">
        <v>2898</v>
      </c>
      <c r="M482" s="310" t="s">
        <v>2898</v>
      </c>
      <c r="N482" s="310" t="s">
        <v>2898</v>
      </c>
      <c r="O482" s="310" t="s">
        <v>2898</v>
      </c>
      <c r="P482" s="310" t="s">
        <v>2898</v>
      </c>
      <c r="Q482" s="310" t="s">
        <v>2898</v>
      </c>
      <c r="R482" s="310" t="s">
        <v>2898</v>
      </c>
      <c r="S482" s="310" t="s">
        <v>2898</v>
      </c>
      <c r="T482" s="310" t="s">
        <v>2898</v>
      </c>
      <c r="U482" s="310" t="s">
        <v>2898</v>
      </c>
      <c r="V482" s="310" t="s">
        <v>2898</v>
      </c>
      <c r="W482" s="310" t="s">
        <v>2898</v>
      </c>
      <c r="X482" s="310" t="s">
        <v>2898</v>
      </c>
      <c r="Y482" s="310" t="s">
        <v>2898</v>
      </c>
      <c r="Z482" s="310" t="s">
        <v>2898</v>
      </c>
      <c r="AA482" s="310" t="s">
        <v>2898</v>
      </c>
      <c r="AB482" s="310" t="s">
        <v>2898</v>
      </c>
      <c r="AC482" s="310" t="s">
        <v>2898</v>
      </c>
      <c r="AD482" s="310" t="s">
        <v>2898</v>
      </c>
      <c r="AE482" s="310" t="s">
        <v>2898</v>
      </c>
      <c r="AF482" s="310" t="s">
        <v>2898</v>
      </c>
      <c r="AG482" s="310" t="s">
        <v>2898</v>
      </c>
      <c r="AH482" s="310" t="s">
        <v>2898</v>
      </c>
      <c r="AI482" s="310" t="s">
        <v>2898</v>
      </c>
      <c r="AJ482" s="310" t="s">
        <v>2898</v>
      </c>
      <c r="AK482" s="310" t="s">
        <v>2898</v>
      </c>
      <c r="AL482" s="310" t="s">
        <v>2898</v>
      </c>
    </row>
    <row r="483" spans="3:38" ht="12.75" hidden="1" customHeight="1" outlineLevel="1" x14ac:dyDescent="0.3">
      <c r="C483" s="521" t="s">
        <v>3140</v>
      </c>
      <c r="D483" s="590" t="s">
        <v>3524</v>
      </c>
      <c r="E483" s="310" t="s">
        <v>2898</v>
      </c>
      <c r="F483" s="310" t="s">
        <v>2898</v>
      </c>
      <c r="G483" s="310" t="s">
        <v>2898</v>
      </c>
      <c r="H483" s="310" t="s">
        <v>2898</v>
      </c>
      <c r="I483" s="310" t="s">
        <v>2898</v>
      </c>
      <c r="J483" s="310" t="s">
        <v>2898</v>
      </c>
      <c r="K483" s="310" t="s">
        <v>2898</v>
      </c>
      <c r="L483" s="310" t="s">
        <v>2898</v>
      </c>
      <c r="M483" s="310" t="s">
        <v>2898</v>
      </c>
      <c r="N483" s="310" t="s">
        <v>2898</v>
      </c>
      <c r="O483" s="310" t="s">
        <v>2898</v>
      </c>
      <c r="P483" s="310" t="s">
        <v>2898</v>
      </c>
      <c r="Q483" s="310" t="s">
        <v>2898</v>
      </c>
      <c r="R483" s="310" t="s">
        <v>2898</v>
      </c>
      <c r="S483" s="310" t="s">
        <v>2898</v>
      </c>
      <c r="T483" s="310" t="s">
        <v>2898</v>
      </c>
      <c r="U483" s="310" t="s">
        <v>2898</v>
      </c>
      <c r="V483" s="310" t="s">
        <v>2898</v>
      </c>
      <c r="W483" s="310" t="s">
        <v>2898</v>
      </c>
      <c r="X483" s="310" t="s">
        <v>2898</v>
      </c>
      <c r="Y483" s="310" t="s">
        <v>2898</v>
      </c>
      <c r="Z483" s="310" t="s">
        <v>2898</v>
      </c>
      <c r="AA483" s="310" t="s">
        <v>2898</v>
      </c>
      <c r="AB483" s="310" t="s">
        <v>2898</v>
      </c>
      <c r="AC483" s="310" t="s">
        <v>2898</v>
      </c>
      <c r="AD483" s="310" t="s">
        <v>2898</v>
      </c>
      <c r="AE483" s="310" t="s">
        <v>2898</v>
      </c>
      <c r="AF483" s="310" t="s">
        <v>2898</v>
      </c>
      <c r="AG483" s="310" t="s">
        <v>2898</v>
      </c>
      <c r="AH483" s="310" t="s">
        <v>2898</v>
      </c>
      <c r="AI483" s="310" t="s">
        <v>2898</v>
      </c>
      <c r="AJ483" s="310" t="s">
        <v>2898</v>
      </c>
      <c r="AK483" s="310" t="s">
        <v>2898</v>
      </c>
      <c r="AL483" s="310" t="s">
        <v>2898</v>
      </c>
    </row>
    <row r="484" spans="3:38" ht="12.75" hidden="1" customHeight="1" outlineLevel="1" x14ac:dyDescent="0.3">
      <c r="C484" s="521" t="s">
        <v>3140</v>
      </c>
      <c r="D484" s="590" t="s">
        <v>3525</v>
      </c>
      <c r="E484" s="310" t="s">
        <v>2898</v>
      </c>
      <c r="F484" s="310" t="s">
        <v>2898</v>
      </c>
      <c r="G484" s="310" t="s">
        <v>2898</v>
      </c>
      <c r="H484" s="310" t="s">
        <v>2898</v>
      </c>
      <c r="I484" s="310" t="s">
        <v>2898</v>
      </c>
      <c r="J484" s="310" t="s">
        <v>2898</v>
      </c>
      <c r="K484" s="310" t="s">
        <v>2898</v>
      </c>
      <c r="L484" s="310" t="s">
        <v>2898</v>
      </c>
      <c r="M484" s="310" t="s">
        <v>2898</v>
      </c>
      <c r="N484" s="310" t="s">
        <v>2898</v>
      </c>
      <c r="O484" s="310" t="s">
        <v>2898</v>
      </c>
      <c r="P484" s="310" t="s">
        <v>2898</v>
      </c>
      <c r="Q484" s="310" t="s">
        <v>2898</v>
      </c>
      <c r="R484" s="310" t="s">
        <v>2898</v>
      </c>
      <c r="S484" s="310" t="s">
        <v>2898</v>
      </c>
      <c r="T484" s="310" t="s">
        <v>2898</v>
      </c>
      <c r="U484" s="310" t="s">
        <v>2898</v>
      </c>
      <c r="V484" s="310" t="s">
        <v>2898</v>
      </c>
      <c r="W484" s="310" t="s">
        <v>2898</v>
      </c>
      <c r="X484" s="310" t="s">
        <v>2898</v>
      </c>
      <c r="Y484" s="310" t="s">
        <v>2898</v>
      </c>
      <c r="Z484" s="310" t="s">
        <v>2898</v>
      </c>
      <c r="AA484" s="310" t="s">
        <v>2898</v>
      </c>
      <c r="AB484" s="310" t="s">
        <v>2898</v>
      </c>
      <c r="AC484" s="310" t="s">
        <v>2898</v>
      </c>
      <c r="AD484" s="310" t="s">
        <v>2898</v>
      </c>
      <c r="AE484" s="310" t="s">
        <v>2898</v>
      </c>
      <c r="AF484" s="310" t="s">
        <v>2898</v>
      </c>
      <c r="AG484" s="310" t="s">
        <v>2898</v>
      </c>
      <c r="AH484" s="310" t="s">
        <v>2898</v>
      </c>
      <c r="AI484" s="310" t="s">
        <v>2898</v>
      </c>
      <c r="AJ484" s="310" t="s">
        <v>2898</v>
      </c>
      <c r="AK484" s="310" t="s">
        <v>2898</v>
      </c>
      <c r="AL484" s="310" t="s">
        <v>2898</v>
      </c>
    </row>
    <row r="485" spans="3:38" ht="12.75" hidden="1" customHeight="1" outlineLevel="1" x14ac:dyDescent="0.3">
      <c r="C485" s="521" t="s">
        <v>3140</v>
      </c>
      <c r="D485" s="590" t="s">
        <v>3526</v>
      </c>
      <c r="E485" s="310" t="s">
        <v>2898</v>
      </c>
      <c r="F485" s="310" t="s">
        <v>2898</v>
      </c>
      <c r="G485" s="310" t="s">
        <v>2898</v>
      </c>
      <c r="H485" s="310" t="s">
        <v>2898</v>
      </c>
      <c r="I485" s="310" t="s">
        <v>2898</v>
      </c>
      <c r="J485" s="310" t="s">
        <v>2898</v>
      </c>
      <c r="K485" s="310" t="s">
        <v>2898</v>
      </c>
      <c r="L485" s="310" t="s">
        <v>2898</v>
      </c>
      <c r="M485" s="310" t="s">
        <v>2898</v>
      </c>
      <c r="N485" s="310" t="s">
        <v>2898</v>
      </c>
      <c r="O485" s="310" t="s">
        <v>2898</v>
      </c>
      <c r="P485" s="310" t="s">
        <v>2898</v>
      </c>
      <c r="Q485" s="310" t="s">
        <v>2898</v>
      </c>
      <c r="R485" s="310" t="s">
        <v>2898</v>
      </c>
      <c r="S485" s="310" t="s">
        <v>2898</v>
      </c>
      <c r="T485" s="310" t="s">
        <v>2898</v>
      </c>
      <c r="U485" s="310" t="s">
        <v>2898</v>
      </c>
      <c r="V485" s="310" t="s">
        <v>2898</v>
      </c>
      <c r="W485" s="310" t="s">
        <v>2898</v>
      </c>
      <c r="X485" s="310" t="s">
        <v>2898</v>
      </c>
      <c r="Y485" s="310" t="s">
        <v>2898</v>
      </c>
      <c r="Z485" s="310" t="s">
        <v>2898</v>
      </c>
      <c r="AA485" s="310" t="s">
        <v>2898</v>
      </c>
      <c r="AB485" s="310" t="s">
        <v>2898</v>
      </c>
      <c r="AC485" s="310" t="s">
        <v>2898</v>
      </c>
      <c r="AD485" s="310" t="s">
        <v>2898</v>
      </c>
      <c r="AE485" s="310" t="s">
        <v>2898</v>
      </c>
      <c r="AF485" s="310" t="s">
        <v>2898</v>
      </c>
      <c r="AG485" s="310" t="s">
        <v>2898</v>
      </c>
      <c r="AH485" s="310" t="s">
        <v>2898</v>
      </c>
      <c r="AI485" s="310" t="s">
        <v>2898</v>
      </c>
      <c r="AJ485" s="310" t="s">
        <v>2898</v>
      </c>
      <c r="AK485" s="310" t="s">
        <v>2898</v>
      </c>
      <c r="AL485" s="310" t="s">
        <v>2898</v>
      </c>
    </row>
    <row r="486" spans="3:38" ht="12.75" hidden="1" customHeight="1" outlineLevel="1" x14ac:dyDescent="0.3">
      <c r="C486" s="521" t="s">
        <v>3140</v>
      </c>
      <c r="D486" s="590" t="s">
        <v>3527</v>
      </c>
      <c r="E486" s="310" t="s">
        <v>2898</v>
      </c>
      <c r="F486" s="310" t="s">
        <v>2898</v>
      </c>
      <c r="G486" s="310" t="s">
        <v>2898</v>
      </c>
      <c r="H486" s="310" t="s">
        <v>2898</v>
      </c>
      <c r="I486" s="310" t="s">
        <v>2898</v>
      </c>
      <c r="J486" s="310" t="s">
        <v>2898</v>
      </c>
      <c r="K486" s="310" t="s">
        <v>2898</v>
      </c>
      <c r="L486" s="310" t="s">
        <v>2898</v>
      </c>
      <c r="M486" s="310" t="s">
        <v>2898</v>
      </c>
      <c r="N486" s="310" t="s">
        <v>2898</v>
      </c>
      <c r="O486" s="310" t="s">
        <v>2898</v>
      </c>
      <c r="P486" s="310" t="s">
        <v>2898</v>
      </c>
      <c r="Q486" s="310" t="s">
        <v>2898</v>
      </c>
      <c r="R486" s="310" t="s">
        <v>2898</v>
      </c>
      <c r="S486" s="310" t="s">
        <v>2898</v>
      </c>
      <c r="T486" s="310" t="s">
        <v>2898</v>
      </c>
      <c r="U486" s="310" t="s">
        <v>2898</v>
      </c>
      <c r="V486" s="310" t="s">
        <v>2898</v>
      </c>
      <c r="W486" s="310" t="s">
        <v>2898</v>
      </c>
      <c r="X486" s="310" t="s">
        <v>2898</v>
      </c>
      <c r="Y486" s="310" t="s">
        <v>2898</v>
      </c>
      <c r="Z486" s="310" t="s">
        <v>2898</v>
      </c>
      <c r="AA486" s="310" t="s">
        <v>2898</v>
      </c>
      <c r="AB486" s="310" t="s">
        <v>2898</v>
      </c>
      <c r="AC486" s="310" t="s">
        <v>2898</v>
      </c>
      <c r="AD486" s="310" t="s">
        <v>2898</v>
      </c>
      <c r="AE486" s="310" t="s">
        <v>2898</v>
      </c>
      <c r="AF486" s="310" t="s">
        <v>2898</v>
      </c>
      <c r="AG486" s="310" t="s">
        <v>2898</v>
      </c>
      <c r="AH486" s="310" t="s">
        <v>2898</v>
      </c>
      <c r="AI486" s="310" t="s">
        <v>2898</v>
      </c>
      <c r="AJ486" s="310" t="s">
        <v>2898</v>
      </c>
      <c r="AK486" s="310" t="s">
        <v>2898</v>
      </c>
      <c r="AL486" s="310" t="s">
        <v>2898</v>
      </c>
    </row>
    <row r="487" spans="3:38" ht="12.75" hidden="1" customHeight="1" outlineLevel="1" x14ac:dyDescent="0.3">
      <c r="C487" s="521" t="s">
        <v>3140</v>
      </c>
      <c r="D487" s="590" t="s">
        <v>3528</v>
      </c>
      <c r="E487" s="310" t="s">
        <v>2898</v>
      </c>
      <c r="F487" s="310" t="s">
        <v>2898</v>
      </c>
      <c r="G487" s="310" t="s">
        <v>2898</v>
      </c>
      <c r="H487" s="310" t="s">
        <v>2898</v>
      </c>
      <c r="I487" s="310" t="s">
        <v>2898</v>
      </c>
      <c r="J487" s="310" t="s">
        <v>2898</v>
      </c>
      <c r="K487" s="310" t="s">
        <v>2898</v>
      </c>
      <c r="L487" s="310" t="s">
        <v>2898</v>
      </c>
      <c r="M487" s="310" t="s">
        <v>2898</v>
      </c>
      <c r="N487" s="310" t="s">
        <v>2898</v>
      </c>
      <c r="O487" s="310" t="s">
        <v>2898</v>
      </c>
      <c r="P487" s="310" t="s">
        <v>2898</v>
      </c>
      <c r="Q487" s="310" t="s">
        <v>2898</v>
      </c>
      <c r="R487" s="310" t="s">
        <v>2898</v>
      </c>
      <c r="S487" s="310" t="s">
        <v>2898</v>
      </c>
      <c r="T487" s="310" t="s">
        <v>2898</v>
      </c>
      <c r="U487" s="310" t="s">
        <v>2898</v>
      </c>
      <c r="V487" s="310" t="s">
        <v>2898</v>
      </c>
      <c r="W487" s="310" t="s">
        <v>2898</v>
      </c>
      <c r="X487" s="310" t="s">
        <v>2898</v>
      </c>
      <c r="Y487" s="310" t="s">
        <v>2898</v>
      </c>
      <c r="Z487" s="310" t="s">
        <v>2898</v>
      </c>
      <c r="AA487" s="310" t="s">
        <v>2898</v>
      </c>
      <c r="AB487" s="310" t="s">
        <v>2898</v>
      </c>
      <c r="AC487" s="310" t="s">
        <v>2898</v>
      </c>
      <c r="AD487" s="310" t="s">
        <v>2898</v>
      </c>
      <c r="AE487" s="310" t="s">
        <v>2898</v>
      </c>
      <c r="AF487" s="310" t="s">
        <v>2898</v>
      </c>
      <c r="AG487" s="310" t="s">
        <v>2898</v>
      </c>
      <c r="AH487" s="310" t="s">
        <v>2898</v>
      </c>
      <c r="AI487" s="310" t="s">
        <v>2898</v>
      </c>
      <c r="AJ487" s="310" t="s">
        <v>2898</v>
      </c>
      <c r="AK487" s="310" t="s">
        <v>2898</v>
      </c>
      <c r="AL487" s="310" t="s">
        <v>2898</v>
      </c>
    </row>
    <row r="488" spans="3:38" ht="12.75" hidden="1" customHeight="1" outlineLevel="1" x14ac:dyDescent="0.3">
      <c r="C488" s="521" t="s">
        <v>3140</v>
      </c>
      <c r="D488" s="590" t="s">
        <v>3529</v>
      </c>
      <c r="E488" s="310" t="s">
        <v>2898</v>
      </c>
      <c r="F488" s="310" t="s">
        <v>2898</v>
      </c>
      <c r="G488" s="310" t="s">
        <v>2898</v>
      </c>
      <c r="H488" s="310" t="s">
        <v>2898</v>
      </c>
      <c r="I488" s="310" t="s">
        <v>2898</v>
      </c>
      <c r="J488" s="310" t="s">
        <v>2898</v>
      </c>
      <c r="K488" s="310" t="s">
        <v>2898</v>
      </c>
      <c r="L488" s="310" t="s">
        <v>2898</v>
      </c>
      <c r="M488" s="310" t="s">
        <v>2898</v>
      </c>
      <c r="N488" s="310" t="s">
        <v>2898</v>
      </c>
      <c r="O488" s="310" t="s">
        <v>2898</v>
      </c>
      <c r="P488" s="310" t="s">
        <v>2898</v>
      </c>
      <c r="Q488" s="310" t="s">
        <v>2898</v>
      </c>
      <c r="R488" s="310" t="s">
        <v>2898</v>
      </c>
      <c r="S488" s="310" t="s">
        <v>2898</v>
      </c>
      <c r="T488" s="310" t="s">
        <v>2898</v>
      </c>
      <c r="U488" s="310" t="s">
        <v>2898</v>
      </c>
      <c r="V488" s="310" t="s">
        <v>2898</v>
      </c>
      <c r="W488" s="310" t="s">
        <v>2898</v>
      </c>
      <c r="X488" s="310" t="s">
        <v>2898</v>
      </c>
      <c r="Y488" s="310" t="s">
        <v>2898</v>
      </c>
      <c r="Z488" s="310" t="s">
        <v>2898</v>
      </c>
      <c r="AA488" s="310" t="s">
        <v>2898</v>
      </c>
      <c r="AB488" s="310" t="s">
        <v>2898</v>
      </c>
      <c r="AC488" s="310" t="s">
        <v>2898</v>
      </c>
      <c r="AD488" s="310" t="s">
        <v>2898</v>
      </c>
      <c r="AE488" s="310" t="s">
        <v>2898</v>
      </c>
      <c r="AF488" s="310" t="s">
        <v>2898</v>
      </c>
      <c r="AG488" s="310" t="s">
        <v>2898</v>
      </c>
      <c r="AH488" s="310" t="s">
        <v>2898</v>
      </c>
      <c r="AI488" s="310" t="s">
        <v>2898</v>
      </c>
      <c r="AJ488" s="310" t="s">
        <v>2898</v>
      </c>
      <c r="AK488" s="310" t="s">
        <v>2898</v>
      </c>
      <c r="AL488" s="310" t="s">
        <v>2898</v>
      </c>
    </row>
    <row r="489" spans="3:38" ht="12.75" hidden="1" customHeight="1" outlineLevel="1" x14ac:dyDescent="0.3">
      <c r="C489" s="521" t="s">
        <v>3140</v>
      </c>
      <c r="D489" s="590" t="s">
        <v>3530</v>
      </c>
      <c r="E489" s="310" t="s">
        <v>2898</v>
      </c>
      <c r="F489" s="310" t="s">
        <v>2898</v>
      </c>
      <c r="G489" s="310" t="s">
        <v>2898</v>
      </c>
      <c r="H489" s="310" t="s">
        <v>2898</v>
      </c>
      <c r="I489" s="310" t="s">
        <v>2898</v>
      </c>
      <c r="J489" s="310" t="s">
        <v>2898</v>
      </c>
      <c r="K489" s="310" t="s">
        <v>2898</v>
      </c>
      <c r="L489" s="310" t="s">
        <v>2898</v>
      </c>
      <c r="M489" s="310" t="s">
        <v>2898</v>
      </c>
      <c r="N489" s="310" t="s">
        <v>2898</v>
      </c>
      <c r="O489" s="310" t="s">
        <v>2898</v>
      </c>
      <c r="P489" s="310" t="s">
        <v>2898</v>
      </c>
      <c r="Q489" s="310" t="s">
        <v>2898</v>
      </c>
      <c r="R489" s="310" t="s">
        <v>2898</v>
      </c>
      <c r="S489" s="310" t="s">
        <v>2898</v>
      </c>
      <c r="T489" s="310" t="s">
        <v>2898</v>
      </c>
      <c r="U489" s="310" t="s">
        <v>2898</v>
      </c>
      <c r="V489" s="310" t="s">
        <v>2898</v>
      </c>
      <c r="W489" s="310" t="s">
        <v>2898</v>
      </c>
      <c r="X489" s="310" t="s">
        <v>2898</v>
      </c>
      <c r="Y489" s="310" t="s">
        <v>2898</v>
      </c>
      <c r="Z489" s="310" t="s">
        <v>2898</v>
      </c>
      <c r="AA489" s="310" t="s">
        <v>2898</v>
      </c>
      <c r="AB489" s="310" t="s">
        <v>2898</v>
      </c>
      <c r="AC489" s="310" t="s">
        <v>2898</v>
      </c>
      <c r="AD489" s="310" t="s">
        <v>2898</v>
      </c>
      <c r="AE489" s="310" t="s">
        <v>2898</v>
      </c>
      <c r="AF489" s="310" t="s">
        <v>2898</v>
      </c>
      <c r="AG489" s="310" t="s">
        <v>2898</v>
      </c>
      <c r="AH489" s="310" t="s">
        <v>2898</v>
      </c>
      <c r="AI489" s="310" t="s">
        <v>2898</v>
      </c>
      <c r="AJ489" s="310" t="s">
        <v>2898</v>
      </c>
      <c r="AK489" s="310" t="s">
        <v>2898</v>
      </c>
      <c r="AL489" s="310" t="s">
        <v>2898</v>
      </c>
    </row>
    <row r="490" spans="3:38" ht="12.75" hidden="1" customHeight="1" outlineLevel="1" x14ac:dyDescent="0.3">
      <c r="C490" s="521" t="s">
        <v>3140</v>
      </c>
      <c r="D490" s="590" t="s">
        <v>3531</v>
      </c>
      <c r="E490" s="310" t="s">
        <v>2898</v>
      </c>
      <c r="F490" s="310" t="s">
        <v>2898</v>
      </c>
      <c r="G490" s="310" t="s">
        <v>2898</v>
      </c>
      <c r="H490" s="310" t="s">
        <v>2898</v>
      </c>
      <c r="I490" s="310" t="s">
        <v>2898</v>
      </c>
      <c r="J490" s="310" t="s">
        <v>2898</v>
      </c>
      <c r="K490" s="310" t="s">
        <v>2898</v>
      </c>
      <c r="L490" s="310" t="s">
        <v>2898</v>
      </c>
      <c r="M490" s="310" t="s">
        <v>2898</v>
      </c>
      <c r="N490" s="310" t="s">
        <v>2898</v>
      </c>
      <c r="O490" s="310" t="s">
        <v>2898</v>
      </c>
      <c r="P490" s="310" t="s">
        <v>2898</v>
      </c>
      <c r="Q490" s="310" t="s">
        <v>2898</v>
      </c>
      <c r="R490" s="310" t="s">
        <v>2898</v>
      </c>
      <c r="S490" s="310" t="s">
        <v>2898</v>
      </c>
      <c r="T490" s="310" t="s">
        <v>2898</v>
      </c>
      <c r="U490" s="310" t="s">
        <v>2898</v>
      </c>
      <c r="V490" s="310" t="s">
        <v>2898</v>
      </c>
      <c r="W490" s="310" t="s">
        <v>2898</v>
      </c>
      <c r="X490" s="310" t="s">
        <v>2898</v>
      </c>
      <c r="Y490" s="310" t="s">
        <v>2898</v>
      </c>
      <c r="Z490" s="310" t="s">
        <v>2898</v>
      </c>
      <c r="AA490" s="310" t="s">
        <v>2898</v>
      </c>
      <c r="AB490" s="310" t="s">
        <v>2898</v>
      </c>
      <c r="AC490" s="310" t="s">
        <v>2898</v>
      </c>
      <c r="AD490" s="310" t="s">
        <v>2898</v>
      </c>
      <c r="AE490" s="310" t="s">
        <v>2898</v>
      </c>
      <c r="AF490" s="310" t="s">
        <v>2898</v>
      </c>
      <c r="AG490" s="310" t="s">
        <v>2898</v>
      </c>
      <c r="AH490" s="310" t="s">
        <v>2898</v>
      </c>
      <c r="AI490" s="310" t="s">
        <v>2898</v>
      </c>
      <c r="AJ490" s="310" t="s">
        <v>2898</v>
      </c>
      <c r="AK490" s="310" t="s">
        <v>2898</v>
      </c>
      <c r="AL490" s="310" t="s">
        <v>2898</v>
      </c>
    </row>
    <row r="491" spans="3:38" ht="12.75" hidden="1" customHeight="1" outlineLevel="1" x14ac:dyDescent="0.3">
      <c r="C491" s="521" t="s">
        <v>3140</v>
      </c>
      <c r="D491" s="590" t="s">
        <v>3532</v>
      </c>
      <c r="E491" s="310" t="s">
        <v>2898</v>
      </c>
      <c r="F491" s="310" t="s">
        <v>2898</v>
      </c>
      <c r="G491" s="310" t="s">
        <v>2898</v>
      </c>
      <c r="H491" s="310" t="s">
        <v>2898</v>
      </c>
      <c r="I491" s="310" t="s">
        <v>2898</v>
      </c>
      <c r="J491" s="310" t="s">
        <v>2898</v>
      </c>
      <c r="K491" s="310" t="s">
        <v>2898</v>
      </c>
      <c r="L491" s="310" t="s">
        <v>2898</v>
      </c>
      <c r="M491" s="310" t="s">
        <v>2898</v>
      </c>
      <c r="N491" s="310" t="s">
        <v>2898</v>
      </c>
      <c r="O491" s="310" t="s">
        <v>2898</v>
      </c>
      <c r="P491" s="310" t="s">
        <v>2898</v>
      </c>
      <c r="Q491" s="310" t="s">
        <v>2898</v>
      </c>
      <c r="R491" s="310" t="s">
        <v>2898</v>
      </c>
      <c r="S491" s="310" t="s">
        <v>2898</v>
      </c>
      <c r="T491" s="310" t="s">
        <v>2898</v>
      </c>
      <c r="U491" s="310" t="s">
        <v>2898</v>
      </c>
      <c r="V491" s="310" t="s">
        <v>2898</v>
      </c>
      <c r="W491" s="310" t="s">
        <v>2898</v>
      </c>
      <c r="X491" s="310" t="s">
        <v>2898</v>
      </c>
      <c r="Y491" s="310" t="s">
        <v>2898</v>
      </c>
      <c r="Z491" s="310" t="s">
        <v>2898</v>
      </c>
      <c r="AA491" s="310" t="s">
        <v>2898</v>
      </c>
      <c r="AB491" s="310" t="s">
        <v>2898</v>
      </c>
      <c r="AC491" s="310" t="s">
        <v>2898</v>
      </c>
      <c r="AD491" s="310" t="s">
        <v>2898</v>
      </c>
      <c r="AE491" s="310" t="s">
        <v>2898</v>
      </c>
      <c r="AF491" s="310" t="s">
        <v>2898</v>
      </c>
      <c r="AG491" s="310" t="s">
        <v>2898</v>
      </c>
      <c r="AH491" s="310" t="s">
        <v>2898</v>
      </c>
      <c r="AI491" s="310" t="s">
        <v>2898</v>
      </c>
      <c r="AJ491" s="310" t="s">
        <v>2898</v>
      </c>
      <c r="AK491" s="310" t="s">
        <v>2898</v>
      </c>
      <c r="AL491" s="310" t="s">
        <v>2898</v>
      </c>
    </row>
    <row r="492" spans="3:38" ht="12.75" hidden="1" customHeight="1" outlineLevel="1" x14ac:dyDescent="0.3">
      <c r="C492" s="521" t="s">
        <v>3140</v>
      </c>
      <c r="D492" s="590" t="s">
        <v>3533</v>
      </c>
      <c r="E492" s="310" t="s">
        <v>2898</v>
      </c>
      <c r="F492" s="310" t="s">
        <v>2898</v>
      </c>
      <c r="G492" s="310" t="s">
        <v>2898</v>
      </c>
      <c r="H492" s="310" t="s">
        <v>2898</v>
      </c>
      <c r="I492" s="310" t="s">
        <v>2898</v>
      </c>
      <c r="J492" s="310" t="s">
        <v>2898</v>
      </c>
      <c r="K492" s="310" t="s">
        <v>2898</v>
      </c>
      <c r="L492" s="310" t="s">
        <v>2898</v>
      </c>
      <c r="M492" s="310" t="s">
        <v>2898</v>
      </c>
      <c r="N492" s="310" t="s">
        <v>2898</v>
      </c>
      <c r="O492" s="310" t="s">
        <v>2898</v>
      </c>
      <c r="P492" s="310" t="s">
        <v>2898</v>
      </c>
      <c r="Q492" s="310" t="s">
        <v>2898</v>
      </c>
      <c r="R492" s="310" t="s">
        <v>2898</v>
      </c>
      <c r="S492" s="310" t="s">
        <v>2898</v>
      </c>
      <c r="T492" s="310" t="s">
        <v>2898</v>
      </c>
      <c r="U492" s="310" t="s">
        <v>2898</v>
      </c>
      <c r="V492" s="310" t="s">
        <v>2898</v>
      </c>
      <c r="W492" s="310" t="s">
        <v>2898</v>
      </c>
      <c r="X492" s="310" t="s">
        <v>2898</v>
      </c>
      <c r="Y492" s="310" t="s">
        <v>2898</v>
      </c>
      <c r="Z492" s="310" t="s">
        <v>2898</v>
      </c>
      <c r="AA492" s="310" t="s">
        <v>2898</v>
      </c>
      <c r="AB492" s="310" t="s">
        <v>2898</v>
      </c>
      <c r="AC492" s="310" t="s">
        <v>2898</v>
      </c>
      <c r="AD492" s="310" t="s">
        <v>2898</v>
      </c>
      <c r="AE492" s="310" t="s">
        <v>2898</v>
      </c>
      <c r="AF492" s="310" t="s">
        <v>2898</v>
      </c>
      <c r="AG492" s="310" t="s">
        <v>2898</v>
      </c>
      <c r="AH492" s="310" t="s">
        <v>2898</v>
      </c>
      <c r="AI492" s="310" t="s">
        <v>2898</v>
      </c>
      <c r="AJ492" s="310" t="s">
        <v>2898</v>
      </c>
      <c r="AK492" s="310" t="s">
        <v>2898</v>
      </c>
      <c r="AL492" s="310" t="s">
        <v>2898</v>
      </c>
    </row>
    <row r="493" spans="3:38" ht="12.75" hidden="1" customHeight="1" outlineLevel="1" x14ac:dyDescent="0.3">
      <c r="C493" s="521" t="s">
        <v>3140</v>
      </c>
      <c r="D493" s="590" t="s">
        <v>3534</v>
      </c>
      <c r="E493" s="310" t="s">
        <v>2898</v>
      </c>
      <c r="F493" s="310" t="s">
        <v>2898</v>
      </c>
      <c r="G493" s="310" t="s">
        <v>2898</v>
      </c>
      <c r="H493" s="310" t="s">
        <v>2898</v>
      </c>
      <c r="I493" s="310" t="s">
        <v>2898</v>
      </c>
      <c r="J493" s="310" t="s">
        <v>2898</v>
      </c>
      <c r="K493" s="310" t="s">
        <v>2898</v>
      </c>
      <c r="L493" s="310" t="s">
        <v>2898</v>
      </c>
      <c r="M493" s="310" t="s">
        <v>2898</v>
      </c>
      <c r="N493" s="310" t="s">
        <v>2898</v>
      </c>
      <c r="O493" s="310" t="s">
        <v>2898</v>
      </c>
      <c r="P493" s="310" t="s">
        <v>2898</v>
      </c>
      <c r="Q493" s="310" t="s">
        <v>2898</v>
      </c>
      <c r="R493" s="310" t="s">
        <v>2898</v>
      </c>
      <c r="S493" s="310" t="s">
        <v>2898</v>
      </c>
      <c r="T493" s="310" t="s">
        <v>2898</v>
      </c>
      <c r="U493" s="310" t="s">
        <v>2898</v>
      </c>
      <c r="V493" s="310" t="s">
        <v>2898</v>
      </c>
      <c r="W493" s="310" t="s">
        <v>2898</v>
      </c>
      <c r="X493" s="310" t="s">
        <v>2898</v>
      </c>
      <c r="Y493" s="310" t="s">
        <v>2898</v>
      </c>
      <c r="Z493" s="310" t="s">
        <v>2898</v>
      </c>
      <c r="AA493" s="310" t="s">
        <v>2898</v>
      </c>
      <c r="AB493" s="310" t="s">
        <v>2898</v>
      </c>
      <c r="AC493" s="310" t="s">
        <v>2898</v>
      </c>
      <c r="AD493" s="310" t="s">
        <v>2898</v>
      </c>
      <c r="AE493" s="310" t="s">
        <v>2898</v>
      </c>
      <c r="AF493" s="310" t="s">
        <v>2898</v>
      </c>
      <c r="AG493" s="310" t="s">
        <v>2898</v>
      </c>
      <c r="AH493" s="310" t="s">
        <v>2898</v>
      </c>
      <c r="AI493" s="310" t="s">
        <v>2898</v>
      </c>
      <c r="AJ493" s="310" t="s">
        <v>2898</v>
      </c>
      <c r="AK493" s="310" t="s">
        <v>2898</v>
      </c>
      <c r="AL493" s="310" t="s">
        <v>2898</v>
      </c>
    </row>
    <row r="494" spans="3:38" ht="12.75" hidden="1" customHeight="1" outlineLevel="1" x14ac:dyDescent="0.3">
      <c r="C494" s="521" t="s">
        <v>3140</v>
      </c>
      <c r="D494" s="590" t="s">
        <v>3535</v>
      </c>
      <c r="E494" s="310" t="s">
        <v>2898</v>
      </c>
      <c r="F494" s="310" t="s">
        <v>2898</v>
      </c>
      <c r="G494" s="310" t="s">
        <v>2898</v>
      </c>
      <c r="H494" s="310" t="s">
        <v>2898</v>
      </c>
      <c r="I494" s="310" t="s">
        <v>2898</v>
      </c>
      <c r="J494" s="310" t="s">
        <v>2898</v>
      </c>
      <c r="K494" s="310" t="s">
        <v>2898</v>
      </c>
      <c r="L494" s="310" t="s">
        <v>2898</v>
      </c>
      <c r="M494" s="310" t="s">
        <v>2898</v>
      </c>
      <c r="N494" s="310" t="s">
        <v>2898</v>
      </c>
      <c r="O494" s="310" t="s">
        <v>2898</v>
      </c>
      <c r="P494" s="310" t="s">
        <v>2898</v>
      </c>
      <c r="Q494" s="310" t="s">
        <v>2898</v>
      </c>
      <c r="R494" s="310" t="s">
        <v>2898</v>
      </c>
      <c r="S494" s="310" t="s">
        <v>2898</v>
      </c>
      <c r="T494" s="310" t="s">
        <v>2898</v>
      </c>
      <c r="U494" s="310" t="s">
        <v>2898</v>
      </c>
      <c r="V494" s="310" t="s">
        <v>2898</v>
      </c>
      <c r="W494" s="310" t="s">
        <v>2898</v>
      </c>
      <c r="X494" s="310" t="s">
        <v>2898</v>
      </c>
      <c r="Y494" s="310" t="s">
        <v>2898</v>
      </c>
      <c r="Z494" s="310" t="s">
        <v>2898</v>
      </c>
      <c r="AA494" s="310" t="s">
        <v>2898</v>
      </c>
      <c r="AB494" s="310" t="s">
        <v>2898</v>
      </c>
      <c r="AC494" s="310" t="s">
        <v>2898</v>
      </c>
      <c r="AD494" s="310" t="s">
        <v>2898</v>
      </c>
      <c r="AE494" s="310" t="s">
        <v>2898</v>
      </c>
      <c r="AF494" s="310" t="s">
        <v>2898</v>
      </c>
      <c r="AG494" s="310" t="s">
        <v>2898</v>
      </c>
      <c r="AH494" s="310" t="s">
        <v>2898</v>
      </c>
      <c r="AI494" s="310" t="s">
        <v>2898</v>
      </c>
      <c r="AJ494" s="310" t="s">
        <v>2898</v>
      </c>
      <c r="AK494" s="310" t="s">
        <v>2898</v>
      </c>
      <c r="AL494" s="310" t="s">
        <v>2898</v>
      </c>
    </row>
    <row r="495" spans="3:38" ht="12.75" hidden="1" customHeight="1" outlineLevel="1" x14ac:dyDescent="0.3">
      <c r="C495" s="521" t="s">
        <v>3140</v>
      </c>
      <c r="D495" s="590" t="s">
        <v>3536</v>
      </c>
      <c r="E495" s="310" t="s">
        <v>2898</v>
      </c>
      <c r="F495" s="310" t="s">
        <v>2898</v>
      </c>
      <c r="G495" s="310" t="s">
        <v>2898</v>
      </c>
      <c r="H495" s="310" t="s">
        <v>2898</v>
      </c>
      <c r="I495" s="310" t="s">
        <v>2898</v>
      </c>
      <c r="J495" s="310" t="s">
        <v>2898</v>
      </c>
      <c r="K495" s="310" t="s">
        <v>2898</v>
      </c>
      <c r="L495" s="310" t="s">
        <v>2898</v>
      </c>
      <c r="M495" s="310" t="s">
        <v>2898</v>
      </c>
      <c r="N495" s="310" t="s">
        <v>2898</v>
      </c>
      <c r="O495" s="310" t="s">
        <v>2898</v>
      </c>
      <c r="P495" s="310" t="s">
        <v>2898</v>
      </c>
      <c r="Q495" s="310" t="s">
        <v>2898</v>
      </c>
      <c r="R495" s="310" t="s">
        <v>2898</v>
      </c>
      <c r="S495" s="310" t="s">
        <v>2898</v>
      </c>
      <c r="T495" s="310" t="s">
        <v>2898</v>
      </c>
      <c r="U495" s="310" t="s">
        <v>2898</v>
      </c>
      <c r="V495" s="310" t="s">
        <v>2898</v>
      </c>
      <c r="W495" s="310" t="s">
        <v>2898</v>
      </c>
      <c r="X495" s="310" t="s">
        <v>2898</v>
      </c>
      <c r="Y495" s="310" t="s">
        <v>2898</v>
      </c>
      <c r="Z495" s="310" t="s">
        <v>2898</v>
      </c>
      <c r="AA495" s="310" t="s">
        <v>2898</v>
      </c>
      <c r="AB495" s="310" t="s">
        <v>2898</v>
      </c>
      <c r="AC495" s="310" t="s">
        <v>2898</v>
      </c>
      <c r="AD495" s="310" t="s">
        <v>2898</v>
      </c>
      <c r="AE495" s="310" t="s">
        <v>2898</v>
      </c>
      <c r="AF495" s="310" t="s">
        <v>2898</v>
      </c>
      <c r="AG495" s="310" t="s">
        <v>2898</v>
      </c>
      <c r="AH495" s="310" t="s">
        <v>2898</v>
      </c>
      <c r="AI495" s="310" t="s">
        <v>2898</v>
      </c>
      <c r="AJ495" s="310" t="s">
        <v>2898</v>
      </c>
      <c r="AK495" s="310" t="s">
        <v>2898</v>
      </c>
      <c r="AL495" s="310" t="s">
        <v>2898</v>
      </c>
    </row>
    <row r="496" spans="3:38" ht="12.75" hidden="1" customHeight="1" outlineLevel="1" x14ac:dyDescent="0.3">
      <c r="C496" s="521" t="s">
        <v>3140</v>
      </c>
      <c r="D496" s="590" t="s">
        <v>3537</v>
      </c>
      <c r="E496" s="310" t="s">
        <v>2898</v>
      </c>
      <c r="F496" s="310" t="s">
        <v>2898</v>
      </c>
      <c r="G496" s="310" t="s">
        <v>2898</v>
      </c>
      <c r="H496" s="310" t="s">
        <v>2898</v>
      </c>
      <c r="I496" s="310" t="s">
        <v>2898</v>
      </c>
      <c r="J496" s="310" t="s">
        <v>2898</v>
      </c>
      <c r="K496" s="310" t="s">
        <v>2898</v>
      </c>
      <c r="L496" s="310" t="s">
        <v>2898</v>
      </c>
      <c r="M496" s="310" t="s">
        <v>2898</v>
      </c>
      <c r="N496" s="310" t="s">
        <v>2898</v>
      </c>
      <c r="O496" s="310" t="s">
        <v>2898</v>
      </c>
      <c r="P496" s="310" t="s">
        <v>2898</v>
      </c>
      <c r="Q496" s="310" t="s">
        <v>2898</v>
      </c>
      <c r="R496" s="310" t="s">
        <v>2898</v>
      </c>
      <c r="S496" s="310" t="s">
        <v>2898</v>
      </c>
      <c r="T496" s="310" t="s">
        <v>2898</v>
      </c>
      <c r="U496" s="310" t="s">
        <v>2898</v>
      </c>
      <c r="V496" s="310" t="s">
        <v>2898</v>
      </c>
      <c r="W496" s="310" t="s">
        <v>2898</v>
      </c>
      <c r="X496" s="310" t="s">
        <v>2898</v>
      </c>
      <c r="Y496" s="310" t="s">
        <v>2898</v>
      </c>
      <c r="Z496" s="310" t="s">
        <v>2898</v>
      </c>
      <c r="AA496" s="310" t="s">
        <v>2898</v>
      </c>
      <c r="AB496" s="310" t="s">
        <v>2898</v>
      </c>
      <c r="AC496" s="310" t="s">
        <v>2898</v>
      </c>
      <c r="AD496" s="310" t="s">
        <v>2898</v>
      </c>
      <c r="AE496" s="310" t="s">
        <v>2898</v>
      </c>
      <c r="AF496" s="310" t="s">
        <v>2898</v>
      </c>
      <c r="AG496" s="310" t="s">
        <v>2898</v>
      </c>
      <c r="AH496" s="310" t="s">
        <v>2898</v>
      </c>
      <c r="AI496" s="310" t="s">
        <v>2898</v>
      </c>
      <c r="AJ496" s="310" t="s">
        <v>2898</v>
      </c>
      <c r="AK496" s="310" t="s">
        <v>2898</v>
      </c>
      <c r="AL496" s="310" t="s">
        <v>2898</v>
      </c>
    </row>
    <row r="497" spans="3:38" ht="12.75" hidden="1" customHeight="1" outlineLevel="1" x14ac:dyDescent="0.3">
      <c r="C497" s="521" t="s">
        <v>3140</v>
      </c>
      <c r="D497" s="590" t="s">
        <v>3538</v>
      </c>
      <c r="E497" s="310" t="s">
        <v>2898</v>
      </c>
      <c r="F497" s="310" t="s">
        <v>2898</v>
      </c>
      <c r="G497" s="310" t="s">
        <v>2898</v>
      </c>
      <c r="H497" s="310" t="s">
        <v>2898</v>
      </c>
      <c r="I497" s="310" t="s">
        <v>2898</v>
      </c>
      <c r="J497" s="310" t="s">
        <v>2898</v>
      </c>
      <c r="K497" s="310" t="s">
        <v>2898</v>
      </c>
      <c r="L497" s="310" t="s">
        <v>2898</v>
      </c>
      <c r="M497" s="310" t="s">
        <v>2898</v>
      </c>
      <c r="N497" s="310" t="s">
        <v>2898</v>
      </c>
      <c r="O497" s="310" t="s">
        <v>2898</v>
      </c>
      <c r="P497" s="310" t="s">
        <v>2898</v>
      </c>
      <c r="Q497" s="310" t="s">
        <v>2898</v>
      </c>
      <c r="R497" s="310" t="s">
        <v>2898</v>
      </c>
      <c r="S497" s="310" t="s">
        <v>2898</v>
      </c>
      <c r="T497" s="310" t="s">
        <v>2898</v>
      </c>
      <c r="U497" s="310" t="s">
        <v>2898</v>
      </c>
      <c r="V497" s="310" t="s">
        <v>2898</v>
      </c>
      <c r="W497" s="310" t="s">
        <v>2898</v>
      </c>
      <c r="X497" s="310" t="s">
        <v>2898</v>
      </c>
      <c r="Y497" s="310" t="s">
        <v>2898</v>
      </c>
      <c r="Z497" s="310" t="s">
        <v>2898</v>
      </c>
      <c r="AA497" s="310" t="s">
        <v>2898</v>
      </c>
      <c r="AB497" s="310" t="s">
        <v>2898</v>
      </c>
      <c r="AC497" s="310" t="s">
        <v>2898</v>
      </c>
      <c r="AD497" s="310" t="s">
        <v>2898</v>
      </c>
      <c r="AE497" s="310" t="s">
        <v>2898</v>
      </c>
      <c r="AF497" s="310" t="s">
        <v>2898</v>
      </c>
      <c r="AG497" s="310" t="s">
        <v>2898</v>
      </c>
      <c r="AH497" s="310" t="s">
        <v>2898</v>
      </c>
      <c r="AI497" s="310" t="s">
        <v>2898</v>
      </c>
      <c r="AJ497" s="310" t="s">
        <v>2898</v>
      </c>
      <c r="AK497" s="310" t="s">
        <v>2898</v>
      </c>
      <c r="AL497" s="310" t="s">
        <v>2898</v>
      </c>
    </row>
    <row r="498" spans="3:38" ht="12.75" hidden="1" customHeight="1" outlineLevel="1" x14ac:dyDescent="0.3">
      <c r="C498" s="521" t="s">
        <v>3140</v>
      </c>
      <c r="D498" s="590" t="s">
        <v>3539</v>
      </c>
      <c r="E498" s="310" t="s">
        <v>2898</v>
      </c>
      <c r="F498" s="310" t="s">
        <v>2898</v>
      </c>
      <c r="G498" s="310" t="s">
        <v>2898</v>
      </c>
      <c r="H498" s="310" t="s">
        <v>2898</v>
      </c>
      <c r="I498" s="310" t="s">
        <v>2898</v>
      </c>
      <c r="J498" s="310" t="s">
        <v>2898</v>
      </c>
      <c r="K498" s="310" t="s">
        <v>2898</v>
      </c>
      <c r="L498" s="310" t="s">
        <v>2898</v>
      </c>
      <c r="M498" s="310" t="s">
        <v>2898</v>
      </c>
      <c r="N498" s="310" t="s">
        <v>2898</v>
      </c>
      <c r="O498" s="310" t="s">
        <v>2898</v>
      </c>
      <c r="P498" s="310" t="s">
        <v>2898</v>
      </c>
      <c r="Q498" s="310" t="s">
        <v>2898</v>
      </c>
      <c r="R498" s="310" t="s">
        <v>2898</v>
      </c>
      <c r="S498" s="310" t="s">
        <v>2898</v>
      </c>
      <c r="T498" s="310" t="s">
        <v>2898</v>
      </c>
      <c r="U498" s="310" t="s">
        <v>2898</v>
      </c>
      <c r="V498" s="310" t="s">
        <v>2898</v>
      </c>
      <c r="W498" s="310" t="s">
        <v>2898</v>
      </c>
      <c r="X498" s="310" t="s">
        <v>2898</v>
      </c>
      <c r="Y498" s="310" t="s">
        <v>2898</v>
      </c>
      <c r="Z498" s="310" t="s">
        <v>2898</v>
      </c>
      <c r="AA498" s="310" t="s">
        <v>2898</v>
      </c>
      <c r="AB498" s="310" t="s">
        <v>2898</v>
      </c>
      <c r="AC498" s="310" t="s">
        <v>2898</v>
      </c>
      <c r="AD498" s="310" t="s">
        <v>2898</v>
      </c>
      <c r="AE498" s="310" t="s">
        <v>2898</v>
      </c>
      <c r="AF498" s="310" t="s">
        <v>2898</v>
      </c>
      <c r="AG498" s="310" t="s">
        <v>2898</v>
      </c>
      <c r="AH498" s="310" t="s">
        <v>2898</v>
      </c>
      <c r="AI498" s="310" t="s">
        <v>2898</v>
      </c>
      <c r="AJ498" s="310" t="s">
        <v>2898</v>
      </c>
      <c r="AK498" s="310" t="s">
        <v>2898</v>
      </c>
      <c r="AL498" s="310" t="s">
        <v>2898</v>
      </c>
    </row>
    <row r="499" spans="3:38" ht="12.75" hidden="1" customHeight="1" outlineLevel="1" x14ac:dyDescent="0.3">
      <c r="C499" s="521" t="s">
        <v>3140</v>
      </c>
      <c r="D499" s="590" t="s">
        <v>3540</v>
      </c>
      <c r="E499" s="310" t="s">
        <v>2898</v>
      </c>
      <c r="F499" s="310" t="s">
        <v>2898</v>
      </c>
      <c r="G499" s="310" t="s">
        <v>2898</v>
      </c>
      <c r="H499" s="310" t="s">
        <v>2898</v>
      </c>
      <c r="I499" s="310" t="s">
        <v>2898</v>
      </c>
      <c r="J499" s="310" t="s">
        <v>2898</v>
      </c>
      <c r="K499" s="310" t="s">
        <v>2898</v>
      </c>
      <c r="L499" s="310" t="s">
        <v>2898</v>
      </c>
      <c r="M499" s="310" t="s">
        <v>2898</v>
      </c>
      <c r="N499" s="310" t="s">
        <v>2898</v>
      </c>
      <c r="O499" s="310" t="s">
        <v>2898</v>
      </c>
      <c r="P499" s="310" t="s">
        <v>2898</v>
      </c>
      <c r="Q499" s="310" t="s">
        <v>2898</v>
      </c>
      <c r="R499" s="310" t="s">
        <v>2898</v>
      </c>
      <c r="S499" s="310" t="s">
        <v>2898</v>
      </c>
      <c r="T499" s="310" t="s">
        <v>2898</v>
      </c>
      <c r="U499" s="310" t="s">
        <v>2898</v>
      </c>
      <c r="V499" s="310" t="s">
        <v>2898</v>
      </c>
      <c r="W499" s="310" t="s">
        <v>2898</v>
      </c>
      <c r="X499" s="310" t="s">
        <v>2898</v>
      </c>
      <c r="Y499" s="310" t="s">
        <v>2898</v>
      </c>
      <c r="Z499" s="310" t="s">
        <v>2898</v>
      </c>
      <c r="AA499" s="310" t="s">
        <v>2898</v>
      </c>
      <c r="AB499" s="310" t="s">
        <v>2898</v>
      </c>
      <c r="AC499" s="310" t="s">
        <v>2898</v>
      </c>
      <c r="AD499" s="310" t="s">
        <v>2898</v>
      </c>
      <c r="AE499" s="310" t="s">
        <v>2898</v>
      </c>
      <c r="AF499" s="310" t="s">
        <v>2898</v>
      </c>
      <c r="AG499" s="310" t="s">
        <v>2898</v>
      </c>
      <c r="AH499" s="310" t="s">
        <v>2898</v>
      </c>
      <c r="AI499" s="310" t="s">
        <v>2898</v>
      </c>
      <c r="AJ499" s="310" t="s">
        <v>2898</v>
      </c>
      <c r="AK499" s="310" t="s">
        <v>2898</v>
      </c>
      <c r="AL499" s="310" t="s">
        <v>2898</v>
      </c>
    </row>
    <row r="500" spans="3:38" ht="12.75" hidden="1" customHeight="1" outlineLevel="1" x14ac:dyDescent="0.3">
      <c r="C500" s="521" t="s">
        <v>3140</v>
      </c>
      <c r="D500" s="590" t="s">
        <v>3541</v>
      </c>
      <c r="E500" s="310" t="s">
        <v>2898</v>
      </c>
      <c r="F500" s="310" t="s">
        <v>2898</v>
      </c>
      <c r="G500" s="310" t="s">
        <v>2898</v>
      </c>
      <c r="H500" s="310" t="s">
        <v>2898</v>
      </c>
      <c r="I500" s="310" t="s">
        <v>2898</v>
      </c>
      <c r="J500" s="310" t="s">
        <v>2898</v>
      </c>
      <c r="K500" s="310" t="s">
        <v>2898</v>
      </c>
      <c r="L500" s="310" t="s">
        <v>2898</v>
      </c>
      <c r="M500" s="310" t="s">
        <v>2898</v>
      </c>
      <c r="N500" s="310" t="s">
        <v>2898</v>
      </c>
      <c r="O500" s="310" t="s">
        <v>2898</v>
      </c>
      <c r="P500" s="310" t="s">
        <v>2898</v>
      </c>
      <c r="Q500" s="310" t="s">
        <v>2898</v>
      </c>
      <c r="R500" s="310" t="s">
        <v>2898</v>
      </c>
      <c r="S500" s="310" t="s">
        <v>2898</v>
      </c>
      <c r="T500" s="310" t="s">
        <v>2898</v>
      </c>
      <c r="U500" s="310" t="s">
        <v>2898</v>
      </c>
      <c r="V500" s="310" t="s">
        <v>2898</v>
      </c>
      <c r="W500" s="310" t="s">
        <v>2898</v>
      </c>
      <c r="X500" s="310" t="s">
        <v>2898</v>
      </c>
      <c r="Y500" s="310" t="s">
        <v>2898</v>
      </c>
      <c r="Z500" s="310" t="s">
        <v>2898</v>
      </c>
      <c r="AA500" s="310" t="s">
        <v>2898</v>
      </c>
      <c r="AB500" s="310" t="s">
        <v>2898</v>
      </c>
      <c r="AC500" s="310" t="s">
        <v>2898</v>
      </c>
      <c r="AD500" s="310" t="s">
        <v>2898</v>
      </c>
      <c r="AE500" s="310" t="s">
        <v>2898</v>
      </c>
      <c r="AF500" s="310" t="s">
        <v>2898</v>
      </c>
      <c r="AG500" s="310" t="s">
        <v>2898</v>
      </c>
      <c r="AH500" s="310" t="s">
        <v>2898</v>
      </c>
      <c r="AI500" s="310" t="s">
        <v>2898</v>
      </c>
      <c r="AJ500" s="310" t="s">
        <v>2898</v>
      </c>
      <c r="AK500" s="310" t="s">
        <v>2898</v>
      </c>
      <c r="AL500" s="310" t="s">
        <v>2898</v>
      </c>
    </row>
    <row r="501" spans="3:38" ht="12.75" hidden="1" customHeight="1" outlineLevel="1" x14ac:dyDescent="0.3">
      <c r="C501" s="521" t="s">
        <v>3140</v>
      </c>
      <c r="D501" s="590" t="s">
        <v>3542</v>
      </c>
      <c r="E501" s="310" t="s">
        <v>2898</v>
      </c>
      <c r="F501" s="310" t="s">
        <v>2898</v>
      </c>
      <c r="G501" s="310" t="s">
        <v>2898</v>
      </c>
      <c r="H501" s="310" t="s">
        <v>2898</v>
      </c>
      <c r="I501" s="310" t="s">
        <v>2898</v>
      </c>
      <c r="J501" s="310" t="s">
        <v>2898</v>
      </c>
      <c r="K501" s="310" t="s">
        <v>2898</v>
      </c>
      <c r="L501" s="310" t="s">
        <v>2898</v>
      </c>
      <c r="M501" s="310" t="s">
        <v>2898</v>
      </c>
      <c r="N501" s="310" t="s">
        <v>2898</v>
      </c>
      <c r="O501" s="310" t="s">
        <v>2898</v>
      </c>
      <c r="P501" s="310" t="s">
        <v>2898</v>
      </c>
      <c r="Q501" s="310" t="s">
        <v>2898</v>
      </c>
      <c r="R501" s="310" t="s">
        <v>2898</v>
      </c>
      <c r="S501" s="310" t="s">
        <v>2898</v>
      </c>
      <c r="T501" s="310" t="s">
        <v>2898</v>
      </c>
      <c r="U501" s="310" t="s">
        <v>2898</v>
      </c>
      <c r="V501" s="310" t="s">
        <v>2898</v>
      </c>
      <c r="W501" s="310" t="s">
        <v>2898</v>
      </c>
      <c r="X501" s="310" t="s">
        <v>2898</v>
      </c>
      <c r="Y501" s="310" t="s">
        <v>2898</v>
      </c>
      <c r="Z501" s="310" t="s">
        <v>2898</v>
      </c>
      <c r="AA501" s="310" t="s">
        <v>2898</v>
      </c>
      <c r="AB501" s="310" t="s">
        <v>2898</v>
      </c>
      <c r="AC501" s="310" t="s">
        <v>2898</v>
      </c>
      <c r="AD501" s="310" t="s">
        <v>2898</v>
      </c>
      <c r="AE501" s="310" t="s">
        <v>2898</v>
      </c>
      <c r="AF501" s="310" t="s">
        <v>2898</v>
      </c>
      <c r="AG501" s="310" t="s">
        <v>2898</v>
      </c>
      <c r="AH501" s="310" t="s">
        <v>2898</v>
      </c>
      <c r="AI501" s="310" t="s">
        <v>2898</v>
      </c>
      <c r="AJ501" s="310" t="s">
        <v>2898</v>
      </c>
      <c r="AK501" s="310" t="s">
        <v>2898</v>
      </c>
      <c r="AL501" s="310" t="s">
        <v>2898</v>
      </c>
    </row>
    <row r="502" spans="3:38" ht="12.75" hidden="1" customHeight="1" outlineLevel="1" x14ac:dyDescent="0.3">
      <c r="C502" s="521" t="s">
        <v>3140</v>
      </c>
      <c r="D502" s="590" t="s">
        <v>3543</v>
      </c>
      <c r="E502" s="310" t="s">
        <v>2898</v>
      </c>
      <c r="F502" s="310" t="s">
        <v>2898</v>
      </c>
      <c r="G502" s="310" t="s">
        <v>2898</v>
      </c>
      <c r="H502" s="310" t="s">
        <v>2898</v>
      </c>
      <c r="I502" s="310" t="s">
        <v>2898</v>
      </c>
      <c r="J502" s="310" t="s">
        <v>2898</v>
      </c>
      <c r="K502" s="310" t="s">
        <v>2898</v>
      </c>
      <c r="L502" s="310" t="s">
        <v>2898</v>
      </c>
      <c r="M502" s="310" t="s">
        <v>2898</v>
      </c>
      <c r="N502" s="310" t="s">
        <v>2898</v>
      </c>
      <c r="O502" s="310" t="s">
        <v>2898</v>
      </c>
      <c r="P502" s="310" t="s">
        <v>2898</v>
      </c>
      <c r="Q502" s="310" t="s">
        <v>2898</v>
      </c>
      <c r="R502" s="310" t="s">
        <v>2898</v>
      </c>
      <c r="S502" s="310" t="s">
        <v>2898</v>
      </c>
      <c r="T502" s="310" t="s">
        <v>2898</v>
      </c>
      <c r="U502" s="310" t="s">
        <v>2898</v>
      </c>
      <c r="V502" s="310" t="s">
        <v>2898</v>
      </c>
      <c r="W502" s="310" t="s">
        <v>2898</v>
      </c>
      <c r="X502" s="310" t="s">
        <v>2898</v>
      </c>
      <c r="Y502" s="310" t="s">
        <v>2898</v>
      </c>
      <c r="Z502" s="310" t="s">
        <v>2898</v>
      </c>
      <c r="AA502" s="310" t="s">
        <v>2898</v>
      </c>
      <c r="AB502" s="310" t="s">
        <v>2898</v>
      </c>
      <c r="AC502" s="310" t="s">
        <v>2898</v>
      </c>
      <c r="AD502" s="310" t="s">
        <v>2898</v>
      </c>
      <c r="AE502" s="310" t="s">
        <v>2898</v>
      </c>
      <c r="AF502" s="310" t="s">
        <v>2898</v>
      </c>
      <c r="AG502" s="310" t="s">
        <v>2898</v>
      </c>
      <c r="AH502" s="310" t="s">
        <v>2898</v>
      </c>
      <c r="AI502" s="310" t="s">
        <v>2898</v>
      </c>
      <c r="AJ502" s="310" t="s">
        <v>2898</v>
      </c>
      <c r="AK502" s="310" t="s">
        <v>2898</v>
      </c>
      <c r="AL502" s="310" t="s">
        <v>2898</v>
      </c>
    </row>
    <row r="503" spans="3:38" ht="12.75" hidden="1" customHeight="1" outlineLevel="1" x14ac:dyDescent="0.3">
      <c r="C503" s="521" t="s">
        <v>3140</v>
      </c>
      <c r="D503" s="590" t="s">
        <v>3544</v>
      </c>
      <c r="E503" s="310" t="s">
        <v>2898</v>
      </c>
      <c r="F503" s="310" t="s">
        <v>2898</v>
      </c>
      <c r="G503" s="310" t="s">
        <v>2898</v>
      </c>
      <c r="H503" s="310" t="s">
        <v>2898</v>
      </c>
      <c r="I503" s="310" t="s">
        <v>2898</v>
      </c>
      <c r="J503" s="310" t="s">
        <v>2898</v>
      </c>
      <c r="K503" s="310" t="s">
        <v>2898</v>
      </c>
      <c r="L503" s="310" t="s">
        <v>2898</v>
      </c>
      <c r="M503" s="310" t="s">
        <v>2898</v>
      </c>
      <c r="N503" s="310" t="s">
        <v>2898</v>
      </c>
      <c r="O503" s="310" t="s">
        <v>2898</v>
      </c>
      <c r="P503" s="310" t="s">
        <v>2898</v>
      </c>
      <c r="Q503" s="310" t="s">
        <v>2898</v>
      </c>
      <c r="R503" s="310" t="s">
        <v>2898</v>
      </c>
      <c r="S503" s="310" t="s">
        <v>2898</v>
      </c>
      <c r="T503" s="310" t="s">
        <v>2898</v>
      </c>
      <c r="U503" s="310" t="s">
        <v>2898</v>
      </c>
      <c r="V503" s="310" t="s">
        <v>2898</v>
      </c>
      <c r="W503" s="310" t="s">
        <v>2898</v>
      </c>
      <c r="X503" s="310" t="s">
        <v>2898</v>
      </c>
      <c r="Y503" s="310" t="s">
        <v>2898</v>
      </c>
      <c r="Z503" s="310" t="s">
        <v>2898</v>
      </c>
      <c r="AA503" s="310" t="s">
        <v>2898</v>
      </c>
      <c r="AB503" s="310" t="s">
        <v>2898</v>
      </c>
      <c r="AC503" s="310" t="s">
        <v>2898</v>
      </c>
      <c r="AD503" s="310" t="s">
        <v>2898</v>
      </c>
      <c r="AE503" s="310" t="s">
        <v>2898</v>
      </c>
      <c r="AF503" s="310" t="s">
        <v>2898</v>
      </c>
      <c r="AG503" s="310" t="s">
        <v>2898</v>
      </c>
      <c r="AH503" s="310" t="s">
        <v>2898</v>
      </c>
      <c r="AI503" s="310" t="s">
        <v>2898</v>
      </c>
      <c r="AJ503" s="310" t="s">
        <v>2898</v>
      </c>
      <c r="AK503" s="310" t="s">
        <v>2898</v>
      </c>
      <c r="AL503" s="310" t="s">
        <v>2898</v>
      </c>
    </row>
    <row r="504" spans="3:38" ht="12.75" hidden="1" customHeight="1" outlineLevel="1" x14ac:dyDescent="0.3">
      <c r="C504" s="521" t="s">
        <v>3140</v>
      </c>
      <c r="D504" s="590" t="s">
        <v>3545</v>
      </c>
      <c r="E504" s="310" t="s">
        <v>2898</v>
      </c>
      <c r="F504" s="310" t="s">
        <v>2898</v>
      </c>
      <c r="G504" s="310" t="s">
        <v>2898</v>
      </c>
      <c r="H504" s="310" t="s">
        <v>2898</v>
      </c>
      <c r="I504" s="310" t="s">
        <v>2898</v>
      </c>
      <c r="J504" s="310" t="s">
        <v>2898</v>
      </c>
      <c r="K504" s="310" t="s">
        <v>2898</v>
      </c>
      <c r="L504" s="310" t="s">
        <v>2898</v>
      </c>
      <c r="M504" s="310" t="s">
        <v>2898</v>
      </c>
      <c r="N504" s="310" t="s">
        <v>2898</v>
      </c>
      <c r="O504" s="310" t="s">
        <v>2898</v>
      </c>
      <c r="P504" s="310" t="s">
        <v>2898</v>
      </c>
      <c r="Q504" s="310" t="s">
        <v>2898</v>
      </c>
      <c r="R504" s="310" t="s">
        <v>2898</v>
      </c>
      <c r="S504" s="310" t="s">
        <v>2898</v>
      </c>
      <c r="T504" s="310" t="s">
        <v>2898</v>
      </c>
      <c r="U504" s="310" t="s">
        <v>2898</v>
      </c>
      <c r="V504" s="310" t="s">
        <v>2898</v>
      </c>
      <c r="W504" s="310" t="s">
        <v>2898</v>
      </c>
      <c r="X504" s="310" t="s">
        <v>2898</v>
      </c>
      <c r="Y504" s="310" t="s">
        <v>2898</v>
      </c>
      <c r="Z504" s="310" t="s">
        <v>2898</v>
      </c>
      <c r="AA504" s="310" t="s">
        <v>2898</v>
      </c>
      <c r="AB504" s="310" t="s">
        <v>2898</v>
      </c>
      <c r="AC504" s="310" t="s">
        <v>2898</v>
      </c>
      <c r="AD504" s="310" t="s">
        <v>2898</v>
      </c>
      <c r="AE504" s="310" t="s">
        <v>2898</v>
      </c>
      <c r="AF504" s="310" t="s">
        <v>2898</v>
      </c>
      <c r="AG504" s="310" t="s">
        <v>2898</v>
      </c>
      <c r="AH504" s="310" t="s">
        <v>2898</v>
      </c>
      <c r="AI504" s="310" t="s">
        <v>2898</v>
      </c>
      <c r="AJ504" s="310" t="s">
        <v>2898</v>
      </c>
      <c r="AK504" s="310" t="s">
        <v>2898</v>
      </c>
      <c r="AL504" s="310" t="s">
        <v>2898</v>
      </c>
    </row>
    <row r="505" spans="3:38" ht="12.75" hidden="1" customHeight="1" outlineLevel="1" x14ac:dyDescent="0.3">
      <c r="C505" s="521" t="s">
        <v>3140</v>
      </c>
      <c r="D505" s="590" t="s">
        <v>3546</v>
      </c>
      <c r="E505" s="310" t="s">
        <v>2898</v>
      </c>
      <c r="F505" s="310" t="s">
        <v>2898</v>
      </c>
      <c r="G505" s="310" t="s">
        <v>2898</v>
      </c>
      <c r="H505" s="310" t="s">
        <v>2898</v>
      </c>
      <c r="I505" s="310" t="s">
        <v>2898</v>
      </c>
      <c r="J505" s="310" t="s">
        <v>2898</v>
      </c>
      <c r="K505" s="310" t="s">
        <v>2898</v>
      </c>
      <c r="L505" s="310" t="s">
        <v>2898</v>
      </c>
      <c r="M505" s="310" t="s">
        <v>2898</v>
      </c>
      <c r="N505" s="310" t="s">
        <v>2898</v>
      </c>
      <c r="O505" s="310" t="s">
        <v>2898</v>
      </c>
      <c r="P505" s="310" t="s">
        <v>2898</v>
      </c>
      <c r="Q505" s="310" t="s">
        <v>2898</v>
      </c>
      <c r="R505" s="310" t="s">
        <v>2898</v>
      </c>
      <c r="S505" s="310" t="s">
        <v>2898</v>
      </c>
      <c r="T505" s="310" t="s">
        <v>2898</v>
      </c>
      <c r="U505" s="310" t="s">
        <v>2898</v>
      </c>
      <c r="V505" s="310" t="s">
        <v>2898</v>
      </c>
      <c r="W505" s="310" t="s">
        <v>2898</v>
      </c>
      <c r="X505" s="310" t="s">
        <v>2898</v>
      </c>
      <c r="Y505" s="310" t="s">
        <v>2898</v>
      </c>
      <c r="Z505" s="310" t="s">
        <v>2898</v>
      </c>
      <c r="AA505" s="310" t="s">
        <v>2898</v>
      </c>
      <c r="AB505" s="310" t="s">
        <v>2898</v>
      </c>
      <c r="AC505" s="310" t="s">
        <v>2898</v>
      </c>
      <c r="AD505" s="310" t="s">
        <v>2898</v>
      </c>
      <c r="AE505" s="310" t="s">
        <v>2898</v>
      </c>
      <c r="AF505" s="310" t="s">
        <v>2898</v>
      </c>
      <c r="AG505" s="310" t="s">
        <v>2898</v>
      </c>
      <c r="AH505" s="310" t="s">
        <v>2898</v>
      </c>
      <c r="AI505" s="310" t="s">
        <v>2898</v>
      </c>
      <c r="AJ505" s="310" t="s">
        <v>2898</v>
      </c>
      <c r="AK505" s="310" t="s">
        <v>2898</v>
      </c>
      <c r="AL505" s="310" t="s">
        <v>2898</v>
      </c>
    </row>
    <row r="506" spans="3:38" ht="12.75" hidden="1" customHeight="1" outlineLevel="1" x14ac:dyDescent="0.3">
      <c r="C506" s="521" t="s">
        <v>3140</v>
      </c>
      <c r="D506" s="590" t="s">
        <v>3547</v>
      </c>
      <c r="E506" s="310" t="s">
        <v>2898</v>
      </c>
      <c r="F506" s="310" t="s">
        <v>2898</v>
      </c>
      <c r="G506" s="310" t="s">
        <v>2898</v>
      </c>
      <c r="H506" s="310" t="s">
        <v>2898</v>
      </c>
      <c r="I506" s="310" t="s">
        <v>2898</v>
      </c>
      <c r="J506" s="310" t="s">
        <v>2898</v>
      </c>
      <c r="K506" s="310" t="s">
        <v>2898</v>
      </c>
      <c r="L506" s="310" t="s">
        <v>2898</v>
      </c>
      <c r="M506" s="310" t="s">
        <v>2898</v>
      </c>
      <c r="N506" s="310" t="s">
        <v>2898</v>
      </c>
      <c r="O506" s="310" t="s">
        <v>2898</v>
      </c>
      <c r="P506" s="310" t="s">
        <v>2898</v>
      </c>
      <c r="Q506" s="310" t="s">
        <v>2898</v>
      </c>
      <c r="R506" s="310" t="s">
        <v>2898</v>
      </c>
      <c r="S506" s="310" t="s">
        <v>2898</v>
      </c>
      <c r="T506" s="310" t="s">
        <v>2898</v>
      </c>
      <c r="U506" s="310" t="s">
        <v>2898</v>
      </c>
      <c r="V506" s="310" t="s">
        <v>2898</v>
      </c>
      <c r="W506" s="310" t="s">
        <v>2898</v>
      </c>
      <c r="X506" s="310" t="s">
        <v>2898</v>
      </c>
      <c r="Y506" s="310" t="s">
        <v>2898</v>
      </c>
      <c r="Z506" s="310" t="s">
        <v>2898</v>
      </c>
      <c r="AA506" s="310" t="s">
        <v>2898</v>
      </c>
      <c r="AB506" s="310" t="s">
        <v>2898</v>
      </c>
      <c r="AC506" s="310" t="s">
        <v>2898</v>
      </c>
      <c r="AD506" s="310" t="s">
        <v>2898</v>
      </c>
      <c r="AE506" s="310" t="s">
        <v>2898</v>
      </c>
      <c r="AF506" s="310" t="s">
        <v>2898</v>
      </c>
      <c r="AG506" s="310" t="s">
        <v>2898</v>
      </c>
      <c r="AH506" s="310" t="s">
        <v>2898</v>
      </c>
      <c r="AI506" s="310" t="s">
        <v>2898</v>
      </c>
      <c r="AJ506" s="310" t="s">
        <v>2898</v>
      </c>
      <c r="AK506" s="310" t="s">
        <v>2898</v>
      </c>
      <c r="AL506" s="310" t="s">
        <v>2898</v>
      </c>
    </row>
    <row r="507" spans="3:38" ht="12.75" hidden="1" customHeight="1" outlineLevel="1" x14ac:dyDescent="0.3">
      <c r="C507" s="521" t="s">
        <v>3140</v>
      </c>
      <c r="D507" s="590" t="s">
        <v>3548</v>
      </c>
      <c r="E507" s="310" t="s">
        <v>2898</v>
      </c>
      <c r="F507" s="310" t="s">
        <v>2898</v>
      </c>
      <c r="G507" s="310" t="s">
        <v>2898</v>
      </c>
      <c r="H507" s="310" t="s">
        <v>2898</v>
      </c>
      <c r="I507" s="310" t="s">
        <v>2898</v>
      </c>
      <c r="J507" s="310" t="s">
        <v>2898</v>
      </c>
      <c r="K507" s="310" t="s">
        <v>2898</v>
      </c>
      <c r="L507" s="310" t="s">
        <v>2898</v>
      </c>
      <c r="M507" s="310" t="s">
        <v>2898</v>
      </c>
      <c r="N507" s="310" t="s">
        <v>2898</v>
      </c>
      <c r="O507" s="310" t="s">
        <v>2898</v>
      </c>
      <c r="P507" s="310" t="s">
        <v>2898</v>
      </c>
      <c r="Q507" s="310" t="s">
        <v>2898</v>
      </c>
      <c r="R507" s="310" t="s">
        <v>2898</v>
      </c>
      <c r="S507" s="310" t="s">
        <v>2898</v>
      </c>
      <c r="T507" s="310" t="s">
        <v>2898</v>
      </c>
      <c r="U507" s="310" t="s">
        <v>2898</v>
      </c>
      <c r="V507" s="310" t="s">
        <v>2898</v>
      </c>
      <c r="W507" s="310" t="s">
        <v>2898</v>
      </c>
      <c r="X507" s="310" t="s">
        <v>2898</v>
      </c>
      <c r="Y507" s="310" t="s">
        <v>2898</v>
      </c>
      <c r="Z507" s="310" t="s">
        <v>2898</v>
      </c>
      <c r="AA507" s="310" t="s">
        <v>2898</v>
      </c>
      <c r="AB507" s="310" t="s">
        <v>2898</v>
      </c>
      <c r="AC507" s="310" t="s">
        <v>2898</v>
      </c>
      <c r="AD507" s="310" t="s">
        <v>2898</v>
      </c>
      <c r="AE507" s="310" t="s">
        <v>2898</v>
      </c>
      <c r="AF507" s="310" t="s">
        <v>2898</v>
      </c>
      <c r="AG507" s="310" t="s">
        <v>2898</v>
      </c>
      <c r="AH507" s="310" t="s">
        <v>2898</v>
      </c>
      <c r="AI507" s="310" t="s">
        <v>2898</v>
      </c>
      <c r="AJ507" s="310" t="s">
        <v>2898</v>
      </c>
      <c r="AK507" s="310" t="s">
        <v>2898</v>
      </c>
      <c r="AL507" s="310" t="s">
        <v>2898</v>
      </c>
    </row>
    <row r="508" spans="3:38" ht="12.75" hidden="1" customHeight="1" outlineLevel="1" x14ac:dyDescent="0.3">
      <c r="C508" s="521" t="s">
        <v>3140</v>
      </c>
      <c r="D508" s="590" t="s">
        <v>3549</v>
      </c>
      <c r="E508" s="310" t="s">
        <v>2898</v>
      </c>
      <c r="F508" s="310" t="s">
        <v>2898</v>
      </c>
      <c r="G508" s="310" t="s">
        <v>2898</v>
      </c>
      <c r="H508" s="310" t="s">
        <v>2898</v>
      </c>
      <c r="I508" s="310" t="s">
        <v>2898</v>
      </c>
      <c r="J508" s="310" t="s">
        <v>2898</v>
      </c>
      <c r="K508" s="310" t="s">
        <v>2898</v>
      </c>
      <c r="L508" s="310" t="s">
        <v>2898</v>
      </c>
      <c r="M508" s="310" t="s">
        <v>2898</v>
      </c>
      <c r="N508" s="310" t="s">
        <v>2898</v>
      </c>
      <c r="O508" s="310" t="s">
        <v>2898</v>
      </c>
      <c r="P508" s="310" t="s">
        <v>2898</v>
      </c>
      <c r="Q508" s="310" t="s">
        <v>2898</v>
      </c>
      <c r="R508" s="310" t="s">
        <v>2898</v>
      </c>
      <c r="S508" s="310" t="s">
        <v>2898</v>
      </c>
      <c r="T508" s="310" t="s">
        <v>2898</v>
      </c>
      <c r="U508" s="310" t="s">
        <v>2898</v>
      </c>
      <c r="V508" s="310" t="s">
        <v>2898</v>
      </c>
      <c r="W508" s="310" t="s">
        <v>2898</v>
      </c>
      <c r="X508" s="310" t="s">
        <v>2898</v>
      </c>
      <c r="Y508" s="310" t="s">
        <v>2898</v>
      </c>
      <c r="Z508" s="310" t="s">
        <v>2898</v>
      </c>
      <c r="AA508" s="310" t="s">
        <v>2898</v>
      </c>
      <c r="AB508" s="310" t="s">
        <v>2898</v>
      </c>
      <c r="AC508" s="310" t="s">
        <v>2898</v>
      </c>
      <c r="AD508" s="310" t="s">
        <v>2898</v>
      </c>
      <c r="AE508" s="310" t="s">
        <v>2898</v>
      </c>
      <c r="AF508" s="310" t="s">
        <v>2898</v>
      </c>
      <c r="AG508" s="310" t="s">
        <v>2898</v>
      </c>
      <c r="AH508" s="310" t="s">
        <v>2898</v>
      </c>
      <c r="AI508" s="310" t="s">
        <v>2898</v>
      </c>
      <c r="AJ508" s="310" t="s">
        <v>2898</v>
      </c>
      <c r="AK508" s="310" t="s">
        <v>2898</v>
      </c>
      <c r="AL508" s="310" t="s">
        <v>2898</v>
      </c>
    </row>
    <row r="509" spans="3:38" ht="12.75" hidden="1" customHeight="1" outlineLevel="1" x14ac:dyDescent="0.3">
      <c r="C509" s="521" t="s">
        <v>3140</v>
      </c>
      <c r="D509" s="590" t="s">
        <v>3550</v>
      </c>
      <c r="E509" s="310" t="s">
        <v>2898</v>
      </c>
      <c r="F509" s="310" t="s">
        <v>2898</v>
      </c>
      <c r="G509" s="310" t="s">
        <v>2898</v>
      </c>
      <c r="H509" s="310" t="s">
        <v>2898</v>
      </c>
      <c r="I509" s="310" t="s">
        <v>2898</v>
      </c>
      <c r="J509" s="310" t="s">
        <v>2898</v>
      </c>
      <c r="K509" s="310" t="s">
        <v>2898</v>
      </c>
      <c r="L509" s="310" t="s">
        <v>2898</v>
      </c>
      <c r="M509" s="310" t="s">
        <v>2898</v>
      </c>
      <c r="N509" s="310" t="s">
        <v>2898</v>
      </c>
      <c r="O509" s="310" t="s">
        <v>2898</v>
      </c>
      <c r="P509" s="310" t="s">
        <v>2898</v>
      </c>
      <c r="Q509" s="310" t="s">
        <v>2898</v>
      </c>
      <c r="R509" s="310" t="s">
        <v>2898</v>
      </c>
      <c r="S509" s="310" t="s">
        <v>2898</v>
      </c>
      <c r="T509" s="310" t="s">
        <v>2898</v>
      </c>
      <c r="U509" s="310" t="s">
        <v>2898</v>
      </c>
      <c r="V509" s="310" t="s">
        <v>2898</v>
      </c>
      <c r="W509" s="310" t="s">
        <v>2898</v>
      </c>
      <c r="X509" s="310" t="s">
        <v>2898</v>
      </c>
      <c r="Y509" s="310" t="s">
        <v>2898</v>
      </c>
      <c r="Z509" s="310" t="s">
        <v>2898</v>
      </c>
      <c r="AA509" s="310" t="s">
        <v>2898</v>
      </c>
      <c r="AB509" s="310" t="s">
        <v>2898</v>
      </c>
      <c r="AC509" s="310" t="s">
        <v>2898</v>
      </c>
      <c r="AD509" s="310" t="s">
        <v>2898</v>
      </c>
      <c r="AE509" s="310" t="s">
        <v>2898</v>
      </c>
      <c r="AF509" s="310" t="s">
        <v>2898</v>
      </c>
      <c r="AG509" s="310" t="s">
        <v>2898</v>
      </c>
      <c r="AH509" s="310" t="s">
        <v>2898</v>
      </c>
      <c r="AI509" s="310" t="s">
        <v>2898</v>
      </c>
      <c r="AJ509" s="310" t="s">
        <v>2898</v>
      </c>
      <c r="AK509" s="310" t="s">
        <v>2898</v>
      </c>
      <c r="AL509" s="310" t="s">
        <v>2898</v>
      </c>
    </row>
    <row r="510" spans="3:38" ht="12.75" hidden="1" customHeight="1" outlineLevel="1" x14ac:dyDescent="0.3">
      <c r="C510" s="521" t="s">
        <v>3140</v>
      </c>
      <c r="D510" s="590" t="s">
        <v>3551</v>
      </c>
      <c r="E510" s="310" t="s">
        <v>2898</v>
      </c>
      <c r="F510" s="310" t="s">
        <v>2898</v>
      </c>
      <c r="G510" s="310" t="s">
        <v>2898</v>
      </c>
      <c r="H510" s="310" t="s">
        <v>2898</v>
      </c>
      <c r="I510" s="310" t="s">
        <v>2898</v>
      </c>
      <c r="J510" s="310" t="s">
        <v>2898</v>
      </c>
      <c r="K510" s="310" t="s">
        <v>2898</v>
      </c>
      <c r="L510" s="310" t="s">
        <v>2898</v>
      </c>
      <c r="M510" s="310" t="s">
        <v>2898</v>
      </c>
      <c r="N510" s="310" t="s">
        <v>2898</v>
      </c>
      <c r="O510" s="310" t="s">
        <v>2898</v>
      </c>
      <c r="P510" s="310" t="s">
        <v>2898</v>
      </c>
      <c r="Q510" s="310" t="s">
        <v>2898</v>
      </c>
      <c r="R510" s="310" t="s">
        <v>2898</v>
      </c>
      <c r="S510" s="310" t="s">
        <v>2898</v>
      </c>
      <c r="T510" s="310" t="s">
        <v>2898</v>
      </c>
      <c r="U510" s="310" t="s">
        <v>2898</v>
      </c>
      <c r="V510" s="310" t="s">
        <v>2898</v>
      </c>
      <c r="W510" s="310" t="s">
        <v>2898</v>
      </c>
      <c r="X510" s="310" t="s">
        <v>2898</v>
      </c>
      <c r="Y510" s="310" t="s">
        <v>2898</v>
      </c>
      <c r="Z510" s="310" t="s">
        <v>2898</v>
      </c>
      <c r="AA510" s="310" t="s">
        <v>2898</v>
      </c>
      <c r="AB510" s="310" t="s">
        <v>2898</v>
      </c>
      <c r="AC510" s="310" t="s">
        <v>2898</v>
      </c>
      <c r="AD510" s="310" t="s">
        <v>2898</v>
      </c>
      <c r="AE510" s="310" t="s">
        <v>2898</v>
      </c>
      <c r="AF510" s="310" t="s">
        <v>2898</v>
      </c>
      <c r="AG510" s="310" t="s">
        <v>2898</v>
      </c>
      <c r="AH510" s="310" t="s">
        <v>2898</v>
      </c>
      <c r="AI510" s="310" t="s">
        <v>2898</v>
      </c>
      <c r="AJ510" s="310" t="s">
        <v>2898</v>
      </c>
      <c r="AK510" s="310" t="s">
        <v>2898</v>
      </c>
      <c r="AL510" s="310" t="s">
        <v>2898</v>
      </c>
    </row>
    <row r="511" spans="3:38" ht="12.75" hidden="1" customHeight="1" outlineLevel="1" x14ac:dyDescent="0.3">
      <c r="C511" s="521" t="s">
        <v>3140</v>
      </c>
      <c r="D511" s="590" t="s">
        <v>3552</v>
      </c>
      <c r="E511" s="310" t="s">
        <v>2898</v>
      </c>
      <c r="F511" s="310" t="s">
        <v>2898</v>
      </c>
      <c r="G511" s="310" t="s">
        <v>2898</v>
      </c>
      <c r="H511" s="310" t="s">
        <v>2898</v>
      </c>
      <c r="I511" s="310" t="s">
        <v>2898</v>
      </c>
      <c r="J511" s="310" t="s">
        <v>2898</v>
      </c>
      <c r="K511" s="310" t="s">
        <v>2898</v>
      </c>
      <c r="L511" s="310" t="s">
        <v>2898</v>
      </c>
      <c r="M511" s="310" t="s">
        <v>2898</v>
      </c>
      <c r="N511" s="310" t="s">
        <v>2898</v>
      </c>
      <c r="O511" s="310" t="s">
        <v>2898</v>
      </c>
      <c r="P511" s="310" t="s">
        <v>2898</v>
      </c>
      <c r="Q511" s="310" t="s">
        <v>2898</v>
      </c>
      <c r="R511" s="310" t="s">
        <v>2898</v>
      </c>
      <c r="S511" s="310" t="s">
        <v>2898</v>
      </c>
      <c r="T511" s="310" t="s">
        <v>2898</v>
      </c>
      <c r="U511" s="310" t="s">
        <v>2898</v>
      </c>
      <c r="V511" s="310" t="s">
        <v>2898</v>
      </c>
      <c r="W511" s="310" t="s">
        <v>2898</v>
      </c>
      <c r="X511" s="310" t="s">
        <v>2898</v>
      </c>
      <c r="Y511" s="310" t="s">
        <v>2898</v>
      </c>
      <c r="Z511" s="310" t="s">
        <v>2898</v>
      </c>
      <c r="AA511" s="310" t="s">
        <v>2898</v>
      </c>
      <c r="AB511" s="310" t="s">
        <v>2898</v>
      </c>
      <c r="AC511" s="310" t="s">
        <v>2898</v>
      </c>
      <c r="AD511" s="310" t="s">
        <v>2898</v>
      </c>
      <c r="AE511" s="310" t="s">
        <v>2898</v>
      </c>
      <c r="AF511" s="310" t="s">
        <v>2898</v>
      </c>
      <c r="AG511" s="310" t="s">
        <v>2898</v>
      </c>
      <c r="AH511" s="310" t="s">
        <v>2898</v>
      </c>
      <c r="AI511" s="310" t="s">
        <v>2898</v>
      </c>
      <c r="AJ511" s="310" t="s">
        <v>2898</v>
      </c>
      <c r="AK511" s="310" t="s">
        <v>2898</v>
      </c>
      <c r="AL511" s="310" t="s">
        <v>2898</v>
      </c>
    </row>
    <row r="512" spans="3:38" ht="12.75" hidden="1" customHeight="1" outlineLevel="1" x14ac:dyDescent="0.3">
      <c r="C512" s="521" t="s">
        <v>3140</v>
      </c>
      <c r="D512" s="590" t="s">
        <v>3553</v>
      </c>
      <c r="E512" s="310" t="s">
        <v>2898</v>
      </c>
      <c r="F512" s="310" t="s">
        <v>2898</v>
      </c>
      <c r="G512" s="310" t="s">
        <v>2898</v>
      </c>
      <c r="H512" s="310" t="s">
        <v>2898</v>
      </c>
      <c r="I512" s="310" t="s">
        <v>2898</v>
      </c>
      <c r="J512" s="310" t="s">
        <v>2898</v>
      </c>
      <c r="K512" s="310" t="s">
        <v>2898</v>
      </c>
      <c r="L512" s="310" t="s">
        <v>2898</v>
      </c>
      <c r="M512" s="310" t="s">
        <v>2898</v>
      </c>
      <c r="N512" s="310" t="s">
        <v>2898</v>
      </c>
      <c r="O512" s="310" t="s">
        <v>2898</v>
      </c>
      <c r="P512" s="310" t="s">
        <v>2898</v>
      </c>
      <c r="Q512" s="310" t="s">
        <v>2898</v>
      </c>
      <c r="R512" s="310" t="s">
        <v>2898</v>
      </c>
      <c r="S512" s="310" t="s">
        <v>2898</v>
      </c>
      <c r="T512" s="310" t="s">
        <v>2898</v>
      </c>
      <c r="U512" s="310" t="s">
        <v>2898</v>
      </c>
      <c r="V512" s="310" t="s">
        <v>2898</v>
      </c>
      <c r="W512" s="310" t="s">
        <v>2898</v>
      </c>
      <c r="X512" s="310" t="s">
        <v>2898</v>
      </c>
      <c r="Y512" s="310" t="s">
        <v>2898</v>
      </c>
      <c r="Z512" s="310" t="s">
        <v>2898</v>
      </c>
      <c r="AA512" s="310" t="s">
        <v>2898</v>
      </c>
      <c r="AB512" s="310" t="s">
        <v>2898</v>
      </c>
      <c r="AC512" s="310" t="s">
        <v>2898</v>
      </c>
      <c r="AD512" s="310" t="s">
        <v>2898</v>
      </c>
      <c r="AE512" s="310" t="s">
        <v>2898</v>
      </c>
      <c r="AF512" s="310" t="s">
        <v>2898</v>
      </c>
      <c r="AG512" s="310" t="s">
        <v>2898</v>
      </c>
      <c r="AH512" s="310" t="s">
        <v>2898</v>
      </c>
      <c r="AI512" s="310" t="s">
        <v>2898</v>
      </c>
      <c r="AJ512" s="310" t="s">
        <v>2898</v>
      </c>
      <c r="AK512" s="310" t="s">
        <v>2898</v>
      </c>
      <c r="AL512" s="310" t="s">
        <v>2898</v>
      </c>
    </row>
    <row r="513" spans="3:38" ht="12.75" hidden="1" customHeight="1" outlineLevel="1" x14ac:dyDescent="0.3">
      <c r="C513" s="521" t="s">
        <v>3140</v>
      </c>
      <c r="D513" s="590" t="s">
        <v>3554</v>
      </c>
      <c r="E513" s="310" t="s">
        <v>2898</v>
      </c>
      <c r="F513" s="310" t="s">
        <v>2898</v>
      </c>
      <c r="G513" s="310" t="s">
        <v>2898</v>
      </c>
      <c r="H513" s="310" t="s">
        <v>2898</v>
      </c>
      <c r="I513" s="310" t="s">
        <v>2898</v>
      </c>
      <c r="J513" s="310" t="s">
        <v>2898</v>
      </c>
      <c r="K513" s="310" t="s">
        <v>2898</v>
      </c>
      <c r="L513" s="310" t="s">
        <v>2898</v>
      </c>
      <c r="M513" s="310" t="s">
        <v>2898</v>
      </c>
      <c r="N513" s="310" t="s">
        <v>2898</v>
      </c>
      <c r="O513" s="310" t="s">
        <v>2898</v>
      </c>
      <c r="P513" s="310" t="s">
        <v>2898</v>
      </c>
      <c r="Q513" s="310" t="s">
        <v>2898</v>
      </c>
      <c r="R513" s="310" t="s">
        <v>2898</v>
      </c>
      <c r="S513" s="310" t="s">
        <v>2898</v>
      </c>
      <c r="T513" s="310" t="s">
        <v>2898</v>
      </c>
      <c r="U513" s="310" t="s">
        <v>2898</v>
      </c>
      <c r="V513" s="310" t="s">
        <v>2898</v>
      </c>
      <c r="W513" s="310" t="s">
        <v>2898</v>
      </c>
      <c r="X513" s="310" t="s">
        <v>2898</v>
      </c>
      <c r="Y513" s="310" t="s">
        <v>2898</v>
      </c>
      <c r="Z513" s="310" t="s">
        <v>2898</v>
      </c>
      <c r="AA513" s="310" t="s">
        <v>2898</v>
      </c>
      <c r="AB513" s="310" t="s">
        <v>2898</v>
      </c>
      <c r="AC513" s="310" t="s">
        <v>2898</v>
      </c>
      <c r="AD513" s="310" t="s">
        <v>2898</v>
      </c>
      <c r="AE513" s="310" t="s">
        <v>2898</v>
      </c>
      <c r="AF513" s="310" t="s">
        <v>2898</v>
      </c>
      <c r="AG513" s="310" t="s">
        <v>2898</v>
      </c>
      <c r="AH513" s="310" t="s">
        <v>2898</v>
      </c>
      <c r="AI513" s="310" t="s">
        <v>2898</v>
      </c>
      <c r="AJ513" s="310" t="s">
        <v>2898</v>
      </c>
      <c r="AK513" s="310" t="s">
        <v>2898</v>
      </c>
      <c r="AL513" s="310" t="s">
        <v>2898</v>
      </c>
    </row>
    <row r="514" spans="3:38" ht="12.75" hidden="1" customHeight="1" outlineLevel="1" x14ac:dyDescent="0.3">
      <c r="C514" s="521" t="s">
        <v>3140</v>
      </c>
      <c r="D514" s="590" t="s">
        <v>3555</v>
      </c>
      <c r="E514" s="310" t="s">
        <v>2898</v>
      </c>
      <c r="F514" s="310" t="s">
        <v>2898</v>
      </c>
      <c r="G514" s="310" t="s">
        <v>2898</v>
      </c>
      <c r="H514" s="310" t="s">
        <v>2898</v>
      </c>
      <c r="I514" s="310" t="s">
        <v>2898</v>
      </c>
      <c r="J514" s="310" t="s">
        <v>2898</v>
      </c>
      <c r="K514" s="310" t="s">
        <v>2898</v>
      </c>
      <c r="L514" s="310" t="s">
        <v>2898</v>
      </c>
      <c r="M514" s="310" t="s">
        <v>2898</v>
      </c>
      <c r="N514" s="310" t="s">
        <v>2898</v>
      </c>
      <c r="O514" s="310" t="s">
        <v>2898</v>
      </c>
      <c r="P514" s="310" t="s">
        <v>2898</v>
      </c>
      <c r="Q514" s="310" t="s">
        <v>2898</v>
      </c>
      <c r="R514" s="310" t="s">
        <v>2898</v>
      </c>
      <c r="S514" s="310" t="s">
        <v>2898</v>
      </c>
      <c r="T514" s="310" t="s">
        <v>2898</v>
      </c>
      <c r="U514" s="310" t="s">
        <v>2898</v>
      </c>
      <c r="V514" s="310" t="s">
        <v>2898</v>
      </c>
      <c r="W514" s="310" t="s">
        <v>2898</v>
      </c>
      <c r="X514" s="310" t="s">
        <v>2898</v>
      </c>
      <c r="Y514" s="310" t="s">
        <v>2898</v>
      </c>
      <c r="Z514" s="310" t="s">
        <v>2898</v>
      </c>
      <c r="AA514" s="310" t="s">
        <v>2898</v>
      </c>
      <c r="AB514" s="310" t="s">
        <v>2898</v>
      </c>
      <c r="AC514" s="310" t="s">
        <v>2898</v>
      </c>
      <c r="AD514" s="310" t="s">
        <v>2898</v>
      </c>
      <c r="AE514" s="310" t="s">
        <v>2898</v>
      </c>
      <c r="AF514" s="310" t="s">
        <v>2898</v>
      </c>
      <c r="AG514" s="310" t="s">
        <v>2898</v>
      </c>
      <c r="AH514" s="310" t="s">
        <v>2898</v>
      </c>
      <c r="AI514" s="310" t="s">
        <v>2898</v>
      </c>
      <c r="AJ514" s="310" t="s">
        <v>2898</v>
      </c>
      <c r="AK514" s="310" t="s">
        <v>2898</v>
      </c>
      <c r="AL514" s="310" t="s">
        <v>2898</v>
      </c>
    </row>
    <row r="515" spans="3:38" ht="12.75" hidden="1" customHeight="1" outlineLevel="1" x14ac:dyDescent="0.3">
      <c r="C515" s="521" t="s">
        <v>3140</v>
      </c>
      <c r="D515" s="590" t="s">
        <v>3556</v>
      </c>
      <c r="E515" s="310" t="s">
        <v>2898</v>
      </c>
      <c r="F515" s="310" t="s">
        <v>2898</v>
      </c>
      <c r="G515" s="310" t="s">
        <v>2898</v>
      </c>
      <c r="H515" s="310" t="s">
        <v>2898</v>
      </c>
      <c r="I515" s="310" t="s">
        <v>2898</v>
      </c>
      <c r="J515" s="310" t="s">
        <v>2898</v>
      </c>
      <c r="K515" s="310" t="s">
        <v>2898</v>
      </c>
      <c r="L515" s="310" t="s">
        <v>2898</v>
      </c>
      <c r="M515" s="310" t="s">
        <v>2898</v>
      </c>
      <c r="N515" s="310" t="s">
        <v>2898</v>
      </c>
      <c r="O515" s="310" t="s">
        <v>2898</v>
      </c>
      <c r="P515" s="310" t="s">
        <v>2898</v>
      </c>
      <c r="Q515" s="310" t="s">
        <v>2898</v>
      </c>
      <c r="R515" s="310" t="s">
        <v>2898</v>
      </c>
      <c r="S515" s="310" t="s">
        <v>2898</v>
      </c>
      <c r="T515" s="310" t="s">
        <v>2898</v>
      </c>
      <c r="U515" s="310" t="s">
        <v>2898</v>
      </c>
      <c r="V515" s="310" t="s">
        <v>2898</v>
      </c>
      <c r="W515" s="310" t="s">
        <v>2898</v>
      </c>
      <c r="X515" s="310" t="s">
        <v>2898</v>
      </c>
      <c r="Y515" s="310" t="s">
        <v>2898</v>
      </c>
      <c r="Z515" s="310" t="s">
        <v>2898</v>
      </c>
      <c r="AA515" s="310" t="s">
        <v>2898</v>
      </c>
      <c r="AB515" s="310" t="s">
        <v>2898</v>
      </c>
      <c r="AC515" s="310" t="s">
        <v>2898</v>
      </c>
      <c r="AD515" s="310" t="s">
        <v>2898</v>
      </c>
      <c r="AE515" s="310" t="s">
        <v>2898</v>
      </c>
      <c r="AF515" s="310" t="s">
        <v>2898</v>
      </c>
      <c r="AG515" s="310" t="s">
        <v>2898</v>
      </c>
      <c r="AH515" s="310" t="s">
        <v>2898</v>
      </c>
      <c r="AI515" s="310" t="s">
        <v>2898</v>
      </c>
      <c r="AJ515" s="310" t="s">
        <v>2898</v>
      </c>
      <c r="AK515" s="310" t="s">
        <v>2898</v>
      </c>
      <c r="AL515" s="310" t="s">
        <v>2898</v>
      </c>
    </row>
    <row r="516" spans="3:38" ht="12.75" hidden="1" customHeight="1" outlineLevel="1" x14ac:dyDescent="0.3">
      <c r="C516" s="521" t="s">
        <v>3140</v>
      </c>
      <c r="D516" s="590" t="s">
        <v>3557</v>
      </c>
      <c r="E516" s="310" t="s">
        <v>2898</v>
      </c>
      <c r="F516" s="310" t="s">
        <v>2898</v>
      </c>
      <c r="G516" s="310" t="s">
        <v>2898</v>
      </c>
      <c r="H516" s="310" t="s">
        <v>2898</v>
      </c>
      <c r="I516" s="310" t="s">
        <v>2898</v>
      </c>
      <c r="J516" s="310" t="s">
        <v>2898</v>
      </c>
      <c r="K516" s="310" t="s">
        <v>2898</v>
      </c>
      <c r="L516" s="310" t="s">
        <v>2898</v>
      </c>
      <c r="M516" s="310" t="s">
        <v>2898</v>
      </c>
      <c r="N516" s="310" t="s">
        <v>2898</v>
      </c>
      <c r="O516" s="310" t="s">
        <v>2898</v>
      </c>
      <c r="P516" s="310" t="s">
        <v>2898</v>
      </c>
      <c r="Q516" s="310" t="s">
        <v>2898</v>
      </c>
      <c r="R516" s="310" t="s">
        <v>2898</v>
      </c>
      <c r="S516" s="310" t="s">
        <v>2898</v>
      </c>
      <c r="T516" s="310" t="s">
        <v>2898</v>
      </c>
      <c r="U516" s="310" t="s">
        <v>2898</v>
      </c>
      <c r="V516" s="310" t="s">
        <v>2898</v>
      </c>
      <c r="W516" s="310" t="s">
        <v>2898</v>
      </c>
      <c r="X516" s="310" t="s">
        <v>2898</v>
      </c>
      <c r="Y516" s="310" t="s">
        <v>2898</v>
      </c>
      <c r="Z516" s="310" t="s">
        <v>2898</v>
      </c>
      <c r="AA516" s="310" t="s">
        <v>2898</v>
      </c>
      <c r="AB516" s="310" t="s">
        <v>2898</v>
      </c>
      <c r="AC516" s="310" t="s">
        <v>2898</v>
      </c>
      <c r="AD516" s="310" t="s">
        <v>2898</v>
      </c>
      <c r="AE516" s="310" t="s">
        <v>2898</v>
      </c>
      <c r="AF516" s="310" t="s">
        <v>2898</v>
      </c>
      <c r="AG516" s="310" t="s">
        <v>2898</v>
      </c>
      <c r="AH516" s="310" t="s">
        <v>2898</v>
      </c>
      <c r="AI516" s="310" t="s">
        <v>2898</v>
      </c>
      <c r="AJ516" s="310" t="s">
        <v>2898</v>
      </c>
      <c r="AK516" s="310" t="s">
        <v>2898</v>
      </c>
      <c r="AL516" s="310" t="s">
        <v>2898</v>
      </c>
    </row>
    <row r="517" spans="3:38" ht="12.75" hidden="1" customHeight="1" outlineLevel="1" x14ac:dyDescent="0.3">
      <c r="C517" s="521" t="s">
        <v>3140</v>
      </c>
      <c r="D517" s="590" t="s">
        <v>3558</v>
      </c>
      <c r="E517" s="310" t="s">
        <v>2898</v>
      </c>
      <c r="F517" s="310" t="s">
        <v>2898</v>
      </c>
      <c r="G517" s="310" t="s">
        <v>2898</v>
      </c>
      <c r="H517" s="310" t="s">
        <v>2898</v>
      </c>
      <c r="I517" s="310" t="s">
        <v>2898</v>
      </c>
      <c r="J517" s="310" t="s">
        <v>2898</v>
      </c>
      <c r="K517" s="310" t="s">
        <v>2898</v>
      </c>
      <c r="L517" s="310" t="s">
        <v>2898</v>
      </c>
      <c r="M517" s="310" t="s">
        <v>2898</v>
      </c>
      <c r="N517" s="310" t="s">
        <v>2898</v>
      </c>
      <c r="O517" s="310" t="s">
        <v>2898</v>
      </c>
      <c r="P517" s="310" t="s">
        <v>2898</v>
      </c>
      <c r="Q517" s="310" t="s">
        <v>2898</v>
      </c>
      <c r="R517" s="310" t="s">
        <v>2898</v>
      </c>
      <c r="S517" s="310" t="s">
        <v>2898</v>
      </c>
      <c r="T517" s="310" t="s">
        <v>2898</v>
      </c>
      <c r="U517" s="310" t="s">
        <v>2898</v>
      </c>
      <c r="V517" s="310" t="s">
        <v>2898</v>
      </c>
      <c r="W517" s="310" t="s">
        <v>2898</v>
      </c>
      <c r="X517" s="310" t="s">
        <v>2898</v>
      </c>
      <c r="Y517" s="310" t="s">
        <v>2898</v>
      </c>
      <c r="Z517" s="310" t="s">
        <v>2898</v>
      </c>
      <c r="AA517" s="310" t="s">
        <v>2898</v>
      </c>
      <c r="AB517" s="310" t="s">
        <v>2898</v>
      </c>
      <c r="AC517" s="310" t="s">
        <v>2898</v>
      </c>
      <c r="AD517" s="310" t="s">
        <v>2898</v>
      </c>
      <c r="AE517" s="310" t="s">
        <v>2898</v>
      </c>
      <c r="AF517" s="310" t="s">
        <v>2898</v>
      </c>
      <c r="AG517" s="310" t="s">
        <v>2898</v>
      </c>
      <c r="AH517" s="310" t="s">
        <v>2898</v>
      </c>
      <c r="AI517" s="310" t="s">
        <v>2898</v>
      </c>
      <c r="AJ517" s="310" t="s">
        <v>2898</v>
      </c>
      <c r="AK517" s="310" t="s">
        <v>2898</v>
      </c>
      <c r="AL517" s="310" t="s">
        <v>2898</v>
      </c>
    </row>
    <row r="518" spans="3:38" ht="12.75" hidden="1" customHeight="1" outlineLevel="1" x14ac:dyDescent="0.3">
      <c r="C518" s="521" t="s">
        <v>3140</v>
      </c>
      <c r="D518" s="590" t="s">
        <v>3559</v>
      </c>
      <c r="E518" s="310" t="s">
        <v>2898</v>
      </c>
      <c r="F518" s="310" t="s">
        <v>2898</v>
      </c>
      <c r="G518" s="310" t="s">
        <v>2898</v>
      </c>
      <c r="H518" s="310" t="s">
        <v>2898</v>
      </c>
      <c r="I518" s="310" t="s">
        <v>2898</v>
      </c>
      <c r="J518" s="310" t="s">
        <v>2898</v>
      </c>
      <c r="K518" s="310" t="s">
        <v>2898</v>
      </c>
      <c r="L518" s="310" t="s">
        <v>2898</v>
      </c>
      <c r="M518" s="310" t="s">
        <v>2898</v>
      </c>
      <c r="N518" s="310" t="s">
        <v>2898</v>
      </c>
      <c r="O518" s="310" t="s">
        <v>2898</v>
      </c>
      <c r="P518" s="310" t="s">
        <v>2898</v>
      </c>
      <c r="Q518" s="310" t="s">
        <v>2898</v>
      </c>
      <c r="R518" s="310" t="s">
        <v>2898</v>
      </c>
      <c r="S518" s="310" t="s">
        <v>2898</v>
      </c>
      <c r="T518" s="310" t="s">
        <v>2898</v>
      </c>
      <c r="U518" s="310" t="s">
        <v>2898</v>
      </c>
      <c r="V518" s="310" t="s">
        <v>2898</v>
      </c>
      <c r="W518" s="310" t="s">
        <v>2898</v>
      </c>
      <c r="X518" s="310" t="s">
        <v>2898</v>
      </c>
      <c r="Y518" s="310" t="s">
        <v>2898</v>
      </c>
      <c r="Z518" s="310" t="s">
        <v>2898</v>
      </c>
      <c r="AA518" s="310" t="s">
        <v>2898</v>
      </c>
      <c r="AB518" s="310" t="s">
        <v>2898</v>
      </c>
      <c r="AC518" s="310" t="s">
        <v>2898</v>
      </c>
      <c r="AD518" s="310" t="s">
        <v>2898</v>
      </c>
      <c r="AE518" s="310" t="s">
        <v>2898</v>
      </c>
      <c r="AF518" s="310" t="s">
        <v>2898</v>
      </c>
      <c r="AG518" s="310" t="s">
        <v>2898</v>
      </c>
      <c r="AH518" s="310" t="s">
        <v>2898</v>
      </c>
      <c r="AI518" s="310" t="s">
        <v>2898</v>
      </c>
      <c r="AJ518" s="310" t="s">
        <v>2898</v>
      </c>
      <c r="AK518" s="310" t="s">
        <v>2898</v>
      </c>
      <c r="AL518" s="310" t="s">
        <v>2898</v>
      </c>
    </row>
    <row r="519" spans="3:38" ht="12.75" hidden="1" customHeight="1" outlineLevel="1" x14ac:dyDescent="0.3">
      <c r="C519" s="521" t="s">
        <v>3140</v>
      </c>
      <c r="D519" s="590" t="s">
        <v>3560</v>
      </c>
      <c r="E519" s="310" t="s">
        <v>2898</v>
      </c>
      <c r="F519" s="310" t="s">
        <v>2898</v>
      </c>
      <c r="G519" s="310" t="s">
        <v>2898</v>
      </c>
      <c r="H519" s="310" t="s">
        <v>2898</v>
      </c>
      <c r="I519" s="310" t="s">
        <v>2898</v>
      </c>
      <c r="J519" s="310" t="s">
        <v>2898</v>
      </c>
      <c r="K519" s="310" t="s">
        <v>2898</v>
      </c>
      <c r="L519" s="310" t="s">
        <v>2898</v>
      </c>
      <c r="M519" s="310" t="s">
        <v>2898</v>
      </c>
      <c r="N519" s="310" t="s">
        <v>2898</v>
      </c>
      <c r="O519" s="310" t="s">
        <v>2898</v>
      </c>
      <c r="P519" s="310" t="s">
        <v>2898</v>
      </c>
      <c r="Q519" s="310" t="s">
        <v>2898</v>
      </c>
      <c r="R519" s="310" t="s">
        <v>2898</v>
      </c>
      <c r="S519" s="310" t="s">
        <v>2898</v>
      </c>
      <c r="T519" s="310" t="s">
        <v>2898</v>
      </c>
      <c r="U519" s="310" t="s">
        <v>2898</v>
      </c>
      <c r="V519" s="310" t="s">
        <v>2898</v>
      </c>
      <c r="W519" s="310" t="s">
        <v>2898</v>
      </c>
      <c r="X519" s="310" t="s">
        <v>2898</v>
      </c>
      <c r="Y519" s="310" t="s">
        <v>2898</v>
      </c>
      <c r="Z519" s="310" t="s">
        <v>2898</v>
      </c>
      <c r="AA519" s="310" t="s">
        <v>2898</v>
      </c>
      <c r="AB519" s="310" t="s">
        <v>2898</v>
      </c>
      <c r="AC519" s="310" t="s">
        <v>2898</v>
      </c>
      <c r="AD519" s="310" t="s">
        <v>2898</v>
      </c>
      <c r="AE519" s="310" t="s">
        <v>2898</v>
      </c>
      <c r="AF519" s="310" t="s">
        <v>2898</v>
      </c>
      <c r="AG519" s="310" t="s">
        <v>2898</v>
      </c>
      <c r="AH519" s="310" t="s">
        <v>2898</v>
      </c>
      <c r="AI519" s="310" t="s">
        <v>2898</v>
      </c>
      <c r="AJ519" s="310" t="s">
        <v>2898</v>
      </c>
      <c r="AK519" s="310" t="s">
        <v>2898</v>
      </c>
      <c r="AL519" s="310" t="s">
        <v>2898</v>
      </c>
    </row>
    <row r="520" spans="3:38" ht="12.75" hidden="1" customHeight="1" outlineLevel="1" x14ac:dyDescent="0.3">
      <c r="C520" s="521" t="s">
        <v>3140</v>
      </c>
      <c r="D520" s="590" t="s">
        <v>3561</v>
      </c>
      <c r="E520" s="310" t="s">
        <v>2898</v>
      </c>
      <c r="F520" s="310" t="s">
        <v>2898</v>
      </c>
      <c r="G520" s="310" t="s">
        <v>2898</v>
      </c>
      <c r="H520" s="310" t="s">
        <v>2898</v>
      </c>
      <c r="I520" s="310" t="s">
        <v>2898</v>
      </c>
      <c r="J520" s="310" t="s">
        <v>2898</v>
      </c>
      <c r="K520" s="310" t="s">
        <v>2898</v>
      </c>
      <c r="L520" s="310" t="s">
        <v>2898</v>
      </c>
      <c r="M520" s="310" t="s">
        <v>2898</v>
      </c>
      <c r="N520" s="310" t="s">
        <v>2898</v>
      </c>
      <c r="O520" s="310" t="s">
        <v>2898</v>
      </c>
      <c r="P520" s="310" t="s">
        <v>2898</v>
      </c>
      <c r="Q520" s="310" t="s">
        <v>2898</v>
      </c>
      <c r="R520" s="310" t="s">
        <v>2898</v>
      </c>
      <c r="S520" s="310" t="s">
        <v>2898</v>
      </c>
      <c r="T520" s="310" t="s">
        <v>2898</v>
      </c>
      <c r="U520" s="310" t="s">
        <v>2898</v>
      </c>
      <c r="V520" s="310" t="s">
        <v>2898</v>
      </c>
      <c r="W520" s="310" t="s">
        <v>2898</v>
      </c>
      <c r="X520" s="310" t="s">
        <v>2898</v>
      </c>
      <c r="Y520" s="310" t="s">
        <v>2898</v>
      </c>
      <c r="Z520" s="310" t="s">
        <v>2898</v>
      </c>
      <c r="AA520" s="310" t="s">
        <v>2898</v>
      </c>
      <c r="AB520" s="310" t="s">
        <v>2898</v>
      </c>
      <c r="AC520" s="310" t="s">
        <v>2898</v>
      </c>
      <c r="AD520" s="310" t="s">
        <v>2898</v>
      </c>
      <c r="AE520" s="310" t="s">
        <v>2898</v>
      </c>
      <c r="AF520" s="310" t="s">
        <v>2898</v>
      </c>
      <c r="AG520" s="310" t="s">
        <v>2898</v>
      </c>
      <c r="AH520" s="310" t="s">
        <v>2898</v>
      </c>
      <c r="AI520" s="310" t="s">
        <v>2898</v>
      </c>
      <c r="AJ520" s="310" t="s">
        <v>2898</v>
      </c>
      <c r="AK520" s="310" t="s">
        <v>2898</v>
      </c>
      <c r="AL520" s="310" t="s">
        <v>2898</v>
      </c>
    </row>
    <row r="521" spans="3:38" ht="12.75" hidden="1" customHeight="1" outlineLevel="1" x14ac:dyDescent="0.3">
      <c r="C521" s="521" t="s">
        <v>3140</v>
      </c>
      <c r="D521" s="590" t="s">
        <v>3562</v>
      </c>
      <c r="E521" s="310" t="s">
        <v>2898</v>
      </c>
      <c r="F521" s="310" t="s">
        <v>2898</v>
      </c>
      <c r="G521" s="310" t="s">
        <v>2898</v>
      </c>
      <c r="H521" s="310" t="s">
        <v>2898</v>
      </c>
      <c r="I521" s="310" t="s">
        <v>2898</v>
      </c>
      <c r="J521" s="310" t="s">
        <v>2898</v>
      </c>
      <c r="K521" s="310" t="s">
        <v>2898</v>
      </c>
      <c r="L521" s="310" t="s">
        <v>2898</v>
      </c>
      <c r="M521" s="310" t="s">
        <v>2898</v>
      </c>
      <c r="N521" s="310" t="s">
        <v>2898</v>
      </c>
      <c r="O521" s="310" t="s">
        <v>2898</v>
      </c>
      <c r="P521" s="310" t="s">
        <v>2898</v>
      </c>
      <c r="Q521" s="310" t="s">
        <v>2898</v>
      </c>
      <c r="R521" s="310" t="s">
        <v>2898</v>
      </c>
      <c r="S521" s="310" t="s">
        <v>2898</v>
      </c>
      <c r="T521" s="310" t="s">
        <v>2898</v>
      </c>
      <c r="U521" s="310" t="s">
        <v>2898</v>
      </c>
      <c r="V521" s="310" t="s">
        <v>2898</v>
      </c>
      <c r="W521" s="310" t="s">
        <v>2898</v>
      </c>
      <c r="X521" s="310" t="s">
        <v>2898</v>
      </c>
      <c r="Y521" s="310" t="s">
        <v>2898</v>
      </c>
      <c r="Z521" s="310" t="s">
        <v>2898</v>
      </c>
      <c r="AA521" s="310" t="s">
        <v>2898</v>
      </c>
      <c r="AB521" s="310" t="s">
        <v>2898</v>
      </c>
      <c r="AC521" s="310" t="s">
        <v>2898</v>
      </c>
      <c r="AD521" s="310" t="s">
        <v>2898</v>
      </c>
      <c r="AE521" s="310" t="s">
        <v>2898</v>
      </c>
      <c r="AF521" s="310" t="s">
        <v>2898</v>
      </c>
      <c r="AG521" s="310" t="s">
        <v>2898</v>
      </c>
      <c r="AH521" s="310" t="s">
        <v>2898</v>
      </c>
      <c r="AI521" s="310" t="s">
        <v>2898</v>
      </c>
      <c r="AJ521" s="310" t="s">
        <v>2898</v>
      </c>
      <c r="AK521" s="310" t="s">
        <v>2898</v>
      </c>
      <c r="AL521" s="310" t="s">
        <v>2898</v>
      </c>
    </row>
    <row r="522" spans="3:38" ht="12.75" hidden="1" customHeight="1" outlineLevel="1" x14ac:dyDescent="0.3">
      <c r="C522" s="521" t="s">
        <v>3140</v>
      </c>
      <c r="D522" s="590" t="s">
        <v>3563</v>
      </c>
      <c r="E522" s="310" t="s">
        <v>2898</v>
      </c>
      <c r="F522" s="310" t="s">
        <v>2898</v>
      </c>
      <c r="G522" s="310" t="s">
        <v>2898</v>
      </c>
      <c r="H522" s="310" t="s">
        <v>2898</v>
      </c>
      <c r="I522" s="310" t="s">
        <v>2898</v>
      </c>
      <c r="J522" s="310" t="s">
        <v>2898</v>
      </c>
      <c r="K522" s="310" t="s">
        <v>2898</v>
      </c>
      <c r="L522" s="310" t="s">
        <v>2898</v>
      </c>
      <c r="M522" s="310" t="s">
        <v>2898</v>
      </c>
      <c r="N522" s="310" t="s">
        <v>2898</v>
      </c>
      <c r="O522" s="310" t="s">
        <v>2898</v>
      </c>
      <c r="P522" s="310" t="s">
        <v>2898</v>
      </c>
      <c r="Q522" s="310" t="s">
        <v>2898</v>
      </c>
      <c r="R522" s="310" t="s">
        <v>2898</v>
      </c>
      <c r="S522" s="310" t="s">
        <v>2898</v>
      </c>
      <c r="T522" s="310" t="s">
        <v>2898</v>
      </c>
      <c r="U522" s="310" t="s">
        <v>2898</v>
      </c>
      <c r="V522" s="310" t="s">
        <v>2898</v>
      </c>
      <c r="W522" s="310" t="s">
        <v>2898</v>
      </c>
      <c r="X522" s="310" t="s">
        <v>2898</v>
      </c>
      <c r="Y522" s="310" t="s">
        <v>2898</v>
      </c>
      <c r="Z522" s="310" t="s">
        <v>2898</v>
      </c>
      <c r="AA522" s="310" t="s">
        <v>2898</v>
      </c>
      <c r="AB522" s="310" t="s">
        <v>2898</v>
      </c>
      <c r="AC522" s="310" t="s">
        <v>2898</v>
      </c>
      <c r="AD522" s="310" t="s">
        <v>2898</v>
      </c>
      <c r="AE522" s="310" t="s">
        <v>2898</v>
      </c>
      <c r="AF522" s="310" t="s">
        <v>2898</v>
      </c>
      <c r="AG522" s="310" t="s">
        <v>2898</v>
      </c>
      <c r="AH522" s="310" t="s">
        <v>2898</v>
      </c>
      <c r="AI522" s="310" t="s">
        <v>2898</v>
      </c>
      <c r="AJ522" s="310" t="s">
        <v>2898</v>
      </c>
      <c r="AK522" s="310" t="s">
        <v>2898</v>
      </c>
      <c r="AL522" s="310" t="s">
        <v>2898</v>
      </c>
    </row>
    <row r="523" spans="3:38" ht="12.75" hidden="1" customHeight="1" outlineLevel="1" x14ac:dyDescent="0.3">
      <c r="C523" s="521" t="s">
        <v>3140</v>
      </c>
      <c r="D523" s="590" t="s">
        <v>3564</v>
      </c>
      <c r="E523" s="310" t="s">
        <v>2898</v>
      </c>
      <c r="F523" s="310" t="s">
        <v>2898</v>
      </c>
      <c r="G523" s="310" t="s">
        <v>2898</v>
      </c>
      <c r="H523" s="310" t="s">
        <v>2898</v>
      </c>
      <c r="I523" s="310" t="s">
        <v>2898</v>
      </c>
      <c r="J523" s="310" t="s">
        <v>2898</v>
      </c>
      <c r="K523" s="310" t="s">
        <v>2898</v>
      </c>
      <c r="L523" s="310" t="s">
        <v>2898</v>
      </c>
      <c r="M523" s="310" t="s">
        <v>2898</v>
      </c>
      <c r="N523" s="310" t="s">
        <v>2898</v>
      </c>
      <c r="O523" s="310" t="s">
        <v>2898</v>
      </c>
      <c r="P523" s="310" t="s">
        <v>2898</v>
      </c>
      <c r="Q523" s="310" t="s">
        <v>2898</v>
      </c>
      <c r="R523" s="310" t="s">
        <v>2898</v>
      </c>
      <c r="S523" s="310" t="s">
        <v>2898</v>
      </c>
      <c r="T523" s="310" t="s">
        <v>2898</v>
      </c>
      <c r="U523" s="310" t="s">
        <v>2898</v>
      </c>
      <c r="V523" s="310" t="s">
        <v>2898</v>
      </c>
      <c r="W523" s="310" t="s">
        <v>2898</v>
      </c>
      <c r="X523" s="310" t="s">
        <v>2898</v>
      </c>
      <c r="Y523" s="310" t="s">
        <v>2898</v>
      </c>
      <c r="Z523" s="310" t="s">
        <v>2898</v>
      </c>
      <c r="AA523" s="310" t="s">
        <v>2898</v>
      </c>
      <c r="AB523" s="310" t="s">
        <v>2898</v>
      </c>
      <c r="AC523" s="310" t="s">
        <v>2898</v>
      </c>
      <c r="AD523" s="310" t="s">
        <v>2898</v>
      </c>
      <c r="AE523" s="310" t="s">
        <v>2898</v>
      </c>
      <c r="AF523" s="310" t="s">
        <v>2898</v>
      </c>
      <c r="AG523" s="310" t="s">
        <v>2898</v>
      </c>
      <c r="AH523" s="310" t="s">
        <v>2898</v>
      </c>
      <c r="AI523" s="310" t="s">
        <v>2898</v>
      </c>
      <c r="AJ523" s="310" t="s">
        <v>2898</v>
      </c>
      <c r="AK523" s="310" t="s">
        <v>2898</v>
      </c>
      <c r="AL523" s="310" t="s">
        <v>2898</v>
      </c>
    </row>
    <row r="524" spans="3:38" ht="12.75" hidden="1" customHeight="1" outlineLevel="1" x14ac:dyDescent="0.3">
      <c r="C524" s="521" t="s">
        <v>3140</v>
      </c>
      <c r="D524" s="590" t="s">
        <v>3565</v>
      </c>
      <c r="E524" s="310" t="s">
        <v>2898</v>
      </c>
      <c r="F524" s="310" t="s">
        <v>2898</v>
      </c>
      <c r="G524" s="310" t="s">
        <v>2898</v>
      </c>
      <c r="H524" s="310" t="s">
        <v>2898</v>
      </c>
      <c r="I524" s="310" t="s">
        <v>2898</v>
      </c>
      <c r="J524" s="310" t="s">
        <v>2898</v>
      </c>
      <c r="K524" s="310" t="s">
        <v>2898</v>
      </c>
      <c r="L524" s="310" t="s">
        <v>2898</v>
      </c>
      <c r="M524" s="310" t="s">
        <v>2898</v>
      </c>
      <c r="N524" s="310" t="s">
        <v>2898</v>
      </c>
      <c r="O524" s="310" t="s">
        <v>2898</v>
      </c>
      <c r="P524" s="310" t="s">
        <v>2898</v>
      </c>
      <c r="Q524" s="310" t="s">
        <v>2898</v>
      </c>
      <c r="R524" s="310" t="s">
        <v>2898</v>
      </c>
      <c r="S524" s="310" t="s">
        <v>2898</v>
      </c>
      <c r="T524" s="310" t="s">
        <v>2898</v>
      </c>
      <c r="U524" s="310" t="s">
        <v>2898</v>
      </c>
      <c r="V524" s="310" t="s">
        <v>2898</v>
      </c>
      <c r="W524" s="310" t="s">
        <v>2898</v>
      </c>
      <c r="X524" s="310" t="s">
        <v>2898</v>
      </c>
      <c r="Y524" s="310" t="s">
        <v>2898</v>
      </c>
      <c r="Z524" s="310" t="s">
        <v>2898</v>
      </c>
      <c r="AA524" s="310" t="s">
        <v>2898</v>
      </c>
      <c r="AB524" s="310" t="s">
        <v>2898</v>
      </c>
      <c r="AC524" s="310" t="s">
        <v>2898</v>
      </c>
      <c r="AD524" s="310" t="s">
        <v>2898</v>
      </c>
      <c r="AE524" s="310" t="s">
        <v>2898</v>
      </c>
      <c r="AF524" s="310" t="s">
        <v>2898</v>
      </c>
      <c r="AG524" s="310" t="s">
        <v>2898</v>
      </c>
      <c r="AH524" s="310" t="s">
        <v>2898</v>
      </c>
      <c r="AI524" s="310" t="s">
        <v>2898</v>
      </c>
      <c r="AJ524" s="310" t="s">
        <v>2898</v>
      </c>
      <c r="AK524" s="310" t="s">
        <v>2898</v>
      </c>
      <c r="AL524" s="310" t="s">
        <v>2898</v>
      </c>
    </row>
    <row r="525" spans="3:38" ht="12.75" hidden="1" customHeight="1" outlineLevel="1" x14ac:dyDescent="0.3">
      <c r="C525" s="521" t="s">
        <v>3140</v>
      </c>
      <c r="D525" s="590" t="s">
        <v>3566</v>
      </c>
      <c r="E525" s="310" t="s">
        <v>2898</v>
      </c>
      <c r="F525" s="310" t="s">
        <v>2898</v>
      </c>
      <c r="G525" s="310" t="s">
        <v>2898</v>
      </c>
      <c r="H525" s="310" t="s">
        <v>2898</v>
      </c>
      <c r="I525" s="310" t="s">
        <v>2898</v>
      </c>
      <c r="J525" s="310" t="s">
        <v>2898</v>
      </c>
      <c r="K525" s="310" t="s">
        <v>2898</v>
      </c>
      <c r="L525" s="310" t="s">
        <v>2898</v>
      </c>
      <c r="M525" s="310" t="s">
        <v>2898</v>
      </c>
      <c r="N525" s="310" t="s">
        <v>2898</v>
      </c>
      <c r="O525" s="310" t="s">
        <v>2898</v>
      </c>
      <c r="P525" s="310" t="s">
        <v>2898</v>
      </c>
      <c r="Q525" s="310" t="s">
        <v>2898</v>
      </c>
      <c r="R525" s="310" t="s">
        <v>2898</v>
      </c>
      <c r="S525" s="310" t="s">
        <v>2898</v>
      </c>
      <c r="T525" s="310" t="s">
        <v>2898</v>
      </c>
      <c r="U525" s="310" t="s">
        <v>2898</v>
      </c>
      <c r="V525" s="310" t="s">
        <v>2898</v>
      </c>
      <c r="W525" s="310" t="s">
        <v>2898</v>
      </c>
      <c r="X525" s="310" t="s">
        <v>2898</v>
      </c>
      <c r="Y525" s="310" t="s">
        <v>2898</v>
      </c>
      <c r="Z525" s="310" t="s">
        <v>2898</v>
      </c>
      <c r="AA525" s="310" t="s">
        <v>2898</v>
      </c>
      <c r="AB525" s="310" t="s">
        <v>2898</v>
      </c>
      <c r="AC525" s="310" t="s">
        <v>2898</v>
      </c>
      <c r="AD525" s="310" t="s">
        <v>2898</v>
      </c>
      <c r="AE525" s="310" t="s">
        <v>2898</v>
      </c>
      <c r="AF525" s="310" t="s">
        <v>2898</v>
      </c>
      <c r="AG525" s="310" t="s">
        <v>2898</v>
      </c>
      <c r="AH525" s="310" t="s">
        <v>2898</v>
      </c>
      <c r="AI525" s="310" t="s">
        <v>2898</v>
      </c>
      <c r="AJ525" s="310" t="s">
        <v>2898</v>
      </c>
      <c r="AK525" s="310" t="s">
        <v>2898</v>
      </c>
      <c r="AL525" s="310" t="s">
        <v>2898</v>
      </c>
    </row>
    <row r="526" spans="3:38" ht="12.75" hidden="1" customHeight="1" outlineLevel="1" x14ac:dyDescent="0.3">
      <c r="C526" s="521" t="s">
        <v>3140</v>
      </c>
      <c r="D526" s="590" t="s">
        <v>3567</v>
      </c>
      <c r="E526" s="310" t="s">
        <v>2898</v>
      </c>
      <c r="F526" s="310" t="s">
        <v>2898</v>
      </c>
      <c r="G526" s="310" t="s">
        <v>2898</v>
      </c>
      <c r="H526" s="310" t="s">
        <v>2898</v>
      </c>
      <c r="I526" s="310" t="s">
        <v>2898</v>
      </c>
      <c r="J526" s="310" t="s">
        <v>2898</v>
      </c>
      <c r="K526" s="310" t="s">
        <v>2898</v>
      </c>
      <c r="L526" s="310" t="s">
        <v>2898</v>
      </c>
      <c r="M526" s="310" t="s">
        <v>2898</v>
      </c>
      <c r="N526" s="310" t="s">
        <v>2898</v>
      </c>
      <c r="O526" s="310" t="s">
        <v>2898</v>
      </c>
      <c r="P526" s="310" t="s">
        <v>2898</v>
      </c>
      <c r="Q526" s="310" t="s">
        <v>2898</v>
      </c>
      <c r="R526" s="310" t="s">
        <v>2898</v>
      </c>
      <c r="S526" s="310" t="s">
        <v>2898</v>
      </c>
      <c r="T526" s="310" t="s">
        <v>2898</v>
      </c>
      <c r="U526" s="310" t="s">
        <v>2898</v>
      </c>
      <c r="V526" s="310" t="s">
        <v>2898</v>
      </c>
      <c r="W526" s="310" t="s">
        <v>2898</v>
      </c>
      <c r="X526" s="310" t="s">
        <v>2898</v>
      </c>
      <c r="Y526" s="310" t="s">
        <v>2898</v>
      </c>
      <c r="Z526" s="310" t="s">
        <v>2898</v>
      </c>
      <c r="AA526" s="310" t="s">
        <v>2898</v>
      </c>
      <c r="AB526" s="310" t="s">
        <v>2898</v>
      </c>
      <c r="AC526" s="310" t="s">
        <v>2898</v>
      </c>
      <c r="AD526" s="310" t="s">
        <v>2898</v>
      </c>
      <c r="AE526" s="310" t="s">
        <v>2898</v>
      </c>
      <c r="AF526" s="310" t="s">
        <v>2898</v>
      </c>
      <c r="AG526" s="310" t="s">
        <v>2898</v>
      </c>
      <c r="AH526" s="310" t="s">
        <v>2898</v>
      </c>
      <c r="AI526" s="310" t="s">
        <v>2898</v>
      </c>
      <c r="AJ526" s="310" t="s">
        <v>2898</v>
      </c>
      <c r="AK526" s="310" t="s">
        <v>2898</v>
      </c>
      <c r="AL526" s="310" t="s">
        <v>2898</v>
      </c>
    </row>
    <row r="527" spans="3:38" ht="12.75" hidden="1" customHeight="1" outlineLevel="1" x14ac:dyDescent="0.3">
      <c r="C527" s="521" t="s">
        <v>3140</v>
      </c>
      <c r="D527" s="590" t="s">
        <v>3568</v>
      </c>
      <c r="E527" s="310" t="s">
        <v>2898</v>
      </c>
      <c r="F527" s="310" t="s">
        <v>2898</v>
      </c>
      <c r="G527" s="310" t="s">
        <v>2898</v>
      </c>
      <c r="H527" s="310" t="s">
        <v>2898</v>
      </c>
      <c r="I527" s="310" t="s">
        <v>2898</v>
      </c>
      <c r="J527" s="310" t="s">
        <v>2898</v>
      </c>
      <c r="K527" s="310" t="s">
        <v>2898</v>
      </c>
      <c r="L527" s="310" t="s">
        <v>2898</v>
      </c>
      <c r="M527" s="310" t="s">
        <v>2898</v>
      </c>
      <c r="N527" s="310" t="s">
        <v>2898</v>
      </c>
      <c r="O527" s="310" t="s">
        <v>2898</v>
      </c>
      <c r="P527" s="310" t="s">
        <v>2898</v>
      </c>
      <c r="Q527" s="310" t="s">
        <v>2898</v>
      </c>
      <c r="R527" s="310" t="s">
        <v>2898</v>
      </c>
      <c r="S527" s="310" t="s">
        <v>2898</v>
      </c>
      <c r="T527" s="310" t="s">
        <v>2898</v>
      </c>
      <c r="U527" s="310" t="s">
        <v>2898</v>
      </c>
      <c r="V527" s="310" t="s">
        <v>2898</v>
      </c>
      <c r="W527" s="310" t="s">
        <v>2898</v>
      </c>
      <c r="X527" s="310" t="s">
        <v>2898</v>
      </c>
      <c r="Y527" s="310" t="s">
        <v>2898</v>
      </c>
      <c r="Z527" s="310" t="s">
        <v>2898</v>
      </c>
      <c r="AA527" s="310" t="s">
        <v>2898</v>
      </c>
      <c r="AB527" s="310" t="s">
        <v>2898</v>
      </c>
      <c r="AC527" s="310" t="s">
        <v>2898</v>
      </c>
      <c r="AD527" s="310" t="s">
        <v>2898</v>
      </c>
      <c r="AE527" s="310" t="s">
        <v>2898</v>
      </c>
      <c r="AF527" s="310" t="s">
        <v>2898</v>
      </c>
      <c r="AG527" s="310" t="s">
        <v>2898</v>
      </c>
      <c r="AH527" s="310" t="s">
        <v>2898</v>
      </c>
      <c r="AI527" s="310" t="s">
        <v>2898</v>
      </c>
      <c r="AJ527" s="310" t="s">
        <v>2898</v>
      </c>
      <c r="AK527" s="310" t="s">
        <v>2898</v>
      </c>
      <c r="AL527" s="310" t="s">
        <v>2898</v>
      </c>
    </row>
    <row r="528" spans="3:38" ht="12.75" hidden="1" customHeight="1" outlineLevel="1" x14ac:dyDescent="0.3">
      <c r="C528" s="521" t="s">
        <v>3140</v>
      </c>
      <c r="D528" s="590" t="s">
        <v>3569</v>
      </c>
      <c r="E528" s="310" t="s">
        <v>2898</v>
      </c>
      <c r="F528" s="310" t="s">
        <v>2898</v>
      </c>
      <c r="G528" s="310" t="s">
        <v>2898</v>
      </c>
      <c r="H528" s="310" t="s">
        <v>2898</v>
      </c>
      <c r="I528" s="310" t="s">
        <v>2898</v>
      </c>
      <c r="J528" s="310" t="s">
        <v>2898</v>
      </c>
      <c r="K528" s="310" t="s">
        <v>2898</v>
      </c>
      <c r="L528" s="310" t="s">
        <v>2898</v>
      </c>
      <c r="M528" s="310" t="s">
        <v>2898</v>
      </c>
      <c r="N528" s="310" t="s">
        <v>2898</v>
      </c>
      <c r="O528" s="310" t="s">
        <v>2898</v>
      </c>
      <c r="P528" s="310" t="s">
        <v>2898</v>
      </c>
      <c r="Q528" s="310" t="s">
        <v>2898</v>
      </c>
      <c r="R528" s="310" t="s">
        <v>2898</v>
      </c>
      <c r="S528" s="310" t="s">
        <v>2898</v>
      </c>
      <c r="T528" s="310" t="s">
        <v>2898</v>
      </c>
      <c r="U528" s="310" t="s">
        <v>2898</v>
      </c>
      <c r="V528" s="310" t="s">
        <v>2898</v>
      </c>
      <c r="W528" s="310" t="s">
        <v>2898</v>
      </c>
      <c r="X528" s="310" t="s">
        <v>2898</v>
      </c>
      <c r="Y528" s="310" t="s">
        <v>2898</v>
      </c>
      <c r="Z528" s="310" t="s">
        <v>2898</v>
      </c>
      <c r="AA528" s="310" t="s">
        <v>2898</v>
      </c>
      <c r="AB528" s="310" t="s">
        <v>2898</v>
      </c>
      <c r="AC528" s="310" t="s">
        <v>2898</v>
      </c>
      <c r="AD528" s="310" t="s">
        <v>2898</v>
      </c>
      <c r="AE528" s="310" t="s">
        <v>2898</v>
      </c>
      <c r="AF528" s="310" t="s">
        <v>2898</v>
      </c>
      <c r="AG528" s="310" t="s">
        <v>2898</v>
      </c>
      <c r="AH528" s="310" t="s">
        <v>2898</v>
      </c>
      <c r="AI528" s="310" t="s">
        <v>2898</v>
      </c>
      <c r="AJ528" s="310" t="s">
        <v>2898</v>
      </c>
      <c r="AK528" s="310" t="s">
        <v>2898</v>
      </c>
      <c r="AL528" s="310" t="s">
        <v>2898</v>
      </c>
    </row>
    <row r="529" spans="3:38" ht="12.75" hidden="1" customHeight="1" outlineLevel="1" x14ac:dyDescent="0.3">
      <c r="C529" s="521" t="s">
        <v>3140</v>
      </c>
      <c r="D529" s="590" t="s">
        <v>3570</v>
      </c>
      <c r="E529" s="310" t="s">
        <v>2898</v>
      </c>
      <c r="F529" s="310" t="s">
        <v>2898</v>
      </c>
      <c r="G529" s="310" t="s">
        <v>2898</v>
      </c>
      <c r="H529" s="310" t="s">
        <v>2898</v>
      </c>
      <c r="I529" s="310" t="s">
        <v>2898</v>
      </c>
      <c r="J529" s="310" t="s">
        <v>2898</v>
      </c>
      <c r="K529" s="310" t="s">
        <v>2898</v>
      </c>
      <c r="L529" s="310" t="s">
        <v>2898</v>
      </c>
      <c r="M529" s="310" t="s">
        <v>2898</v>
      </c>
      <c r="N529" s="310" t="s">
        <v>2898</v>
      </c>
      <c r="O529" s="310" t="s">
        <v>2898</v>
      </c>
      <c r="P529" s="310" t="s">
        <v>2898</v>
      </c>
      <c r="Q529" s="310" t="s">
        <v>2898</v>
      </c>
      <c r="R529" s="310" t="s">
        <v>2898</v>
      </c>
      <c r="S529" s="310" t="s">
        <v>2898</v>
      </c>
      <c r="T529" s="310" t="s">
        <v>2898</v>
      </c>
      <c r="U529" s="310" t="s">
        <v>2898</v>
      </c>
      <c r="V529" s="310" t="s">
        <v>2898</v>
      </c>
      <c r="W529" s="310" t="s">
        <v>2898</v>
      </c>
      <c r="X529" s="310" t="s">
        <v>2898</v>
      </c>
      <c r="Y529" s="310" t="s">
        <v>2898</v>
      </c>
      <c r="Z529" s="310" t="s">
        <v>2898</v>
      </c>
      <c r="AA529" s="310" t="s">
        <v>2898</v>
      </c>
      <c r="AB529" s="310" t="s">
        <v>2898</v>
      </c>
      <c r="AC529" s="310" t="s">
        <v>2898</v>
      </c>
      <c r="AD529" s="310" t="s">
        <v>2898</v>
      </c>
      <c r="AE529" s="310" t="s">
        <v>2898</v>
      </c>
      <c r="AF529" s="310" t="s">
        <v>2898</v>
      </c>
      <c r="AG529" s="310" t="s">
        <v>2898</v>
      </c>
      <c r="AH529" s="310" t="s">
        <v>2898</v>
      </c>
      <c r="AI529" s="310" t="s">
        <v>2898</v>
      </c>
      <c r="AJ529" s="310" t="s">
        <v>2898</v>
      </c>
      <c r="AK529" s="310" t="s">
        <v>2898</v>
      </c>
      <c r="AL529" s="310" t="s">
        <v>2898</v>
      </c>
    </row>
    <row r="530" spans="3:38" ht="12.75" hidden="1" customHeight="1" outlineLevel="1" x14ac:dyDescent="0.3">
      <c r="C530" s="521" t="s">
        <v>3140</v>
      </c>
      <c r="D530" s="590" t="s">
        <v>3571</v>
      </c>
      <c r="E530" s="310" t="s">
        <v>2898</v>
      </c>
      <c r="F530" s="310" t="s">
        <v>2898</v>
      </c>
      <c r="G530" s="310" t="s">
        <v>2898</v>
      </c>
      <c r="H530" s="310" t="s">
        <v>2898</v>
      </c>
      <c r="I530" s="310" t="s">
        <v>2898</v>
      </c>
      <c r="J530" s="310" t="s">
        <v>2898</v>
      </c>
      <c r="K530" s="310" t="s">
        <v>2898</v>
      </c>
      <c r="L530" s="310" t="s">
        <v>2898</v>
      </c>
      <c r="M530" s="310" t="s">
        <v>2898</v>
      </c>
      <c r="N530" s="310" t="s">
        <v>2898</v>
      </c>
      <c r="O530" s="310" t="s">
        <v>2898</v>
      </c>
      <c r="P530" s="310" t="s">
        <v>2898</v>
      </c>
      <c r="Q530" s="310" t="s">
        <v>2898</v>
      </c>
      <c r="R530" s="310" t="s">
        <v>2898</v>
      </c>
      <c r="S530" s="310" t="s">
        <v>2898</v>
      </c>
      <c r="T530" s="310" t="s">
        <v>2898</v>
      </c>
      <c r="U530" s="310" t="s">
        <v>2898</v>
      </c>
      <c r="V530" s="310" t="s">
        <v>2898</v>
      </c>
      <c r="W530" s="310" t="s">
        <v>2898</v>
      </c>
      <c r="X530" s="310" t="s">
        <v>2898</v>
      </c>
      <c r="Y530" s="310" t="s">
        <v>2898</v>
      </c>
      <c r="Z530" s="310" t="s">
        <v>2898</v>
      </c>
      <c r="AA530" s="310" t="s">
        <v>2898</v>
      </c>
      <c r="AB530" s="310" t="s">
        <v>2898</v>
      </c>
      <c r="AC530" s="310" t="s">
        <v>2898</v>
      </c>
      <c r="AD530" s="310" t="s">
        <v>2898</v>
      </c>
      <c r="AE530" s="310" t="s">
        <v>2898</v>
      </c>
      <c r="AF530" s="310" t="s">
        <v>2898</v>
      </c>
      <c r="AG530" s="310" t="s">
        <v>2898</v>
      </c>
      <c r="AH530" s="310" t="s">
        <v>2898</v>
      </c>
      <c r="AI530" s="310" t="s">
        <v>2898</v>
      </c>
      <c r="AJ530" s="310" t="s">
        <v>2898</v>
      </c>
      <c r="AK530" s="310" t="s">
        <v>2898</v>
      </c>
      <c r="AL530" s="310" t="s">
        <v>2898</v>
      </c>
    </row>
    <row r="531" spans="3:38" ht="12.75" hidden="1" customHeight="1" outlineLevel="1" x14ac:dyDescent="0.3">
      <c r="C531" s="521" t="s">
        <v>3140</v>
      </c>
      <c r="D531" s="590" t="s">
        <v>3572</v>
      </c>
      <c r="E531" s="310" t="s">
        <v>2898</v>
      </c>
      <c r="F531" s="310" t="s">
        <v>2898</v>
      </c>
      <c r="G531" s="310" t="s">
        <v>2898</v>
      </c>
      <c r="H531" s="310" t="s">
        <v>2898</v>
      </c>
      <c r="I531" s="310" t="s">
        <v>2898</v>
      </c>
      <c r="J531" s="310" t="s">
        <v>2898</v>
      </c>
      <c r="K531" s="310" t="s">
        <v>2898</v>
      </c>
      <c r="L531" s="310" t="s">
        <v>2898</v>
      </c>
      <c r="M531" s="310" t="s">
        <v>2898</v>
      </c>
      <c r="N531" s="310" t="s">
        <v>2898</v>
      </c>
      <c r="O531" s="310" t="s">
        <v>2898</v>
      </c>
      <c r="P531" s="310" t="s">
        <v>2898</v>
      </c>
      <c r="Q531" s="310" t="s">
        <v>2898</v>
      </c>
      <c r="R531" s="310" t="s">
        <v>2898</v>
      </c>
      <c r="S531" s="310" t="s">
        <v>2898</v>
      </c>
      <c r="T531" s="310" t="s">
        <v>2898</v>
      </c>
      <c r="U531" s="310" t="s">
        <v>2898</v>
      </c>
      <c r="V531" s="310" t="s">
        <v>2898</v>
      </c>
      <c r="W531" s="310" t="s">
        <v>2898</v>
      </c>
      <c r="X531" s="310" t="s">
        <v>2898</v>
      </c>
      <c r="Y531" s="310" t="s">
        <v>2898</v>
      </c>
      <c r="Z531" s="310" t="s">
        <v>2898</v>
      </c>
      <c r="AA531" s="310" t="s">
        <v>2898</v>
      </c>
      <c r="AB531" s="310" t="s">
        <v>2898</v>
      </c>
      <c r="AC531" s="310" t="s">
        <v>2898</v>
      </c>
      <c r="AD531" s="310" t="s">
        <v>2898</v>
      </c>
      <c r="AE531" s="310" t="s">
        <v>2898</v>
      </c>
      <c r="AF531" s="310" t="s">
        <v>2898</v>
      </c>
      <c r="AG531" s="310" t="s">
        <v>2898</v>
      </c>
      <c r="AH531" s="310" t="s">
        <v>2898</v>
      </c>
      <c r="AI531" s="310" t="s">
        <v>2898</v>
      </c>
      <c r="AJ531" s="310" t="s">
        <v>2898</v>
      </c>
      <c r="AK531" s="310" t="s">
        <v>2898</v>
      </c>
      <c r="AL531" s="310" t="s">
        <v>2898</v>
      </c>
    </row>
    <row r="532" spans="3:38" ht="12.75" hidden="1" customHeight="1" outlineLevel="1" x14ac:dyDescent="0.3">
      <c r="C532" s="521" t="s">
        <v>3140</v>
      </c>
      <c r="D532" s="590" t="s">
        <v>3573</v>
      </c>
      <c r="E532" s="310" t="s">
        <v>2898</v>
      </c>
      <c r="F532" s="310" t="s">
        <v>2898</v>
      </c>
      <c r="G532" s="310" t="s">
        <v>2898</v>
      </c>
      <c r="H532" s="310" t="s">
        <v>2898</v>
      </c>
      <c r="I532" s="310" t="s">
        <v>2898</v>
      </c>
      <c r="J532" s="310" t="s">
        <v>2898</v>
      </c>
      <c r="K532" s="310" t="s">
        <v>2898</v>
      </c>
      <c r="L532" s="310" t="s">
        <v>2898</v>
      </c>
      <c r="M532" s="310" t="s">
        <v>2898</v>
      </c>
      <c r="N532" s="310" t="s">
        <v>2898</v>
      </c>
      <c r="O532" s="310" t="s">
        <v>2898</v>
      </c>
      <c r="P532" s="310" t="s">
        <v>2898</v>
      </c>
      <c r="Q532" s="310" t="s">
        <v>2898</v>
      </c>
      <c r="R532" s="310" t="s">
        <v>2898</v>
      </c>
      <c r="S532" s="310" t="s">
        <v>2898</v>
      </c>
      <c r="T532" s="310" t="s">
        <v>2898</v>
      </c>
      <c r="U532" s="310" t="s">
        <v>2898</v>
      </c>
      <c r="V532" s="310" t="s">
        <v>2898</v>
      </c>
      <c r="W532" s="310" t="s">
        <v>2898</v>
      </c>
      <c r="X532" s="310" t="s">
        <v>2898</v>
      </c>
      <c r="Y532" s="310" t="s">
        <v>2898</v>
      </c>
      <c r="Z532" s="310" t="s">
        <v>2898</v>
      </c>
      <c r="AA532" s="310" t="s">
        <v>2898</v>
      </c>
      <c r="AB532" s="310" t="s">
        <v>2898</v>
      </c>
      <c r="AC532" s="310" t="s">
        <v>2898</v>
      </c>
      <c r="AD532" s="310" t="s">
        <v>2898</v>
      </c>
      <c r="AE532" s="310" t="s">
        <v>2898</v>
      </c>
      <c r="AF532" s="310" t="s">
        <v>2898</v>
      </c>
      <c r="AG532" s="310" t="s">
        <v>2898</v>
      </c>
      <c r="AH532" s="310" t="s">
        <v>2898</v>
      </c>
      <c r="AI532" s="310" t="s">
        <v>2898</v>
      </c>
      <c r="AJ532" s="310" t="s">
        <v>2898</v>
      </c>
      <c r="AK532" s="310" t="s">
        <v>2898</v>
      </c>
      <c r="AL532" s="310" t="s">
        <v>2898</v>
      </c>
    </row>
    <row r="533" spans="3:38" ht="12.75" hidden="1" customHeight="1" outlineLevel="1" x14ac:dyDescent="0.3">
      <c r="C533" s="521" t="s">
        <v>3140</v>
      </c>
      <c r="D533" s="590" t="s">
        <v>3574</v>
      </c>
      <c r="E533" s="310" t="s">
        <v>2898</v>
      </c>
      <c r="F533" s="310" t="s">
        <v>2898</v>
      </c>
      <c r="G533" s="310" t="s">
        <v>2898</v>
      </c>
      <c r="H533" s="310" t="s">
        <v>2898</v>
      </c>
      <c r="I533" s="310" t="s">
        <v>2898</v>
      </c>
      <c r="J533" s="310" t="s">
        <v>2898</v>
      </c>
      <c r="K533" s="310" t="s">
        <v>2898</v>
      </c>
      <c r="L533" s="310" t="s">
        <v>2898</v>
      </c>
      <c r="M533" s="310" t="s">
        <v>2898</v>
      </c>
      <c r="N533" s="310" t="s">
        <v>2898</v>
      </c>
      <c r="O533" s="310" t="s">
        <v>2898</v>
      </c>
      <c r="P533" s="310" t="s">
        <v>2898</v>
      </c>
      <c r="Q533" s="310" t="s">
        <v>2898</v>
      </c>
      <c r="R533" s="310" t="s">
        <v>2898</v>
      </c>
      <c r="S533" s="310" t="s">
        <v>2898</v>
      </c>
      <c r="T533" s="310" t="s">
        <v>2898</v>
      </c>
      <c r="U533" s="310" t="s">
        <v>2898</v>
      </c>
      <c r="V533" s="310" t="s">
        <v>2898</v>
      </c>
      <c r="W533" s="310" t="s">
        <v>2898</v>
      </c>
      <c r="X533" s="310" t="s">
        <v>2898</v>
      </c>
      <c r="Y533" s="310" t="s">
        <v>2898</v>
      </c>
      <c r="Z533" s="310" t="s">
        <v>2898</v>
      </c>
      <c r="AA533" s="310" t="s">
        <v>2898</v>
      </c>
      <c r="AB533" s="310" t="s">
        <v>2898</v>
      </c>
      <c r="AC533" s="310" t="s">
        <v>2898</v>
      </c>
      <c r="AD533" s="310" t="s">
        <v>2898</v>
      </c>
      <c r="AE533" s="310" t="s">
        <v>2898</v>
      </c>
      <c r="AF533" s="310" t="s">
        <v>2898</v>
      </c>
      <c r="AG533" s="310" t="s">
        <v>2898</v>
      </c>
      <c r="AH533" s="310" t="s">
        <v>2898</v>
      </c>
      <c r="AI533" s="310" t="s">
        <v>2898</v>
      </c>
      <c r="AJ533" s="310" t="s">
        <v>2898</v>
      </c>
      <c r="AK533" s="310" t="s">
        <v>2898</v>
      </c>
      <c r="AL533" s="310" t="s">
        <v>2898</v>
      </c>
    </row>
    <row r="534" spans="3:38" ht="12.75" hidden="1" customHeight="1" outlineLevel="1" x14ac:dyDescent="0.3">
      <c r="C534" s="521" t="s">
        <v>3140</v>
      </c>
      <c r="D534" s="590" t="s">
        <v>3575</v>
      </c>
      <c r="E534" s="310" t="s">
        <v>2898</v>
      </c>
      <c r="F534" s="310" t="s">
        <v>2898</v>
      </c>
      <c r="G534" s="310" t="s">
        <v>2898</v>
      </c>
      <c r="H534" s="310" t="s">
        <v>2898</v>
      </c>
      <c r="I534" s="310" t="s">
        <v>2898</v>
      </c>
      <c r="J534" s="310" t="s">
        <v>2898</v>
      </c>
      <c r="K534" s="310" t="s">
        <v>2898</v>
      </c>
      <c r="L534" s="310" t="s">
        <v>2898</v>
      </c>
      <c r="M534" s="310" t="s">
        <v>2898</v>
      </c>
      <c r="N534" s="310" t="s">
        <v>2898</v>
      </c>
      <c r="O534" s="310" t="s">
        <v>2898</v>
      </c>
      <c r="P534" s="310" t="s">
        <v>2898</v>
      </c>
      <c r="Q534" s="310" t="s">
        <v>2898</v>
      </c>
      <c r="R534" s="310" t="s">
        <v>2898</v>
      </c>
      <c r="S534" s="310" t="s">
        <v>2898</v>
      </c>
      <c r="T534" s="310" t="s">
        <v>2898</v>
      </c>
      <c r="U534" s="310" t="s">
        <v>2898</v>
      </c>
      <c r="V534" s="310" t="s">
        <v>2898</v>
      </c>
      <c r="W534" s="310" t="s">
        <v>2898</v>
      </c>
      <c r="X534" s="310" t="s">
        <v>2898</v>
      </c>
      <c r="Y534" s="310" t="s">
        <v>2898</v>
      </c>
      <c r="Z534" s="310" t="s">
        <v>2898</v>
      </c>
      <c r="AA534" s="310" t="s">
        <v>2898</v>
      </c>
      <c r="AB534" s="310" t="s">
        <v>2898</v>
      </c>
      <c r="AC534" s="310" t="s">
        <v>2898</v>
      </c>
      <c r="AD534" s="310" t="s">
        <v>2898</v>
      </c>
      <c r="AE534" s="310" t="s">
        <v>2898</v>
      </c>
      <c r="AF534" s="310" t="s">
        <v>2898</v>
      </c>
      <c r="AG534" s="310" t="s">
        <v>2898</v>
      </c>
      <c r="AH534" s="310" t="s">
        <v>2898</v>
      </c>
      <c r="AI534" s="310" t="s">
        <v>2898</v>
      </c>
      <c r="AJ534" s="310" t="s">
        <v>2898</v>
      </c>
      <c r="AK534" s="310" t="s">
        <v>2898</v>
      </c>
      <c r="AL534" s="310" t="s">
        <v>2898</v>
      </c>
    </row>
    <row r="535" spans="3:38" ht="12.75" hidden="1" customHeight="1" outlineLevel="1" x14ac:dyDescent="0.3">
      <c r="C535" s="521" t="s">
        <v>3140</v>
      </c>
      <c r="D535" s="590" t="s">
        <v>3576</v>
      </c>
      <c r="E535" s="310" t="s">
        <v>2898</v>
      </c>
      <c r="F535" s="310" t="s">
        <v>2898</v>
      </c>
      <c r="G535" s="310" t="s">
        <v>2898</v>
      </c>
      <c r="H535" s="310" t="s">
        <v>2898</v>
      </c>
      <c r="I535" s="310" t="s">
        <v>2898</v>
      </c>
      <c r="J535" s="310" t="s">
        <v>2898</v>
      </c>
      <c r="K535" s="310" t="s">
        <v>2898</v>
      </c>
      <c r="L535" s="310" t="s">
        <v>2898</v>
      </c>
      <c r="M535" s="310" t="s">
        <v>2898</v>
      </c>
      <c r="N535" s="310" t="s">
        <v>2898</v>
      </c>
      <c r="O535" s="310" t="s">
        <v>2898</v>
      </c>
      <c r="P535" s="310" t="s">
        <v>2898</v>
      </c>
      <c r="Q535" s="310" t="s">
        <v>2898</v>
      </c>
      <c r="R535" s="310" t="s">
        <v>2898</v>
      </c>
      <c r="S535" s="310" t="s">
        <v>2898</v>
      </c>
      <c r="T535" s="310" t="s">
        <v>2898</v>
      </c>
      <c r="U535" s="310" t="s">
        <v>2898</v>
      </c>
      <c r="V535" s="310" t="s">
        <v>2898</v>
      </c>
      <c r="W535" s="310" t="s">
        <v>2898</v>
      </c>
      <c r="X535" s="310" t="s">
        <v>2898</v>
      </c>
      <c r="Y535" s="310" t="s">
        <v>2898</v>
      </c>
      <c r="Z535" s="310" t="s">
        <v>2898</v>
      </c>
      <c r="AA535" s="310" t="s">
        <v>2898</v>
      </c>
      <c r="AB535" s="310" t="s">
        <v>2898</v>
      </c>
      <c r="AC535" s="310" t="s">
        <v>2898</v>
      </c>
      <c r="AD535" s="310" t="s">
        <v>2898</v>
      </c>
      <c r="AE535" s="310" t="s">
        <v>2898</v>
      </c>
      <c r="AF535" s="310" t="s">
        <v>2898</v>
      </c>
      <c r="AG535" s="310" t="s">
        <v>2898</v>
      </c>
      <c r="AH535" s="310" t="s">
        <v>2898</v>
      </c>
      <c r="AI535" s="310" t="s">
        <v>2898</v>
      </c>
      <c r="AJ535" s="310" t="s">
        <v>2898</v>
      </c>
      <c r="AK535" s="310" t="s">
        <v>2898</v>
      </c>
      <c r="AL535" s="310" t="s">
        <v>2898</v>
      </c>
    </row>
    <row r="536" spans="3:38" ht="12.75" hidden="1" customHeight="1" outlineLevel="1" x14ac:dyDescent="0.3">
      <c r="C536" s="521" t="s">
        <v>3140</v>
      </c>
      <c r="D536" s="590" t="s">
        <v>3577</v>
      </c>
      <c r="E536" s="310" t="s">
        <v>2898</v>
      </c>
      <c r="F536" s="310" t="s">
        <v>2898</v>
      </c>
      <c r="G536" s="310" t="s">
        <v>2898</v>
      </c>
      <c r="H536" s="310" t="s">
        <v>2898</v>
      </c>
      <c r="I536" s="310" t="s">
        <v>2898</v>
      </c>
      <c r="J536" s="310" t="s">
        <v>2898</v>
      </c>
      <c r="K536" s="310" t="s">
        <v>2898</v>
      </c>
      <c r="L536" s="310" t="s">
        <v>2898</v>
      </c>
      <c r="M536" s="310" t="s">
        <v>2898</v>
      </c>
      <c r="N536" s="310" t="s">
        <v>2898</v>
      </c>
      <c r="O536" s="310" t="s">
        <v>2898</v>
      </c>
      <c r="P536" s="310" t="s">
        <v>2898</v>
      </c>
      <c r="Q536" s="310" t="s">
        <v>2898</v>
      </c>
      <c r="R536" s="310" t="s">
        <v>2898</v>
      </c>
      <c r="S536" s="310" t="s">
        <v>2898</v>
      </c>
      <c r="T536" s="310" t="s">
        <v>2898</v>
      </c>
      <c r="U536" s="310" t="s">
        <v>2898</v>
      </c>
      <c r="V536" s="310" t="s">
        <v>2898</v>
      </c>
      <c r="W536" s="310" t="s">
        <v>2898</v>
      </c>
      <c r="X536" s="310" t="s">
        <v>2898</v>
      </c>
      <c r="Y536" s="310" t="s">
        <v>2898</v>
      </c>
      <c r="Z536" s="310" t="s">
        <v>2898</v>
      </c>
      <c r="AA536" s="310" t="s">
        <v>2898</v>
      </c>
      <c r="AB536" s="310" t="s">
        <v>2898</v>
      </c>
      <c r="AC536" s="310" t="s">
        <v>2898</v>
      </c>
      <c r="AD536" s="310" t="s">
        <v>2898</v>
      </c>
      <c r="AE536" s="310" t="s">
        <v>2898</v>
      </c>
      <c r="AF536" s="310" t="s">
        <v>2898</v>
      </c>
      <c r="AG536" s="310" t="s">
        <v>2898</v>
      </c>
      <c r="AH536" s="310" t="s">
        <v>2898</v>
      </c>
      <c r="AI536" s="310" t="s">
        <v>2898</v>
      </c>
      <c r="AJ536" s="310" t="s">
        <v>2898</v>
      </c>
      <c r="AK536" s="310" t="s">
        <v>2898</v>
      </c>
      <c r="AL536" s="310" t="s">
        <v>2898</v>
      </c>
    </row>
    <row r="537" spans="3:38" ht="12.75" hidden="1" customHeight="1" outlineLevel="1" x14ac:dyDescent="0.3">
      <c r="C537" s="521" t="s">
        <v>3140</v>
      </c>
      <c r="D537" s="590" t="s">
        <v>3578</v>
      </c>
      <c r="E537" s="310" t="s">
        <v>2898</v>
      </c>
      <c r="F537" s="310" t="s">
        <v>2898</v>
      </c>
      <c r="G537" s="310" t="s">
        <v>2898</v>
      </c>
      <c r="H537" s="310" t="s">
        <v>2898</v>
      </c>
      <c r="I537" s="310" t="s">
        <v>2898</v>
      </c>
      <c r="J537" s="310" t="s">
        <v>2898</v>
      </c>
      <c r="K537" s="310" t="s">
        <v>2898</v>
      </c>
      <c r="L537" s="310" t="s">
        <v>2898</v>
      </c>
      <c r="M537" s="310" t="s">
        <v>2898</v>
      </c>
      <c r="N537" s="310" t="s">
        <v>2898</v>
      </c>
      <c r="O537" s="310" t="s">
        <v>2898</v>
      </c>
      <c r="P537" s="310" t="s">
        <v>2898</v>
      </c>
      <c r="Q537" s="310" t="s">
        <v>2898</v>
      </c>
      <c r="R537" s="310" t="s">
        <v>2898</v>
      </c>
      <c r="S537" s="310" t="s">
        <v>2898</v>
      </c>
      <c r="T537" s="310" t="s">
        <v>2898</v>
      </c>
      <c r="U537" s="310" t="s">
        <v>2898</v>
      </c>
      <c r="V537" s="310" t="s">
        <v>2898</v>
      </c>
      <c r="W537" s="310" t="s">
        <v>2898</v>
      </c>
      <c r="X537" s="310" t="s">
        <v>2898</v>
      </c>
      <c r="Y537" s="310" t="s">
        <v>2898</v>
      </c>
      <c r="Z537" s="310" t="s">
        <v>2898</v>
      </c>
      <c r="AA537" s="310" t="s">
        <v>2898</v>
      </c>
      <c r="AB537" s="310" t="s">
        <v>2898</v>
      </c>
      <c r="AC537" s="310" t="s">
        <v>2898</v>
      </c>
      <c r="AD537" s="310" t="s">
        <v>2898</v>
      </c>
      <c r="AE537" s="310" t="s">
        <v>2898</v>
      </c>
      <c r="AF537" s="310" t="s">
        <v>2898</v>
      </c>
      <c r="AG537" s="310" t="s">
        <v>2898</v>
      </c>
      <c r="AH537" s="310" t="s">
        <v>2898</v>
      </c>
      <c r="AI537" s="310" t="s">
        <v>2898</v>
      </c>
      <c r="AJ537" s="310" t="s">
        <v>2898</v>
      </c>
      <c r="AK537" s="310" t="s">
        <v>2898</v>
      </c>
      <c r="AL537" s="310" t="s">
        <v>2898</v>
      </c>
    </row>
    <row r="538" spans="3:38" ht="12.75" hidden="1" customHeight="1" outlineLevel="1" x14ac:dyDescent="0.3">
      <c r="C538" s="521" t="s">
        <v>3140</v>
      </c>
      <c r="D538" s="590" t="s">
        <v>3579</v>
      </c>
      <c r="E538" s="310" t="s">
        <v>2898</v>
      </c>
      <c r="F538" s="310" t="s">
        <v>2898</v>
      </c>
      <c r="G538" s="310" t="s">
        <v>2898</v>
      </c>
      <c r="H538" s="310" t="s">
        <v>2898</v>
      </c>
      <c r="I538" s="310" t="s">
        <v>2898</v>
      </c>
      <c r="J538" s="310" t="s">
        <v>2898</v>
      </c>
      <c r="K538" s="310" t="s">
        <v>2898</v>
      </c>
      <c r="L538" s="310" t="s">
        <v>2898</v>
      </c>
      <c r="M538" s="310" t="s">
        <v>2898</v>
      </c>
      <c r="N538" s="310" t="s">
        <v>2898</v>
      </c>
      <c r="O538" s="310" t="s">
        <v>2898</v>
      </c>
      <c r="P538" s="310" t="s">
        <v>2898</v>
      </c>
      <c r="Q538" s="310" t="s">
        <v>2898</v>
      </c>
      <c r="R538" s="310" t="s">
        <v>2898</v>
      </c>
      <c r="S538" s="310" t="s">
        <v>2898</v>
      </c>
      <c r="T538" s="310" t="s">
        <v>2898</v>
      </c>
      <c r="U538" s="310" t="s">
        <v>2898</v>
      </c>
      <c r="V538" s="310" t="s">
        <v>2898</v>
      </c>
      <c r="W538" s="310" t="s">
        <v>2898</v>
      </c>
      <c r="X538" s="310" t="s">
        <v>2898</v>
      </c>
      <c r="Y538" s="310" t="s">
        <v>2898</v>
      </c>
      <c r="Z538" s="310" t="s">
        <v>2898</v>
      </c>
      <c r="AA538" s="310" t="s">
        <v>2898</v>
      </c>
      <c r="AB538" s="310" t="s">
        <v>2898</v>
      </c>
      <c r="AC538" s="310" t="s">
        <v>2898</v>
      </c>
      <c r="AD538" s="310" t="s">
        <v>2898</v>
      </c>
      <c r="AE538" s="310" t="s">
        <v>2898</v>
      </c>
      <c r="AF538" s="310" t="s">
        <v>2898</v>
      </c>
      <c r="AG538" s="310" t="s">
        <v>2898</v>
      </c>
      <c r="AH538" s="310" t="s">
        <v>2898</v>
      </c>
      <c r="AI538" s="310" t="s">
        <v>2898</v>
      </c>
      <c r="AJ538" s="310" t="s">
        <v>2898</v>
      </c>
      <c r="AK538" s="310" t="s">
        <v>2898</v>
      </c>
      <c r="AL538" s="310" t="s">
        <v>2898</v>
      </c>
    </row>
    <row r="539" spans="3:38" ht="12.75" hidden="1" customHeight="1" outlineLevel="1" x14ac:dyDescent="0.3">
      <c r="C539" s="521" t="s">
        <v>3140</v>
      </c>
      <c r="D539" s="590" t="s">
        <v>3580</v>
      </c>
      <c r="E539" s="310" t="s">
        <v>2898</v>
      </c>
      <c r="F539" s="310" t="s">
        <v>2898</v>
      </c>
      <c r="G539" s="310" t="s">
        <v>2898</v>
      </c>
      <c r="H539" s="310" t="s">
        <v>2898</v>
      </c>
      <c r="I539" s="310" t="s">
        <v>2898</v>
      </c>
      <c r="J539" s="310" t="s">
        <v>2898</v>
      </c>
      <c r="K539" s="310" t="s">
        <v>2898</v>
      </c>
      <c r="L539" s="310" t="s">
        <v>2898</v>
      </c>
      <c r="M539" s="310" t="s">
        <v>2898</v>
      </c>
      <c r="N539" s="310" t="s">
        <v>2898</v>
      </c>
      <c r="O539" s="310" t="s">
        <v>2898</v>
      </c>
      <c r="P539" s="310" t="s">
        <v>2898</v>
      </c>
      <c r="Q539" s="310" t="s">
        <v>2898</v>
      </c>
      <c r="R539" s="310" t="s">
        <v>2898</v>
      </c>
      <c r="S539" s="310" t="s">
        <v>2898</v>
      </c>
      <c r="T539" s="310" t="s">
        <v>2898</v>
      </c>
      <c r="U539" s="310" t="s">
        <v>2898</v>
      </c>
      <c r="V539" s="310" t="s">
        <v>2898</v>
      </c>
      <c r="W539" s="310" t="s">
        <v>2898</v>
      </c>
      <c r="X539" s="310" t="s">
        <v>2898</v>
      </c>
      <c r="Y539" s="310" t="s">
        <v>2898</v>
      </c>
      <c r="Z539" s="310" t="s">
        <v>2898</v>
      </c>
      <c r="AA539" s="310" t="s">
        <v>2898</v>
      </c>
      <c r="AB539" s="310" t="s">
        <v>2898</v>
      </c>
      <c r="AC539" s="310" t="s">
        <v>2898</v>
      </c>
      <c r="AD539" s="310" t="s">
        <v>2898</v>
      </c>
      <c r="AE539" s="310" t="s">
        <v>2898</v>
      </c>
      <c r="AF539" s="310" t="s">
        <v>2898</v>
      </c>
      <c r="AG539" s="310" t="s">
        <v>2898</v>
      </c>
      <c r="AH539" s="310" t="s">
        <v>2898</v>
      </c>
      <c r="AI539" s="310" t="s">
        <v>2898</v>
      </c>
      <c r="AJ539" s="310" t="s">
        <v>2898</v>
      </c>
      <c r="AK539" s="310" t="s">
        <v>2898</v>
      </c>
      <c r="AL539" s="310" t="s">
        <v>2898</v>
      </c>
    </row>
    <row r="540" spans="3:38" ht="12.75" hidden="1" customHeight="1" outlineLevel="1" x14ac:dyDescent="0.3">
      <c r="C540" s="521" t="s">
        <v>3140</v>
      </c>
      <c r="D540" s="590" t="s">
        <v>3581</v>
      </c>
      <c r="E540" s="310" t="s">
        <v>2898</v>
      </c>
      <c r="F540" s="310" t="s">
        <v>2898</v>
      </c>
      <c r="G540" s="310" t="s">
        <v>2898</v>
      </c>
      <c r="H540" s="310" t="s">
        <v>2898</v>
      </c>
      <c r="I540" s="310" t="s">
        <v>2898</v>
      </c>
      <c r="J540" s="310" t="s">
        <v>2898</v>
      </c>
      <c r="K540" s="310" t="s">
        <v>2898</v>
      </c>
      <c r="L540" s="310" t="s">
        <v>2898</v>
      </c>
      <c r="M540" s="310" t="s">
        <v>2898</v>
      </c>
      <c r="N540" s="310" t="s">
        <v>2898</v>
      </c>
      <c r="O540" s="310" t="s">
        <v>2898</v>
      </c>
      <c r="P540" s="310" t="s">
        <v>2898</v>
      </c>
      <c r="Q540" s="310" t="s">
        <v>2898</v>
      </c>
      <c r="R540" s="310" t="s">
        <v>2898</v>
      </c>
      <c r="S540" s="310" t="s">
        <v>2898</v>
      </c>
      <c r="T540" s="310" t="s">
        <v>2898</v>
      </c>
      <c r="U540" s="310" t="s">
        <v>2898</v>
      </c>
      <c r="V540" s="310" t="s">
        <v>2898</v>
      </c>
      <c r="W540" s="310" t="s">
        <v>2898</v>
      </c>
      <c r="X540" s="310" t="s">
        <v>2898</v>
      </c>
      <c r="Y540" s="310" t="s">
        <v>2898</v>
      </c>
      <c r="Z540" s="310" t="s">
        <v>2898</v>
      </c>
      <c r="AA540" s="310" t="s">
        <v>2898</v>
      </c>
      <c r="AB540" s="310" t="s">
        <v>2898</v>
      </c>
      <c r="AC540" s="310" t="s">
        <v>2898</v>
      </c>
      <c r="AD540" s="310" t="s">
        <v>2898</v>
      </c>
      <c r="AE540" s="310" t="s">
        <v>2898</v>
      </c>
      <c r="AF540" s="310" t="s">
        <v>2898</v>
      </c>
      <c r="AG540" s="310" t="s">
        <v>2898</v>
      </c>
      <c r="AH540" s="310" t="s">
        <v>2898</v>
      </c>
      <c r="AI540" s="310" t="s">
        <v>2898</v>
      </c>
      <c r="AJ540" s="310" t="s">
        <v>2898</v>
      </c>
      <c r="AK540" s="310" t="s">
        <v>2898</v>
      </c>
      <c r="AL540" s="310" t="s">
        <v>2898</v>
      </c>
    </row>
    <row r="541" spans="3:38" ht="12.75" hidden="1" customHeight="1" outlineLevel="1" x14ac:dyDescent="0.3">
      <c r="C541" s="521" t="s">
        <v>3140</v>
      </c>
      <c r="D541" s="590" t="s">
        <v>3582</v>
      </c>
      <c r="E541" s="310" t="s">
        <v>2898</v>
      </c>
      <c r="F541" s="310" t="s">
        <v>2898</v>
      </c>
      <c r="G541" s="310" t="s">
        <v>2898</v>
      </c>
      <c r="H541" s="310" t="s">
        <v>2898</v>
      </c>
      <c r="I541" s="310" t="s">
        <v>2898</v>
      </c>
      <c r="J541" s="310" t="s">
        <v>2898</v>
      </c>
      <c r="K541" s="310" t="s">
        <v>2898</v>
      </c>
      <c r="L541" s="310" t="s">
        <v>2898</v>
      </c>
      <c r="M541" s="310" t="s">
        <v>2898</v>
      </c>
      <c r="N541" s="310" t="s">
        <v>2898</v>
      </c>
      <c r="O541" s="310" t="s">
        <v>2898</v>
      </c>
      <c r="P541" s="310" t="s">
        <v>2898</v>
      </c>
      <c r="Q541" s="310" t="s">
        <v>2898</v>
      </c>
      <c r="R541" s="310" t="s">
        <v>2898</v>
      </c>
      <c r="S541" s="310" t="s">
        <v>2898</v>
      </c>
      <c r="T541" s="310" t="s">
        <v>2898</v>
      </c>
      <c r="U541" s="310" t="s">
        <v>2898</v>
      </c>
      <c r="V541" s="310" t="s">
        <v>2898</v>
      </c>
      <c r="W541" s="310" t="s">
        <v>2898</v>
      </c>
      <c r="X541" s="310" t="s">
        <v>2898</v>
      </c>
      <c r="Y541" s="310" t="s">
        <v>2898</v>
      </c>
      <c r="Z541" s="310" t="s">
        <v>2898</v>
      </c>
      <c r="AA541" s="310" t="s">
        <v>2898</v>
      </c>
      <c r="AB541" s="310" t="s">
        <v>2898</v>
      </c>
      <c r="AC541" s="310" t="s">
        <v>2898</v>
      </c>
      <c r="AD541" s="310" t="s">
        <v>2898</v>
      </c>
      <c r="AE541" s="310" t="s">
        <v>2898</v>
      </c>
      <c r="AF541" s="310" t="s">
        <v>2898</v>
      </c>
      <c r="AG541" s="310" t="s">
        <v>2898</v>
      </c>
      <c r="AH541" s="310" t="s">
        <v>2898</v>
      </c>
      <c r="AI541" s="310" t="s">
        <v>2898</v>
      </c>
      <c r="AJ541" s="310" t="s">
        <v>2898</v>
      </c>
      <c r="AK541" s="310" t="s">
        <v>2898</v>
      </c>
      <c r="AL541" s="310" t="s">
        <v>2898</v>
      </c>
    </row>
    <row r="542" spans="3:38" ht="12.75" hidden="1" customHeight="1" outlineLevel="1" x14ac:dyDescent="0.3">
      <c r="C542" s="521" t="s">
        <v>3140</v>
      </c>
      <c r="D542" s="590" t="s">
        <v>3583</v>
      </c>
      <c r="E542" s="310" t="s">
        <v>2898</v>
      </c>
      <c r="F542" s="310" t="s">
        <v>2898</v>
      </c>
      <c r="G542" s="310" t="s">
        <v>2898</v>
      </c>
      <c r="H542" s="310" t="s">
        <v>2898</v>
      </c>
      <c r="I542" s="310" t="s">
        <v>2898</v>
      </c>
      <c r="J542" s="310" t="s">
        <v>2898</v>
      </c>
      <c r="K542" s="310" t="s">
        <v>2898</v>
      </c>
      <c r="L542" s="310" t="s">
        <v>2898</v>
      </c>
      <c r="M542" s="310" t="s">
        <v>2898</v>
      </c>
      <c r="N542" s="310" t="s">
        <v>2898</v>
      </c>
      <c r="O542" s="310" t="s">
        <v>2898</v>
      </c>
      <c r="P542" s="310" t="s">
        <v>2898</v>
      </c>
      <c r="Q542" s="310" t="s">
        <v>2898</v>
      </c>
      <c r="R542" s="310" t="s">
        <v>2898</v>
      </c>
      <c r="S542" s="310" t="s">
        <v>2898</v>
      </c>
      <c r="T542" s="310" t="s">
        <v>2898</v>
      </c>
      <c r="U542" s="310" t="s">
        <v>2898</v>
      </c>
      <c r="V542" s="310" t="s">
        <v>2898</v>
      </c>
      <c r="W542" s="310" t="s">
        <v>2898</v>
      </c>
      <c r="X542" s="310" t="s">
        <v>2898</v>
      </c>
      <c r="Y542" s="310" t="s">
        <v>2898</v>
      </c>
      <c r="Z542" s="310" t="s">
        <v>2898</v>
      </c>
      <c r="AA542" s="310" t="s">
        <v>2898</v>
      </c>
      <c r="AB542" s="310" t="s">
        <v>2898</v>
      </c>
      <c r="AC542" s="310" t="s">
        <v>2898</v>
      </c>
      <c r="AD542" s="310" t="s">
        <v>2898</v>
      </c>
      <c r="AE542" s="310" t="s">
        <v>2898</v>
      </c>
      <c r="AF542" s="310" t="s">
        <v>2898</v>
      </c>
      <c r="AG542" s="310" t="s">
        <v>2898</v>
      </c>
      <c r="AH542" s="310" t="s">
        <v>2898</v>
      </c>
      <c r="AI542" s="310" t="s">
        <v>2898</v>
      </c>
      <c r="AJ542" s="310" t="s">
        <v>2898</v>
      </c>
      <c r="AK542" s="310" t="s">
        <v>2898</v>
      </c>
      <c r="AL542" s="310" t="s">
        <v>2898</v>
      </c>
    </row>
    <row r="543" spans="3:38" ht="12.75" hidden="1" customHeight="1" outlineLevel="1" x14ac:dyDescent="0.3">
      <c r="C543" s="521" t="s">
        <v>3140</v>
      </c>
      <c r="D543" s="590" t="s">
        <v>3584</v>
      </c>
      <c r="E543" s="310" t="s">
        <v>2898</v>
      </c>
      <c r="F543" s="310" t="s">
        <v>2898</v>
      </c>
      <c r="G543" s="310" t="s">
        <v>2898</v>
      </c>
      <c r="H543" s="310" t="s">
        <v>2898</v>
      </c>
      <c r="I543" s="310" t="s">
        <v>2898</v>
      </c>
      <c r="J543" s="310" t="s">
        <v>2898</v>
      </c>
      <c r="K543" s="310" t="s">
        <v>2898</v>
      </c>
      <c r="L543" s="310" t="s">
        <v>2898</v>
      </c>
      <c r="M543" s="310" t="s">
        <v>2898</v>
      </c>
      <c r="N543" s="310" t="s">
        <v>2898</v>
      </c>
      <c r="O543" s="310" t="s">
        <v>2898</v>
      </c>
      <c r="P543" s="310" t="s">
        <v>2898</v>
      </c>
      <c r="Q543" s="310" t="s">
        <v>2898</v>
      </c>
      <c r="R543" s="310" t="s">
        <v>2898</v>
      </c>
      <c r="S543" s="310" t="s">
        <v>2898</v>
      </c>
      <c r="T543" s="310" t="s">
        <v>2898</v>
      </c>
      <c r="U543" s="310" t="s">
        <v>2898</v>
      </c>
      <c r="V543" s="310" t="s">
        <v>2898</v>
      </c>
      <c r="W543" s="310" t="s">
        <v>2898</v>
      </c>
      <c r="X543" s="310" t="s">
        <v>2898</v>
      </c>
      <c r="Y543" s="310" t="s">
        <v>2898</v>
      </c>
      <c r="Z543" s="310" t="s">
        <v>2898</v>
      </c>
      <c r="AA543" s="310" t="s">
        <v>2898</v>
      </c>
      <c r="AB543" s="310" t="s">
        <v>2898</v>
      </c>
      <c r="AC543" s="310" t="s">
        <v>2898</v>
      </c>
      <c r="AD543" s="310" t="s">
        <v>2898</v>
      </c>
      <c r="AE543" s="310" t="s">
        <v>2898</v>
      </c>
      <c r="AF543" s="310" t="s">
        <v>2898</v>
      </c>
      <c r="AG543" s="310" t="s">
        <v>2898</v>
      </c>
      <c r="AH543" s="310" t="s">
        <v>2898</v>
      </c>
      <c r="AI543" s="310" t="s">
        <v>2898</v>
      </c>
      <c r="AJ543" s="310" t="s">
        <v>2898</v>
      </c>
      <c r="AK543" s="310" t="s">
        <v>2898</v>
      </c>
      <c r="AL543" s="310" t="s">
        <v>2898</v>
      </c>
    </row>
    <row r="544" spans="3:38" ht="12.75" hidden="1" customHeight="1" outlineLevel="1" x14ac:dyDescent="0.3">
      <c r="C544" s="521" t="s">
        <v>3140</v>
      </c>
      <c r="D544" s="590" t="s">
        <v>3585</v>
      </c>
      <c r="E544" s="310" t="s">
        <v>2898</v>
      </c>
      <c r="F544" s="310" t="s">
        <v>2898</v>
      </c>
      <c r="G544" s="310" t="s">
        <v>2898</v>
      </c>
      <c r="H544" s="310" t="s">
        <v>2898</v>
      </c>
      <c r="I544" s="310" t="s">
        <v>2898</v>
      </c>
      <c r="J544" s="310" t="s">
        <v>2898</v>
      </c>
      <c r="K544" s="310" t="s">
        <v>2898</v>
      </c>
      <c r="L544" s="310" t="s">
        <v>2898</v>
      </c>
      <c r="M544" s="310" t="s">
        <v>2898</v>
      </c>
      <c r="N544" s="310" t="s">
        <v>2898</v>
      </c>
      <c r="O544" s="310" t="s">
        <v>2898</v>
      </c>
      <c r="P544" s="310" t="s">
        <v>2898</v>
      </c>
      <c r="Q544" s="310" t="s">
        <v>2898</v>
      </c>
      <c r="R544" s="310" t="s">
        <v>2898</v>
      </c>
      <c r="S544" s="310" t="s">
        <v>2898</v>
      </c>
      <c r="T544" s="310" t="s">
        <v>2898</v>
      </c>
      <c r="U544" s="310" t="s">
        <v>2898</v>
      </c>
      <c r="V544" s="310" t="s">
        <v>2898</v>
      </c>
      <c r="W544" s="310" t="s">
        <v>2898</v>
      </c>
      <c r="X544" s="310" t="s">
        <v>2898</v>
      </c>
      <c r="Y544" s="310" t="s">
        <v>2898</v>
      </c>
      <c r="Z544" s="310" t="s">
        <v>2898</v>
      </c>
      <c r="AA544" s="310" t="s">
        <v>2898</v>
      </c>
      <c r="AB544" s="310" t="s">
        <v>2898</v>
      </c>
      <c r="AC544" s="310" t="s">
        <v>2898</v>
      </c>
      <c r="AD544" s="310" t="s">
        <v>2898</v>
      </c>
      <c r="AE544" s="310" t="s">
        <v>2898</v>
      </c>
      <c r="AF544" s="310" t="s">
        <v>2898</v>
      </c>
      <c r="AG544" s="310" t="s">
        <v>2898</v>
      </c>
      <c r="AH544" s="310" t="s">
        <v>2898</v>
      </c>
      <c r="AI544" s="310" t="s">
        <v>2898</v>
      </c>
      <c r="AJ544" s="310" t="s">
        <v>2898</v>
      </c>
      <c r="AK544" s="310" t="s">
        <v>2898</v>
      </c>
      <c r="AL544" s="310" t="s">
        <v>2898</v>
      </c>
    </row>
    <row r="545" spans="3:38" ht="12.75" hidden="1" customHeight="1" outlineLevel="1" x14ac:dyDescent="0.3">
      <c r="C545" s="521" t="s">
        <v>3140</v>
      </c>
      <c r="D545" s="590" t="s">
        <v>3586</v>
      </c>
      <c r="E545" s="310" t="s">
        <v>2898</v>
      </c>
      <c r="F545" s="310" t="s">
        <v>2898</v>
      </c>
      <c r="G545" s="310" t="s">
        <v>2898</v>
      </c>
      <c r="H545" s="310" t="s">
        <v>2898</v>
      </c>
      <c r="I545" s="310" t="s">
        <v>2898</v>
      </c>
      <c r="J545" s="310" t="s">
        <v>2898</v>
      </c>
      <c r="K545" s="310" t="s">
        <v>2898</v>
      </c>
      <c r="L545" s="310" t="s">
        <v>2898</v>
      </c>
      <c r="M545" s="310" t="s">
        <v>2898</v>
      </c>
      <c r="N545" s="310" t="s">
        <v>2898</v>
      </c>
      <c r="O545" s="310" t="s">
        <v>2898</v>
      </c>
      <c r="P545" s="310" t="s">
        <v>2898</v>
      </c>
      <c r="Q545" s="310" t="s">
        <v>2898</v>
      </c>
      <c r="R545" s="310" t="s">
        <v>2898</v>
      </c>
      <c r="S545" s="310" t="s">
        <v>2898</v>
      </c>
      <c r="T545" s="310" t="s">
        <v>2898</v>
      </c>
      <c r="U545" s="310" t="s">
        <v>2898</v>
      </c>
      <c r="V545" s="310" t="s">
        <v>2898</v>
      </c>
      <c r="W545" s="310" t="s">
        <v>2898</v>
      </c>
      <c r="X545" s="310" t="s">
        <v>2898</v>
      </c>
      <c r="Y545" s="310" t="s">
        <v>2898</v>
      </c>
      <c r="Z545" s="310" t="s">
        <v>2898</v>
      </c>
      <c r="AA545" s="310" t="s">
        <v>2898</v>
      </c>
      <c r="AB545" s="310" t="s">
        <v>2898</v>
      </c>
      <c r="AC545" s="310" t="s">
        <v>2898</v>
      </c>
      <c r="AD545" s="310" t="s">
        <v>2898</v>
      </c>
      <c r="AE545" s="310" t="s">
        <v>2898</v>
      </c>
      <c r="AF545" s="310" t="s">
        <v>2898</v>
      </c>
      <c r="AG545" s="310" t="s">
        <v>2898</v>
      </c>
      <c r="AH545" s="310" t="s">
        <v>2898</v>
      </c>
      <c r="AI545" s="310" t="s">
        <v>2898</v>
      </c>
      <c r="AJ545" s="310" t="s">
        <v>2898</v>
      </c>
      <c r="AK545" s="310" t="s">
        <v>2898</v>
      </c>
      <c r="AL545" s="310" t="s">
        <v>2898</v>
      </c>
    </row>
    <row r="546" spans="3:38" ht="12.75" hidden="1" customHeight="1" outlineLevel="1" x14ac:dyDescent="0.3">
      <c r="C546" s="521" t="s">
        <v>3140</v>
      </c>
      <c r="D546" s="590" t="s">
        <v>3587</v>
      </c>
      <c r="E546" s="310" t="s">
        <v>2898</v>
      </c>
      <c r="F546" s="310" t="s">
        <v>2898</v>
      </c>
      <c r="G546" s="310" t="s">
        <v>2898</v>
      </c>
      <c r="H546" s="310" t="s">
        <v>2898</v>
      </c>
      <c r="I546" s="310" t="s">
        <v>2898</v>
      </c>
      <c r="J546" s="310" t="s">
        <v>2898</v>
      </c>
      <c r="K546" s="310" t="s">
        <v>2898</v>
      </c>
      <c r="L546" s="310" t="s">
        <v>2898</v>
      </c>
      <c r="M546" s="310" t="s">
        <v>2898</v>
      </c>
      <c r="N546" s="310" t="s">
        <v>2898</v>
      </c>
      <c r="O546" s="310" t="s">
        <v>2898</v>
      </c>
      <c r="P546" s="310" t="s">
        <v>2898</v>
      </c>
      <c r="Q546" s="310" t="s">
        <v>2898</v>
      </c>
      <c r="R546" s="310" t="s">
        <v>2898</v>
      </c>
      <c r="S546" s="310" t="s">
        <v>2898</v>
      </c>
      <c r="T546" s="310" t="s">
        <v>2898</v>
      </c>
      <c r="U546" s="310" t="s">
        <v>2898</v>
      </c>
      <c r="V546" s="310" t="s">
        <v>2898</v>
      </c>
      <c r="W546" s="310" t="s">
        <v>2898</v>
      </c>
      <c r="X546" s="310" t="s">
        <v>2898</v>
      </c>
      <c r="Y546" s="310" t="s">
        <v>2898</v>
      </c>
      <c r="Z546" s="310" t="s">
        <v>2898</v>
      </c>
      <c r="AA546" s="310" t="s">
        <v>2898</v>
      </c>
      <c r="AB546" s="310" t="s">
        <v>2898</v>
      </c>
      <c r="AC546" s="310" t="s">
        <v>2898</v>
      </c>
      <c r="AD546" s="310" t="s">
        <v>2898</v>
      </c>
      <c r="AE546" s="310" t="s">
        <v>2898</v>
      </c>
      <c r="AF546" s="310" t="s">
        <v>2898</v>
      </c>
      <c r="AG546" s="310" t="s">
        <v>2898</v>
      </c>
      <c r="AH546" s="310" t="s">
        <v>2898</v>
      </c>
      <c r="AI546" s="310" t="s">
        <v>2898</v>
      </c>
      <c r="AJ546" s="310" t="s">
        <v>2898</v>
      </c>
      <c r="AK546" s="310" t="s">
        <v>2898</v>
      </c>
      <c r="AL546" s="310" t="s">
        <v>2898</v>
      </c>
    </row>
    <row r="547" spans="3:38" hidden="1" outlineLevel="1" x14ac:dyDescent="0.3">
      <c r="C547" s="521" t="s">
        <v>3140</v>
      </c>
      <c r="D547" s="590" t="s">
        <v>3588</v>
      </c>
      <c r="E547" s="310" t="s">
        <v>2898</v>
      </c>
      <c r="F547" s="310" t="s">
        <v>2898</v>
      </c>
      <c r="G547" s="310" t="s">
        <v>2898</v>
      </c>
      <c r="H547" s="310" t="s">
        <v>2898</v>
      </c>
      <c r="I547" s="310" t="s">
        <v>2898</v>
      </c>
      <c r="J547" s="310" t="s">
        <v>2898</v>
      </c>
      <c r="K547" s="310" t="s">
        <v>2898</v>
      </c>
      <c r="L547" s="310" t="s">
        <v>2898</v>
      </c>
      <c r="M547" s="310" t="s">
        <v>2898</v>
      </c>
      <c r="N547" s="310" t="s">
        <v>2898</v>
      </c>
      <c r="O547" s="310" t="s">
        <v>2898</v>
      </c>
      <c r="P547" s="310" t="s">
        <v>2898</v>
      </c>
      <c r="Q547" s="310" t="s">
        <v>2898</v>
      </c>
      <c r="R547" s="310" t="s">
        <v>2898</v>
      </c>
      <c r="S547" s="310" t="s">
        <v>2898</v>
      </c>
      <c r="T547" s="310" t="s">
        <v>2898</v>
      </c>
      <c r="U547" s="310" t="s">
        <v>2898</v>
      </c>
      <c r="V547" s="310" t="s">
        <v>2898</v>
      </c>
      <c r="W547" s="310" t="s">
        <v>2898</v>
      </c>
      <c r="X547" s="310" t="s">
        <v>2898</v>
      </c>
      <c r="Y547" s="310" t="s">
        <v>2898</v>
      </c>
      <c r="Z547" s="310" t="s">
        <v>2898</v>
      </c>
      <c r="AA547" s="310" t="s">
        <v>2898</v>
      </c>
      <c r="AB547" s="310" t="s">
        <v>2898</v>
      </c>
      <c r="AC547" s="310" t="s">
        <v>2898</v>
      </c>
      <c r="AD547" s="310" t="s">
        <v>2898</v>
      </c>
      <c r="AE547" s="310" t="s">
        <v>2898</v>
      </c>
      <c r="AF547" s="310" t="s">
        <v>2898</v>
      </c>
      <c r="AG547" s="310" t="s">
        <v>2898</v>
      </c>
      <c r="AH547" s="310" t="s">
        <v>2898</v>
      </c>
      <c r="AI547" s="310" t="s">
        <v>2898</v>
      </c>
      <c r="AJ547" s="310" t="s">
        <v>2898</v>
      </c>
      <c r="AK547" s="310" t="s">
        <v>2898</v>
      </c>
      <c r="AL547" s="310" t="s">
        <v>2898</v>
      </c>
    </row>
    <row r="548" spans="3:38" hidden="1" outlineLevel="1" x14ac:dyDescent="0.3">
      <c r="C548" s="521" t="s">
        <v>3140</v>
      </c>
      <c r="D548" s="590" t="s">
        <v>3589</v>
      </c>
      <c r="E548" s="310" t="s">
        <v>2898</v>
      </c>
      <c r="F548" s="310" t="s">
        <v>2898</v>
      </c>
      <c r="G548" s="310" t="s">
        <v>2898</v>
      </c>
      <c r="H548" s="310" t="s">
        <v>2898</v>
      </c>
      <c r="I548" s="310" t="s">
        <v>2898</v>
      </c>
      <c r="J548" s="310" t="s">
        <v>2898</v>
      </c>
      <c r="K548" s="310" t="s">
        <v>2898</v>
      </c>
      <c r="L548" s="310" t="s">
        <v>2898</v>
      </c>
      <c r="M548" s="310" t="s">
        <v>2898</v>
      </c>
      <c r="N548" s="310" t="s">
        <v>2898</v>
      </c>
      <c r="O548" s="310" t="s">
        <v>2898</v>
      </c>
      <c r="P548" s="310" t="s">
        <v>2898</v>
      </c>
      <c r="Q548" s="310" t="s">
        <v>2898</v>
      </c>
      <c r="R548" s="310" t="s">
        <v>2898</v>
      </c>
      <c r="S548" s="310" t="s">
        <v>2898</v>
      </c>
      <c r="T548" s="310" t="s">
        <v>2898</v>
      </c>
      <c r="U548" s="310" t="s">
        <v>2898</v>
      </c>
      <c r="V548" s="310" t="s">
        <v>2898</v>
      </c>
      <c r="W548" s="310" t="s">
        <v>2898</v>
      </c>
      <c r="X548" s="310" t="s">
        <v>2898</v>
      </c>
      <c r="Y548" s="310" t="s">
        <v>2898</v>
      </c>
      <c r="Z548" s="310" t="s">
        <v>2898</v>
      </c>
      <c r="AA548" s="310" t="s">
        <v>2898</v>
      </c>
      <c r="AB548" s="310" t="s">
        <v>2898</v>
      </c>
      <c r="AC548" s="310" t="s">
        <v>2898</v>
      </c>
      <c r="AD548" s="310" t="s">
        <v>2898</v>
      </c>
      <c r="AE548" s="310" t="s">
        <v>2898</v>
      </c>
      <c r="AF548" s="310" t="s">
        <v>2898</v>
      </c>
      <c r="AG548" s="310" t="s">
        <v>2898</v>
      </c>
      <c r="AH548" s="310" t="s">
        <v>2898</v>
      </c>
      <c r="AI548" s="310" t="s">
        <v>2898</v>
      </c>
      <c r="AJ548" s="310" t="s">
        <v>2898</v>
      </c>
      <c r="AK548" s="310" t="s">
        <v>2898</v>
      </c>
      <c r="AL548" s="310" t="s">
        <v>2898</v>
      </c>
    </row>
    <row r="549" spans="3:38" hidden="1" outlineLevel="1" x14ac:dyDescent="0.3">
      <c r="C549" s="521" t="s">
        <v>3140</v>
      </c>
      <c r="D549" s="590" t="s">
        <v>3590</v>
      </c>
      <c r="E549" s="310" t="s">
        <v>2898</v>
      </c>
      <c r="F549" s="310" t="s">
        <v>2898</v>
      </c>
      <c r="G549" s="310" t="s">
        <v>2898</v>
      </c>
      <c r="H549" s="310" t="s">
        <v>2898</v>
      </c>
      <c r="I549" s="310" t="s">
        <v>2898</v>
      </c>
      <c r="J549" s="310" t="s">
        <v>2898</v>
      </c>
      <c r="K549" s="310" t="s">
        <v>2898</v>
      </c>
      <c r="L549" s="310" t="s">
        <v>2898</v>
      </c>
      <c r="M549" s="310" t="s">
        <v>2898</v>
      </c>
      <c r="N549" s="310" t="s">
        <v>2898</v>
      </c>
      <c r="O549" s="310" t="s">
        <v>2898</v>
      </c>
      <c r="P549" s="310" t="s">
        <v>2898</v>
      </c>
      <c r="Q549" s="310" t="s">
        <v>2898</v>
      </c>
      <c r="R549" s="310" t="s">
        <v>2898</v>
      </c>
      <c r="S549" s="310" t="s">
        <v>2898</v>
      </c>
      <c r="T549" s="310" t="s">
        <v>2898</v>
      </c>
      <c r="U549" s="310" t="s">
        <v>2898</v>
      </c>
      <c r="V549" s="310" t="s">
        <v>2898</v>
      </c>
      <c r="W549" s="310" t="s">
        <v>2898</v>
      </c>
      <c r="X549" s="310" t="s">
        <v>2898</v>
      </c>
      <c r="Y549" s="310" t="s">
        <v>2898</v>
      </c>
      <c r="Z549" s="310" t="s">
        <v>2898</v>
      </c>
      <c r="AA549" s="310" t="s">
        <v>2898</v>
      </c>
      <c r="AB549" s="310" t="s">
        <v>2898</v>
      </c>
      <c r="AC549" s="310" t="s">
        <v>2898</v>
      </c>
      <c r="AD549" s="310" t="s">
        <v>2898</v>
      </c>
      <c r="AE549" s="310" t="s">
        <v>2898</v>
      </c>
      <c r="AF549" s="310" t="s">
        <v>2898</v>
      </c>
      <c r="AG549" s="310" t="s">
        <v>2898</v>
      </c>
      <c r="AH549" s="310" t="s">
        <v>2898</v>
      </c>
      <c r="AI549" s="310" t="s">
        <v>2898</v>
      </c>
      <c r="AJ549" s="310" t="s">
        <v>2898</v>
      </c>
      <c r="AK549" s="310" t="s">
        <v>2898</v>
      </c>
      <c r="AL549" s="310" t="s">
        <v>2898</v>
      </c>
    </row>
    <row r="550" spans="3:38" hidden="1" outlineLevel="1" x14ac:dyDescent="0.3">
      <c r="C550" s="521" t="s">
        <v>3140</v>
      </c>
      <c r="D550" s="590" t="s">
        <v>3591</v>
      </c>
      <c r="E550" s="310" t="s">
        <v>2898</v>
      </c>
      <c r="F550" s="310" t="s">
        <v>2898</v>
      </c>
      <c r="G550" s="310" t="s">
        <v>2898</v>
      </c>
      <c r="H550" s="310" t="s">
        <v>2898</v>
      </c>
      <c r="I550" s="310" t="s">
        <v>2898</v>
      </c>
      <c r="J550" s="310" t="s">
        <v>2898</v>
      </c>
      <c r="K550" s="310" t="s">
        <v>2898</v>
      </c>
      <c r="L550" s="310" t="s">
        <v>2898</v>
      </c>
      <c r="M550" s="310" t="s">
        <v>2898</v>
      </c>
      <c r="N550" s="310" t="s">
        <v>2898</v>
      </c>
      <c r="O550" s="310" t="s">
        <v>2898</v>
      </c>
      <c r="P550" s="310" t="s">
        <v>2898</v>
      </c>
      <c r="Q550" s="310" t="s">
        <v>2898</v>
      </c>
      <c r="R550" s="310" t="s">
        <v>2898</v>
      </c>
      <c r="S550" s="310" t="s">
        <v>2898</v>
      </c>
      <c r="T550" s="310" t="s">
        <v>2898</v>
      </c>
      <c r="U550" s="310" t="s">
        <v>2898</v>
      </c>
      <c r="V550" s="310" t="s">
        <v>2898</v>
      </c>
      <c r="W550" s="310" t="s">
        <v>2898</v>
      </c>
      <c r="X550" s="310" t="s">
        <v>2898</v>
      </c>
      <c r="Y550" s="310" t="s">
        <v>2898</v>
      </c>
      <c r="Z550" s="310" t="s">
        <v>2898</v>
      </c>
      <c r="AA550" s="310" t="s">
        <v>2898</v>
      </c>
      <c r="AB550" s="310" t="s">
        <v>2898</v>
      </c>
      <c r="AC550" s="310" t="s">
        <v>2898</v>
      </c>
      <c r="AD550" s="310" t="s">
        <v>2898</v>
      </c>
      <c r="AE550" s="310" t="s">
        <v>2898</v>
      </c>
      <c r="AF550" s="310" t="s">
        <v>2898</v>
      </c>
      <c r="AG550" s="310" t="s">
        <v>2898</v>
      </c>
      <c r="AH550" s="310" t="s">
        <v>2898</v>
      </c>
      <c r="AI550" s="310" t="s">
        <v>2898</v>
      </c>
      <c r="AJ550" s="310" t="s">
        <v>2898</v>
      </c>
      <c r="AK550" s="310" t="s">
        <v>2898</v>
      </c>
      <c r="AL550" s="310" t="s">
        <v>2898</v>
      </c>
    </row>
    <row r="551" spans="3:38" hidden="1" outlineLevel="1" x14ac:dyDescent="0.3">
      <c r="C551" s="521" t="s">
        <v>3140</v>
      </c>
      <c r="D551" s="590" t="s">
        <v>3592</v>
      </c>
      <c r="E551" s="310" t="s">
        <v>2898</v>
      </c>
      <c r="F551" s="310" t="s">
        <v>2898</v>
      </c>
      <c r="G551" s="310" t="s">
        <v>2898</v>
      </c>
      <c r="H551" s="310" t="s">
        <v>2898</v>
      </c>
      <c r="I551" s="310" t="s">
        <v>2898</v>
      </c>
      <c r="J551" s="310" t="s">
        <v>2898</v>
      </c>
      <c r="K551" s="310" t="s">
        <v>2898</v>
      </c>
      <c r="L551" s="310" t="s">
        <v>2898</v>
      </c>
      <c r="M551" s="310" t="s">
        <v>2898</v>
      </c>
      <c r="N551" s="310" t="s">
        <v>2898</v>
      </c>
      <c r="O551" s="310" t="s">
        <v>2898</v>
      </c>
      <c r="P551" s="310" t="s">
        <v>2898</v>
      </c>
      <c r="Q551" s="310" t="s">
        <v>2898</v>
      </c>
      <c r="R551" s="310" t="s">
        <v>2898</v>
      </c>
      <c r="S551" s="310" t="s">
        <v>2898</v>
      </c>
      <c r="T551" s="310" t="s">
        <v>2898</v>
      </c>
      <c r="U551" s="310" t="s">
        <v>2898</v>
      </c>
      <c r="V551" s="310" t="s">
        <v>2898</v>
      </c>
      <c r="W551" s="310" t="s">
        <v>2898</v>
      </c>
      <c r="X551" s="310" t="s">
        <v>2898</v>
      </c>
      <c r="Y551" s="310" t="s">
        <v>2898</v>
      </c>
      <c r="Z551" s="310" t="s">
        <v>2898</v>
      </c>
      <c r="AA551" s="310" t="s">
        <v>2898</v>
      </c>
      <c r="AB551" s="310" t="s">
        <v>2898</v>
      </c>
      <c r="AC551" s="310" t="s">
        <v>2898</v>
      </c>
      <c r="AD551" s="310" t="s">
        <v>2898</v>
      </c>
      <c r="AE551" s="310" t="s">
        <v>2898</v>
      </c>
      <c r="AF551" s="310" t="s">
        <v>2898</v>
      </c>
      <c r="AG551" s="310" t="s">
        <v>2898</v>
      </c>
      <c r="AH551" s="310" t="s">
        <v>2898</v>
      </c>
      <c r="AI551" s="310" t="s">
        <v>2898</v>
      </c>
      <c r="AJ551" s="310" t="s">
        <v>2898</v>
      </c>
      <c r="AK551" s="310" t="s">
        <v>2898</v>
      </c>
      <c r="AL551" s="310" t="s">
        <v>2898</v>
      </c>
    </row>
    <row r="552" spans="3:38" hidden="1" outlineLevel="1" x14ac:dyDescent="0.3">
      <c r="C552" s="521" t="s">
        <v>3140</v>
      </c>
      <c r="D552" s="590" t="s">
        <v>3593</v>
      </c>
      <c r="E552" s="310" t="s">
        <v>2898</v>
      </c>
      <c r="F552" s="310" t="s">
        <v>2898</v>
      </c>
      <c r="G552" s="310" t="s">
        <v>2898</v>
      </c>
      <c r="H552" s="310" t="s">
        <v>2898</v>
      </c>
      <c r="I552" s="310" t="s">
        <v>2898</v>
      </c>
      <c r="J552" s="310" t="s">
        <v>2898</v>
      </c>
      <c r="K552" s="310" t="s">
        <v>2898</v>
      </c>
      <c r="L552" s="310" t="s">
        <v>2898</v>
      </c>
      <c r="M552" s="310" t="s">
        <v>2898</v>
      </c>
      <c r="N552" s="310" t="s">
        <v>2898</v>
      </c>
      <c r="O552" s="310" t="s">
        <v>2898</v>
      </c>
      <c r="P552" s="310" t="s">
        <v>2898</v>
      </c>
      <c r="Q552" s="310" t="s">
        <v>2898</v>
      </c>
      <c r="R552" s="310" t="s">
        <v>2898</v>
      </c>
      <c r="S552" s="310" t="s">
        <v>2898</v>
      </c>
      <c r="T552" s="310" t="s">
        <v>2898</v>
      </c>
      <c r="U552" s="310" t="s">
        <v>2898</v>
      </c>
      <c r="V552" s="310" t="s">
        <v>2898</v>
      </c>
      <c r="W552" s="310" t="s">
        <v>2898</v>
      </c>
      <c r="X552" s="310" t="s">
        <v>2898</v>
      </c>
      <c r="Y552" s="310" t="s">
        <v>2898</v>
      </c>
      <c r="Z552" s="310" t="s">
        <v>2898</v>
      </c>
      <c r="AA552" s="310" t="s">
        <v>2898</v>
      </c>
      <c r="AB552" s="310" t="s">
        <v>2898</v>
      </c>
      <c r="AC552" s="310" t="s">
        <v>2898</v>
      </c>
      <c r="AD552" s="310" t="s">
        <v>2898</v>
      </c>
      <c r="AE552" s="310" t="s">
        <v>2898</v>
      </c>
      <c r="AF552" s="310" t="s">
        <v>2898</v>
      </c>
      <c r="AG552" s="310" t="s">
        <v>2898</v>
      </c>
      <c r="AH552" s="310" t="s">
        <v>2898</v>
      </c>
      <c r="AI552" s="310" t="s">
        <v>2898</v>
      </c>
      <c r="AJ552" s="310" t="s">
        <v>2898</v>
      </c>
      <c r="AK552" s="310" t="s">
        <v>2898</v>
      </c>
      <c r="AL552" s="310" t="s">
        <v>2898</v>
      </c>
    </row>
    <row r="553" spans="3:38" hidden="1" outlineLevel="1" x14ac:dyDescent="0.3">
      <c r="C553" s="521" t="s">
        <v>3140</v>
      </c>
      <c r="D553" s="590" t="s">
        <v>3594</v>
      </c>
      <c r="E553" s="310" t="s">
        <v>2898</v>
      </c>
      <c r="F553" s="310" t="s">
        <v>2898</v>
      </c>
      <c r="G553" s="310" t="s">
        <v>2898</v>
      </c>
      <c r="H553" s="310" t="s">
        <v>2898</v>
      </c>
      <c r="I553" s="310" t="s">
        <v>2898</v>
      </c>
      <c r="J553" s="310" t="s">
        <v>2898</v>
      </c>
      <c r="K553" s="310" t="s">
        <v>2898</v>
      </c>
      <c r="L553" s="310" t="s">
        <v>2898</v>
      </c>
      <c r="M553" s="310" t="s">
        <v>2898</v>
      </c>
      <c r="N553" s="310" t="s">
        <v>2898</v>
      </c>
      <c r="O553" s="310" t="s">
        <v>2898</v>
      </c>
      <c r="P553" s="310" t="s">
        <v>2898</v>
      </c>
      <c r="Q553" s="310" t="s">
        <v>2898</v>
      </c>
      <c r="R553" s="310" t="s">
        <v>2898</v>
      </c>
      <c r="S553" s="310" t="s">
        <v>2898</v>
      </c>
      <c r="T553" s="310" t="s">
        <v>2898</v>
      </c>
      <c r="U553" s="310" t="s">
        <v>2898</v>
      </c>
      <c r="V553" s="310" t="s">
        <v>2898</v>
      </c>
      <c r="W553" s="310" t="s">
        <v>2898</v>
      </c>
      <c r="X553" s="310" t="s">
        <v>2898</v>
      </c>
      <c r="Y553" s="310" t="s">
        <v>2898</v>
      </c>
      <c r="Z553" s="310" t="s">
        <v>2898</v>
      </c>
      <c r="AA553" s="310" t="s">
        <v>2898</v>
      </c>
      <c r="AB553" s="310" t="s">
        <v>2898</v>
      </c>
      <c r="AC553" s="310" t="s">
        <v>2898</v>
      </c>
      <c r="AD553" s="310" t="s">
        <v>2898</v>
      </c>
      <c r="AE553" s="310" t="s">
        <v>2898</v>
      </c>
      <c r="AF553" s="310" t="s">
        <v>2898</v>
      </c>
      <c r="AG553" s="310" t="s">
        <v>2898</v>
      </c>
      <c r="AH553" s="310" t="s">
        <v>2898</v>
      </c>
      <c r="AI553" s="310" t="s">
        <v>2898</v>
      </c>
      <c r="AJ553" s="310" t="s">
        <v>2898</v>
      </c>
      <c r="AK553" s="310" t="s">
        <v>2898</v>
      </c>
      <c r="AL553" s="310" t="s">
        <v>2898</v>
      </c>
    </row>
    <row r="554" spans="3:38" hidden="1" outlineLevel="1" x14ac:dyDescent="0.3">
      <c r="C554" s="521" t="s">
        <v>3140</v>
      </c>
      <c r="D554" s="590" t="s">
        <v>3595</v>
      </c>
      <c r="E554" s="310" t="s">
        <v>2898</v>
      </c>
      <c r="F554" s="310" t="s">
        <v>2898</v>
      </c>
      <c r="G554" s="310" t="s">
        <v>2898</v>
      </c>
      <c r="H554" s="310" t="s">
        <v>2898</v>
      </c>
      <c r="I554" s="310" t="s">
        <v>2898</v>
      </c>
      <c r="J554" s="310" t="s">
        <v>2898</v>
      </c>
      <c r="K554" s="310" t="s">
        <v>2898</v>
      </c>
      <c r="L554" s="310" t="s">
        <v>2898</v>
      </c>
      <c r="M554" s="310" t="s">
        <v>2898</v>
      </c>
      <c r="N554" s="310" t="s">
        <v>2898</v>
      </c>
      <c r="O554" s="310" t="s">
        <v>2898</v>
      </c>
      <c r="P554" s="310" t="s">
        <v>2898</v>
      </c>
      <c r="Q554" s="310" t="s">
        <v>2898</v>
      </c>
      <c r="R554" s="310" t="s">
        <v>2898</v>
      </c>
      <c r="S554" s="310" t="s">
        <v>2898</v>
      </c>
      <c r="T554" s="310" t="s">
        <v>2898</v>
      </c>
      <c r="U554" s="310" t="s">
        <v>2898</v>
      </c>
      <c r="V554" s="310" t="s">
        <v>2898</v>
      </c>
      <c r="W554" s="310" t="s">
        <v>2898</v>
      </c>
      <c r="X554" s="310" t="s">
        <v>2898</v>
      </c>
      <c r="Y554" s="310" t="s">
        <v>2898</v>
      </c>
      <c r="Z554" s="310" t="s">
        <v>2898</v>
      </c>
      <c r="AA554" s="310" t="s">
        <v>2898</v>
      </c>
      <c r="AB554" s="310" t="s">
        <v>2898</v>
      </c>
      <c r="AC554" s="310" t="s">
        <v>2898</v>
      </c>
      <c r="AD554" s="310" t="s">
        <v>2898</v>
      </c>
      <c r="AE554" s="310" t="s">
        <v>2898</v>
      </c>
      <c r="AF554" s="310" t="s">
        <v>2898</v>
      </c>
      <c r="AG554" s="310" t="s">
        <v>2898</v>
      </c>
      <c r="AH554" s="310" t="s">
        <v>2898</v>
      </c>
      <c r="AI554" s="310" t="s">
        <v>2898</v>
      </c>
      <c r="AJ554" s="310" t="s">
        <v>2898</v>
      </c>
      <c r="AK554" s="310" t="s">
        <v>2898</v>
      </c>
      <c r="AL554" s="310" t="s">
        <v>2898</v>
      </c>
    </row>
    <row r="555" spans="3:38" hidden="1" outlineLevel="1" x14ac:dyDescent="0.3">
      <c r="C555" s="521" t="s">
        <v>3140</v>
      </c>
      <c r="D555" s="590" t="s">
        <v>3596</v>
      </c>
      <c r="E555" s="310" t="s">
        <v>2898</v>
      </c>
      <c r="F555" s="310" t="s">
        <v>2898</v>
      </c>
      <c r="G555" s="310" t="s">
        <v>2898</v>
      </c>
      <c r="H555" s="310" t="s">
        <v>2898</v>
      </c>
      <c r="I555" s="310" t="s">
        <v>2898</v>
      </c>
      <c r="J555" s="310" t="s">
        <v>2898</v>
      </c>
      <c r="K555" s="310" t="s">
        <v>2898</v>
      </c>
      <c r="L555" s="310" t="s">
        <v>2898</v>
      </c>
      <c r="M555" s="310" t="s">
        <v>2898</v>
      </c>
      <c r="N555" s="310" t="s">
        <v>2898</v>
      </c>
      <c r="O555" s="310" t="s">
        <v>2898</v>
      </c>
      <c r="P555" s="310" t="s">
        <v>2898</v>
      </c>
      <c r="Q555" s="310" t="s">
        <v>2898</v>
      </c>
      <c r="R555" s="310" t="s">
        <v>2898</v>
      </c>
      <c r="S555" s="310" t="s">
        <v>2898</v>
      </c>
      <c r="T555" s="310" t="s">
        <v>2898</v>
      </c>
      <c r="U555" s="310" t="s">
        <v>2898</v>
      </c>
      <c r="V555" s="310" t="s">
        <v>2898</v>
      </c>
      <c r="W555" s="310" t="s">
        <v>2898</v>
      </c>
      <c r="X555" s="310" t="s">
        <v>2898</v>
      </c>
      <c r="Y555" s="310" t="s">
        <v>2898</v>
      </c>
      <c r="Z555" s="310" t="s">
        <v>2898</v>
      </c>
      <c r="AA555" s="310" t="s">
        <v>2898</v>
      </c>
      <c r="AB555" s="310" t="s">
        <v>2898</v>
      </c>
      <c r="AC555" s="310" t="s">
        <v>2898</v>
      </c>
      <c r="AD555" s="310" t="s">
        <v>2898</v>
      </c>
      <c r="AE555" s="310" t="s">
        <v>2898</v>
      </c>
      <c r="AF555" s="310" t="s">
        <v>2898</v>
      </c>
      <c r="AG555" s="310" t="s">
        <v>2898</v>
      </c>
      <c r="AH555" s="310" t="s">
        <v>2898</v>
      </c>
      <c r="AI555" s="310" t="s">
        <v>2898</v>
      </c>
      <c r="AJ555" s="310" t="s">
        <v>2898</v>
      </c>
      <c r="AK555" s="310" t="s">
        <v>2898</v>
      </c>
      <c r="AL555" s="310" t="s">
        <v>2898</v>
      </c>
    </row>
    <row r="556" spans="3:38" hidden="1" outlineLevel="1" x14ac:dyDescent="0.3">
      <c r="C556" s="521" t="s">
        <v>3140</v>
      </c>
      <c r="D556" s="590" t="s">
        <v>3597</v>
      </c>
      <c r="E556" s="310" t="s">
        <v>2898</v>
      </c>
      <c r="F556" s="310" t="s">
        <v>2898</v>
      </c>
      <c r="G556" s="310" t="s">
        <v>2898</v>
      </c>
      <c r="H556" s="310" t="s">
        <v>2898</v>
      </c>
      <c r="I556" s="310" t="s">
        <v>2898</v>
      </c>
      <c r="J556" s="310" t="s">
        <v>2898</v>
      </c>
      <c r="K556" s="310" t="s">
        <v>2898</v>
      </c>
      <c r="L556" s="310" t="s">
        <v>2898</v>
      </c>
      <c r="M556" s="310" t="s">
        <v>2898</v>
      </c>
      <c r="N556" s="310" t="s">
        <v>2898</v>
      </c>
      <c r="O556" s="310" t="s">
        <v>2898</v>
      </c>
      <c r="P556" s="310" t="s">
        <v>2898</v>
      </c>
      <c r="Q556" s="310" t="s">
        <v>2898</v>
      </c>
      <c r="R556" s="310" t="s">
        <v>2898</v>
      </c>
      <c r="S556" s="310" t="s">
        <v>2898</v>
      </c>
      <c r="T556" s="310" t="s">
        <v>2898</v>
      </c>
      <c r="U556" s="310" t="s">
        <v>2898</v>
      </c>
      <c r="V556" s="310" t="s">
        <v>2898</v>
      </c>
      <c r="W556" s="310" t="s">
        <v>2898</v>
      </c>
      <c r="X556" s="310" t="s">
        <v>2898</v>
      </c>
      <c r="Y556" s="310" t="s">
        <v>2898</v>
      </c>
      <c r="Z556" s="310" t="s">
        <v>2898</v>
      </c>
      <c r="AA556" s="310" t="s">
        <v>2898</v>
      </c>
      <c r="AB556" s="310" t="s">
        <v>2898</v>
      </c>
      <c r="AC556" s="310" t="s">
        <v>2898</v>
      </c>
      <c r="AD556" s="310" t="s">
        <v>2898</v>
      </c>
      <c r="AE556" s="310" t="s">
        <v>2898</v>
      </c>
      <c r="AF556" s="310" t="s">
        <v>2898</v>
      </c>
      <c r="AG556" s="310" t="s">
        <v>2898</v>
      </c>
      <c r="AH556" s="310" t="s">
        <v>2898</v>
      </c>
      <c r="AI556" s="310" t="s">
        <v>2898</v>
      </c>
      <c r="AJ556" s="310" t="s">
        <v>2898</v>
      </c>
      <c r="AK556" s="310" t="s">
        <v>2898</v>
      </c>
      <c r="AL556" s="310" t="s">
        <v>2898</v>
      </c>
    </row>
    <row r="557" spans="3:38" hidden="1" outlineLevel="1" x14ac:dyDescent="0.3">
      <c r="C557" s="521" t="s">
        <v>3140</v>
      </c>
      <c r="D557" s="590" t="s">
        <v>3598</v>
      </c>
      <c r="E557" s="310" t="s">
        <v>2898</v>
      </c>
      <c r="F557" s="310" t="s">
        <v>2898</v>
      </c>
      <c r="G557" s="310" t="s">
        <v>2898</v>
      </c>
      <c r="H557" s="310" t="s">
        <v>2898</v>
      </c>
      <c r="I557" s="310" t="s">
        <v>2898</v>
      </c>
      <c r="J557" s="310" t="s">
        <v>2898</v>
      </c>
      <c r="K557" s="310" t="s">
        <v>2898</v>
      </c>
      <c r="L557" s="310" t="s">
        <v>2898</v>
      </c>
      <c r="M557" s="310" t="s">
        <v>2898</v>
      </c>
      <c r="N557" s="310" t="s">
        <v>2898</v>
      </c>
      <c r="O557" s="310" t="s">
        <v>2898</v>
      </c>
      <c r="P557" s="310" t="s">
        <v>2898</v>
      </c>
      <c r="Q557" s="310" t="s">
        <v>2898</v>
      </c>
      <c r="R557" s="310" t="s">
        <v>2898</v>
      </c>
      <c r="S557" s="310" t="s">
        <v>2898</v>
      </c>
      <c r="T557" s="310" t="s">
        <v>2898</v>
      </c>
      <c r="U557" s="310" t="s">
        <v>2898</v>
      </c>
      <c r="V557" s="310" t="s">
        <v>2898</v>
      </c>
      <c r="W557" s="310" t="s">
        <v>2898</v>
      </c>
      <c r="X557" s="310" t="s">
        <v>2898</v>
      </c>
      <c r="Y557" s="310" t="s">
        <v>2898</v>
      </c>
      <c r="Z557" s="310" t="s">
        <v>2898</v>
      </c>
      <c r="AA557" s="310" t="s">
        <v>2898</v>
      </c>
      <c r="AB557" s="310" t="s">
        <v>2898</v>
      </c>
      <c r="AC557" s="310" t="s">
        <v>2898</v>
      </c>
      <c r="AD557" s="310" t="s">
        <v>2898</v>
      </c>
      <c r="AE557" s="310" t="s">
        <v>2898</v>
      </c>
      <c r="AF557" s="310" t="s">
        <v>2898</v>
      </c>
      <c r="AG557" s="310" t="s">
        <v>2898</v>
      </c>
      <c r="AH557" s="310" t="s">
        <v>2898</v>
      </c>
      <c r="AI557" s="310" t="s">
        <v>2898</v>
      </c>
      <c r="AJ557" s="310" t="s">
        <v>2898</v>
      </c>
      <c r="AK557" s="310" t="s">
        <v>2898</v>
      </c>
      <c r="AL557" s="310" t="s">
        <v>2898</v>
      </c>
    </row>
    <row r="558" spans="3:38" hidden="1" outlineLevel="1" x14ac:dyDescent="0.3">
      <c r="C558" s="521" t="s">
        <v>3140</v>
      </c>
      <c r="D558" s="590" t="s">
        <v>3599</v>
      </c>
      <c r="E558" s="310" t="s">
        <v>2898</v>
      </c>
      <c r="F558" s="310" t="s">
        <v>2898</v>
      </c>
      <c r="G558" s="310" t="s">
        <v>2898</v>
      </c>
      <c r="H558" s="310" t="s">
        <v>2898</v>
      </c>
      <c r="I558" s="310" t="s">
        <v>2898</v>
      </c>
      <c r="J558" s="310" t="s">
        <v>2898</v>
      </c>
      <c r="K558" s="310" t="s">
        <v>2898</v>
      </c>
      <c r="L558" s="310" t="s">
        <v>2898</v>
      </c>
      <c r="M558" s="310" t="s">
        <v>2898</v>
      </c>
      <c r="N558" s="310" t="s">
        <v>2898</v>
      </c>
      <c r="O558" s="310" t="s">
        <v>2898</v>
      </c>
      <c r="P558" s="310" t="s">
        <v>2898</v>
      </c>
      <c r="Q558" s="310" t="s">
        <v>2898</v>
      </c>
      <c r="R558" s="310" t="s">
        <v>2898</v>
      </c>
      <c r="S558" s="310" t="s">
        <v>2898</v>
      </c>
      <c r="T558" s="310" t="s">
        <v>2898</v>
      </c>
      <c r="U558" s="310" t="s">
        <v>2898</v>
      </c>
      <c r="V558" s="310" t="s">
        <v>2898</v>
      </c>
      <c r="W558" s="310" t="s">
        <v>2898</v>
      </c>
      <c r="X558" s="310" t="s">
        <v>2898</v>
      </c>
      <c r="Y558" s="310" t="s">
        <v>2898</v>
      </c>
      <c r="Z558" s="310" t="s">
        <v>2898</v>
      </c>
      <c r="AA558" s="310" t="s">
        <v>2898</v>
      </c>
      <c r="AB558" s="310" t="s">
        <v>2898</v>
      </c>
      <c r="AC558" s="310" t="s">
        <v>2898</v>
      </c>
      <c r="AD558" s="310" t="s">
        <v>2898</v>
      </c>
      <c r="AE558" s="310" t="s">
        <v>2898</v>
      </c>
      <c r="AF558" s="310" t="s">
        <v>2898</v>
      </c>
      <c r="AG558" s="310" t="s">
        <v>2898</v>
      </c>
      <c r="AH558" s="310" t="s">
        <v>2898</v>
      </c>
      <c r="AI558" s="310" t="s">
        <v>2898</v>
      </c>
      <c r="AJ558" s="310" t="s">
        <v>2898</v>
      </c>
      <c r="AK558" s="310" t="s">
        <v>2898</v>
      </c>
      <c r="AL558" s="310" t="s">
        <v>2898</v>
      </c>
    </row>
    <row r="559" spans="3:38" hidden="1" outlineLevel="1" x14ac:dyDescent="0.3">
      <c r="C559" s="521" t="s">
        <v>3140</v>
      </c>
      <c r="D559" s="590" t="s">
        <v>3600</v>
      </c>
      <c r="E559" s="310" t="s">
        <v>2898</v>
      </c>
      <c r="F559" s="310" t="s">
        <v>2898</v>
      </c>
      <c r="G559" s="310" t="s">
        <v>2898</v>
      </c>
      <c r="H559" s="310" t="s">
        <v>2898</v>
      </c>
      <c r="I559" s="310" t="s">
        <v>2898</v>
      </c>
      <c r="J559" s="310" t="s">
        <v>2898</v>
      </c>
      <c r="K559" s="310" t="s">
        <v>2898</v>
      </c>
      <c r="L559" s="310" t="s">
        <v>2898</v>
      </c>
      <c r="M559" s="310" t="s">
        <v>2898</v>
      </c>
      <c r="N559" s="310" t="s">
        <v>2898</v>
      </c>
      <c r="O559" s="310" t="s">
        <v>2898</v>
      </c>
      <c r="P559" s="310" t="s">
        <v>2898</v>
      </c>
      <c r="Q559" s="310" t="s">
        <v>2898</v>
      </c>
      <c r="R559" s="310" t="s">
        <v>2898</v>
      </c>
      <c r="S559" s="310" t="s">
        <v>2898</v>
      </c>
      <c r="T559" s="310" t="s">
        <v>2898</v>
      </c>
      <c r="U559" s="310" t="s">
        <v>2898</v>
      </c>
      <c r="V559" s="310" t="s">
        <v>2898</v>
      </c>
      <c r="W559" s="310" t="s">
        <v>2898</v>
      </c>
      <c r="X559" s="310" t="s">
        <v>2898</v>
      </c>
      <c r="Y559" s="310" t="s">
        <v>2898</v>
      </c>
      <c r="Z559" s="310" t="s">
        <v>2898</v>
      </c>
      <c r="AA559" s="310" t="s">
        <v>2898</v>
      </c>
      <c r="AB559" s="310" t="s">
        <v>2898</v>
      </c>
      <c r="AC559" s="310" t="s">
        <v>2898</v>
      </c>
      <c r="AD559" s="310" t="s">
        <v>2898</v>
      </c>
      <c r="AE559" s="310" t="s">
        <v>2898</v>
      </c>
      <c r="AF559" s="310" t="s">
        <v>2898</v>
      </c>
      <c r="AG559" s="310" t="s">
        <v>2898</v>
      </c>
      <c r="AH559" s="310" t="s">
        <v>2898</v>
      </c>
      <c r="AI559" s="310" t="s">
        <v>2898</v>
      </c>
      <c r="AJ559" s="310" t="s">
        <v>2898</v>
      </c>
      <c r="AK559" s="310" t="s">
        <v>2898</v>
      </c>
      <c r="AL559" s="310" t="s">
        <v>2898</v>
      </c>
    </row>
    <row r="560" spans="3:38" hidden="1" outlineLevel="1" x14ac:dyDescent="0.3">
      <c r="C560" s="521" t="s">
        <v>3140</v>
      </c>
      <c r="D560" s="590" t="s">
        <v>3601</v>
      </c>
      <c r="E560" s="310" t="s">
        <v>2898</v>
      </c>
      <c r="F560" s="310" t="s">
        <v>2898</v>
      </c>
      <c r="G560" s="310" t="s">
        <v>2898</v>
      </c>
      <c r="H560" s="310" t="s">
        <v>2898</v>
      </c>
      <c r="I560" s="310" t="s">
        <v>2898</v>
      </c>
      <c r="J560" s="310" t="s">
        <v>2898</v>
      </c>
      <c r="K560" s="310" t="s">
        <v>2898</v>
      </c>
      <c r="L560" s="310" t="s">
        <v>2898</v>
      </c>
      <c r="M560" s="310" t="s">
        <v>2898</v>
      </c>
      <c r="N560" s="310" t="s">
        <v>2898</v>
      </c>
      <c r="O560" s="310" t="s">
        <v>2898</v>
      </c>
      <c r="P560" s="310" t="s">
        <v>2898</v>
      </c>
      <c r="Q560" s="310" t="s">
        <v>2898</v>
      </c>
      <c r="R560" s="310" t="s">
        <v>2898</v>
      </c>
      <c r="S560" s="310" t="s">
        <v>2898</v>
      </c>
      <c r="T560" s="310" t="s">
        <v>2898</v>
      </c>
      <c r="U560" s="310" t="s">
        <v>2898</v>
      </c>
      <c r="V560" s="310" t="s">
        <v>2898</v>
      </c>
      <c r="W560" s="310" t="s">
        <v>2898</v>
      </c>
      <c r="X560" s="310" t="s">
        <v>2898</v>
      </c>
      <c r="Y560" s="310" t="s">
        <v>2898</v>
      </c>
      <c r="Z560" s="310" t="s">
        <v>2898</v>
      </c>
      <c r="AA560" s="310" t="s">
        <v>2898</v>
      </c>
      <c r="AB560" s="310" t="s">
        <v>2898</v>
      </c>
      <c r="AC560" s="310" t="s">
        <v>2898</v>
      </c>
      <c r="AD560" s="310" t="s">
        <v>2898</v>
      </c>
      <c r="AE560" s="310" t="s">
        <v>2898</v>
      </c>
      <c r="AF560" s="310" t="s">
        <v>2898</v>
      </c>
      <c r="AG560" s="310" t="s">
        <v>2898</v>
      </c>
      <c r="AH560" s="310" t="s">
        <v>2898</v>
      </c>
      <c r="AI560" s="310" t="s">
        <v>2898</v>
      </c>
      <c r="AJ560" s="310" t="s">
        <v>2898</v>
      </c>
      <c r="AK560" s="310" t="s">
        <v>2898</v>
      </c>
      <c r="AL560" s="310" t="s">
        <v>2898</v>
      </c>
    </row>
    <row r="561" spans="3:38" hidden="1" outlineLevel="1" x14ac:dyDescent="0.3">
      <c r="C561" s="521" t="s">
        <v>3140</v>
      </c>
      <c r="D561" s="590" t="s">
        <v>3602</v>
      </c>
      <c r="E561" s="310" t="s">
        <v>2898</v>
      </c>
      <c r="F561" s="310" t="s">
        <v>2898</v>
      </c>
      <c r="G561" s="310" t="s">
        <v>2898</v>
      </c>
      <c r="H561" s="310" t="s">
        <v>2898</v>
      </c>
      <c r="I561" s="310" t="s">
        <v>2898</v>
      </c>
      <c r="J561" s="310" t="s">
        <v>2898</v>
      </c>
      <c r="K561" s="310" t="s">
        <v>2898</v>
      </c>
      <c r="L561" s="310" t="s">
        <v>2898</v>
      </c>
      <c r="M561" s="310" t="s">
        <v>2898</v>
      </c>
      <c r="N561" s="310" t="s">
        <v>2898</v>
      </c>
      <c r="O561" s="310" t="s">
        <v>2898</v>
      </c>
      <c r="P561" s="310" t="s">
        <v>2898</v>
      </c>
      <c r="Q561" s="310" t="s">
        <v>2898</v>
      </c>
      <c r="R561" s="310" t="s">
        <v>2898</v>
      </c>
      <c r="S561" s="310" t="s">
        <v>2898</v>
      </c>
      <c r="T561" s="310" t="s">
        <v>2898</v>
      </c>
      <c r="U561" s="310" t="s">
        <v>2898</v>
      </c>
      <c r="V561" s="310" t="s">
        <v>2898</v>
      </c>
      <c r="W561" s="310" t="s">
        <v>2898</v>
      </c>
      <c r="X561" s="310" t="s">
        <v>2898</v>
      </c>
      <c r="Y561" s="310" t="s">
        <v>2898</v>
      </c>
      <c r="Z561" s="310" t="s">
        <v>2898</v>
      </c>
      <c r="AA561" s="310" t="s">
        <v>2898</v>
      </c>
      <c r="AB561" s="310" t="s">
        <v>2898</v>
      </c>
      <c r="AC561" s="310" t="s">
        <v>2898</v>
      </c>
      <c r="AD561" s="310" t="s">
        <v>2898</v>
      </c>
      <c r="AE561" s="310" t="s">
        <v>2898</v>
      </c>
      <c r="AF561" s="310" t="s">
        <v>2898</v>
      </c>
      <c r="AG561" s="310" t="s">
        <v>2898</v>
      </c>
      <c r="AH561" s="310" t="s">
        <v>2898</v>
      </c>
      <c r="AI561" s="310" t="s">
        <v>2898</v>
      </c>
      <c r="AJ561" s="310" t="s">
        <v>2898</v>
      </c>
      <c r="AK561" s="310" t="s">
        <v>2898</v>
      </c>
      <c r="AL561" s="310" t="s">
        <v>2898</v>
      </c>
    </row>
    <row r="562" spans="3:38" hidden="1" outlineLevel="1" x14ac:dyDescent="0.3">
      <c r="C562" s="521" t="s">
        <v>3140</v>
      </c>
      <c r="D562" s="590" t="s">
        <v>3603</v>
      </c>
      <c r="E562" s="310" t="s">
        <v>2898</v>
      </c>
      <c r="F562" s="310" t="s">
        <v>2898</v>
      </c>
      <c r="G562" s="310" t="s">
        <v>2898</v>
      </c>
      <c r="H562" s="310" t="s">
        <v>2898</v>
      </c>
      <c r="I562" s="310" t="s">
        <v>2898</v>
      </c>
      <c r="J562" s="310" t="s">
        <v>2898</v>
      </c>
      <c r="K562" s="310" t="s">
        <v>2898</v>
      </c>
      <c r="L562" s="310" t="s">
        <v>2898</v>
      </c>
      <c r="M562" s="310" t="s">
        <v>2898</v>
      </c>
      <c r="N562" s="310" t="s">
        <v>2898</v>
      </c>
      <c r="O562" s="310" t="s">
        <v>2898</v>
      </c>
      <c r="P562" s="310" t="s">
        <v>2898</v>
      </c>
      <c r="Q562" s="310" t="s">
        <v>2898</v>
      </c>
      <c r="R562" s="310" t="s">
        <v>2898</v>
      </c>
      <c r="S562" s="310" t="s">
        <v>2898</v>
      </c>
      <c r="T562" s="310" t="s">
        <v>2898</v>
      </c>
      <c r="U562" s="310" t="s">
        <v>2898</v>
      </c>
      <c r="V562" s="310" t="s">
        <v>2898</v>
      </c>
      <c r="W562" s="310" t="s">
        <v>2898</v>
      </c>
      <c r="X562" s="310" t="s">
        <v>2898</v>
      </c>
      <c r="Y562" s="310" t="s">
        <v>2898</v>
      </c>
      <c r="Z562" s="310" t="s">
        <v>2898</v>
      </c>
      <c r="AA562" s="310" t="s">
        <v>2898</v>
      </c>
      <c r="AB562" s="310" t="s">
        <v>2898</v>
      </c>
      <c r="AC562" s="310" t="s">
        <v>2898</v>
      </c>
      <c r="AD562" s="310" t="s">
        <v>2898</v>
      </c>
      <c r="AE562" s="310" t="s">
        <v>2898</v>
      </c>
      <c r="AF562" s="310" t="s">
        <v>2898</v>
      </c>
      <c r="AG562" s="310" t="s">
        <v>2898</v>
      </c>
      <c r="AH562" s="310" t="s">
        <v>2898</v>
      </c>
      <c r="AI562" s="310" t="s">
        <v>2898</v>
      </c>
      <c r="AJ562" s="310" t="s">
        <v>2898</v>
      </c>
      <c r="AK562" s="310" t="s">
        <v>2898</v>
      </c>
      <c r="AL562" s="310" t="s">
        <v>2898</v>
      </c>
    </row>
    <row r="563" spans="3:38" hidden="1" outlineLevel="1" x14ac:dyDescent="0.3">
      <c r="C563" s="521" t="s">
        <v>3140</v>
      </c>
      <c r="D563" s="590" t="s">
        <v>3604</v>
      </c>
      <c r="E563" s="310" t="s">
        <v>2898</v>
      </c>
      <c r="F563" s="310" t="s">
        <v>2898</v>
      </c>
      <c r="G563" s="310" t="s">
        <v>2898</v>
      </c>
      <c r="H563" s="310" t="s">
        <v>2898</v>
      </c>
      <c r="I563" s="310" t="s">
        <v>2898</v>
      </c>
      <c r="J563" s="310" t="s">
        <v>2898</v>
      </c>
      <c r="K563" s="310" t="s">
        <v>2898</v>
      </c>
      <c r="L563" s="310" t="s">
        <v>2898</v>
      </c>
      <c r="M563" s="310" t="s">
        <v>2898</v>
      </c>
      <c r="N563" s="310" t="s">
        <v>2898</v>
      </c>
      <c r="O563" s="310" t="s">
        <v>2898</v>
      </c>
      <c r="P563" s="310" t="s">
        <v>2898</v>
      </c>
      <c r="Q563" s="310" t="s">
        <v>2898</v>
      </c>
      <c r="R563" s="310" t="s">
        <v>2898</v>
      </c>
      <c r="S563" s="310" t="s">
        <v>2898</v>
      </c>
      <c r="T563" s="310" t="s">
        <v>2898</v>
      </c>
      <c r="U563" s="310" t="s">
        <v>2898</v>
      </c>
      <c r="V563" s="310" t="s">
        <v>2898</v>
      </c>
      <c r="W563" s="310" t="s">
        <v>2898</v>
      </c>
      <c r="X563" s="310" t="s">
        <v>2898</v>
      </c>
      <c r="Y563" s="310" t="s">
        <v>2898</v>
      </c>
      <c r="Z563" s="310" t="s">
        <v>2898</v>
      </c>
      <c r="AA563" s="310" t="s">
        <v>2898</v>
      </c>
      <c r="AB563" s="310" t="s">
        <v>2898</v>
      </c>
      <c r="AC563" s="310" t="s">
        <v>2898</v>
      </c>
      <c r="AD563" s="310" t="s">
        <v>2898</v>
      </c>
      <c r="AE563" s="310" t="s">
        <v>2898</v>
      </c>
      <c r="AF563" s="310" t="s">
        <v>2898</v>
      </c>
      <c r="AG563" s="310" t="s">
        <v>2898</v>
      </c>
      <c r="AH563" s="310" t="s">
        <v>2898</v>
      </c>
      <c r="AI563" s="310" t="s">
        <v>2898</v>
      </c>
      <c r="AJ563" s="310" t="s">
        <v>2898</v>
      </c>
      <c r="AK563" s="310" t="s">
        <v>2898</v>
      </c>
      <c r="AL563" s="310" t="s">
        <v>2898</v>
      </c>
    </row>
    <row r="564" spans="3:38" hidden="1" outlineLevel="1" x14ac:dyDescent="0.3">
      <c r="C564" s="521" t="s">
        <v>3140</v>
      </c>
      <c r="D564" s="590" t="s">
        <v>3605</v>
      </c>
      <c r="E564" s="310" t="s">
        <v>2898</v>
      </c>
      <c r="F564" s="310" t="s">
        <v>2898</v>
      </c>
      <c r="G564" s="310" t="s">
        <v>2898</v>
      </c>
      <c r="H564" s="310" t="s">
        <v>2898</v>
      </c>
      <c r="I564" s="310" t="s">
        <v>2898</v>
      </c>
      <c r="J564" s="310" t="s">
        <v>2898</v>
      </c>
      <c r="K564" s="310" t="s">
        <v>2898</v>
      </c>
      <c r="L564" s="310" t="s">
        <v>2898</v>
      </c>
      <c r="M564" s="310" t="s">
        <v>2898</v>
      </c>
      <c r="N564" s="310" t="s">
        <v>2898</v>
      </c>
      <c r="O564" s="310" t="s">
        <v>2898</v>
      </c>
      <c r="P564" s="310" t="s">
        <v>2898</v>
      </c>
      <c r="Q564" s="310" t="s">
        <v>2898</v>
      </c>
      <c r="R564" s="310" t="s">
        <v>2898</v>
      </c>
      <c r="S564" s="310" t="s">
        <v>2898</v>
      </c>
      <c r="T564" s="310" t="s">
        <v>2898</v>
      </c>
      <c r="U564" s="310" t="s">
        <v>2898</v>
      </c>
      <c r="V564" s="310" t="s">
        <v>2898</v>
      </c>
      <c r="W564" s="310" t="s">
        <v>2898</v>
      </c>
      <c r="X564" s="310" t="s">
        <v>2898</v>
      </c>
      <c r="Y564" s="310" t="s">
        <v>2898</v>
      </c>
      <c r="Z564" s="310" t="s">
        <v>2898</v>
      </c>
      <c r="AA564" s="310" t="s">
        <v>2898</v>
      </c>
      <c r="AB564" s="310" t="s">
        <v>2898</v>
      </c>
      <c r="AC564" s="310" t="s">
        <v>2898</v>
      </c>
      <c r="AD564" s="310" t="s">
        <v>2898</v>
      </c>
      <c r="AE564" s="310" t="s">
        <v>2898</v>
      </c>
      <c r="AF564" s="310" t="s">
        <v>2898</v>
      </c>
      <c r="AG564" s="310" t="s">
        <v>2898</v>
      </c>
      <c r="AH564" s="310" t="s">
        <v>2898</v>
      </c>
      <c r="AI564" s="310" t="s">
        <v>2898</v>
      </c>
      <c r="AJ564" s="310" t="s">
        <v>2898</v>
      </c>
      <c r="AK564" s="310" t="s">
        <v>2898</v>
      </c>
      <c r="AL564" s="310" t="s">
        <v>2898</v>
      </c>
    </row>
    <row r="565" spans="3:38" hidden="1" outlineLevel="1" x14ac:dyDescent="0.3">
      <c r="C565" s="521" t="s">
        <v>3140</v>
      </c>
      <c r="D565" s="590" t="s">
        <v>3606</v>
      </c>
      <c r="E565" s="310" t="s">
        <v>2898</v>
      </c>
      <c r="F565" s="310" t="s">
        <v>2898</v>
      </c>
      <c r="G565" s="310" t="s">
        <v>2898</v>
      </c>
      <c r="H565" s="310" t="s">
        <v>2898</v>
      </c>
      <c r="I565" s="310" t="s">
        <v>2898</v>
      </c>
      <c r="J565" s="310" t="s">
        <v>2898</v>
      </c>
      <c r="K565" s="310" t="s">
        <v>2898</v>
      </c>
      <c r="L565" s="310" t="s">
        <v>2898</v>
      </c>
      <c r="M565" s="310" t="s">
        <v>2898</v>
      </c>
      <c r="N565" s="310" t="s">
        <v>2898</v>
      </c>
      <c r="O565" s="310" t="s">
        <v>2898</v>
      </c>
      <c r="P565" s="310" t="s">
        <v>2898</v>
      </c>
      <c r="Q565" s="310" t="s">
        <v>2898</v>
      </c>
      <c r="R565" s="310" t="s">
        <v>2898</v>
      </c>
      <c r="S565" s="310" t="s">
        <v>2898</v>
      </c>
      <c r="T565" s="310" t="s">
        <v>2898</v>
      </c>
      <c r="U565" s="310" t="s">
        <v>2898</v>
      </c>
      <c r="V565" s="310" t="s">
        <v>2898</v>
      </c>
      <c r="W565" s="310" t="s">
        <v>2898</v>
      </c>
      <c r="X565" s="310" t="s">
        <v>2898</v>
      </c>
      <c r="Y565" s="310" t="s">
        <v>2898</v>
      </c>
      <c r="Z565" s="310" t="s">
        <v>2898</v>
      </c>
      <c r="AA565" s="310" t="s">
        <v>2898</v>
      </c>
      <c r="AB565" s="310" t="s">
        <v>2898</v>
      </c>
      <c r="AC565" s="310" t="s">
        <v>2898</v>
      </c>
      <c r="AD565" s="310" t="s">
        <v>2898</v>
      </c>
      <c r="AE565" s="310" t="s">
        <v>2898</v>
      </c>
      <c r="AF565" s="310" t="s">
        <v>2898</v>
      </c>
      <c r="AG565" s="310" t="s">
        <v>2898</v>
      </c>
      <c r="AH565" s="310" t="s">
        <v>2898</v>
      </c>
      <c r="AI565" s="310" t="s">
        <v>2898</v>
      </c>
      <c r="AJ565" s="310" t="s">
        <v>2898</v>
      </c>
      <c r="AK565" s="310" t="s">
        <v>2898</v>
      </c>
      <c r="AL565" s="310" t="s">
        <v>2898</v>
      </c>
    </row>
    <row r="566" spans="3:38" hidden="1" outlineLevel="1" x14ac:dyDescent="0.3">
      <c r="C566" s="521" t="s">
        <v>3140</v>
      </c>
      <c r="D566" s="590" t="s">
        <v>3607</v>
      </c>
      <c r="E566" s="310" t="s">
        <v>2898</v>
      </c>
      <c r="F566" s="310" t="s">
        <v>2898</v>
      </c>
      <c r="G566" s="310" t="s">
        <v>2898</v>
      </c>
      <c r="H566" s="310" t="s">
        <v>2898</v>
      </c>
      <c r="I566" s="310" t="s">
        <v>2898</v>
      </c>
      <c r="J566" s="310" t="s">
        <v>2898</v>
      </c>
      <c r="K566" s="310" t="s">
        <v>2898</v>
      </c>
      <c r="L566" s="310" t="s">
        <v>2898</v>
      </c>
      <c r="M566" s="310" t="s">
        <v>2898</v>
      </c>
      <c r="N566" s="310" t="s">
        <v>2898</v>
      </c>
      <c r="O566" s="310" t="s">
        <v>2898</v>
      </c>
      <c r="P566" s="310" t="s">
        <v>2898</v>
      </c>
      <c r="Q566" s="310" t="s">
        <v>2898</v>
      </c>
      <c r="R566" s="310" t="s">
        <v>2898</v>
      </c>
      <c r="S566" s="310" t="s">
        <v>2898</v>
      </c>
      <c r="T566" s="310" t="s">
        <v>2898</v>
      </c>
      <c r="U566" s="310" t="s">
        <v>2898</v>
      </c>
      <c r="V566" s="310" t="s">
        <v>2898</v>
      </c>
      <c r="W566" s="310" t="s">
        <v>2898</v>
      </c>
      <c r="X566" s="310" t="s">
        <v>2898</v>
      </c>
      <c r="Y566" s="310" t="s">
        <v>2898</v>
      </c>
      <c r="Z566" s="310" t="s">
        <v>2898</v>
      </c>
      <c r="AA566" s="310" t="s">
        <v>2898</v>
      </c>
      <c r="AB566" s="310" t="s">
        <v>2898</v>
      </c>
      <c r="AC566" s="310" t="s">
        <v>2898</v>
      </c>
      <c r="AD566" s="310" t="s">
        <v>2898</v>
      </c>
      <c r="AE566" s="310" t="s">
        <v>2898</v>
      </c>
      <c r="AF566" s="310" t="s">
        <v>2898</v>
      </c>
      <c r="AG566" s="310" t="s">
        <v>2898</v>
      </c>
      <c r="AH566" s="310" t="s">
        <v>2898</v>
      </c>
      <c r="AI566" s="310" t="s">
        <v>2898</v>
      </c>
      <c r="AJ566" s="310" t="s">
        <v>2898</v>
      </c>
      <c r="AK566" s="310" t="s">
        <v>2898</v>
      </c>
      <c r="AL566" s="310" t="s">
        <v>2898</v>
      </c>
    </row>
    <row r="567" spans="3:38" hidden="1" outlineLevel="1" x14ac:dyDescent="0.3">
      <c r="C567" s="521" t="s">
        <v>3140</v>
      </c>
      <c r="D567" s="590" t="s">
        <v>3608</v>
      </c>
      <c r="E567" s="310" t="s">
        <v>2898</v>
      </c>
      <c r="F567" s="310" t="s">
        <v>2898</v>
      </c>
      <c r="G567" s="310" t="s">
        <v>2898</v>
      </c>
      <c r="H567" s="310" t="s">
        <v>2898</v>
      </c>
      <c r="I567" s="310" t="s">
        <v>2898</v>
      </c>
      <c r="J567" s="310" t="s">
        <v>2898</v>
      </c>
      <c r="K567" s="310" t="s">
        <v>2898</v>
      </c>
      <c r="L567" s="310" t="s">
        <v>2898</v>
      </c>
      <c r="M567" s="310" t="s">
        <v>2898</v>
      </c>
      <c r="N567" s="310" t="s">
        <v>2898</v>
      </c>
      <c r="O567" s="310" t="s">
        <v>2898</v>
      </c>
      <c r="P567" s="310" t="s">
        <v>2898</v>
      </c>
      <c r="Q567" s="310" t="s">
        <v>2898</v>
      </c>
      <c r="R567" s="310" t="s">
        <v>2898</v>
      </c>
      <c r="S567" s="310" t="s">
        <v>2898</v>
      </c>
      <c r="T567" s="310" t="s">
        <v>2898</v>
      </c>
      <c r="U567" s="310" t="s">
        <v>2898</v>
      </c>
      <c r="V567" s="310" t="s">
        <v>2898</v>
      </c>
      <c r="W567" s="310" t="s">
        <v>2898</v>
      </c>
      <c r="X567" s="310" t="s">
        <v>2898</v>
      </c>
      <c r="Y567" s="310" t="s">
        <v>2898</v>
      </c>
      <c r="Z567" s="310" t="s">
        <v>2898</v>
      </c>
      <c r="AA567" s="310" t="s">
        <v>2898</v>
      </c>
      <c r="AB567" s="310" t="s">
        <v>2898</v>
      </c>
      <c r="AC567" s="310" t="s">
        <v>2898</v>
      </c>
      <c r="AD567" s="310" t="s">
        <v>2898</v>
      </c>
      <c r="AE567" s="310" t="s">
        <v>2898</v>
      </c>
      <c r="AF567" s="310" t="s">
        <v>2898</v>
      </c>
      <c r="AG567" s="310" t="s">
        <v>2898</v>
      </c>
      <c r="AH567" s="310" t="s">
        <v>2898</v>
      </c>
      <c r="AI567" s="310" t="s">
        <v>2898</v>
      </c>
      <c r="AJ567" s="310" t="s">
        <v>2898</v>
      </c>
      <c r="AK567" s="310" t="s">
        <v>2898</v>
      </c>
      <c r="AL567" s="310" t="s">
        <v>2898</v>
      </c>
    </row>
    <row r="568" spans="3:38" hidden="1" outlineLevel="1" x14ac:dyDescent="0.3">
      <c r="C568" s="521" t="s">
        <v>3140</v>
      </c>
      <c r="D568" s="590" t="s">
        <v>3609</v>
      </c>
      <c r="E568" s="310" t="s">
        <v>2898</v>
      </c>
      <c r="F568" s="310" t="s">
        <v>2898</v>
      </c>
      <c r="G568" s="310" t="s">
        <v>2898</v>
      </c>
      <c r="H568" s="310" t="s">
        <v>2898</v>
      </c>
      <c r="I568" s="310" t="s">
        <v>2898</v>
      </c>
      <c r="J568" s="310" t="s">
        <v>2898</v>
      </c>
      <c r="K568" s="310" t="s">
        <v>2898</v>
      </c>
      <c r="L568" s="310" t="s">
        <v>2898</v>
      </c>
      <c r="M568" s="310" t="s">
        <v>2898</v>
      </c>
      <c r="N568" s="310" t="s">
        <v>2898</v>
      </c>
      <c r="O568" s="310" t="s">
        <v>2898</v>
      </c>
      <c r="P568" s="310" t="s">
        <v>2898</v>
      </c>
      <c r="Q568" s="310" t="s">
        <v>2898</v>
      </c>
      <c r="R568" s="310" t="s">
        <v>2898</v>
      </c>
      <c r="S568" s="310" t="s">
        <v>2898</v>
      </c>
      <c r="T568" s="310" t="s">
        <v>2898</v>
      </c>
      <c r="U568" s="310" t="s">
        <v>2898</v>
      </c>
      <c r="V568" s="310" t="s">
        <v>2898</v>
      </c>
      <c r="W568" s="310" t="s">
        <v>2898</v>
      </c>
      <c r="X568" s="310" t="s">
        <v>2898</v>
      </c>
      <c r="Y568" s="310" t="s">
        <v>2898</v>
      </c>
      <c r="Z568" s="310" t="s">
        <v>2898</v>
      </c>
      <c r="AA568" s="310" t="s">
        <v>2898</v>
      </c>
      <c r="AB568" s="310" t="s">
        <v>2898</v>
      </c>
      <c r="AC568" s="310" t="s">
        <v>2898</v>
      </c>
      <c r="AD568" s="310" t="s">
        <v>2898</v>
      </c>
      <c r="AE568" s="310" t="s">
        <v>2898</v>
      </c>
      <c r="AF568" s="310" t="s">
        <v>2898</v>
      </c>
      <c r="AG568" s="310" t="s">
        <v>2898</v>
      </c>
      <c r="AH568" s="310" t="s">
        <v>2898</v>
      </c>
      <c r="AI568" s="310" t="s">
        <v>2898</v>
      </c>
      <c r="AJ568" s="310" t="s">
        <v>2898</v>
      </c>
      <c r="AK568" s="310" t="s">
        <v>2898</v>
      </c>
      <c r="AL568" s="310" t="s">
        <v>2898</v>
      </c>
    </row>
    <row r="569" spans="3:38" hidden="1" outlineLevel="1" x14ac:dyDescent="0.3">
      <c r="C569" s="521" t="s">
        <v>3140</v>
      </c>
      <c r="D569" s="590" t="s">
        <v>3610</v>
      </c>
      <c r="E569" s="310" t="s">
        <v>2898</v>
      </c>
      <c r="F569" s="310" t="s">
        <v>2898</v>
      </c>
      <c r="G569" s="310" t="s">
        <v>2898</v>
      </c>
      <c r="H569" s="310" t="s">
        <v>2898</v>
      </c>
      <c r="I569" s="310" t="s">
        <v>2898</v>
      </c>
      <c r="J569" s="310" t="s">
        <v>2898</v>
      </c>
      <c r="K569" s="310" t="s">
        <v>2898</v>
      </c>
      <c r="L569" s="310" t="s">
        <v>2898</v>
      </c>
      <c r="M569" s="310" t="s">
        <v>2898</v>
      </c>
      <c r="N569" s="310" t="s">
        <v>2898</v>
      </c>
      <c r="O569" s="310" t="s">
        <v>2898</v>
      </c>
      <c r="P569" s="310" t="s">
        <v>2898</v>
      </c>
      <c r="Q569" s="310" t="s">
        <v>2898</v>
      </c>
      <c r="R569" s="310" t="s">
        <v>2898</v>
      </c>
      <c r="S569" s="310" t="s">
        <v>2898</v>
      </c>
      <c r="T569" s="310" t="s">
        <v>2898</v>
      </c>
      <c r="U569" s="310" t="s">
        <v>2898</v>
      </c>
      <c r="V569" s="310" t="s">
        <v>2898</v>
      </c>
      <c r="W569" s="310" t="s">
        <v>2898</v>
      </c>
      <c r="X569" s="310" t="s">
        <v>2898</v>
      </c>
      <c r="Y569" s="310" t="s">
        <v>2898</v>
      </c>
      <c r="Z569" s="310" t="s">
        <v>2898</v>
      </c>
      <c r="AA569" s="310" t="s">
        <v>2898</v>
      </c>
      <c r="AB569" s="310" t="s">
        <v>2898</v>
      </c>
      <c r="AC569" s="310" t="s">
        <v>2898</v>
      </c>
      <c r="AD569" s="310" t="s">
        <v>2898</v>
      </c>
      <c r="AE569" s="310" t="s">
        <v>2898</v>
      </c>
      <c r="AF569" s="310" t="s">
        <v>2898</v>
      </c>
      <c r="AG569" s="310" t="s">
        <v>2898</v>
      </c>
      <c r="AH569" s="310" t="s">
        <v>2898</v>
      </c>
      <c r="AI569" s="310" t="s">
        <v>2898</v>
      </c>
      <c r="AJ569" s="310" t="s">
        <v>2898</v>
      </c>
      <c r="AK569" s="310" t="s">
        <v>2898</v>
      </c>
      <c r="AL569" s="310" t="s">
        <v>2898</v>
      </c>
    </row>
    <row r="570" spans="3:38" hidden="1" outlineLevel="1" x14ac:dyDescent="0.3">
      <c r="C570" s="521" t="s">
        <v>3140</v>
      </c>
      <c r="D570" s="590" t="s">
        <v>3611</v>
      </c>
      <c r="E570" s="310" t="s">
        <v>2898</v>
      </c>
      <c r="F570" s="310" t="s">
        <v>2898</v>
      </c>
      <c r="G570" s="310" t="s">
        <v>2898</v>
      </c>
      <c r="H570" s="310" t="s">
        <v>2898</v>
      </c>
      <c r="I570" s="310" t="s">
        <v>2898</v>
      </c>
      <c r="J570" s="310" t="s">
        <v>2898</v>
      </c>
      <c r="K570" s="310" t="s">
        <v>2898</v>
      </c>
      <c r="L570" s="310" t="s">
        <v>2898</v>
      </c>
      <c r="M570" s="310" t="s">
        <v>2898</v>
      </c>
      <c r="N570" s="310" t="s">
        <v>2898</v>
      </c>
      <c r="O570" s="310" t="s">
        <v>2898</v>
      </c>
      <c r="P570" s="310" t="s">
        <v>2898</v>
      </c>
      <c r="Q570" s="310" t="s">
        <v>2898</v>
      </c>
      <c r="R570" s="310" t="s">
        <v>2898</v>
      </c>
      <c r="S570" s="310" t="s">
        <v>2898</v>
      </c>
      <c r="T570" s="310" t="s">
        <v>2898</v>
      </c>
      <c r="U570" s="310" t="s">
        <v>2898</v>
      </c>
      <c r="V570" s="310" t="s">
        <v>2898</v>
      </c>
      <c r="W570" s="310" t="s">
        <v>2898</v>
      </c>
      <c r="X570" s="310" t="s">
        <v>2898</v>
      </c>
      <c r="Y570" s="310" t="s">
        <v>2898</v>
      </c>
      <c r="Z570" s="310" t="s">
        <v>2898</v>
      </c>
      <c r="AA570" s="310" t="s">
        <v>2898</v>
      </c>
      <c r="AB570" s="310" t="s">
        <v>2898</v>
      </c>
      <c r="AC570" s="310" t="s">
        <v>2898</v>
      </c>
      <c r="AD570" s="310" t="s">
        <v>2898</v>
      </c>
      <c r="AE570" s="310" t="s">
        <v>2898</v>
      </c>
      <c r="AF570" s="310" t="s">
        <v>2898</v>
      </c>
      <c r="AG570" s="310" t="s">
        <v>2898</v>
      </c>
      <c r="AH570" s="310" t="s">
        <v>2898</v>
      </c>
      <c r="AI570" s="310" t="s">
        <v>2898</v>
      </c>
      <c r="AJ570" s="310" t="s">
        <v>2898</v>
      </c>
      <c r="AK570" s="310" t="s">
        <v>2898</v>
      </c>
      <c r="AL570" s="310" t="s">
        <v>2898</v>
      </c>
    </row>
    <row r="571" spans="3:38" hidden="1" outlineLevel="1" x14ac:dyDescent="0.3">
      <c r="C571" s="521" t="s">
        <v>3140</v>
      </c>
      <c r="D571" s="590" t="s">
        <v>3612</v>
      </c>
      <c r="E571" s="310" t="s">
        <v>2898</v>
      </c>
      <c r="F571" s="310" t="s">
        <v>2898</v>
      </c>
      <c r="G571" s="310" t="s">
        <v>2898</v>
      </c>
      <c r="H571" s="310" t="s">
        <v>2898</v>
      </c>
      <c r="I571" s="310" t="s">
        <v>2898</v>
      </c>
      <c r="J571" s="310" t="s">
        <v>2898</v>
      </c>
      <c r="K571" s="310" t="s">
        <v>2898</v>
      </c>
      <c r="L571" s="310" t="s">
        <v>2898</v>
      </c>
      <c r="M571" s="310" t="s">
        <v>2898</v>
      </c>
      <c r="N571" s="310" t="s">
        <v>2898</v>
      </c>
      <c r="O571" s="310" t="s">
        <v>2898</v>
      </c>
      <c r="P571" s="310" t="s">
        <v>2898</v>
      </c>
      <c r="Q571" s="310" t="s">
        <v>2898</v>
      </c>
      <c r="R571" s="310" t="s">
        <v>2898</v>
      </c>
      <c r="S571" s="310" t="s">
        <v>2898</v>
      </c>
      <c r="T571" s="310" t="s">
        <v>2898</v>
      </c>
      <c r="U571" s="310" t="s">
        <v>2898</v>
      </c>
      <c r="V571" s="310" t="s">
        <v>2898</v>
      </c>
      <c r="W571" s="310" t="s">
        <v>2898</v>
      </c>
      <c r="X571" s="310" t="s">
        <v>2898</v>
      </c>
      <c r="Y571" s="310" t="s">
        <v>2898</v>
      </c>
      <c r="Z571" s="310" t="s">
        <v>2898</v>
      </c>
      <c r="AA571" s="310" t="s">
        <v>2898</v>
      </c>
      <c r="AB571" s="310" t="s">
        <v>2898</v>
      </c>
      <c r="AC571" s="310" t="s">
        <v>2898</v>
      </c>
      <c r="AD571" s="310" t="s">
        <v>2898</v>
      </c>
      <c r="AE571" s="310" t="s">
        <v>2898</v>
      </c>
      <c r="AF571" s="310" t="s">
        <v>2898</v>
      </c>
      <c r="AG571" s="310" t="s">
        <v>2898</v>
      </c>
      <c r="AH571" s="310" t="s">
        <v>2898</v>
      </c>
      <c r="AI571" s="310" t="s">
        <v>2898</v>
      </c>
      <c r="AJ571" s="310" t="s">
        <v>2898</v>
      </c>
      <c r="AK571" s="310" t="s">
        <v>2898</v>
      </c>
      <c r="AL571" s="310" t="s">
        <v>2898</v>
      </c>
    </row>
    <row r="572" spans="3:38" hidden="1" outlineLevel="1" x14ac:dyDescent="0.3">
      <c r="C572" s="521" t="s">
        <v>3140</v>
      </c>
      <c r="D572" s="590" t="s">
        <v>3613</v>
      </c>
      <c r="E572" s="310" t="s">
        <v>2898</v>
      </c>
      <c r="F572" s="310" t="s">
        <v>2898</v>
      </c>
      <c r="G572" s="310" t="s">
        <v>2898</v>
      </c>
      <c r="H572" s="310" t="s">
        <v>2898</v>
      </c>
      <c r="I572" s="310" t="s">
        <v>2898</v>
      </c>
      <c r="J572" s="310" t="s">
        <v>2898</v>
      </c>
      <c r="K572" s="310" t="s">
        <v>2898</v>
      </c>
      <c r="L572" s="310" t="s">
        <v>2898</v>
      </c>
      <c r="M572" s="310" t="s">
        <v>2898</v>
      </c>
      <c r="N572" s="310" t="s">
        <v>2898</v>
      </c>
      <c r="O572" s="310" t="s">
        <v>2898</v>
      </c>
      <c r="P572" s="310" t="s">
        <v>2898</v>
      </c>
      <c r="Q572" s="310" t="s">
        <v>2898</v>
      </c>
      <c r="R572" s="310" t="s">
        <v>2898</v>
      </c>
      <c r="S572" s="310" t="s">
        <v>2898</v>
      </c>
      <c r="T572" s="310" t="s">
        <v>2898</v>
      </c>
      <c r="U572" s="310" t="s">
        <v>2898</v>
      </c>
      <c r="V572" s="310" t="s">
        <v>2898</v>
      </c>
      <c r="W572" s="310" t="s">
        <v>2898</v>
      </c>
      <c r="X572" s="310" t="s">
        <v>2898</v>
      </c>
      <c r="Y572" s="310" t="s">
        <v>2898</v>
      </c>
      <c r="Z572" s="310" t="s">
        <v>2898</v>
      </c>
      <c r="AA572" s="310" t="s">
        <v>2898</v>
      </c>
      <c r="AB572" s="310" t="s">
        <v>2898</v>
      </c>
      <c r="AC572" s="310" t="s">
        <v>2898</v>
      </c>
      <c r="AD572" s="310" t="s">
        <v>2898</v>
      </c>
      <c r="AE572" s="310" t="s">
        <v>2898</v>
      </c>
      <c r="AF572" s="310" t="s">
        <v>2898</v>
      </c>
      <c r="AG572" s="310" t="s">
        <v>2898</v>
      </c>
      <c r="AH572" s="310" t="s">
        <v>2898</v>
      </c>
      <c r="AI572" s="310" t="s">
        <v>2898</v>
      </c>
      <c r="AJ572" s="310" t="s">
        <v>2898</v>
      </c>
      <c r="AK572" s="310" t="s">
        <v>2898</v>
      </c>
      <c r="AL572" s="310" t="s">
        <v>2898</v>
      </c>
    </row>
    <row r="573" spans="3:38" hidden="1" outlineLevel="1" x14ac:dyDescent="0.3">
      <c r="C573" s="521" t="s">
        <v>3140</v>
      </c>
      <c r="D573" s="590" t="s">
        <v>3614</v>
      </c>
      <c r="E573" s="310" t="s">
        <v>2898</v>
      </c>
      <c r="F573" s="310" t="s">
        <v>2898</v>
      </c>
      <c r="G573" s="310" t="s">
        <v>2898</v>
      </c>
      <c r="H573" s="310" t="s">
        <v>2898</v>
      </c>
      <c r="I573" s="310" t="s">
        <v>2898</v>
      </c>
      <c r="J573" s="310" t="s">
        <v>2898</v>
      </c>
      <c r="K573" s="310" t="s">
        <v>2898</v>
      </c>
      <c r="L573" s="310" t="s">
        <v>2898</v>
      </c>
      <c r="M573" s="310" t="s">
        <v>2898</v>
      </c>
      <c r="N573" s="310" t="s">
        <v>2898</v>
      </c>
      <c r="O573" s="310" t="s">
        <v>2898</v>
      </c>
      <c r="P573" s="310" t="s">
        <v>2898</v>
      </c>
      <c r="Q573" s="310" t="s">
        <v>2898</v>
      </c>
      <c r="R573" s="310" t="s">
        <v>2898</v>
      </c>
      <c r="S573" s="310" t="s">
        <v>2898</v>
      </c>
      <c r="T573" s="310" t="s">
        <v>2898</v>
      </c>
      <c r="U573" s="310" t="s">
        <v>2898</v>
      </c>
      <c r="V573" s="310" t="s">
        <v>2898</v>
      </c>
      <c r="W573" s="310" t="s">
        <v>2898</v>
      </c>
      <c r="X573" s="310" t="s">
        <v>2898</v>
      </c>
      <c r="Y573" s="310" t="s">
        <v>2898</v>
      </c>
      <c r="Z573" s="310" t="s">
        <v>2898</v>
      </c>
      <c r="AA573" s="310" t="s">
        <v>2898</v>
      </c>
      <c r="AB573" s="310" t="s">
        <v>2898</v>
      </c>
      <c r="AC573" s="310" t="s">
        <v>2898</v>
      </c>
      <c r="AD573" s="310" t="s">
        <v>2898</v>
      </c>
      <c r="AE573" s="310" t="s">
        <v>2898</v>
      </c>
      <c r="AF573" s="310" t="s">
        <v>2898</v>
      </c>
      <c r="AG573" s="310" t="s">
        <v>2898</v>
      </c>
      <c r="AH573" s="310" t="s">
        <v>2898</v>
      </c>
      <c r="AI573" s="310" t="s">
        <v>2898</v>
      </c>
      <c r="AJ573" s="310" t="s">
        <v>2898</v>
      </c>
      <c r="AK573" s="310" t="s">
        <v>2898</v>
      </c>
      <c r="AL573" s="310" t="s">
        <v>2898</v>
      </c>
    </row>
    <row r="574" spans="3:38" hidden="1" outlineLevel="1" x14ac:dyDescent="0.3">
      <c r="C574" s="521" t="s">
        <v>3140</v>
      </c>
      <c r="D574" s="590" t="s">
        <v>3615</v>
      </c>
      <c r="E574" s="310" t="s">
        <v>2898</v>
      </c>
      <c r="F574" s="310" t="s">
        <v>2898</v>
      </c>
      <c r="G574" s="310" t="s">
        <v>2898</v>
      </c>
      <c r="H574" s="310" t="s">
        <v>2898</v>
      </c>
      <c r="I574" s="310" t="s">
        <v>2898</v>
      </c>
      <c r="J574" s="310" t="s">
        <v>2898</v>
      </c>
      <c r="K574" s="310" t="s">
        <v>2898</v>
      </c>
      <c r="L574" s="310" t="s">
        <v>2898</v>
      </c>
      <c r="M574" s="310" t="s">
        <v>2898</v>
      </c>
      <c r="N574" s="310" t="s">
        <v>2898</v>
      </c>
      <c r="O574" s="310" t="s">
        <v>2898</v>
      </c>
      <c r="P574" s="310" t="s">
        <v>2898</v>
      </c>
      <c r="Q574" s="310" t="s">
        <v>2898</v>
      </c>
      <c r="R574" s="310" t="s">
        <v>2898</v>
      </c>
      <c r="S574" s="310" t="s">
        <v>2898</v>
      </c>
      <c r="T574" s="310" t="s">
        <v>2898</v>
      </c>
      <c r="U574" s="310" t="s">
        <v>2898</v>
      </c>
      <c r="V574" s="310" t="s">
        <v>2898</v>
      </c>
      <c r="W574" s="310" t="s">
        <v>2898</v>
      </c>
      <c r="X574" s="310" t="s">
        <v>2898</v>
      </c>
      <c r="Y574" s="310" t="s">
        <v>2898</v>
      </c>
      <c r="Z574" s="310" t="s">
        <v>2898</v>
      </c>
      <c r="AA574" s="310" t="s">
        <v>2898</v>
      </c>
      <c r="AB574" s="310" t="s">
        <v>2898</v>
      </c>
      <c r="AC574" s="310" t="s">
        <v>2898</v>
      </c>
      <c r="AD574" s="310" t="s">
        <v>2898</v>
      </c>
      <c r="AE574" s="310" t="s">
        <v>2898</v>
      </c>
      <c r="AF574" s="310" t="s">
        <v>2898</v>
      </c>
      <c r="AG574" s="310" t="s">
        <v>2898</v>
      </c>
      <c r="AH574" s="310" t="s">
        <v>2898</v>
      </c>
      <c r="AI574" s="310" t="s">
        <v>2898</v>
      </c>
      <c r="AJ574" s="310" t="s">
        <v>2898</v>
      </c>
      <c r="AK574" s="310" t="s">
        <v>2898</v>
      </c>
      <c r="AL574" s="310" t="s">
        <v>2898</v>
      </c>
    </row>
    <row r="575" spans="3:38" hidden="1" outlineLevel="1" x14ac:dyDescent="0.3">
      <c r="C575" s="521" t="s">
        <v>3140</v>
      </c>
      <c r="D575" s="590" t="s">
        <v>3616</v>
      </c>
      <c r="E575" s="310" t="s">
        <v>2898</v>
      </c>
      <c r="F575" s="310" t="s">
        <v>2898</v>
      </c>
      <c r="G575" s="310" t="s">
        <v>2898</v>
      </c>
      <c r="H575" s="310" t="s">
        <v>2898</v>
      </c>
      <c r="I575" s="310" t="s">
        <v>2898</v>
      </c>
      <c r="J575" s="310" t="s">
        <v>2898</v>
      </c>
      <c r="K575" s="310" t="s">
        <v>2898</v>
      </c>
      <c r="L575" s="310" t="s">
        <v>2898</v>
      </c>
      <c r="M575" s="310" t="s">
        <v>2898</v>
      </c>
      <c r="N575" s="310" t="s">
        <v>2898</v>
      </c>
      <c r="O575" s="310" t="s">
        <v>2898</v>
      </c>
      <c r="P575" s="310" t="s">
        <v>2898</v>
      </c>
      <c r="Q575" s="310" t="s">
        <v>2898</v>
      </c>
      <c r="R575" s="310" t="s">
        <v>2898</v>
      </c>
      <c r="S575" s="310" t="s">
        <v>2898</v>
      </c>
      <c r="T575" s="310" t="s">
        <v>2898</v>
      </c>
      <c r="U575" s="310" t="s">
        <v>2898</v>
      </c>
      <c r="V575" s="310" t="s">
        <v>2898</v>
      </c>
      <c r="W575" s="310" t="s">
        <v>2898</v>
      </c>
      <c r="X575" s="310" t="s">
        <v>2898</v>
      </c>
      <c r="Y575" s="310" t="s">
        <v>2898</v>
      </c>
      <c r="Z575" s="310" t="s">
        <v>2898</v>
      </c>
      <c r="AA575" s="310" t="s">
        <v>2898</v>
      </c>
      <c r="AB575" s="310" t="s">
        <v>2898</v>
      </c>
      <c r="AC575" s="310" t="s">
        <v>2898</v>
      </c>
      <c r="AD575" s="310" t="s">
        <v>2898</v>
      </c>
      <c r="AE575" s="310" t="s">
        <v>2898</v>
      </c>
      <c r="AF575" s="310" t="s">
        <v>2898</v>
      </c>
      <c r="AG575" s="310" t="s">
        <v>2898</v>
      </c>
      <c r="AH575" s="310" t="s">
        <v>2898</v>
      </c>
      <c r="AI575" s="310" t="s">
        <v>2898</v>
      </c>
      <c r="AJ575" s="310" t="s">
        <v>2898</v>
      </c>
      <c r="AK575" s="310" t="s">
        <v>2898</v>
      </c>
      <c r="AL575" s="310" t="s">
        <v>2898</v>
      </c>
    </row>
    <row r="576" spans="3:38" hidden="1" outlineLevel="1" x14ac:dyDescent="0.3">
      <c r="C576" s="521" t="s">
        <v>3140</v>
      </c>
      <c r="D576" s="590" t="s">
        <v>3617</v>
      </c>
      <c r="E576" s="310" t="s">
        <v>2898</v>
      </c>
      <c r="F576" s="310" t="s">
        <v>2898</v>
      </c>
      <c r="G576" s="310" t="s">
        <v>2898</v>
      </c>
      <c r="H576" s="310" t="s">
        <v>2898</v>
      </c>
      <c r="I576" s="310" t="s">
        <v>2898</v>
      </c>
      <c r="J576" s="310" t="s">
        <v>2898</v>
      </c>
      <c r="K576" s="310" t="s">
        <v>2898</v>
      </c>
      <c r="L576" s="310" t="s">
        <v>2898</v>
      </c>
      <c r="M576" s="310" t="s">
        <v>2898</v>
      </c>
      <c r="N576" s="310" t="s">
        <v>2898</v>
      </c>
      <c r="O576" s="310" t="s">
        <v>2898</v>
      </c>
      <c r="P576" s="310" t="s">
        <v>2898</v>
      </c>
      <c r="Q576" s="310" t="s">
        <v>2898</v>
      </c>
      <c r="R576" s="310" t="s">
        <v>2898</v>
      </c>
      <c r="S576" s="310" t="s">
        <v>2898</v>
      </c>
      <c r="T576" s="310" t="s">
        <v>2898</v>
      </c>
      <c r="U576" s="310" t="s">
        <v>2898</v>
      </c>
      <c r="V576" s="310" t="s">
        <v>2898</v>
      </c>
      <c r="W576" s="310" t="s">
        <v>2898</v>
      </c>
      <c r="X576" s="310" t="s">
        <v>2898</v>
      </c>
      <c r="Y576" s="310" t="s">
        <v>2898</v>
      </c>
      <c r="Z576" s="310" t="s">
        <v>2898</v>
      </c>
      <c r="AA576" s="310" t="s">
        <v>2898</v>
      </c>
      <c r="AB576" s="310" t="s">
        <v>2898</v>
      </c>
      <c r="AC576" s="310" t="s">
        <v>2898</v>
      </c>
      <c r="AD576" s="310" t="s">
        <v>2898</v>
      </c>
      <c r="AE576" s="310" t="s">
        <v>2898</v>
      </c>
      <c r="AF576" s="310" t="s">
        <v>2898</v>
      </c>
      <c r="AG576" s="310" t="s">
        <v>2898</v>
      </c>
      <c r="AH576" s="310" t="s">
        <v>2898</v>
      </c>
      <c r="AI576" s="310" t="s">
        <v>2898</v>
      </c>
      <c r="AJ576" s="310" t="s">
        <v>2898</v>
      </c>
      <c r="AK576" s="310" t="s">
        <v>2898</v>
      </c>
      <c r="AL576" s="310" t="s">
        <v>2898</v>
      </c>
    </row>
    <row r="577" spans="3:38" hidden="1" outlineLevel="1" x14ac:dyDescent="0.3">
      <c r="C577" s="521" t="s">
        <v>3140</v>
      </c>
      <c r="D577" s="590" t="s">
        <v>3618</v>
      </c>
      <c r="E577" s="310" t="s">
        <v>2898</v>
      </c>
      <c r="F577" s="310" t="s">
        <v>2898</v>
      </c>
      <c r="G577" s="310" t="s">
        <v>2898</v>
      </c>
      <c r="H577" s="310" t="s">
        <v>2898</v>
      </c>
      <c r="I577" s="310" t="s">
        <v>2898</v>
      </c>
      <c r="J577" s="310" t="s">
        <v>2898</v>
      </c>
      <c r="K577" s="310" t="s">
        <v>2898</v>
      </c>
      <c r="L577" s="310" t="s">
        <v>2898</v>
      </c>
      <c r="M577" s="310" t="s">
        <v>2898</v>
      </c>
      <c r="N577" s="310" t="s">
        <v>2898</v>
      </c>
      <c r="O577" s="310" t="s">
        <v>2898</v>
      </c>
      <c r="P577" s="310" t="s">
        <v>2898</v>
      </c>
      <c r="Q577" s="310" t="s">
        <v>2898</v>
      </c>
      <c r="R577" s="310" t="s">
        <v>2898</v>
      </c>
      <c r="S577" s="310" t="s">
        <v>2898</v>
      </c>
      <c r="T577" s="310" t="s">
        <v>2898</v>
      </c>
      <c r="U577" s="310" t="s">
        <v>2898</v>
      </c>
      <c r="V577" s="310" t="s">
        <v>2898</v>
      </c>
      <c r="W577" s="310" t="s">
        <v>2898</v>
      </c>
      <c r="X577" s="310" t="s">
        <v>2898</v>
      </c>
      <c r="Y577" s="310" t="s">
        <v>2898</v>
      </c>
      <c r="Z577" s="310" t="s">
        <v>2898</v>
      </c>
      <c r="AA577" s="310" t="s">
        <v>2898</v>
      </c>
      <c r="AB577" s="310" t="s">
        <v>2898</v>
      </c>
      <c r="AC577" s="310" t="s">
        <v>2898</v>
      </c>
      <c r="AD577" s="310" t="s">
        <v>2898</v>
      </c>
      <c r="AE577" s="310" t="s">
        <v>2898</v>
      </c>
      <c r="AF577" s="310" t="s">
        <v>2898</v>
      </c>
      <c r="AG577" s="310" t="s">
        <v>2898</v>
      </c>
      <c r="AH577" s="310" t="s">
        <v>2898</v>
      </c>
      <c r="AI577" s="310" t="s">
        <v>2898</v>
      </c>
      <c r="AJ577" s="310" t="s">
        <v>2898</v>
      </c>
      <c r="AK577" s="310" t="s">
        <v>2898</v>
      </c>
      <c r="AL577" s="310" t="s">
        <v>2898</v>
      </c>
    </row>
    <row r="578" spans="3:38" hidden="1" outlineLevel="1" x14ac:dyDescent="0.3">
      <c r="C578" s="521" t="s">
        <v>3140</v>
      </c>
      <c r="D578" s="590" t="s">
        <v>3619</v>
      </c>
      <c r="E578" s="310" t="s">
        <v>2898</v>
      </c>
      <c r="F578" s="310" t="s">
        <v>2898</v>
      </c>
      <c r="G578" s="310" t="s">
        <v>2898</v>
      </c>
      <c r="H578" s="310" t="s">
        <v>2898</v>
      </c>
      <c r="I578" s="310" t="s">
        <v>2898</v>
      </c>
      <c r="J578" s="310" t="s">
        <v>2898</v>
      </c>
      <c r="K578" s="310" t="s">
        <v>2898</v>
      </c>
      <c r="L578" s="310" t="s">
        <v>2898</v>
      </c>
      <c r="M578" s="310" t="s">
        <v>2898</v>
      </c>
      <c r="N578" s="310" t="s">
        <v>2898</v>
      </c>
      <c r="O578" s="310" t="s">
        <v>2898</v>
      </c>
      <c r="P578" s="310" t="s">
        <v>2898</v>
      </c>
      <c r="Q578" s="310" t="s">
        <v>2898</v>
      </c>
      <c r="R578" s="310" t="s">
        <v>2898</v>
      </c>
      <c r="S578" s="310" t="s">
        <v>2898</v>
      </c>
      <c r="T578" s="310" t="s">
        <v>2898</v>
      </c>
      <c r="U578" s="310" t="s">
        <v>2898</v>
      </c>
      <c r="V578" s="310" t="s">
        <v>2898</v>
      </c>
      <c r="W578" s="310" t="s">
        <v>2898</v>
      </c>
      <c r="X578" s="310" t="s">
        <v>2898</v>
      </c>
      <c r="Y578" s="310" t="s">
        <v>2898</v>
      </c>
      <c r="Z578" s="310" t="s">
        <v>2898</v>
      </c>
      <c r="AA578" s="310" t="s">
        <v>2898</v>
      </c>
      <c r="AB578" s="310" t="s">
        <v>2898</v>
      </c>
      <c r="AC578" s="310" t="s">
        <v>2898</v>
      </c>
      <c r="AD578" s="310" t="s">
        <v>2898</v>
      </c>
      <c r="AE578" s="310" t="s">
        <v>2898</v>
      </c>
      <c r="AF578" s="310" t="s">
        <v>2898</v>
      </c>
      <c r="AG578" s="310" t="s">
        <v>2898</v>
      </c>
      <c r="AH578" s="310" t="s">
        <v>2898</v>
      </c>
      <c r="AI578" s="310" t="s">
        <v>2898</v>
      </c>
      <c r="AJ578" s="310" t="s">
        <v>2898</v>
      </c>
      <c r="AK578" s="310" t="s">
        <v>2898</v>
      </c>
      <c r="AL578" s="310" t="s">
        <v>2898</v>
      </c>
    </row>
    <row r="579" spans="3:38" hidden="1" outlineLevel="1" x14ac:dyDescent="0.3">
      <c r="C579" s="521" t="s">
        <v>3140</v>
      </c>
      <c r="D579" s="590" t="s">
        <v>3620</v>
      </c>
      <c r="E579" s="310" t="s">
        <v>2898</v>
      </c>
      <c r="F579" s="310" t="s">
        <v>2898</v>
      </c>
      <c r="G579" s="310" t="s">
        <v>2898</v>
      </c>
      <c r="H579" s="310" t="s">
        <v>2898</v>
      </c>
      <c r="I579" s="310" t="s">
        <v>2898</v>
      </c>
      <c r="J579" s="310" t="s">
        <v>2898</v>
      </c>
      <c r="K579" s="310" t="s">
        <v>2898</v>
      </c>
      <c r="L579" s="310" t="s">
        <v>2898</v>
      </c>
      <c r="M579" s="310" t="s">
        <v>2898</v>
      </c>
      <c r="N579" s="310" t="s">
        <v>2898</v>
      </c>
      <c r="O579" s="310" t="s">
        <v>2898</v>
      </c>
      <c r="P579" s="310" t="s">
        <v>2898</v>
      </c>
      <c r="Q579" s="310" t="s">
        <v>2898</v>
      </c>
      <c r="R579" s="310" t="s">
        <v>2898</v>
      </c>
      <c r="S579" s="310" t="s">
        <v>2898</v>
      </c>
      <c r="T579" s="310" t="s">
        <v>2898</v>
      </c>
      <c r="U579" s="310" t="s">
        <v>2898</v>
      </c>
      <c r="V579" s="310" t="s">
        <v>2898</v>
      </c>
      <c r="W579" s="310" t="s">
        <v>2898</v>
      </c>
      <c r="X579" s="310" t="s">
        <v>2898</v>
      </c>
      <c r="Y579" s="310" t="s">
        <v>2898</v>
      </c>
      <c r="Z579" s="310" t="s">
        <v>2898</v>
      </c>
      <c r="AA579" s="310" t="s">
        <v>2898</v>
      </c>
      <c r="AB579" s="310" t="s">
        <v>2898</v>
      </c>
      <c r="AC579" s="310" t="s">
        <v>2898</v>
      </c>
      <c r="AD579" s="310" t="s">
        <v>2898</v>
      </c>
      <c r="AE579" s="310" t="s">
        <v>2898</v>
      </c>
      <c r="AF579" s="310" t="s">
        <v>2898</v>
      </c>
      <c r="AG579" s="310" t="s">
        <v>2898</v>
      </c>
      <c r="AH579" s="310" t="s">
        <v>2898</v>
      </c>
      <c r="AI579" s="310" t="s">
        <v>2898</v>
      </c>
      <c r="AJ579" s="310" t="s">
        <v>2898</v>
      </c>
      <c r="AK579" s="310" t="s">
        <v>2898</v>
      </c>
      <c r="AL579" s="310" t="s">
        <v>2898</v>
      </c>
    </row>
    <row r="580" spans="3:38" hidden="1" outlineLevel="1" x14ac:dyDescent="0.3">
      <c r="C580" s="521" t="s">
        <v>3140</v>
      </c>
      <c r="D580" s="590" t="s">
        <v>3621</v>
      </c>
      <c r="E580" s="310" t="s">
        <v>2898</v>
      </c>
      <c r="F580" s="310" t="s">
        <v>2898</v>
      </c>
      <c r="G580" s="310" t="s">
        <v>2898</v>
      </c>
      <c r="H580" s="310" t="s">
        <v>2898</v>
      </c>
      <c r="I580" s="310" t="s">
        <v>2898</v>
      </c>
      <c r="J580" s="310" t="s">
        <v>2898</v>
      </c>
      <c r="K580" s="310" t="s">
        <v>2898</v>
      </c>
      <c r="L580" s="310" t="s">
        <v>2898</v>
      </c>
      <c r="M580" s="310" t="s">
        <v>2898</v>
      </c>
      <c r="N580" s="310" t="s">
        <v>2898</v>
      </c>
      <c r="O580" s="310" t="s">
        <v>2898</v>
      </c>
      <c r="P580" s="310" t="s">
        <v>2898</v>
      </c>
      <c r="Q580" s="310" t="s">
        <v>2898</v>
      </c>
      <c r="R580" s="310" t="s">
        <v>2898</v>
      </c>
      <c r="S580" s="310" t="s">
        <v>2898</v>
      </c>
      <c r="T580" s="310" t="s">
        <v>2898</v>
      </c>
      <c r="U580" s="310" t="s">
        <v>2898</v>
      </c>
      <c r="V580" s="310" t="s">
        <v>2898</v>
      </c>
      <c r="W580" s="310" t="s">
        <v>2898</v>
      </c>
      <c r="X580" s="310" t="s">
        <v>2898</v>
      </c>
      <c r="Y580" s="310" t="s">
        <v>2898</v>
      </c>
      <c r="Z580" s="310" t="s">
        <v>2898</v>
      </c>
      <c r="AA580" s="310" t="s">
        <v>2898</v>
      </c>
      <c r="AB580" s="310" t="s">
        <v>2898</v>
      </c>
      <c r="AC580" s="310" t="s">
        <v>2898</v>
      </c>
      <c r="AD580" s="310" t="s">
        <v>2898</v>
      </c>
      <c r="AE580" s="310" t="s">
        <v>2898</v>
      </c>
      <c r="AF580" s="310" t="s">
        <v>2898</v>
      </c>
      <c r="AG580" s="310" t="s">
        <v>2898</v>
      </c>
      <c r="AH580" s="310" t="s">
        <v>2898</v>
      </c>
      <c r="AI580" s="310" t="s">
        <v>2898</v>
      </c>
      <c r="AJ580" s="310" t="s">
        <v>2898</v>
      </c>
      <c r="AK580" s="310" t="s">
        <v>2898</v>
      </c>
      <c r="AL580" s="310" t="s">
        <v>2898</v>
      </c>
    </row>
    <row r="581" spans="3:38" hidden="1" outlineLevel="1" x14ac:dyDescent="0.3">
      <c r="C581" s="521" t="s">
        <v>3140</v>
      </c>
      <c r="D581" s="590" t="s">
        <v>3622</v>
      </c>
      <c r="E581" s="310" t="s">
        <v>2898</v>
      </c>
      <c r="F581" s="310" t="s">
        <v>2898</v>
      </c>
      <c r="G581" s="310" t="s">
        <v>2898</v>
      </c>
      <c r="H581" s="310" t="s">
        <v>2898</v>
      </c>
      <c r="I581" s="310" t="s">
        <v>2898</v>
      </c>
      <c r="J581" s="310" t="s">
        <v>2898</v>
      </c>
      <c r="K581" s="310" t="s">
        <v>2898</v>
      </c>
      <c r="L581" s="310" t="s">
        <v>2898</v>
      </c>
      <c r="M581" s="310" t="s">
        <v>2898</v>
      </c>
      <c r="N581" s="310" t="s">
        <v>2898</v>
      </c>
      <c r="O581" s="310" t="s">
        <v>2898</v>
      </c>
      <c r="P581" s="310" t="s">
        <v>2898</v>
      </c>
      <c r="Q581" s="310" t="s">
        <v>2898</v>
      </c>
      <c r="R581" s="310" t="s">
        <v>2898</v>
      </c>
      <c r="S581" s="310" t="s">
        <v>2898</v>
      </c>
      <c r="T581" s="310" t="s">
        <v>2898</v>
      </c>
      <c r="U581" s="310" t="s">
        <v>2898</v>
      </c>
      <c r="V581" s="310" t="s">
        <v>2898</v>
      </c>
      <c r="W581" s="310" t="s">
        <v>2898</v>
      </c>
      <c r="X581" s="310" t="s">
        <v>2898</v>
      </c>
      <c r="Y581" s="310" t="s">
        <v>2898</v>
      </c>
      <c r="Z581" s="310" t="s">
        <v>2898</v>
      </c>
      <c r="AA581" s="310" t="s">
        <v>2898</v>
      </c>
      <c r="AB581" s="310" t="s">
        <v>2898</v>
      </c>
      <c r="AC581" s="310" t="s">
        <v>2898</v>
      </c>
      <c r="AD581" s="310" t="s">
        <v>2898</v>
      </c>
      <c r="AE581" s="310" t="s">
        <v>2898</v>
      </c>
      <c r="AF581" s="310" t="s">
        <v>2898</v>
      </c>
      <c r="AG581" s="310" t="s">
        <v>2898</v>
      </c>
      <c r="AH581" s="310" t="s">
        <v>2898</v>
      </c>
      <c r="AI581" s="310" t="s">
        <v>2898</v>
      </c>
      <c r="AJ581" s="310" t="s">
        <v>2898</v>
      </c>
      <c r="AK581" s="310" t="s">
        <v>2898</v>
      </c>
      <c r="AL581" s="310" t="s">
        <v>2898</v>
      </c>
    </row>
    <row r="582" spans="3:38" hidden="1" outlineLevel="1" x14ac:dyDescent="0.3">
      <c r="C582" s="521" t="s">
        <v>3140</v>
      </c>
      <c r="D582" s="590" t="s">
        <v>3623</v>
      </c>
      <c r="E582" s="310" t="s">
        <v>2898</v>
      </c>
      <c r="F582" s="310" t="s">
        <v>2898</v>
      </c>
      <c r="G582" s="310" t="s">
        <v>2898</v>
      </c>
      <c r="H582" s="310" t="s">
        <v>2898</v>
      </c>
      <c r="I582" s="310" t="s">
        <v>2898</v>
      </c>
      <c r="J582" s="310" t="s">
        <v>2898</v>
      </c>
      <c r="K582" s="310" t="s">
        <v>2898</v>
      </c>
      <c r="L582" s="310" t="s">
        <v>2898</v>
      </c>
      <c r="M582" s="310" t="s">
        <v>2898</v>
      </c>
      <c r="N582" s="310" t="s">
        <v>2898</v>
      </c>
      <c r="O582" s="310" t="s">
        <v>2898</v>
      </c>
      <c r="P582" s="310" t="s">
        <v>2898</v>
      </c>
      <c r="Q582" s="310" t="s">
        <v>2898</v>
      </c>
      <c r="R582" s="310" t="s">
        <v>2898</v>
      </c>
      <c r="S582" s="310" t="s">
        <v>2898</v>
      </c>
      <c r="T582" s="310" t="s">
        <v>2898</v>
      </c>
      <c r="U582" s="310" t="s">
        <v>2898</v>
      </c>
      <c r="V582" s="310" t="s">
        <v>2898</v>
      </c>
      <c r="W582" s="310" t="s">
        <v>2898</v>
      </c>
      <c r="X582" s="310" t="s">
        <v>2898</v>
      </c>
      <c r="Y582" s="310" t="s">
        <v>2898</v>
      </c>
      <c r="Z582" s="310" t="s">
        <v>2898</v>
      </c>
      <c r="AA582" s="310" t="s">
        <v>2898</v>
      </c>
      <c r="AB582" s="310" t="s">
        <v>2898</v>
      </c>
      <c r="AC582" s="310" t="s">
        <v>2898</v>
      </c>
      <c r="AD582" s="310" t="s">
        <v>2898</v>
      </c>
      <c r="AE582" s="310" t="s">
        <v>2898</v>
      </c>
      <c r="AF582" s="310" t="s">
        <v>2898</v>
      </c>
      <c r="AG582" s="310" t="s">
        <v>2898</v>
      </c>
      <c r="AH582" s="310" t="s">
        <v>2898</v>
      </c>
      <c r="AI582" s="310" t="s">
        <v>2898</v>
      </c>
      <c r="AJ582" s="310" t="s">
        <v>2898</v>
      </c>
      <c r="AK582" s="310" t="s">
        <v>2898</v>
      </c>
      <c r="AL582" s="310" t="s">
        <v>2898</v>
      </c>
    </row>
    <row r="583" spans="3:38" hidden="1" outlineLevel="1" x14ac:dyDescent="0.3">
      <c r="C583" s="521" t="s">
        <v>3140</v>
      </c>
      <c r="D583" s="590" t="s">
        <v>3624</v>
      </c>
      <c r="E583" s="310" t="s">
        <v>2898</v>
      </c>
      <c r="F583" s="310" t="s">
        <v>2898</v>
      </c>
      <c r="G583" s="310" t="s">
        <v>2898</v>
      </c>
      <c r="H583" s="310" t="s">
        <v>2898</v>
      </c>
      <c r="I583" s="310" t="s">
        <v>2898</v>
      </c>
      <c r="J583" s="310" t="s">
        <v>2898</v>
      </c>
      <c r="K583" s="310" t="s">
        <v>2898</v>
      </c>
      <c r="L583" s="310" t="s">
        <v>2898</v>
      </c>
      <c r="M583" s="310" t="s">
        <v>2898</v>
      </c>
      <c r="N583" s="310" t="s">
        <v>2898</v>
      </c>
      <c r="O583" s="310" t="s">
        <v>2898</v>
      </c>
      <c r="P583" s="310" t="s">
        <v>2898</v>
      </c>
      <c r="Q583" s="310" t="s">
        <v>2898</v>
      </c>
      <c r="R583" s="310" t="s">
        <v>2898</v>
      </c>
      <c r="S583" s="310" t="s">
        <v>2898</v>
      </c>
      <c r="T583" s="310" t="s">
        <v>2898</v>
      </c>
      <c r="U583" s="310" t="s">
        <v>2898</v>
      </c>
      <c r="V583" s="310" t="s">
        <v>2898</v>
      </c>
      <c r="W583" s="310" t="s">
        <v>2898</v>
      </c>
      <c r="X583" s="310" t="s">
        <v>2898</v>
      </c>
      <c r="Y583" s="310" t="s">
        <v>2898</v>
      </c>
      <c r="Z583" s="310" t="s">
        <v>2898</v>
      </c>
      <c r="AA583" s="310" t="s">
        <v>2898</v>
      </c>
      <c r="AB583" s="310" t="s">
        <v>2898</v>
      </c>
      <c r="AC583" s="310" t="s">
        <v>2898</v>
      </c>
      <c r="AD583" s="310" t="s">
        <v>2898</v>
      </c>
      <c r="AE583" s="310" t="s">
        <v>2898</v>
      </c>
      <c r="AF583" s="310" t="s">
        <v>2898</v>
      </c>
      <c r="AG583" s="310" t="s">
        <v>2898</v>
      </c>
      <c r="AH583" s="310" t="s">
        <v>2898</v>
      </c>
      <c r="AI583" s="310" t="s">
        <v>2898</v>
      </c>
      <c r="AJ583" s="310" t="s">
        <v>2898</v>
      </c>
      <c r="AK583" s="310" t="s">
        <v>2898</v>
      </c>
      <c r="AL583" s="310" t="s">
        <v>2898</v>
      </c>
    </row>
    <row r="584" spans="3:38" hidden="1" outlineLevel="1" x14ac:dyDescent="0.3">
      <c r="C584" s="521" t="s">
        <v>3140</v>
      </c>
      <c r="D584" s="590" t="s">
        <v>3625</v>
      </c>
      <c r="E584" s="310" t="s">
        <v>2898</v>
      </c>
      <c r="F584" s="310" t="s">
        <v>2898</v>
      </c>
      <c r="G584" s="310" t="s">
        <v>2898</v>
      </c>
      <c r="H584" s="310" t="s">
        <v>2898</v>
      </c>
      <c r="I584" s="310" t="s">
        <v>2898</v>
      </c>
      <c r="J584" s="310" t="s">
        <v>2898</v>
      </c>
      <c r="K584" s="310" t="s">
        <v>2898</v>
      </c>
      <c r="L584" s="310" t="s">
        <v>2898</v>
      </c>
      <c r="M584" s="310" t="s">
        <v>2898</v>
      </c>
      <c r="N584" s="310" t="s">
        <v>2898</v>
      </c>
      <c r="O584" s="310" t="s">
        <v>2898</v>
      </c>
      <c r="P584" s="310" t="s">
        <v>2898</v>
      </c>
      <c r="Q584" s="310" t="s">
        <v>2898</v>
      </c>
      <c r="R584" s="310" t="s">
        <v>2898</v>
      </c>
      <c r="S584" s="310" t="s">
        <v>2898</v>
      </c>
      <c r="T584" s="310" t="s">
        <v>2898</v>
      </c>
      <c r="U584" s="310" t="s">
        <v>2898</v>
      </c>
      <c r="V584" s="310" t="s">
        <v>2898</v>
      </c>
      <c r="W584" s="310" t="s">
        <v>2898</v>
      </c>
      <c r="X584" s="310" t="s">
        <v>2898</v>
      </c>
      <c r="Y584" s="310" t="s">
        <v>2898</v>
      </c>
      <c r="Z584" s="310" t="s">
        <v>2898</v>
      </c>
      <c r="AA584" s="310" t="s">
        <v>2898</v>
      </c>
      <c r="AB584" s="310" t="s">
        <v>2898</v>
      </c>
      <c r="AC584" s="310" t="s">
        <v>2898</v>
      </c>
      <c r="AD584" s="310" t="s">
        <v>2898</v>
      </c>
      <c r="AE584" s="310" t="s">
        <v>2898</v>
      </c>
      <c r="AF584" s="310" t="s">
        <v>2898</v>
      </c>
      <c r="AG584" s="310" t="s">
        <v>2898</v>
      </c>
      <c r="AH584" s="310" t="s">
        <v>2898</v>
      </c>
      <c r="AI584" s="310" t="s">
        <v>2898</v>
      </c>
      <c r="AJ584" s="310" t="s">
        <v>2898</v>
      </c>
      <c r="AK584" s="310" t="s">
        <v>2898</v>
      </c>
      <c r="AL584" s="310" t="s">
        <v>2898</v>
      </c>
    </row>
    <row r="585" spans="3:38" hidden="1" outlineLevel="1" x14ac:dyDescent="0.3">
      <c r="C585" s="521" t="s">
        <v>3140</v>
      </c>
      <c r="D585" s="590" t="s">
        <v>3626</v>
      </c>
      <c r="E585" s="310" t="s">
        <v>2898</v>
      </c>
      <c r="F585" s="310" t="s">
        <v>2898</v>
      </c>
      <c r="G585" s="310" t="s">
        <v>2898</v>
      </c>
      <c r="H585" s="310" t="s">
        <v>2898</v>
      </c>
      <c r="I585" s="310" t="s">
        <v>2898</v>
      </c>
      <c r="J585" s="310" t="s">
        <v>2898</v>
      </c>
      <c r="K585" s="310" t="s">
        <v>2898</v>
      </c>
      <c r="L585" s="310" t="s">
        <v>2898</v>
      </c>
      <c r="M585" s="310" t="s">
        <v>2898</v>
      </c>
      <c r="N585" s="310" t="s">
        <v>2898</v>
      </c>
      <c r="O585" s="310" t="s">
        <v>2898</v>
      </c>
      <c r="P585" s="310" t="s">
        <v>2898</v>
      </c>
      <c r="Q585" s="310" t="s">
        <v>2898</v>
      </c>
      <c r="R585" s="310" t="s">
        <v>2898</v>
      </c>
      <c r="S585" s="310" t="s">
        <v>2898</v>
      </c>
      <c r="T585" s="310" t="s">
        <v>2898</v>
      </c>
      <c r="U585" s="310" t="s">
        <v>2898</v>
      </c>
      <c r="V585" s="310" t="s">
        <v>2898</v>
      </c>
      <c r="W585" s="310" t="s">
        <v>2898</v>
      </c>
      <c r="X585" s="310" t="s">
        <v>2898</v>
      </c>
      <c r="Y585" s="310" t="s">
        <v>2898</v>
      </c>
      <c r="Z585" s="310" t="s">
        <v>2898</v>
      </c>
      <c r="AA585" s="310" t="s">
        <v>2898</v>
      </c>
      <c r="AB585" s="310" t="s">
        <v>2898</v>
      </c>
      <c r="AC585" s="310" t="s">
        <v>2898</v>
      </c>
      <c r="AD585" s="310" t="s">
        <v>2898</v>
      </c>
      <c r="AE585" s="310" t="s">
        <v>2898</v>
      </c>
      <c r="AF585" s="310" t="s">
        <v>2898</v>
      </c>
      <c r="AG585" s="310" t="s">
        <v>2898</v>
      </c>
      <c r="AH585" s="310" t="s">
        <v>2898</v>
      </c>
      <c r="AI585" s="310" t="s">
        <v>2898</v>
      </c>
      <c r="AJ585" s="310" t="s">
        <v>2898</v>
      </c>
      <c r="AK585" s="310" t="s">
        <v>2898</v>
      </c>
      <c r="AL585" s="310" t="s">
        <v>2898</v>
      </c>
    </row>
    <row r="586" spans="3:38" hidden="1" outlineLevel="1" x14ac:dyDescent="0.3">
      <c r="C586" s="521" t="s">
        <v>3140</v>
      </c>
      <c r="D586" s="590" t="s">
        <v>3627</v>
      </c>
      <c r="E586" s="310" t="s">
        <v>2898</v>
      </c>
      <c r="F586" s="310" t="s">
        <v>2898</v>
      </c>
      <c r="G586" s="310" t="s">
        <v>2898</v>
      </c>
      <c r="H586" s="310" t="s">
        <v>2898</v>
      </c>
      <c r="I586" s="310" t="s">
        <v>2898</v>
      </c>
      <c r="J586" s="310" t="s">
        <v>2898</v>
      </c>
      <c r="K586" s="310" t="s">
        <v>2898</v>
      </c>
      <c r="L586" s="310" t="s">
        <v>2898</v>
      </c>
      <c r="M586" s="310" t="s">
        <v>2898</v>
      </c>
      <c r="N586" s="310" t="s">
        <v>2898</v>
      </c>
      <c r="O586" s="310" t="s">
        <v>2898</v>
      </c>
      <c r="P586" s="310" t="s">
        <v>2898</v>
      </c>
      <c r="Q586" s="310" t="s">
        <v>2898</v>
      </c>
      <c r="R586" s="310" t="s">
        <v>2898</v>
      </c>
      <c r="S586" s="310" t="s">
        <v>2898</v>
      </c>
      <c r="T586" s="310" t="s">
        <v>2898</v>
      </c>
      <c r="U586" s="310" t="s">
        <v>2898</v>
      </c>
      <c r="V586" s="310" t="s">
        <v>2898</v>
      </c>
      <c r="W586" s="310" t="s">
        <v>2898</v>
      </c>
      <c r="X586" s="310" t="s">
        <v>2898</v>
      </c>
      <c r="Y586" s="310" t="s">
        <v>2898</v>
      </c>
      <c r="Z586" s="310" t="s">
        <v>2898</v>
      </c>
      <c r="AA586" s="310" t="s">
        <v>2898</v>
      </c>
      <c r="AB586" s="310" t="s">
        <v>2898</v>
      </c>
      <c r="AC586" s="310" t="s">
        <v>2898</v>
      </c>
      <c r="AD586" s="310" t="s">
        <v>2898</v>
      </c>
      <c r="AE586" s="310" t="s">
        <v>2898</v>
      </c>
      <c r="AF586" s="310" t="s">
        <v>2898</v>
      </c>
      <c r="AG586" s="310" t="s">
        <v>2898</v>
      </c>
      <c r="AH586" s="310" t="s">
        <v>2898</v>
      </c>
      <c r="AI586" s="310" t="s">
        <v>2898</v>
      </c>
      <c r="AJ586" s="310" t="s">
        <v>2898</v>
      </c>
      <c r="AK586" s="310" t="s">
        <v>2898</v>
      </c>
      <c r="AL586" s="310" t="s">
        <v>2898</v>
      </c>
    </row>
    <row r="587" spans="3:38" hidden="1" outlineLevel="1" x14ac:dyDescent="0.3">
      <c r="C587" s="521" t="s">
        <v>3140</v>
      </c>
      <c r="D587" s="590" t="s">
        <v>3628</v>
      </c>
      <c r="E587" s="310" t="s">
        <v>2898</v>
      </c>
      <c r="F587" s="310" t="s">
        <v>2898</v>
      </c>
      <c r="G587" s="310" t="s">
        <v>2898</v>
      </c>
      <c r="H587" s="310" t="s">
        <v>2898</v>
      </c>
      <c r="I587" s="310" t="s">
        <v>2898</v>
      </c>
      <c r="J587" s="310" t="s">
        <v>2898</v>
      </c>
      <c r="K587" s="310" t="s">
        <v>2898</v>
      </c>
      <c r="L587" s="310" t="s">
        <v>2898</v>
      </c>
      <c r="M587" s="310" t="s">
        <v>2898</v>
      </c>
      <c r="N587" s="310" t="s">
        <v>2898</v>
      </c>
      <c r="O587" s="310" t="s">
        <v>2898</v>
      </c>
      <c r="P587" s="310" t="s">
        <v>2898</v>
      </c>
      <c r="Q587" s="310" t="s">
        <v>2898</v>
      </c>
      <c r="R587" s="310" t="s">
        <v>2898</v>
      </c>
      <c r="S587" s="310" t="s">
        <v>2898</v>
      </c>
      <c r="T587" s="310" t="s">
        <v>2898</v>
      </c>
      <c r="U587" s="310" t="s">
        <v>2898</v>
      </c>
      <c r="V587" s="310" t="s">
        <v>2898</v>
      </c>
      <c r="W587" s="310" t="s">
        <v>2898</v>
      </c>
      <c r="X587" s="310" t="s">
        <v>2898</v>
      </c>
      <c r="Y587" s="310" t="s">
        <v>2898</v>
      </c>
      <c r="Z587" s="310" t="s">
        <v>2898</v>
      </c>
      <c r="AA587" s="310" t="s">
        <v>2898</v>
      </c>
      <c r="AB587" s="310" t="s">
        <v>2898</v>
      </c>
      <c r="AC587" s="310" t="s">
        <v>2898</v>
      </c>
      <c r="AD587" s="310" t="s">
        <v>2898</v>
      </c>
      <c r="AE587" s="310" t="s">
        <v>2898</v>
      </c>
      <c r="AF587" s="310" t="s">
        <v>2898</v>
      </c>
      <c r="AG587" s="310" t="s">
        <v>2898</v>
      </c>
      <c r="AH587" s="310" t="s">
        <v>2898</v>
      </c>
      <c r="AI587" s="310" t="s">
        <v>2898</v>
      </c>
      <c r="AJ587" s="310" t="s">
        <v>2898</v>
      </c>
      <c r="AK587" s="310" t="s">
        <v>2898</v>
      </c>
      <c r="AL587" s="310" t="s">
        <v>2898</v>
      </c>
    </row>
    <row r="588" spans="3:38" hidden="1" outlineLevel="1" x14ac:dyDescent="0.3">
      <c r="C588" s="521" t="s">
        <v>3140</v>
      </c>
      <c r="D588" s="590" t="s">
        <v>3629</v>
      </c>
      <c r="E588" s="310" t="s">
        <v>2898</v>
      </c>
      <c r="F588" s="310" t="s">
        <v>2898</v>
      </c>
      <c r="G588" s="310" t="s">
        <v>2898</v>
      </c>
      <c r="H588" s="310" t="s">
        <v>2898</v>
      </c>
      <c r="I588" s="310" t="s">
        <v>2898</v>
      </c>
      <c r="J588" s="310" t="s">
        <v>2898</v>
      </c>
      <c r="K588" s="310" t="s">
        <v>2898</v>
      </c>
      <c r="L588" s="310" t="s">
        <v>2898</v>
      </c>
      <c r="M588" s="310" t="s">
        <v>2898</v>
      </c>
      <c r="N588" s="310" t="s">
        <v>2898</v>
      </c>
      <c r="O588" s="310" t="s">
        <v>2898</v>
      </c>
      <c r="P588" s="310" t="s">
        <v>2898</v>
      </c>
      <c r="Q588" s="310" t="s">
        <v>2898</v>
      </c>
      <c r="R588" s="310" t="s">
        <v>2898</v>
      </c>
      <c r="S588" s="310" t="s">
        <v>2898</v>
      </c>
      <c r="T588" s="310" t="s">
        <v>2898</v>
      </c>
      <c r="U588" s="310" t="s">
        <v>2898</v>
      </c>
      <c r="V588" s="310" t="s">
        <v>2898</v>
      </c>
      <c r="W588" s="310" t="s">
        <v>2898</v>
      </c>
      <c r="X588" s="310" t="s">
        <v>2898</v>
      </c>
      <c r="Y588" s="310" t="s">
        <v>2898</v>
      </c>
      <c r="Z588" s="310" t="s">
        <v>2898</v>
      </c>
      <c r="AA588" s="310" t="s">
        <v>2898</v>
      </c>
      <c r="AB588" s="310" t="s">
        <v>2898</v>
      </c>
      <c r="AC588" s="310" t="s">
        <v>2898</v>
      </c>
      <c r="AD588" s="310" t="s">
        <v>2898</v>
      </c>
      <c r="AE588" s="310" t="s">
        <v>2898</v>
      </c>
      <c r="AF588" s="310" t="s">
        <v>2898</v>
      </c>
      <c r="AG588" s="310" t="s">
        <v>2898</v>
      </c>
      <c r="AH588" s="310" t="s">
        <v>2898</v>
      </c>
      <c r="AI588" s="310" t="s">
        <v>2898</v>
      </c>
      <c r="AJ588" s="310" t="s">
        <v>2898</v>
      </c>
      <c r="AK588" s="310" t="s">
        <v>2898</v>
      </c>
      <c r="AL588" s="310" t="s">
        <v>2898</v>
      </c>
    </row>
    <row r="589" spans="3:38" hidden="1" outlineLevel="1" x14ac:dyDescent="0.3">
      <c r="C589" s="521" t="s">
        <v>3140</v>
      </c>
      <c r="D589" s="590" t="s">
        <v>3630</v>
      </c>
      <c r="E589" s="310" t="s">
        <v>2898</v>
      </c>
      <c r="F589" s="310" t="s">
        <v>2898</v>
      </c>
      <c r="G589" s="310" t="s">
        <v>2898</v>
      </c>
      <c r="H589" s="310" t="s">
        <v>2898</v>
      </c>
      <c r="I589" s="310" t="s">
        <v>2898</v>
      </c>
      <c r="J589" s="310" t="s">
        <v>2898</v>
      </c>
      <c r="K589" s="310" t="s">
        <v>2898</v>
      </c>
      <c r="L589" s="310" t="s">
        <v>2898</v>
      </c>
      <c r="M589" s="310" t="s">
        <v>2898</v>
      </c>
      <c r="N589" s="310" t="s">
        <v>2898</v>
      </c>
      <c r="O589" s="310" t="s">
        <v>2898</v>
      </c>
      <c r="P589" s="310" t="s">
        <v>2898</v>
      </c>
      <c r="Q589" s="310" t="s">
        <v>2898</v>
      </c>
      <c r="R589" s="310" t="s">
        <v>2898</v>
      </c>
      <c r="S589" s="310" t="s">
        <v>2898</v>
      </c>
      <c r="T589" s="310" t="s">
        <v>2898</v>
      </c>
      <c r="U589" s="310" t="s">
        <v>2898</v>
      </c>
      <c r="V589" s="310" t="s">
        <v>2898</v>
      </c>
      <c r="W589" s="310" t="s">
        <v>2898</v>
      </c>
      <c r="X589" s="310" t="s">
        <v>2898</v>
      </c>
      <c r="Y589" s="310" t="s">
        <v>2898</v>
      </c>
      <c r="Z589" s="310" t="s">
        <v>2898</v>
      </c>
      <c r="AA589" s="310" t="s">
        <v>2898</v>
      </c>
      <c r="AB589" s="310" t="s">
        <v>2898</v>
      </c>
      <c r="AC589" s="310" t="s">
        <v>2898</v>
      </c>
      <c r="AD589" s="310" t="s">
        <v>2898</v>
      </c>
      <c r="AE589" s="310" t="s">
        <v>2898</v>
      </c>
      <c r="AF589" s="310" t="s">
        <v>2898</v>
      </c>
      <c r="AG589" s="310" t="s">
        <v>2898</v>
      </c>
      <c r="AH589" s="310" t="s">
        <v>2898</v>
      </c>
      <c r="AI589" s="310" t="s">
        <v>2898</v>
      </c>
      <c r="AJ589" s="310" t="s">
        <v>2898</v>
      </c>
      <c r="AK589" s="310" t="s">
        <v>2898</v>
      </c>
      <c r="AL589" s="310" t="s">
        <v>2898</v>
      </c>
    </row>
    <row r="590" spans="3:38" hidden="1" outlineLevel="1" x14ac:dyDescent="0.3">
      <c r="C590" s="521" t="s">
        <v>3140</v>
      </c>
      <c r="D590" s="590" t="s">
        <v>3631</v>
      </c>
      <c r="E590" s="310" t="s">
        <v>2898</v>
      </c>
      <c r="F590" s="310" t="s">
        <v>2898</v>
      </c>
      <c r="G590" s="310" t="s">
        <v>2898</v>
      </c>
      <c r="H590" s="310" t="s">
        <v>2898</v>
      </c>
      <c r="I590" s="310" t="s">
        <v>2898</v>
      </c>
      <c r="J590" s="310" t="s">
        <v>2898</v>
      </c>
      <c r="K590" s="310" t="s">
        <v>2898</v>
      </c>
      <c r="L590" s="310" t="s">
        <v>2898</v>
      </c>
      <c r="M590" s="310" t="s">
        <v>2898</v>
      </c>
      <c r="N590" s="310" t="s">
        <v>2898</v>
      </c>
      <c r="O590" s="310" t="s">
        <v>2898</v>
      </c>
      <c r="P590" s="310" t="s">
        <v>2898</v>
      </c>
      <c r="Q590" s="310" t="s">
        <v>2898</v>
      </c>
      <c r="R590" s="310" t="s">
        <v>2898</v>
      </c>
      <c r="S590" s="310" t="s">
        <v>2898</v>
      </c>
      <c r="T590" s="310" t="s">
        <v>2898</v>
      </c>
      <c r="U590" s="310" t="s">
        <v>2898</v>
      </c>
      <c r="V590" s="310" t="s">
        <v>2898</v>
      </c>
      <c r="W590" s="310" t="s">
        <v>2898</v>
      </c>
      <c r="X590" s="310" t="s">
        <v>2898</v>
      </c>
      <c r="Y590" s="310" t="s">
        <v>2898</v>
      </c>
      <c r="Z590" s="310" t="s">
        <v>2898</v>
      </c>
      <c r="AA590" s="310" t="s">
        <v>2898</v>
      </c>
      <c r="AB590" s="310" t="s">
        <v>2898</v>
      </c>
      <c r="AC590" s="310" t="s">
        <v>2898</v>
      </c>
      <c r="AD590" s="310" t="s">
        <v>2898</v>
      </c>
      <c r="AE590" s="310" t="s">
        <v>2898</v>
      </c>
      <c r="AF590" s="310" t="s">
        <v>2898</v>
      </c>
      <c r="AG590" s="310" t="s">
        <v>2898</v>
      </c>
      <c r="AH590" s="310" t="s">
        <v>2898</v>
      </c>
      <c r="AI590" s="310" t="s">
        <v>2898</v>
      </c>
      <c r="AJ590" s="310" t="s">
        <v>2898</v>
      </c>
      <c r="AK590" s="310" t="s">
        <v>2898</v>
      </c>
      <c r="AL590" s="310" t="s">
        <v>2898</v>
      </c>
    </row>
    <row r="591" spans="3:38" hidden="1" outlineLevel="1" x14ac:dyDescent="0.3">
      <c r="C591" s="521" t="s">
        <v>3140</v>
      </c>
      <c r="D591" s="590" t="s">
        <v>3632</v>
      </c>
      <c r="E591" s="310" t="s">
        <v>2898</v>
      </c>
      <c r="F591" s="310" t="s">
        <v>2898</v>
      </c>
      <c r="G591" s="310" t="s">
        <v>2898</v>
      </c>
      <c r="H591" s="310" t="s">
        <v>2898</v>
      </c>
      <c r="I591" s="310" t="s">
        <v>2898</v>
      </c>
      <c r="J591" s="310" t="s">
        <v>2898</v>
      </c>
      <c r="K591" s="310" t="s">
        <v>2898</v>
      </c>
      <c r="L591" s="310" t="s">
        <v>2898</v>
      </c>
      <c r="M591" s="310" t="s">
        <v>2898</v>
      </c>
      <c r="N591" s="310" t="s">
        <v>2898</v>
      </c>
      <c r="O591" s="310" t="s">
        <v>2898</v>
      </c>
      <c r="P591" s="310" t="s">
        <v>2898</v>
      </c>
      <c r="Q591" s="310" t="s">
        <v>2898</v>
      </c>
      <c r="R591" s="310" t="s">
        <v>2898</v>
      </c>
      <c r="S591" s="310" t="s">
        <v>2898</v>
      </c>
      <c r="T591" s="310" t="s">
        <v>2898</v>
      </c>
      <c r="U591" s="310" t="s">
        <v>2898</v>
      </c>
      <c r="V591" s="310" t="s">
        <v>2898</v>
      </c>
      <c r="W591" s="310" t="s">
        <v>2898</v>
      </c>
      <c r="X591" s="310" t="s">
        <v>2898</v>
      </c>
      <c r="Y591" s="310" t="s">
        <v>2898</v>
      </c>
      <c r="Z591" s="310" t="s">
        <v>2898</v>
      </c>
      <c r="AA591" s="310" t="s">
        <v>2898</v>
      </c>
      <c r="AB591" s="310" t="s">
        <v>2898</v>
      </c>
      <c r="AC591" s="310" t="s">
        <v>2898</v>
      </c>
      <c r="AD591" s="310" t="s">
        <v>2898</v>
      </c>
      <c r="AE591" s="310" t="s">
        <v>2898</v>
      </c>
      <c r="AF591" s="310" t="s">
        <v>2898</v>
      </c>
      <c r="AG591" s="310" t="s">
        <v>2898</v>
      </c>
      <c r="AH591" s="310" t="s">
        <v>2898</v>
      </c>
      <c r="AI591" s="310" t="s">
        <v>2898</v>
      </c>
      <c r="AJ591" s="310" t="s">
        <v>2898</v>
      </c>
      <c r="AK591" s="310" t="s">
        <v>2898</v>
      </c>
      <c r="AL591" s="310" t="s">
        <v>2898</v>
      </c>
    </row>
    <row r="592" spans="3:38" hidden="1" outlineLevel="1" x14ac:dyDescent="0.3">
      <c r="C592" s="521" t="s">
        <v>3140</v>
      </c>
      <c r="D592" s="590" t="s">
        <v>3633</v>
      </c>
      <c r="E592" s="310" t="s">
        <v>2898</v>
      </c>
      <c r="F592" s="310" t="s">
        <v>2898</v>
      </c>
      <c r="G592" s="310" t="s">
        <v>2898</v>
      </c>
      <c r="H592" s="310" t="s">
        <v>2898</v>
      </c>
      <c r="I592" s="310" t="s">
        <v>2898</v>
      </c>
      <c r="J592" s="310" t="s">
        <v>2898</v>
      </c>
      <c r="K592" s="310" t="s">
        <v>2898</v>
      </c>
      <c r="L592" s="310" t="s">
        <v>2898</v>
      </c>
      <c r="M592" s="310" t="s">
        <v>2898</v>
      </c>
      <c r="N592" s="310" t="s">
        <v>2898</v>
      </c>
      <c r="O592" s="310" t="s">
        <v>2898</v>
      </c>
      <c r="P592" s="310" t="s">
        <v>2898</v>
      </c>
      <c r="Q592" s="310" t="s">
        <v>2898</v>
      </c>
      <c r="R592" s="310" t="s">
        <v>2898</v>
      </c>
      <c r="S592" s="310" t="s">
        <v>2898</v>
      </c>
      <c r="T592" s="310" t="s">
        <v>2898</v>
      </c>
      <c r="U592" s="310" t="s">
        <v>2898</v>
      </c>
      <c r="V592" s="310" t="s">
        <v>2898</v>
      </c>
      <c r="W592" s="310" t="s">
        <v>2898</v>
      </c>
      <c r="X592" s="310" t="s">
        <v>2898</v>
      </c>
      <c r="Y592" s="310" t="s">
        <v>2898</v>
      </c>
      <c r="Z592" s="310" t="s">
        <v>2898</v>
      </c>
      <c r="AA592" s="310" t="s">
        <v>2898</v>
      </c>
      <c r="AB592" s="310" t="s">
        <v>2898</v>
      </c>
      <c r="AC592" s="310" t="s">
        <v>2898</v>
      </c>
      <c r="AD592" s="310" t="s">
        <v>2898</v>
      </c>
      <c r="AE592" s="310" t="s">
        <v>2898</v>
      </c>
      <c r="AF592" s="310" t="s">
        <v>2898</v>
      </c>
      <c r="AG592" s="310" t="s">
        <v>2898</v>
      </c>
      <c r="AH592" s="310" t="s">
        <v>2898</v>
      </c>
      <c r="AI592" s="310" t="s">
        <v>2898</v>
      </c>
      <c r="AJ592" s="310" t="s">
        <v>2898</v>
      </c>
      <c r="AK592" s="310" t="s">
        <v>2898</v>
      </c>
      <c r="AL592" s="310" t="s">
        <v>2898</v>
      </c>
    </row>
    <row r="593" spans="3:38" hidden="1" outlineLevel="1" x14ac:dyDescent="0.3">
      <c r="C593" s="521" t="s">
        <v>3140</v>
      </c>
      <c r="D593" s="590" t="s">
        <v>3634</v>
      </c>
      <c r="E593" s="310" t="s">
        <v>2898</v>
      </c>
      <c r="F593" s="310" t="s">
        <v>2898</v>
      </c>
      <c r="G593" s="310" t="s">
        <v>2898</v>
      </c>
      <c r="H593" s="310" t="s">
        <v>2898</v>
      </c>
      <c r="I593" s="310" t="s">
        <v>2898</v>
      </c>
      <c r="J593" s="310" t="s">
        <v>2898</v>
      </c>
      <c r="K593" s="310" t="s">
        <v>2898</v>
      </c>
      <c r="L593" s="310" t="s">
        <v>2898</v>
      </c>
      <c r="M593" s="310" t="s">
        <v>2898</v>
      </c>
      <c r="N593" s="310" t="s">
        <v>2898</v>
      </c>
      <c r="O593" s="310" t="s">
        <v>2898</v>
      </c>
      <c r="P593" s="310" t="s">
        <v>2898</v>
      </c>
      <c r="Q593" s="310" t="s">
        <v>2898</v>
      </c>
      <c r="R593" s="310" t="s">
        <v>2898</v>
      </c>
      <c r="S593" s="310" t="s">
        <v>2898</v>
      </c>
      <c r="T593" s="310" t="s">
        <v>2898</v>
      </c>
      <c r="U593" s="310" t="s">
        <v>2898</v>
      </c>
      <c r="V593" s="310" t="s">
        <v>2898</v>
      </c>
      <c r="W593" s="310" t="s">
        <v>2898</v>
      </c>
      <c r="X593" s="310" t="s">
        <v>2898</v>
      </c>
      <c r="Y593" s="310" t="s">
        <v>2898</v>
      </c>
      <c r="Z593" s="310" t="s">
        <v>2898</v>
      </c>
      <c r="AA593" s="310" t="s">
        <v>2898</v>
      </c>
      <c r="AB593" s="310" t="s">
        <v>2898</v>
      </c>
      <c r="AC593" s="310" t="s">
        <v>2898</v>
      </c>
      <c r="AD593" s="310" t="s">
        <v>2898</v>
      </c>
      <c r="AE593" s="310" t="s">
        <v>2898</v>
      </c>
      <c r="AF593" s="310" t="s">
        <v>2898</v>
      </c>
      <c r="AG593" s="310" t="s">
        <v>2898</v>
      </c>
      <c r="AH593" s="310" t="s">
        <v>2898</v>
      </c>
      <c r="AI593" s="310" t="s">
        <v>2898</v>
      </c>
      <c r="AJ593" s="310" t="s">
        <v>2898</v>
      </c>
      <c r="AK593" s="310" t="s">
        <v>2898</v>
      </c>
      <c r="AL593" s="310" t="s">
        <v>2898</v>
      </c>
    </row>
    <row r="594" spans="3:38" hidden="1" outlineLevel="1" x14ac:dyDescent="0.3">
      <c r="C594" s="521" t="s">
        <v>3140</v>
      </c>
      <c r="D594" s="590" t="s">
        <v>3635</v>
      </c>
      <c r="E594" s="310" t="s">
        <v>2898</v>
      </c>
      <c r="F594" s="310" t="s">
        <v>2898</v>
      </c>
      <c r="G594" s="310" t="s">
        <v>2898</v>
      </c>
      <c r="H594" s="310" t="s">
        <v>2898</v>
      </c>
      <c r="I594" s="310" t="s">
        <v>2898</v>
      </c>
      <c r="J594" s="310" t="s">
        <v>2898</v>
      </c>
      <c r="K594" s="310" t="s">
        <v>2898</v>
      </c>
      <c r="L594" s="310" t="s">
        <v>2898</v>
      </c>
      <c r="M594" s="310" t="s">
        <v>2898</v>
      </c>
      <c r="N594" s="310" t="s">
        <v>2898</v>
      </c>
      <c r="O594" s="310" t="s">
        <v>2898</v>
      </c>
      <c r="P594" s="310" t="s">
        <v>2898</v>
      </c>
      <c r="Q594" s="310" t="s">
        <v>2898</v>
      </c>
      <c r="R594" s="310" t="s">
        <v>2898</v>
      </c>
      <c r="S594" s="310" t="s">
        <v>2898</v>
      </c>
      <c r="T594" s="310" t="s">
        <v>2898</v>
      </c>
      <c r="U594" s="310" t="s">
        <v>2898</v>
      </c>
      <c r="V594" s="310" t="s">
        <v>2898</v>
      </c>
      <c r="W594" s="310" t="s">
        <v>2898</v>
      </c>
      <c r="X594" s="310" t="s">
        <v>2898</v>
      </c>
      <c r="Y594" s="310" t="s">
        <v>2898</v>
      </c>
      <c r="Z594" s="310" t="s">
        <v>2898</v>
      </c>
      <c r="AA594" s="310" t="s">
        <v>2898</v>
      </c>
      <c r="AB594" s="310" t="s">
        <v>2898</v>
      </c>
      <c r="AC594" s="310" t="s">
        <v>2898</v>
      </c>
      <c r="AD594" s="310" t="s">
        <v>2898</v>
      </c>
      <c r="AE594" s="310" t="s">
        <v>2898</v>
      </c>
      <c r="AF594" s="310" t="s">
        <v>2898</v>
      </c>
      <c r="AG594" s="310" t="s">
        <v>2898</v>
      </c>
      <c r="AH594" s="310" t="s">
        <v>2898</v>
      </c>
      <c r="AI594" s="310" t="s">
        <v>2898</v>
      </c>
      <c r="AJ594" s="310" t="s">
        <v>2898</v>
      </c>
      <c r="AK594" s="310" t="s">
        <v>2898</v>
      </c>
      <c r="AL594" s="310" t="s">
        <v>2898</v>
      </c>
    </row>
    <row r="595" spans="3:38" hidden="1" outlineLevel="1" x14ac:dyDescent="0.3">
      <c r="C595" s="521" t="s">
        <v>3140</v>
      </c>
      <c r="D595" s="590" t="s">
        <v>3636</v>
      </c>
      <c r="E595" s="310" t="s">
        <v>2898</v>
      </c>
      <c r="F595" s="310" t="s">
        <v>2898</v>
      </c>
      <c r="G595" s="310" t="s">
        <v>2898</v>
      </c>
      <c r="H595" s="310" t="s">
        <v>2898</v>
      </c>
      <c r="I595" s="310" t="s">
        <v>2898</v>
      </c>
      <c r="J595" s="310" t="s">
        <v>2898</v>
      </c>
      <c r="K595" s="310" t="s">
        <v>2898</v>
      </c>
      <c r="L595" s="310" t="s">
        <v>2898</v>
      </c>
      <c r="M595" s="310" t="s">
        <v>2898</v>
      </c>
      <c r="N595" s="310" t="s">
        <v>2898</v>
      </c>
      <c r="O595" s="310" t="s">
        <v>2898</v>
      </c>
      <c r="P595" s="310" t="s">
        <v>2898</v>
      </c>
      <c r="Q595" s="310" t="s">
        <v>2898</v>
      </c>
      <c r="R595" s="310" t="s">
        <v>2898</v>
      </c>
      <c r="S595" s="310" t="s">
        <v>2898</v>
      </c>
      <c r="T595" s="310" t="s">
        <v>2898</v>
      </c>
      <c r="U595" s="310" t="s">
        <v>2898</v>
      </c>
      <c r="V595" s="310" t="s">
        <v>2898</v>
      </c>
      <c r="W595" s="310" t="s">
        <v>2898</v>
      </c>
      <c r="X595" s="310" t="s">
        <v>2898</v>
      </c>
      <c r="Y595" s="310" t="s">
        <v>2898</v>
      </c>
      <c r="Z595" s="310" t="s">
        <v>2898</v>
      </c>
      <c r="AA595" s="310" t="s">
        <v>2898</v>
      </c>
      <c r="AB595" s="310" t="s">
        <v>2898</v>
      </c>
      <c r="AC595" s="310" t="s">
        <v>2898</v>
      </c>
      <c r="AD595" s="310" t="s">
        <v>2898</v>
      </c>
      <c r="AE595" s="310" t="s">
        <v>2898</v>
      </c>
      <c r="AF595" s="310" t="s">
        <v>2898</v>
      </c>
      <c r="AG595" s="310" t="s">
        <v>2898</v>
      </c>
      <c r="AH595" s="310" t="s">
        <v>2898</v>
      </c>
      <c r="AI595" s="310" t="s">
        <v>2898</v>
      </c>
      <c r="AJ595" s="310" t="s">
        <v>2898</v>
      </c>
      <c r="AK595" s="310" t="s">
        <v>2898</v>
      </c>
      <c r="AL595" s="310" t="s">
        <v>2898</v>
      </c>
    </row>
    <row r="596" spans="3:38" hidden="1" outlineLevel="1" x14ac:dyDescent="0.3">
      <c r="C596" s="521" t="s">
        <v>3140</v>
      </c>
      <c r="D596" s="590" t="s">
        <v>3637</v>
      </c>
      <c r="E596" s="310" t="s">
        <v>2898</v>
      </c>
      <c r="F596" s="310" t="s">
        <v>2898</v>
      </c>
      <c r="G596" s="310" t="s">
        <v>2898</v>
      </c>
      <c r="H596" s="310" t="s">
        <v>2898</v>
      </c>
      <c r="I596" s="310" t="s">
        <v>2898</v>
      </c>
      <c r="J596" s="310" t="s">
        <v>2898</v>
      </c>
      <c r="K596" s="310" t="s">
        <v>2898</v>
      </c>
      <c r="L596" s="310" t="s">
        <v>2898</v>
      </c>
      <c r="M596" s="310" t="s">
        <v>2898</v>
      </c>
      <c r="N596" s="310" t="s">
        <v>2898</v>
      </c>
      <c r="O596" s="310" t="s">
        <v>2898</v>
      </c>
      <c r="P596" s="310" t="s">
        <v>2898</v>
      </c>
      <c r="Q596" s="310" t="s">
        <v>2898</v>
      </c>
      <c r="R596" s="310" t="s">
        <v>2898</v>
      </c>
      <c r="S596" s="310" t="s">
        <v>2898</v>
      </c>
      <c r="T596" s="310" t="s">
        <v>2898</v>
      </c>
      <c r="U596" s="310" t="s">
        <v>2898</v>
      </c>
      <c r="V596" s="310" t="s">
        <v>2898</v>
      </c>
      <c r="W596" s="310" t="s">
        <v>2898</v>
      </c>
      <c r="X596" s="310" t="s">
        <v>2898</v>
      </c>
      <c r="Y596" s="310" t="s">
        <v>2898</v>
      </c>
      <c r="Z596" s="310" t="s">
        <v>2898</v>
      </c>
      <c r="AA596" s="310" t="s">
        <v>2898</v>
      </c>
      <c r="AB596" s="310" t="s">
        <v>2898</v>
      </c>
      <c r="AC596" s="310" t="s">
        <v>2898</v>
      </c>
      <c r="AD596" s="310" t="s">
        <v>2898</v>
      </c>
      <c r="AE596" s="310" t="s">
        <v>2898</v>
      </c>
      <c r="AF596" s="310" t="s">
        <v>2898</v>
      </c>
      <c r="AG596" s="310" t="s">
        <v>2898</v>
      </c>
      <c r="AH596" s="310" t="s">
        <v>2898</v>
      </c>
      <c r="AI596" s="310" t="s">
        <v>2898</v>
      </c>
      <c r="AJ596" s="310" t="s">
        <v>2898</v>
      </c>
      <c r="AK596" s="310" t="s">
        <v>2898</v>
      </c>
      <c r="AL596" s="310" t="s">
        <v>2898</v>
      </c>
    </row>
    <row r="597" spans="3:38" hidden="1" outlineLevel="1" x14ac:dyDescent="0.3">
      <c r="C597" s="521" t="s">
        <v>3140</v>
      </c>
      <c r="D597" s="590" t="s">
        <v>3638</v>
      </c>
      <c r="E597" s="310" t="s">
        <v>2898</v>
      </c>
      <c r="F597" s="310" t="s">
        <v>2898</v>
      </c>
      <c r="G597" s="310" t="s">
        <v>2898</v>
      </c>
      <c r="H597" s="310" t="s">
        <v>2898</v>
      </c>
      <c r="I597" s="310" t="s">
        <v>2898</v>
      </c>
      <c r="J597" s="310" t="s">
        <v>2898</v>
      </c>
      <c r="K597" s="310" t="s">
        <v>2898</v>
      </c>
      <c r="L597" s="310" t="s">
        <v>2898</v>
      </c>
      <c r="M597" s="310" t="s">
        <v>2898</v>
      </c>
      <c r="N597" s="310" t="s">
        <v>2898</v>
      </c>
      <c r="O597" s="310" t="s">
        <v>2898</v>
      </c>
      <c r="P597" s="310" t="s">
        <v>2898</v>
      </c>
      <c r="Q597" s="310" t="s">
        <v>2898</v>
      </c>
      <c r="R597" s="310" t="s">
        <v>2898</v>
      </c>
      <c r="S597" s="310" t="s">
        <v>2898</v>
      </c>
      <c r="T597" s="310" t="s">
        <v>2898</v>
      </c>
      <c r="U597" s="310" t="s">
        <v>2898</v>
      </c>
      <c r="V597" s="310" t="s">
        <v>2898</v>
      </c>
      <c r="W597" s="310" t="s">
        <v>2898</v>
      </c>
      <c r="X597" s="310" t="s">
        <v>2898</v>
      </c>
      <c r="Y597" s="310" t="s">
        <v>2898</v>
      </c>
      <c r="Z597" s="310" t="s">
        <v>2898</v>
      </c>
      <c r="AA597" s="310" t="s">
        <v>2898</v>
      </c>
      <c r="AB597" s="310" t="s">
        <v>2898</v>
      </c>
      <c r="AC597" s="310" t="s">
        <v>2898</v>
      </c>
      <c r="AD597" s="310" t="s">
        <v>2898</v>
      </c>
      <c r="AE597" s="310" t="s">
        <v>2898</v>
      </c>
      <c r="AF597" s="310" t="s">
        <v>2898</v>
      </c>
      <c r="AG597" s="310" t="s">
        <v>2898</v>
      </c>
      <c r="AH597" s="310" t="s">
        <v>2898</v>
      </c>
      <c r="AI597" s="310" t="s">
        <v>2898</v>
      </c>
      <c r="AJ597" s="310" t="s">
        <v>2898</v>
      </c>
      <c r="AK597" s="310" t="s">
        <v>2898</v>
      </c>
      <c r="AL597" s="310" t="s">
        <v>2898</v>
      </c>
    </row>
    <row r="598" spans="3:38" hidden="1" outlineLevel="1" x14ac:dyDescent="0.3">
      <c r="C598" s="521" t="s">
        <v>3140</v>
      </c>
      <c r="D598" s="590" t="s">
        <v>3639</v>
      </c>
      <c r="E598" s="310" t="s">
        <v>2898</v>
      </c>
      <c r="F598" s="310" t="s">
        <v>2898</v>
      </c>
      <c r="G598" s="310" t="s">
        <v>2898</v>
      </c>
      <c r="H598" s="310" t="s">
        <v>2898</v>
      </c>
      <c r="I598" s="310" t="s">
        <v>2898</v>
      </c>
      <c r="J598" s="310" t="s">
        <v>2898</v>
      </c>
      <c r="K598" s="310" t="s">
        <v>2898</v>
      </c>
      <c r="L598" s="310" t="s">
        <v>2898</v>
      </c>
      <c r="M598" s="310" t="s">
        <v>2898</v>
      </c>
      <c r="N598" s="310" t="s">
        <v>2898</v>
      </c>
      <c r="O598" s="310" t="s">
        <v>2898</v>
      </c>
      <c r="P598" s="310" t="s">
        <v>2898</v>
      </c>
      <c r="Q598" s="310" t="s">
        <v>2898</v>
      </c>
      <c r="R598" s="310" t="s">
        <v>2898</v>
      </c>
      <c r="S598" s="310" t="s">
        <v>2898</v>
      </c>
      <c r="T598" s="310" t="s">
        <v>2898</v>
      </c>
      <c r="U598" s="310" t="s">
        <v>2898</v>
      </c>
      <c r="V598" s="310" t="s">
        <v>2898</v>
      </c>
      <c r="W598" s="310" t="s">
        <v>2898</v>
      </c>
      <c r="X598" s="310" t="s">
        <v>2898</v>
      </c>
      <c r="Y598" s="310" t="s">
        <v>2898</v>
      </c>
      <c r="Z598" s="310" t="s">
        <v>2898</v>
      </c>
      <c r="AA598" s="310" t="s">
        <v>2898</v>
      </c>
      <c r="AB598" s="310" t="s">
        <v>2898</v>
      </c>
      <c r="AC598" s="310" t="s">
        <v>2898</v>
      </c>
      <c r="AD598" s="310" t="s">
        <v>2898</v>
      </c>
      <c r="AE598" s="310" t="s">
        <v>2898</v>
      </c>
      <c r="AF598" s="310" t="s">
        <v>2898</v>
      </c>
      <c r="AG598" s="310" t="s">
        <v>2898</v>
      </c>
      <c r="AH598" s="310" t="s">
        <v>2898</v>
      </c>
      <c r="AI598" s="310" t="s">
        <v>2898</v>
      </c>
      <c r="AJ598" s="310" t="s">
        <v>2898</v>
      </c>
      <c r="AK598" s="310" t="s">
        <v>2898</v>
      </c>
      <c r="AL598" s="310" t="s">
        <v>2898</v>
      </c>
    </row>
    <row r="599" spans="3:38" hidden="1" outlineLevel="1" x14ac:dyDescent="0.3">
      <c r="C599" s="521" t="s">
        <v>3140</v>
      </c>
      <c r="D599" s="590" t="s">
        <v>3640</v>
      </c>
      <c r="E599" s="310" t="s">
        <v>2898</v>
      </c>
      <c r="F599" s="310" t="s">
        <v>2898</v>
      </c>
      <c r="G599" s="310" t="s">
        <v>2898</v>
      </c>
      <c r="H599" s="310" t="s">
        <v>2898</v>
      </c>
      <c r="I599" s="310" t="s">
        <v>2898</v>
      </c>
      <c r="J599" s="310" t="s">
        <v>2898</v>
      </c>
      <c r="K599" s="310" t="s">
        <v>2898</v>
      </c>
      <c r="L599" s="310" t="s">
        <v>2898</v>
      </c>
      <c r="M599" s="310" t="s">
        <v>2898</v>
      </c>
      <c r="N599" s="310" t="s">
        <v>2898</v>
      </c>
      <c r="O599" s="310" t="s">
        <v>2898</v>
      </c>
      <c r="P599" s="310" t="s">
        <v>2898</v>
      </c>
      <c r="Q599" s="310" t="s">
        <v>2898</v>
      </c>
      <c r="R599" s="310" t="s">
        <v>2898</v>
      </c>
      <c r="S599" s="310" t="s">
        <v>2898</v>
      </c>
      <c r="T599" s="310" t="s">
        <v>2898</v>
      </c>
      <c r="U599" s="310" t="s">
        <v>2898</v>
      </c>
      <c r="V599" s="310" t="s">
        <v>2898</v>
      </c>
      <c r="W599" s="310" t="s">
        <v>2898</v>
      </c>
      <c r="X599" s="310" t="s">
        <v>2898</v>
      </c>
      <c r="Y599" s="310" t="s">
        <v>2898</v>
      </c>
      <c r="Z599" s="310" t="s">
        <v>2898</v>
      </c>
      <c r="AA599" s="310" t="s">
        <v>2898</v>
      </c>
      <c r="AB599" s="310" t="s">
        <v>2898</v>
      </c>
      <c r="AC599" s="310" t="s">
        <v>2898</v>
      </c>
      <c r="AD599" s="310" t="s">
        <v>2898</v>
      </c>
      <c r="AE599" s="310" t="s">
        <v>2898</v>
      </c>
      <c r="AF599" s="310" t="s">
        <v>2898</v>
      </c>
      <c r="AG599" s="310" t="s">
        <v>2898</v>
      </c>
      <c r="AH599" s="310" t="s">
        <v>2898</v>
      </c>
      <c r="AI599" s="310" t="s">
        <v>2898</v>
      </c>
      <c r="AJ599" s="310" t="s">
        <v>2898</v>
      </c>
      <c r="AK599" s="310" t="s">
        <v>2898</v>
      </c>
      <c r="AL599" s="310" t="s">
        <v>2898</v>
      </c>
    </row>
    <row r="600" spans="3:38" hidden="1" outlineLevel="1" x14ac:dyDescent="0.3">
      <c r="C600" s="521" t="s">
        <v>3140</v>
      </c>
      <c r="D600" s="590" t="s">
        <v>3641</v>
      </c>
      <c r="E600" s="310" t="s">
        <v>2898</v>
      </c>
      <c r="F600" s="310" t="s">
        <v>2898</v>
      </c>
      <c r="G600" s="310" t="s">
        <v>2898</v>
      </c>
      <c r="H600" s="310" t="s">
        <v>2898</v>
      </c>
      <c r="I600" s="310" t="s">
        <v>2898</v>
      </c>
      <c r="J600" s="310" t="s">
        <v>2898</v>
      </c>
      <c r="K600" s="310" t="s">
        <v>2898</v>
      </c>
      <c r="L600" s="310" t="s">
        <v>2898</v>
      </c>
      <c r="M600" s="310" t="s">
        <v>2898</v>
      </c>
      <c r="N600" s="310" t="s">
        <v>2898</v>
      </c>
      <c r="O600" s="310" t="s">
        <v>2898</v>
      </c>
      <c r="P600" s="310" t="s">
        <v>2898</v>
      </c>
      <c r="Q600" s="310" t="s">
        <v>2898</v>
      </c>
      <c r="R600" s="310" t="s">
        <v>2898</v>
      </c>
      <c r="S600" s="310" t="s">
        <v>2898</v>
      </c>
      <c r="T600" s="310" t="s">
        <v>2898</v>
      </c>
      <c r="U600" s="310" t="s">
        <v>2898</v>
      </c>
      <c r="V600" s="310" t="s">
        <v>2898</v>
      </c>
      <c r="W600" s="310" t="s">
        <v>2898</v>
      </c>
      <c r="X600" s="310" t="s">
        <v>2898</v>
      </c>
      <c r="Y600" s="310" t="s">
        <v>2898</v>
      </c>
      <c r="Z600" s="310" t="s">
        <v>2898</v>
      </c>
      <c r="AA600" s="310" t="s">
        <v>2898</v>
      </c>
      <c r="AB600" s="310" t="s">
        <v>2898</v>
      </c>
      <c r="AC600" s="310" t="s">
        <v>2898</v>
      </c>
      <c r="AD600" s="310" t="s">
        <v>2898</v>
      </c>
      <c r="AE600" s="310" t="s">
        <v>2898</v>
      </c>
      <c r="AF600" s="310" t="s">
        <v>2898</v>
      </c>
      <c r="AG600" s="310" t="s">
        <v>2898</v>
      </c>
      <c r="AH600" s="310" t="s">
        <v>2898</v>
      </c>
      <c r="AI600" s="310" t="s">
        <v>2898</v>
      </c>
      <c r="AJ600" s="310" t="s">
        <v>2898</v>
      </c>
      <c r="AK600" s="310" t="s">
        <v>2898</v>
      </c>
      <c r="AL600" s="310" t="s">
        <v>2898</v>
      </c>
    </row>
    <row r="601" spans="3:38" hidden="1" outlineLevel="1" x14ac:dyDescent="0.3">
      <c r="C601" s="521" t="s">
        <v>3140</v>
      </c>
      <c r="D601" s="590" t="s">
        <v>3642</v>
      </c>
      <c r="E601" s="310" t="s">
        <v>2898</v>
      </c>
      <c r="F601" s="310" t="s">
        <v>2898</v>
      </c>
      <c r="G601" s="310" t="s">
        <v>2898</v>
      </c>
      <c r="H601" s="310" t="s">
        <v>2898</v>
      </c>
      <c r="I601" s="310" t="s">
        <v>2898</v>
      </c>
      <c r="J601" s="310" t="s">
        <v>2898</v>
      </c>
      <c r="K601" s="310" t="s">
        <v>2898</v>
      </c>
      <c r="L601" s="310" t="s">
        <v>2898</v>
      </c>
      <c r="M601" s="310" t="s">
        <v>2898</v>
      </c>
      <c r="N601" s="310" t="s">
        <v>2898</v>
      </c>
      <c r="O601" s="310" t="s">
        <v>2898</v>
      </c>
      <c r="P601" s="310" t="s">
        <v>2898</v>
      </c>
      <c r="Q601" s="310" t="s">
        <v>2898</v>
      </c>
      <c r="R601" s="310" t="s">
        <v>2898</v>
      </c>
      <c r="S601" s="310" t="s">
        <v>2898</v>
      </c>
      <c r="T601" s="310" t="s">
        <v>2898</v>
      </c>
      <c r="U601" s="310" t="s">
        <v>2898</v>
      </c>
      <c r="V601" s="310" t="s">
        <v>2898</v>
      </c>
      <c r="W601" s="310" t="s">
        <v>2898</v>
      </c>
      <c r="X601" s="310" t="s">
        <v>2898</v>
      </c>
      <c r="Y601" s="310" t="s">
        <v>2898</v>
      </c>
      <c r="Z601" s="310" t="s">
        <v>2898</v>
      </c>
      <c r="AA601" s="310" t="s">
        <v>2898</v>
      </c>
      <c r="AB601" s="310" t="s">
        <v>2898</v>
      </c>
      <c r="AC601" s="310" t="s">
        <v>2898</v>
      </c>
      <c r="AD601" s="310" t="s">
        <v>2898</v>
      </c>
      <c r="AE601" s="310" t="s">
        <v>2898</v>
      </c>
      <c r="AF601" s="310" t="s">
        <v>2898</v>
      </c>
      <c r="AG601" s="310" t="s">
        <v>2898</v>
      </c>
      <c r="AH601" s="310" t="s">
        <v>2898</v>
      </c>
      <c r="AI601" s="310" t="s">
        <v>2898</v>
      </c>
      <c r="AJ601" s="310" t="s">
        <v>2898</v>
      </c>
      <c r="AK601" s="310" t="s">
        <v>2898</v>
      </c>
      <c r="AL601" s="310" t="s">
        <v>2898</v>
      </c>
    </row>
    <row r="602" spans="3:38" hidden="1" outlineLevel="1" x14ac:dyDescent="0.3">
      <c r="C602" s="521" t="s">
        <v>3140</v>
      </c>
      <c r="D602" s="590" t="s">
        <v>3643</v>
      </c>
      <c r="E602" s="310" t="s">
        <v>2898</v>
      </c>
      <c r="F602" s="310" t="s">
        <v>2898</v>
      </c>
      <c r="G602" s="310" t="s">
        <v>2898</v>
      </c>
      <c r="H602" s="310" t="s">
        <v>2898</v>
      </c>
      <c r="I602" s="310" t="s">
        <v>2898</v>
      </c>
      <c r="J602" s="310" t="s">
        <v>2898</v>
      </c>
      <c r="K602" s="310" t="s">
        <v>2898</v>
      </c>
      <c r="L602" s="310" t="s">
        <v>2898</v>
      </c>
      <c r="M602" s="310" t="s">
        <v>2898</v>
      </c>
      <c r="N602" s="310" t="s">
        <v>2898</v>
      </c>
      <c r="O602" s="310" t="s">
        <v>2898</v>
      </c>
      <c r="P602" s="310" t="s">
        <v>2898</v>
      </c>
      <c r="Q602" s="310" t="s">
        <v>2898</v>
      </c>
      <c r="R602" s="310" t="s">
        <v>2898</v>
      </c>
      <c r="S602" s="310" t="s">
        <v>2898</v>
      </c>
      <c r="T602" s="310" t="s">
        <v>2898</v>
      </c>
      <c r="U602" s="310" t="s">
        <v>2898</v>
      </c>
      <c r="V602" s="310" t="s">
        <v>2898</v>
      </c>
      <c r="W602" s="310" t="s">
        <v>2898</v>
      </c>
      <c r="X602" s="310" t="s">
        <v>2898</v>
      </c>
      <c r="Y602" s="310" t="s">
        <v>2898</v>
      </c>
      <c r="Z602" s="310" t="s">
        <v>2898</v>
      </c>
      <c r="AA602" s="310" t="s">
        <v>2898</v>
      </c>
      <c r="AB602" s="310" t="s">
        <v>2898</v>
      </c>
      <c r="AC602" s="310" t="s">
        <v>2898</v>
      </c>
      <c r="AD602" s="310" t="s">
        <v>2898</v>
      </c>
      <c r="AE602" s="310" t="s">
        <v>2898</v>
      </c>
      <c r="AF602" s="310" t="s">
        <v>2898</v>
      </c>
      <c r="AG602" s="310" t="s">
        <v>2898</v>
      </c>
      <c r="AH602" s="310" t="s">
        <v>2898</v>
      </c>
      <c r="AI602" s="310" t="s">
        <v>2898</v>
      </c>
      <c r="AJ602" s="310" t="s">
        <v>2898</v>
      </c>
      <c r="AK602" s="310" t="s">
        <v>2898</v>
      </c>
      <c r="AL602" s="310" t="s">
        <v>2898</v>
      </c>
    </row>
    <row r="603" spans="3:38" hidden="1" outlineLevel="1" x14ac:dyDescent="0.3">
      <c r="C603" s="521" t="s">
        <v>3140</v>
      </c>
      <c r="D603" s="590" t="s">
        <v>3644</v>
      </c>
      <c r="E603" s="310" t="s">
        <v>2898</v>
      </c>
      <c r="F603" s="310" t="s">
        <v>2898</v>
      </c>
      <c r="G603" s="310" t="s">
        <v>2898</v>
      </c>
      <c r="H603" s="310" t="s">
        <v>2898</v>
      </c>
      <c r="I603" s="310" t="s">
        <v>2898</v>
      </c>
      <c r="J603" s="310" t="s">
        <v>2898</v>
      </c>
      <c r="K603" s="310" t="s">
        <v>2898</v>
      </c>
      <c r="L603" s="310" t="s">
        <v>2898</v>
      </c>
      <c r="M603" s="310" t="s">
        <v>2898</v>
      </c>
      <c r="N603" s="310" t="s">
        <v>2898</v>
      </c>
      <c r="O603" s="310" t="s">
        <v>2898</v>
      </c>
      <c r="P603" s="310" t="s">
        <v>2898</v>
      </c>
      <c r="Q603" s="310" t="s">
        <v>2898</v>
      </c>
      <c r="R603" s="310" t="s">
        <v>2898</v>
      </c>
      <c r="S603" s="310" t="s">
        <v>2898</v>
      </c>
      <c r="T603" s="310" t="s">
        <v>2898</v>
      </c>
      <c r="U603" s="310" t="s">
        <v>2898</v>
      </c>
      <c r="V603" s="310" t="s">
        <v>2898</v>
      </c>
      <c r="W603" s="310" t="s">
        <v>2898</v>
      </c>
      <c r="X603" s="310" t="s">
        <v>2898</v>
      </c>
      <c r="Y603" s="310" t="s">
        <v>2898</v>
      </c>
      <c r="Z603" s="310" t="s">
        <v>2898</v>
      </c>
      <c r="AA603" s="310" t="s">
        <v>2898</v>
      </c>
      <c r="AB603" s="310" t="s">
        <v>2898</v>
      </c>
      <c r="AC603" s="310" t="s">
        <v>2898</v>
      </c>
      <c r="AD603" s="310" t="s">
        <v>2898</v>
      </c>
      <c r="AE603" s="310" t="s">
        <v>2898</v>
      </c>
      <c r="AF603" s="310" t="s">
        <v>2898</v>
      </c>
      <c r="AG603" s="310" t="s">
        <v>2898</v>
      </c>
      <c r="AH603" s="310" t="s">
        <v>2898</v>
      </c>
      <c r="AI603" s="310" t="s">
        <v>2898</v>
      </c>
      <c r="AJ603" s="310" t="s">
        <v>2898</v>
      </c>
      <c r="AK603" s="310" t="s">
        <v>2898</v>
      </c>
      <c r="AL603" s="310" t="s">
        <v>2898</v>
      </c>
    </row>
    <row r="604" spans="3:38" hidden="1" outlineLevel="1" x14ac:dyDescent="0.3">
      <c r="C604" s="521" t="s">
        <v>3140</v>
      </c>
      <c r="D604" s="590" t="s">
        <v>3645</v>
      </c>
      <c r="E604" s="310" t="s">
        <v>2898</v>
      </c>
      <c r="F604" s="310" t="s">
        <v>2898</v>
      </c>
      <c r="G604" s="310" t="s">
        <v>2898</v>
      </c>
      <c r="H604" s="310" t="s">
        <v>2898</v>
      </c>
      <c r="I604" s="310" t="s">
        <v>2898</v>
      </c>
      <c r="J604" s="310" t="s">
        <v>2898</v>
      </c>
      <c r="K604" s="310" t="s">
        <v>2898</v>
      </c>
      <c r="L604" s="310" t="s">
        <v>2898</v>
      </c>
      <c r="M604" s="310" t="s">
        <v>2898</v>
      </c>
      <c r="N604" s="310" t="s">
        <v>2898</v>
      </c>
      <c r="O604" s="310" t="s">
        <v>2898</v>
      </c>
      <c r="P604" s="310" t="s">
        <v>2898</v>
      </c>
      <c r="Q604" s="310" t="s">
        <v>2898</v>
      </c>
      <c r="R604" s="310" t="s">
        <v>2898</v>
      </c>
      <c r="S604" s="310" t="s">
        <v>2898</v>
      </c>
      <c r="T604" s="310" t="s">
        <v>2898</v>
      </c>
      <c r="U604" s="310" t="s">
        <v>2898</v>
      </c>
      <c r="V604" s="310" t="s">
        <v>2898</v>
      </c>
      <c r="W604" s="310" t="s">
        <v>2898</v>
      </c>
      <c r="X604" s="310" t="s">
        <v>2898</v>
      </c>
      <c r="Y604" s="310" t="s">
        <v>2898</v>
      </c>
      <c r="Z604" s="310" t="s">
        <v>2898</v>
      </c>
      <c r="AA604" s="310" t="s">
        <v>2898</v>
      </c>
      <c r="AB604" s="310" t="s">
        <v>2898</v>
      </c>
      <c r="AC604" s="310" t="s">
        <v>2898</v>
      </c>
      <c r="AD604" s="310" t="s">
        <v>2898</v>
      </c>
      <c r="AE604" s="310" t="s">
        <v>2898</v>
      </c>
      <c r="AF604" s="310" t="s">
        <v>2898</v>
      </c>
      <c r="AG604" s="310" t="s">
        <v>2898</v>
      </c>
      <c r="AH604" s="310" t="s">
        <v>2898</v>
      </c>
      <c r="AI604" s="310" t="s">
        <v>2898</v>
      </c>
      <c r="AJ604" s="310" t="s">
        <v>2898</v>
      </c>
      <c r="AK604" s="310" t="s">
        <v>2898</v>
      </c>
      <c r="AL604" s="310" t="s">
        <v>2898</v>
      </c>
    </row>
    <row r="605" spans="3:38" hidden="1" outlineLevel="1" x14ac:dyDescent="0.3">
      <c r="C605" s="521" t="s">
        <v>3140</v>
      </c>
      <c r="D605" s="590" t="s">
        <v>3646</v>
      </c>
      <c r="E605" s="310" t="s">
        <v>2898</v>
      </c>
      <c r="F605" s="310" t="s">
        <v>2898</v>
      </c>
      <c r="G605" s="310" t="s">
        <v>2898</v>
      </c>
      <c r="H605" s="310" t="s">
        <v>2898</v>
      </c>
      <c r="I605" s="310" t="s">
        <v>2898</v>
      </c>
      <c r="J605" s="310" t="s">
        <v>2898</v>
      </c>
      <c r="K605" s="310" t="s">
        <v>2898</v>
      </c>
      <c r="L605" s="310" t="s">
        <v>2898</v>
      </c>
      <c r="M605" s="310" t="s">
        <v>2898</v>
      </c>
      <c r="N605" s="310" t="s">
        <v>2898</v>
      </c>
      <c r="O605" s="310" t="s">
        <v>2898</v>
      </c>
      <c r="P605" s="310" t="s">
        <v>2898</v>
      </c>
      <c r="Q605" s="310" t="s">
        <v>2898</v>
      </c>
      <c r="R605" s="310" t="s">
        <v>2898</v>
      </c>
      <c r="S605" s="310" t="s">
        <v>2898</v>
      </c>
      <c r="T605" s="310" t="s">
        <v>2898</v>
      </c>
      <c r="U605" s="310" t="s">
        <v>2898</v>
      </c>
      <c r="V605" s="310" t="s">
        <v>2898</v>
      </c>
      <c r="W605" s="310" t="s">
        <v>2898</v>
      </c>
      <c r="X605" s="310" t="s">
        <v>2898</v>
      </c>
      <c r="Y605" s="310" t="s">
        <v>2898</v>
      </c>
      <c r="Z605" s="310" t="s">
        <v>2898</v>
      </c>
      <c r="AA605" s="310" t="s">
        <v>2898</v>
      </c>
      <c r="AB605" s="310" t="s">
        <v>2898</v>
      </c>
      <c r="AC605" s="310" t="s">
        <v>2898</v>
      </c>
      <c r="AD605" s="310" t="s">
        <v>2898</v>
      </c>
      <c r="AE605" s="310" t="s">
        <v>2898</v>
      </c>
      <c r="AF605" s="310" t="s">
        <v>2898</v>
      </c>
      <c r="AG605" s="310" t="s">
        <v>2898</v>
      </c>
      <c r="AH605" s="310" t="s">
        <v>2898</v>
      </c>
      <c r="AI605" s="310" t="s">
        <v>2898</v>
      </c>
      <c r="AJ605" s="310" t="s">
        <v>2898</v>
      </c>
      <c r="AK605" s="310" t="s">
        <v>2898</v>
      </c>
      <c r="AL605" s="310" t="s">
        <v>2898</v>
      </c>
    </row>
    <row r="606" spans="3:38" hidden="1" outlineLevel="1" x14ac:dyDescent="0.3">
      <c r="C606" s="521" t="s">
        <v>3140</v>
      </c>
      <c r="D606" s="590" t="s">
        <v>3647</v>
      </c>
      <c r="E606" s="310" t="s">
        <v>2898</v>
      </c>
      <c r="F606" s="310" t="s">
        <v>2898</v>
      </c>
      <c r="G606" s="310" t="s">
        <v>2898</v>
      </c>
      <c r="H606" s="310" t="s">
        <v>2898</v>
      </c>
      <c r="I606" s="310" t="s">
        <v>2898</v>
      </c>
      <c r="J606" s="310" t="s">
        <v>2898</v>
      </c>
      <c r="K606" s="310" t="s">
        <v>2898</v>
      </c>
      <c r="L606" s="310" t="s">
        <v>2898</v>
      </c>
      <c r="M606" s="310" t="s">
        <v>2898</v>
      </c>
      <c r="N606" s="310" t="s">
        <v>2898</v>
      </c>
      <c r="O606" s="310" t="s">
        <v>2898</v>
      </c>
      <c r="P606" s="310" t="s">
        <v>2898</v>
      </c>
      <c r="Q606" s="310" t="s">
        <v>2898</v>
      </c>
      <c r="R606" s="310" t="s">
        <v>2898</v>
      </c>
      <c r="S606" s="310" t="s">
        <v>2898</v>
      </c>
      <c r="T606" s="310" t="s">
        <v>2898</v>
      </c>
      <c r="U606" s="310" t="s">
        <v>2898</v>
      </c>
      <c r="V606" s="310" t="s">
        <v>2898</v>
      </c>
      <c r="W606" s="310" t="s">
        <v>2898</v>
      </c>
      <c r="X606" s="310" t="s">
        <v>2898</v>
      </c>
      <c r="Y606" s="310" t="s">
        <v>2898</v>
      </c>
      <c r="Z606" s="310" t="s">
        <v>2898</v>
      </c>
      <c r="AA606" s="310" t="s">
        <v>2898</v>
      </c>
      <c r="AB606" s="310" t="s">
        <v>2898</v>
      </c>
      <c r="AC606" s="310" t="s">
        <v>2898</v>
      </c>
      <c r="AD606" s="310" t="s">
        <v>2898</v>
      </c>
      <c r="AE606" s="310" t="s">
        <v>2898</v>
      </c>
      <c r="AF606" s="310" t="s">
        <v>2898</v>
      </c>
      <c r="AG606" s="310" t="s">
        <v>2898</v>
      </c>
      <c r="AH606" s="310" t="s">
        <v>2898</v>
      </c>
      <c r="AI606" s="310" t="s">
        <v>2898</v>
      </c>
      <c r="AJ606" s="310" t="s">
        <v>2898</v>
      </c>
      <c r="AK606" s="310" t="s">
        <v>2898</v>
      </c>
      <c r="AL606" s="310" t="s">
        <v>2898</v>
      </c>
    </row>
    <row r="607" spans="3:38" hidden="1" outlineLevel="1" x14ac:dyDescent="0.3">
      <c r="C607" s="521" t="s">
        <v>3140</v>
      </c>
      <c r="D607" s="590" t="s">
        <v>3648</v>
      </c>
      <c r="E607" s="310" t="s">
        <v>2898</v>
      </c>
      <c r="F607" s="310" t="s">
        <v>2898</v>
      </c>
      <c r="G607" s="310" t="s">
        <v>2898</v>
      </c>
      <c r="H607" s="310" t="s">
        <v>2898</v>
      </c>
      <c r="I607" s="310" t="s">
        <v>2898</v>
      </c>
      <c r="J607" s="310" t="s">
        <v>2898</v>
      </c>
      <c r="K607" s="310" t="s">
        <v>2898</v>
      </c>
      <c r="L607" s="310" t="s">
        <v>2898</v>
      </c>
      <c r="M607" s="310" t="s">
        <v>2898</v>
      </c>
      <c r="N607" s="310" t="s">
        <v>2898</v>
      </c>
      <c r="O607" s="310" t="s">
        <v>2898</v>
      </c>
      <c r="P607" s="310" t="s">
        <v>2898</v>
      </c>
      <c r="Q607" s="310" t="s">
        <v>2898</v>
      </c>
      <c r="R607" s="310" t="s">
        <v>2898</v>
      </c>
      <c r="S607" s="310" t="s">
        <v>2898</v>
      </c>
      <c r="T607" s="310" t="s">
        <v>2898</v>
      </c>
      <c r="U607" s="310" t="s">
        <v>2898</v>
      </c>
      <c r="V607" s="310" t="s">
        <v>2898</v>
      </c>
      <c r="W607" s="310" t="s">
        <v>2898</v>
      </c>
      <c r="X607" s="310" t="s">
        <v>2898</v>
      </c>
      <c r="Y607" s="310" t="s">
        <v>2898</v>
      </c>
      <c r="Z607" s="310" t="s">
        <v>2898</v>
      </c>
      <c r="AA607" s="310" t="s">
        <v>2898</v>
      </c>
      <c r="AB607" s="310" t="s">
        <v>2898</v>
      </c>
      <c r="AC607" s="310" t="s">
        <v>2898</v>
      </c>
      <c r="AD607" s="310" t="s">
        <v>2898</v>
      </c>
      <c r="AE607" s="310" t="s">
        <v>2898</v>
      </c>
      <c r="AF607" s="310" t="s">
        <v>2898</v>
      </c>
      <c r="AG607" s="310" t="s">
        <v>2898</v>
      </c>
      <c r="AH607" s="310" t="s">
        <v>2898</v>
      </c>
      <c r="AI607" s="310" t="s">
        <v>2898</v>
      </c>
      <c r="AJ607" s="310" t="s">
        <v>2898</v>
      </c>
      <c r="AK607" s="310" t="s">
        <v>2898</v>
      </c>
      <c r="AL607" s="310" t="s">
        <v>2898</v>
      </c>
    </row>
    <row r="608" spans="3:38" hidden="1" outlineLevel="1" x14ac:dyDescent="0.3">
      <c r="C608" s="521" t="s">
        <v>3140</v>
      </c>
      <c r="D608" s="590" t="s">
        <v>3649</v>
      </c>
      <c r="E608" s="310" t="s">
        <v>2898</v>
      </c>
      <c r="F608" s="310" t="s">
        <v>2898</v>
      </c>
      <c r="G608" s="310" t="s">
        <v>2898</v>
      </c>
      <c r="H608" s="310" t="s">
        <v>2898</v>
      </c>
      <c r="I608" s="310" t="s">
        <v>2898</v>
      </c>
      <c r="J608" s="310" t="s">
        <v>2898</v>
      </c>
      <c r="K608" s="310" t="s">
        <v>2898</v>
      </c>
      <c r="L608" s="310" t="s">
        <v>2898</v>
      </c>
      <c r="M608" s="310" t="s">
        <v>2898</v>
      </c>
      <c r="N608" s="310" t="s">
        <v>2898</v>
      </c>
      <c r="O608" s="310" t="s">
        <v>2898</v>
      </c>
      <c r="P608" s="310" t="s">
        <v>2898</v>
      </c>
      <c r="Q608" s="310" t="s">
        <v>2898</v>
      </c>
      <c r="R608" s="310" t="s">
        <v>2898</v>
      </c>
      <c r="S608" s="310" t="s">
        <v>2898</v>
      </c>
      <c r="T608" s="310" t="s">
        <v>2898</v>
      </c>
      <c r="U608" s="310" t="s">
        <v>2898</v>
      </c>
      <c r="V608" s="310" t="s">
        <v>2898</v>
      </c>
      <c r="W608" s="310" t="s">
        <v>2898</v>
      </c>
      <c r="X608" s="310" t="s">
        <v>2898</v>
      </c>
      <c r="Y608" s="310" t="s">
        <v>2898</v>
      </c>
      <c r="Z608" s="310" t="s">
        <v>2898</v>
      </c>
      <c r="AA608" s="310" t="s">
        <v>2898</v>
      </c>
      <c r="AB608" s="310" t="s">
        <v>2898</v>
      </c>
      <c r="AC608" s="310" t="s">
        <v>2898</v>
      </c>
      <c r="AD608" s="310" t="s">
        <v>2898</v>
      </c>
      <c r="AE608" s="310" t="s">
        <v>2898</v>
      </c>
      <c r="AF608" s="310" t="s">
        <v>2898</v>
      </c>
      <c r="AG608" s="310" t="s">
        <v>2898</v>
      </c>
      <c r="AH608" s="310" t="s">
        <v>2898</v>
      </c>
      <c r="AI608" s="310" t="s">
        <v>2898</v>
      </c>
      <c r="AJ608" s="310" t="s">
        <v>2898</v>
      </c>
      <c r="AK608" s="310" t="s">
        <v>2898</v>
      </c>
      <c r="AL608" s="310" t="s">
        <v>2898</v>
      </c>
    </row>
    <row r="609" spans="3:38" hidden="1" outlineLevel="1" x14ac:dyDescent="0.3">
      <c r="C609" s="521" t="s">
        <v>3140</v>
      </c>
      <c r="D609" s="590" t="s">
        <v>3650</v>
      </c>
      <c r="E609" s="310" t="s">
        <v>2898</v>
      </c>
      <c r="F609" s="310" t="s">
        <v>2898</v>
      </c>
      <c r="G609" s="310" t="s">
        <v>2898</v>
      </c>
      <c r="H609" s="310" t="s">
        <v>2898</v>
      </c>
      <c r="I609" s="310" t="s">
        <v>2898</v>
      </c>
      <c r="J609" s="310" t="s">
        <v>2898</v>
      </c>
      <c r="K609" s="310" t="s">
        <v>2898</v>
      </c>
      <c r="L609" s="310" t="s">
        <v>2898</v>
      </c>
      <c r="M609" s="310" t="s">
        <v>2898</v>
      </c>
      <c r="N609" s="310" t="s">
        <v>2898</v>
      </c>
      <c r="O609" s="310" t="s">
        <v>2898</v>
      </c>
      <c r="P609" s="310" t="s">
        <v>2898</v>
      </c>
      <c r="Q609" s="310" t="s">
        <v>2898</v>
      </c>
      <c r="R609" s="310" t="s">
        <v>2898</v>
      </c>
      <c r="S609" s="310" t="s">
        <v>2898</v>
      </c>
      <c r="T609" s="310" t="s">
        <v>2898</v>
      </c>
      <c r="U609" s="310" t="s">
        <v>2898</v>
      </c>
      <c r="V609" s="310" t="s">
        <v>2898</v>
      </c>
      <c r="W609" s="310" t="s">
        <v>2898</v>
      </c>
      <c r="X609" s="310" t="s">
        <v>2898</v>
      </c>
      <c r="Y609" s="310" t="s">
        <v>2898</v>
      </c>
      <c r="Z609" s="310" t="s">
        <v>2898</v>
      </c>
      <c r="AA609" s="310" t="s">
        <v>2898</v>
      </c>
      <c r="AB609" s="310" t="s">
        <v>2898</v>
      </c>
      <c r="AC609" s="310" t="s">
        <v>2898</v>
      </c>
      <c r="AD609" s="310" t="s">
        <v>2898</v>
      </c>
      <c r="AE609" s="310" t="s">
        <v>2898</v>
      </c>
      <c r="AF609" s="310" t="s">
        <v>2898</v>
      </c>
      <c r="AG609" s="310" t="s">
        <v>2898</v>
      </c>
      <c r="AH609" s="310" t="s">
        <v>2898</v>
      </c>
      <c r="AI609" s="310" t="s">
        <v>2898</v>
      </c>
      <c r="AJ609" s="310" t="s">
        <v>2898</v>
      </c>
      <c r="AK609" s="310" t="s">
        <v>2898</v>
      </c>
      <c r="AL609" s="310" t="s">
        <v>2898</v>
      </c>
    </row>
    <row r="610" spans="3:38" hidden="1" outlineLevel="1" x14ac:dyDescent="0.3">
      <c r="C610" s="521" t="s">
        <v>3140</v>
      </c>
      <c r="D610" s="590" t="s">
        <v>3651</v>
      </c>
      <c r="E610" s="310" t="s">
        <v>2898</v>
      </c>
      <c r="F610" s="310" t="s">
        <v>2898</v>
      </c>
      <c r="G610" s="310" t="s">
        <v>2898</v>
      </c>
      <c r="H610" s="310" t="s">
        <v>2898</v>
      </c>
      <c r="I610" s="310" t="s">
        <v>2898</v>
      </c>
      <c r="J610" s="310" t="s">
        <v>2898</v>
      </c>
      <c r="K610" s="310" t="s">
        <v>2898</v>
      </c>
      <c r="L610" s="310" t="s">
        <v>2898</v>
      </c>
      <c r="M610" s="310" t="s">
        <v>2898</v>
      </c>
      <c r="N610" s="310" t="s">
        <v>2898</v>
      </c>
      <c r="O610" s="310" t="s">
        <v>2898</v>
      </c>
      <c r="P610" s="310" t="s">
        <v>2898</v>
      </c>
      <c r="Q610" s="310" t="s">
        <v>2898</v>
      </c>
      <c r="R610" s="310" t="s">
        <v>2898</v>
      </c>
      <c r="S610" s="310" t="s">
        <v>2898</v>
      </c>
      <c r="T610" s="310" t="s">
        <v>2898</v>
      </c>
      <c r="U610" s="310" t="s">
        <v>2898</v>
      </c>
      <c r="V610" s="310" t="s">
        <v>2898</v>
      </c>
      <c r="W610" s="310" t="s">
        <v>2898</v>
      </c>
      <c r="X610" s="310" t="s">
        <v>2898</v>
      </c>
      <c r="Y610" s="310" t="s">
        <v>2898</v>
      </c>
      <c r="Z610" s="310" t="s">
        <v>2898</v>
      </c>
      <c r="AA610" s="310" t="s">
        <v>2898</v>
      </c>
      <c r="AB610" s="310" t="s">
        <v>2898</v>
      </c>
      <c r="AC610" s="310" t="s">
        <v>2898</v>
      </c>
      <c r="AD610" s="310" t="s">
        <v>2898</v>
      </c>
      <c r="AE610" s="310" t="s">
        <v>2898</v>
      </c>
      <c r="AF610" s="310" t="s">
        <v>2898</v>
      </c>
      <c r="AG610" s="310" t="s">
        <v>2898</v>
      </c>
      <c r="AH610" s="310" t="s">
        <v>2898</v>
      </c>
      <c r="AI610" s="310" t="s">
        <v>2898</v>
      </c>
      <c r="AJ610" s="310" t="s">
        <v>2898</v>
      </c>
      <c r="AK610" s="310" t="s">
        <v>2898</v>
      </c>
      <c r="AL610" s="310" t="s">
        <v>2898</v>
      </c>
    </row>
    <row r="611" spans="3:38" hidden="1" outlineLevel="1" x14ac:dyDescent="0.3">
      <c r="C611" s="521" t="s">
        <v>3140</v>
      </c>
      <c r="D611" s="590" t="s">
        <v>3652</v>
      </c>
      <c r="E611" s="310" t="s">
        <v>2898</v>
      </c>
      <c r="F611" s="310" t="s">
        <v>2898</v>
      </c>
      <c r="G611" s="310" t="s">
        <v>2898</v>
      </c>
      <c r="H611" s="310" t="s">
        <v>2898</v>
      </c>
      <c r="I611" s="310" t="s">
        <v>2898</v>
      </c>
      <c r="J611" s="310" t="s">
        <v>2898</v>
      </c>
      <c r="K611" s="310" t="s">
        <v>2898</v>
      </c>
      <c r="L611" s="310" t="s">
        <v>2898</v>
      </c>
      <c r="M611" s="310" t="s">
        <v>2898</v>
      </c>
      <c r="N611" s="310" t="s">
        <v>2898</v>
      </c>
      <c r="O611" s="310" t="s">
        <v>2898</v>
      </c>
      <c r="P611" s="310" t="s">
        <v>2898</v>
      </c>
      <c r="Q611" s="310" t="s">
        <v>2898</v>
      </c>
      <c r="R611" s="310" t="s">
        <v>2898</v>
      </c>
      <c r="S611" s="310" t="s">
        <v>2898</v>
      </c>
      <c r="T611" s="310" t="s">
        <v>2898</v>
      </c>
      <c r="U611" s="310" t="s">
        <v>2898</v>
      </c>
      <c r="V611" s="310" t="s">
        <v>2898</v>
      </c>
      <c r="W611" s="310" t="s">
        <v>2898</v>
      </c>
      <c r="X611" s="310" t="s">
        <v>2898</v>
      </c>
      <c r="Y611" s="310" t="s">
        <v>2898</v>
      </c>
      <c r="Z611" s="310" t="s">
        <v>2898</v>
      </c>
      <c r="AA611" s="310" t="s">
        <v>2898</v>
      </c>
      <c r="AB611" s="310" t="s">
        <v>2898</v>
      </c>
      <c r="AC611" s="310" t="s">
        <v>2898</v>
      </c>
      <c r="AD611" s="310" t="s">
        <v>2898</v>
      </c>
      <c r="AE611" s="310" t="s">
        <v>2898</v>
      </c>
      <c r="AF611" s="310" t="s">
        <v>2898</v>
      </c>
      <c r="AG611" s="310" t="s">
        <v>2898</v>
      </c>
      <c r="AH611" s="310" t="s">
        <v>2898</v>
      </c>
      <c r="AI611" s="310" t="s">
        <v>2898</v>
      </c>
      <c r="AJ611" s="310" t="s">
        <v>2898</v>
      </c>
      <c r="AK611" s="310" t="s">
        <v>2898</v>
      </c>
      <c r="AL611" s="310" t="s">
        <v>2898</v>
      </c>
    </row>
    <row r="612" spans="3:38" hidden="1" outlineLevel="1" x14ac:dyDescent="0.3">
      <c r="C612" s="521" t="s">
        <v>3140</v>
      </c>
      <c r="D612" s="590" t="s">
        <v>3653</v>
      </c>
      <c r="E612" s="310" t="s">
        <v>2898</v>
      </c>
      <c r="F612" s="310" t="s">
        <v>2898</v>
      </c>
      <c r="G612" s="310" t="s">
        <v>2898</v>
      </c>
      <c r="H612" s="310" t="s">
        <v>2898</v>
      </c>
      <c r="I612" s="310" t="s">
        <v>2898</v>
      </c>
      <c r="J612" s="310" t="s">
        <v>2898</v>
      </c>
      <c r="K612" s="310" t="s">
        <v>2898</v>
      </c>
      <c r="L612" s="310" t="s">
        <v>2898</v>
      </c>
      <c r="M612" s="310" t="s">
        <v>2898</v>
      </c>
      <c r="N612" s="310" t="s">
        <v>2898</v>
      </c>
      <c r="O612" s="310" t="s">
        <v>2898</v>
      </c>
      <c r="P612" s="310" t="s">
        <v>2898</v>
      </c>
      <c r="Q612" s="310" t="s">
        <v>2898</v>
      </c>
      <c r="R612" s="310" t="s">
        <v>2898</v>
      </c>
      <c r="S612" s="310" t="s">
        <v>2898</v>
      </c>
      <c r="T612" s="310" t="s">
        <v>2898</v>
      </c>
      <c r="U612" s="310" t="s">
        <v>2898</v>
      </c>
      <c r="V612" s="310" t="s">
        <v>2898</v>
      </c>
      <c r="W612" s="310" t="s">
        <v>2898</v>
      </c>
      <c r="X612" s="310" t="s">
        <v>2898</v>
      </c>
      <c r="Y612" s="310" t="s">
        <v>2898</v>
      </c>
      <c r="Z612" s="310" t="s">
        <v>2898</v>
      </c>
      <c r="AA612" s="310" t="s">
        <v>2898</v>
      </c>
      <c r="AB612" s="310" t="s">
        <v>2898</v>
      </c>
      <c r="AC612" s="310" t="s">
        <v>2898</v>
      </c>
      <c r="AD612" s="310" t="s">
        <v>2898</v>
      </c>
      <c r="AE612" s="310" t="s">
        <v>2898</v>
      </c>
      <c r="AF612" s="310" t="s">
        <v>2898</v>
      </c>
      <c r="AG612" s="310" t="s">
        <v>2898</v>
      </c>
      <c r="AH612" s="310" t="s">
        <v>2898</v>
      </c>
      <c r="AI612" s="310" t="s">
        <v>2898</v>
      </c>
      <c r="AJ612" s="310" t="s">
        <v>2898</v>
      </c>
      <c r="AK612" s="310" t="s">
        <v>2898</v>
      </c>
      <c r="AL612" s="310" t="s">
        <v>2898</v>
      </c>
    </row>
    <row r="613" spans="3:38" hidden="1" outlineLevel="1" x14ac:dyDescent="0.3">
      <c r="C613" s="521" t="s">
        <v>3140</v>
      </c>
      <c r="D613" s="590" t="s">
        <v>3654</v>
      </c>
      <c r="E613" s="310" t="s">
        <v>2898</v>
      </c>
      <c r="F613" s="310" t="s">
        <v>2898</v>
      </c>
      <c r="G613" s="310" t="s">
        <v>2898</v>
      </c>
      <c r="H613" s="310" t="s">
        <v>2898</v>
      </c>
      <c r="I613" s="310" t="s">
        <v>2898</v>
      </c>
      <c r="J613" s="310" t="s">
        <v>2898</v>
      </c>
      <c r="K613" s="310" t="s">
        <v>2898</v>
      </c>
      <c r="L613" s="310" t="s">
        <v>2898</v>
      </c>
      <c r="M613" s="310" t="s">
        <v>2898</v>
      </c>
      <c r="N613" s="310" t="s">
        <v>2898</v>
      </c>
      <c r="O613" s="310" t="s">
        <v>2898</v>
      </c>
      <c r="P613" s="310" t="s">
        <v>2898</v>
      </c>
      <c r="Q613" s="310" t="s">
        <v>2898</v>
      </c>
      <c r="R613" s="310" t="s">
        <v>2898</v>
      </c>
      <c r="S613" s="310" t="s">
        <v>2898</v>
      </c>
      <c r="T613" s="310" t="s">
        <v>2898</v>
      </c>
      <c r="U613" s="310" t="s">
        <v>2898</v>
      </c>
      <c r="V613" s="310" t="s">
        <v>2898</v>
      </c>
      <c r="W613" s="310" t="s">
        <v>2898</v>
      </c>
      <c r="X613" s="310" t="s">
        <v>2898</v>
      </c>
      <c r="Y613" s="310" t="s">
        <v>2898</v>
      </c>
      <c r="Z613" s="310" t="s">
        <v>2898</v>
      </c>
      <c r="AA613" s="310" t="s">
        <v>2898</v>
      </c>
      <c r="AB613" s="310" t="s">
        <v>2898</v>
      </c>
      <c r="AC613" s="310" t="s">
        <v>2898</v>
      </c>
      <c r="AD613" s="310" t="s">
        <v>2898</v>
      </c>
      <c r="AE613" s="310" t="s">
        <v>2898</v>
      </c>
      <c r="AF613" s="310" t="s">
        <v>2898</v>
      </c>
      <c r="AG613" s="310" t="s">
        <v>2898</v>
      </c>
      <c r="AH613" s="310" t="s">
        <v>2898</v>
      </c>
      <c r="AI613" s="310" t="s">
        <v>2898</v>
      </c>
      <c r="AJ613" s="310" t="s">
        <v>2898</v>
      </c>
      <c r="AK613" s="310" t="s">
        <v>2898</v>
      </c>
      <c r="AL613" s="310" t="s">
        <v>2898</v>
      </c>
    </row>
    <row r="614" spans="3:38" hidden="1" outlineLevel="1" x14ac:dyDescent="0.3">
      <c r="C614" s="521" t="s">
        <v>3140</v>
      </c>
      <c r="D614" s="590" t="s">
        <v>3655</v>
      </c>
      <c r="E614" s="310" t="s">
        <v>2898</v>
      </c>
      <c r="F614" s="310" t="s">
        <v>2898</v>
      </c>
      <c r="G614" s="310" t="s">
        <v>2898</v>
      </c>
      <c r="H614" s="310" t="s">
        <v>2898</v>
      </c>
      <c r="I614" s="310" t="s">
        <v>2898</v>
      </c>
      <c r="J614" s="310" t="s">
        <v>2898</v>
      </c>
      <c r="K614" s="310" t="s">
        <v>2898</v>
      </c>
      <c r="L614" s="310" t="s">
        <v>2898</v>
      </c>
      <c r="M614" s="310" t="s">
        <v>2898</v>
      </c>
      <c r="N614" s="310" t="s">
        <v>2898</v>
      </c>
      <c r="O614" s="310" t="s">
        <v>2898</v>
      </c>
      <c r="P614" s="310" t="s">
        <v>2898</v>
      </c>
      <c r="Q614" s="310" t="s">
        <v>2898</v>
      </c>
      <c r="R614" s="310" t="s">
        <v>2898</v>
      </c>
      <c r="S614" s="310" t="s">
        <v>2898</v>
      </c>
      <c r="T614" s="310" t="s">
        <v>2898</v>
      </c>
      <c r="U614" s="310" t="s">
        <v>2898</v>
      </c>
      <c r="V614" s="310" t="s">
        <v>2898</v>
      </c>
      <c r="W614" s="310" t="s">
        <v>2898</v>
      </c>
      <c r="X614" s="310" t="s">
        <v>2898</v>
      </c>
      <c r="Y614" s="310" t="s">
        <v>2898</v>
      </c>
      <c r="Z614" s="310" t="s">
        <v>2898</v>
      </c>
      <c r="AA614" s="310" t="s">
        <v>2898</v>
      </c>
      <c r="AB614" s="310" t="s">
        <v>2898</v>
      </c>
      <c r="AC614" s="310" t="s">
        <v>2898</v>
      </c>
      <c r="AD614" s="310" t="s">
        <v>2898</v>
      </c>
      <c r="AE614" s="310" t="s">
        <v>2898</v>
      </c>
      <c r="AF614" s="310" t="s">
        <v>2898</v>
      </c>
      <c r="AG614" s="310" t="s">
        <v>2898</v>
      </c>
      <c r="AH614" s="310" t="s">
        <v>2898</v>
      </c>
      <c r="AI614" s="310" t="s">
        <v>2898</v>
      </c>
      <c r="AJ614" s="310" t="s">
        <v>2898</v>
      </c>
      <c r="AK614" s="310" t="s">
        <v>2898</v>
      </c>
      <c r="AL614" s="310" t="s">
        <v>2898</v>
      </c>
    </row>
    <row r="615" spans="3:38" hidden="1" outlineLevel="1" x14ac:dyDescent="0.3">
      <c r="C615" s="521" t="s">
        <v>3140</v>
      </c>
      <c r="D615" s="590" t="s">
        <v>3656</v>
      </c>
      <c r="E615" s="310" t="s">
        <v>2898</v>
      </c>
      <c r="F615" s="310" t="s">
        <v>2898</v>
      </c>
      <c r="G615" s="310" t="s">
        <v>2898</v>
      </c>
      <c r="H615" s="310" t="s">
        <v>2898</v>
      </c>
      <c r="I615" s="310" t="s">
        <v>2898</v>
      </c>
      <c r="J615" s="310" t="s">
        <v>2898</v>
      </c>
      <c r="K615" s="310" t="s">
        <v>2898</v>
      </c>
      <c r="L615" s="310" t="s">
        <v>2898</v>
      </c>
      <c r="M615" s="310" t="s">
        <v>2898</v>
      </c>
      <c r="N615" s="310" t="s">
        <v>2898</v>
      </c>
      <c r="O615" s="310" t="s">
        <v>2898</v>
      </c>
      <c r="P615" s="310" t="s">
        <v>2898</v>
      </c>
      <c r="Q615" s="310" t="s">
        <v>2898</v>
      </c>
      <c r="R615" s="310" t="s">
        <v>2898</v>
      </c>
      <c r="S615" s="310" t="s">
        <v>2898</v>
      </c>
      <c r="T615" s="310" t="s">
        <v>2898</v>
      </c>
      <c r="U615" s="310" t="s">
        <v>2898</v>
      </c>
      <c r="V615" s="310" t="s">
        <v>2898</v>
      </c>
      <c r="W615" s="310" t="s">
        <v>2898</v>
      </c>
      <c r="X615" s="310" t="s">
        <v>2898</v>
      </c>
      <c r="Y615" s="310" t="s">
        <v>2898</v>
      </c>
      <c r="Z615" s="310" t="s">
        <v>2898</v>
      </c>
      <c r="AA615" s="310" t="s">
        <v>2898</v>
      </c>
      <c r="AB615" s="310" t="s">
        <v>2898</v>
      </c>
      <c r="AC615" s="310" t="s">
        <v>2898</v>
      </c>
      <c r="AD615" s="310" t="s">
        <v>2898</v>
      </c>
      <c r="AE615" s="310" t="s">
        <v>2898</v>
      </c>
      <c r="AF615" s="310" t="s">
        <v>2898</v>
      </c>
      <c r="AG615" s="310" t="s">
        <v>2898</v>
      </c>
      <c r="AH615" s="310" t="s">
        <v>2898</v>
      </c>
      <c r="AI615" s="310" t="s">
        <v>2898</v>
      </c>
      <c r="AJ615" s="310" t="s">
        <v>2898</v>
      </c>
      <c r="AK615" s="310" t="s">
        <v>2898</v>
      </c>
      <c r="AL615" s="310" t="s">
        <v>2898</v>
      </c>
    </row>
    <row r="616" spans="3:38" hidden="1" outlineLevel="1" x14ac:dyDescent="0.3">
      <c r="C616" s="521" t="s">
        <v>3140</v>
      </c>
      <c r="D616" s="590" t="s">
        <v>3657</v>
      </c>
      <c r="E616" s="310" t="s">
        <v>2898</v>
      </c>
      <c r="F616" s="310" t="s">
        <v>2898</v>
      </c>
      <c r="G616" s="310" t="s">
        <v>2898</v>
      </c>
      <c r="H616" s="310" t="s">
        <v>2898</v>
      </c>
      <c r="I616" s="310" t="s">
        <v>2898</v>
      </c>
      <c r="J616" s="310" t="s">
        <v>2898</v>
      </c>
      <c r="K616" s="310" t="s">
        <v>2898</v>
      </c>
      <c r="L616" s="310" t="s">
        <v>2898</v>
      </c>
      <c r="M616" s="310" t="s">
        <v>2898</v>
      </c>
      <c r="N616" s="310" t="s">
        <v>2898</v>
      </c>
      <c r="O616" s="310" t="s">
        <v>2898</v>
      </c>
      <c r="P616" s="310" t="s">
        <v>2898</v>
      </c>
      <c r="Q616" s="310" t="s">
        <v>2898</v>
      </c>
      <c r="R616" s="310" t="s">
        <v>2898</v>
      </c>
      <c r="S616" s="310" t="s">
        <v>2898</v>
      </c>
      <c r="T616" s="310" t="s">
        <v>2898</v>
      </c>
      <c r="U616" s="310" t="s">
        <v>2898</v>
      </c>
      <c r="V616" s="310" t="s">
        <v>2898</v>
      </c>
      <c r="W616" s="310" t="s">
        <v>2898</v>
      </c>
      <c r="X616" s="310" t="s">
        <v>2898</v>
      </c>
      <c r="Y616" s="310" t="s">
        <v>2898</v>
      </c>
      <c r="Z616" s="310" t="s">
        <v>2898</v>
      </c>
      <c r="AA616" s="310" t="s">
        <v>2898</v>
      </c>
      <c r="AB616" s="310" t="s">
        <v>2898</v>
      </c>
      <c r="AC616" s="310" t="s">
        <v>2898</v>
      </c>
      <c r="AD616" s="310" t="s">
        <v>2898</v>
      </c>
      <c r="AE616" s="310" t="s">
        <v>2898</v>
      </c>
      <c r="AF616" s="310" t="s">
        <v>2898</v>
      </c>
      <c r="AG616" s="310" t="s">
        <v>2898</v>
      </c>
      <c r="AH616" s="310" t="s">
        <v>2898</v>
      </c>
      <c r="AI616" s="310" t="s">
        <v>2898</v>
      </c>
      <c r="AJ616" s="310" t="s">
        <v>2898</v>
      </c>
      <c r="AK616" s="310" t="s">
        <v>2898</v>
      </c>
      <c r="AL616" s="310" t="s">
        <v>2898</v>
      </c>
    </row>
    <row r="617" spans="3:38" hidden="1" outlineLevel="1" x14ac:dyDescent="0.3">
      <c r="C617" s="521" t="s">
        <v>3140</v>
      </c>
      <c r="D617" s="590" t="s">
        <v>3658</v>
      </c>
      <c r="E617" s="310" t="s">
        <v>2898</v>
      </c>
      <c r="F617" s="310" t="s">
        <v>2898</v>
      </c>
      <c r="G617" s="310" t="s">
        <v>2898</v>
      </c>
      <c r="H617" s="310" t="s">
        <v>2898</v>
      </c>
      <c r="I617" s="310" t="s">
        <v>2898</v>
      </c>
      <c r="J617" s="310" t="s">
        <v>2898</v>
      </c>
      <c r="K617" s="310" t="s">
        <v>2898</v>
      </c>
      <c r="L617" s="310" t="s">
        <v>2898</v>
      </c>
      <c r="M617" s="310" t="s">
        <v>2898</v>
      </c>
      <c r="N617" s="310" t="s">
        <v>2898</v>
      </c>
      <c r="O617" s="310" t="s">
        <v>2898</v>
      </c>
      <c r="P617" s="310" t="s">
        <v>2898</v>
      </c>
      <c r="Q617" s="310" t="s">
        <v>2898</v>
      </c>
      <c r="R617" s="310" t="s">
        <v>2898</v>
      </c>
      <c r="S617" s="310" t="s">
        <v>2898</v>
      </c>
      <c r="T617" s="310" t="s">
        <v>2898</v>
      </c>
      <c r="U617" s="310" t="s">
        <v>2898</v>
      </c>
      <c r="V617" s="310" t="s">
        <v>2898</v>
      </c>
      <c r="W617" s="310" t="s">
        <v>2898</v>
      </c>
      <c r="X617" s="310" t="s">
        <v>2898</v>
      </c>
      <c r="Y617" s="310" t="s">
        <v>2898</v>
      </c>
      <c r="Z617" s="310" t="s">
        <v>2898</v>
      </c>
      <c r="AA617" s="310" t="s">
        <v>2898</v>
      </c>
      <c r="AB617" s="310" t="s">
        <v>2898</v>
      </c>
      <c r="AC617" s="310" t="s">
        <v>2898</v>
      </c>
      <c r="AD617" s="310" t="s">
        <v>2898</v>
      </c>
      <c r="AE617" s="310" t="s">
        <v>2898</v>
      </c>
      <c r="AF617" s="310" t="s">
        <v>2898</v>
      </c>
      <c r="AG617" s="310" t="s">
        <v>2898</v>
      </c>
      <c r="AH617" s="310" t="s">
        <v>2898</v>
      </c>
      <c r="AI617" s="310" t="s">
        <v>2898</v>
      </c>
      <c r="AJ617" s="310" t="s">
        <v>2898</v>
      </c>
      <c r="AK617" s="310" t="s">
        <v>2898</v>
      </c>
      <c r="AL617" s="310" t="s">
        <v>2898</v>
      </c>
    </row>
    <row r="618" spans="3:38" hidden="1" outlineLevel="1" x14ac:dyDescent="0.3">
      <c r="C618" s="521" t="s">
        <v>3140</v>
      </c>
      <c r="D618" s="590" t="s">
        <v>3659</v>
      </c>
      <c r="E618" s="310" t="s">
        <v>2898</v>
      </c>
      <c r="F618" s="310" t="s">
        <v>2898</v>
      </c>
      <c r="G618" s="310" t="s">
        <v>2898</v>
      </c>
      <c r="H618" s="310" t="s">
        <v>2898</v>
      </c>
      <c r="I618" s="310" t="s">
        <v>2898</v>
      </c>
      <c r="J618" s="310" t="s">
        <v>2898</v>
      </c>
      <c r="K618" s="310" t="s">
        <v>2898</v>
      </c>
      <c r="L618" s="310" t="s">
        <v>2898</v>
      </c>
      <c r="M618" s="310" t="s">
        <v>2898</v>
      </c>
      <c r="N618" s="310" t="s">
        <v>2898</v>
      </c>
      <c r="O618" s="310" t="s">
        <v>2898</v>
      </c>
      <c r="P618" s="310" t="s">
        <v>2898</v>
      </c>
      <c r="Q618" s="310" t="s">
        <v>2898</v>
      </c>
      <c r="R618" s="310" t="s">
        <v>2898</v>
      </c>
      <c r="S618" s="310" t="s">
        <v>2898</v>
      </c>
      <c r="T618" s="310" t="s">
        <v>2898</v>
      </c>
      <c r="U618" s="310" t="s">
        <v>2898</v>
      </c>
      <c r="V618" s="310" t="s">
        <v>2898</v>
      </c>
      <c r="W618" s="310" t="s">
        <v>2898</v>
      </c>
      <c r="X618" s="310" t="s">
        <v>2898</v>
      </c>
      <c r="Y618" s="310" t="s">
        <v>2898</v>
      </c>
      <c r="Z618" s="310" t="s">
        <v>2898</v>
      </c>
      <c r="AA618" s="310" t="s">
        <v>2898</v>
      </c>
      <c r="AB618" s="310" t="s">
        <v>2898</v>
      </c>
      <c r="AC618" s="310" t="s">
        <v>2898</v>
      </c>
      <c r="AD618" s="310" t="s">
        <v>2898</v>
      </c>
      <c r="AE618" s="310" t="s">
        <v>2898</v>
      </c>
      <c r="AF618" s="310" t="s">
        <v>2898</v>
      </c>
      <c r="AG618" s="310" t="s">
        <v>2898</v>
      </c>
      <c r="AH618" s="310" t="s">
        <v>2898</v>
      </c>
      <c r="AI618" s="310" t="s">
        <v>2898</v>
      </c>
      <c r="AJ618" s="310" t="s">
        <v>2898</v>
      </c>
      <c r="AK618" s="310" t="s">
        <v>2898</v>
      </c>
      <c r="AL618" s="310" t="s">
        <v>2898</v>
      </c>
    </row>
    <row r="619" spans="3:38" hidden="1" outlineLevel="1" x14ac:dyDescent="0.3">
      <c r="C619" s="521" t="s">
        <v>3140</v>
      </c>
      <c r="D619" s="590" t="s">
        <v>3660</v>
      </c>
      <c r="E619" s="310" t="s">
        <v>2898</v>
      </c>
      <c r="F619" s="310" t="s">
        <v>2898</v>
      </c>
      <c r="G619" s="310" t="s">
        <v>2898</v>
      </c>
      <c r="H619" s="310" t="s">
        <v>2898</v>
      </c>
      <c r="I619" s="310" t="s">
        <v>2898</v>
      </c>
      <c r="J619" s="310" t="s">
        <v>2898</v>
      </c>
      <c r="K619" s="310" t="s">
        <v>2898</v>
      </c>
      <c r="L619" s="310" t="s">
        <v>2898</v>
      </c>
      <c r="M619" s="310" t="s">
        <v>2898</v>
      </c>
      <c r="N619" s="310" t="s">
        <v>2898</v>
      </c>
      <c r="O619" s="310" t="s">
        <v>2898</v>
      </c>
      <c r="P619" s="310" t="s">
        <v>2898</v>
      </c>
      <c r="Q619" s="310" t="s">
        <v>2898</v>
      </c>
      <c r="R619" s="310" t="s">
        <v>2898</v>
      </c>
      <c r="S619" s="310" t="s">
        <v>2898</v>
      </c>
      <c r="T619" s="310" t="s">
        <v>2898</v>
      </c>
      <c r="U619" s="310" t="s">
        <v>2898</v>
      </c>
      <c r="V619" s="310" t="s">
        <v>2898</v>
      </c>
      <c r="W619" s="310" t="s">
        <v>2898</v>
      </c>
      <c r="X619" s="310" t="s">
        <v>2898</v>
      </c>
      <c r="Y619" s="310" t="s">
        <v>2898</v>
      </c>
      <c r="Z619" s="310" t="s">
        <v>2898</v>
      </c>
      <c r="AA619" s="310" t="s">
        <v>2898</v>
      </c>
      <c r="AB619" s="310" t="s">
        <v>2898</v>
      </c>
      <c r="AC619" s="310" t="s">
        <v>2898</v>
      </c>
      <c r="AD619" s="310" t="s">
        <v>2898</v>
      </c>
      <c r="AE619" s="310" t="s">
        <v>2898</v>
      </c>
      <c r="AF619" s="310" t="s">
        <v>2898</v>
      </c>
      <c r="AG619" s="310" t="s">
        <v>2898</v>
      </c>
      <c r="AH619" s="310" t="s">
        <v>2898</v>
      </c>
      <c r="AI619" s="310" t="s">
        <v>2898</v>
      </c>
      <c r="AJ619" s="310" t="s">
        <v>2898</v>
      </c>
      <c r="AK619" s="310" t="s">
        <v>2898</v>
      </c>
      <c r="AL619" s="310" t="s">
        <v>2898</v>
      </c>
    </row>
    <row r="620" spans="3:38" hidden="1" outlineLevel="1" x14ac:dyDescent="0.3">
      <c r="C620" s="521" t="s">
        <v>3140</v>
      </c>
      <c r="D620" s="590" t="s">
        <v>3661</v>
      </c>
      <c r="E620" s="310" t="s">
        <v>2898</v>
      </c>
      <c r="F620" s="310" t="s">
        <v>2898</v>
      </c>
      <c r="G620" s="310" t="s">
        <v>2898</v>
      </c>
      <c r="H620" s="310" t="s">
        <v>2898</v>
      </c>
      <c r="I620" s="310" t="s">
        <v>2898</v>
      </c>
      <c r="J620" s="310" t="s">
        <v>2898</v>
      </c>
      <c r="K620" s="310" t="s">
        <v>2898</v>
      </c>
      <c r="L620" s="310" t="s">
        <v>2898</v>
      </c>
      <c r="M620" s="310" t="s">
        <v>2898</v>
      </c>
      <c r="N620" s="310" t="s">
        <v>2898</v>
      </c>
      <c r="O620" s="310" t="s">
        <v>2898</v>
      </c>
      <c r="P620" s="310" t="s">
        <v>2898</v>
      </c>
      <c r="Q620" s="310" t="s">
        <v>2898</v>
      </c>
      <c r="R620" s="310" t="s">
        <v>2898</v>
      </c>
      <c r="S620" s="310" t="s">
        <v>2898</v>
      </c>
      <c r="T620" s="310" t="s">
        <v>2898</v>
      </c>
      <c r="U620" s="310" t="s">
        <v>2898</v>
      </c>
      <c r="V620" s="310" t="s">
        <v>2898</v>
      </c>
      <c r="W620" s="310" t="s">
        <v>2898</v>
      </c>
      <c r="X620" s="310" t="s">
        <v>2898</v>
      </c>
      <c r="Y620" s="310" t="s">
        <v>2898</v>
      </c>
      <c r="Z620" s="310" t="s">
        <v>2898</v>
      </c>
      <c r="AA620" s="310" t="s">
        <v>2898</v>
      </c>
      <c r="AB620" s="310" t="s">
        <v>2898</v>
      </c>
      <c r="AC620" s="310" t="s">
        <v>2898</v>
      </c>
      <c r="AD620" s="310" t="s">
        <v>2898</v>
      </c>
      <c r="AE620" s="310" t="s">
        <v>2898</v>
      </c>
      <c r="AF620" s="310" t="s">
        <v>2898</v>
      </c>
      <c r="AG620" s="310" t="s">
        <v>2898</v>
      </c>
      <c r="AH620" s="310" t="s">
        <v>2898</v>
      </c>
      <c r="AI620" s="310" t="s">
        <v>2898</v>
      </c>
      <c r="AJ620" s="310" t="s">
        <v>2898</v>
      </c>
      <c r="AK620" s="310" t="s">
        <v>2898</v>
      </c>
      <c r="AL620" s="310" t="s">
        <v>2898</v>
      </c>
    </row>
    <row r="621" spans="3:38" hidden="1" outlineLevel="1" x14ac:dyDescent="0.3">
      <c r="C621" s="521" t="s">
        <v>3140</v>
      </c>
      <c r="D621" s="590" t="s">
        <v>3662</v>
      </c>
      <c r="E621" s="310" t="s">
        <v>2898</v>
      </c>
      <c r="F621" s="310" t="s">
        <v>2898</v>
      </c>
      <c r="G621" s="310" t="s">
        <v>2898</v>
      </c>
      <c r="H621" s="310" t="s">
        <v>2898</v>
      </c>
      <c r="I621" s="310" t="s">
        <v>2898</v>
      </c>
      <c r="J621" s="310" t="s">
        <v>2898</v>
      </c>
      <c r="K621" s="310" t="s">
        <v>2898</v>
      </c>
      <c r="L621" s="310" t="s">
        <v>2898</v>
      </c>
      <c r="M621" s="310" t="s">
        <v>2898</v>
      </c>
      <c r="N621" s="310" t="s">
        <v>2898</v>
      </c>
      <c r="O621" s="310" t="s">
        <v>2898</v>
      </c>
      <c r="P621" s="310" t="s">
        <v>2898</v>
      </c>
      <c r="Q621" s="310" t="s">
        <v>2898</v>
      </c>
      <c r="R621" s="310" t="s">
        <v>2898</v>
      </c>
      <c r="S621" s="310" t="s">
        <v>2898</v>
      </c>
      <c r="T621" s="310" t="s">
        <v>2898</v>
      </c>
      <c r="U621" s="310" t="s">
        <v>2898</v>
      </c>
      <c r="V621" s="310" t="s">
        <v>2898</v>
      </c>
      <c r="W621" s="310" t="s">
        <v>2898</v>
      </c>
      <c r="X621" s="310" t="s">
        <v>2898</v>
      </c>
      <c r="Y621" s="310" t="s">
        <v>2898</v>
      </c>
      <c r="Z621" s="310" t="s">
        <v>2898</v>
      </c>
      <c r="AA621" s="310" t="s">
        <v>2898</v>
      </c>
      <c r="AB621" s="310" t="s">
        <v>2898</v>
      </c>
      <c r="AC621" s="310" t="s">
        <v>2898</v>
      </c>
      <c r="AD621" s="310" t="s">
        <v>2898</v>
      </c>
      <c r="AE621" s="310" t="s">
        <v>2898</v>
      </c>
      <c r="AF621" s="310" t="s">
        <v>2898</v>
      </c>
      <c r="AG621" s="310" t="s">
        <v>2898</v>
      </c>
      <c r="AH621" s="310" t="s">
        <v>2898</v>
      </c>
      <c r="AI621" s="310" t="s">
        <v>2898</v>
      </c>
      <c r="AJ621" s="310" t="s">
        <v>2898</v>
      </c>
      <c r="AK621" s="310" t="s">
        <v>2898</v>
      </c>
      <c r="AL621" s="310" t="s">
        <v>2898</v>
      </c>
    </row>
    <row r="622" spans="3:38" hidden="1" outlineLevel="1" x14ac:dyDescent="0.3">
      <c r="C622" s="521" t="s">
        <v>3140</v>
      </c>
      <c r="D622" s="590" t="s">
        <v>3663</v>
      </c>
      <c r="E622" s="310" t="s">
        <v>2898</v>
      </c>
      <c r="F622" s="310" t="s">
        <v>2898</v>
      </c>
      <c r="G622" s="310" t="s">
        <v>2898</v>
      </c>
      <c r="H622" s="310" t="s">
        <v>2898</v>
      </c>
      <c r="I622" s="310" t="s">
        <v>2898</v>
      </c>
      <c r="J622" s="310" t="s">
        <v>2898</v>
      </c>
      <c r="K622" s="310" t="s">
        <v>2898</v>
      </c>
      <c r="L622" s="310" t="s">
        <v>2898</v>
      </c>
      <c r="M622" s="310" t="s">
        <v>2898</v>
      </c>
      <c r="N622" s="310" t="s">
        <v>2898</v>
      </c>
      <c r="O622" s="310" t="s">
        <v>2898</v>
      </c>
      <c r="P622" s="310" t="s">
        <v>2898</v>
      </c>
      <c r="Q622" s="310" t="s">
        <v>2898</v>
      </c>
      <c r="R622" s="310" t="s">
        <v>2898</v>
      </c>
      <c r="S622" s="310" t="s">
        <v>2898</v>
      </c>
      <c r="T622" s="310" t="s">
        <v>2898</v>
      </c>
      <c r="U622" s="310" t="s">
        <v>2898</v>
      </c>
      <c r="V622" s="310" t="s">
        <v>2898</v>
      </c>
      <c r="W622" s="310" t="s">
        <v>2898</v>
      </c>
      <c r="X622" s="310" t="s">
        <v>2898</v>
      </c>
      <c r="Y622" s="310" t="s">
        <v>2898</v>
      </c>
      <c r="Z622" s="310" t="s">
        <v>2898</v>
      </c>
      <c r="AA622" s="310" t="s">
        <v>2898</v>
      </c>
      <c r="AB622" s="310" t="s">
        <v>2898</v>
      </c>
      <c r="AC622" s="310" t="s">
        <v>2898</v>
      </c>
      <c r="AD622" s="310" t="s">
        <v>2898</v>
      </c>
      <c r="AE622" s="310" t="s">
        <v>2898</v>
      </c>
      <c r="AF622" s="310" t="s">
        <v>2898</v>
      </c>
      <c r="AG622" s="310" t="s">
        <v>2898</v>
      </c>
      <c r="AH622" s="310" t="s">
        <v>2898</v>
      </c>
      <c r="AI622" s="310" t="s">
        <v>2898</v>
      </c>
      <c r="AJ622" s="310" t="s">
        <v>2898</v>
      </c>
      <c r="AK622" s="310" t="s">
        <v>2898</v>
      </c>
      <c r="AL622" s="310" t="s">
        <v>2898</v>
      </c>
    </row>
    <row r="623" spans="3:38" hidden="1" outlineLevel="1" x14ac:dyDescent="0.3">
      <c r="C623" s="521" t="s">
        <v>3140</v>
      </c>
      <c r="D623" s="590" t="s">
        <v>3664</v>
      </c>
      <c r="E623" s="310" t="s">
        <v>2898</v>
      </c>
      <c r="F623" s="310" t="s">
        <v>2898</v>
      </c>
      <c r="G623" s="310" t="s">
        <v>2898</v>
      </c>
      <c r="H623" s="310" t="s">
        <v>2898</v>
      </c>
      <c r="I623" s="310" t="s">
        <v>2898</v>
      </c>
      <c r="J623" s="310" t="s">
        <v>2898</v>
      </c>
      <c r="K623" s="310" t="s">
        <v>2898</v>
      </c>
      <c r="L623" s="310" t="s">
        <v>2898</v>
      </c>
      <c r="M623" s="310" t="s">
        <v>2898</v>
      </c>
      <c r="N623" s="310" t="s">
        <v>2898</v>
      </c>
      <c r="O623" s="310" t="s">
        <v>2898</v>
      </c>
      <c r="P623" s="310" t="s">
        <v>2898</v>
      </c>
      <c r="Q623" s="310" t="s">
        <v>2898</v>
      </c>
      <c r="R623" s="310" t="s">
        <v>2898</v>
      </c>
      <c r="S623" s="310" t="s">
        <v>2898</v>
      </c>
      <c r="T623" s="310" t="s">
        <v>2898</v>
      </c>
      <c r="U623" s="310" t="s">
        <v>2898</v>
      </c>
      <c r="V623" s="310" t="s">
        <v>2898</v>
      </c>
      <c r="W623" s="310" t="s">
        <v>2898</v>
      </c>
      <c r="X623" s="310" t="s">
        <v>2898</v>
      </c>
      <c r="Y623" s="310" t="s">
        <v>2898</v>
      </c>
      <c r="Z623" s="310" t="s">
        <v>2898</v>
      </c>
      <c r="AA623" s="310" t="s">
        <v>2898</v>
      </c>
      <c r="AB623" s="310" t="s">
        <v>2898</v>
      </c>
      <c r="AC623" s="310" t="s">
        <v>2898</v>
      </c>
      <c r="AD623" s="310" t="s">
        <v>2898</v>
      </c>
      <c r="AE623" s="310" t="s">
        <v>2898</v>
      </c>
      <c r="AF623" s="310" t="s">
        <v>2898</v>
      </c>
      <c r="AG623" s="310" t="s">
        <v>2898</v>
      </c>
      <c r="AH623" s="310" t="s">
        <v>2898</v>
      </c>
      <c r="AI623" s="310" t="s">
        <v>2898</v>
      </c>
      <c r="AJ623" s="310" t="s">
        <v>2898</v>
      </c>
      <c r="AK623" s="310" t="s">
        <v>2898</v>
      </c>
      <c r="AL623" s="310" t="s">
        <v>2898</v>
      </c>
    </row>
    <row r="624" spans="3:38" hidden="1" outlineLevel="1" x14ac:dyDescent="0.3">
      <c r="C624" s="521" t="s">
        <v>3140</v>
      </c>
      <c r="D624" s="590" t="s">
        <v>3665</v>
      </c>
      <c r="E624" s="310" t="s">
        <v>2898</v>
      </c>
      <c r="F624" s="310" t="s">
        <v>2898</v>
      </c>
      <c r="G624" s="310" t="s">
        <v>2898</v>
      </c>
      <c r="H624" s="310" t="s">
        <v>2898</v>
      </c>
      <c r="I624" s="310" t="s">
        <v>2898</v>
      </c>
      <c r="J624" s="310" t="s">
        <v>2898</v>
      </c>
      <c r="K624" s="310" t="s">
        <v>2898</v>
      </c>
      <c r="L624" s="310" t="s">
        <v>2898</v>
      </c>
      <c r="M624" s="310" t="s">
        <v>2898</v>
      </c>
      <c r="N624" s="310" t="s">
        <v>2898</v>
      </c>
      <c r="O624" s="310" t="s">
        <v>2898</v>
      </c>
      <c r="P624" s="310" t="s">
        <v>2898</v>
      </c>
      <c r="Q624" s="310" t="s">
        <v>2898</v>
      </c>
      <c r="R624" s="310" t="s">
        <v>2898</v>
      </c>
      <c r="S624" s="310" t="s">
        <v>2898</v>
      </c>
      <c r="T624" s="310" t="s">
        <v>2898</v>
      </c>
      <c r="U624" s="310" t="s">
        <v>2898</v>
      </c>
      <c r="V624" s="310" t="s">
        <v>2898</v>
      </c>
      <c r="W624" s="310" t="s">
        <v>2898</v>
      </c>
      <c r="X624" s="310" t="s">
        <v>2898</v>
      </c>
      <c r="Y624" s="310" t="s">
        <v>2898</v>
      </c>
      <c r="Z624" s="310" t="s">
        <v>2898</v>
      </c>
      <c r="AA624" s="310" t="s">
        <v>2898</v>
      </c>
      <c r="AB624" s="310" t="s">
        <v>2898</v>
      </c>
      <c r="AC624" s="310" t="s">
        <v>2898</v>
      </c>
      <c r="AD624" s="310" t="s">
        <v>2898</v>
      </c>
      <c r="AE624" s="310" t="s">
        <v>2898</v>
      </c>
      <c r="AF624" s="310" t="s">
        <v>2898</v>
      </c>
      <c r="AG624" s="310" t="s">
        <v>2898</v>
      </c>
      <c r="AH624" s="310" t="s">
        <v>2898</v>
      </c>
      <c r="AI624" s="310" t="s">
        <v>2898</v>
      </c>
      <c r="AJ624" s="310" t="s">
        <v>2898</v>
      </c>
      <c r="AK624" s="310" t="s">
        <v>2898</v>
      </c>
      <c r="AL624" s="310" t="s">
        <v>2898</v>
      </c>
    </row>
    <row r="625" spans="3:38" hidden="1" outlineLevel="1" x14ac:dyDescent="0.3">
      <c r="C625" s="521" t="s">
        <v>3140</v>
      </c>
      <c r="D625" s="590" t="s">
        <v>3666</v>
      </c>
      <c r="E625" s="310" t="s">
        <v>2898</v>
      </c>
      <c r="F625" s="310" t="s">
        <v>2898</v>
      </c>
      <c r="G625" s="310" t="s">
        <v>2898</v>
      </c>
      <c r="H625" s="310" t="s">
        <v>2898</v>
      </c>
      <c r="I625" s="310" t="s">
        <v>2898</v>
      </c>
      <c r="J625" s="310" t="s">
        <v>2898</v>
      </c>
      <c r="K625" s="310" t="s">
        <v>2898</v>
      </c>
      <c r="L625" s="310" t="s">
        <v>2898</v>
      </c>
      <c r="M625" s="310" t="s">
        <v>2898</v>
      </c>
      <c r="N625" s="310" t="s">
        <v>2898</v>
      </c>
      <c r="O625" s="310" t="s">
        <v>2898</v>
      </c>
      <c r="P625" s="310" t="s">
        <v>2898</v>
      </c>
      <c r="Q625" s="310" t="s">
        <v>2898</v>
      </c>
      <c r="R625" s="310" t="s">
        <v>2898</v>
      </c>
      <c r="S625" s="310" t="s">
        <v>2898</v>
      </c>
      <c r="T625" s="310" t="s">
        <v>2898</v>
      </c>
      <c r="U625" s="310" t="s">
        <v>2898</v>
      </c>
      <c r="V625" s="310" t="s">
        <v>2898</v>
      </c>
      <c r="W625" s="310" t="s">
        <v>2898</v>
      </c>
      <c r="X625" s="310" t="s">
        <v>2898</v>
      </c>
      <c r="Y625" s="310" t="s">
        <v>2898</v>
      </c>
      <c r="Z625" s="310" t="s">
        <v>2898</v>
      </c>
      <c r="AA625" s="310" t="s">
        <v>2898</v>
      </c>
      <c r="AB625" s="310" t="s">
        <v>2898</v>
      </c>
      <c r="AC625" s="310" t="s">
        <v>2898</v>
      </c>
      <c r="AD625" s="310" t="s">
        <v>2898</v>
      </c>
      <c r="AE625" s="310" t="s">
        <v>2898</v>
      </c>
      <c r="AF625" s="310" t="s">
        <v>2898</v>
      </c>
      <c r="AG625" s="310" t="s">
        <v>2898</v>
      </c>
      <c r="AH625" s="310" t="s">
        <v>2898</v>
      </c>
      <c r="AI625" s="310" t="s">
        <v>2898</v>
      </c>
      <c r="AJ625" s="310" t="s">
        <v>2898</v>
      </c>
      <c r="AK625" s="310" t="s">
        <v>2898</v>
      </c>
      <c r="AL625" s="310" t="s">
        <v>2898</v>
      </c>
    </row>
    <row r="626" spans="3:38" hidden="1" outlineLevel="1" x14ac:dyDescent="0.3">
      <c r="C626" s="521" t="s">
        <v>3140</v>
      </c>
      <c r="D626" s="590" t="s">
        <v>3667</v>
      </c>
      <c r="E626" s="310" t="s">
        <v>2898</v>
      </c>
      <c r="F626" s="310" t="s">
        <v>2898</v>
      </c>
      <c r="G626" s="310" t="s">
        <v>2898</v>
      </c>
      <c r="H626" s="310" t="s">
        <v>2898</v>
      </c>
      <c r="I626" s="310" t="s">
        <v>2898</v>
      </c>
      <c r="J626" s="310" t="s">
        <v>2898</v>
      </c>
      <c r="K626" s="310" t="s">
        <v>2898</v>
      </c>
      <c r="L626" s="310" t="s">
        <v>2898</v>
      </c>
      <c r="M626" s="310" t="s">
        <v>2898</v>
      </c>
      <c r="N626" s="310" t="s">
        <v>2898</v>
      </c>
      <c r="O626" s="310" t="s">
        <v>2898</v>
      </c>
      <c r="P626" s="310" t="s">
        <v>2898</v>
      </c>
      <c r="Q626" s="310" t="s">
        <v>2898</v>
      </c>
      <c r="R626" s="310" t="s">
        <v>2898</v>
      </c>
      <c r="S626" s="310" t="s">
        <v>2898</v>
      </c>
      <c r="T626" s="310" t="s">
        <v>2898</v>
      </c>
      <c r="U626" s="310" t="s">
        <v>2898</v>
      </c>
      <c r="V626" s="310" t="s">
        <v>2898</v>
      </c>
      <c r="W626" s="310" t="s">
        <v>2898</v>
      </c>
      <c r="X626" s="310" t="s">
        <v>2898</v>
      </c>
      <c r="Y626" s="310" t="s">
        <v>2898</v>
      </c>
      <c r="Z626" s="310" t="s">
        <v>2898</v>
      </c>
      <c r="AA626" s="310" t="s">
        <v>2898</v>
      </c>
      <c r="AB626" s="310" t="s">
        <v>2898</v>
      </c>
      <c r="AC626" s="310" t="s">
        <v>2898</v>
      </c>
      <c r="AD626" s="310" t="s">
        <v>2898</v>
      </c>
      <c r="AE626" s="310" t="s">
        <v>2898</v>
      </c>
      <c r="AF626" s="310" t="s">
        <v>2898</v>
      </c>
      <c r="AG626" s="310" t="s">
        <v>2898</v>
      </c>
      <c r="AH626" s="310" t="s">
        <v>2898</v>
      </c>
      <c r="AI626" s="310" t="s">
        <v>2898</v>
      </c>
      <c r="AJ626" s="310" t="s">
        <v>2898</v>
      </c>
      <c r="AK626" s="310" t="s">
        <v>2898</v>
      </c>
      <c r="AL626" s="310" t="s">
        <v>2898</v>
      </c>
    </row>
    <row r="627" spans="3:38" hidden="1" outlineLevel="1" x14ac:dyDescent="0.3">
      <c r="C627" s="521" t="s">
        <v>3140</v>
      </c>
      <c r="D627" s="590" t="s">
        <v>3668</v>
      </c>
      <c r="E627" s="310" t="s">
        <v>2898</v>
      </c>
      <c r="F627" s="310" t="s">
        <v>2898</v>
      </c>
      <c r="G627" s="310" t="s">
        <v>2898</v>
      </c>
      <c r="H627" s="310" t="s">
        <v>2898</v>
      </c>
      <c r="I627" s="310" t="s">
        <v>2898</v>
      </c>
      <c r="J627" s="310" t="s">
        <v>2898</v>
      </c>
      <c r="K627" s="310" t="s">
        <v>2898</v>
      </c>
      <c r="L627" s="310" t="s">
        <v>2898</v>
      </c>
      <c r="M627" s="310" t="s">
        <v>2898</v>
      </c>
      <c r="N627" s="310" t="s">
        <v>2898</v>
      </c>
      <c r="O627" s="310" t="s">
        <v>2898</v>
      </c>
      <c r="P627" s="310" t="s">
        <v>2898</v>
      </c>
      <c r="Q627" s="310" t="s">
        <v>2898</v>
      </c>
      <c r="R627" s="310" t="s">
        <v>2898</v>
      </c>
      <c r="S627" s="310" t="s">
        <v>2898</v>
      </c>
      <c r="T627" s="310" t="s">
        <v>2898</v>
      </c>
      <c r="U627" s="310" t="s">
        <v>2898</v>
      </c>
      <c r="V627" s="310" t="s">
        <v>2898</v>
      </c>
      <c r="W627" s="310" t="s">
        <v>2898</v>
      </c>
      <c r="X627" s="310" t="s">
        <v>2898</v>
      </c>
      <c r="Y627" s="310" t="s">
        <v>2898</v>
      </c>
      <c r="Z627" s="310" t="s">
        <v>2898</v>
      </c>
      <c r="AA627" s="310" t="s">
        <v>2898</v>
      </c>
      <c r="AB627" s="310" t="s">
        <v>2898</v>
      </c>
      <c r="AC627" s="310" t="s">
        <v>2898</v>
      </c>
      <c r="AD627" s="310" t="s">
        <v>2898</v>
      </c>
      <c r="AE627" s="310" t="s">
        <v>2898</v>
      </c>
      <c r="AF627" s="310" t="s">
        <v>2898</v>
      </c>
      <c r="AG627" s="310" t="s">
        <v>2898</v>
      </c>
      <c r="AH627" s="310" t="s">
        <v>2898</v>
      </c>
      <c r="AI627" s="310" t="s">
        <v>2898</v>
      </c>
      <c r="AJ627" s="310" t="s">
        <v>2898</v>
      </c>
      <c r="AK627" s="310" t="s">
        <v>2898</v>
      </c>
      <c r="AL627" s="310" t="s">
        <v>2898</v>
      </c>
    </row>
    <row r="628" spans="3:38" hidden="1" outlineLevel="1" x14ac:dyDescent="0.3">
      <c r="C628" s="521" t="s">
        <v>3140</v>
      </c>
      <c r="D628" s="590" t="s">
        <v>3669</v>
      </c>
      <c r="E628" s="310" t="s">
        <v>2898</v>
      </c>
      <c r="F628" s="310" t="s">
        <v>2898</v>
      </c>
      <c r="G628" s="310" t="s">
        <v>2898</v>
      </c>
      <c r="H628" s="310" t="s">
        <v>2898</v>
      </c>
      <c r="I628" s="310" t="s">
        <v>2898</v>
      </c>
      <c r="J628" s="310" t="s">
        <v>2898</v>
      </c>
      <c r="K628" s="310" t="s">
        <v>2898</v>
      </c>
      <c r="L628" s="310" t="s">
        <v>2898</v>
      </c>
      <c r="M628" s="310" t="s">
        <v>2898</v>
      </c>
      <c r="N628" s="310" t="s">
        <v>2898</v>
      </c>
      <c r="O628" s="310" t="s">
        <v>2898</v>
      </c>
      <c r="P628" s="310" t="s">
        <v>2898</v>
      </c>
      <c r="Q628" s="310" t="s">
        <v>2898</v>
      </c>
      <c r="R628" s="310" t="s">
        <v>2898</v>
      </c>
      <c r="S628" s="310" t="s">
        <v>2898</v>
      </c>
      <c r="T628" s="310" t="s">
        <v>2898</v>
      </c>
      <c r="U628" s="310" t="s">
        <v>2898</v>
      </c>
      <c r="V628" s="310" t="s">
        <v>2898</v>
      </c>
      <c r="W628" s="310" t="s">
        <v>2898</v>
      </c>
      <c r="X628" s="310" t="s">
        <v>2898</v>
      </c>
      <c r="Y628" s="310" t="s">
        <v>2898</v>
      </c>
      <c r="Z628" s="310" t="s">
        <v>2898</v>
      </c>
      <c r="AA628" s="310" t="s">
        <v>2898</v>
      </c>
      <c r="AB628" s="310" t="s">
        <v>2898</v>
      </c>
      <c r="AC628" s="310" t="s">
        <v>2898</v>
      </c>
      <c r="AD628" s="310" t="s">
        <v>2898</v>
      </c>
      <c r="AE628" s="310" t="s">
        <v>2898</v>
      </c>
      <c r="AF628" s="310" t="s">
        <v>2898</v>
      </c>
      <c r="AG628" s="310" t="s">
        <v>2898</v>
      </c>
      <c r="AH628" s="310" t="s">
        <v>2898</v>
      </c>
      <c r="AI628" s="310" t="s">
        <v>2898</v>
      </c>
      <c r="AJ628" s="310" t="s">
        <v>2898</v>
      </c>
      <c r="AK628" s="310" t="s">
        <v>2898</v>
      </c>
      <c r="AL628" s="310" t="s">
        <v>2898</v>
      </c>
    </row>
    <row r="629" spans="3:38" hidden="1" outlineLevel="1" x14ac:dyDescent="0.3">
      <c r="C629" s="521" t="s">
        <v>3140</v>
      </c>
      <c r="D629" s="590" t="s">
        <v>3670</v>
      </c>
      <c r="E629" s="310" t="s">
        <v>2898</v>
      </c>
      <c r="F629" s="310" t="s">
        <v>2898</v>
      </c>
      <c r="G629" s="310" t="s">
        <v>2898</v>
      </c>
      <c r="H629" s="310" t="s">
        <v>2898</v>
      </c>
      <c r="I629" s="310" t="s">
        <v>2898</v>
      </c>
      <c r="J629" s="310" t="s">
        <v>2898</v>
      </c>
      <c r="K629" s="310" t="s">
        <v>2898</v>
      </c>
      <c r="L629" s="310" t="s">
        <v>2898</v>
      </c>
      <c r="M629" s="310" t="s">
        <v>2898</v>
      </c>
      <c r="N629" s="310" t="s">
        <v>2898</v>
      </c>
      <c r="O629" s="310" t="s">
        <v>2898</v>
      </c>
      <c r="P629" s="310" t="s">
        <v>2898</v>
      </c>
      <c r="Q629" s="310" t="s">
        <v>2898</v>
      </c>
      <c r="R629" s="310" t="s">
        <v>2898</v>
      </c>
      <c r="S629" s="310" t="s">
        <v>2898</v>
      </c>
      <c r="T629" s="310" t="s">
        <v>2898</v>
      </c>
      <c r="U629" s="310" t="s">
        <v>2898</v>
      </c>
      <c r="V629" s="310" t="s">
        <v>2898</v>
      </c>
      <c r="W629" s="310" t="s">
        <v>2898</v>
      </c>
      <c r="X629" s="310" t="s">
        <v>2898</v>
      </c>
      <c r="Y629" s="310" t="s">
        <v>2898</v>
      </c>
      <c r="Z629" s="310" t="s">
        <v>2898</v>
      </c>
      <c r="AA629" s="310" t="s">
        <v>2898</v>
      </c>
      <c r="AB629" s="310" t="s">
        <v>2898</v>
      </c>
      <c r="AC629" s="310" t="s">
        <v>2898</v>
      </c>
      <c r="AD629" s="310" t="s">
        <v>2898</v>
      </c>
      <c r="AE629" s="310" t="s">
        <v>2898</v>
      </c>
      <c r="AF629" s="310" t="s">
        <v>2898</v>
      </c>
      <c r="AG629" s="310" t="s">
        <v>2898</v>
      </c>
      <c r="AH629" s="310" t="s">
        <v>2898</v>
      </c>
      <c r="AI629" s="310" t="s">
        <v>2898</v>
      </c>
      <c r="AJ629" s="310" t="s">
        <v>2898</v>
      </c>
      <c r="AK629" s="310" t="s">
        <v>2898</v>
      </c>
      <c r="AL629" s="310" t="s">
        <v>2898</v>
      </c>
    </row>
    <row r="630" spans="3:38" hidden="1" outlineLevel="1" x14ac:dyDescent="0.3">
      <c r="C630" s="521" t="s">
        <v>3140</v>
      </c>
      <c r="D630" s="590" t="s">
        <v>3671</v>
      </c>
      <c r="E630" s="310" t="s">
        <v>2898</v>
      </c>
      <c r="F630" s="310" t="s">
        <v>2898</v>
      </c>
      <c r="G630" s="310" t="s">
        <v>2898</v>
      </c>
      <c r="H630" s="310" t="s">
        <v>2898</v>
      </c>
      <c r="I630" s="310" t="s">
        <v>2898</v>
      </c>
      <c r="J630" s="310" t="s">
        <v>2898</v>
      </c>
      <c r="K630" s="310" t="s">
        <v>2898</v>
      </c>
      <c r="L630" s="310" t="s">
        <v>2898</v>
      </c>
      <c r="M630" s="310" t="s">
        <v>2898</v>
      </c>
      <c r="N630" s="310" t="s">
        <v>2898</v>
      </c>
      <c r="O630" s="310" t="s">
        <v>2898</v>
      </c>
      <c r="P630" s="310" t="s">
        <v>2898</v>
      </c>
      <c r="Q630" s="310" t="s">
        <v>2898</v>
      </c>
      <c r="R630" s="310" t="s">
        <v>2898</v>
      </c>
      <c r="S630" s="310" t="s">
        <v>2898</v>
      </c>
      <c r="T630" s="310" t="s">
        <v>2898</v>
      </c>
      <c r="U630" s="310" t="s">
        <v>2898</v>
      </c>
      <c r="V630" s="310" t="s">
        <v>2898</v>
      </c>
      <c r="W630" s="310" t="s">
        <v>2898</v>
      </c>
      <c r="X630" s="310" t="s">
        <v>2898</v>
      </c>
      <c r="Y630" s="310" t="s">
        <v>2898</v>
      </c>
      <c r="Z630" s="310" t="s">
        <v>2898</v>
      </c>
      <c r="AA630" s="310" t="s">
        <v>2898</v>
      </c>
      <c r="AB630" s="310" t="s">
        <v>2898</v>
      </c>
      <c r="AC630" s="310" t="s">
        <v>2898</v>
      </c>
      <c r="AD630" s="310" t="s">
        <v>2898</v>
      </c>
      <c r="AE630" s="310" t="s">
        <v>2898</v>
      </c>
      <c r="AF630" s="310" t="s">
        <v>2898</v>
      </c>
      <c r="AG630" s="310" t="s">
        <v>2898</v>
      </c>
      <c r="AH630" s="310" t="s">
        <v>2898</v>
      </c>
      <c r="AI630" s="310" t="s">
        <v>2898</v>
      </c>
      <c r="AJ630" s="310" t="s">
        <v>2898</v>
      </c>
      <c r="AK630" s="310" t="s">
        <v>2898</v>
      </c>
      <c r="AL630" s="310" t="s">
        <v>2898</v>
      </c>
    </row>
    <row r="631" spans="3:38" hidden="1" outlineLevel="1" x14ac:dyDescent="0.3">
      <c r="C631" s="521" t="s">
        <v>3140</v>
      </c>
      <c r="D631" s="590" t="s">
        <v>3672</v>
      </c>
      <c r="E631" s="310" t="s">
        <v>2898</v>
      </c>
      <c r="F631" s="310" t="s">
        <v>2898</v>
      </c>
      <c r="G631" s="310" t="s">
        <v>2898</v>
      </c>
      <c r="H631" s="310" t="s">
        <v>2898</v>
      </c>
      <c r="I631" s="310" t="s">
        <v>2898</v>
      </c>
      <c r="J631" s="310" t="s">
        <v>2898</v>
      </c>
      <c r="K631" s="310" t="s">
        <v>2898</v>
      </c>
      <c r="L631" s="310" t="s">
        <v>2898</v>
      </c>
      <c r="M631" s="310" t="s">
        <v>2898</v>
      </c>
      <c r="N631" s="310" t="s">
        <v>2898</v>
      </c>
      <c r="O631" s="310" t="s">
        <v>2898</v>
      </c>
      <c r="P631" s="310" t="s">
        <v>2898</v>
      </c>
      <c r="Q631" s="310" t="s">
        <v>2898</v>
      </c>
      <c r="R631" s="310" t="s">
        <v>2898</v>
      </c>
      <c r="S631" s="310" t="s">
        <v>2898</v>
      </c>
      <c r="T631" s="310" t="s">
        <v>2898</v>
      </c>
      <c r="U631" s="310" t="s">
        <v>2898</v>
      </c>
      <c r="V631" s="310" t="s">
        <v>2898</v>
      </c>
      <c r="W631" s="310" t="s">
        <v>2898</v>
      </c>
      <c r="X631" s="310" t="s">
        <v>2898</v>
      </c>
      <c r="Y631" s="310" t="s">
        <v>2898</v>
      </c>
      <c r="Z631" s="310" t="s">
        <v>2898</v>
      </c>
      <c r="AA631" s="310" t="s">
        <v>2898</v>
      </c>
      <c r="AB631" s="310" t="s">
        <v>2898</v>
      </c>
      <c r="AC631" s="310" t="s">
        <v>2898</v>
      </c>
      <c r="AD631" s="310" t="s">
        <v>2898</v>
      </c>
      <c r="AE631" s="310" t="s">
        <v>2898</v>
      </c>
      <c r="AF631" s="310" t="s">
        <v>2898</v>
      </c>
      <c r="AG631" s="310" t="s">
        <v>2898</v>
      </c>
      <c r="AH631" s="310" t="s">
        <v>2898</v>
      </c>
      <c r="AI631" s="310" t="s">
        <v>2898</v>
      </c>
      <c r="AJ631" s="310" t="s">
        <v>2898</v>
      </c>
      <c r="AK631" s="310" t="s">
        <v>2898</v>
      </c>
      <c r="AL631" s="310" t="s">
        <v>2898</v>
      </c>
    </row>
    <row r="632" spans="3:38" hidden="1" outlineLevel="1" x14ac:dyDescent="0.3">
      <c r="C632" s="521" t="s">
        <v>3140</v>
      </c>
      <c r="D632" s="590" t="s">
        <v>3673</v>
      </c>
      <c r="E632" s="310" t="s">
        <v>2898</v>
      </c>
      <c r="F632" s="310" t="s">
        <v>2898</v>
      </c>
      <c r="G632" s="310" t="s">
        <v>2898</v>
      </c>
      <c r="H632" s="310" t="s">
        <v>2898</v>
      </c>
      <c r="I632" s="310" t="s">
        <v>2898</v>
      </c>
      <c r="J632" s="310" t="s">
        <v>2898</v>
      </c>
      <c r="K632" s="310" t="s">
        <v>2898</v>
      </c>
      <c r="L632" s="310" t="s">
        <v>2898</v>
      </c>
      <c r="M632" s="310" t="s">
        <v>2898</v>
      </c>
      <c r="N632" s="310" t="s">
        <v>2898</v>
      </c>
      <c r="O632" s="310" t="s">
        <v>2898</v>
      </c>
      <c r="P632" s="310" t="s">
        <v>2898</v>
      </c>
      <c r="Q632" s="310" t="s">
        <v>2898</v>
      </c>
      <c r="R632" s="310" t="s">
        <v>2898</v>
      </c>
      <c r="S632" s="310" t="s">
        <v>2898</v>
      </c>
      <c r="T632" s="310" t="s">
        <v>2898</v>
      </c>
      <c r="U632" s="310" t="s">
        <v>2898</v>
      </c>
      <c r="V632" s="310" t="s">
        <v>2898</v>
      </c>
      <c r="W632" s="310" t="s">
        <v>2898</v>
      </c>
      <c r="X632" s="310" t="s">
        <v>2898</v>
      </c>
      <c r="Y632" s="310" t="s">
        <v>2898</v>
      </c>
      <c r="Z632" s="310" t="s">
        <v>2898</v>
      </c>
      <c r="AA632" s="310" t="s">
        <v>2898</v>
      </c>
      <c r="AB632" s="310" t="s">
        <v>2898</v>
      </c>
      <c r="AC632" s="310" t="s">
        <v>2898</v>
      </c>
      <c r="AD632" s="310" t="s">
        <v>2898</v>
      </c>
      <c r="AE632" s="310" t="s">
        <v>2898</v>
      </c>
      <c r="AF632" s="310" t="s">
        <v>2898</v>
      </c>
      <c r="AG632" s="310" t="s">
        <v>2898</v>
      </c>
      <c r="AH632" s="310" t="s">
        <v>2898</v>
      </c>
      <c r="AI632" s="310" t="s">
        <v>2898</v>
      </c>
      <c r="AJ632" s="310" t="s">
        <v>2898</v>
      </c>
      <c r="AK632" s="310" t="s">
        <v>2898</v>
      </c>
      <c r="AL632" s="310" t="s">
        <v>2898</v>
      </c>
    </row>
    <row r="633" spans="3:38" hidden="1" outlineLevel="1" x14ac:dyDescent="0.3">
      <c r="C633" s="521" t="s">
        <v>3140</v>
      </c>
      <c r="D633" s="590" t="s">
        <v>3674</v>
      </c>
      <c r="E633" s="310" t="s">
        <v>2898</v>
      </c>
      <c r="F633" s="310" t="s">
        <v>2898</v>
      </c>
      <c r="G633" s="310" t="s">
        <v>2898</v>
      </c>
      <c r="H633" s="310" t="s">
        <v>2898</v>
      </c>
      <c r="I633" s="310" t="s">
        <v>2898</v>
      </c>
      <c r="J633" s="310" t="s">
        <v>2898</v>
      </c>
      <c r="K633" s="310" t="s">
        <v>2898</v>
      </c>
      <c r="L633" s="310" t="s">
        <v>2898</v>
      </c>
      <c r="M633" s="310" t="s">
        <v>2898</v>
      </c>
      <c r="N633" s="310" t="s">
        <v>2898</v>
      </c>
      <c r="O633" s="310" t="s">
        <v>2898</v>
      </c>
      <c r="P633" s="310" t="s">
        <v>2898</v>
      </c>
      <c r="Q633" s="310" t="s">
        <v>2898</v>
      </c>
      <c r="R633" s="310" t="s">
        <v>2898</v>
      </c>
      <c r="S633" s="310" t="s">
        <v>2898</v>
      </c>
      <c r="T633" s="310" t="s">
        <v>2898</v>
      </c>
      <c r="U633" s="310" t="s">
        <v>2898</v>
      </c>
      <c r="V633" s="310" t="s">
        <v>2898</v>
      </c>
      <c r="W633" s="310" t="s">
        <v>2898</v>
      </c>
      <c r="X633" s="310" t="s">
        <v>2898</v>
      </c>
      <c r="Y633" s="310" t="s">
        <v>2898</v>
      </c>
      <c r="Z633" s="310" t="s">
        <v>2898</v>
      </c>
      <c r="AA633" s="310" t="s">
        <v>2898</v>
      </c>
      <c r="AB633" s="310" t="s">
        <v>2898</v>
      </c>
      <c r="AC633" s="310" t="s">
        <v>2898</v>
      </c>
      <c r="AD633" s="310" t="s">
        <v>2898</v>
      </c>
      <c r="AE633" s="310" t="s">
        <v>2898</v>
      </c>
      <c r="AF633" s="310" t="s">
        <v>2898</v>
      </c>
      <c r="AG633" s="310" t="s">
        <v>2898</v>
      </c>
      <c r="AH633" s="310" t="s">
        <v>2898</v>
      </c>
      <c r="AI633" s="310" t="s">
        <v>2898</v>
      </c>
      <c r="AJ633" s="310" t="s">
        <v>2898</v>
      </c>
      <c r="AK633" s="310" t="s">
        <v>2898</v>
      </c>
      <c r="AL633" s="310" t="s">
        <v>2898</v>
      </c>
    </row>
    <row r="634" spans="3:38" hidden="1" outlineLevel="1" x14ac:dyDescent="0.3">
      <c r="C634" s="521" t="s">
        <v>3140</v>
      </c>
      <c r="D634" s="590" t="s">
        <v>3675</v>
      </c>
      <c r="E634" s="310" t="s">
        <v>2898</v>
      </c>
      <c r="F634" s="310" t="s">
        <v>2898</v>
      </c>
      <c r="G634" s="310" t="s">
        <v>2898</v>
      </c>
      <c r="H634" s="310" t="s">
        <v>2898</v>
      </c>
      <c r="I634" s="310" t="s">
        <v>2898</v>
      </c>
      <c r="J634" s="310" t="s">
        <v>2898</v>
      </c>
      <c r="K634" s="310" t="s">
        <v>2898</v>
      </c>
      <c r="L634" s="310" t="s">
        <v>2898</v>
      </c>
      <c r="M634" s="310" t="s">
        <v>2898</v>
      </c>
      <c r="N634" s="310" t="s">
        <v>2898</v>
      </c>
      <c r="O634" s="310" t="s">
        <v>2898</v>
      </c>
      <c r="P634" s="310" t="s">
        <v>2898</v>
      </c>
      <c r="Q634" s="310" t="s">
        <v>2898</v>
      </c>
      <c r="R634" s="310" t="s">
        <v>2898</v>
      </c>
      <c r="S634" s="310" t="s">
        <v>2898</v>
      </c>
      <c r="T634" s="310" t="s">
        <v>2898</v>
      </c>
      <c r="U634" s="310" t="s">
        <v>2898</v>
      </c>
      <c r="V634" s="310" t="s">
        <v>2898</v>
      </c>
      <c r="W634" s="310" t="s">
        <v>2898</v>
      </c>
      <c r="X634" s="310" t="s">
        <v>2898</v>
      </c>
      <c r="Y634" s="310" t="s">
        <v>2898</v>
      </c>
      <c r="Z634" s="310" t="s">
        <v>2898</v>
      </c>
      <c r="AA634" s="310" t="s">
        <v>2898</v>
      </c>
      <c r="AB634" s="310" t="s">
        <v>2898</v>
      </c>
      <c r="AC634" s="310" t="s">
        <v>2898</v>
      </c>
      <c r="AD634" s="310" t="s">
        <v>2898</v>
      </c>
      <c r="AE634" s="310" t="s">
        <v>2898</v>
      </c>
      <c r="AF634" s="310" t="s">
        <v>2898</v>
      </c>
      <c r="AG634" s="310" t="s">
        <v>2898</v>
      </c>
      <c r="AH634" s="310" t="s">
        <v>2898</v>
      </c>
      <c r="AI634" s="310" t="s">
        <v>2898</v>
      </c>
      <c r="AJ634" s="310" t="s">
        <v>2898</v>
      </c>
      <c r="AK634" s="310" t="s">
        <v>2898</v>
      </c>
      <c r="AL634" s="310" t="s">
        <v>2898</v>
      </c>
    </row>
    <row r="635" spans="3:38" hidden="1" outlineLevel="1" x14ac:dyDescent="0.3">
      <c r="C635" s="521" t="s">
        <v>3140</v>
      </c>
      <c r="D635" s="590" t="s">
        <v>3676</v>
      </c>
      <c r="E635" s="310" t="s">
        <v>2898</v>
      </c>
      <c r="F635" s="310" t="s">
        <v>2898</v>
      </c>
      <c r="G635" s="310" t="s">
        <v>2898</v>
      </c>
      <c r="H635" s="310" t="s">
        <v>2898</v>
      </c>
      <c r="I635" s="310" t="s">
        <v>2898</v>
      </c>
      <c r="J635" s="310" t="s">
        <v>2898</v>
      </c>
      <c r="K635" s="310" t="s">
        <v>2898</v>
      </c>
      <c r="L635" s="310" t="s">
        <v>2898</v>
      </c>
      <c r="M635" s="310" t="s">
        <v>2898</v>
      </c>
      <c r="N635" s="310" t="s">
        <v>2898</v>
      </c>
      <c r="O635" s="310" t="s">
        <v>2898</v>
      </c>
      <c r="P635" s="310" t="s">
        <v>2898</v>
      </c>
      <c r="Q635" s="310" t="s">
        <v>2898</v>
      </c>
      <c r="R635" s="310" t="s">
        <v>2898</v>
      </c>
      <c r="S635" s="310" t="s">
        <v>2898</v>
      </c>
      <c r="T635" s="310" t="s">
        <v>2898</v>
      </c>
      <c r="U635" s="310" t="s">
        <v>2898</v>
      </c>
      <c r="V635" s="310" t="s">
        <v>2898</v>
      </c>
      <c r="W635" s="310" t="s">
        <v>2898</v>
      </c>
      <c r="X635" s="310" t="s">
        <v>2898</v>
      </c>
      <c r="Y635" s="310" t="s">
        <v>2898</v>
      </c>
      <c r="Z635" s="310" t="s">
        <v>2898</v>
      </c>
      <c r="AA635" s="310" t="s">
        <v>2898</v>
      </c>
      <c r="AB635" s="310" t="s">
        <v>2898</v>
      </c>
      <c r="AC635" s="310" t="s">
        <v>2898</v>
      </c>
      <c r="AD635" s="310" t="s">
        <v>2898</v>
      </c>
      <c r="AE635" s="310" t="s">
        <v>2898</v>
      </c>
      <c r="AF635" s="310" t="s">
        <v>2898</v>
      </c>
      <c r="AG635" s="310" t="s">
        <v>2898</v>
      </c>
      <c r="AH635" s="310" t="s">
        <v>2898</v>
      </c>
      <c r="AI635" s="310" t="s">
        <v>2898</v>
      </c>
      <c r="AJ635" s="310" t="s">
        <v>2898</v>
      </c>
      <c r="AK635" s="310" t="s">
        <v>2898</v>
      </c>
      <c r="AL635" s="310" t="s">
        <v>2898</v>
      </c>
    </row>
    <row r="636" spans="3:38" hidden="1" outlineLevel="1" x14ac:dyDescent="0.3">
      <c r="C636" s="521" t="s">
        <v>3140</v>
      </c>
      <c r="D636" s="590" t="s">
        <v>3677</v>
      </c>
      <c r="E636" s="310" t="s">
        <v>2898</v>
      </c>
      <c r="F636" s="310" t="s">
        <v>2898</v>
      </c>
      <c r="G636" s="310" t="s">
        <v>2898</v>
      </c>
      <c r="H636" s="310" t="s">
        <v>2898</v>
      </c>
      <c r="I636" s="310" t="s">
        <v>2898</v>
      </c>
      <c r="J636" s="310" t="s">
        <v>2898</v>
      </c>
      <c r="K636" s="310" t="s">
        <v>2898</v>
      </c>
      <c r="L636" s="310" t="s">
        <v>2898</v>
      </c>
      <c r="M636" s="310" t="s">
        <v>2898</v>
      </c>
      <c r="N636" s="310" t="s">
        <v>2898</v>
      </c>
      <c r="O636" s="310" t="s">
        <v>2898</v>
      </c>
      <c r="P636" s="310" t="s">
        <v>2898</v>
      </c>
      <c r="Q636" s="310" t="s">
        <v>2898</v>
      </c>
      <c r="R636" s="310" t="s">
        <v>2898</v>
      </c>
      <c r="S636" s="310" t="s">
        <v>2898</v>
      </c>
      <c r="T636" s="310" t="s">
        <v>2898</v>
      </c>
      <c r="U636" s="310" t="s">
        <v>2898</v>
      </c>
      <c r="V636" s="310" t="s">
        <v>2898</v>
      </c>
      <c r="W636" s="310" t="s">
        <v>2898</v>
      </c>
      <c r="X636" s="310" t="s">
        <v>2898</v>
      </c>
      <c r="Y636" s="310" t="s">
        <v>2898</v>
      </c>
      <c r="Z636" s="310" t="s">
        <v>2898</v>
      </c>
      <c r="AA636" s="310" t="s">
        <v>2898</v>
      </c>
      <c r="AB636" s="310" t="s">
        <v>2898</v>
      </c>
      <c r="AC636" s="310" t="s">
        <v>2898</v>
      </c>
      <c r="AD636" s="310" t="s">
        <v>2898</v>
      </c>
      <c r="AE636" s="310" t="s">
        <v>2898</v>
      </c>
      <c r="AF636" s="310" t="s">
        <v>2898</v>
      </c>
      <c r="AG636" s="310" t="s">
        <v>2898</v>
      </c>
      <c r="AH636" s="310" t="s">
        <v>2898</v>
      </c>
      <c r="AI636" s="310" t="s">
        <v>2898</v>
      </c>
      <c r="AJ636" s="310" t="s">
        <v>2898</v>
      </c>
      <c r="AK636" s="310" t="s">
        <v>2898</v>
      </c>
      <c r="AL636" s="310" t="s">
        <v>2898</v>
      </c>
    </row>
    <row r="637" spans="3:38" hidden="1" outlineLevel="1" x14ac:dyDescent="0.3">
      <c r="C637" s="521" t="s">
        <v>3140</v>
      </c>
      <c r="D637" s="590" t="s">
        <v>3678</v>
      </c>
      <c r="E637" s="310" t="s">
        <v>2898</v>
      </c>
      <c r="F637" s="310" t="s">
        <v>2898</v>
      </c>
      <c r="G637" s="310" t="s">
        <v>2898</v>
      </c>
      <c r="H637" s="310" t="s">
        <v>2898</v>
      </c>
      <c r="I637" s="310" t="s">
        <v>2898</v>
      </c>
      <c r="J637" s="310" t="s">
        <v>2898</v>
      </c>
      <c r="K637" s="310" t="s">
        <v>2898</v>
      </c>
      <c r="L637" s="310" t="s">
        <v>2898</v>
      </c>
      <c r="M637" s="310" t="s">
        <v>2898</v>
      </c>
      <c r="N637" s="310" t="s">
        <v>2898</v>
      </c>
      <c r="O637" s="310" t="s">
        <v>2898</v>
      </c>
      <c r="P637" s="310" t="s">
        <v>2898</v>
      </c>
      <c r="Q637" s="310" t="s">
        <v>2898</v>
      </c>
      <c r="R637" s="310" t="s">
        <v>2898</v>
      </c>
      <c r="S637" s="310" t="s">
        <v>2898</v>
      </c>
      <c r="T637" s="310" t="s">
        <v>2898</v>
      </c>
      <c r="U637" s="310" t="s">
        <v>2898</v>
      </c>
      <c r="V637" s="310" t="s">
        <v>2898</v>
      </c>
      <c r="W637" s="310" t="s">
        <v>2898</v>
      </c>
      <c r="X637" s="310" t="s">
        <v>2898</v>
      </c>
      <c r="Y637" s="310" t="s">
        <v>2898</v>
      </c>
      <c r="Z637" s="310" t="s">
        <v>2898</v>
      </c>
      <c r="AA637" s="310" t="s">
        <v>2898</v>
      </c>
      <c r="AB637" s="310" t="s">
        <v>2898</v>
      </c>
      <c r="AC637" s="310" t="s">
        <v>2898</v>
      </c>
      <c r="AD637" s="310" t="s">
        <v>2898</v>
      </c>
      <c r="AE637" s="310" t="s">
        <v>2898</v>
      </c>
      <c r="AF637" s="310" t="s">
        <v>2898</v>
      </c>
      <c r="AG637" s="310" t="s">
        <v>2898</v>
      </c>
      <c r="AH637" s="310" t="s">
        <v>2898</v>
      </c>
      <c r="AI637" s="310" t="s">
        <v>2898</v>
      </c>
      <c r="AJ637" s="310" t="s">
        <v>2898</v>
      </c>
      <c r="AK637" s="310" t="s">
        <v>2898</v>
      </c>
      <c r="AL637" s="310" t="s">
        <v>2898</v>
      </c>
    </row>
    <row r="638" spans="3:38" hidden="1" outlineLevel="1" x14ac:dyDescent="0.3">
      <c r="C638" s="521" t="s">
        <v>3140</v>
      </c>
      <c r="D638" s="590" t="s">
        <v>3679</v>
      </c>
      <c r="E638" s="310" t="s">
        <v>2898</v>
      </c>
      <c r="F638" s="310" t="s">
        <v>2898</v>
      </c>
      <c r="G638" s="310" t="s">
        <v>2898</v>
      </c>
      <c r="H638" s="310" t="s">
        <v>2898</v>
      </c>
      <c r="I638" s="310" t="s">
        <v>2898</v>
      </c>
      <c r="J638" s="310" t="s">
        <v>2898</v>
      </c>
      <c r="K638" s="310" t="s">
        <v>2898</v>
      </c>
      <c r="L638" s="310" t="s">
        <v>2898</v>
      </c>
      <c r="M638" s="310" t="s">
        <v>2898</v>
      </c>
      <c r="N638" s="310" t="s">
        <v>2898</v>
      </c>
      <c r="O638" s="310" t="s">
        <v>2898</v>
      </c>
      <c r="P638" s="310" t="s">
        <v>2898</v>
      </c>
      <c r="Q638" s="310" t="s">
        <v>2898</v>
      </c>
      <c r="R638" s="310" t="s">
        <v>2898</v>
      </c>
      <c r="S638" s="310" t="s">
        <v>2898</v>
      </c>
      <c r="T638" s="310" t="s">
        <v>2898</v>
      </c>
      <c r="U638" s="310" t="s">
        <v>2898</v>
      </c>
      <c r="V638" s="310" t="s">
        <v>2898</v>
      </c>
      <c r="W638" s="310" t="s">
        <v>2898</v>
      </c>
      <c r="X638" s="310" t="s">
        <v>2898</v>
      </c>
      <c r="Y638" s="310" t="s">
        <v>2898</v>
      </c>
      <c r="Z638" s="310" t="s">
        <v>2898</v>
      </c>
      <c r="AA638" s="310" t="s">
        <v>2898</v>
      </c>
      <c r="AB638" s="310" t="s">
        <v>2898</v>
      </c>
      <c r="AC638" s="310" t="s">
        <v>2898</v>
      </c>
      <c r="AD638" s="310" t="s">
        <v>2898</v>
      </c>
      <c r="AE638" s="310" t="s">
        <v>2898</v>
      </c>
      <c r="AF638" s="310" t="s">
        <v>2898</v>
      </c>
      <c r="AG638" s="310" t="s">
        <v>2898</v>
      </c>
      <c r="AH638" s="310" t="s">
        <v>2898</v>
      </c>
      <c r="AI638" s="310" t="s">
        <v>2898</v>
      </c>
      <c r="AJ638" s="310" t="s">
        <v>2898</v>
      </c>
      <c r="AK638" s="310" t="s">
        <v>2898</v>
      </c>
      <c r="AL638" s="310" t="s">
        <v>2898</v>
      </c>
    </row>
    <row r="639" spans="3:38" hidden="1" outlineLevel="1" x14ac:dyDescent="0.3">
      <c r="C639" s="521" t="s">
        <v>3140</v>
      </c>
      <c r="D639" s="590" t="s">
        <v>3680</v>
      </c>
      <c r="E639" s="310" t="s">
        <v>2898</v>
      </c>
      <c r="F639" s="310" t="s">
        <v>2898</v>
      </c>
      <c r="G639" s="310" t="s">
        <v>2898</v>
      </c>
      <c r="H639" s="310" t="s">
        <v>2898</v>
      </c>
      <c r="I639" s="310" t="s">
        <v>2898</v>
      </c>
      <c r="J639" s="310" t="s">
        <v>2898</v>
      </c>
      <c r="K639" s="310" t="s">
        <v>2898</v>
      </c>
      <c r="L639" s="310" t="s">
        <v>2898</v>
      </c>
      <c r="M639" s="310" t="s">
        <v>2898</v>
      </c>
      <c r="N639" s="310" t="s">
        <v>2898</v>
      </c>
      <c r="O639" s="310" t="s">
        <v>2898</v>
      </c>
      <c r="P639" s="310" t="s">
        <v>2898</v>
      </c>
      <c r="Q639" s="310" t="s">
        <v>2898</v>
      </c>
      <c r="R639" s="310" t="s">
        <v>2898</v>
      </c>
      <c r="S639" s="310" t="s">
        <v>2898</v>
      </c>
      <c r="T639" s="310" t="s">
        <v>2898</v>
      </c>
      <c r="U639" s="310" t="s">
        <v>2898</v>
      </c>
      <c r="V639" s="310" t="s">
        <v>2898</v>
      </c>
      <c r="W639" s="310" t="s">
        <v>2898</v>
      </c>
      <c r="X639" s="310" t="s">
        <v>2898</v>
      </c>
      <c r="Y639" s="310" t="s">
        <v>2898</v>
      </c>
      <c r="Z639" s="310" t="s">
        <v>2898</v>
      </c>
      <c r="AA639" s="310" t="s">
        <v>2898</v>
      </c>
      <c r="AB639" s="310" t="s">
        <v>2898</v>
      </c>
      <c r="AC639" s="310" t="s">
        <v>2898</v>
      </c>
      <c r="AD639" s="310" t="s">
        <v>2898</v>
      </c>
      <c r="AE639" s="310" t="s">
        <v>2898</v>
      </c>
      <c r="AF639" s="310" t="s">
        <v>2898</v>
      </c>
      <c r="AG639" s="310" t="s">
        <v>2898</v>
      </c>
      <c r="AH639" s="310" t="s">
        <v>2898</v>
      </c>
      <c r="AI639" s="310" t="s">
        <v>2898</v>
      </c>
      <c r="AJ639" s="310" t="s">
        <v>2898</v>
      </c>
      <c r="AK639" s="310" t="s">
        <v>2898</v>
      </c>
      <c r="AL639" s="310" t="s">
        <v>2898</v>
      </c>
    </row>
    <row r="640" spans="3:38" hidden="1" outlineLevel="1" x14ac:dyDescent="0.3">
      <c r="C640" s="521" t="s">
        <v>3140</v>
      </c>
      <c r="D640" s="590" t="s">
        <v>3681</v>
      </c>
      <c r="E640" s="310" t="s">
        <v>2898</v>
      </c>
      <c r="F640" s="310" t="s">
        <v>2898</v>
      </c>
      <c r="G640" s="310" t="s">
        <v>2898</v>
      </c>
      <c r="H640" s="310" t="s">
        <v>2898</v>
      </c>
      <c r="I640" s="310" t="s">
        <v>2898</v>
      </c>
      <c r="J640" s="310" t="s">
        <v>2898</v>
      </c>
      <c r="K640" s="310" t="s">
        <v>2898</v>
      </c>
      <c r="L640" s="310" t="s">
        <v>2898</v>
      </c>
      <c r="M640" s="310" t="s">
        <v>2898</v>
      </c>
      <c r="N640" s="310" t="s">
        <v>2898</v>
      </c>
      <c r="O640" s="310" t="s">
        <v>2898</v>
      </c>
      <c r="P640" s="310" t="s">
        <v>2898</v>
      </c>
      <c r="Q640" s="310" t="s">
        <v>2898</v>
      </c>
      <c r="R640" s="310" t="s">
        <v>2898</v>
      </c>
      <c r="S640" s="310" t="s">
        <v>2898</v>
      </c>
      <c r="T640" s="310" t="s">
        <v>2898</v>
      </c>
      <c r="U640" s="310" t="s">
        <v>2898</v>
      </c>
      <c r="V640" s="310" t="s">
        <v>2898</v>
      </c>
      <c r="W640" s="310" t="s">
        <v>2898</v>
      </c>
      <c r="X640" s="310" t="s">
        <v>2898</v>
      </c>
      <c r="Y640" s="310" t="s">
        <v>2898</v>
      </c>
      <c r="Z640" s="310" t="s">
        <v>2898</v>
      </c>
      <c r="AA640" s="310" t="s">
        <v>2898</v>
      </c>
      <c r="AB640" s="310" t="s">
        <v>2898</v>
      </c>
      <c r="AC640" s="310" t="s">
        <v>2898</v>
      </c>
      <c r="AD640" s="310" t="s">
        <v>2898</v>
      </c>
      <c r="AE640" s="310" t="s">
        <v>2898</v>
      </c>
      <c r="AF640" s="310" t="s">
        <v>2898</v>
      </c>
      <c r="AG640" s="310" t="s">
        <v>2898</v>
      </c>
      <c r="AH640" s="310" t="s">
        <v>2898</v>
      </c>
      <c r="AI640" s="310" t="s">
        <v>2898</v>
      </c>
      <c r="AJ640" s="310" t="s">
        <v>2898</v>
      </c>
      <c r="AK640" s="310" t="s">
        <v>2898</v>
      </c>
      <c r="AL640" s="310" t="s">
        <v>2898</v>
      </c>
    </row>
    <row r="641" spans="3:38" hidden="1" outlineLevel="1" x14ac:dyDescent="0.3">
      <c r="C641" s="521" t="s">
        <v>3140</v>
      </c>
      <c r="D641" s="590" t="s">
        <v>3682</v>
      </c>
      <c r="E641" s="310" t="s">
        <v>2898</v>
      </c>
      <c r="F641" s="310" t="s">
        <v>2898</v>
      </c>
      <c r="G641" s="310" t="s">
        <v>2898</v>
      </c>
      <c r="H641" s="310" t="s">
        <v>2898</v>
      </c>
      <c r="I641" s="310" t="s">
        <v>2898</v>
      </c>
      <c r="J641" s="310" t="s">
        <v>2898</v>
      </c>
      <c r="K641" s="310" t="s">
        <v>2898</v>
      </c>
      <c r="L641" s="310" t="s">
        <v>2898</v>
      </c>
      <c r="M641" s="310" t="s">
        <v>2898</v>
      </c>
      <c r="N641" s="310" t="s">
        <v>2898</v>
      </c>
      <c r="O641" s="310" t="s">
        <v>2898</v>
      </c>
      <c r="P641" s="310" t="s">
        <v>2898</v>
      </c>
      <c r="Q641" s="310" t="s">
        <v>2898</v>
      </c>
      <c r="R641" s="310" t="s">
        <v>2898</v>
      </c>
      <c r="S641" s="310" t="s">
        <v>2898</v>
      </c>
      <c r="T641" s="310" t="s">
        <v>2898</v>
      </c>
      <c r="U641" s="310" t="s">
        <v>2898</v>
      </c>
      <c r="V641" s="310" t="s">
        <v>2898</v>
      </c>
      <c r="W641" s="310" t="s">
        <v>2898</v>
      </c>
      <c r="X641" s="310" t="s">
        <v>2898</v>
      </c>
      <c r="Y641" s="310" t="s">
        <v>2898</v>
      </c>
      <c r="Z641" s="310" t="s">
        <v>2898</v>
      </c>
      <c r="AA641" s="310" t="s">
        <v>2898</v>
      </c>
      <c r="AB641" s="310" t="s">
        <v>2898</v>
      </c>
      <c r="AC641" s="310" t="s">
        <v>2898</v>
      </c>
      <c r="AD641" s="310" t="s">
        <v>2898</v>
      </c>
      <c r="AE641" s="310" t="s">
        <v>2898</v>
      </c>
      <c r="AF641" s="310" t="s">
        <v>2898</v>
      </c>
      <c r="AG641" s="310" t="s">
        <v>2898</v>
      </c>
      <c r="AH641" s="310" t="s">
        <v>2898</v>
      </c>
      <c r="AI641" s="310" t="s">
        <v>2898</v>
      </c>
      <c r="AJ641" s="310" t="s">
        <v>2898</v>
      </c>
      <c r="AK641" s="310" t="s">
        <v>2898</v>
      </c>
      <c r="AL641" s="310" t="s">
        <v>2898</v>
      </c>
    </row>
    <row r="642" spans="3:38" hidden="1" outlineLevel="1" x14ac:dyDescent="0.3">
      <c r="C642" s="521" t="s">
        <v>3140</v>
      </c>
      <c r="D642" s="590" t="s">
        <v>3683</v>
      </c>
      <c r="E642" s="310" t="s">
        <v>2898</v>
      </c>
      <c r="F642" s="310" t="s">
        <v>2898</v>
      </c>
      <c r="G642" s="310" t="s">
        <v>2898</v>
      </c>
      <c r="H642" s="310" t="s">
        <v>2898</v>
      </c>
      <c r="I642" s="310" t="s">
        <v>2898</v>
      </c>
      <c r="J642" s="310" t="s">
        <v>2898</v>
      </c>
      <c r="K642" s="310" t="s">
        <v>2898</v>
      </c>
      <c r="L642" s="310" t="s">
        <v>2898</v>
      </c>
      <c r="M642" s="310" t="s">
        <v>2898</v>
      </c>
      <c r="N642" s="310" t="s">
        <v>2898</v>
      </c>
      <c r="O642" s="310" t="s">
        <v>2898</v>
      </c>
      <c r="P642" s="310" t="s">
        <v>2898</v>
      </c>
      <c r="Q642" s="310" t="s">
        <v>2898</v>
      </c>
      <c r="R642" s="310" t="s">
        <v>2898</v>
      </c>
      <c r="S642" s="310" t="s">
        <v>2898</v>
      </c>
      <c r="T642" s="310" t="s">
        <v>2898</v>
      </c>
      <c r="U642" s="310" t="s">
        <v>2898</v>
      </c>
      <c r="V642" s="310" t="s">
        <v>2898</v>
      </c>
      <c r="W642" s="310" t="s">
        <v>2898</v>
      </c>
      <c r="X642" s="310" t="s">
        <v>2898</v>
      </c>
      <c r="Y642" s="310" t="s">
        <v>2898</v>
      </c>
      <c r="Z642" s="310" t="s">
        <v>2898</v>
      </c>
      <c r="AA642" s="310" t="s">
        <v>2898</v>
      </c>
      <c r="AB642" s="310" t="s">
        <v>2898</v>
      </c>
      <c r="AC642" s="310" t="s">
        <v>2898</v>
      </c>
      <c r="AD642" s="310" t="s">
        <v>2898</v>
      </c>
      <c r="AE642" s="310" t="s">
        <v>2898</v>
      </c>
      <c r="AF642" s="310" t="s">
        <v>2898</v>
      </c>
      <c r="AG642" s="310" t="s">
        <v>2898</v>
      </c>
      <c r="AH642" s="310" t="s">
        <v>2898</v>
      </c>
      <c r="AI642" s="310" t="s">
        <v>2898</v>
      </c>
      <c r="AJ642" s="310" t="s">
        <v>2898</v>
      </c>
      <c r="AK642" s="310" t="s">
        <v>2898</v>
      </c>
      <c r="AL642" s="310" t="s">
        <v>2898</v>
      </c>
    </row>
    <row r="643" spans="3:38" hidden="1" outlineLevel="1" x14ac:dyDescent="0.3">
      <c r="C643" s="521" t="s">
        <v>3140</v>
      </c>
      <c r="D643" s="590" t="s">
        <v>3684</v>
      </c>
      <c r="E643" s="310" t="s">
        <v>2898</v>
      </c>
      <c r="F643" s="310" t="s">
        <v>2898</v>
      </c>
      <c r="G643" s="310" t="s">
        <v>2898</v>
      </c>
      <c r="H643" s="310" t="s">
        <v>2898</v>
      </c>
      <c r="I643" s="310" t="s">
        <v>2898</v>
      </c>
      <c r="J643" s="310" t="s">
        <v>2898</v>
      </c>
      <c r="K643" s="310" t="s">
        <v>2898</v>
      </c>
      <c r="L643" s="310" t="s">
        <v>2898</v>
      </c>
      <c r="M643" s="310" t="s">
        <v>2898</v>
      </c>
      <c r="N643" s="310" t="s">
        <v>2898</v>
      </c>
      <c r="O643" s="310" t="s">
        <v>2898</v>
      </c>
      <c r="P643" s="310" t="s">
        <v>2898</v>
      </c>
      <c r="Q643" s="310" t="s">
        <v>2898</v>
      </c>
      <c r="R643" s="310" t="s">
        <v>2898</v>
      </c>
      <c r="S643" s="310" t="s">
        <v>2898</v>
      </c>
      <c r="T643" s="310" t="s">
        <v>2898</v>
      </c>
      <c r="U643" s="310" t="s">
        <v>2898</v>
      </c>
      <c r="V643" s="310" t="s">
        <v>2898</v>
      </c>
      <c r="W643" s="310" t="s">
        <v>2898</v>
      </c>
      <c r="X643" s="310" t="s">
        <v>2898</v>
      </c>
      <c r="Y643" s="310" t="s">
        <v>2898</v>
      </c>
      <c r="Z643" s="310" t="s">
        <v>2898</v>
      </c>
      <c r="AA643" s="310" t="s">
        <v>2898</v>
      </c>
      <c r="AB643" s="310" t="s">
        <v>2898</v>
      </c>
      <c r="AC643" s="310" t="s">
        <v>2898</v>
      </c>
      <c r="AD643" s="310" t="s">
        <v>2898</v>
      </c>
      <c r="AE643" s="310" t="s">
        <v>2898</v>
      </c>
      <c r="AF643" s="310" t="s">
        <v>2898</v>
      </c>
      <c r="AG643" s="310" t="s">
        <v>2898</v>
      </c>
      <c r="AH643" s="310" t="s">
        <v>2898</v>
      </c>
      <c r="AI643" s="310" t="s">
        <v>2898</v>
      </c>
      <c r="AJ643" s="310" t="s">
        <v>2898</v>
      </c>
      <c r="AK643" s="310" t="s">
        <v>2898</v>
      </c>
      <c r="AL643" s="310" t="s">
        <v>2898</v>
      </c>
    </row>
    <row r="644" spans="3:38" hidden="1" outlineLevel="1" x14ac:dyDescent="0.3">
      <c r="C644" s="521" t="s">
        <v>3140</v>
      </c>
      <c r="D644" s="590" t="s">
        <v>3685</v>
      </c>
      <c r="E644" s="310" t="s">
        <v>2898</v>
      </c>
      <c r="F644" s="310" t="s">
        <v>2898</v>
      </c>
      <c r="G644" s="310" t="s">
        <v>2898</v>
      </c>
      <c r="H644" s="310" t="s">
        <v>2898</v>
      </c>
      <c r="I644" s="310" t="s">
        <v>2898</v>
      </c>
      <c r="J644" s="310" t="s">
        <v>2898</v>
      </c>
      <c r="K644" s="310" t="s">
        <v>2898</v>
      </c>
      <c r="L644" s="310" t="s">
        <v>2898</v>
      </c>
      <c r="M644" s="310" t="s">
        <v>2898</v>
      </c>
      <c r="N644" s="310" t="s">
        <v>2898</v>
      </c>
      <c r="O644" s="310" t="s">
        <v>2898</v>
      </c>
      <c r="P644" s="310" t="s">
        <v>2898</v>
      </c>
      <c r="Q644" s="310" t="s">
        <v>2898</v>
      </c>
      <c r="R644" s="310" t="s">
        <v>2898</v>
      </c>
      <c r="S644" s="310" t="s">
        <v>2898</v>
      </c>
      <c r="T644" s="310" t="s">
        <v>2898</v>
      </c>
      <c r="U644" s="310" t="s">
        <v>2898</v>
      </c>
      <c r="V644" s="310" t="s">
        <v>2898</v>
      </c>
      <c r="W644" s="310" t="s">
        <v>2898</v>
      </c>
      <c r="X644" s="310" t="s">
        <v>2898</v>
      </c>
      <c r="Y644" s="310" t="s">
        <v>2898</v>
      </c>
      <c r="Z644" s="310" t="s">
        <v>2898</v>
      </c>
      <c r="AA644" s="310" t="s">
        <v>2898</v>
      </c>
      <c r="AB644" s="310" t="s">
        <v>2898</v>
      </c>
      <c r="AC644" s="310" t="s">
        <v>2898</v>
      </c>
      <c r="AD644" s="310" t="s">
        <v>2898</v>
      </c>
      <c r="AE644" s="310" t="s">
        <v>2898</v>
      </c>
      <c r="AF644" s="310" t="s">
        <v>2898</v>
      </c>
      <c r="AG644" s="310" t="s">
        <v>2898</v>
      </c>
      <c r="AH644" s="310" t="s">
        <v>2898</v>
      </c>
      <c r="AI644" s="310" t="s">
        <v>2898</v>
      </c>
      <c r="AJ644" s="310" t="s">
        <v>2898</v>
      </c>
      <c r="AK644" s="310" t="s">
        <v>2898</v>
      </c>
      <c r="AL644" s="310" t="s">
        <v>2898</v>
      </c>
    </row>
    <row r="645" spans="3:38" hidden="1" outlineLevel="1" x14ac:dyDescent="0.3">
      <c r="C645" s="521" t="s">
        <v>3140</v>
      </c>
      <c r="D645" s="590" t="s">
        <v>3686</v>
      </c>
      <c r="E645" s="310" t="s">
        <v>2898</v>
      </c>
      <c r="F645" s="310" t="s">
        <v>2898</v>
      </c>
      <c r="G645" s="310" t="s">
        <v>2898</v>
      </c>
      <c r="H645" s="310" t="s">
        <v>2898</v>
      </c>
      <c r="I645" s="310" t="s">
        <v>2898</v>
      </c>
      <c r="J645" s="310" t="s">
        <v>2898</v>
      </c>
      <c r="K645" s="310" t="s">
        <v>2898</v>
      </c>
      <c r="L645" s="310" t="s">
        <v>2898</v>
      </c>
      <c r="M645" s="310" t="s">
        <v>2898</v>
      </c>
      <c r="N645" s="310" t="s">
        <v>2898</v>
      </c>
      <c r="O645" s="310" t="s">
        <v>2898</v>
      </c>
      <c r="P645" s="310" t="s">
        <v>2898</v>
      </c>
      <c r="Q645" s="310" t="s">
        <v>2898</v>
      </c>
      <c r="R645" s="310" t="s">
        <v>2898</v>
      </c>
      <c r="S645" s="310" t="s">
        <v>2898</v>
      </c>
      <c r="T645" s="310" t="s">
        <v>2898</v>
      </c>
      <c r="U645" s="310" t="s">
        <v>2898</v>
      </c>
      <c r="V645" s="310" t="s">
        <v>2898</v>
      </c>
      <c r="W645" s="310" t="s">
        <v>2898</v>
      </c>
      <c r="X645" s="310" t="s">
        <v>2898</v>
      </c>
      <c r="Y645" s="310" t="s">
        <v>2898</v>
      </c>
      <c r="Z645" s="310" t="s">
        <v>2898</v>
      </c>
      <c r="AA645" s="310" t="s">
        <v>2898</v>
      </c>
      <c r="AB645" s="310" t="s">
        <v>2898</v>
      </c>
      <c r="AC645" s="310" t="s">
        <v>2898</v>
      </c>
      <c r="AD645" s="310" t="s">
        <v>2898</v>
      </c>
      <c r="AE645" s="310" t="s">
        <v>2898</v>
      </c>
      <c r="AF645" s="310" t="s">
        <v>2898</v>
      </c>
      <c r="AG645" s="310" t="s">
        <v>2898</v>
      </c>
      <c r="AH645" s="310" t="s">
        <v>2898</v>
      </c>
      <c r="AI645" s="310" t="s">
        <v>2898</v>
      </c>
      <c r="AJ645" s="310" t="s">
        <v>2898</v>
      </c>
      <c r="AK645" s="310" t="s">
        <v>2898</v>
      </c>
      <c r="AL645" s="310" t="s">
        <v>2898</v>
      </c>
    </row>
    <row r="646" spans="3:38" hidden="1" outlineLevel="1" x14ac:dyDescent="0.3">
      <c r="C646" s="521" t="s">
        <v>3140</v>
      </c>
      <c r="D646" s="590" t="s">
        <v>3687</v>
      </c>
      <c r="E646" s="310" t="s">
        <v>2898</v>
      </c>
      <c r="F646" s="310" t="s">
        <v>2898</v>
      </c>
      <c r="G646" s="310" t="s">
        <v>2898</v>
      </c>
      <c r="H646" s="310" t="s">
        <v>2898</v>
      </c>
      <c r="I646" s="310" t="s">
        <v>2898</v>
      </c>
      <c r="J646" s="310" t="s">
        <v>2898</v>
      </c>
      <c r="K646" s="310" t="s">
        <v>2898</v>
      </c>
      <c r="L646" s="310" t="s">
        <v>2898</v>
      </c>
      <c r="M646" s="310" t="s">
        <v>2898</v>
      </c>
      <c r="N646" s="310" t="s">
        <v>2898</v>
      </c>
      <c r="O646" s="310" t="s">
        <v>2898</v>
      </c>
      <c r="P646" s="310" t="s">
        <v>2898</v>
      </c>
      <c r="Q646" s="310" t="s">
        <v>2898</v>
      </c>
      <c r="R646" s="310" t="s">
        <v>2898</v>
      </c>
      <c r="S646" s="310" t="s">
        <v>2898</v>
      </c>
      <c r="T646" s="310" t="s">
        <v>2898</v>
      </c>
      <c r="U646" s="310" t="s">
        <v>2898</v>
      </c>
      <c r="V646" s="310" t="s">
        <v>2898</v>
      </c>
      <c r="W646" s="310" t="s">
        <v>2898</v>
      </c>
      <c r="X646" s="310" t="s">
        <v>2898</v>
      </c>
      <c r="Y646" s="310" t="s">
        <v>2898</v>
      </c>
      <c r="Z646" s="310" t="s">
        <v>2898</v>
      </c>
      <c r="AA646" s="310" t="s">
        <v>2898</v>
      </c>
      <c r="AB646" s="310" t="s">
        <v>2898</v>
      </c>
      <c r="AC646" s="310" t="s">
        <v>2898</v>
      </c>
      <c r="AD646" s="310" t="s">
        <v>2898</v>
      </c>
      <c r="AE646" s="310" t="s">
        <v>2898</v>
      </c>
      <c r="AF646" s="310" t="s">
        <v>2898</v>
      </c>
      <c r="AG646" s="310" t="s">
        <v>2898</v>
      </c>
      <c r="AH646" s="310" t="s">
        <v>2898</v>
      </c>
      <c r="AI646" s="310" t="s">
        <v>2898</v>
      </c>
      <c r="AJ646" s="310" t="s">
        <v>2898</v>
      </c>
      <c r="AK646" s="310" t="s">
        <v>2898</v>
      </c>
      <c r="AL646" s="310" t="s">
        <v>2898</v>
      </c>
    </row>
    <row r="647" spans="3:38" hidden="1" outlineLevel="1" x14ac:dyDescent="0.3">
      <c r="C647" s="521" t="s">
        <v>3140</v>
      </c>
      <c r="D647" s="590" t="s">
        <v>3688</v>
      </c>
      <c r="E647" s="310" t="s">
        <v>2898</v>
      </c>
      <c r="F647" s="310" t="s">
        <v>2898</v>
      </c>
      <c r="G647" s="310" t="s">
        <v>2898</v>
      </c>
      <c r="H647" s="310" t="s">
        <v>2898</v>
      </c>
      <c r="I647" s="310" t="s">
        <v>2898</v>
      </c>
      <c r="J647" s="310" t="s">
        <v>2898</v>
      </c>
      <c r="K647" s="310" t="s">
        <v>2898</v>
      </c>
      <c r="L647" s="310" t="s">
        <v>2898</v>
      </c>
      <c r="M647" s="310" t="s">
        <v>2898</v>
      </c>
      <c r="N647" s="310" t="s">
        <v>2898</v>
      </c>
      <c r="O647" s="310" t="s">
        <v>2898</v>
      </c>
      <c r="P647" s="310" t="s">
        <v>2898</v>
      </c>
      <c r="Q647" s="310" t="s">
        <v>2898</v>
      </c>
      <c r="R647" s="310" t="s">
        <v>2898</v>
      </c>
      <c r="S647" s="310" t="s">
        <v>2898</v>
      </c>
      <c r="T647" s="310" t="s">
        <v>2898</v>
      </c>
      <c r="U647" s="310" t="s">
        <v>2898</v>
      </c>
      <c r="V647" s="310" t="s">
        <v>2898</v>
      </c>
      <c r="W647" s="310" t="s">
        <v>2898</v>
      </c>
      <c r="X647" s="310" t="s">
        <v>2898</v>
      </c>
      <c r="Y647" s="310" t="s">
        <v>2898</v>
      </c>
      <c r="Z647" s="310" t="s">
        <v>2898</v>
      </c>
      <c r="AA647" s="310" t="s">
        <v>2898</v>
      </c>
      <c r="AB647" s="310" t="s">
        <v>2898</v>
      </c>
      <c r="AC647" s="310" t="s">
        <v>2898</v>
      </c>
      <c r="AD647" s="310" t="s">
        <v>2898</v>
      </c>
      <c r="AE647" s="310" t="s">
        <v>2898</v>
      </c>
      <c r="AF647" s="310" t="s">
        <v>2898</v>
      </c>
      <c r="AG647" s="310" t="s">
        <v>2898</v>
      </c>
      <c r="AH647" s="310" t="s">
        <v>2898</v>
      </c>
      <c r="AI647" s="310" t="s">
        <v>2898</v>
      </c>
      <c r="AJ647" s="310" t="s">
        <v>2898</v>
      </c>
      <c r="AK647" s="310" t="s">
        <v>2898</v>
      </c>
      <c r="AL647" s="310" t="s">
        <v>2898</v>
      </c>
    </row>
    <row r="648" spans="3:38" hidden="1" outlineLevel="1" x14ac:dyDescent="0.3">
      <c r="C648" s="521" t="s">
        <v>3140</v>
      </c>
      <c r="D648" s="590" t="s">
        <v>3689</v>
      </c>
      <c r="E648" s="310" t="s">
        <v>2898</v>
      </c>
      <c r="F648" s="310" t="s">
        <v>2898</v>
      </c>
      <c r="G648" s="310" t="s">
        <v>2898</v>
      </c>
      <c r="H648" s="310" t="s">
        <v>2898</v>
      </c>
      <c r="I648" s="310" t="s">
        <v>2898</v>
      </c>
      <c r="J648" s="310" t="s">
        <v>2898</v>
      </c>
      <c r="K648" s="310" t="s">
        <v>2898</v>
      </c>
      <c r="L648" s="310" t="s">
        <v>2898</v>
      </c>
      <c r="M648" s="310" t="s">
        <v>2898</v>
      </c>
      <c r="N648" s="310" t="s">
        <v>2898</v>
      </c>
      <c r="O648" s="310" t="s">
        <v>2898</v>
      </c>
      <c r="P648" s="310" t="s">
        <v>2898</v>
      </c>
      <c r="Q648" s="310" t="s">
        <v>2898</v>
      </c>
      <c r="R648" s="310" t="s">
        <v>2898</v>
      </c>
      <c r="S648" s="310" t="s">
        <v>2898</v>
      </c>
      <c r="T648" s="310" t="s">
        <v>2898</v>
      </c>
      <c r="U648" s="310" t="s">
        <v>2898</v>
      </c>
      <c r="V648" s="310" t="s">
        <v>2898</v>
      </c>
      <c r="W648" s="310" t="s">
        <v>2898</v>
      </c>
      <c r="X648" s="310" t="s">
        <v>2898</v>
      </c>
      <c r="Y648" s="310" t="s">
        <v>2898</v>
      </c>
      <c r="Z648" s="310" t="s">
        <v>2898</v>
      </c>
      <c r="AA648" s="310" t="s">
        <v>2898</v>
      </c>
      <c r="AB648" s="310" t="s">
        <v>2898</v>
      </c>
      <c r="AC648" s="310" t="s">
        <v>2898</v>
      </c>
      <c r="AD648" s="310" t="s">
        <v>2898</v>
      </c>
      <c r="AE648" s="310" t="s">
        <v>2898</v>
      </c>
      <c r="AF648" s="310" t="s">
        <v>2898</v>
      </c>
      <c r="AG648" s="310" t="s">
        <v>2898</v>
      </c>
      <c r="AH648" s="310" t="s">
        <v>2898</v>
      </c>
      <c r="AI648" s="310" t="s">
        <v>2898</v>
      </c>
      <c r="AJ648" s="310" t="s">
        <v>2898</v>
      </c>
      <c r="AK648" s="310" t="s">
        <v>2898</v>
      </c>
      <c r="AL648" s="310" t="s">
        <v>2898</v>
      </c>
    </row>
    <row r="649" spans="3:38" hidden="1" outlineLevel="1" x14ac:dyDescent="0.3">
      <c r="C649" s="521" t="s">
        <v>3140</v>
      </c>
      <c r="D649" s="590" t="s">
        <v>3690</v>
      </c>
      <c r="E649" s="310" t="s">
        <v>2898</v>
      </c>
      <c r="F649" s="310" t="s">
        <v>2898</v>
      </c>
      <c r="G649" s="310" t="s">
        <v>2898</v>
      </c>
      <c r="H649" s="310" t="s">
        <v>2898</v>
      </c>
      <c r="I649" s="310" t="s">
        <v>2898</v>
      </c>
      <c r="J649" s="310" t="s">
        <v>2898</v>
      </c>
      <c r="K649" s="310" t="s">
        <v>2898</v>
      </c>
      <c r="L649" s="310" t="s">
        <v>2898</v>
      </c>
      <c r="M649" s="310" t="s">
        <v>2898</v>
      </c>
      <c r="N649" s="310" t="s">
        <v>2898</v>
      </c>
      <c r="O649" s="310" t="s">
        <v>2898</v>
      </c>
      <c r="P649" s="310" t="s">
        <v>2898</v>
      </c>
      <c r="Q649" s="310" t="s">
        <v>2898</v>
      </c>
      <c r="R649" s="310" t="s">
        <v>2898</v>
      </c>
      <c r="S649" s="310" t="s">
        <v>2898</v>
      </c>
      <c r="T649" s="310" t="s">
        <v>2898</v>
      </c>
      <c r="U649" s="310" t="s">
        <v>2898</v>
      </c>
      <c r="V649" s="310" t="s">
        <v>2898</v>
      </c>
      <c r="W649" s="310" t="s">
        <v>2898</v>
      </c>
      <c r="X649" s="310" t="s">
        <v>2898</v>
      </c>
      <c r="Y649" s="310" t="s">
        <v>2898</v>
      </c>
      <c r="Z649" s="310" t="s">
        <v>2898</v>
      </c>
      <c r="AA649" s="310" t="s">
        <v>2898</v>
      </c>
      <c r="AB649" s="310" t="s">
        <v>2898</v>
      </c>
      <c r="AC649" s="310" t="s">
        <v>2898</v>
      </c>
      <c r="AD649" s="310" t="s">
        <v>2898</v>
      </c>
      <c r="AE649" s="310" t="s">
        <v>2898</v>
      </c>
      <c r="AF649" s="310" t="s">
        <v>2898</v>
      </c>
      <c r="AG649" s="310" t="s">
        <v>2898</v>
      </c>
      <c r="AH649" s="310" t="s">
        <v>2898</v>
      </c>
      <c r="AI649" s="310" t="s">
        <v>2898</v>
      </c>
      <c r="AJ649" s="310" t="s">
        <v>2898</v>
      </c>
      <c r="AK649" s="310" t="s">
        <v>2898</v>
      </c>
      <c r="AL649" s="310" t="s">
        <v>2898</v>
      </c>
    </row>
    <row r="650" spans="3:38" hidden="1" outlineLevel="1" x14ac:dyDescent="0.3">
      <c r="C650" s="521" t="s">
        <v>3140</v>
      </c>
      <c r="D650" s="590" t="s">
        <v>3691</v>
      </c>
      <c r="E650" s="310" t="s">
        <v>2898</v>
      </c>
      <c r="F650" s="310" t="s">
        <v>2898</v>
      </c>
      <c r="G650" s="310" t="s">
        <v>2898</v>
      </c>
      <c r="H650" s="310" t="s">
        <v>2898</v>
      </c>
      <c r="I650" s="310" t="s">
        <v>2898</v>
      </c>
      <c r="J650" s="310" t="s">
        <v>2898</v>
      </c>
      <c r="K650" s="310" t="s">
        <v>2898</v>
      </c>
      <c r="L650" s="310" t="s">
        <v>2898</v>
      </c>
      <c r="M650" s="310" t="s">
        <v>2898</v>
      </c>
      <c r="N650" s="310" t="s">
        <v>2898</v>
      </c>
      <c r="O650" s="310" t="s">
        <v>2898</v>
      </c>
      <c r="P650" s="310" t="s">
        <v>2898</v>
      </c>
      <c r="Q650" s="310" t="s">
        <v>2898</v>
      </c>
      <c r="R650" s="310" t="s">
        <v>2898</v>
      </c>
      <c r="S650" s="310" t="s">
        <v>2898</v>
      </c>
      <c r="T650" s="310" t="s">
        <v>2898</v>
      </c>
      <c r="U650" s="310" t="s">
        <v>2898</v>
      </c>
      <c r="V650" s="310" t="s">
        <v>2898</v>
      </c>
      <c r="W650" s="310" t="s">
        <v>2898</v>
      </c>
      <c r="X650" s="310" t="s">
        <v>2898</v>
      </c>
      <c r="Y650" s="310" t="s">
        <v>2898</v>
      </c>
      <c r="Z650" s="310" t="s">
        <v>2898</v>
      </c>
      <c r="AA650" s="310" t="s">
        <v>2898</v>
      </c>
      <c r="AB650" s="310" t="s">
        <v>2898</v>
      </c>
      <c r="AC650" s="310" t="s">
        <v>2898</v>
      </c>
      <c r="AD650" s="310" t="s">
        <v>2898</v>
      </c>
      <c r="AE650" s="310" t="s">
        <v>2898</v>
      </c>
      <c r="AF650" s="310" t="s">
        <v>2898</v>
      </c>
      <c r="AG650" s="310" t="s">
        <v>2898</v>
      </c>
      <c r="AH650" s="310" t="s">
        <v>2898</v>
      </c>
      <c r="AI650" s="310" t="s">
        <v>2898</v>
      </c>
      <c r="AJ650" s="310" t="s">
        <v>2898</v>
      </c>
      <c r="AK650" s="310" t="s">
        <v>2898</v>
      </c>
      <c r="AL650" s="310" t="s">
        <v>2898</v>
      </c>
    </row>
    <row r="651" spans="3:38" hidden="1" outlineLevel="1" x14ac:dyDescent="0.3">
      <c r="C651" s="521" t="s">
        <v>3140</v>
      </c>
      <c r="D651" s="590" t="s">
        <v>3692</v>
      </c>
      <c r="E651" s="310" t="s">
        <v>2898</v>
      </c>
      <c r="F651" s="310" t="s">
        <v>2898</v>
      </c>
      <c r="G651" s="310" t="s">
        <v>2898</v>
      </c>
      <c r="H651" s="310" t="s">
        <v>2898</v>
      </c>
      <c r="I651" s="310" t="s">
        <v>2898</v>
      </c>
      <c r="J651" s="310" t="s">
        <v>2898</v>
      </c>
      <c r="K651" s="310" t="s">
        <v>2898</v>
      </c>
      <c r="L651" s="310" t="s">
        <v>2898</v>
      </c>
      <c r="M651" s="310" t="s">
        <v>2898</v>
      </c>
      <c r="N651" s="310" t="s">
        <v>2898</v>
      </c>
      <c r="O651" s="310" t="s">
        <v>2898</v>
      </c>
      <c r="P651" s="310" t="s">
        <v>2898</v>
      </c>
      <c r="Q651" s="310" t="s">
        <v>2898</v>
      </c>
      <c r="R651" s="310" t="s">
        <v>2898</v>
      </c>
      <c r="S651" s="310" t="s">
        <v>2898</v>
      </c>
      <c r="T651" s="310" t="s">
        <v>2898</v>
      </c>
      <c r="U651" s="310" t="s">
        <v>2898</v>
      </c>
      <c r="V651" s="310" t="s">
        <v>2898</v>
      </c>
      <c r="W651" s="310" t="s">
        <v>2898</v>
      </c>
      <c r="X651" s="310" t="s">
        <v>2898</v>
      </c>
      <c r="Y651" s="310" t="s">
        <v>2898</v>
      </c>
      <c r="Z651" s="310" t="s">
        <v>2898</v>
      </c>
      <c r="AA651" s="310" t="s">
        <v>2898</v>
      </c>
      <c r="AB651" s="310" t="s">
        <v>2898</v>
      </c>
      <c r="AC651" s="310" t="s">
        <v>2898</v>
      </c>
      <c r="AD651" s="310" t="s">
        <v>2898</v>
      </c>
      <c r="AE651" s="310" t="s">
        <v>2898</v>
      </c>
      <c r="AF651" s="310" t="s">
        <v>2898</v>
      </c>
      <c r="AG651" s="310" t="s">
        <v>2898</v>
      </c>
      <c r="AH651" s="310" t="s">
        <v>2898</v>
      </c>
      <c r="AI651" s="310" t="s">
        <v>2898</v>
      </c>
      <c r="AJ651" s="310" t="s">
        <v>2898</v>
      </c>
      <c r="AK651" s="310" t="s">
        <v>2898</v>
      </c>
      <c r="AL651" s="310" t="s">
        <v>2898</v>
      </c>
    </row>
    <row r="652" spans="3:38" hidden="1" outlineLevel="1" x14ac:dyDescent="0.3">
      <c r="C652" s="521" t="s">
        <v>3140</v>
      </c>
      <c r="D652" s="590" t="s">
        <v>3693</v>
      </c>
      <c r="E652" s="310" t="s">
        <v>2898</v>
      </c>
      <c r="F652" s="310" t="s">
        <v>2898</v>
      </c>
      <c r="G652" s="310" t="s">
        <v>2898</v>
      </c>
      <c r="H652" s="310" t="s">
        <v>2898</v>
      </c>
      <c r="I652" s="310" t="s">
        <v>2898</v>
      </c>
      <c r="J652" s="310" t="s">
        <v>2898</v>
      </c>
      <c r="K652" s="310" t="s">
        <v>2898</v>
      </c>
      <c r="L652" s="310" t="s">
        <v>2898</v>
      </c>
      <c r="M652" s="310" t="s">
        <v>2898</v>
      </c>
      <c r="N652" s="310" t="s">
        <v>2898</v>
      </c>
      <c r="O652" s="310" t="s">
        <v>2898</v>
      </c>
      <c r="P652" s="310" t="s">
        <v>2898</v>
      </c>
      <c r="Q652" s="310" t="s">
        <v>2898</v>
      </c>
      <c r="R652" s="310" t="s">
        <v>2898</v>
      </c>
      <c r="S652" s="310" t="s">
        <v>2898</v>
      </c>
      <c r="T652" s="310" t="s">
        <v>2898</v>
      </c>
      <c r="U652" s="310" t="s">
        <v>2898</v>
      </c>
      <c r="V652" s="310" t="s">
        <v>2898</v>
      </c>
      <c r="W652" s="310" t="s">
        <v>2898</v>
      </c>
      <c r="X652" s="310" t="s">
        <v>2898</v>
      </c>
      <c r="Y652" s="310" t="s">
        <v>2898</v>
      </c>
      <c r="Z652" s="310" t="s">
        <v>2898</v>
      </c>
      <c r="AA652" s="310" t="s">
        <v>2898</v>
      </c>
      <c r="AB652" s="310" t="s">
        <v>2898</v>
      </c>
      <c r="AC652" s="310" t="s">
        <v>2898</v>
      </c>
      <c r="AD652" s="310" t="s">
        <v>2898</v>
      </c>
      <c r="AE652" s="310" t="s">
        <v>2898</v>
      </c>
      <c r="AF652" s="310" t="s">
        <v>2898</v>
      </c>
      <c r="AG652" s="310" t="s">
        <v>2898</v>
      </c>
      <c r="AH652" s="310" t="s">
        <v>2898</v>
      </c>
      <c r="AI652" s="310" t="s">
        <v>2898</v>
      </c>
      <c r="AJ652" s="310" t="s">
        <v>2898</v>
      </c>
      <c r="AK652" s="310" t="s">
        <v>2898</v>
      </c>
      <c r="AL652" s="310" t="s">
        <v>2898</v>
      </c>
    </row>
    <row r="653" spans="3:38" hidden="1" outlineLevel="1" x14ac:dyDescent="0.3">
      <c r="C653" s="521" t="s">
        <v>3140</v>
      </c>
      <c r="D653" s="590" t="s">
        <v>3694</v>
      </c>
      <c r="E653" s="310" t="s">
        <v>2898</v>
      </c>
      <c r="F653" s="310" t="s">
        <v>2898</v>
      </c>
      <c r="G653" s="310" t="s">
        <v>2898</v>
      </c>
      <c r="H653" s="310" t="s">
        <v>2898</v>
      </c>
      <c r="I653" s="310" t="s">
        <v>2898</v>
      </c>
      <c r="J653" s="310" t="s">
        <v>2898</v>
      </c>
      <c r="K653" s="310" t="s">
        <v>2898</v>
      </c>
      <c r="L653" s="310" t="s">
        <v>2898</v>
      </c>
      <c r="M653" s="310" t="s">
        <v>2898</v>
      </c>
      <c r="N653" s="310" t="s">
        <v>2898</v>
      </c>
      <c r="O653" s="310" t="s">
        <v>2898</v>
      </c>
      <c r="P653" s="310" t="s">
        <v>2898</v>
      </c>
      <c r="Q653" s="310" t="s">
        <v>2898</v>
      </c>
      <c r="R653" s="310" t="s">
        <v>2898</v>
      </c>
      <c r="S653" s="310" t="s">
        <v>2898</v>
      </c>
      <c r="T653" s="310" t="s">
        <v>2898</v>
      </c>
      <c r="U653" s="310" t="s">
        <v>2898</v>
      </c>
      <c r="V653" s="310" t="s">
        <v>2898</v>
      </c>
      <c r="W653" s="310" t="s">
        <v>2898</v>
      </c>
      <c r="X653" s="310" t="s">
        <v>2898</v>
      </c>
      <c r="Y653" s="310" t="s">
        <v>2898</v>
      </c>
      <c r="Z653" s="310" t="s">
        <v>2898</v>
      </c>
      <c r="AA653" s="310" t="s">
        <v>2898</v>
      </c>
      <c r="AB653" s="310" t="s">
        <v>2898</v>
      </c>
      <c r="AC653" s="310" t="s">
        <v>2898</v>
      </c>
      <c r="AD653" s="310" t="s">
        <v>2898</v>
      </c>
      <c r="AE653" s="310" t="s">
        <v>2898</v>
      </c>
      <c r="AF653" s="310" t="s">
        <v>2898</v>
      </c>
      <c r="AG653" s="310" t="s">
        <v>2898</v>
      </c>
      <c r="AH653" s="310" t="s">
        <v>2898</v>
      </c>
      <c r="AI653" s="310" t="s">
        <v>2898</v>
      </c>
      <c r="AJ653" s="310" t="s">
        <v>2898</v>
      </c>
      <c r="AK653" s="310" t="s">
        <v>2898</v>
      </c>
      <c r="AL653" s="310" t="s">
        <v>2898</v>
      </c>
    </row>
    <row r="654" spans="3:38" hidden="1" outlineLevel="1" x14ac:dyDescent="0.3">
      <c r="C654" s="521" t="s">
        <v>3140</v>
      </c>
      <c r="D654" s="590" t="s">
        <v>3695</v>
      </c>
      <c r="E654" s="310" t="s">
        <v>2898</v>
      </c>
      <c r="F654" s="310" t="s">
        <v>2898</v>
      </c>
      <c r="G654" s="310" t="s">
        <v>2898</v>
      </c>
      <c r="H654" s="310" t="s">
        <v>2898</v>
      </c>
      <c r="I654" s="310" t="s">
        <v>2898</v>
      </c>
      <c r="J654" s="310" t="s">
        <v>2898</v>
      </c>
      <c r="K654" s="310" t="s">
        <v>2898</v>
      </c>
      <c r="L654" s="310" t="s">
        <v>2898</v>
      </c>
      <c r="M654" s="310" t="s">
        <v>2898</v>
      </c>
      <c r="N654" s="310" t="s">
        <v>2898</v>
      </c>
      <c r="O654" s="310" t="s">
        <v>2898</v>
      </c>
      <c r="P654" s="310" t="s">
        <v>2898</v>
      </c>
      <c r="Q654" s="310" t="s">
        <v>2898</v>
      </c>
      <c r="R654" s="310" t="s">
        <v>2898</v>
      </c>
      <c r="S654" s="310" t="s">
        <v>2898</v>
      </c>
      <c r="T654" s="310" t="s">
        <v>2898</v>
      </c>
      <c r="U654" s="310" t="s">
        <v>2898</v>
      </c>
      <c r="V654" s="310" t="s">
        <v>2898</v>
      </c>
      <c r="W654" s="310" t="s">
        <v>2898</v>
      </c>
      <c r="X654" s="310" t="s">
        <v>2898</v>
      </c>
      <c r="Y654" s="310" t="s">
        <v>2898</v>
      </c>
      <c r="Z654" s="310" t="s">
        <v>2898</v>
      </c>
      <c r="AA654" s="310" t="s">
        <v>2898</v>
      </c>
      <c r="AB654" s="310" t="s">
        <v>2898</v>
      </c>
      <c r="AC654" s="310" t="s">
        <v>2898</v>
      </c>
      <c r="AD654" s="310" t="s">
        <v>2898</v>
      </c>
      <c r="AE654" s="310" t="s">
        <v>2898</v>
      </c>
      <c r="AF654" s="310" t="s">
        <v>2898</v>
      </c>
      <c r="AG654" s="310" t="s">
        <v>2898</v>
      </c>
      <c r="AH654" s="310" t="s">
        <v>2898</v>
      </c>
      <c r="AI654" s="310" t="s">
        <v>2898</v>
      </c>
      <c r="AJ654" s="310" t="s">
        <v>2898</v>
      </c>
      <c r="AK654" s="310" t="s">
        <v>2898</v>
      </c>
      <c r="AL654" s="310" t="s">
        <v>2898</v>
      </c>
    </row>
    <row r="655" spans="3:38" hidden="1" outlineLevel="1" x14ac:dyDescent="0.3">
      <c r="C655" s="521" t="s">
        <v>3140</v>
      </c>
      <c r="D655" s="590" t="s">
        <v>3696</v>
      </c>
      <c r="E655" s="310" t="s">
        <v>2898</v>
      </c>
      <c r="F655" s="310" t="s">
        <v>2898</v>
      </c>
      <c r="G655" s="310" t="s">
        <v>2898</v>
      </c>
      <c r="H655" s="310" t="s">
        <v>2898</v>
      </c>
      <c r="I655" s="310" t="s">
        <v>2898</v>
      </c>
      <c r="J655" s="310" t="s">
        <v>2898</v>
      </c>
      <c r="K655" s="310" t="s">
        <v>2898</v>
      </c>
      <c r="L655" s="310" t="s">
        <v>2898</v>
      </c>
      <c r="M655" s="310" t="s">
        <v>2898</v>
      </c>
      <c r="N655" s="310" t="s">
        <v>2898</v>
      </c>
      <c r="O655" s="310" t="s">
        <v>2898</v>
      </c>
      <c r="P655" s="310" t="s">
        <v>2898</v>
      </c>
      <c r="Q655" s="310" t="s">
        <v>2898</v>
      </c>
      <c r="R655" s="310" t="s">
        <v>2898</v>
      </c>
      <c r="S655" s="310" t="s">
        <v>2898</v>
      </c>
      <c r="T655" s="310" t="s">
        <v>2898</v>
      </c>
      <c r="U655" s="310" t="s">
        <v>2898</v>
      </c>
      <c r="V655" s="310" t="s">
        <v>2898</v>
      </c>
      <c r="W655" s="310" t="s">
        <v>2898</v>
      </c>
      <c r="X655" s="310" t="s">
        <v>2898</v>
      </c>
      <c r="Y655" s="310" t="s">
        <v>2898</v>
      </c>
      <c r="Z655" s="310" t="s">
        <v>2898</v>
      </c>
      <c r="AA655" s="310" t="s">
        <v>2898</v>
      </c>
      <c r="AB655" s="310" t="s">
        <v>2898</v>
      </c>
      <c r="AC655" s="310" t="s">
        <v>2898</v>
      </c>
      <c r="AD655" s="310" t="s">
        <v>2898</v>
      </c>
      <c r="AE655" s="310" t="s">
        <v>2898</v>
      </c>
      <c r="AF655" s="310" t="s">
        <v>2898</v>
      </c>
      <c r="AG655" s="310" t="s">
        <v>2898</v>
      </c>
      <c r="AH655" s="310" t="s">
        <v>2898</v>
      </c>
      <c r="AI655" s="310" t="s">
        <v>2898</v>
      </c>
      <c r="AJ655" s="310" t="s">
        <v>2898</v>
      </c>
      <c r="AK655" s="310" t="s">
        <v>2898</v>
      </c>
      <c r="AL655" s="310" t="s">
        <v>2898</v>
      </c>
    </row>
    <row r="656" spans="3:38" hidden="1" outlineLevel="1" x14ac:dyDescent="0.3">
      <c r="C656" s="521" t="s">
        <v>3140</v>
      </c>
      <c r="D656" s="590" t="s">
        <v>3697</v>
      </c>
      <c r="E656" s="310" t="s">
        <v>2898</v>
      </c>
      <c r="F656" s="310" t="s">
        <v>2898</v>
      </c>
      <c r="G656" s="310" t="s">
        <v>2898</v>
      </c>
      <c r="H656" s="310" t="s">
        <v>2898</v>
      </c>
      <c r="I656" s="310" t="s">
        <v>2898</v>
      </c>
      <c r="J656" s="310" t="s">
        <v>2898</v>
      </c>
      <c r="K656" s="310" t="s">
        <v>2898</v>
      </c>
      <c r="L656" s="310" t="s">
        <v>2898</v>
      </c>
      <c r="M656" s="310" t="s">
        <v>2898</v>
      </c>
      <c r="N656" s="310" t="s">
        <v>2898</v>
      </c>
      <c r="O656" s="310" t="s">
        <v>2898</v>
      </c>
      <c r="P656" s="310" t="s">
        <v>2898</v>
      </c>
      <c r="Q656" s="310" t="s">
        <v>2898</v>
      </c>
      <c r="R656" s="310" t="s">
        <v>2898</v>
      </c>
      <c r="S656" s="310" t="s">
        <v>2898</v>
      </c>
      <c r="T656" s="310" t="s">
        <v>2898</v>
      </c>
      <c r="U656" s="310" t="s">
        <v>2898</v>
      </c>
      <c r="V656" s="310" t="s">
        <v>2898</v>
      </c>
      <c r="W656" s="310" t="s">
        <v>2898</v>
      </c>
      <c r="X656" s="310" t="s">
        <v>2898</v>
      </c>
      <c r="Y656" s="310" t="s">
        <v>2898</v>
      </c>
      <c r="Z656" s="310" t="s">
        <v>2898</v>
      </c>
      <c r="AA656" s="310" t="s">
        <v>2898</v>
      </c>
      <c r="AB656" s="310" t="s">
        <v>2898</v>
      </c>
      <c r="AC656" s="310" t="s">
        <v>2898</v>
      </c>
      <c r="AD656" s="310" t="s">
        <v>2898</v>
      </c>
      <c r="AE656" s="310" t="s">
        <v>2898</v>
      </c>
      <c r="AF656" s="310" t="s">
        <v>2898</v>
      </c>
      <c r="AG656" s="310" t="s">
        <v>2898</v>
      </c>
      <c r="AH656" s="310" t="s">
        <v>2898</v>
      </c>
      <c r="AI656" s="310" t="s">
        <v>2898</v>
      </c>
      <c r="AJ656" s="310" t="s">
        <v>2898</v>
      </c>
      <c r="AK656" s="310" t="s">
        <v>2898</v>
      </c>
      <c r="AL656" s="310" t="s">
        <v>2898</v>
      </c>
    </row>
    <row r="657" spans="3:38" hidden="1" outlineLevel="1" x14ac:dyDescent="0.3">
      <c r="C657" s="521" t="s">
        <v>3140</v>
      </c>
      <c r="D657" s="590" t="s">
        <v>3698</v>
      </c>
      <c r="E657" s="310" t="s">
        <v>2898</v>
      </c>
      <c r="F657" s="310" t="s">
        <v>2898</v>
      </c>
      <c r="G657" s="310" t="s">
        <v>2898</v>
      </c>
      <c r="H657" s="310" t="s">
        <v>2898</v>
      </c>
      <c r="I657" s="310" t="s">
        <v>2898</v>
      </c>
      <c r="J657" s="310" t="s">
        <v>2898</v>
      </c>
      <c r="K657" s="310" t="s">
        <v>2898</v>
      </c>
      <c r="L657" s="310" t="s">
        <v>2898</v>
      </c>
      <c r="M657" s="310" t="s">
        <v>2898</v>
      </c>
      <c r="N657" s="310" t="s">
        <v>2898</v>
      </c>
      <c r="O657" s="310" t="s">
        <v>2898</v>
      </c>
      <c r="P657" s="310" t="s">
        <v>2898</v>
      </c>
      <c r="Q657" s="310" t="s">
        <v>2898</v>
      </c>
      <c r="R657" s="310" t="s">
        <v>2898</v>
      </c>
      <c r="S657" s="310" t="s">
        <v>2898</v>
      </c>
      <c r="T657" s="310" t="s">
        <v>2898</v>
      </c>
      <c r="U657" s="310" t="s">
        <v>2898</v>
      </c>
      <c r="V657" s="310" t="s">
        <v>2898</v>
      </c>
      <c r="W657" s="310" t="s">
        <v>2898</v>
      </c>
      <c r="X657" s="310" t="s">
        <v>2898</v>
      </c>
      <c r="Y657" s="310" t="s">
        <v>2898</v>
      </c>
      <c r="Z657" s="310" t="s">
        <v>2898</v>
      </c>
      <c r="AA657" s="310" t="s">
        <v>2898</v>
      </c>
      <c r="AB657" s="310" t="s">
        <v>2898</v>
      </c>
      <c r="AC657" s="310" t="s">
        <v>2898</v>
      </c>
      <c r="AD657" s="310" t="s">
        <v>2898</v>
      </c>
      <c r="AE657" s="310" t="s">
        <v>2898</v>
      </c>
      <c r="AF657" s="310" t="s">
        <v>2898</v>
      </c>
      <c r="AG657" s="310" t="s">
        <v>2898</v>
      </c>
      <c r="AH657" s="310" t="s">
        <v>2898</v>
      </c>
      <c r="AI657" s="310" t="s">
        <v>2898</v>
      </c>
      <c r="AJ657" s="310" t="s">
        <v>2898</v>
      </c>
      <c r="AK657" s="310" t="s">
        <v>2898</v>
      </c>
      <c r="AL657" s="310" t="s">
        <v>2898</v>
      </c>
    </row>
    <row r="658" spans="3:38" hidden="1" outlineLevel="1" x14ac:dyDescent="0.3">
      <c r="C658" s="521" t="s">
        <v>3140</v>
      </c>
      <c r="D658" s="590" t="s">
        <v>3699</v>
      </c>
      <c r="E658" s="310" t="s">
        <v>2898</v>
      </c>
      <c r="F658" s="310" t="s">
        <v>2898</v>
      </c>
      <c r="G658" s="310" t="s">
        <v>2898</v>
      </c>
      <c r="H658" s="310" t="s">
        <v>2898</v>
      </c>
      <c r="I658" s="310" t="s">
        <v>2898</v>
      </c>
      <c r="J658" s="310" t="s">
        <v>2898</v>
      </c>
      <c r="K658" s="310" t="s">
        <v>2898</v>
      </c>
      <c r="L658" s="310" t="s">
        <v>2898</v>
      </c>
      <c r="M658" s="310" t="s">
        <v>2898</v>
      </c>
      <c r="N658" s="310" t="s">
        <v>2898</v>
      </c>
      <c r="O658" s="310" t="s">
        <v>2898</v>
      </c>
      <c r="P658" s="310" t="s">
        <v>2898</v>
      </c>
      <c r="Q658" s="310" t="s">
        <v>2898</v>
      </c>
      <c r="R658" s="310" t="s">
        <v>2898</v>
      </c>
      <c r="S658" s="310" t="s">
        <v>2898</v>
      </c>
      <c r="T658" s="310" t="s">
        <v>2898</v>
      </c>
      <c r="U658" s="310" t="s">
        <v>2898</v>
      </c>
      <c r="V658" s="310" t="s">
        <v>2898</v>
      </c>
      <c r="W658" s="310" t="s">
        <v>2898</v>
      </c>
      <c r="X658" s="310" t="s">
        <v>2898</v>
      </c>
      <c r="Y658" s="310" t="s">
        <v>2898</v>
      </c>
      <c r="Z658" s="310" t="s">
        <v>2898</v>
      </c>
      <c r="AA658" s="310" t="s">
        <v>2898</v>
      </c>
      <c r="AB658" s="310" t="s">
        <v>2898</v>
      </c>
      <c r="AC658" s="310" t="s">
        <v>2898</v>
      </c>
      <c r="AD658" s="310" t="s">
        <v>2898</v>
      </c>
      <c r="AE658" s="310" t="s">
        <v>2898</v>
      </c>
      <c r="AF658" s="310" t="s">
        <v>2898</v>
      </c>
      <c r="AG658" s="310" t="s">
        <v>2898</v>
      </c>
      <c r="AH658" s="310" t="s">
        <v>2898</v>
      </c>
      <c r="AI658" s="310" t="s">
        <v>2898</v>
      </c>
      <c r="AJ658" s="310" t="s">
        <v>2898</v>
      </c>
      <c r="AK658" s="310" t="s">
        <v>2898</v>
      </c>
      <c r="AL658" s="310" t="s">
        <v>2898</v>
      </c>
    </row>
    <row r="659" spans="3:38" hidden="1" outlineLevel="1" x14ac:dyDescent="0.3">
      <c r="C659" s="521" t="s">
        <v>3140</v>
      </c>
      <c r="D659" s="590" t="s">
        <v>3700</v>
      </c>
      <c r="E659" s="310" t="s">
        <v>2898</v>
      </c>
      <c r="F659" s="310" t="s">
        <v>2898</v>
      </c>
      <c r="G659" s="310" t="s">
        <v>2898</v>
      </c>
      <c r="H659" s="310" t="s">
        <v>2898</v>
      </c>
      <c r="I659" s="310" t="s">
        <v>2898</v>
      </c>
      <c r="J659" s="310" t="s">
        <v>2898</v>
      </c>
      <c r="K659" s="310" t="s">
        <v>2898</v>
      </c>
      <c r="L659" s="310" t="s">
        <v>2898</v>
      </c>
      <c r="M659" s="310" t="s">
        <v>2898</v>
      </c>
      <c r="N659" s="310" t="s">
        <v>2898</v>
      </c>
      <c r="O659" s="310" t="s">
        <v>2898</v>
      </c>
      <c r="P659" s="310" t="s">
        <v>2898</v>
      </c>
      <c r="Q659" s="310" t="s">
        <v>2898</v>
      </c>
      <c r="R659" s="310" t="s">
        <v>2898</v>
      </c>
      <c r="S659" s="310" t="s">
        <v>2898</v>
      </c>
      <c r="T659" s="310" t="s">
        <v>2898</v>
      </c>
      <c r="U659" s="310" t="s">
        <v>2898</v>
      </c>
      <c r="V659" s="310" t="s">
        <v>2898</v>
      </c>
      <c r="W659" s="310" t="s">
        <v>2898</v>
      </c>
      <c r="X659" s="310" t="s">
        <v>2898</v>
      </c>
      <c r="Y659" s="310" t="s">
        <v>2898</v>
      </c>
      <c r="Z659" s="310" t="s">
        <v>2898</v>
      </c>
      <c r="AA659" s="310" t="s">
        <v>2898</v>
      </c>
      <c r="AB659" s="310" t="s">
        <v>2898</v>
      </c>
      <c r="AC659" s="310" t="s">
        <v>2898</v>
      </c>
      <c r="AD659" s="310" t="s">
        <v>2898</v>
      </c>
      <c r="AE659" s="310" t="s">
        <v>2898</v>
      </c>
      <c r="AF659" s="310" t="s">
        <v>2898</v>
      </c>
      <c r="AG659" s="310" t="s">
        <v>2898</v>
      </c>
      <c r="AH659" s="310" t="s">
        <v>2898</v>
      </c>
      <c r="AI659" s="310" t="s">
        <v>2898</v>
      </c>
      <c r="AJ659" s="310" t="s">
        <v>2898</v>
      </c>
      <c r="AK659" s="310" t="s">
        <v>2898</v>
      </c>
      <c r="AL659" s="310" t="s">
        <v>2898</v>
      </c>
    </row>
    <row r="660" spans="3:38" hidden="1" outlineLevel="1" x14ac:dyDescent="0.3">
      <c r="C660" s="521" t="s">
        <v>3140</v>
      </c>
      <c r="D660" s="590" t="s">
        <v>3701</v>
      </c>
      <c r="E660" s="310" t="s">
        <v>2898</v>
      </c>
      <c r="F660" s="310" t="s">
        <v>2898</v>
      </c>
      <c r="G660" s="310" t="s">
        <v>2898</v>
      </c>
      <c r="H660" s="310" t="s">
        <v>2898</v>
      </c>
      <c r="I660" s="310" t="s">
        <v>2898</v>
      </c>
      <c r="J660" s="310" t="s">
        <v>2898</v>
      </c>
      <c r="K660" s="310" t="s">
        <v>2898</v>
      </c>
      <c r="L660" s="310" t="s">
        <v>2898</v>
      </c>
      <c r="M660" s="310" t="s">
        <v>2898</v>
      </c>
      <c r="N660" s="310" t="s">
        <v>2898</v>
      </c>
      <c r="O660" s="310" t="s">
        <v>2898</v>
      </c>
      <c r="P660" s="310" t="s">
        <v>2898</v>
      </c>
      <c r="Q660" s="310" t="s">
        <v>2898</v>
      </c>
      <c r="R660" s="310" t="s">
        <v>2898</v>
      </c>
      <c r="S660" s="310" t="s">
        <v>2898</v>
      </c>
      <c r="T660" s="310" t="s">
        <v>2898</v>
      </c>
      <c r="U660" s="310" t="s">
        <v>2898</v>
      </c>
      <c r="V660" s="310" t="s">
        <v>2898</v>
      </c>
      <c r="W660" s="310" t="s">
        <v>2898</v>
      </c>
      <c r="X660" s="310" t="s">
        <v>2898</v>
      </c>
      <c r="Y660" s="310" t="s">
        <v>2898</v>
      </c>
      <c r="Z660" s="310" t="s">
        <v>2898</v>
      </c>
      <c r="AA660" s="310" t="s">
        <v>2898</v>
      </c>
      <c r="AB660" s="310" t="s">
        <v>2898</v>
      </c>
      <c r="AC660" s="310" t="s">
        <v>2898</v>
      </c>
      <c r="AD660" s="310" t="s">
        <v>2898</v>
      </c>
      <c r="AE660" s="310" t="s">
        <v>2898</v>
      </c>
      <c r="AF660" s="310" t="s">
        <v>2898</v>
      </c>
      <c r="AG660" s="310" t="s">
        <v>2898</v>
      </c>
      <c r="AH660" s="310" t="s">
        <v>2898</v>
      </c>
      <c r="AI660" s="310" t="s">
        <v>2898</v>
      </c>
      <c r="AJ660" s="310" t="s">
        <v>2898</v>
      </c>
      <c r="AK660" s="310" t="s">
        <v>2898</v>
      </c>
      <c r="AL660" s="310" t="s">
        <v>2898</v>
      </c>
    </row>
    <row r="661" spans="3:38" hidden="1" outlineLevel="1" x14ac:dyDescent="0.3">
      <c r="C661" s="521" t="s">
        <v>3140</v>
      </c>
      <c r="D661" s="590" t="s">
        <v>3702</v>
      </c>
      <c r="E661" s="310" t="s">
        <v>2898</v>
      </c>
      <c r="F661" s="310" t="s">
        <v>2898</v>
      </c>
      <c r="G661" s="310" t="s">
        <v>2898</v>
      </c>
      <c r="H661" s="310" t="s">
        <v>2898</v>
      </c>
      <c r="I661" s="310" t="s">
        <v>2898</v>
      </c>
      <c r="J661" s="310" t="s">
        <v>2898</v>
      </c>
      <c r="K661" s="310" t="s">
        <v>2898</v>
      </c>
      <c r="L661" s="310" t="s">
        <v>2898</v>
      </c>
      <c r="M661" s="310" t="s">
        <v>2898</v>
      </c>
      <c r="N661" s="310" t="s">
        <v>2898</v>
      </c>
      <c r="O661" s="310" t="s">
        <v>2898</v>
      </c>
      <c r="P661" s="310" t="s">
        <v>2898</v>
      </c>
      <c r="Q661" s="310" t="s">
        <v>2898</v>
      </c>
      <c r="R661" s="310" t="s">
        <v>2898</v>
      </c>
      <c r="S661" s="310" t="s">
        <v>2898</v>
      </c>
      <c r="T661" s="310" t="s">
        <v>2898</v>
      </c>
      <c r="U661" s="310" t="s">
        <v>2898</v>
      </c>
      <c r="V661" s="310" t="s">
        <v>2898</v>
      </c>
      <c r="W661" s="310" t="s">
        <v>2898</v>
      </c>
      <c r="X661" s="310" t="s">
        <v>2898</v>
      </c>
      <c r="Y661" s="310" t="s">
        <v>2898</v>
      </c>
      <c r="Z661" s="310" t="s">
        <v>2898</v>
      </c>
      <c r="AA661" s="310" t="s">
        <v>2898</v>
      </c>
      <c r="AB661" s="310" t="s">
        <v>2898</v>
      </c>
      <c r="AC661" s="310" t="s">
        <v>2898</v>
      </c>
      <c r="AD661" s="310" t="s">
        <v>2898</v>
      </c>
      <c r="AE661" s="310" t="s">
        <v>2898</v>
      </c>
      <c r="AF661" s="310" t="s">
        <v>2898</v>
      </c>
      <c r="AG661" s="310" t="s">
        <v>2898</v>
      </c>
      <c r="AH661" s="310" t="s">
        <v>2898</v>
      </c>
      <c r="AI661" s="310" t="s">
        <v>2898</v>
      </c>
      <c r="AJ661" s="310" t="s">
        <v>2898</v>
      </c>
      <c r="AK661" s="310" t="s">
        <v>2898</v>
      </c>
      <c r="AL661" s="310" t="s">
        <v>2898</v>
      </c>
    </row>
    <row r="662" spans="3:38" hidden="1" outlineLevel="1" x14ac:dyDescent="0.3">
      <c r="C662" s="521" t="s">
        <v>3140</v>
      </c>
      <c r="D662" s="590" t="s">
        <v>3703</v>
      </c>
      <c r="E662" s="310" t="s">
        <v>2898</v>
      </c>
      <c r="F662" s="310" t="s">
        <v>2898</v>
      </c>
      <c r="G662" s="310" t="s">
        <v>2898</v>
      </c>
      <c r="H662" s="310" t="s">
        <v>2898</v>
      </c>
      <c r="I662" s="310" t="s">
        <v>2898</v>
      </c>
      <c r="J662" s="310" t="s">
        <v>2898</v>
      </c>
      <c r="K662" s="310" t="s">
        <v>2898</v>
      </c>
      <c r="L662" s="310" t="s">
        <v>2898</v>
      </c>
      <c r="M662" s="310" t="s">
        <v>2898</v>
      </c>
      <c r="N662" s="310" t="s">
        <v>2898</v>
      </c>
      <c r="O662" s="310" t="s">
        <v>2898</v>
      </c>
      <c r="P662" s="310" t="s">
        <v>2898</v>
      </c>
      <c r="Q662" s="310" t="s">
        <v>2898</v>
      </c>
      <c r="R662" s="310" t="s">
        <v>2898</v>
      </c>
      <c r="S662" s="310" t="s">
        <v>2898</v>
      </c>
      <c r="T662" s="310" t="s">
        <v>2898</v>
      </c>
      <c r="U662" s="310" t="s">
        <v>2898</v>
      </c>
      <c r="V662" s="310" t="s">
        <v>2898</v>
      </c>
      <c r="W662" s="310" t="s">
        <v>2898</v>
      </c>
      <c r="X662" s="310" t="s">
        <v>2898</v>
      </c>
      <c r="Y662" s="310" t="s">
        <v>2898</v>
      </c>
      <c r="Z662" s="310" t="s">
        <v>2898</v>
      </c>
      <c r="AA662" s="310" t="s">
        <v>2898</v>
      </c>
      <c r="AB662" s="310" t="s">
        <v>2898</v>
      </c>
      <c r="AC662" s="310" t="s">
        <v>2898</v>
      </c>
      <c r="AD662" s="310" t="s">
        <v>2898</v>
      </c>
      <c r="AE662" s="310" t="s">
        <v>2898</v>
      </c>
      <c r="AF662" s="310" t="s">
        <v>2898</v>
      </c>
      <c r="AG662" s="310" t="s">
        <v>2898</v>
      </c>
      <c r="AH662" s="310" t="s">
        <v>2898</v>
      </c>
      <c r="AI662" s="310" t="s">
        <v>2898</v>
      </c>
      <c r="AJ662" s="310" t="s">
        <v>2898</v>
      </c>
      <c r="AK662" s="310" t="s">
        <v>2898</v>
      </c>
      <c r="AL662" s="310" t="s">
        <v>2898</v>
      </c>
    </row>
    <row r="663" spans="3:38" hidden="1" outlineLevel="1" x14ac:dyDescent="0.3">
      <c r="C663" s="521" t="s">
        <v>3140</v>
      </c>
      <c r="D663" s="590" t="s">
        <v>3704</v>
      </c>
      <c r="E663" s="310" t="s">
        <v>2898</v>
      </c>
      <c r="F663" s="310" t="s">
        <v>2898</v>
      </c>
      <c r="G663" s="310" t="s">
        <v>2898</v>
      </c>
      <c r="H663" s="310" t="s">
        <v>2898</v>
      </c>
      <c r="I663" s="310" t="s">
        <v>2898</v>
      </c>
      <c r="J663" s="310" t="s">
        <v>2898</v>
      </c>
      <c r="K663" s="310" t="s">
        <v>2898</v>
      </c>
      <c r="L663" s="310" t="s">
        <v>2898</v>
      </c>
      <c r="M663" s="310" t="s">
        <v>2898</v>
      </c>
      <c r="N663" s="310" t="s">
        <v>2898</v>
      </c>
      <c r="O663" s="310" t="s">
        <v>2898</v>
      </c>
      <c r="P663" s="310" t="s">
        <v>2898</v>
      </c>
      <c r="Q663" s="310" t="s">
        <v>2898</v>
      </c>
      <c r="R663" s="310" t="s">
        <v>2898</v>
      </c>
      <c r="S663" s="310" t="s">
        <v>2898</v>
      </c>
      <c r="T663" s="310" t="s">
        <v>2898</v>
      </c>
      <c r="U663" s="310" t="s">
        <v>2898</v>
      </c>
      <c r="V663" s="310" t="s">
        <v>2898</v>
      </c>
      <c r="W663" s="310" t="s">
        <v>2898</v>
      </c>
      <c r="X663" s="310" t="s">
        <v>2898</v>
      </c>
      <c r="Y663" s="310" t="s">
        <v>2898</v>
      </c>
      <c r="Z663" s="310" t="s">
        <v>2898</v>
      </c>
      <c r="AA663" s="310" t="s">
        <v>2898</v>
      </c>
      <c r="AB663" s="310" t="s">
        <v>2898</v>
      </c>
      <c r="AC663" s="310" t="s">
        <v>2898</v>
      </c>
      <c r="AD663" s="310" t="s">
        <v>2898</v>
      </c>
      <c r="AE663" s="310" t="s">
        <v>2898</v>
      </c>
      <c r="AF663" s="310" t="s">
        <v>2898</v>
      </c>
      <c r="AG663" s="310" t="s">
        <v>2898</v>
      </c>
      <c r="AH663" s="310" t="s">
        <v>2898</v>
      </c>
      <c r="AI663" s="310" t="s">
        <v>2898</v>
      </c>
      <c r="AJ663" s="310" t="s">
        <v>2898</v>
      </c>
      <c r="AK663" s="310" t="s">
        <v>2898</v>
      </c>
      <c r="AL663" s="310" t="s">
        <v>2898</v>
      </c>
    </row>
    <row r="664" spans="3:38" hidden="1" outlineLevel="1" x14ac:dyDescent="0.3">
      <c r="C664" s="521" t="s">
        <v>3140</v>
      </c>
      <c r="D664" s="590" t="s">
        <v>3705</v>
      </c>
      <c r="E664" s="310" t="s">
        <v>2898</v>
      </c>
      <c r="F664" s="310" t="s">
        <v>2898</v>
      </c>
      <c r="G664" s="310" t="s">
        <v>2898</v>
      </c>
      <c r="H664" s="310" t="s">
        <v>2898</v>
      </c>
      <c r="I664" s="310" t="s">
        <v>2898</v>
      </c>
      <c r="J664" s="310" t="s">
        <v>2898</v>
      </c>
      <c r="K664" s="310" t="s">
        <v>2898</v>
      </c>
      <c r="L664" s="310" t="s">
        <v>2898</v>
      </c>
      <c r="M664" s="310" t="s">
        <v>2898</v>
      </c>
      <c r="N664" s="310" t="s">
        <v>2898</v>
      </c>
      <c r="O664" s="310" t="s">
        <v>2898</v>
      </c>
      <c r="P664" s="310" t="s">
        <v>2898</v>
      </c>
      <c r="Q664" s="310" t="s">
        <v>2898</v>
      </c>
      <c r="R664" s="310" t="s">
        <v>2898</v>
      </c>
      <c r="S664" s="310" t="s">
        <v>2898</v>
      </c>
      <c r="T664" s="310" t="s">
        <v>2898</v>
      </c>
      <c r="U664" s="310" t="s">
        <v>2898</v>
      </c>
      <c r="V664" s="310" t="s">
        <v>2898</v>
      </c>
      <c r="W664" s="310" t="s">
        <v>2898</v>
      </c>
      <c r="X664" s="310" t="s">
        <v>2898</v>
      </c>
      <c r="Y664" s="310" t="s">
        <v>2898</v>
      </c>
      <c r="Z664" s="310" t="s">
        <v>2898</v>
      </c>
      <c r="AA664" s="310" t="s">
        <v>2898</v>
      </c>
      <c r="AB664" s="310" t="s">
        <v>2898</v>
      </c>
      <c r="AC664" s="310" t="s">
        <v>2898</v>
      </c>
      <c r="AD664" s="310" t="s">
        <v>2898</v>
      </c>
      <c r="AE664" s="310" t="s">
        <v>2898</v>
      </c>
      <c r="AF664" s="310" t="s">
        <v>2898</v>
      </c>
      <c r="AG664" s="310" t="s">
        <v>2898</v>
      </c>
      <c r="AH664" s="310" t="s">
        <v>2898</v>
      </c>
      <c r="AI664" s="310" t="s">
        <v>2898</v>
      </c>
      <c r="AJ664" s="310" t="s">
        <v>2898</v>
      </c>
      <c r="AK664" s="310" t="s">
        <v>2898</v>
      </c>
      <c r="AL664" s="310" t="s">
        <v>2898</v>
      </c>
    </row>
    <row r="665" spans="3:38" hidden="1" outlineLevel="1" x14ac:dyDescent="0.3">
      <c r="C665" s="521" t="s">
        <v>3140</v>
      </c>
      <c r="D665" s="590" t="s">
        <v>3706</v>
      </c>
      <c r="E665" s="310" t="s">
        <v>2898</v>
      </c>
      <c r="F665" s="310" t="s">
        <v>2898</v>
      </c>
      <c r="G665" s="310" t="s">
        <v>2898</v>
      </c>
      <c r="H665" s="310" t="s">
        <v>2898</v>
      </c>
      <c r="I665" s="310" t="s">
        <v>2898</v>
      </c>
      <c r="J665" s="310" t="s">
        <v>2898</v>
      </c>
      <c r="K665" s="310" t="s">
        <v>2898</v>
      </c>
      <c r="L665" s="310" t="s">
        <v>2898</v>
      </c>
      <c r="M665" s="310" t="s">
        <v>2898</v>
      </c>
      <c r="N665" s="310" t="s">
        <v>2898</v>
      </c>
      <c r="O665" s="310" t="s">
        <v>2898</v>
      </c>
      <c r="P665" s="310" t="s">
        <v>2898</v>
      </c>
      <c r="Q665" s="310" t="s">
        <v>2898</v>
      </c>
      <c r="R665" s="310" t="s">
        <v>2898</v>
      </c>
      <c r="S665" s="310" t="s">
        <v>2898</v>
      </c>
      <c r="T665" s="310" t="s">
        <v>2898</v>
      </c>
      <c r="U665" s="310" t="s">
        <v>2898</v>
      </c>
      <c r="V665" s="310" t="s">
        <v>2898</v>
      </c>
      <c r="W665" s="310" t="s">
        <v>2898</v>
      </c>
      <c r="X665" s="310" t="s">
        <v>2898</v>
      </c>
      <c r="Y665" s="310" t="s">
        <v>2898</v>
      </c>
      <c r="Z665" s="310" t="s">
        <v>2898</v>
      </c>
      <c r="AA665" s="310" t="s">
        <v>2898</v>
      </c>
      <c r="AB665" s="310" t="s">
        <v>2898</v>
      </c>
      <c r="AC665" s="310" t="s">
        <v>2898</v>
      </c>
      <c r="AD665" s="310" t="s">
        <v>2898</v>
      </c>
      <c r="AE665" s="310" t="s">
        <v>2898</v>
      </c>
      <c r="AF665" s="310" t="s">
        <v>2898</v>
      </c>
      <c r="AG665" s="310" t="s">
        <v>2898</v>
      </c>
      <c r="AH665" s="310" t="s">
        <v>2898</v>
      </c>
      <c r="AI665" s="310" t="s">
        <v>2898</v>
      </c>
      <c r="AJ665" s="310" t="s">
        <v>2898</v>
      </c>
      <c r="AK665" s="310" t="s">
        <v>2898</v>
      </c>
      <c r="AL665" s="310" t="s">
        <v>2898</v>
      </c>
    </row>
    <row r="666" spans="3:38" hidden="1" outlineLevel="1" x14ac:dyDescent="0.3">
      <c r="C666" s="521" t="s">
        <v>3140</v>
      </c>
      <c r="D666" s="590" t="s">
        <v>3707</v>
      </c>
      <c r="E666" s="310" t="s">
        <v>2898</v>
      </c>
      <c r="F666" s="310" t="s">
        <v>2898</v>
      </c>
      <c r="G666" s="310" t="s">
        <v>2898</v>
      </c>
      <c r="H666" s="310" t="s">
        <v>2898</v>
      </c>
      <c r="I666" s="310" t="s">
        <v>2898</v>
      </c>
      <c r="J666" s="310" t="s">
        <v>2898</v>
      </c>
      <c r="K666" s="310" t="s">
        <v>2898</v>
      </c>
      <c r="L666" s="310" t="s">
        <v>2898</v>
      </c>
      <c r="M666" s="310" t="s">
        <v>2898</v>
      </c>
      <c r="N666" s="310" t="s">
        <v>2898</v>
      </c>
      <c r="O666" s="310" t="s">
        <v>2898</v>
      </c>
      <c r="P666" s="310" t="s">
        <v>2898</v>
      </c>
      <c r="Q666" s="310" t="s">
        <v>2898</v>
      </c>
      <c r="R666" s="310" t="s">
        <v>2898</v>
      </c>
      <c r="S666" s="310" t="s">
        <v>2898</v>
      </c>
      <c r="T666" s="310" t="s">
        <v>2898</v>
      </c>
      <c r="U666" s="310" t="s">
        <v>2898</v>
      </c>
      <c r="V666" s="310" t="s">
        <v>2898</v>
      </c>
      <c r="W666" s="310" t="s">
        <v>2898</v>
      </c>
      <c r="X666" s="310" t="s">
        <v>2898</v>
      </c>
      <c r="Y666" s="310" t="s">
        <v>2898</v>
      </c>
      <c r="Z666" s="310" t="s">
        <v>2898</v>
      </c>
      <c r="AA666" s="310" t="s">
        <v>2898</v>
      </c>
      <c r="AB666" s="310" t="s">
        <v>2898</v>
      </c>
      <c r="AC666" s="310" t="s">
        <v>2898</v>
      </c>
      <c r="AD666" s="310" t="s">
        <v>2898</v>
      </c>
      <c r="AE666" s="310" t="s">
        <v>2898</v>
      </c>
      <c r="AF666" s="310" t="s">
        <v>2898</v>
      </c>
      <c r="AG666" s="310" t="s">
        <v>2898</v>
      </c>
      <c r="AH666" s="310" t="s">
        <v>2898</v>
      </c>
      <c r="AI666" s="310" t="s">
        <v>2898</v>
      </c>
      <c r="AJ666" s="310" t="s">
        <v>2898</v>
      </c>
      <c r="AK666" s="310" t="s">
        <v>2898</v>
      </c>
      <c r="AL666" s="310" t="s">
        <v>2898</v>
      </c>
    </row>
    <row r="667" spans="3:38" hidden="1" outlineLevel="1" x14ac:dyDescent="0.3">
      <c r="C667" s="521" t="s">
        <v>3140</v>
      </c>
      <c r="D667" s="590" t="s">
        <v>3708</v>
      </c>
      <c r="E667" s="310" t="s">
        <v>2898</v>
      </c>
      <c r="F667" s="310" t="s">
        <v>2898</v>
      </c>
      <c r="G667" s="310" t="s">
        <v>2898</v>
      </c>
      <c r="H667" s="310" t="s">
        <v>2898</v>
      </c>
      <c r="I667" s="310" t="s">
        <v>2898</v>
      </c>
      <c r="J667" s="310" t="s">
        <v>2898</v>
      </c>
      <c r="K667" s="310" t="s">
        <v>2898</v>
      </c>
      <c r="L667" s="310" t="s">
        <v>2898</v>
      </c>
      <c r="M667" s="310" t="s">
        <v>2898</v>
      </c>
      <c r="N667" s="310" t="s">
        <v>2898</v>
      </c>
      <c r="O667" s="310" t="s">
        <v>2898</v>
      </c>
      <c r="P667" s="310" t="s">
        <v>2898</v>
      </c>
      <c r="Q667" s="310" t="s">
        <v>2898</v>
      </c>
      <c r="R667" s="310" t="s">
        <v>2898</v>
      </c>
      <c r="S667" s="310" t="s">
        <v>2898</v>
      </c>
      <c r="T667" s="310" t="s">
        <v>2898</v>
      </c>
      <c r="U667" s="310" t="s">
        <v>2898</v>
      </c>
      <c r="V667" s="310" t="s">
        <v>2898</v>
      </c>
      <c r="W667" s="310" t="s">
        <v>2898</v>
      </c>
      <c r="X667" s="310" t="s">
        <v>2898</v>
      </c>
      <c r="Y667" s="310" t="s">
        <v>2898</v>
      </c>
      <c r="Z667" s="310" t="s">
        <v>2898</v>
      </c>
      <c r="AA667" s="310" t="s">
        <v>2898</v>
      </c>
      <c r="AB667" s="310" t="s">
        <v>2898</v>
      </c>
      <c r="AC667" s="310" t="s">
        <v>2898</v>
      </c>
      <c r="AD667" s="310" t="s">
        <v>2898</v>
      </c>
      <c r="AE667" s="310" t="s">
        <v>2898</v>
      </c>
      <c r="AF667" s="310" t="s">
        <v>2898</v>
      </c>
      <c r="AG667" s="310" t="s">
        <v>2898</v>
      </c>
      <c r="AH667" s="310" t="s">
        <v>2898</v>
      </c>
      <c r="AI667" s="310" t="s">
        <v>2898</v>
      </c>
      <c r="AJ667" s="310" t="s">
        <v>2898</v>
      </c>
      <c r="AK667" s="310" t="s">
        <v>2898</v>
      </c>
      <c r="AL667" s="310" t="s">
        <v>2898</v>
      </c>
    </row>
    <row r="668" spans="3:38" hidden="1" outlineLevel="1" x14ac:dyDescent="0.3">
      <c r="C668" s="521" t="s">
        <v>3140</v>
      </c>
      <c r="D668" s="590" t="s">
        <v>3709</v>
      </c>
      <c r="E668" s="310" t="s">
        <v>2898</v>
      </c>
      <c r="F668" s="310" t="s">
        <v>2898</v>
      </c>
      <c r="G668" s="310" t="s">
        <v>2898</v>
      </c>
      <c r="H668" s="310" t="s">
        <v>2898</v>
      </c>
      <c r="I668" s="310" t="s">
        <v>2898</v>
      </c>
      <c r="J668" s="310" t="s">
        <v>2898</v>
      </c>
      <c r="K668" s="310" t="s">
        <v>2898</v>
      </c>
      <c r="L668" s="310" t="s">
        <v>2898</v>
      </c>
      <c r="M668" s="310" t="s">
        <v>2898</v>
      </c>
      <c r="N668" s="310" t="s">
        <v>2898</v>
      </c>
      <c r="O668" s="310" t="s">
        <v>2898</v>
      </c>
      <c r="P668" s="310" t="s">
        <v>2898</v>
      </c>
      <c r="Q668" s="310" t="s">
        <v>2898</v>
      </c>
      <c r="R668" s="310" t="s">
        <v>2898</v>
      </c>
      <c r="S668" s="310" t="s">
        <v>2898</v>
      </c>
      <c r="T668" s="310" t="s">
        <v>2898</v>
      </c>
      <c r="U668" s="310" t="s">
        <v>2898</v>
      </c>
      <c r="V668" s="310" t="s">
        <v>2898</v>
      </c>
      <c r="W668" s="310" t="s">
        <v>2898</v>
      </c>
      <c r="X668" s="310" t="s">
        <v>2898</v>
      </c>
      <c r="Y668" s="310" t="s">
        <v>2898</v>
      </c>
      <c r="Z668" s="310" t="s">
        <v>2898</v>
      </c>
      <c r="AA668" s="310" t="s">
        <v>2898</v>
      </c>
      <c r="AB668" s="310" t="s">
        <v>2898</v>
      </c>
      <c r="AC668" s="310" t="s">
        <v>2898</v>
      </c>
      <c r="AD668" s="310" t="s">
        <v>2898</v>
      </c>
      <c r="AE668" s="310" t="s">
        <v>2898</v>
      </c>
      <c r="AF668" s="310" t="s">
        <v>2898</v>
      </c>
      <c r="AG668" s="310" t="s">
        <v>2898</v>
      </c>
      <c r="AH668" s="310" t="s">
        <v>2898</v>
      </c>
      <c r="AI668" s="310" t="s">
        <v>2898</v>
      </c>
      <c r="AJ668" s="310" t="s">
        <v>2898</v>
      </c>
      <c r="AK668" s="310" t="s">
        <v>2898</v>
      </c>
      <c r="AL668" s="310" t="s">
        <v>2898</v>
      </c>
    </row>
    <row r="669" spans="3:38" hidden="1" outlineLevel="1" x14ac:dyDescent="0.3">
      <c r="C669" s="521" t="s">
        <v>3140</v>
      </c>
      <c r="D669" s="590" t="s">
        <v>3710</v>
      </c>
      <c r="E669" s="310" t="s">
        <v>2898</v>
      </c>
      <c r="F669" s="310" t="s">
        <v>2898</v>
      </c>
      <c r="G669" s="310" t="s">
        <v>2898</v>
      </c>
      <c r="H669" s="310" t="s">
        <v>2898</v>
      </c>
      <c r="I669" s="310" t="s">
        <v>2898</v>
      </c>
      <c r="J669" s="310" t="s">
        <v>2898</v>
      </c>
      <c r="K669" s="310" t="s">
        <v>2898</v>
      </c>
      <c r="L669" s="310" t="s">
        <v>2898</v>
      </c>
      <c r="M669" s="310" t="s">
        <v>2898</v>
      </c>
      <c r="N669" s="310" t="s">
        <v>2898</v>
      </c>
      <c r="O669" s="310" t="s">
        <v>2898</v>
      </c>
      <c r="P669" s="310" t="s">
        <v>2898</v>
      </c>
      <c r="Q669" s="310" t="s">
        <v>2898</v>
      </c>
      <c r="R669" s="310" t="s">
        <v>2898</v>
      </c>
      <c r="S669" s="310" t="s">
        <v>2898</v>
      </c>
      <c r="T669" s="310" t="s">
        <v>2898</v>
      </c>
      <c r="U669" s="310" t="s">
        <v>2898</v>
      </c>
      <c r="V669" s="310" t="s">
        <v>2898</v>
      </c>
      <c r="W669" s="310" t="s">
        <v>2898</v>
      </c>
      <c r="X669" s="310" t="s">
        <v>2898</v>
      </c>
      <c r="Y669" s="310" t="s">
        <v>2898</v>
      </c>
      <c r="Z669" s="310" t="s">
        <v>2898</v>
      </c>
      <c r="AA669" s="310" t="s">
        <v>2898</v>
      </c>
      <c r="AB669" s="310" t="s">
        <v>2898</v>
      </c>
      <c r="AC669" s="310" t="s">
        <v>2898</v>
      </c>
      <c r="AD669" s="310" t="s">
        <v>2898</v>
      </c>
      <c r="AE669" s="310" t="s">
        <v>2898</v>
      </c>
      <c r="AF669" s="310" t="s">
        <v>2898</v>
      </c>
      <c r="AG669" s="310" t="s">
        <v>2898</v>
      </c>
      <c r="AH669" s="310" t="s">
        <v>2898</v>
      </c>
      <c r="AI669" s="310" t="s">
        <v>2898</v>
      </c>
      <c r="AJ669" s="310" t="s">
        <v>2898</v>
      </c>
      <c r="AK669" s="310" t="s">
        <v>2898</v>
      </c>
      <c r="AL669" s="310" t="s">
        <v>2898</v>
      </c>
    </row>
    <row r="670" spans="3:38" hidden="1" outlineLevel="1" x14ac:dyDescent="0.3">
      <c r="C670" s="521" t="s">
        <v>3140</v>
      </c>
      <c r="D670" s="590" t="s">
        <v>3711</v>
      </c>
      <c r="E670" s="310" t="s">
        <v>2898</v>
      </c>
      <c r="F670" s="310" t="s">
        <v>2898</v>
      </c>
      <c r="G670" s="310" t="s">
        <v>2898</v>
      </c>
      <c r="H670" s="310" t="s">
        <v>2898</v>
      </c>
      <c r="I670" s="310" t="s">
        <v>2898</v>
      </c>
      <c r="J670" s="310" t="s">
        <v>2898</v>
      </c>
      <c r="K670" s="310" t="s">
        <v>2898</v>
      </c>
      <c r="L670" s="310" t="s">
        <v>2898</v>
      </c>
      <c r="M670" s="310" t="s">
        <v>2898</v>
      </c>
      <c r="N670" s="310" t="s">
        <v>2898</v>
      </c>
      <c r="O670" s="310" t="s">
        <v>2898</v>
      </c>
      <c r="P670" s="310" t="s">
        <v>2898</v>
      </c>
      <c r="Q670" s="310" t="s">
        <v>2898</v>
      </c>
      <c r="R670" s="310" t="s">
        <v>2898</v>
      </c>
      <c r="S670" s="310" t="s">
        <v>2898</v>
      </c>
      <c r="T670" s="310" t="s">
        <v>2898</v>
      </c>
      <c r="U670" s="310" t="s">
        <v>2898</v>
      </c>
      <c r="V670" s="310" t="s">
        <v>2898</v>
      </c>
      <c r="W670" s="310" t="s">
        <v>2898</v>
      </c>
      <c r="X670" s="310" t="s">
        <v>2898</v>
      </c>
      <c r="Y670" s="310" t="s">
        <v>2898</v>
      </c>
      <c r="Z670" s="310" t="s">
        <v>2898</v>
      </c>
      <c r="AA670" s="310" t="s">
        <v>2898</v>
      </c>
      <c r="AB670" s="310" t="s">
        <v>2898</v>
      </c>
      <c r="AC670" s="310" t="s">
        <v>2898</v>
      </c>
      <c r="AD670" s="310" t="s">
        <v>2898</v>
      </c>
      <c r="AE670" s="310" t="s">
        <v>2898</v>
      </c>
      <c r="AF670" s="310" t="s">
        <v>2898</v>
      </c>
      <c r="AG670" s="310" t="s">
        <v>2898</v>
      </c>
      <c r="AH670" s="310" t="s">
        <v>2898</v>
      </c>
      <c r="AI670" s="310" t="s">
        <v>2898</v>
      </c>
      <c r="AJ670" s="310" t="s">
        <v>2898</v>
      </c>
      <c r="AK670" s="310" t="s">
        <v>2898</v>
      </c>
      <c r="AL670" s="310" t="s">
        <v>2898</v>
      </c>
    </row>
    <row r="671" spans="3:38" hidden="1" outlineLevel="1" x14ac:dyDescent="0.3">
      <c r="C671" s="521" t="s">
        <v>3140</v>
      </c>
      <c r="D671" s="590" t="s">
        <v>3712</v>
      </c>
      <c r="E671" s="310" t="s">
        <v>2898</v>
      </c>
      <c r="F671" s="310" t="s">
        <v>2898</v>
      </c>
      <c r="G671" s="310" t="s">
        <v>2898</v>
      </c>
      <c r="H671" s="310" t="s">
        <v>2898</v>
      </c>
      <c r="I671" s="310" t="s">
        <v>2898</v>
      </c>
      <c r="J671" s="310" t="s">
        <v>2898</v>
      </c>
      <c r="K671" s="310" t="s">
        <v>2898</v>
      </c>
      <c r="L671" s="310" t="s">
        <v>2898</v>
      </c>
      <c r="M671" s="310" t="s">
        <v>2898</v>
      </c>
      <c r="N671" s="310" t="s">
        <v>2898</v>
      </c>
      <c r="O671" s="310" t="s">
        <v>2898</v>
      </c>
      <c r="P671" s="310" t="s">
        <v>2898</v>
      </c>
      <c r="Q671" s="310" t="s">
        <v>2898</v>
      </c>
      <c r="R671" s="310" t="s">
        <v>2898</v>
      </c>
      <c r="S671" s="310" t="s">
        <v>2898</v>
      </c>
      <c r="T671" s="310" t="s">
        <v>2898</v>
      </c>
      <c r="U671" s="310" t="s">
        <v>2898</v>
      </c>
      <c r="V671" s="310" t="s">
        <v>2898</v>
      </c>
      <c r="W671" s="310" t="s">
        <v>2898</v>
      </c>
      <c r="X671" s="310" t="s">
        <v>2898</v>
      </c>
      <c r="Y671" s="310" t="s">
        <v>2898</v>
      </c>
      <c r="Z671" s="310" t="s">
        <v>2898</v>
      </c>
      <c r="AA671" s="310" t="s">
        <v>2898</v>
      </c>
      <c r="AB671" s="310" t="s">
        <v>2898</v>
      </c>
      <c r="AC671" s="310" t="s">
        <v>2898</v>
      </c>
      <c r="AD671" s="310" t="s">
        <v>2898</v>
      </c>
      <c r="AE671" s="310" t="s">
        <v>2898</v>
      </c>
      <c r="AF671" s="310" t="s">
        <v>2898</v>
      </c>
      <c r="AG671" s="310" t="s">
        <v>2898</v>
      </c>
      <c r="AH671" s="310" t="s">
        <v>2898</v>
      </c>
      <c r="AI671" s="310" t="s">
        <v>2898</v>
      </c>
      <c r="AJ671" s="310" t="s">
        <v>2898</v>
      </c>
      <c r="AK671" s="310" t="s">
        <v>2898</v>
      </c>
      <c r="AL671" s="310" t="s">
        <v>2898</v>
      </c>
    </row>
    <row r="672" spans="3:38" hidden="1" outlineLevel="1" x14ac:dyDescent="0.3">
      <c r="C672" s="521" t="s">
        <v>3140</v>
      </c>
      <c r="D672" s="590" t="s">
        <v>3713</v>
      </c>
      <c r="E672" s="310" t="s">
        <v>2898</v>
      </c>
      <c r="F672" s="310" t="s">
        <v>2898</v>
      </c>
      <c r="G672" s="310" t="s">
        <v>2898</v>
      </c>
      <c r="H672" s="310" t="s">
        <v>2898</v>
      </c>
      <c r="I672" s="310" t="s">
        <v>2898</v>
      </c>
      <c r="J672" s="310" t="s">
        <v>2898</v>
      </c>
      <c r="K672" s="310" t="s">
        <v>2898</v>
      </c>
      <c r="L672" s="310" t="s">
        <v>2898</v>
      </c>
      <c r="M672" s="310" t="s">
        <v>2898</v>
      </c>
      <c r="N672" s="310" t="s">
        <v>2898</v>
      </c>
      <c r="O672" s="310" t="s">
        <v>2898</v>
      </c>
      <c r="P672" s="310" t="s">
        <v>2898</v>
      </c>
      <c r="Q672" s="310" t="s">
        <v>2898</v>
      </c>
      <c r="R672" s="310" t="s">
        <v>2898</v>
      </c>
      <c r="S672" s="310" t="s">
        <v>2898</v>
      </c>
      <c r="T672" s="310" t="s">
        <v>2898</v>
      </c>
      <c r="U672" s="310" t="s">
        <v>2898</v>
      </c>
      <c r="V672" s="310" t="s">
        <v>2898</v>
      </c>
      <c r="W672" s="310" t="s">
        <v>2898</v>
      </c>
      <c r="X672" s="310" t="s">
        <v>2898</v>
      </c>
      <c r="Y672" s="310" t="s">
        <v>2898</v>
      </c>
      <c r="Z672" s="310" t="s">
        <v>2898</v>
      </c>
      <c r="AA672" s="310" t="s">
        <v>2898</v>
      </c>
      <c r="AB672" s="310" t="s">
        <v>2898</v>
      </c>
      <c r="AC672" s="310" t="s">
        <v>2898</v>
      </c>
      <c r="AD672" s="310" t="s">
        <v>2898</v>
      </c>
      <c r="AE672" s="310" t="s">
        <v>2898</v>
      </c>
      <c r="AF672" s="310" t="s">
        <v>2898</v>
      </c>
      <c r="AG672" s="310" t="s">
        <v>2898</v>
      </c>
      <c r="AH672" s="310" t="s">
        <v>2898</v>
      </c>
      <c r="AI672" s="310" t="s">
        <v>2898</v>
      </c>
      <c r="AJ672" s="310" t="s">
        <v>2898</v>
      </c>
      <c r="AK672" s="310" t="s">
        <v>2898</v>
      </c>
      <c r="AL672" s="310" t="s">
        <v>2898</v>
      </c>
    </row>
    <row r="673" spans="3:38" hidden="1" outlineLevel="1" x14ac:dyDescent="0.3">
      <c r="C673" s="521" t="s">
        <v>3140</v>
      </c>
      <c r="D673" s="590" t="s">
        <v>3714</v>
      </c>
      <c r="E673" s="310" t="s">
        <v>2898</v>
      </c>
      <c r="F673" s="310" t="s">
        <v>2898</v>
      </c>
      <c r="G673" s="310" t="s">
        <v>2898</v>
      </c>
      <c r="H673" s="310" t="s">
        <v>2898</v>
      </c>
      <c r="I673" s="310" t="s">
        <v>2898</v>
      </c>
      <c r="J673" s="310" t="s">
        <v>2898</v>
      </c>
      <c r="K673" s="310" t="s">
        <v>2898</v>
      </c>
      <c r="L673" s="310" t="s">
        <v>2898</v>
      </c>
      <c r="M673" s="310" t="s">
        <v>2898</v>
      </c>
      <c r="N673" s="310" t="s">
        <v>2898</v>
      </c>
      <c r="O673" s="310" t="s">
        <v>2898</v>
      </c>
      <c r="P673" s="310" t="s">
        <v>2898</v>
      </c>
      <c r="Q673" s="310" t="s">
        <v>2898</v>
      </c>
      <c r="R673" s="310" t="s">
        <v>2898</v>
      </c>
      <c r="S673" s="310" t="s">
        <v>2898</v>
      </c>
      <c r="T673" s="310" t="s">
        <v>2898</v>
      </c>
      <c r="U673" s="310" t="s">
        <v>2898</v>
      </c>
      <c r="V673" s="310" t="s">
        <v>2898</v>
      </c>
      <c r="W673" s="310" t="s">
        <v>2898</v>
      </c>
      <c r="X673" s="310" t="s">
        <v>2898</v>
      </c>
      <c r="Y673" s="310" t="s">
        <v>2898</v>
      </c>
      <c r="Z673" s="310" t="s">
        <v>2898</v>
      </c>
      <c r="AA673" s="310" t="s">
        <v>2898</v>
      </c>
      <c r="AB673" s="310" t="s">
        <v>2898</v>
      </c>
      <c r="AC673" s="310" t="s">
        <v>2898</v>
      </c>
      <c r="AD673" s="310" t="s">
        <v>2898</v>
      </c>
      <c r="AE673" s="310" t="s">
        <v>2898</v>
      </c>
      <c r="AF673" s="310" t="s">
        <v>2898</v>
      </c>
      <c r="AG673" s="310" t="s">
        <v>2898</v>
      </c>
      <c r="AH673" s="310" t="s">
        <v>2898</v>
      </c>
      <c r="AI673" s="310" t="s">
        <v>2898</v>
      </c>
      <c r="AJ673" s="310" t="s">
        <v>2898</v>
      </c>
      <c r="AK673" s="310" t="s">
        <v>2898</v>
      </c>
      <c r="AL673" s="310" t="s">
        <v>2898</v>
      </c>
    </row>
    <row r="674" spans="3:38" hidden="1" outlineLevel="1" x14ac:dyDescent="0.3">
      <c r="C674" s="521" t="s">
        <v>3140</v>
      </c>
      <c r="D674" s="590" t="s">
        <v>3715</v>
      </c>
      <c r="E674" s="310" t="s">
        <v>2898</v>
      </c>
      <c r="F674" s="310" t="s">
        <v>2898</v>
      </c>
      <c r="G674" s="310" t="s">
        <v>2898</v>
      </c>
      <c r="H674" s="310" t="s">
        <v>2898</v>
      </c>
      <c r="I674" s="310" t="s">
        <v>2898</v>
      </c>
      <c r="J674" s="310" t="s">
        <v>2898</v>
      </c>
      <c r="K674" s="310" t="s">
        <v>2898</v>
      </c>
      <c r="L674" s="310" t="s">
        <v>2898</v>
      </c>
      <c r="M674" s="310" t="s">
        <v>2898</v>
      </c>
      <c r="N674" s="310" t="s">
        <v>2898</v>
      </c>
      <c r="O674" s="310" t="s">
        <v>2898</v>
      </c>
      <c r="P674" s="310" t="s">
        <v>2898</v>
      </c>
      <c r="Q674" s="310" t="s">
        <v>2898</v>
      </c>
      <c r="R674" s="310" t="s">
        <v>2898</v>
      </c>
      <c r="S674" s="310" t="s">
        <v>2898</v>
      </c>
      <c r="T674" s="310" t="s">
        <v>2898</v>
      </c>
      <c r="U674" s="310" t="s">
        <v>2898</v>
      </c>
      <c r="V674" s="310" t="s">
        <v>2898</v>
      </c>
      <c r="W674" s="310" t="s">
        <v>2898</v>
      </c>
      <c r="X674" s="310" t="s">
        <v>2898</v>
      </c>
      <c r="Y674" s="310" t="s">
        <v>2898</v>
      </c>
      <c r="Z674" s="310" t="s">
        <v>2898</v>
      </c>
      <c r="AA674" s="310" t="s">
        <v>2898</v>
      </c>
      <c r="AB674" s="310" t="s">
        <v>2898</v>
      </c>
      <c r="AC674" s="310" t="s">
        <v>2898</v>
      </c>
      <c r="AD674" s="310" t="s">
        <v>2898</v>
      </c>
      <c r="AE674" s="310" t="s">
        <v>2898</v>
      </c>
      <c r="AF674" s="310" t="s">
        <v>2898</v>
      </c>
      <c r="AG674" s="310" t="s">
        <v>2898</v>
      </c>
      <c r="AH674" s="310" t="s">
        <v>2898</v>
      </c>
      <c r="AI674" s="310" t="s">
        <v>2898</v>
      </c>
      <c r="AJ674" s="310" t="s">
        <v>2898</v>
      </c>
      <c r="AK674" s="310" t="s">
        <v>2898</v>
      </c>
      <c r="AL674" s="310" t="s">
        <v>2898</v>
      </c>
    </row>
    <row r="675" spans="3:38" hidden="1" outlineLevel="1" x14ac:dyDescent="0.3">
      <c r="C675" s="521" t="s">
        <v>3140</v>
      </c>
      <c r="D675" s="590" t="s">
        <v>3716</v>
      </c>
      <c r="E675" s="310" t="s">
        <v>2898</v>
      </c>
      <c r="F675" s="310" t="s">
        <v>2898</v>
      </c>
      <c r="G675" s="310" t="s">
        <v>2898</v>
      </c>
      <c r="H675" s="310" t="s">
        <v>2898</v>
      </c>
      <c r="I675" s="310" t="s">
        <v>2898</v>
      </c>
      <c r="J675" s="310" t="s">
        <v>2898</v>
      </c>
      <c r="K675" s="310" t="s">
        <v>2898</v>
      </c>
      <c r="L675" s="310" t="s">
        <v>2898</v>
      </c>
      <c r="M675" s="310" t="s">
        <v>2898</v>
      </c>
      <c r="N675" s="310" t="s">
        <v>2898</v>
      </c>
      <c r="O675" s="310" t="s">
        <v>2898</v>
      </c>
      <c r="P675" s="310" t="s">
        <v>2898</v>
      </c>
      <c r="Q675" s="310" t="s">
        <v>2898</v>
      </c>
      <c r="R675" s="310" t="s">
        <v>2898</v>
      </c>
      <c r="S675" s="310" t="s">
        <v>2898</v>
      </c>
      <c r="T675" s="310" t="s">
        <v>2898</v>
      </c>
      <c r="U675" s="310" t="s">
        <v>2898</v>
      </c>
      <c r="V675" s="310" t="s">
        <v>2898</v>
      </c>
      <c r="W675" s="310" t="s">
        <v>2898</v>
      </c>
      <c r="X675" s="310" t="s">
        <v>2898</v>
      </c>
      <c r="Y675" s="310" t="s">
        <v>2898</v>
      </c>
      <c r="Z675" s="310" t="s">
        <v>2898</v>
      </c>
      <c r="AA675" s="310" t="s">
        <v>2898</v>
      </c>
      <c r="AB675" s="310" t="s">
        <v>2898</v>
      </c>
      <c r="AC675" s="310" t="s">
        <v>2898</v>
      </c>
      <c r="AD675" s="310" t="s">
        <v>2898</v>
      </c>
      <c r="AE675" s="310" t="s">
        <v>2898</v>
      </c>
      <c r="AF675" s="310" t="s">
        <v>2898</v>
      </c>
      <c r="AG675" s="310" t="s">
        <v>2898</v>
      </c>
      <c r="AH675" s="310" t="s">
        <v>2898</v>
      </c>
      <c r="AI675" s="310" t="s">
        <v>2898</v>
      </c>
      <c r="AJ675" s="310" t="s">
        <v>2898</v>
      </c>
      <c r="AK675" s="310" t="s">
        <v>2898</v>
      </c>
      <c r="AL675" s="310" t="s">
        <v>2898</v>
      </c>
    </row>
    <row r="676" spans="3:38" hidden="1" outlineLevel="1" x14ac:dyDescent="0.3">
      <c r="C676" s="521" t="s">
        <v>3140</v>
      </c>
      <c r="D676" s="590" t="s">
        <v>3717</v>
      </c>
      <c r="E676" s="310" t="s">
        <v>2898</v>
      </c>
      <c r="F676" s="310" t="s">
        <v>2898</v>
      </c>
      <c r="G676" s="310" t="s">
        <v>2898</v>
      </c>
      <c r="H676" s="310" t="s">
        <v>2898</v>
      </c>
      <c r="I676" s="310" t="s">
        <v>2898</v>
      </c>
      <c r="J676" s="310" t="s">
        <v>2898</v>
      </c>
      <c r="K676" s="310" t="s">
        <v>2898</v>
      </c>
      <c r="L676" s="310" t="s">
        <v>2898</v>
      </c>
      <c r="M676" s="310" t="s">
        <v>2898</v>
      </c>
      <c r="N676" s="310" t="s">
        <v>2898</v>
      </c>
      <c r="O676" s="310" t="s">
        <v>2898</v>
      </c>
      <c r="P676" s="310" t="s">
        <v>2898</v>
      </c>
      <c r="Q676" s="310" t="s">
        <v>2898</v>
      </c>
      <c r="R676" s="310" t="s">
        <v>2898</v>
      </c>
      <c r="S676" s="310" t="s">
        <v>2898</v>
      </c>
      <c r="T676" s="310" t="s">
        <v>2898</v>
      </c>
      <c r="U676" s="310" t="s">
        <v>2898</v>
      </c>
      <c r="V676" s="310" t="s">
        <v>2898</v>
      </c>
      <c r="W676" s="310" t="s">
        <v>2898</v>
      </c>
      <c r="X676" s="310" t="s">
        <v>2898</v>
      </c>
      <c r="Y676" s="310" t="s">
        <v>2898</v>
      </c>
      <c r="Z676" s="310" t="s">
        <v>2898</v>
      </c>
      <c r="AA676" s="310" t="s">
        <v>2898</v>
      </c>
      <c r="AB676" s="310" t="s">
        <v>2898</v>
      </c>
      <c r="AC676" s="310" t="s">
        <v>2898</v>
      </c>
      <c r="AD676" s="310" t="s">
        <v>2898</v>
      </c>
      <c r="AE676" s="310" t="s">
        <v>2898</v>
      </c>
      <c r="AF676" s="310" t="s">
        <v>2898</v>
      </c>
      <c r="AG676" s="310" t="s">
        <v>2898</v>
      </c>
      <c r="AH676" s="310" t="s">
        <v>2898</v>
      </c>
      <c r="AI676" s="310" t="s">
        <v>2898</v>
      </c>
      <c r="AJ676" s="310" t="s">
        <v>2898</v>
      </c>
      <c r="AK676" s="310" t="s">
        <v>2898</v>
      </c>
      <c r="AL676" s="310" t="s">
        <v>2898</v>
      </c>
    </row>
    <row r="677" spans="3:38" hidden="1" outlineLevel="1" x14ac:dyDescent="0.3">
      <c r="C677" s="521" t="s">
        <v>3140</v>
      </c>
      <c r="D677" s="590" t="s">
        <v>3718</v>
      </c>
      <c r="E677" s="310" t="s">
        <v>2898</v>
      </c>
      <c r="F677" s="310" t="s">
        <v>2898</v>
      </c>
      <c r="G677" s="310" t="s">
        <v>2898</v>
      </c>
      <c r="H677" s="310" t="s">
        <v>2898</v>
      </c>
      <c r="I677" s="310" t="s">
        <v>2898</v>
      </c>
      <c r="J677" s="310" t="s">
        <v>2898</v>
      </c>
      <c r="K677" s="310" t="s">
        <v>2898</v>
      </c>
      <c r="L677" s="310" t="s">
        <v>2898</v>
      </c>
      <c r="M677" s="310" t="s">
        <v>2898</v>
      </c>
      <c r="N677" s="310" t="s">
        <v>2898</v>
      </c>
      <c r="O677" s="310" t="s">
        <v>2898</v>
      </c>
      <c r="P677" s="310" t="s">
        <v>2898</v>
      </c>
      <c r="Q677" s="310" t="s">
        <v>2898</v>
      </c>
      <c r="R677" s="310" t="s">
        <v>2898</v>
      </c>
      <c r="S677" s="310" t="s">
        <v>2898</v>
      </c>
      <c r="T677" s="310" t="s">
        <v>2898</v>
      </c>
      <c r="U677" s="310" t="s">
        <v>2898</v>
      </c>
      <c r="V677" s="310" t="s">
        <v>2898</v>
      </c>
      <c r="W677" s="310" t="s">
        <v>2898</v>
      </c>
      <c r="X677" s="310" t="s">
        <v>2898</v>
      </c>
      <c r="Y677" s="310" t="s">
        <v>2898</v>
      </c>
      <c r="Z677" s="310" t="s">
        <v>2898</v>
      </c>
      <c r="AA677" s="310" t="s">
        <v>2898</v>
      </c>
      <c r="AB677" s="310" t="s">
        <v>2898</v>
      </c>
      <c r="AC677" s="310" t="s">
        <v>2898</v>
      </c>
      <c r="AD677" s="310" t="s">
        <v>2898</v>
      </c>
      <c r="AE677" s="310" t="s">
        <v>2898</v>
      </c>
      <c r="AF677" s="310" t="s">
        <v>2898</v>
      </c>
      <c r="AG677" s="310" t="s">
        <v>2898</v>
      </c>
      <c r="AH677" s="310" t="s">
        <v>2898</v>
      </c>
      <c r="AI677" s="310" t="s">
        <v>2898</v>
      </c>
      <c r="AJ677" s="310" t="s">
        <v>2898</v>
      </c>
      <c r="AK677" s="310" t="s">
        <v>2898</v>
      </c>
      <c r="AL677" s="310" t="s">
        <v>2898</v>
      </c>
    </row>
    <row r="678" spans="3:38" hidden="1" outlineLevel="1" x14ac:dyDescent="0.3">
      <c r="C678" s="521" t="s">
        <v>3140</v>
      </c>
      <c r="D678" s="590" t="s">
        <v>3719</v>
      </c>
      <c r="E678" s="310" t="s">
        <v>2898</v>
      </c>
      <c r="F678" s="310" t="s">
        <v>2898</v>
      </c>
      <c r="G678" s="310" t="s">
        <v>2898</v>
      </c>
      <c r="H678" s="310" t="s">
        <v>2898</v>
      </c>
      <c r="I678" s="310" t="s">
        <v>2898</v>
      </c>
      <c r="J678" s="310" t="s">
        <v>2898</v>
      </c>
      <c r="K678" s="310" t="s">
        <v>2898</v>
      </c>
      <c r="L678" s="310" t="s">
        <v>2898</v>
      </c>
      <c r="M678" s="310" t="s">
        <v>2898</v>
      </c>
      <c r="N678" s="310" t="s">
        <v>2898</v>
      </c>
      <c r="O678" s="310" t="s">
        <v>2898</v>
      </c>
      <c r="P678" s="310" t="s">
        <v>2898</v>
      </c>
      <c r="Q678" s="310" t="s">
        <v>2898</v>
      </c>
      <c r="R678" s="310" t="s">
        <v>2898</v>
      </c>
      <c r="S678" s="310" t="s">
        <v>2898</v>
      </c>
      <c r="T678" s="310" t="s">
        <v>2898</v>
      </c>
      <c r="U678" s="310" t="s">
        <v>2898</v>
      </c>
      <c r="V678" s="310" t="s">
        <v>2898</v>
      </c>
      <c r="W678" s="310" t="s">
        <v>2898</v>
      </c>
      <c r="X678" s="310" t="s">
        <v>2898</v>
      </c>
      <c r="Y678" s="310" t="s">
        <v>2898</v>
      </c>
      <c r="Z678" s="310" t="s">
        <v>2898</v>
      </c>
      <c r="AA678" s="310" t="s">
        <v>2898</v>
      </c>
      <c r="AB678" s="310" t="s">
        <v>2898</v>
      </c>
      <c r="AC678" s="310" t="s">
        <v>2898</v>
      </c>
      <c r="AD678" s="310" t="s">
        <v>2898</v>
      </c>
      <c r="AE678" s="310" t="s">
        <v>2898</v>
      </c>
      <c r="AF678" s="310" t="s">
        <v>2898</v>
      </c>
      <c r="AG678" s="310" t="s">
        <v>2898</v>
      </c>
      <c r="AH678" s="310" t="s">
        <v>2898</v>
      </c>
      <c r="AI678" s="310" t="s">
        <v>2898</v>
      </c>
      <c r="AJ678" s="310" t="s">
        <v>2898</v>
      </c>
      <c r="AK678" s="310" t="s">
        <v>2898</v>
      </c>
      <c r="AL678" s="310" t="s">
        <v>2898</v>
      </c>
    </row>
    <row r="679" spans="3:38" hidden="1" outlineLevel="1" x14ac:dyDescent="0.3">
      <c r="C679" s="521" t="s">
        <v>3140</v>
      </c>
      <c r="D679" s="590" t="s">
        <v>3720</v>
      </c>
      <c r="E679" s="310" t="s">
        <v>2898</v>
      </c>
      <c r="F679" s="310" t="s">
        <v>2898</v>
      </c>
      <c r="G679" s="310" t="s">
        <v>2898</v>
      </c>
      <c r="H679" s="310" t="s">
        <v>2898</v>
      </c>
      <c r="I679" s="310" t="s">
        <v>2898</v>
      </c>
      <c r="J679" s="310" t="s">
        <v>2898</v>
      </c>
      <c r="K679" s="310" t="s">
        <v>2898</v>
      </c>
      <c r="L679" s="310" t="s">
        <v>2898</v>
      </c>
      <c r="M679" s="310" t="s">
        <v>2898</v>
      </c>
      <c r="N679" s="310" t="s">
        <v>2898</v>
      </c>
      <c r="O679" s="310" t="s">
        <v>2898</v>
      </c>
      <c r="P679" s="310" t="s">
        <v>2898</v>
      </c>
      <c r="Q679" s="310" t="s">
        <v>2898</v>
      </c>
      <c r="R679" s="310" t="s">
        <v>2898</v>
      </c>
      <c r="S679" s="310" t="s">
        <v>2898</v>
      </c>
      <c r="T679" s="310" t="s">
        <v>2898</v>
      </c>
      <c r="U679" s="310" t="s">
        <v>2898</v>
      </c>
      <c r="V679" s="310" t="s">
        <v>2898</v>
      </c>
      <c r="W679" s="310" t="s">
        <v>2898</v>
      </c>
      <c r="X679" s="310" t="s">
        <v>2898</v>
      </c>
      <c r="Y679" s="310" t="s">
        <v>2898</v>
      </c>
      <c r="Z679" s="310" t="s">
        <v>2898</v>
      </c>
      <c r="AA679" s="310" t="s">
        <v>2898</v>
      </c>
      <c r="AB679" s="310" t="s">
        <v>2898</v>
      </c>
      <c r="AC679" s="310" t="s">
        <v>2898</v>
      </c>
      <c r="AD679" s="310" t="s">
        <v>2898</v>
      </c>
      <c r="AE679" s="310" t="s">
        <v>2898</v>
      </c>
      <c r="AF679" s="310" t="s">
        <v>2898</v>
      </c>
      <c r="AG679" s="310" t="s">
        <v>2898</v>
      </c>
      <c r="AH679" s="310" t="s">
        <v>2898</v>
      </c>
      <c r="AI679" s="310" t="s">
        <v>2898</v>
      </c>
      <c r="AJ679" s="310" t="s">
        <v>2898</v>
      </c>
      <c r="AK679" s="310" t="s">
        <v>2898</v>
      </c>
      <c r="AL679" s="310" t="s">
        <v>2898</v>
      </c>
    </row>
    <row r="680" spans="3:38" hidden="1" outlineLevel="1" x14ac:dyDescent="0.3">
      <c r="C680" s="521" t="s">
        <v>3140</v>
      </c>
      <c r="D680" s="590" t="s">
        <v>3721</v>
      </c>
      <c r="E680" s="310" t="s">
        <v>2898</v>
      </c>
      <c r="F680" s="310" t="s">
        <v>2898</v>
      </c>
      <c r="G680" s="310" t="s">
        <v>2898</v>
      </c>
      <c r="H680" s="310" t="s">
        <v>2898</v>
      </c>
      <c r="I680" s="310" t="s">
        <v>2898</v>
      </c>
      <c r="J680" s="310" t="s">
        <v>2898</v>
      </c>
      <c r="K680" s="310" t="s">
        <v>2898</v>
      </c>
      <c r="L680" s="310" t="s">
        <v>2898</v>
      </c>
      <c r="M680" s="310" t="s">
        <v>2898</v>
      </c>
      <c r="N680" s="310" t="s">
        <v>2898</v>
      </c>
      <c r="O680" s="310" t="s">
        <v>2898</v>
      </c>
      <c r="P680" s="310" t="s">
        <v>2898</v>
      </c>
      <c r="Q680" s="310" t="s">
        <v>2898</v>
      </c>
      <c r="R680" s="310" t="s">
        <v>2898</v>
      </c>
      <c r="S680" s="310" t="s">
        <v>2898</v>
      </c>
      <c r="T680" s="310" t="s">
        <v>2898</v>
      </c>
      <c r="U680" s="310" t="s">
        <v>2898</v>
      </c>
      <c r="V680" s="310" t="s">
        <v>2898</v>
      </c>
      <c r="W680" s="310" t="s">
        <v>2898</v>
      </c>
      <c r="X680" s="310" t="s">
        <v>2898</v>
      </c>
      <c r="Y680" s="310" t="s">
        <v>2898</v>
      </c>
      <c r="Z680" s="310" t="s">
        <v>2898</v>
      </c>
      <c r="AA680" s="310" t="s">
        <v>2898</v>
      </c>
      <c r="AB680" s="310" t="s">
        <v>2898</v>
      </c>
      <c r="AC680" s="310" t="s">
        <v>2898</v>
      </c>
      <c r="AD680" s="310" t="s">
        <v>2898</v>
      </c>
      <c r="AE680" s="310" t="s">
        <v>2898</v>
      </c>
      <c r="AF680" s="310" t="s">
        <v>2898</v>
      </c>
      <c r="AG680" s="310" t="s">
        <v>2898</v>
      </c>
      <c r="AH680" s="310" t="s">
        <v>2898</v>
      </c>
      <c r="AI680" s="310" t="s">
        <v>2898</v>
      </c>
      <c r="AJ680" s="310" t="s">
        <v>2898</v>
      </c>
      <c r="AK680" s="310" t="s">
        <v>2898</v>
      </c>
      <c r="AL680" s="310" t="s">
        <v>2898</v>
      </c>
    </row>
    <row r="681" spans="3:38" hidden="1" outlineLevel="1" x14ac:dyDescent="0.3">
      <c r="C681" s="521" t="s">
        <v>3140</v>
      </c>
      <c r="D681" s="590" t="s">
        <v>3722</v>
      </c>
      <c r="E681" s="310" t="s">
        <v>2898</v>
      </c>
      <c r="F681" s="310" t="s">
        <v>2898</v>
      </c>
      <c r="G681" s="310" t="s">
        <v>2898</v>
      </c>
      <c r="H681" s="310" t="s">
        <v>2898</v>
      </c>
      <c r="I681" s="310" t="s">
        <v>2898</v>
      </c>
      <c r="J681" s="310" t="s">
        <v>2898</v>
      </c>
      <c r="K681" s="310" t="s">
        <v>2898</v>
      </c>
      <c r="L681" s="310" t="s">
        <v>2898</v>
      </c>
      <c r="M681" s="310" t="s">
        <v>2898</v>
      </c>
      <c r="N681" s="310" t="s">
        <v>2898</v>
      </c>
      <c r="O681" s="310" t="s">
        <v>2898</v>
      </c>
      <c r="P681" s="310" t="s">
        <v>2898</v>
      </c>
      <c r="Q681" s="310" t="s">
        <v>2898</v>
      </c>
      <c r="R681" s="310" t="s">
        <v>2898</v>
      </c>
      <c r="S681" s="310" t="s">
        <v>2898</v>
      </c>
      <c r="T681" s="310" t="s">
        <v>2898</v>
      </c>
      <c r="U681" s="310" t="s">
        <v>2898</v>
      </c>
      <c r="V681" s="310" t="s">
        <v>2898</v>
      </c>
      <c r="W681" s="310" t="s">
        <v>2898</v>
      </c>
      <c r="X681" s="310" t="s">
        <v>2898</v>
      </c>
      <c r="Y681" s="310" t="s">
        <v>2898</v>
      </c>
      <c r="Z681" s="310" t="s">
        <v>2898</v>
      </c>
      <c r="AA681" s="310" t="s">
        <v>2898</v>
      </c>
      <c r="AB681" s="310" t="s">
        <v>2898</v>
      </c>
      <c r="AC681" s="310" t="s">
        <v>2898</v>
      </c>
      <c r="AD681" s="310" t="s">
        <v>2898</v>
      </c>
      <c r="AE681" s="310" t="s">
        <v>2898</v>
      </c>
      <c r="AF681" s="310" t="s">
        <v>2898</v>
      </c>
      <c r="AG681" s="310" t="s">
        <v>2898</v>
      </c>
      <c r="AH681" s="310" t="s">
        <v>2898</v>
      </c>
      <c r="AI681" s="310" t="s">
        <v>2898</v>
      </c>
      <c r="AJ681" s="310" t="s">
        <v>2898</v>
      </c>
      <c r="AK681" s="310" t="s">
        <v>2898</v>
      </c>
      <c r="AL681" s="310" t="s">
        <v>2898</v>
      </c>
    </row>
    <row r="682" spans="3:38" hidden="1" outlineLevel="1" x14ac:dyDescent="0.3">
      <c r="C682" s="521" t="s">
        <v>3140</v>
      </c>
      <c r="D682" s="590" t="s">
        <v>3723</v>
      </c>
      <c r="E682" s="310" t="s">
        <v>2898</v>
      </c>
      <c r="F682" s="310" t="s">
        <v>2898</v>
      </c>
      <c r="G682" s="310" t="s">
        <v>2898</v>
      </c>
      <c r="H682" s="310" t="s">
        <v>2898</v>
      </c>
      <c r="I682" s="310" t="s">
        <v>2898</v>
      </c>
      <c r="J682" s="310" t="s">
        <v>2898</v>
      </c>
      <c r="K682" s="310" t="s">
        <v>2898</v>
      </c>
      <c r="L682" s="310" t="s">
        <v>2898</v>
      </c>
      <c r="M682" s="310" t="s">
        <v>2898</v>
      </c>
      <c r="N682" s="310" t="s">
        <v>2898</v>
      </c>
      <c r="O682" s="310" t="s">
        <v>2898</v>
      </c>
      <c r="P682" s="310" t="s">
        <v>2898</v>
      </c>
      <c r="Q682" s="310" t="s">
        <v>2898</v>
      </c>
      <c r="R682" s="310" t="s">
        <v>2898</v>
      </c>
      <c r="S682" s="310" t="s">
        <v>2898</v>
      </c>
      <c r="T682" s="310" t="s">
        <v>2898</v>
      </c>
      <c r="U682" s="310" t="s">
        <v>2898</v>
      </c>
      <c r="V682" s="310" t="s">
        <v>2898</v>
      </c>
      <c r="W682" s="310" t="s">
        <v>2898</v>
      </c>
      <c r="X682" s="310" t="s">
        <v>2898</v>
      </c>
      <c r="Y682" s="310" t="s">
        <v>2898</v>
      </c>
      <c r="Z682" s="310" t="s">
        <v>2898</v>
      </c>
      <c r="AA682" s="310" t="s">
        <v>2898</v>
      </c>
      <c r="AB682" s="310" t="s">
        <v>2898</v>
      </c>
      <c r="AC682" s="310" t="s">
        <v>2898</v>
      </c>
      <c r="AD682" s="310" t="s">
        <v>2898</v>
      </c>
      <c r="AE682" s="310" t="s">
        <v>2898</v>
      </c>
      <c r="AF682" s="310" t="s">
        <v>2898</v>
      </c>
      <c r="AG682" s="310" t="s">
        <v>2898</v>
      </c>
      <c r="AH682" s="310" t="s">
        <v>2898</v>
      </c>
      <c r="AI682" s="310" t="s">
        <v>2898</v>
      </c>
      <c r="AJ682" s="310" t="s">
        <v>2898</v>
      </c>
      <c r="AK682" s="310" t="s">
        <v>2898</v>
      </c>
      <c r="AL682" s="310" t="s">
        <v>2898</v>
      </c>
    </row>
    <row r="683" spans="3:38" hidden="1" outlineLevel="1" x14ac:dyDescent="0.3">
      <c r="C683" s="521" t="s">
        <v>3140</v>
      </c>
      <c r="D683" s="590" t="s">
        <v>3724</v>
      </c>
      <c r="E683" s="310" t="s">
        <v>2898</v>
      </c>
      <c r="F683" s="310" t="s">
        <v>2898</v>
      </c>
      <c r="G683" s="310" t="s">
        <v>2898</v>
      </c>
      <c r="H683" s="310" t="s">
        <v>2898</v>
      </c>
      <c r="I683" s="310" t="s">
        <v>2898</v>
      </c>
      <c r="J683" s="310" t="s">
        <v>2898</v>
      </c>
      <c r="K683" s="310" t="s">
        <v>2898</v>
      </c>
      <c r="L683" s="310" t="s">
        <v>2898</v>
      </c>
      <c r="M683" s="310" t="s">
        <v>2898</v>
      </c>
      <c r="N683" s="310" t="s">
        <v>2898</v>
      </c>
      <c r="O683" s="310" t="s">
        <v>2898</v>
      </c>
      <c r="P683" s="310" t="s">
        <v>2898</v>
      </c>
      <c r="Q683" s="310" t="s">
        <v>2898</v>
      </c>
      <c r="R683" s="310" t="s">
        <v>2898</v>
      </c>
      <c r="S683" s="310" t="s">
        <v>2898</v>
      </c>
      <c r="T683" s="310" t="s">
        <v>2898</v>
      </c>
      <c r="U683" s="310" t="s">
        <v>2898</v>
      </c>
      <c r="V683" s="310" t="s">
        <v>2898</v>
      </c>
      <c r="W683" s="310" t="s">
        <v>2898</v>
      </c>
      <c r="X683" s="310" t="s">
        <v>2898</v>
      </c>
      <c r="Y683" s="310" t="s">
        <v>2898</v>
      </c>
      <c r="Z683" s="310" t="s">
        <v>2898</v>
      </c>
      <c r="AA683" s="310" t="s">
        <v>2898</v>
      </c>
      <c r="AB683" s="310" t="s">
        <v>2898</v>
      </c>
      <c r="AC683" s="310" t="s">
        <v>2898</v>
      </c>
      <c r="AD683" s="310" t="s">
        <v>2898</v>
      </c>
      <c r="AE683" s="310" t="s">
        <v>2898</v>
      </c>
      <c r="AF683" s="310" t="s">
        <v>2898</v>
      </c>
      <c r="AG683" s="310" t="s">
        <v>2898</v>
      </c>
      <c r="AH683" s="310" t="s">
        <v>2898</v>
      </c>
      <c r="AI683" s="310" t="s">
        <v>2898</v>
      </c>
      <c r="AJ683" s="310" t="s">
        <v>2898</v>
      </c>
      <c r="AK683" s="310" t="s">
        <v>2898</v>
      </c>
      <c r="AL683" s="310" t="s">
        <v>2898</v>
      </c>
    </row>
    <row r="684" spans="3:38" hidden="1" outlineLevel="1" x14ac:dyDescent="0.3">
      <c r="C684" s="521" t="s">
        <v>3140</v>
      </c>
      <c r="D684" s="590" t="s">
        <v>3725</v>
      </c>
      <c r="E684" s="310" t="s">
        <v>2898</v>
      </c>
      <c r="F684" s="310" t="s">
        <v>2898</v>
      </c>
      <c r="G684" s="310" t="s">
        <v>2898</v>
      </c>
      <c r="H684" s="310" t="s">
        <v>2898</v>
      </c>
      <c r="I684" s="310" t="s">
        <v>2898</v>
      </c>
      <c r="J684" s="310" t="s">
        <v>2898</v>
      </c>
      <c r="K684" s="310" t="s">
        <v>2898</v>
      </c>
      <c r="L684" s="310" t="s">
        <v>2898</v>
      </c>
      <c r="M684" s="310" t="s">
        <v>2898</v>
      </c>
      <c r="N684" s="310" t="s">
        <v>2898</v>
      </c>
      <c r="O684" s="310" t="s">
        <v>2898</v>
      </c>
      <c r="P684" s="310" t="s">
        <v>2898</v>
      </c>
      <c r="Q684" s="310" t="s">
        <v>2898</v>
      </c>
      <c r="R684" s="310" t="s">
        <v>2898</v>
      </c>
      <c r="S684" s="310" t="s">
        <v>2898</v>
      </c>
      <c r="T684" s="310" t="s">
        <v>2898</v>
      </c>
      <c r="U684" s="310" t="s">
        <v>2898</v>
      </c>
      <c r="V684" s="310" t="s">
        <v>2898</v>
      </c>
      <c r="W684" s="310" t="s">
        <v>2898</v>
      </c>
      <c r="X684" s="310" t="s">
        <v>2898</v>
      </c>
      <c r="Y684" s="310" t="s">
        <v>2898</v>
      </c>
      <c r="Z684" s="310" t="s">
        <v>2898</v>
      </c>
      <c r="AA684" s="310" t="s">
        <v>2898</v>
      </c>
      <c r="AB684" s="310" t="s">
        <v>2898</v>
      </c>
      <c r="AC684" s="310" t="s">
        <v>2898</v>
      </c>
      <c r="AD684" s="310" t="s">
        <v>2898</v>
      </c>
      <c r="AE684" s="310" t="s">
        <v>2898</v>
      </c>
      <c r="AF684" s="310" t="s">
        <v>2898</v>
      </c>
      <c r="AG684" s="310" t="s">
        <v>2898</v>
      </c>
      <c r="AH684" s="310" t="s">
        <v>2898</v>
      </c>
      <c r="AI684" s="310" t="s">
        <v>2898</v>
      </c>
      <c r="AJ684" s="310" t="s">
        <v>2898</v>
      </c>
      <c r="AK684" s="310" t="s">
        <v>2898</v>
      </c>
      <c r="AL684" s="310" t="s">
        <v>2898</v>
      </c>
    </row>
    <row r="685" spans="3:38" hidden="1" outlineLevel="1" x14ac:dyDescent="0.3">
      <c r="C685" s="521" t="s">
        <v>3140</v>
      </c>
      <c r="D685" s="590" t="s">
        <v>3726</v>
      </c>
      <c r="E685" s="310" t="s">
        <v>2898</v>
      </c>
      <c r="F685" s="310" t="s">
        <v>2898</v>
      </c>
      <c r="G685" s="310" t="s">
        <v>2898</v>
      </c>
      <c r="H685" s="310" t="s">
        <v>2898</v>
      </c>
      <c r="I685" s="310" t="s">
        <v>2898</v>
      </c>
      <c r="J685" s="310" t="s">
        <v>2898</v>
      </c>
      <c r="K685" s="310" t="s">
        <v>2898</v>
      </c>
      <c r="L685" s="310" t="s">
        <v>2898</v>
      </c>
      <c r="M685" s="310" t="s">
        <v>2898</v>
      </c>
      <c r="N685" s="310" t="s">
        <v>2898</v>
      </c>
      <c r="O685" s="310" t="s">
        <v>2898</v>
      </c>
      <c r="P685" s="310" t="s">
        <v>2898</v>
      </c>
      <c r="Q685" s="310" t="s">
        <v>2898</v>
      </c>
      <c r="R685" s="310" t="s">
        <v>2898</v>
      </c>
      <c r="S685" s="310" t="s">
        <v>2898</v>
      </c>
      <c r="T685" s="310" t="s">
        <v>2898</v>
      </c>
      <c r="U685" s="310" t="s">
        <v>2898</v>
      </c>
      <c r="V685" s="310" t="s">
        <v>2898</v>
      </c>
      <c r="W685" s="310" t="s">
        <v>2898</v>
      </c>
      <c r="X685" s="310" t="s">
        <v>2898</v>
      </c>
      <c r="Y685" s="310" t="s">
        <v>2898</v>
      </c>
      <c r="Z685" s="310" t="s">
        <v>2898</v>
      </c>
      <c r="AA685" s="310" t="s">
        <v>2898</v>
      </c>
      <c r="AB685" s="310" t="s">
        <v>2898</v>
      </c>
      <c r="AC685" s="310" t="s">
        <v>2898</v>
      </c>
      <c r="AD685" s="310" t="s">
        <v>2898</v>
      </c>
      <c r="AE685" s="310" t="s">
        <v>2898</v>
      </c>
      <c r="AF685" s="310" t="s">
        <v>2898</v>
      </c>
      <c r="AG685" s="310" t="s">
        <v>2898</v>
      </c>
      <c r="AH685" s="310" t="s">
        <v>2898</v>
      </c>
      <c r="AI685" s="310" t="s">
        <v>2898</v>
      </c>
      <c r="AJ685" s="310" t="s">
        <v>2898</v>
      </c>
      <c r="AK685" s="310" t="s">
        <v>2898</v>
      </c>
      <c r="AL685" s="310" t="s">
        <v>2898</v>
      </c>
    </row>
    <row r="686" spans="3:38" hidden="1" outlineLevel="1" x14ac:dyDescent="0.3">
      <c r="C686" s="521" t="s">
        <v>3140</v>
      </c>
      <c r="D686" s="590" t="s">
        <v>3727</v>
      </c>
      <c r="E686" s="310" t="s">
        <v>2898</v>
      </c>
      <c r="F686" s="310" t="s">
        <v>2898</v>
      </c>
      <c r="G686" s="310" t="s">
        <v>2898</v>
      </c>
      <c r="H686" s="310" t="s">
        <v>2898</v>
      </c>
      <c r="I686" s="310" t="s">
        <v>2898</v>
      </c>
      <c r="J686" s="310" t="s">
        <v>2898</v>
      </c>
      <c r="K686" s="310" t="s">
        <v>2898</v>
      </c>
      <c r="L686" s="310" t="s">
        <v>2898</v>
      </c>
      <c r="M686" s="310" t="s">
        <v>2898</v>
      </c>
      <c r="N686" s="310" t="s">
        <v>2898</v>
      </c>
      <c r="O686" s="310" t="s">
        <v>2898</v>
      </c>
      <c r="P686" s="310" t="s">
        <v>2898</v>
      </c>
      <c r="Q686" s="310" t="s">
        <v>2898</v>
      </c>
      <c r="R686" s="310" t="s">
        <v>2898</v>
      </c>
      <c r="S686" s="310" t="s">
        <v>2898</v>
      </c>
      <c r="T686" s="310" t="s">
        <v>2898</v>
      </c>
      <c r="U686" s="310" t="s">
        <v>2898</v>
      </c>
      <c r="V686" s="310" t="s">
        <v>2898</v>
      </c>
      <c r="W686" s="310" t="s">
        <v>2898</v>
      </c>
      <c r="X686" s="310" t="s">
        <v>2898</v>
      </c>
      <c r="Y686" s="310" t="s">
        <v>2898</v>
      </c>
      <c r="Z686" s="310" t="s">
        <v>2898</v>
      </c>
      <c r="AA686" s="310" t="s">
        <v>2898</v>
      </c>
      <c r="AB686" s="310" t="s">
        <v>2898</v>
      </c>
      <c r="AC686" s="310" t="s">
        <v>2898</v>
      </c>
      <c r="AD686" s="310" t="s">
        <v>2898</v>
      </c>
      <c r="AE686" s="310" t="s">
        <v>2898</v>
      </c>
      <c r="AF686" s="310" t="s">
        <v>2898</v>
      </c>
      <c r="AG686" s="310" t="s">
        <v>2898</v>
      </c>
      <c r="AH686" s="310" t="s">
        <v>2898</v>
      </c>
      <c r="AI686" s="310" t="s">
        <v>2898</v>
      </c>
      <c r="AJ686" s="310" t="s">
        <v>2898</v>
      </c>
      <c r="AK686" s="310" t="s">
        <v>2898</v>
      </c>
      <c r="AL686" s="310" t="s">
        <v>2898</v>
      </c>
    </row>
    <row r="687" spans="3:38" hidden="1" outlineLevel="1" x14ac:dyDescent="0.3">
      <c r="C687" s="521" t="s">
        <v>3140</v>
      </c>
      <c r="D687" s="590" t="s">
        <v>3728</v>
      </c>
      <c r="E687" s="310" t="s">
        <v>2898</v>
      </c>
      <c r="F687" s="310" t="s">
        <v>2898</v>
      </c>
      <c r="G687" s="310" t="s">
        <v>2898</v>
      </c>
      <c r="H687" s="310" t="s">
        <v>2898</v>
      </c>
      <c r="I687" s="310" t="s">
        <v>2898</v>
      </c>
      <c r="J687" s="310" t="s">
        <v>2898</v>
      </c>
      <c r="K687" s="310" t="s">
        <v>2898</v>
      </c>
      <c r="L687" s="310" t="s">
        <v>2898</v>
      </c>
      <c r="M687" s="310" t="s">
        <v>2898</v>
      </c>
      <c r="N687" s="310" t="s">
        <v>2898</v>
      </c>
      <c r="O687" s="310" t="s">
        <v>2898</v>
      </c>
      <c r="P687" s="310" t="s">
        <v>2898</v>
      </c>
      <c r="Q687" s="310" t="s">
        <v>2898</v>
      </c>
      <c r="R687" s="310" t="s">
        <v>2898</v>
      </c>
      <c r="S687" s="310" t="s">
        <v>2898</v>
      </c>
      <c r="T687" s="310" t="s">
        <v>2898</v>
      </c>
      <c r="U687" s="310" t="s">
        <v>2898</v>
      </c>
      <c r="V687" s="310" t="s">
        <v>2898</v>
      </c>
      <c r="W687" s="310" t="s">
        <v>2898</v>
      </c>
      <c r="X687" s="310" t="s">
        <v>2898</v>
      </c>
      <c r="Y687" s="310" t="s">
        <v>2898</v>
      </c>
      <c r="Z687" s="310" t="s">
        <v>2898</v>
      </c>
      <c r="AA687" s="310" t="s">
        <v>2898</v>
      </c>
      <c r="AB687" s="310" t="s">
        <v>2898</v>
      </c>
      <c r="AC687" s="310" t="s">
        <v>2898</v>
      </c>
      <c r="AD687" s="310" t="s">
        <v>2898</v>
      </c>
      <c r="AE687" s="310" t="s">
        <v>2898</v>
      </c>
      <c r="AF687" s="310" t="s">
        <v>2898</v>
      </c>
      <c r="AG687" s="310" t="s">
        <v>2898</v>
      </c>
      <c r="AH687" s="310" t="s">
        <v>2898</v>
      </c>
      <c r="AI687" s="310" t="s">
        <v>2898</v>
      </c>
      <c r="AJ687" s="310" t="s">
        <v>2898</v>
      </c>
      <c r="AK687" s="310" t="s">
        <v>2898</v>
      </c>
      <c r="AL687" s="310" t="s">
        <v>2898</v>
      </c>
    </row>
    <row r="688" spans="3:38" hidden="1" outlineLevel="1" x14ac:dyDescent="0.3">
      <c r="C688" s="521" t="s">
        <v>3140</v>
      </c>
      <c r="D688" s="590" t="s">
        <v>3729</v>
      </c>
      <c r="E688" s="310" t="s">
        <v>2898</v>
      </c>
      <c r="F688" s="310" t="s">
        <v>2898</v>
      </c>
      <c r="G688" s="310" t="s">
        <v>2898</v>
      </c>
      <c r="H688" s="310" t="s">
        <v>2898</v>
      </c>
      <c r="I688" s="310" t="s">
        <v>2898</v>
      </c>
      <c r="J688" s="310" t="s">
        <v>2898</v>
      </c>
      <c r="K688" s="310" t="s">
        <v>2898</v>
      </c>
      <c r="L688" s="310" t="s">
        <v>2898</v>
      </c>
      <c r="M688" s="310" t="s">
        <v>2898</v>
      </c>
      <c r="N688" s="310" t="s">
        <v>2898</v>
      </c>
      <c r="O688" s="310" t="s">
        <v>2898</v>
      </c>
      <c r="P688" s="310" t="s">
        <v>2898</v>
      </c>
      <c r="Q688" s="310" t="s">
        <v>2898</v>
      </c>
      <c r="R688" s="310" t="s">
        <v>2898</v>
      </c>
      <c r="S688" s="310" t="s">
        <v>2898</v>
      </c>
      <c r="T688" s="310" t="s">
        <v>2898</v>
      </c>
      <c r="U688" s="310" t="s">
        <v>2898</v>
      </c>
      <c r="V688" s="310" t="s">
        <v>2898</v>
      </c>
      <c r="W688" s="310" t="s">
        <v>2898</v>
      </c>
      <c r="X688" s="310" t="s">
        <v>2898</v>
      </c>
      <c r="Y688" s="310" t="s">
        <v>2898</v>
      </c>
      <c r="Z688" s="310" t="s">
        <v>2898</v>
      </c>
      <c r="AA688" s="310" t="s">
        <v>2898</v>
      </c>
      <c r="AB688" s="310" t="s">
        <v>2898</v>
      </c>
      <c r="AC688" s="310" t="s">
        <v>2898</v>
      </c>
      <c r="AD688" s="310" t="s">
        <v>2898</v>
      </c>
      <c r="AE688" s="310" t="s">
        <v>2898</v>
      </c>
      <c r="AF688" s="310" t="s">
        <v>2898</v>
      </c>
      <c r="AG688" s="310" t="s">
        <v>2898</v>
      </c>
      <c r="AH688" s="310" t="s">
        <v>2898</v>
      </c>
      <c r="AI688" s="310" t="s">
        <v>2898</v>
      </c>
      <c r="AJ688" s="310" t="s">
        <v>2898</v>
      </c>
      <c r="AK688" s="310" t="s">
        <v>2898</v>
      </c>
      <c r="AL688" s="310" t="s">
        <v>2898</v>
      </c>
    </row>
    <row r="689" spans="3:38" hidden="1" outlineLevel="1" x14ac:dyDescent="0.3">
      <c r="C689" s="521" t="s">
        <v>3140</v>
      </c>
      <c r="D689" s="590" t="s">
        <v>3730</v>
      </c>
      <c r="E689" s="310" t="s">
        <v>2898</v>
      </c>
      <c r="F689" s="310" t="s">
        <v>2898</v>
      </c>
      <c r="G689" s="310" t="s">
        <v>2898</v>
      </c>
      <c r="H689" s="310" t="s">
        <v>2898</v>
      </c>
      <c r="I689" s="310" t="s">
        <v>2898</v>
      </c>
      <c r="J689" s="310" t="s">
        <v>2898</v>
      </c>
      <c r="K689" s="310" t="s">
        <v>2898</v>
      </c>
      <c r="L689" s="310" t="s">
        <v>2898</v>
      </c>
      <c r="M689" s="310" t="s">
        <v>2898</v>
      </c>
      <c r="N689" s="310" t="s">
        <v>2898</v>
      </c>
      <c r="O689" s="310" t="s">
        <v>2898</v>
      </c>
      <c r="P689" s="310" t="s">
        <v>2898</v>
      </c>
      <c r="Q689" s="310" t="s">
        <v>2898</v>
      </c>
      <c r="R689" s="310" t="s">
        <v>2898</v>
      </c>
      <c r="S689" s="310" t="s">
        <v>2898</v>
      </c>
      <c r="T689" s="310" t="s">
        <v>2898</v>
      </c>
      <c r="U689" s="310" t="s">
        <v>2898</v>
      </c>
      <c r="V689" s="310" t="s">
        <v>2898</v>
      </c>
      <c r="W689" s="310" t="s">
        <v>2898</v>
      </c>
      <c r="X689" s="310" t="s">
        <v>2898</v>
      </c>
      <c r="Y689" s="310" t="s">
        <v>2898</v>
      </c>
      <c r="Z689" s="310" t="s">
        <v>2898</v>
      </c>
      <c r="AA689" s="310" t="s">
        <v>2898</v>
      </c>
      <c r="AB689" s="310" t="s">
        <v>2898</v>
      </c>
      <c r="AC689" s="310" t="s">
        <v>2898</v>
      </c>
      <c r="AD689" s="310" t="s">
        <v>2898</v>
      </c>
      <c r="AE689" s="310" t="s">
        <v>2898</v>
      </c>
      <c r="AF689" s="310" t="s">
        <v>2898</v>
      </c>
      <c r="AG689" s="310" t="s">
        <v>2898</v>
      </c>
      <c r="AH689" s="310" t="s">
        <v>2898</v>
      </c>
      <c r="AI689" s="310" t="s">
        <v>2898</v>
      </c>
      <c r="AJ689" s="310" t="s">
        <v>2898</v>
      </c>
      <c r="AK689" s="310" t="s">
        <v>2898</v>
      </c>
      <c r="AL689" s="310" t="s">
        <v>2898</v>
      </c>
    </row>
    <row r="690" spans="3:38" hidden="1" outlineLevel="1" x14ac:dyDescent="0.3">
      <c r="C690" s="521" t="s">
        <v>3140</v>
      </c>
      <c r="D690" s="590" t="s">
        <v>3731</v>
      </c>
      <c r="E690" s="310" t="s">
        <v>2898</v>
      </c>
      <c r="F690" s="310" t="s">
        <v>2898</v>
      </c>
      <c r="G690" s="310" t="s">
        <v>2898</v>
      </c>
      <c r="H690" s="310" t="s">
        <v>2898</v>
      </c>
      <c r="I690" s="310" t="s">
        <v>2898</v>
      </c>
      <c r="J690" s="310" t="s">
        <v>2898</v>
      </c>
      <c r="K690" s="310" t="s">
        <v>2898</v>
      </c>
      <c r="L690" s="310" t="s">
        <v>2898</v>
      </c>
      <c r="M690" s="310" t="s">
        <v>2898</v>
      </c>
      <c r="N690" s="310" t="s">
        <v>2898</v>
      </c>
      <c r="O690" s="310" t="s">
        <v>2898</v>
      </c>
      <c r="P690" s="310" t="s">
        <v>2898</v>
      </c>
      <c r="Q690" s="310" t="s">
        <v>2898</v>
      </c>
      <c r="R690" s="310" t="s">
        <v>2898</v>
      </c>
      <c r="S690" s="310" t="s">
        <v>2898</v>
      </c>
      <c r="T690" s="310" t="s">
        <v>2898</v>
      </c>
      <c r="U690" s="310" t="s">
        <v>2898</v>
      </c>
      <c r="V690" s="310" t="s">
        <v>2898</v>
      </c>
      <c r="W690" s="310" t="s">
        <v>2898</v>
      </c>
      <c r="X690" s="310" t="s">
        <v>2898</v>
      </c>
      <c r="Y690" s="310" t="s">
        <v>2898</v>
      </c>
      <c r="Z690" s="310" t="s">
        <v>2898</v>
      </c>
      <c r="AA690" s="310" t="s">
        <v>2898</v>
      </c>
      <c r="AB690" s="310" t="s">
        <v>2898</v>
      </c>
      <c r="AC690" s="310" t="s">
        <v>2898</v>
      </c>
      <c r="AD690" s="310" t="s">
        <v>2898</v>
      </c>
      <c r="AE690" s="310" t="s">
        <v>2898</v>
      </c>
      <c r="AF690" s="310" t="s">
        <v>2898</v>
      </c>
      <c r="AG690" s="310" t="s">
        <v>2898</v>
      </c>
      <c r="AH690" s="310" t="s">
        <v>2898</v>
      </c>
      <c r="AI690" s="310" t="s">
        <v>2898</v>
      </c>
      <c r="AJ690" s="310" t="s">
        <v>2898</v>
      </c>
      <c r="AK690" s="310" t="s">
        <v>2898</v>
      </c>
      <c r="AL690" s="310" t="s">
        <v>2898</v>
      </c>
    </row>
    <row r="691" spans="3:38" hidden="1" outlineLevel="1" x14ac:dyDescent="0.3">
      <c r="C691" s="521" t="s">
        <v>3140</v>
      </c>
      <c r="D691" s="590" t="s">
        <v>3732</v>
      </c>
      <c r="E691" s="310" t="s">
        <v>2898</v>
      </c>
      <c r="F691" s="310" t="s">
        <v>2898</v>
      </c>
      <c r="G691" s="310" t="s">
        <v>2898</v>
      </c>
      <c r="H691" s="310" t="s">
        <v>2898</v>
      </c>
      <c r="I691" s="310" t="s">
        <v>2898</v>
      </c>
      <c r="J691" s="310" t="s">
        <v>2898</v>
      </c>
      <c r="K691" s="310" t="s">
        <v>2898</v>
      </c>
      <c r="L691" s="310" t="s">
        <v>2898</v>
      </c>
      <c r="M691" s="310" t="s">
        <v>2898</v>
      </c>
      <c r="N691" s="310" t="s">
        <v>2898</v>
      </c>
      <c r="O691" s="310" t="s">
        <v>2898</v>
      </c>
      <c r="P691" s="310" t="s">
        <v>2898</v>
      </c>
      <c r="Q691" s="310" t="s">
        <v>2898</v>
      </c>
      <c r="R691" s="310" t="s">
        <v>2898</v>
      </c>
      <c r="S691" s="310" t="s">
        <v>2898</v>
      </c>
      <c r="T691" s="310" t="s">
        <v>2898</v>
      </c>
      <c r="U691" s="310" t="s">
        <v>2898</v>
      </c>
      <c r="V691" s="310" t="s">
        <v>2898</v>
      </c>
      <c r="W691" s="310" t="s">
        <v>2898</v>
      </c>
      <c r="X691" s="310" t="s">
        <v>2898</v>
      </c>
      <c r="Y691" s="310" t="s">
        <v>2898</v>
      </c>
      <c r="Z691" s="310" t="s">
        <v>2898</v>
      </c>
      <c r="AA691" s="310" t="s">
        <v>2898</v>
      </c>
      <c r="AB691" s="310" t="s">
        <v>2898</v>
      </c>
      <c r="AC691" s="310" t="s">
        <v>2898</v>
      </c>
      <c r="AD691" s="310" t="s">
        <v>2898</v>
      </c>
      <c r="AE691" s="310" t="s">
        <v>2898</v>
      </c>
      <c r="AF691" s="310" t="s">
        <v>2898</v>
      </c>
      <c r="AG691" s="310" t="s">
        <v>2898</v>
      </c>
      <c r="AH691" s="310" t="s">
        <v>2898</v>
      </c>
      <c r="AI691" s="310" t="s">
        <v>2898</v>
      </c>
      <c r="AJ691" s="310" t="s">
        <v>2898</v>
      </c>
      <c r="AK691" s="310" t="s">
        <v>2898</v>
      </c>
      <c r="AL691" s="310" t="s">
        <v>2898</v>
      </c>
    </row>
    <row r="692" spans="3:38" hidden="1" outlineLevel="1" x14ac:dyDescent="0.3">
      <c r="C692" s="521" t="s">
        <v>3140</v>
      </c>
      <c r="D692" s="590" t="s">
        <v>3733</v>
      </c>
      <c r="E692" s="310" t="s">
        <v>2898</v>
      </c>
      <c r="F692" s="310" t="s">
        <v>2898</v>
      </c>
      <c r="G692" s="310" t="s">
        <v>2898</v>
      </c>
      <c r="H692" s="310" t="s">
        <v>2898</v>
      </c>
      <c r="I692" s="310" t="s">
        <v>2898</v>
      </c>
      <c r="J692" s="310" t="s">
        <v>2898</v>
      </c>
      <c r="K692" s="310" t="s">
        <v>2898</v>
      </c>
      <c r="L692" s="310" t="s">
        <v>2898</v>
      </c>
      <c r="M692" s="310" t="s">
        <v>2898</v>
      </c>
      <c r="N692" s="310" t="s">
        <v>2898</v>
      </c>
      <c r="O692" s="310" t="s">
        <v>2898</v>
      </c>
      <c r="P692" s="310" t="s">
        <v>2898</v>
      </c>
      <c r="Q692" s="310" t="s">
        <v>2898</v>
      </c>
      <c r="R692" s="310" t="s">
        <v>2898</v>
      </c>
      <c r="S692" s="310" t="s">
        <v>2898</v>
      </c>
      <c r="T692" s="310" t="s">
        <v>2898</v>
      </c>
      <c r="U692" s="310" t="s">
        <v>2898</v>
      </c>
      <c r="V692" s="310" t="s">
        <v>2898</v>
      </c>
      <c r="W692" s="310" t="s">
        <v>2898</v>
      </c>
      <c r="X692" s="310" t="s">
        <v>2898</v>
      </c>
      <c r="Y692" s="310" t="s">
        <v>2898</v>
      </c>
      <c r="Z692" s="310" t="s">
        <v>2898</v>
      </c>
      <c r="AA692" s="310" t="s">
        <v>2898</v>
      </c>
      <c r="AB692" s="310" t="s">
        <v>2898</v>
      </c>
      <c r="AC692" s="310" t="s">
        <v>2898</v>
      </c>
      <c r="AD692" s="310" t="s">
        <v>2898</v>
      </c>
      <c r="AE692" s="310" t="s">
        <v>2898</v>
      </c>
      <c r="AF692" s="310" t="s">
        <v>2898</v>
      </c>
      <c r="AG692" s="310" t="s">
        <v>2898</v>
      </c>
      <c r="AH692" s="310" t="s">
        <v>2898</v>
      </c>
      <c r="AI692" s="310" t="s">
        <v>2898</v>
      </c>
      <c r="AJ692" s="310" t="s">
        <v>2898</v>
      </c>
      <c r="AK692" s="310" t="s">
        <v>2898</v>
      </c>
      <c r="AL692" s="310" t="s">
        <v>2898</v>
      </c>
    </row>
    <row r="693" spans="3:38" hidden="1" outlineLevel="1" x14ac:dyDescent="0.3">
      <c r="C693" s="521" t="s">
        <v>3140</v>
      </c>
      <c r="D693" s="590" t="s">
        <v>3734</v>
      </c>
      <c r="E693" s="310" t="s">
        <v>2898</v>
      </c>
      <c r="F693" s="310" t="s">
        <v>2898</v>
      </c>
      <c r="G693" s="310" t="s">
        <v>2898</v>
      </c>
      <c r="H693" s="310" t="s">
        <v>2898</v>
      </c>
      <c r="I693" s="310" t="s">
        <v>2898</v>
      </c>
      <c r="J693" s="310" t="s">
        <v>2898</v>
      </c>
      <c r="K693" s="310" t="s">
        <v>2898</v>
      </c>
      <c r="L693" s="310" t="s">
        <v>2898</v>
      </c>
      <c r="M693" s="310" t="s">
        <v>2898</v>
      </c>
      <c r="N693" s="310" t="s">
        <v>2898</v>
      </c>
      <c r="O693" s="310" t="s">
        <v>2898</v>
      </c>
      <c r="P693" s="310" t="s">
        <v>2898</v>
      </c>
      <c r="Q693" s="310" t="s">
        <v>2898</v>
      </c>
      <c r="R693" s="310" t="s">
        <v>2898</v>
      </c>
      <c r="S693" s="310" t="s">
        <v>2898</v>
      </c>
      <c r="T693" s="310" t="s">
        <v>2898</v>
      </c>
      <c r="U693" s="310" t="s">
        <v>2898</v>
      </c>
      <c r="V693" s="310" t="s">
        <v>2898</v>
      </c>
      <c r="W693" s="310" t="s">
        <v>2898</v>
      </c>
      <c r="X693" s="310" t="s">
        <v>2898</v>
      </c>
      <c r="Y693" s="310" t="s">
        <v>2898</v>
      </c>
      <c r="Z693" s="310" t="s">
        <v>2898</v>
      </c>
      <c r="AA693" s="310" t="s">
        <v>2898</v>
      </c>
      <c r="AB693" s="310" t="s">
        <v>2898</v>
      </c>
      <c r="AC693" s="310" t="s">
        <v>2898</v>
      </c>
      <c r="AD693" s="310" t="s">
        <v>2898</v>
      </c>
      <c r="AE693" s="310" t="s">
        <v>2898</v>
      </c>
      <c r="AF693" s="310" t="s">
        <v>2898</v>
      </c>
      <c r="AG693" s="310" t="s">
        <v>2898</v>
      </c>
      <c r="AH693" s="310" t="s">
        <v>2898</v>
      </c>
      <c r="AI693" s="310" t="s">
        <v>2898</v>
      </c>
      <c r="AJ693" s="310" t="s">
        <v>2898</v>
      </c>
      <c r="AK693" s="310" t="s">
        <v>2898</v>
      </c>
      <c r="AL693" s="310" t="s">
        <v>2898</v>
      </c>
    </row>
    <row r="694" spans="3:38" hidden="1" outlineLevel="1" x14ac:dyDescent="0.3">
      <c r="C694" s="521" t="s">
        <v>3140</v>
      </c>
      <c r="D694" s="590" t="s">
        <v>3735</v>
      </c>
      <c r="E694" s="310" t="s">
        <v>2898</v>
      </c>
      <c r="F694" s="310" t="s">
        <v>2898</v>
      </c>
      <c r="G694" s="310" t="s">
        <v>2898</v>
      </c>
      <c r="H694" s="310" t="s">
        <v>2898</v>
      </c>
      <c r="I694" s="310" t="s">
        <v>2898</v>
      </c>
      <c r="J694" s="310" t="s">
        <v>2898</v>
      </c>
      <c r="K694" s="310" t="s">
        <v>2898</v>
      </c>
      <c r="L694" s="310" t="s">
        <v>2898</v>
      </c>
      <c r="M694" s="310" t="s">
        <v>2898</v>
      </c>
      <c r="N694" s="310" t="s">
        <v>2898</v>
      </c>
      <c r="O694" s="310" t="s">
        <v>2898</v>
      </c>
      <c r="P694" s="310" t="s">
        <v>2898</v>
      </c>
      <c r="Q694" s="310" t="s">
        <v>2898</v>
      </c>
      <c r="R694" s="310" t="s">
        <v>2898</v>
      </c>
      <c r="S694" s="310" t="s">
        <v>2898</v>
      </c>
      <c r="T694" s="310" t="s">
        <v>2898</v>
      </c>
      <c r="U694" s="310" t="s">
        <v>2898</v>
      </c>
      <c r="V694" s="310" t="s">
        <v>2898</v>
      </c>
      <c r="W694" s="310" t="s">
        <v>2898</v>
      </c>
      <c r="X694" s="310" t="s">
        <v>2898</v>
      </c>
      <c r="Y694" s="310" t="s">
        <v>2898</v>
      </c>
      <c r="Z694" s="310" t="s">
        <v>2898</v>
      </c>
      <c r="AA694" s="310" t="s">
        <v>2898</v>
      </c>
      <c r="AB694" s="310" t="s">
        <v>2898</v>
      </c>
      <c r="AC694" s="310" t="s">
        <v>2898</v>
      </c>
      <c r="AD694" s="310" t="s">
        <v>2898</v>
      </c>
      <c r="AE694" s="310" t="s">
        <v>2898</v>
      </c>
      <c r="AF694" s="310" t="s">
        <v>2898</v>
      </c>
      <c r="AG694" s="310" t="s">
        <v>2898</v>
      </c>
      <c r="AH694" s="310" t="s">
        <v>2898</v>
      </c>
      <c r="AI694" s="310" t="s">
        <v>2898</v>
      </c>
      <c r="AJ694" s="310" t="s">
        <v>2898</v>
      </c>
      <c r="AK694" s="310" t="s">
        <v>2898</v>
      </c>
      <c r="AL694" s="310" t="s">
        <v>2898</v>
      </c>
    </row>
    <row r="695" spans="3:38" hidden="1" outlineLevel="1" x14ac:dyDescent="0.3">
      <c r="C695" s="521"/>
      <c r="D695" s="590"/>
      <c r="E695" s="310"/>
      <c r="F695" s="310"/>
      <c r="G695" s="310"/>
      <c r="H695" s="310"/>
      <c r="I695" s="310"/>
      <c r="J695" s="310"/>
      <c r="K695" s="310"/>
      <c r="L695" s="310"/>
      <c r="M695" s="310"/>
      <c r="N695" s="310"/>
      <c r="O695" s="310"/>
      <c r="P695" s="310"/>
      <c r="Q695" s="310"/>
      <c r="R695" s="310"/>
      <c r="S695" s="310"/>
      <c r="T695" s="310"/>
      <c r="U695" s="310"/>
      <c r="V695" s="310"/>
      <c r="W695" s="310"/>
      <c r="X695" s="310"/>
      <c r="Y695" s="310"/>
      <c r="Z695" s="310"/>
      <c r="AA695" s="310"/>
      <c r="AB695" s="310"/>
      <c r="AC695" s="310"/>
      <c r="AD695" s="310"/>
      <c r="AE695" s="310"/>
      <c r="AF695" s="310"/>
      <c r="AG695" s="310"/>
      <c r="AH695" s="310"/>
      <c r="AI695" s="310"/>
      <c r="AJ695" s="310"/>
      <c r="AK695" s="310"/>
      <c r="AL695" s="310"/>
    </row>
    <row r="696" spans="3:38" hidden="1" outlineLevel="1" x14ac:dyDescent="0.3">
      <c r="C696" s="521"/>
      <c r="D696" s="590"/>
      <c r="E696" s="310"/>
      <c r="F696" s="310"/>
      <c r="G696" s="310"/>
      <c r="H696" s="310"/>
      <c r="I696" s="310"/>
      <c r="J696" s="310"/>
      <c r="K696" s="310"/>
      <c r="L696" s="310"/>
      <c r="M696" s="310"/>
      <c r="N696" s="310"/>
      <c r="O696" s="310"/>
      <c r="P696" s="310"/>
      <c r="Q696" s="310"/>
      <c r="R696" s="310"/>
      <c r="S696" s="310"/>
      <c r="T696" s="310"/>
      <c r="U696" s="310"/>
      <c r="V696" s="310"/>
      <c r="W696" s="310"/>
      <c r="X696" s="310"/>
      <c r="Y696" s="310"/>
      <c r="Z696" s="310"/>
      <c r="AA696" s="310"/>
      <c r="AB696" s="310"/>
      <c r="AC696" s="310"/>
      <c r="AD696" s="310"/>
      <c r="AE696" s="310"/>
      <c r="AF696" s="310"/>
      <c r="AG696" s="310"/>
      <c r="AH696" s="310"/>
      <c r="AI696" s="310"/>
      <c r="AJ696" s="310"/>
      <c r="AK696" s="310"/>
      <c r="AL696" s="310"/>
    </row>
    <row r="697" spans="3:38" hidden="1" outlineLevel="1" x14ac:dyDescent="0.3">
      <c r="C697" s="521" t="s">
        <v>3140</v>
      </c>
      <c r="D697" s="590" t="s">
        <v>3736</v>
      </c>
      <c r="E697" s="310" t="s">
        <v>2898</v>
      </c>
      <c r="F697" s="310" t="s">
        <v>2898</v>
      </c>
      <c r="G697" s="310" t="s">
        <v>2898</v>
      </c>
      <c r="H697" s="310" t="s">
        <v>2898</v>
      </c>
      <c r="I697" s="310" t="s">
        <v>2898</v>
      </c>
      <c r="J697" s="310" t="s">
        <v>2898</v>
      </c>
      <c r="K697" s="310" t="s">
        <v>2898</v>
      </c>
      <c r="L697" s="310" t="s">
        <v>2898</v>
      </c>
      <c r="M697" s="310" t="s">
        <v>2898</v>
      </c>
      <c r="N697" s="310" t="s">
        <v>2898</v>
      </c>
      <c r="O697" s="310" t="s">
        <v>2898</v>
      </c>
      <c r="P697" s="310" t="s">
        <v>2898</v>
      </c>
      <c r="Q697" s="310" t="s">
        <v>2898</v>
      </c>
      <c r="R697" s="310" t="s">
        <v>2898</v>
      </c>
      <c r="S697" s="310" t="s">
        <v>2898</v>
      </c>
      <c r="T697" s="310" t="s">
        <v>2898</v>
      </c>
      <c r="U697" s="310" t="s">
        <v>2898</v>
      </c>
      <c r="V697" s="310" t="s">
        <v>2898</v>
      </c>
      <c r="W697" s="310" t="s">
        <v>2898</v>
      </c>
      <c r="X697" s="310" t="s">
        <v>2898</v>
      </c>
      <c r="Y697" s="310" t="s">
        <v>2898</v>
      </c>
      <c r="Z697" s="310" t="s">
        <v>2898</v>
      </c>
      <c r="AA697" s="310" t="s">
        <v>2898</v>
      </c>
      <c r="AB697" s="310" t="s">
        <v>2898</v>
      </c>
      <c r="AC697" s="310" t="s">
        <v>2898</v>
      </c>
      <c r="AD697" s="310" t="s">
        <v>2898</v>
      </c>
      <c r="AE697" s="310" t="s">
        <v>2898</v>
      </c>
      <c r="AF697" s="310" t="s">
        <v>2898</v>
      </c>
      <c r="AG697" s="310" t="s">
        <v>2898</v>
      </c>
      <c r="AH697" s="310" t="s">
        <v>2898</v>
      </c>
      <c r="AI697" s="310" t="s">
        <v>2898</v>
      </c>
      <c r="AJ697" s="310" t="s">
        <v>2898</v>
      </c>
      <c r="AK697" s="310" t="s">
        <v>2898</v>
      </c>
      <c r="AL697" s="310" t="s">
        <v>2898</v>
      </c>
    </row>
    <row r="698" spans="3:38" hidden="1" outlineLevel="1" x14ac:dyDescent="0.3">
      <c r="C698" s="521" t="s">
        <v>3140</v>
      </c>
      <c r="D698" s="590" t="s">
        <v>3737</v>
      </c>
      <c r="E698" s="310" t="s">
        <v>2898</v>
      </c>
      <c r="F698" s="310" t="s">
        <v>2898</v>
      </c>
      <c r="G698" s="310" t="s">
        <v>2898</v>
      </c>
      <c r="H698" s="310" t="s">
        <v>2898</v>
      </c>
      <c r="I698" s="310" t="s">
        <v>2898</v>
      </c>
      <c r="J698" s="310" t="s">
        <v>2898</v>
      </c>
      <c r="K698" s="310" t="s">
        <v>2898</v>
      </c>
      <c r="L698" s="310" t="s">
        <v>2898</v>
      </c>
      <c r="M698" s="310" t="s">
        <v>2898</v>
      </c>
      <c r="N698" s="310" t="s">
        <v>2898</v>
      </c>
      <c r="O698" s="310" t="s">
        <v>2898</v>
      </c>
      <c r="P698" s="310" t="s">
        <v>2898</v>
      </c>
      <c r="Q698" s="310" t="s">
        <v>2898</v>
      </c>
      <c r="R698" s="310" t="s">
        <v>2898</v>
      </c>
      <c r="S698" s="310" t="s">
        <v>2898</v>
      </c>
      <c r="T698" s="310" t="s">
        <v>2898</v>
      </c>
      <c r="U698" s="310" t="s">
        <v>2898</v>
      </c>
      <c r="V698" s="310" t="s">
        <v>2898</v>
      </c>
      <c r="W698" s="310" t="s">
        <v>2898</v>
      </c>
      <c r="X698" s="310" t="s">
        <v>2898</v>
      </c>
      <c r="Y698" s="310" t="s">
        <v>2898</v>
      </c>
      <c r="Z698" s="310" t="s">
        <v>2898</v>
      </c>
      <c r="AA698" s="310" t="s">
        <v>2898</v>
      </c>
      <c r="AB698" s="310" t="s">
        <v>2898</v>
      </c>
      <c r="AC698" s="310" t="s">
        <v>2898</v>
      </c>
      <c r="AD698" s="310" t="s">
        <v>2898</v>
      </c>
      <c r="AE698" s="310" t="s">
        <v>2898</v>
      </c>
      <c r="AF698" s="310" t="s">
        <v>2898</v>
      </c>
      <c r="AG698" s="310" t="s">
        <v>2898</v>
      </c>
      <c r="AH698" s="310" t="s">
        <v>2898</v>
      </c>
      <c r="AI698" s="310" t="s">
        <v>2898</v>
      </c>
      <c r="AJ698" s="310" t="s">
        <v>2898</v>
      </c>
      <c r="AK698" s="310" t="s">
        <v>2898</v>
      </c>
      <c r="AL698" s="310" t="s">
        <v>2898</v>
      </c>
    </row>
    <row r="699" spans="3:38" hidden="1" outlineLevel="1" x14ac:dyDescent="0.3">
      <c r="C699" s="521" t="s">
        <v>3140</v>
      </c>
      <c r="D699" s="590" t="s">
        <v>3738</v>
      </c>
      <c r="E699" s="310" t="s">
        <v>2898</v>
      </c>
      <c r="F699" s="310" t="s">
        <v>2898</v>
      </c>
      <c r="G699" s="310" t="s">
        <v>2898</v>
      </c>
      <c r="H699" s="310" t="s">
        <v>2898</v>
      </c>
      <c r="I699" s="310" t="s">
        <v>2898</v>
      </c>
      <c r="J699" s="310" t="s">
        <v>2898</v>
      </c>
      <c r="K699" s="310" t="s">
        <v>2898</v>
      </c>
      <c r="L699" s="310" t="s">
        <v>2898</v>
      </c>
      <c r="M699" s="310" t="s">
        <v>2898</v>
      </c>
      <c r="N699" s="310" t="s">
        <v>2898</v>
      </c>
      <c r="O699" s="310" t="s">
        <v>2898</v>
      </c>
      <c r="P699" s="310" t="s">
        <v>2898</v>
      </c>
      <c r="Q699" s="310" t="s">
        <v>2898</v>
      </c>
      <c r="R699" s="310" t="s">
        <v>2898</v>
      </c>
      <c r="S699" s="310" t="s">
        <v>2898</v>
      </c>
      <c r="T699" s="310" t="s">
        <v>2898</v>
      </c>
      <c r="U699" s="310" t="s">
        <v>2898</v>
      </c>
      <c r="V699" s="310" t="s">
        <v>2898</v>
      </c>
      <c r="W699" s="310" t="s">
        <v>2898</v>
      </c>
      <c r="X699" s="310" t="s">
        <v>2898</v>
      </c>
      <c r="Y699" s="310" t="s">
        <v>2898</v>
      </c>
      <c r="Z699" s="310" t="s">
        <v>2898</v>
      </c>
      <c r="AA699" s="310" t="s">
        <v>2898</v>
      </c>
      <c r="AB699" s="310" t="s">
        <v>2898</v>
      </c>
      <c r="AC699" s="310" t="s">
        <v>2898</v>
      </c>
      <c r="AD699" s="310" t="s">
        <v>2898</v>
      </c>
      <c r="AE699" s="310" t="s">
        <v>2898</v>
      </c>
      <c r="AF699" s="310" t="s">
        <v>2898</v>
      </c>
      <c r="AG699" s="310" t="s">
        <v>2898</v>
      </c>
      <c r="AH699" s="310" t="s">
        <v>2898</v>
      </c>
      <c r="AI699" s="310" t="s">
        <v>2898</v>
      </c>
      <c r="AJ699" s="310" t="s">
        <v>2898</v>
      </c>
      <c r="AK699" s="310" t="s">
        <v>2898</v>
      </c>
      <c r="AL699" s="310" t="s">
        <v>2898</v>
      </c>
    </row>
    <row r="700" spans="3:38" hidden="1" outlineLevel="1" x14ac:dyDescent="0.3">
      <c r="C700" s="521" t="s">
        <v>3140</v>
      </c>
      <c r="D700" s="590" t="s">
        <v>3739</v>
      </c>
      <c r="E700" s="310" t="s">
        <v>2898</v>
      </c>
      <c r="F700" s="310" t="s">
        <v>2898</v>
      </c>
      <c r="G700" s="310" t="s">
        <v>2898</v>
      </c>
      <c r="H700" s="310" t="s">
        <v>2898</v>
      </c>
      <c r="I700" s="310" t="s">
        <v>2898</v>
      </c>
      <c r="J700" s="310" t="s">
        <v>2898</v>
      </c>
      <c r="K700" s="310" t="s">
        <v>2898</v>
      </c>
      <c r="L700" s="310" t="s">
        <v>2898</v>
      </c>
      <c r="M700" s="310" t="s">
        <v>2898</v>
      </c>
      <c r="N700" s="310" t="s">
        <v>2898</v>
      </c>
      <c r="O700" s="310" t="s">
        <v>2898</v>
      </c>
      <c r="P700" s="310" t="s">
        <v>2898</v>
      </c>
      <c r="Q700" s="310" t="s">
        <v>2898</v>
      </c>
      <c r="R700" s="310" t="s">
        <v>2898</v>
      </c>
      <c r="S700" s="310" t="s">
        <v>2898</v>
      </c>
      <c r="T700" s="310" t="s">
        <v>2898</v>
      </c>
      <c r="U700" s="310" t="s">
        <v>2898</v>
      </c>
      <c r="V700" s="310" t="s">
        <v>2898</v>
      </c>
      <c r="W700" s="310" t="s">
        <v>2898</v>
      </c>
      <c r="X700" s="310" t="s">
        <v>2898</v>
      </c>
      <c r="Y700" s="310" t="s">
        <v>2898</v>
      </c>
      <c r="Z700" s="310" t="s">
        <v>2898</v>
      </c>
      <c r="AA700" s="310" t="s">
        <v>2898</v>
      </c>
      <c r="AB700" s="310" t="s">
        <v>2898</v>
      </c>
      <c r="AC700" s="310" t="s">
        <v>2898</v>
      </c>
      <c r="AD700" s="310" t="s">
        <v>2898</v>
      </c>
      <c r="AE700" s="310" t="s">
        <v>2898</v>
      </c>
      <c r="AF700" s="310" t="s">
        <v>2898</v>
      </c>
      <c r="AG700" s="310" t="s">
        <v>2898</v>
      </c>
      <c r="AH700" s="310" t="s">
        <v>2898</v>
      </c>
      <c r="AI700" s="310" t="s">
        <v>2898</v>
      </c>
      <c r="AJ700" s="310" t="s">
        <v>2898</v>
      </c>
      <c r="AK700" s="310" t="s">
        <v>2898</v>
      </c>
      <c r="AL700" s="310" t="s">
        <v>2898</v>
      </c>
    </row>
    <row r="701" spans="3:38" hidden="1" outlineLevel="1" x14ac:dyDescent="0.3">
      <c r="C701" s="521" t="s">
        <v>3140</v>
      </c>
      <c r="D701" s="590" t="s">
        <v>3740</v>
      </c>
      <c r="E701" s="310" t="s">
        <v>2898</v>
      </c>
      <c r="F701" s="310" t="s">
        <v>2898</v>
      </c>
      <c r="G701" s="310" t="s">
        <v>2898</v>
      </c>
      <c r="H701" s="310" t="s">
        <v>2898</v>
      </c>
      <c r="I701" s="310" t="s">
        <v>2898</v>
      </c>
      <c r="J701" s="310" t="s">
        <v>2898</v>
      </c>
      <c r="K701" s="310" t="s">
        <v>2898</v>
      </c>
      <c r="L701" s="310" t="s">
        <v>2898</v>
      </c>
      <c r="M701" s="310" t="s">
        <v>2898</v>
      </c>
      <c r="N701" s="310" t="s">
        <v>2898</v>
      </c>
      <c r="O701" s="310" t="s">
        <v>2898</v>
      </c>
      <c r="P701" s="310" t="s">
        <v>2898</v>
      </c>
      <c r="Q701" s="310" t="s">
        <v>2898</v>
      </c>
      <c r="R701" s="310" t="s">
        <v>2898</v>
      </c>
      <c r="S701" s="310" t="s">
        <v>2898</v>
      </c>
      <c r="T701" s="310" t="s">
        <v>2898</v>
      </c>
      <c r="U701" s="310" t="s">
        <v>2898</v>
      </c>
      <c r="V701" s="310" t="s">
        <v>2898</v>
      </c>
      <c r="W701" s="310" t="s">
        <v>2898</v>
      </c>
      <c r="X701" s="310" t="s">
        <v>2898</v>
      </c>
      <c r="Y701" s="310" t="s">
        <v>2898</v>
      </c>
      <c r="Z701" s="310" t="s">
        <v>2898</v>
      </c>
      <c r="AA701" s="310" t="s">
        <v>2898</v>
      </c>
      <c r="AB701" s="310" t="s">
        <v>2898</v>
      </c>
      <c r="AC701" s="310" t="s">
        <v>2898</v>
      </c>
      <c r="AD701" s="310" t="s">
        <v>2898</v>
      </c>
      <c r="AE701" s="310" t="s">
        <v>2898</v>
      </c>
      <c r="AF701" s="310" t="s">
        <v>2898</v>
      </c>
      <c r="AG701" s="310" t="s">
        <v>2898</v>
      </c>
      <c r="AH701" s="310" t="s">
        <v>2898</v>
      </c>
      <c r="AI701" s="310" t="s">
        <v>2898</v>
      </c>
      <c r="AJ701" s="310" t="s">
        <v>2898</v>
      </c>
      <c r="AK701" s="310" t="s">
        <v>2898</v>
      </c>
      <c r="AL701" s="310" t="s">
        <v>2898</v>
      </c>
    </row>
    <row r="702" spans="3:38" hidden="1" outlineLevel="1" x14ac:dyDescent="0.3">
      <c r="C702" s="521" t="s">
        <v>3140</v>
      </c>
      <c r="D702" s="590" t="s">
        <v>3741</v>
      </c>
      <c r="E702" s="310" t="s">
        <v>2898</v>
      </c>
      <c r="F702" s="310" t="s">
        <v>2898</v>
      </c>
      <c r="G702" s="310" t="s">
        <v>2898</v>
      </c>
      <c r="H702" s="310" t="s">
        <v>2898</v>
      </c>
      <c r="I702" s="310" t="s">
        <v>2898</v>
      </c>
      <c r="J702" s="310" t="s">
        <v>2898</v>
      </c>
      <c r="K702" s="310" t="s">
        <v>2898</v>
      </c>
      <c r="L702" s="310" t="s">
        <v>2898</v>
      </c>
      <c r="M702" s="310" t="s">
        <v>2898</v>
      </c>
      <c r="N702" s="310" t="s">
        <v>2898</v>
      </c>
      <c r="O702" s="310" t="s">
        <v>2898</v>
      </c>
      <c r="P702" s="310" t="s">
        <v>2898</v>
      </c>
      <c r="Q702" s="310" t="s">
        <v>2898</v>
      </c>
      <c r="R702" s="310" t="s">
        <v>2898</v>
      </c>
      <c r="S702" s="310" t="s">
        <v>2898</v>
      </c>
      <c r="T702" s="310" t="s">
        <v>2898</v>
      </c>
      <c r="U702" s="310" t="s">
        <v>2898</v>
      </c>
      <c r="V702" s="310" t="s">
        <v>2898</v>
      </c>
      <c r="W702" s="310" t="s">
        <v>2898</v>
      </c>
      <c r="X702" s="310" t="s">
        <v>2898</v>
      </c>
      <c r="Y702" s="310" t="s">
        <v>2898</v>
      </c>
      <c r="Z702" s="310" t="s">
        <v>2898</v>
      </c>
      <c r="AA702" s="310" t="s">
        <v>2898</v>
      </c>
      <c r="AB702" s="310" t="s">
        <v>2898</v>
      </c>
      <c r="AC702" s="310" t="s">
        <v>2898</v>
      </c>
      <c r="AD702" s="310" t="s">
        <v>2898</v>
      </c>
      <c r="AE702" s="310" t="s">
        <v>2898</v>
      </c>
      <c r="AF702" s="310" t="s">
        <v>2898</v>
      </c>
      <c r="AG702" s="310" t="s">
        <v>2898</v>
      </c>
      <c r="AH702" s="310" t="s">
        <v>2898</v>
      </c>
      <c r="AI702" s="310" t="s">
        <v>2898</v>
      </c>
      <c r="AJ702" s="310" t="s">
        <v>2898</v>
      </c>
      <c r="AK702" s="310" t="s">
        <v>2898</v>
      </c>
      <c r="AL702" s="310" t="s">
        <v>2898</v>
      </c>
    </row>
    <row r="703" spans="3:38" hidden="1" outlineLevel="1" x14ac:dyDescent="0.3">
      <c r="C703" s="521" t="s">
        <v>3140</v>
      </c>
      <c r="D703" s="590" t="s">
        <v>3742</v>
      </c>
      <c r="E703" s="310" t="s">
        <v>2898</v>
      </c>
      <c r="F703" s="310" t="s">
        <v>2898</v>
      </c>
      <c r="G703" s="310" t="s">
        <v>2898</v>
      </c>
      <c r="H703" s="310" t="s">
        <v>2898</v>
      </c>
      <c r="I703" s="310" t="s">
        <v>2898</v>
      </c>
      <c r="J703" s="310" t="s">
        <v>2898</v>
      </c>
      <c r="K703" s="310" t="s">
        <v>2898</v>
      </c>
      <c r="L703" s="310" t="s">
        <v>2898</v>
      </c>
      <c r="M703" s="310" t="s">
        <v>2898</v>
      </c>
      <c r="N703" s="310" t="s">
        <v>2898</v>
      </c>
      <c r="O703" s="310" t="s">
        <v>2898</v>
      </c>
      <c r="P703" s="310" t="s">
        <v>2898</v>
      </c>
      <c r="Q703" s="310" t="s">
        <v>2898</v>
      </c>
      <c r="R703" s="310" t="s">
        <v>2898</v>
      </c>
      <c r="S703" s="310" t="s">
        <v>2898</v>
      </c>
      <c r="T703" s="310" t="s">
        <v>2898</v>
      </c>
      <c r="U703" s="310" t="s">
        <v>2898</v>
      </c>
      <c r="V703" s="310" t="s">
        <v>2898</v>
      </c>
      <c r="W703" s="310" t="s">
        <v>2898</v>
      </c>
      <c r="X703" s="310" t="s">
        <v>2898</v>
      </c>
      <c r="Y703" s="310" t="s">
        <v>2898</v>
      </c>
      <c r="Z703" s="310" t="s">
        <v>2898</v>
      </c>
      <c r="AA703" s="310" t="s">
        <v>2898</v>
      </c>
      <c r="AB703" s="310" t="s">
        <v>2898</v>
      </c>
      <c r="AC703" s="310" t="s">
        <v>2898</v>
      </c>
      <c r="AD703" s="310" t="s">
        <v>2898</v>
      </c>
      <c r="AE703" s="310" t="s">
        <v>2898</v>
      </c>
      <c r="AF703" s="310" t="s">
        <v>2898</v>
      </c>
      <c r="AG703" s="310" t="s">
        <v>2898</v>
      </c>
      <c r="AH703" s="310" t="s">
        <v>2898</v>
      </c>
      <c r="AI703" s="310" t="s">
        <v>2898</v>
      </c>
      <c r="AJ703" s="310" t="s">
        <v>2898</v>
      </c>
      <c r="AK703" s="310" t="s">
        <v>2898</v>
      </c>
      <c r="AL703" s="310" t="s">
        <v>2898</v>
      </c>
    </row>
    <row r="704" spans="3:38" hidden="1" outlineLevel="1" x14ac:dyDescent="0.3">
      <c r="C704" s="521" t="s">
        <v>3140</v>
      </c>
      <c r="D704" s="590" t="s">
        <v>3743</v>
      </c>
      <c r="E704" s="310" t="s">
        <v>2898</v>
      </c>
      <c r="F704" s="310" t="s">
        <v>2898</v>
      </c>
      <c r="G704" s="310" t="s">
        <v>2898</v>
      </c>
      <c r="H704" s="310" t="s">
        <v>2898</v>
      </c>
      <c r="I704" s="310" t="s">
        <v>2898</v>
      </c>
      <c r="J704" s="310" t="s">
        <v>2898</v>
      </c>
      <c r="K704" s="310" t="s">
        <v>2898</v>
      </c>
      <c r="L704" s="310" t="s">
        <v>2898</v>
      </c>
      <c r="M704" s="310" t="s">
        <v>2898</v>
      </c>
      <c r="N704" s="310" t="s">
        <v>2898</v>
      </c>
      <c r="O704" s="310" t="s">
        <v>2898</v>
      </c>
      <c r="P704" s="310" t="s">
        <v>2898</v>
      </c>
      <c r="Q704" s="310" t="s">
        <v>2898</v>
      </c>
      <c r="R704" s="310" t="s">
        <v>2898</v>
      </c>
      <c r="S704" s="310" t="s">
        <v>2898</v>
      </c>
      <c r="T704" s="310" t="s">
        <v>2898</v>
      </c>
      <c r="U704" s="310" t="s">
        <v>2898</v>
      </c>
      <c r="V704" s="310" t="s">
        <v>2898</v>
      </c>
      <c r="W704" s="310" t="s">
        <v>2898</v>
      </c>
      <c r="X704" s="310" t="s">
        <v>2898</v>
      </c>
      <c r="Y704" s="310" t="s">
        <v>2898</v>
      </c>
      <c r="Z704" s="310" t="s">
        <v>2898</v>
      </c>
      <c r="AA704" s="310" t="s">
        <v>2898</v>
      </c>
      <c r="AB704" s="310" t="s">
        <v>2898</v>
      </c>
      <c r="AC704" s="310" t="s">
        <v>2898</v>
      </c>
      <c r="AD704" s="310" t="s">
        <v>2898</v>
      </c>
      <c r="AE704" s="310" t="s">
        <v>2898</v>
      </c>
      <c r="AF704" s="310" t="s">
        <v>2898</v>
      </c>
      <c r="AG704" s="310" t="s">
        <v>2898</v>
      </c>
      <c r="AH704" s="310" t="s">
        <v>2898</v>
      </c>
      <c r="AI704" s="310" t="s">
        <v>2898</v>
      </c>
      <c r="AJ704" s="310" t="s">
        <v>2898</v>
      </c>
      <c r="AK704" s="310" t="s">
        <v>2898</v>
      </c>
      <c r="AL704" s="310" t="s">
        <v>2898</v>
      </c>
    </row>
    <row r="705" spans="3:38" hidden="1" outlineLevel="1" x14ac:dyDescent="0.3">
      <c r="C705" s="521" t="s">
        <v>3140</v>
      </c>
      <c r="D705" s="590" t="s">
        <v>3744</v>
      </c>
      <c r="E705" s="310" t="s">
        <v>2898</v>
      </c>
      <c r="F705" s="310" t="s">
        <v>2898</v>
      </c>
      <c r="G705" s="310" t="s">
        <v>2898</v>
      </c>
      <c r="H705" s="310" t="s">
        <v>2898</v>
      </c>
      <c r="I705" s="310" t="s">
        <v>2898</v>
      </c>
      <c r="J705" s="310" t="s">
        <v>2898</v>
      </c>
      <c r="K705" s="310" t="s">
        <v>2898</v>
      </c>
      <c r="L705" s="310" t="s">
        <v>2898</v>
      </c>
      <c r="M705" s="310" t="s">
        <v>2898</v>
      </c>
      <c r="N705" s="310" t="s">
        <v>2898</v>
      </c>
      <c r="O705" s="310" t="s">
        <v>2898</v>
      </c>
      <c r="P705" s="310" t="s">
        <v>2898</v>
      </c>
      <c r="Q705" s="310" t="s">
        <v>2898</v>
      </c>
      <c r="R705" s="310" t="s">
        <v>2898</v>
      </c>
      <c r="S705" s="310" t="s">
        <v>2898</v>
      </c>
      <c r="T705" s="310" t="s">
        <v>2898</v>
      </c>
      <c r="U705" s="310" t="s">
        <v>2898</v>
      </c>
      <c r="V705" s="310" t="s">
        <v>2898</v>
      </c>
      <c r="W705" s="310" t="s">
        <v>2898</v>
      </c>
      <c r="X705" s="310" t="s">
        <v>2898</v>
      </c>
      <c r="Y705" s="310" t="s">
        <v>2898</v>
      </c>
      <c r="Z705" s="310" t="s">
        <v>2898</v>
      </c>
      <c r="AA705" s="310" t="s">
        <v>2898</v>
      </c>
      <c r="AB705" s="310" t="s">
        <v>2898</v>
      </c>
      <c r="AC705" s="310" t="s">
        <v>2898</v>
      </c>
      <c r="AD705" s="310" t="s">
        <v>2898</v>
      </c>
      <c r="AE705" s="310" t="s">
        <v>2898</v>
      </c>
      <c r="AF705" s="310" t="s">
        <v>2898</v>
      </c>
      <c r="AG705" s="310" t="s">
        <v>2898</v>
      </c>
      <c r="AH705" s="310" t="s">
        <v>2898</v>
      </c>
      <c r="AI705" s="310" t="s">
        <v>2898</v>
      </c>
      <c r="AJ705" s="310" t="s">
        <v>2898</v>
      </c>
      <c r="AK705" s="310" t="s">
        <v>2898</v>
      </c>
      <c r="AL705" s="310" t="s">
        <v>2898</v>
      </c>
    </row>
    <row r="706" spans="3:38" hidden="1" outlineLevel="1" x14ac:dyDescent="0.3">
      <c r="C706" s="521" t="s">
        <v>3140</v>
      </c>
      <c r="D706" s="590" t="s">
        <v>3745</v>
      </c>
      <c r="E706" s="310" t="s">
        <v>2898</v>
      </c>
      <c r="F706" s="310" t="s">
        <v>2898</v>
      </c>
      <c r="G706" s="310" t="s">
        <v>2898</v>
      </c>
      <c r="H706" s="310" t="s">
        <v>2898</v>
      </c>
      <c r="I706" s="310" t="s">
        <v>2898</v>
      </c>
      <c r="J706" s="310" t="s">
        <v>2898</v>
      </c>
      <c r="K706" s="310" t="s">
        <v>2898</v>
      </c>
      <c r="L706" s="310" t="s">
        <v>2898</v>
      </c>
      <c r="M706" s="310" t="s">
        <v>2898</v>
      </c>
      <c r="N706" s="310" t="s">
        <v>2898</v>
      </c>
      <c r="O706" s="310" t="s">
        <v>2898</v>
      </c>
      <c r="P706" s="310" t="s">
        <v>2898</v>
      </c>
      <c r="Q706" s="310" t="s">
        <v>2898</v>
      </c>
      <c r="R706" s="310" t="s">
        <v>2898</v>
      </c>
      <c r="S706" s="310" t="s">
        <v>2898</v>
      </c>
      <c r="T706" s="310" t="s">
        <v>2898</v>
      </c>
      <c r="U706" s="310" t="s">
        <v>2898</v>
      </c>
      <c r="V706" s="310" t="s">
        <v>2898</v>
      </c>
      <c r="W706" s="310" t="s">
        <v>2898</v>
      </c>
      <c r="X706" s="310" t="s">
        <v>2898</v>
      </c>
      <c r="Y706" s="310" t="s">
        <v>2898</v>
      </c>
      <c r="Z706" s="310" t="s">
        <v>2898</v>
      </c>
      <c r="AA706" s="310" t="s">
        <v>2898</v>
      </c>
      <c r="AB706" s="310" t="s">
        <v>2898</v>
      </c>
      <c r="AC706" s="310" t="s">
        <v>2898</v>
      </c>
      <c r="AD706" s="310" t="s">
        <v>2898</v>
      </c>
      <c r="AE706" s="310" t="s">
        <v>2898</v>
      </c>
      <c r="AF706" s="310" t="s">
        <v>2898</v>
      </c>
      <c r="AG706" s="310" t="s">
        <v>2898</v>
      </c>
      <c r="AH706" s="310" t="s">
        <v>2898</v>
      </c>
      <c r="AI706" s="310" t="s">
        <v>2898</v>
      </c>
      <c r="AJ706" s="310" t="s">
        <v>2898</v>
      </c>
      <c r="AK706" s="310" t="s">
        <v>2898</v>
      </c>
      <c r="AL706" s="310" t="s">
        <v>2898</v>
      </c>
    </row>
    <row r="707" spans="3:38" hidden="1" outlineLevel="1" x14ac:dyDescent="0.3">
      <c r="C707" s="521" t="s">
        <v>3140</v>
      </c>
      <c r="D707" s="590" t="s">
        <v>3746</v>
      </c>
      <c r="E707" s="310" t="s">
        <v>2898</v>
      </c>
      <c r="F707" s="310" t="s">
        <v>2898</v>
      </c>
      <c r="G707" s="310" t="s">
        <v>2898</v>
      </c>
      <c r="H707" s="310" t="s">
        <v>2898</v>
      </c>
      <c r="I707" s="310" t="s">
        <v>2898</v>
      </c>
      <c r="J707" s="310" t="s">
        <v>2898</v>
      </c>
      <c r="K707" s="310" t="s">
        <v>2898</v>
      </c>
      <c r="L707" s="310" t="s">
        <v>2898</v>
      </c>
      <c r="M707" s="310" t="s">
        <v>2898</v>
      </c>
      <c r="N707" s="310" t="s">
        <v>2898</v>
      </c>
      <c r="O707" s="310" t="s">
        <v>2898</v>
      </c>
      <c r="P707" s="310" t="s">
        <v>2898</v>
      </c>
      <c r="Q707" s="310" t="s">
        <v>2898</v>
      </c>
      <c r="R707" s="310" t="s">
        <v>2898</v>
      </c>
      <c r="S707" s="310" t="s">
        <v>2898</v>
      </c>
      <c r="T707" s="310" t="s">
        <v>2898</v>
      </c>
      <c r="U707" s="310" t="s">
        <v>2898</v>
      </c>
      <c r="V707" s="310" t="s">
        <v>2898</v>
      </c>
      <c r="W707" s="310" t="s">
        <v>2898</v>
      </c>
      <c r="X707" s="310" t="s">
        <v>2898</v>
      </c>
      <c r="Y707" s="310" t="s">
        <v>2898</v>
      </c>
      <c r="Z707" s="310" t="s">
        <v>2898</v>
      </c>
      <c r="AA707" s="310" t="s">
        <v>2898</v>
      </c>
      <c r="AB707" s="310" t="s">
        <v>2898</v>
      </c>
      <c r="AC707" s="310" t="s">
        <v>2898</v>
      </c>
      <c r="AD707" s="310" t="s">
        <v>2898</v>
      </c>
      <c r="AE707" s="310" t="s">
        <v>2898</v>
      </c>
      <c r="AF707" s="310" t="s">
        <v>2898</v>
      </c>
      <c r="AG707" s="310" t="s">
        <v>2898</v>
      </c>
      <c r="AH707" s="310" t="s">
        <v>2898</v>
      </c>
      <c r="AI707" s="310" t="s">
        <v>2898</v>
      </c>
      <c r="AJ707" s="310" t="s">
        <v>2898</v>
      </c>
      <c r="AK707" s="310" t="s">
        <v>2898</v>
      </c>
      <c r="AL707" s="310" t="s">
        <v>2898</v>
      </c>
    </row>
    <row r="708" spans="3:38" hidden="1" outlineLevel="1" x14ac:dyDescent="0.3">
      <c r="C708" s="521" t="s">
        <v>3140</v>
      </c>
      <c r="D708" s="590" t="s">
        <v>3747</v>
      </c>
      <c r="E708" s="310" t="s">
        <v>2898</v>
      </c>
      <c r="F708" s="310" t="s">
        <v>2898</v>
      </c>
      <c r="G708" s="310" t="s">
        <v>2898</v>
      </c>
      <c r="H708" s="310" t="s">
        <v>2898</v>
      </c>
      <c r="I708" s="310" t="s">
        <v>2898</v>
      </c>
      <c r="J708" s="310" t="s">
        <v>2898</v>
      </c>
      <c r="K708" s="310" t="s">
        <v>2898</v>
      </c>
      <c r="L708" s="310" t="s">
        <v>2898</v>
      </c>
      <c r="M708" s="310" t="s">
        <v>2898</v>
      </c>
      <c r="N708" s="310" t="s">
        <v>2898</v>
      </c>
      <c r="O708" s="310" t="s">
        <v>2898</v>
      </c>
      <c r="P708" s="310" t="s">
        <v>2898</v>
      </c>
      <c r="Q708" s="310" t="s">
        <v>2898</v>
      </c>
      <c r="R708" s="310" t="s">
        <v>2898</v>
      </c>
      <c r="S708" s="310" t="s">
        <v>2898</v>
      </c>
      <c r="T708" s="310" t="s">
        <v>2898</v>
      </c>
      <c r="U708" s="310" t="s">
        <v>2898</v>
      </c>
      <c r="V708" s="310" t="s">
        <v>2898</v>
      </c>
      <c r="W708" s="310" t="s">
        <v>2898</v>
      </c>
      <c r="X708" s="310" t="s">
        <v>2898</v>
      </c>
      <c r="Y708" s="310" t="s">
        <v>2898</v>
      </c>
      <c r="Z708" s="310" t="s">
        <v>2898</v>
      </c>
      <c r="AA708" s="310" t="s">
        <v>2898</v>
      </c>
      <c r="AB708" s="310" t="s">
        <v>2898</v>
      </c>
      <c r="AC708" s="310" t="s">
        <v>2898</v>
      </c>
      <c r="AD708" s="310" t="s">
        <v>2898</v>
      </c>
      <c r="AE708" s="310" t="s">
        <v>2898</v>
      </c>
      <c r="AF708" s="310" t="s">
        <v>2898</v>
      </c>
      <c r="AG708" s="310" t="s">
        <v>2898</v>
      </c>
      <c r="AH708" s="310" t="s">
        <v>2898</v>
      </c>
      <c r="AI708" s="310" t="s">
        <v>2898</v>
      </c>
      <c r="AJ708" s="310" t="s">
        <v>2898</v>
      </c>
      <c r="AK708" s="310" t="s">
        <v>2898</v>
      </c>
      <c r="AL708" s="310" t="s">
        <v>2898</v>
      </c>
    </row>
    <row r="709" spans="3:38" hidden="1" outlineLevel="1" x14ac:dyDescent="0.3">
      <c r="C709" s="521" t="s">
        <v>3140</v>
      </c>
      <c r="D709" s="590" t="s">
        <v>3748</v>
      </c>
      <c r="E709" s="310" t="s">
        <v>2898</v>
      </c>
      <c r="F709" s="310" t="s">
        <v>2898</v>
      </c>
      <c r="G709" s="310" t="s">
        <v>2898</v>
      </c>
      <c r="H709" s="310" t="s">
        <v>2898</v>
      </c>
      <c r="I709" s="310" t="s">
        <v>2898</v>
      </c>
      <c r="J709" s="310" t="s">
        <v>2898</v>
      </c>
      <c r="K709" s="310" t="s">
        <v>2898</v>
      </c>
      <c r="L709" s="310" t="s">
        <v>2898</v>
      </c>
      <c r="M709" s="310" t="s">
        <v>2898</v>
      </c>
      <c r="N709" s="310" t="s">
        <v>2898</v>
      </c>
      <c r="O709" s="310" t="s">
        <v>2898</v>
      </c>
      <c r="P709" s="310" t="s">
        <v>2898</v>
      </c>
      <c r="Q709" s="310" t="s">
        <v>2898</v>
      </c>
      <c r="R709" s="310" t="s">
        <v>2898</v>
      </c>
      <c r="S709" s="310" t="s">
        <v>2898</v>
      </c>
      <c r="T709" s="310" t="s">
        <v>2898</v>
      </c>
      <c r="U709" s="310" t="s">
        <v>2898</v>
      </c>
      <c r="V709" s="310" t="s">
        <v>2898</v>
      </c>
      <c r="W709" s="310" t="s">
        <v>2898</v>
      </c>
      <c r="X709" s="310" t="s">
        <v>2898</v>
      </c>
      <c r="Y709" s="310" t="s">
        <v>2898</v>
      </c>
      <c r="Z709" s="310" t="s">
        <v>2898</v>
      </c>
      <c r="AA709" s="310" t="s">
        <v>2898</v>
      </c>
      <c r="AB709" s="310" t="s">
        <v>2898</v>
      </c>
      <c r="AC709" s="310" t="s">
        <v>2898</v>
      </c>
      <c r="AD709" s="310" t="s">
        <v>2898</v>
      </c>
      <c r="AE709" s="310" t="s">
        <v>2898</v>
      </c>
      <c r="AF709" s="310" t="s">
        <v>2898</v>
      </c>
      <c r="AG709" s="310" t="s">
        <v>2898</v>
      </c>
      <c r="AH709" s="310" t="s">
        <v>2898</v>
      </c>
      <c r="AI709" s="310" t="s">
        <v>2898</v>
      </c>
      <c r="AJ709" s="310" t="s">
        <v>2898</v>
      </c>
      <c r="AK709" s="310" t="s">
        <v>2898</v>
      </c>
      <c r="AL709" s="310" t="s">
        <v>2898</v>
      </c>
    </row>
    <row r="710" spans="3:38" hidden="1" outlineLevel="1" x14ac:dyDescent="0.3">
      <c r="C710" s="521" t="s">
        <v>3140</v>
      </c>
      <c r="D710" s="590" t="s">
        <v>3749</v>
      </c>
      <c r="E710" s="310" t="s">
        <v>2898</v>
      </c>
      <c r="F710" s="310" t="s">
        <v>2898</v>
      </c>
      <c r="G710" s="310" t="s">
        <v>2898</v>
      </c>
      <c r="H710" s="310" t="s">
        <v>2898</v>
      </c>
      <c r="I710" s="310" t="s">
        <v>2898</v>
      </c>
      <c r="J710" s="310" t="s">
        <v>2898</v>
      </c>
      <c r="K710" s="310" t="s">
        <v>2898</v>
      </c>
      <c r="L710" s="310" t="s">
        <v>2898</v>
      </c>
      <c r="M710" s="310" t="s">
        <v>2898</v>
      </c>
      <c r="N710" s="310" t="s">
        <v>2898</v>
      </c>
      <c r="O710" s="310" t="s">
        <v>2898</v>
      </c>
      <c r="P710" s="310" t="s">
        <v>2898</v>
      </c>
      <c r="Q710" s="310" t="s">
        <v>2898</v>
      </c>
      <c r="R710" s="310" t="s">
        <v>2898</v>
      </c>
      <c r="S710" s="310" t="s">
        <v>2898</v>
      </c>
      <c r="T710" s="310" t="s">
        <v>2898</v>
      </c>
      <c r="U710" s="310" t="s">
        <v>2898</v>
      </c>
      <c r="V710" s="310" t="s">
        <v>2898</v>
      </c>
      <c r="W710" s="310" t="s">
        <v>2898</v>
      </c>
      <c r="X710" s="310" t="s">
        <v>2898</v>
      </c>
      <c r="Y710" s="310" t="s">
        <v>2898</v>
      </c>
      <c r="Z710" s="310" t="s">
        <v>2898</v>
      </c>
      <c r="AA710" s="310" t="s">
        <v>2898</v>
      </c>
      <c r="AB710" s="310" t="s">
        <v>2898</v>
      </c>
      <c r="AC710" s="310" t="s">
        <v>2898</v>
      </c>
      <c r="AD710" s="310" t="s">
        <v>2898</v>
      </c>
      <c r="AE710" s="310" t="s">
        <v>2898</v>
      </c>
      <c r="AF710" s="310" t="s">
        <v>2898</v>
      </c>
      <c r="AG710" s="310" t="s">
        <v>2898</v>
      </c>
      <c r="AH710" s="310" t="s">
        <v>2898</v>
      </c>
      <c r="AI710" s="310" t="s">
        <v>2898</v>
      </c>
      <c r="AJ710" s="310" t="s">
        <v>2898</v>
      </c>
      <c r="AK710" s="310" t="s">
        <v>2898</v>
      </c>
      <c r="AL710" s="310" t="s">
        <v>2898</v>
      </c>
    </row>
    <row r="711" spans="3:38" hidden="1" outlineLevel="1" x14ac:dyDescent="0.3">
      <c r="C711" s="521" t="s">
        <v>3140</v>
      </c>
      <c r="D711" s="590" t="s">
        <v>3750</v>
      </c>
      <c r="E711" s="310" t="s">
        <v>2898</v>
      </c>
      <c r="F711" s="310" t="s">
        <v>2898</v>
      </c>
      <c r="G711" s="310" t="s">
        <v>2898</v>
      </c>
      <c r="H711" s="310" t="s">
        <v>2898</v>
      </c>
      <c r="I711" s="310" t="s">
        <v>2898</v>
      </c>
      <c r="J711" s="310" t="s">
        <v>2898</v>
      </c>
      <c r="K711" s="310" t="s">
        <v>2898</v>
      </c>
      <c r="L711" s="310" t="s">
        <v>2898</v>
      </c>
      <c r="M711" s="310" t="s">
        <v>2898</v>
      </c>
      <c r="N711" s="310" t="s">
        <v>2898</v>
      </c>
      <c r="O711" s="310" t="s">
        <v>2898</v>
      </c>
      <c r="P711" s="310" t="s">
        <v>2898</v>
      </c>
      <c r="Q711" s="310" t="s">
        <v>2898</v>
      </c>
      <c r="R711" s="310" t="s">
        <v>2898</v>
      </c>
      <c r="S711" s="310" t="s">
        <v>2898</v>
      </c>
      <c r="T711" s="310" t="s">
        <v>2898</v>
      </c>
      <c r="U711" s="310" t="s">
        <v>2898</v>
      </c>
      <c r="V711" s="310" t="s">
        <v>2898</v>
      </c>
      <c r="W711" s="310" t="s">
        <v>2898</v>
      </c>
      <c r="X711" s="310" t="s">
        <v>2898</v>
      </c>
      <c r="Y711" s="310" t="s">
        <v>2898</v>
      </c>
      <c r="Z711" s="310" t="s">
        <v>2898</v>
      </c>
      <c r="AA711" s="310" t="s">
        <v>2898</v>
      </c>
      <c r="AB711" s="310" t="s">
        <v>2898</v>
      </c>
      <c r="AC711" s="310" t="s">
        <v>2898</v>
      </c>
      <c r="AD711" s="310" t="s">
        <v>2898</v>
      </c>
      <c r="AE711" s="310" t="s">
        <v>2898</v>
      </c>
      <c r="AF711" s="310" t="s">
        <v>2898</v>
      </c>
      <c r="AG711" s="310" t="s">
        <v>2898</v>
      </c>
      <c r="AH711" s="310" t="s">
        <v>2898</v>
      </c>
      <c r="AI711" s="310" t="s">
        <v>2898</v>
      </c>
      <c r="AJ711" s="310" t="s">
        <v>2898</v>
      </c>
      <c r="AK711" s="310" t="s">
        <v>2898</v>
      </c>
      <c r="AL711" s="310" t="s">
        <v>2898</v>
      </c>
    </row>
    <row r="712" spans="3:38" hidden="1" outlineLevel="1" x14ac:dyDescent="0.3">
      <c r="C712" s="521" t="s">
        <v>3140</v>
      </c>
      <c r="D712" s="590" t="s">
        <v>3751</v>
      </c>
      <c r="E712" s="310" t="s">
        <v>2898</v>
      </c>
      <c r="F712" s="310" t="s">
        <v>2898</v>
      </c>
      <c r="G712" s="310" t="s">
        <v>2898</v>
      </c>
      <c r="H712" s="310" t="s">
        <v>2898</v>
      </c>
      <c r="I712" s="310" t="s">
        <v>2898</v>
      </c>
      <c r="J712" s="310" t="s">
        <v>2898</v>
      </c>
      <c r="K712" s="310" t="s">
        <v>2898</v>
      </c>
      <c r="L712" s="310" t="s">
        <v>2898</v>
      </c>
      <c r="M712" s="310" t="s">
        <v>2898</v>
      </c>
      <c r="N712" s="310" t="s">
        <v>2898</v>
      </c>
      <c r="O712" s="310" t="s">
        <v>2898</v>
      </c>
      <c r="P712" s="310" t="s">
        <v>2898</v>
      </c>
      <c r="Q712" s="310" t="s">
        <v>2898</v>
      </c>
      <c r="R712" s="310" t="s">
        <v>2898</v>
      </c>
      <c r="S712" s="310" t="s">
        <v>2898</v>
      </c>
      <c r="T712" s="310" t="s">
        <v>2898</v>
      </c>
      <c r="U712" s="310" t="s">
        <v>2898</v>
      </c>
      <c r="V712" s="310" t="s">
        <v>2898</v>
      </c>
      <c r="W712" s="310" t="s">
        <v>2898</v>
      </c>
      <c r="X712" s="310" t="s">
        <v>2898</v>
      </c>
      <c r="Y712" s="310" t="s">
        <v>2898</v>
      </c>
      <c r="Z712" s="310" t="s">
        <v>2898</v>
      </c>
      <c r="AA712" s="310" t="s">
        <v>2898</v>
      </c>
      <c r="AB712" s="310" t="s">
        <v>2898</v>
      </c>
      <c r="AC712" s="310" t="s">
        <v>2898</v>
      </c>
      <c r="AD712" s="310" t="s">
        <v>2898</v>
      </c>
      <c r="AE712" s="310" t="s">
        <v>2898</v>
      </c>
      <c r="AF712" s="310" t="s">
        <v>2898</v>
      </c>
      <c r="AG712" s="310" t="s">
        <v>2898</v>
      </c>
      <c r="AH712" s="310" t="s">
        <v>2898</v>
      </c>
      <c r="AI712" s="310" t="s">
        <v>2898</v>
      </c>
      <c r="AJ712" s="310" t="s">
        <v>2898</v>
      </c>
      <c r="AK712" s="310" t="s">
        <v>2898</v>
      </c>
      <c r="AL712" s="310" t="s">
        <v>2898</v>
      </c>
    </row>
    <row r="713" spans="3:38" hidden="1" outlineLevel="1" x14ac:dyDescent="0.3">
      <c r="C713" s="521" t="s">
        <v>3140</v>
      </c>
      <c r="D713" s="590" t="s">
        <v>3752</v>
      </c>
      <c r="E713" s="310" t="s">
        <v>2898</v>
      </c>
      <c r="F713" s="310" t="s">
        <v>2898</v>
      </c>
      <c r="G713" s="310" t="s">
        <v>2898</v>
      </c>
      <c r="H713" s="310" t="s">
        <v>2898</v>
      </c>
      <c r="I713" s="310" t="s">
        <v>2898</v>
      </c>
      <c r="J713" s="310" t="s">
        <v>2898</v>
      </c>
      <c r="K713" s="310" t="s">
        <v>2898</v>
      </c>
      <c r="L713" s="310" t="s">
        <v>2898</v>
      </c>
      <c r="M713" s="310" t="s">
        <v>2898</v>
      </c>
      <c r="N713" s="310" t="s">
        <v>2898</v>
      </c>
      <c r="O713" s="310" t="s">
        <v>2898</v>
      </c>
      <c r="P713" s="310" t="s">
        <v>2898</v>
      </c>
      <c r="Q713" s="310" t="s">
        <v>2898</v>
      </c>
      <c r="R713" s="310" t="s">
        <v>2898</v>
      </c>
      <c r="S713" s="310" t="s">
        <v>2898</v>
      </c>
      <c r="T713" s="310" t="s">
        <v>2898</v>
      </c>
      <c r="U713" s="310" t="s">
        <v>2898</v>
      </c>
      <c r="V713" s="310" t="s">
        <v>2898</v>
      </c>
      <c r="W713" s="310" t="s">
        <v>2898</v>
      </c>
      <c r="X713" s="310" t="s">
        <v>2898</v>
      </c>
      <c r="Y713" s="310" t="s">
        <v>2898</v>
      </c>
      <c r="Z713" s="310" t="s">
        <v>2898</v>
      </c>
      <c r="AA713" s="310" t="s">
        <v>2898</v>
      </c>
      <c r="AB713" s="310" t="s">
        <v>2898</v>
      </c>
      <c r="AC713" s="310" t="s">
        <v>2898</v>
      </c>
      <c r="AD713" s="310" t="s">
        <v>2898</v>
      </c>
      <c r="AE713" s="310" t="s">
        <v>2898</v>
      </c>
      <c r="AF713" s="310" t="s">
        <v>2898</v>
      </c>
      <c r="AG713" s="310" t="s">
        <v>2898</v>
      </c>
      <c r="AH713" s="310" t="s">
        <v>2898</v>
      </c>
      <c r="AI713" s="310" t="s">
        <v>2898</v>
      </c>
      <c r="AJ713" s="310" t="s">
        <v>2898</v>
      </c>
      <c r="AK713" s="310" t="s">
        <v>2898</v>
      </c>
      <c r="AL713" s="310" t="s">
        <v>2898</v>
      </c>
    </row>
    <row r="714" spans="3:38" hidden="1" outlineLevel="1" x14ac:dyDescent="0.3">
      <c r="C714" s="521" t="s">
        <v>3140</v>
      </c>
      <c r="D714" s="590" t="s">
        <v>3753</v>
      </c>
      <c r="E714" s="310" t="s">
        <v>2898</v>
      </c>
      <c r="F714" s="310" t="s">
        <v>2898</v>
      </c>
      <c r="G714" s="310" t="s">
        <v>2898</v>
      </c>
      <c r="H714" s="310" t="s">
        <v>2898</v>
      </c>
      <c r="I714" s="310" t="s">
        <v>2898</v>
      </c>
      <c r="J714" s="310" t="s">
        <v>2898</v>
      </c>
      <c r="K714" s="310" t="s">
        <v>2898</v>
      </c>
      <c r="L714" s="310" t="s">
        <v>2898</v>
      </c>
      <c r="M714" s="310" t="s">
        <v>2898</v>
      </c>
      <c r="N714" s="310" t="s">
        <v>2898</v>
      </c>
      <c r="O714" s="310" t="s">
        <v>2898</v>
      </c>
      <c r="P714" s="310" t="s">
        <v>2898</v>
      </c>
      <c r="Q714" s="310" t="s">
        <v>2898</v>
      </c>
      <c r="R714" s="310" t="s">
        <v>2898</v>
      </c>
      <c r="S714" s="310" t="s">
        <v>2898</v>
      </c>
      <c r="T714" s="310" t="s">
        <v>2898</v>
      </c>
      <c r="U714" s="310" t="s">
        <v>2898</v>
      </c>
      <c r="V714" s="310" t="s">
        <v>2898</v>
      </c>
      <c r="W714" s="310" t="s">
        <v>2898</v>
      </c>
      <c r="X714" s="310" t="s">
        <v>2898</v>
      </c>
      <c r="Y714" s="310" t="s">
        <v>2898</v>
      </c>
      <c r="Z714" s="310" t="s">
        <v>2898</v>
      </c>
      <c r="AA714" s="310" t="s">
        <v>2898</v>
      </c>
      <c r="AB714" s="310" t="s">
        <v>2898</v>
      </c>
      <c r="AC714" s="310" t="s">
        <v>2898</v>
      </c>
      <c r="AD714" s="310" t="s">
        <v>2898</v>
      </c>
      <c r="AE714" s="310" t="s">
        <v>2898</v>
      </c>
      <c r="AF714" s="310" t="s">
        <v>2898</v>
      </c>
      <c r="AG714" s="310" t="s">
        <v>2898</v>
      </c>
      <c r="AH714" s="310" t="s">
        <v>2898</v>
      </c>
      <c r="AI714" s="310" t="s">
        <v>2898</v>
      </c>
      <c r="AJ714" s="310" t="s">
        <v>2898</v>
      </c>
      <c r="AK714" s="310" t="s">
        <v>2898</v>
      </c>
      <c r="AL714" s="310" t="s">
        <v>2898</v>
      </c>
    </row>
    <row r="715" spans="3:38" hidden="1" outlineLevel="1" x14ac:dyDescent="0.3">
      <c r="C715" s="521" t="s">
        <v>3140</v>
      </c>
      <c r="D715" s="590" t="s">
        <v>3754</v>
      </c>
      <c r="E715" s="310" t="s">
        <v>2898</v>
      </c>
      <c r="F715" s="310" t="s">
        <v>2898</v>
      </c>
      <c r="G715" s="310" t="s">
        <v>2898</v>
      </c>
      <c r="H715" s="310" t="s">
        <v>2898</v>
      </c>
      <c r="I715" s="310" t="s">
        <v>2898</v>
      </c>
      <c r="J715" s="310" t="s">
        <v>2898</v>
      </c>
      <c r="K715" s="310" t="s">
        <v>2898</v>
      </c>
      <c r="L715" s="310" t="s">
        <v>2898</v>
      </c>
      <c r="M715" s="310" t="s">
        <v>2898</v>
      </c>
      <c r="N715" s="310" t="s">
        <v>2898</v>
      </c>
      <c r="O715" s="310" t="s">
        <v>2898</v>
      </c>
      <c r="P715" s="310" t="s">
        <v>2898</v>
      </c>
      <c r="Q715" s="310" t="s">
        <v>2898</v>
      </c>
      <c r="R715" s="310" t="s">
        <v>2898</v>
      </c>
      <c r="S715" s="310" t="s">
        <v>2898</v>
      </c>
      <c r="T715" s="310" t="s">
        <v>2898</v>
      </c>
      <c r="U715" s="310" t="s">
        <v>2898</v>
      </c>
      <c r="V715" s="310" t="s">
        <v>2898</v>
      </c>
      <c r="W715" s="310" t="s">
        <v>2898</v>
      </c>
      <c r="X715" s="310" t="s">
        <v>2898</v>
      </c>
      <c r="Y715" s="310" t="s">
        <v>2898</v>
      </c>
      <c r="Z715" s="310" t="s">
        <v>2898</v>
      </c>
      <c r="AA715" s="310" t="s">
        <v>2898</v>
      </c>
      <c r="AB715" s="310" t="s">
        <v>2898</v>
      </c>
      <c r="AC715" s="310" t="s">
        <v>2898</v>
      </c>
      <c r="AD715" s="310" t="s">
        <v>2898</v>
      </c>
      <c r="AE715" s="310" t="s">
        <v>2898</v>
      </c>
      <c r="AF715" s="310" t="s">
        <v>2898</v>
      </c>
      <c r="AG715" s="310" t="s">
        <v>2898</v>
      </c>
      <c r="AH715" s="310" t="s">
        <v>2898</v>
      </c>
      <c r="AI715" s="310" t="s">
        <v>2898</v>
      </c>
      <c r="AJ715" s="310" t="s">
        <v>2898</v>
      </c>
      <c r="AK715" s="310" t="s">
        <v>2898</v>
      </c>
      <c r="AL715" s="310" t="s">
        <v>2898</v>
      </c>
    </row>
    <row r="716" spans="3:38" hidden="1" outlineLevel="1" x14ac:dyDescent="0.3">
      <c r="C716" s="521" t="s">
        <v>3140</v>
      </c>
      <c r="D716" s="590" t="s">
        <v>3755</v>
      </c>
      <c r="E716" s="310" t="s">
        <v>2898</v>
      </c>
      <c r="F716" s="310" t="s">
        <v>2898</v>
      </c>
      <c r="G716" s="310" t="s">
        <v>2898</v>
      </c>
      <c r="H716" s="310" t="s">
        <v>2898</v>
      </c>
      <c r="I716" s="310" t="s">
        <v>2898</v>
      </c>
      <c r="J716" s="310" t="s">
        <v>2898</v>
      </c>
      <c r="K716" s="310" t="s">
        <v>2898</v>
      </c>
      <c r="L716" s="310" t="s">
        <v>2898</v>
      </c>
      <c r="M716" s="310" t="s">
        <v>2898</v>
      </c>
      <c r="N716" s="310" t="s">
        <v>2898</v>
      </c>
      <c r="O716" s="310" t="s">
        <v>2898</v>
      </c>
      <c r="P716" s="310" t="s">
        <v>2898</v>
      </c>
      <c r="Q716" s="310" t="s">
        <v>2898</v>
      </c>
      <c r="R716" s="310" t="s">
        <v>2898</v>
      </c>
      <c r="S716" s="310" t="s">
        <v>2898</v>
      </c>
      <c r="T716" s="310" t="s">
        <v>2898</v>
      </c>
      <c r="U716" s="310" t="s">
        <v>2898</v>
      </c>
      <c r="V716" s="310" t="s">
        <v>2898</v>
      </c>
      <c r="W716" s="310" t="s">
        <v>2898</v>
      </c>
      <c r="X716" s="310" t="s">
        <v>2898</v>
      </c>
      <c r="Y716" s="310" t="s">
        <v>2898</v>
      </c>
      <c r="Z716" s="310" t="s">
        <v>2898</v>
      </c>
      <c r="AA716" s="310" t="s">
        <v>2898</v>
      </c>
      <c r="AB716" s="310" t="s">
        <v>2898</v>
      </c>
      <c r="AC716" s="310" t="s">
        <v>2898</v>
      </c>
      <c r="AD716" s="310" t="s">
        <v>2898</v>
      </c>
      <c r="AE716" s="310" t="s">
        <v>2898</v>
      </c>
      <c r="AF716" s="310" t="s">
        <v>2898</v>
      </c>
      <c r="AG716" s="310" t="s">
        <v>2898</v>
      </c>
      <c r="AH716" s="310" t="s">
        <v>2898</v>
      </c>
      <c r="AI716" s="310" t="s">
        <v>2898</v>
      </c>
      <c r="AJ716" s="310" t="s">
        <v>2898</v>
      </c>
      <c r="AK716" s="310" t="s">
        <v>2898</v>
      </c>
      <c r="AL716" s="310" t="s">
        <v>2898</v>
      </c>
    </row>
    <row r="717" spans="3:38" hidden="1" outlineLevel="1" x14ac:dyDescent="0.3">
      <c r="C717" s="521" t="s">
        <v>3140</v>
      </c>
      <c r="D717" s="590" t="s">
        <v>3756</v>
      </c>
      <c r="E717" s="310" t="s">
        <v>2898</v>
      </c>
      <c r="F717" s="310" t="s">
        <v>2898</v>
      </c>
      <c r="G717" s="310" t="s">
        <v>2898</v>
      </c>
      <c r="H717" s="310" t="s">
        <v>2898</v>
      </c>
      <c r="I717" s="310" t="s">
        <v>2898</v>
      </c>
      <c r="J717" s="310" t="s">
        <v>2898</v>
      </c>
      <c r="K717" s="310" t="s">
        <v>2898</v>
      </c>
      <c r="L717" s="310" t="s">
        <v>2898</v>
      </c>
      <c r="M717" s="310" t="s">
        <v>2898</v>
      </c>
      <c r="N717" s="310" t="s">
        <v>2898</v>
      </c>
      <c r="O717" s="310" t="s">
        <v>2898</v>
      </c>
      <c r="P717" s="310" t="s">
        <v>2898</v>
      </c>
      <c r="Q717" s="310" t="s">
        <v>2898</v>
      </c>
      <c r="R717" s="310" t="s">
        <v>2898</v>
      </c>
      <c r="S717" s="310" t="s">
        <v>2898</v>
      </c>
      <c r="T717" s="310" t="s">
        <v>2898</v>
      </c>
      <c r="U717" s="310" t="s">
        <v>2898</v>
      </c>
      <c r="V717" s="310" t="s">
        <v>2898</v>
      </c>
      <c r="W717" s="310" t="s">
        <v>2898</v>
      </c>
      <c r="X717" s="310" t="s">
        <v>2898</v>
      </c>
      <c r="Y717" s="310" t="s">
        <v>2898</v>
      </c>
      <c r="Z717" s="310" t="s">
        <v>2898</v>
      </c>
      <c r="AA717" s="310" t="s">
        <v>2898</v>
      </c>
      <c r="AB717" s="310" t="s">
        <v>2898</v>
      </c>
      <c r="AC717" s="310" t="s">
        <v>2898</v>
      </c>
      <c r="AD717" s="310" t="s">
        <v>2898</v>
      </c>
      <c r="AE717" s="310" t="s">
        <v>2898</v>
      </c>
      <c r="AF717" s="310" t="s">
        <v>2898</v>
      </c>
      <c r="AG717" s="310" t="s">
        <v>2898</v>
      </c>
      <c r="AH717" s="310" t="s">
        <v>2898</v>
      </c>
      <c r="AI717" s="310" t="s">
        <v>2898</v>
      </c>
      <c r="AJ717" s="310" t="s">
        <v>2898</v>
      </c>
      <c r="AK717" s="310" t="s">
        <v>2898</v>
      </c>
      <c r="AL717" s="310" t="s">
        <v>2898</v>
      </c>
    </row>
    <row r="718" spans="3:38" hidden="1" outlineLevel="1" x14ac:dyDescent="0.3">
      <c r="C718" s="521" t="s">
        <v>3140</v>
      </c>
      <c r="D718" s="590" t="s">
        <v>3757</v>
      </c>
      <c r="E718" s="310" t="s">
        <v>2898</v>
      </c>
      <c r="F718" s="310" t="s">
        <v>2898</v>
      </c>
      <c r="G718" s="310" t="s">
        <v>2898</v>
      </c>
      <c r="H718" s="310" t="s">
        <v>2898</v>
      </c>
      <c r="I718" s="310" t="s">
        <v>2898</v>
      </c>
      <c r="J718" s="310" t="s">
        <v>2898</v>
      </c>
      <c r="K718" s="310" t="s">
        <v>2898</v>
      </c>
      <c r="L718" s="310" t="s">
        <v>2898</v>
      </c>
      <c r="M718" s="310" t="s">
        <v>2898</v>
      </c>
      <c r="N718" s="310" t="s">
        <v>2898</v>
      </c>
      <c r="O718" s="310" t="s">
        <v>2898</v>
      </c>
      <c r="P718" s="310" t="s">
        <v>2898</v>
      </c>
      <c r="Q718" s="310" t="s">
        <v>2898</v>
      </c>
      <c r="R718" s="310" t="s">
        <v>2898</v>
      </c>
      <c r="S718" s="310" t="s">
        <v>2898</v>
      </c>
      <c r="T718" s="310" t="s">
        <v>2898</v>
      </c>
      <c r="U718" s="310" t="s">
        <v>2898</v>
      </c>
      <c r="V718" s="310" t="s">
        <v>2898</v>
      </c>
      <c r="W718" s="310" t="s">
        <v>2898</v>
      </c>
      <c r="X718" s="310" t="s">
        <v>2898</v>
      </c>
      <c r="Y718" s="310" t="s">
        <v>2898</v>
      </c>
      <c r="Z718" s="310" t="s">
        <v>2898</v>
      </c>
      <c r="AA718" s="310" t="s">
        <v>2898</v>
      </c>
      <c r="AB718" s="310" t="s">
        <v>2898</v>
      </c>
      <c r="AC718" s="310" t="s">
        <v>2898</v>
      </c>
      <c r="AD718" s="310" t="s">
        <v>2898</v>
      </c>
      <c r="AE718" s="310" t="s">
        <v>2898</v>
      </c>
      <c r="AF718" s="310" t="s">
        <v>2898</v>
      </c>
      <c r="AG718" s="310" t="s">
        <v>2898</v>
      </c>
      <c r="AH718" s="310" t="s">
        <v>2898</v>
      </c>
      <c r="AI718" s="310" t="s">
        <v>2898</v>
      </c>
      <c r="AJ718" s="310" t="s">
        <v>2898</v>
      </c>
      <c r="AK718" s="310" t="s">
        <v>2898</v>
      </c>
      <c r="AL718" s="310" t="s">
        <v>2898</v>
      </c>
    </row>
    <row r="719" spans="3:38" hidden="1" outlineLevel="1" x14ac:dyDescent="0.3">
      <c r="C719" s="521" t="s">
        <v>3140</v>
      </c>
      <c r="D719" s="590" t="s">
        <v>3758</v>
      </c>
      <c r="E719" s="310" t="s">
        <v>2898</v>
      </c>
      <c r="F719" s="310" t="s">
        <v>2898</v>
      </c>
      <c r="G719" s="310" t="s">
        <v>2898</v>
      </c>
      <c r="H719" s="310" t="s">
        <v>2898</v>
      </c>
      <c r="I719" s="310" t="s">
        <v>2898</v>
      </c>
      <c r="J719" s="310" t="s">
        <v>2898</v>
      </c>
      <c r="K719" s="310" t="s">
        <v>2898</v>
      </c>
      <c r="L719" s="310" t="s">
        <v>2898</v>
      </c>
      <c r="M719" s="310" t="s">
        <v>2898</v>
      </c>
      <c r="N719" s="310" t="s">
        <v>2898</v>
      </c>
      <c r="O719" s="310" t="s">
        <v>2898</v>
      </c>
      <c r="P719" s="310" t="s">
        <v>2898</v>
      </c>
      <c r="Q719" s="310" t="s">
        <v>2898</v>
      </c>
      <c r="R719" s="310" t="s">
        <v>2898</v>
      </c>
      <c r="S719" s="310" t="s">
        <v>2898</v>
      </c>
      <c r="T719" s="310" t="s">
        <v>2898</v>
      </c>
      <c r="U719" s="310" t="s">
        <v>2898</v>
      </c>
      <c r="V719" s="310" t="s">
        <v>2898</v>
      </c>
      <c r="W719" s="310" t="s">
        <v>2898</v>
      </c>
      <c r="X719" s="310" t="s">
        <v>2898</v>
      </c>
      <c r="Y719" s="310" t="s">
        <v>2898</v>
      </c>
      <c r="Z719" s="310" t="s">
        <v>2898</v>
      </c>
      <c r="AA719" s="310" t="s">
        <v>2898</v>
      </c>
      <c r="AB719" s="310" t="s">
        <v>2898</v>
      </c>
      <c r="AC719" s="310" t="s">
        <v>2898</v>
      </c>
      <c r="AD719" s="310" t="s">
        <v>2898</v>
      </c>
      <c r="AE719" s="310" t="s">
        <v>2898</v>
      </c>
      <c r="AF719" s="310" t="s">
        <v>2898</v>
      </c>
      <c r="AG719" s="310" t="s">
        <v>2898</v>
      </c>
      <c r="AH719" s="310" t="s">
        <v>2898</v>
      </c>
      <c r="AI719" s="310" t="s">
        <v>2898</v>
      </c>
      <c r="AJ719" s="310" t="s">
        <v>2898</v>
      </c>
      <c r="AK719" s="310" t="s">
        <v>2898</v>
      </c>
      <c r="AL719" s="310" t="s">
        <v>2898</v>
      </c>
    </row>
    <row r="720" spans="3:38" hidden="1" outlineLevel="1" x14ac:dyDescent="0.3">
      <c r="C720" s="521" t="s">
        <v>3140</v>
      </c>
      <c r="D720" s="590" t="s">
        <v>3759</v>
      </c>
      <c r="E720" s="310" t="s">
        <v>2898</v>
      </c>
      <c r="F720" s="310" t="s">
        <v>2898</v>
      </c>
      <c r="G720" s="310" t="s">
        <v>2898</v>
      </c>
      <c r="H720" s="310" t="s">
        <v>2898</v>
      </c>
      <c r="I720" s="310" t="s">
        <v>2898</v>
      </c>
      <c r="J720" s="310" t="s">
        <v>2898</v>
      </c>
      <c r="K720" s="310" t="s">
        <v>2898</v>
      </c>
      <c r="L720" s="310" t="s">
        <v>2898</v>
      </c>
      <c r="M720" s="310" t="s">
        <v>2898</v>
      </c>
      <c r="N720" s="310" t="s">
        <v>2898</v>
      </c>
      <c r="O720" s="310" t="s">
        <v>2898</v>
      </c>
      <c r="P720" s="310" t="s">
        <v>2898</v>
      </c>
      <c r="Q720" s="310" t="s">
        <v>2898</v>
      </c>
      <c r="R720" s="310" t="s">
        <v>2898</v>
      </c>
      <c r="S720" s="310" t="s">
        <v>2898</v>
      </c>
      <c r="T720" s="310" t="s">
        <v>2898</v>
      </c>
      <c r="U720" s="310" t="s">
        <v>2898</v>
      </c>
      <c r="V720" s="310" t="s">
        <v>2898</v>
      </c>
      <c r="W720" s="310" t="s">
        <v>2898</v>
      </c>
      <c r="X720" s="310" t="s">
        <v>2898</v>
      </c>
      <c r="Y720" s="310" t="s">
        <v>2898</v>
      </c>
      <c r="Z720" s="310" t="s">
        <v>2898</v>
      </c>
      <c r="AA720" s="310" t="s">
        <v>2898</v>
      </c>
      <c r="AB720" s="310" t="s">
        <v>2898</v>
      </c>
      <c r="AC720" s="310" t="s">
        <v>2898</v>
      </c>
      <c r="AD720" s="310" t="s">
        <v>2898</v>
      </c>
      <c r="AE720" s="310" t="s">
        <v>2898</v>
      </c>
      <c r="AF720" s="310" t="s">
        <v>2898</v>
      </c>
      <c r="AG720" s="310" t="s">
        <v>2898</v>
      </c>
      <c r="AH720" s="310" t="s">
        <v>2898</v>
      </c>
      <c r="AI720" s="310" t="s">
        <v>2898</v>
      </c>
      <c r="AJ720" s="310" t="s">
        <v>2898</v>
      </c>
      <c r="AK720" s="310" t="s">
        <v>2898</v>
      </c>
      <c r="AL720" s="310" t="s">
        <v>2898</v>
      </c>
    </row>
    <row r="721" spans="3:38" hidden="1" outlineLevel="1" x14ac:dyDescent="0.3">
      <c r="C721" s="521" t="s">
        <v>3140</v>
      </c>
      <c r="D721" s="590" t="s">
        <v>3760</v>
      </c>
      <c r="E721" s="310" t="s">
        <v>2898</v>
      </c>
      <c r="F721" s="310" t="s">
        <v>2898</v>
      </c>
      <c r="G721" s="310" t="s">
        <v>2898</v>
      </c>
      <c r="H721" s="310" t="s">
        <v>2898</v>
      </c>
      <c r="I721" s="310" t="s">
        <v>2898</v>
      </c>
      <c r="J721" s="310" t="s">
        <v>2898</v>
      </c>
      <c r="K721" s="310" t="s">
        <v>2898</v>
      </c>
      <c r="L721" s="310" t="s">
        <v>2898</v>
      </c>
      <c r="M721" s="310" t="s">
        <v>2898</v>
      </c>
      <c r="N721" s="310" t="s">
        <v>2898</v>
      </c>
      <c r="O721" s="310" t="s">
        <v>2898</v>
      </c>
      <c r="P721" s="310" t="s">
        <v>2898</v>
      </c>
      <c r="Q721" s="310" t="s">
        <v>2898</v>
      </c>
      <c r="R721" s="310" t="s">
        <v>2898</v>
      </c>
      <c r="S721" s="310" t="s">
        <v>2898</v>
      </c>
      <c r="T721" s="310" t="s">
        <v>2898</v>
      </c>
      <c r="U721" s="310" t="s">
        <v>2898</v>
      </c>
      <c r="V721" s="310" t="s">
        <v>2898</v>
      </c>
      <c r="W721" s="310" t="s">
        <v>2898</v>
      </c>
      <c r="X721" s="310" t="s">
        <v>2898</v>
      </c>
      <c r="Y721" s="310" t="s">
        <v>2898</v>
      </c>
      <c r="Z721" s="310" t="s">
        <v>2898</v>
      </c>
      <c r="AA721" s="310" t="s">
        <v>2898</v>
      </c>
      <c r="AB721" s="310" t="s">
        <v>2898</v>
      </c>
      <c r="AC721" s="310" t="s">
        <v>2898</v>
      </c>
      <c r="AD721" s="310" t="s">
        <v>2898</v>
      </c>
      <c r="AE721" s="310" t="s">
        <v>2898</v>
      </c>
      <c r="AF721" s="310" t="s">
        <v>2898</v>
      </c>
      <c r="AG721" s="310" t="s">
        <v>2898</v>
      </c>
      <c r="AH721" s="310" t="s">
        <v>2898</v>
      </c>
      <c r="AI721" s="310" t="s">
        <v>2898</v>
      </c>
      <c r="AJ721" s="310" t="s">
        <v>2898</v>
      </c>
      <c r="AK721" s="310" t="s">
        <v>2898</v>
      </c>
      <c r="AL721" s="310" t="s">
        <v>2898</v>
      </c>
    </row>
    <row r="722" spans="3:38" hidden="1" outlineLevel="1" x14ac:dyDescent="0.3">
      <c r="C722" s="521" t="s">
        <v>3140</v>
      </c>
      <c r="D722" s="590" t="s">
        <v>3761</v>
      </c>
      <c r="E722" s="310" t="s">
        <v>2898</v>
      </c>
      <c r="F722" s="310" t="s">
        <v>2898</v>
      </c>
      <c r="G722" s="310" t="s">
        <v>2898</v>
      </c>
      <c r="H722" s="310" t="s">
        <v>2898</v>
      </c>
      <c r="I722" s="310" t="s">
        <v>2898</v>
      </c>
      <c r="J722" s="310" t="s">
        <v>2898</v>
      </c>
      <c r="K722" s="310" t="s">
        <v>2898</v>
      </c>
      <c r="L722" s="310" t="s">
        <v>2898</v>
      </c>
      <c r="M722" s="310" t="s">
        <v>2898</v>
      </c>
      <c r="N722" s="310" t="s">
        <v>2898</v>
      </c>
      <c r="O722" s="310" t="s">
        <v>2898</v>
      </c>
      <c r="P722" s="310" t="s">
        <v>2898</v>
      </c>
      <c r="Q722" s="310" t="s">
        <v>2898</v>
      </c>
      <c r="R722" s="310" t="s">
        <v>2898</v>
      </c>
      <c r="S722" s="310" t="s">
        <v>2898</v>
      </c>
      <c r="T722" s="310" t="s">
        <v>2898</v>
      </c>
      <c r="U722" s="310" t="s">
        <v>2898</v>
      </c>
      <c r="V722" s="310" t="s">
        <v>2898</v>
      </c>
      <c r="W722" s="310" t="s">
        <v>2898</v>
      </c>
      <c r="X722" s="310" t="s">
        <v>2898</v>
      </c>
      <c r="Y722" s="310" t="s">
        <v>2898</v>
      </c>
      <c r="Z722" s="310" t="s">
        <v>2898</v>
      </c>
      <c r="AA722" s="310" t="s">
        <v>2898</v>
      </c>
      <c r="AB722" s="310" t="s">
        <v>2898</v>
      </c>
      <c r="AC722" s="310" t="s">
        <v>2898</v>
      </c>
      <c r="AD722" s="310" t="s">
        <v>2898</v>
      </c>
      <c r="AE722" s="310" t="s">
        <v>2898</v>
      </c>
      <c r="AF722" s="310" t="s">
        <v>2898</v>
      </c>
      <c r="AG722" s="310" t="s">
        <v>2898</v>
      </c>
      <c r="AH722" s="310" t="s">
        <v>2898</v>
      </c>
      <c r="AI722" s="310" t="s">
        <v>2898</v>
      </c>
      <c r="AJ722" s="310" t="s">
        <v>2898</v>
      </c>
      <c r="AK722" s="310" t="s">
        <v>2898</v>
      </c>
      <c r="AL722" s="310" t="s">
        <v>2898</v>
      </c>
    </row>
    <row r="723" spans="3:38" hidden="1" outlineLevel="1" x14ac:dyDescent="0.3">
      <c r="C723" s="521" t="s">
        <v>3140</v>
      </c>
      <c r="D723" s="590" t="s">
        <v>3762</v>
      </c>
      <c r="E723" s="310" t="s">
        <v>2898</v>
      </c>
      <c r="F723" s="310" t="s">
        <v>2898</v>
      </c>
      <c r="G723" s="310" t="s">
        <v>2898</v>
      </c>
      <c r="H723" s="310" t="s">
        <v>2898</v>
      </c>
      <c r="I723" s="310" t="s">
        <v>2898</v>
      </c>
      <c r="J723" s="310" t="s">
        <v>2898</v>
      </c>
      <c r="K723" s="310" t="s">
        <v>2898</v>
      </c>
      <c r="L723" s="310" t="s">
        <v>2898</v>
      </c>
      <c r="M723" s="310" t="s">
        <v>2898</v>
      </c>
      <c r="N723" s="310" t="s">
        <v>2898</v>
      </c>
      <c r="O723" s="310" t="s">
        <v>2898</v>
      </c>
      <c r="P723" s="310" t="s">
        <v>2898</v>
      </c>
      <c r="Q723" s="310" t="s">
        <v>2898</v>
      </c>
      <c r="R723" s="310" t="s">
        <v>2898</v>
      </c>
      <c r="S723" s="310" t="s">
        <v>2898</v>
      </c>
      <c r="T723" s="310" t="s">
        <v>2898</v>
      </c>
      <c r="U723" s="310" t="s">
        <v>2898</v>
      </c>
      <c r="V723" s="310" t="s">
        <v>2898</v>
      </c>
      <c r="W723" s="310" t="s">
        <v>2898</v>
      </c>
      <c r="X723" s="310" t="s">
        <v>2898</v>
      </c>
      <c r="Y723" s="310" t="s">
        <v>2898</v>
      </c>
      <c r="Z723" s="310" t="s">
        <v>2898</v>
      </c>
      <c r="AA723" s="310" t="s">
        <v>2898</v>
      </c>
      <c r="AB723" s="310" t="s">
        <v>2898</v>
      </c>
      <c r="AC723" s="310" t="s">
        <v>2898</v>
      </c>
      <c r="AD723" s="310" t="s">
        <v>2898</v>
      </c>
      <c r="AE723" s="310" t="s">
        <v>2898</v>
      </c>
      <c r="AF723" s="310" t="s">
        <v>2898</v>
      </c>
      <c r="AG723" s="310" t="s">
        <v>2898</v>
      </c>
      <c r="AH723" s="310" t="s">
        <v>2898</v>
      </c>
      <c r="AI723" s="310" t="s">
        <v>2898</v>
      </c>
      <c r="AJ723" s="310" t="s">
        <v>2898</v>
      </c>
      <c r="AK723" s="310" t="s">
        <v>2898</v>
      </c>
      <c r="AL723" s="310" t="s">
        <v>2898</v>
      </c>
    </row>
    <row r="724" spans="3:38" hidden="1" outlineLevel="1" x14ac:dyDescent="0.3">
      <c r="C724" s="521" t="s">
        <v>3140</v>
      </c>
      <c r="D724" s="590" t="s">
        <v>3763</v>
      </c>
      <c r="E724" s="310" t="s">
        <v>2898</v>
      </c>
      <c r="F724" s="310" t="s">
        <v>2898</v>
      </c>
      <c r="G724" s="310" t="s">
        <v>2898</v>
      </c>
      <c r="H724" s="310" t="s">
        <v>2898</v>
      </c>
      <c r="I724" s="310" t="s">
        <v>2898</v>
      </c>
      <c r="J724" s="310" t="s">
        <v>2898</v>
      </c>
      <c r="K724" s="310" t="s">
        <v>2898</v>
      </c>
      <c r="L724" s="310" t="s">
        <v>2898</v>
      </c>
      <c r="M724" s="310" t="s">
        <v>2898</v>
      </c>
      <c r="N724" s="310" t="s">
        <v>2898</v>
      </c>
      <c r="O724" s="310" t="s">
        <v>2898</v>
      </c>
      <c r="P724" s="310" t="s">
        <v>2898</v>
      </c>
      <c r="Q724" s="310" t="s">
        <v>2898</v>
      </c>
      <c r="R724" s="310" t="s">
        <v>2898</v>
      </c>
      <c r="S724" s="310" t="s">
        <v>2898</v>
      </c>
      <c r="T724" s="310" t="s">
        <v>2898</v>
      </c>
      <c r="U724" s="310" t="s">
        <v>2898</v>
      </c>
      <c r="V724" s="310" t="s">
        <v>2898</v>
      </c>
      <c r="W724" s="310" t="s">
        <v>2898</v>
      </c>
      <c r="X724" s="310" t="s">
        <v>2898</v>
      </c>
      <c r="Y724" s="310" t="s">
        <v>2898</v>
      </c>
      <c r="Z724" s="310" t="s">
        <v>2898</v>
      </c>
      <c r="AA724" s="310" t="s">
        <v>2898</v>
      </c>
      <c r="AB724" s="310" t="s">
        <v>2898</v>
      </c>
      <c r="AC724" s="310" t="s">
        <v>2898</v>
      </c>
      <c r="AD724" s="310" t="s">
        <v>2898</v>
      </c>
      <c r="AE724" s="310" t="s">
        <v>2898</v>
      </c>
      <c r="AF724" s="310" t="s">
        <v>2898</v>
      </c>
      <c r="AG724" s="310" t="s">
        <v>2898</v>
      </c>
      <c r="AH724" s="310" t="s">
        <v>2898</v>
      </c>
      <c r="AI724" s="310" t="s">
        <v>2898</v>
      </c>
      <c r="AJ724" s="310" t="s">
        <v>2898</v>
      </c>
      <c r="AK724" s="310" t="s">
        <v>2898</v>
      </c>
      <c r="AL724" s="310" t="s">
        <v>2898</v>
      </c>
    </row>
    <row r="725" spans="3:38" hidden="1" outlineLevel="1" x14ac:dyDescent="0.3">
      <c r="C725" s="521" t="s">
        <v>3140</v>
      </c>
      <c r="D725" s="590" t="s">
        <v>3764</v>
      </c>
      <c r="E725" s="310" t="s">
        <v>2898</v>
      </c>
      <c r="F725" s="310" t="s">
        <v>2898</v>
      </c>
      <c r="G725" s="310" t="s">
        <v>2898</v>
      </c>
      <c r="H725" s="310" t="s">
        <v>2898</v>
      </c>
      <c r="I725" s="310" t="s">
        <v>2898</v>
      </c>
      <c r="J725" s="310" t="s">
        <v>2898</v>
      </c>
      <c r="K725" s="310" t="s">
        <v>2898</v>
      </c>
      <c r="L725" s="310" t="s">
        <v>2898</v>
      </c>
      <c r="M725" s="310" t="s">
        <v>2898</v>
      </c>
      <c r="N725" s="310" t="s">
        <v>2898</v>
      </c>
      <c r="O725" s="310" t="s">
        <v>2898</v>
      </c>
      <c r="P725" s="310" t="s">
        <v>2898</v>
      </c>
      <c r="Q725" s="310" t="s">
        <v>2898</v>
      </c>
      <c r="R725" s="310" t="s">
        <v>2898</v>
      </c>
      <c r="S725" s="310" t="s">
        <v>2898</v>
      </c>
      <c r="T725" s="310" t="s">
        <v>2898</v>
      </c>
      <c r="U725" s="310" t="s">
        <v>2898</v>
      </c>
      <c r="V725" s="310" t="s">
        <v>2898</v>
      </c>
      <c r="W725" s="310" t="s">
        <v>2898</v>
      </c>
      <c r="X725" s="310" t="s">
        <v>2898</v>
      </c>
      <c r="Y725" s="310" t="s">
        <v>2898</v>
      </c>
      <c r="Z725" s="310" t="s">
        <v>2898</v>
      </c>
      <c r="AA725" s="310" t="s">
        <v>2898</v>
      </c>
      <c r="AB725" s="310" t="s">
        <v>2898</v>
      </c>
      <c r="AC725" s="310" t="s">
        <v>2898</v>
      </c>
      <c r="AD725" s="310" t="s">
        <v>2898</v>
      </c>
      <c r="AE725" s="310" t="s">
        <v>2898</v>
      </c>
      <c r="AF725" s="310" t="s">
        <v>2898</v>
      </c>
      <c r="AG725" s="310" t="s">
        <v>2898</v>
      </c>
      <c r="AH725" s="310" t="s">
        <v>2898</v>
      </c>
      <c r="AI725" s="310" t="s">
        <v>2898</v>
      </c>
      <c r="AJ725" s="310" t="s">
        <v>2898</v>
      </c>
      <c r="AK725" s="310" t="s">
        <v>2898</v>
      </c>
      <c r="AL725" s="310" t="s">
        <v>2898</v>
      </c>
    </row>
    <row r="726" spans="3:38" hidden="1" outlineLevel="1" x14ac:dyDescent="0.3">
      <c r="C726" s="521" t="s">
        <v>3140</v>
      </c>
      <c r="D726" s="590" t="s">
        <v>3765</v>
      </c>
      <c r="E726" s="310" t="s">
        <v>2898</v>
      </c>
      <c r="F726" s="310" t="s">
        <v>2898</v>
      </c>
      <c r="G726" s="310" t="s">
        <v>2898</v>
      </c>
      <c r="H726" s="310" t="s">
        <v>2898</v>
      </c>
      <c r="I726" s="310" t="s">
        <v>2898</v>
      </c>
      <c r="J726" s="310" t="s">
        <v>2898</v>
      </c>
      <c r="K726" s="310" t="s">
        <v>2898</v>
      </c>
      <c r="L726" s="310" t="s">
        <v>2898</v>
      </c>
      <c r="M726" s="310" t="s">
        <v>2898</v>
      </c>
      <c r="N726" s="310" t="s">
        <v>2898</v>
      </c>
      <c r="O726" s="310" t="s">
        <v>2898</v>
      </c>
      <c r="P726" s="310" t="s">
        <v>2898</v>
      </c>
      <c r="Q726" s="310" t="s">
        <v>2898</v>
      </c>
      <c r="R726" s="310" t="s">
        <v>2898</v>
      </c>
      <c r="S726" s="310" t="s">
        <v>2898</v>
      </c>
      <c r="T726" s="310" t="s">
        <v>2898</v>
      </c>
      <c r="U726" s="310" t="s">
        <v>2898</v>
      </c>
      <c r="V726" s="310" t="s">
        <v>2898</v>
      </c>
      <c r="W726" s="310" t="s">
        <v>2898</v>
      </c>
      <c r="X726" s="310" t="s">
        <v>2898</v>
      </c>
      <c r="Y726" s="310" t="s">
        <v>2898</v>
      </c>
      <c r="Z726" s="310" t="s">
        <v>2898</v>
      </c>
      <c r="AA726" s="310" t="s">
        <v>2898</v>
      </c>
      <c r="AB726" s="310" t="s">
        <v>2898</v>
      </c>
      <c r="AC726" s="310" t="s">
        <v>2898</v>
      </c>
      <c r="AD726" s="310" t="s">
        <v>2898</v>
      </c>
      <c r="AE726" s="310" t="s">
        <v>2898</v>
      </c>
      <c r="AF726" s="310" t="s">
        <v>2898</v>
      </c>
      <c r="AG726" s="310" t="s">
        <v>2898</v>
      </c>
      <c r="AH726" s="310" t="s">
        <v>2898</v>
      </c>
      <c r="AI726" s="310" t="s">
        <v>2898</v>
      </c>
      <c r="AJ726" s="310" t="s">
        <v>2898</v>
      </c>
      <c r="AK726" s="310" t="s">
        <v>2898</v>
      </c>
      <c r="AL726" s="310" t="s">
        <v>2898</v>
      </c>
    </row>
    <row r="727" spans="3:38" hidden="1" outlineLevel="1" x14ac:dyDescent="0.3">
      <c r="C727" s="521" t="s">
        <v>3140</v>
      </c>
      <c r="D727" s="590" t="s">
        <v>3766</v>
      </c>
      <c r="E727" s="310" t="s">
        <v>2898</v>
      </c>
      <c r="F727" s="310" t="s">
        <v>2898</v>
      </c>
      <c r="G727" s="310" t="s">
        <v>2898</v>
      </c>
      <c r="H727" s="310" t="s">
        <v>2898</v>
      </c>
      <c r="I727" s="310" t="s">
        <v>2898</v>
      </c>
      <c r="J727" s="310" t="s">
        <v>2898</v>
      </c>
      <c r="K727" s="310" t="s">
        <v>2898</v>
      </c>
      <c r="L727" s="310" t="s">
        <v>2898</v>
      </c>
      <c r="M727" s="310" t="s">
        <v>2898</v>
      </c>
      <c r="N727" s="310" t="s">
        <v>2898</v>
      </c>
      <c r="O727" s="310" t="s">
        <v>2898</v>
      </c>
      <c r="P727" s="310" t="s">
        <v>2898</v>
      </c>
      <c r="Q727" s="310" t="s">
        <v>2898</v>
      </c>
      <c r="R727" s="310" t="s">
        <v>2898</v>
      </c>
      <c r="S727" s="310" t="s">
        <v>2898</v>
      </c>
      <c r="T727" s="310" t="s">
        <v>2898</v>
      </c>
      <c r="U727" s="310" t="s">
        <v>2898</v>
      </c>
      <c r="V727" s="310" t="s">
        <v>2898</v>
      </c>
      <c r="W727" s="310" t="s">
        <v>2898</v>
      </c>
      <c r="X727" s="310" t="s">
        <v>2898</v>
      </c>
      <c r="Y727" s="310" t="s">
        <v>2898</v>
      </c>
      <c r="Z727" s="310" t="s">
        <v>2898</v>
      </c>
      <c r="AA727" s="310" t="s">
        <v>2898</v>
      </c>
      <c r="AB727" s="310" t="s">
        <v>2898</v>
      </c>
      <c r="AC727" s="310" t="s">
        <v>2898</v>
      </c>
      <c r="AD727" s="310" t="s">
        <v>2898</v>
      </c>
      <c r="AE727" s="310" t="s">
        <v>2898</v>
      </c>
      <c r="AF727" s="310" t="s">
        <v>2898</v>
      </c>
      <c r="AG727" s="310" t="s">
        <v>2898</v>
      </c>
      <c r="AH727" s="310" t="s">
        <v>2898</v>
      </c>
      <c r="AI727" s="310" t="s">
        <v>2898</v>
      </c>
      <c r="AJ727" s="310" t="s">
        <v>2898</v>
      </c>
      <c r="AK727" s="310" t="s">
        <v>2898</v>
      </c>
      <c r="AL727" s="310" t="s">
        <v>2898</v>
      </c>
    </row>
    <row r="728" spans="3:38" hidden="1" outlineLevel="1" x14ac:dyDescent="0.3">
      <c r="C728" s="521" t="s">
        <v>3140</v>
      </c>
      <c r="D728" s="590" t="s">
        <v>3767</v>
      </c>
      <c r="E728" s="310" t="s">
        <v>2898</v>
      </c>
      <c r="F728" s="310" t="s">
        <v>2898</v>
      </c>
      <c r="G728" s="310" t="s">
        <v>2898</v>
      </c>
      <c r="H728" s="310" t="s">
        <v>2898</v>
      </c>
      <c r="I728" s="310" t="s">
        <v>2898</v>
      </c>
      <c r="J728" s="310" t="s">
        <v>2898</v>
      </c>
      <c r="K728" s="310" t="s">
        <v>2898</v>
      </c>
      <c r="L728" s="310" t="s">
        <v>2898</v>
      </c>
      <c r="M728" s="310" t="s">
        <v>2898</v>
      </c>
      <c r="N728" s="310" t="s">
        <v>2898</v>
      </c>
      <c r="O728" s="310" t="s">
        <v>2898</v>
      </c>
      <c r="P728" s="310" t="s">
        <v>2898</v>
      </c>
      <c r="Q728" s="310" t="s">
        <v>2898</v>
      </c>
      <c r="R728" s="310" t="s">
        <v>2898</v>
      </c>
      <c r="S728" s="310" t="s">
        <v>2898</v>
      </c>
      <c r="T728" s="310" t="s">
        <v>2898</v>
      </c>
      <c r="U728" s="310" t="s">
        <v>2898</v>
      </c>
      <c r="V728" s="310" t="s">
        <v>2898</v>
      </c>
      <c r="W728" s="310" t="s">
        <v>2898</v>
      </c>
      <c r="X728" s="310" t="s">
        <v>2898</v>
      </c>
      <c r="Y728" s="310" t="s">
        <v>2898</v>
      </c>
      <c r="Z728" s="310" t="s">
        <v>2898</v>
      </c>
      <c r="AA728" s="310" t="s">
        <v>2898</v>
      </c>
      <c r="AB728" s="310" t="s">
        <v>2898</v>
      </c>
      <c r="AC728" s="310" t="s">
        <v>2898</v>
      </c>
      <c r="AD728" s="310" t="s">
        <v>2898</v>
      </c>
      <c r="AE728" s="310" t="s">
        <v>2898</v>
      </c>
      <c r="AF728" s="310" t="s">
        <v>2898</v>
      </c>
      <c r="AG728" s="310" t="s">
        <v>2898</v>
      </c>
      <c r="AH728" s="310" t="s">
        <v>2898</v>
      </c>
      <c r="AI728" s="310" t="s">
        <v>2898</v>
      </c>
      <c r="AJ728" s="310" t="s">
        <v>2898</v>
      </c>
      <c r="AK728" s="310" t="s">
        <v>2898</v>
      </c>
      <c r="AL728" s="310" t="s">
        <v>2898</v>
      </c>
    </row>
    <row r="729" spans="3:38" hidden="1" outlineLevel="1" x14ac:dyDescent="0.3">
      <c r="C729" s="521" t="s">
        <v>3140</v>
      </c>
      <c r="D729" s="590" t="s">
        <v>3768</v>
      </c>
      <c r="E729" s="310" t="s">
        <v>2898</v>
      </c>
      <c r="F729" s="310" t="s">
        <v>2898</v>
      </c>
      <c r="G729" s="310" t="s">
        <v>2898</v>
      </c>
      <c r="H729" s="310" t="s">
        <v>2898</v>
      </c>
      <c r="I729" s="310" t="s">
        <v>2898</v>
      </c>
      <c r="J729" s="310" t="s">
        <v>2898</v>
      </c>
      <c r="K729" s="310" t="s">
        <v>2898</v>
      </c>
      <c r="L729" s="310" t="s">
        <v>2898</v>
      </c>
      <c r="M729" s="310" t="s">
        <v>2898</v>
      </c>
      <c r="N729" s="310" t="s">
        <v>2898</v>
      </c>
      <c r="O729" s="310" t="s">
        <v>2898</v>
      </c>
      <c r="P729" s="310" t="s">
        <v>2898</v>
      </c>
      <c r="Q729" s="310" t="s">
        <v>2898</v>
      </c>
      <c r="R729" s="310" t="s">
        <v>2898</v>
      </c>
      <c r="S729" s="310" t="s">
        <v>2898</v>
      </c>
      <c r="T729" s="310" t="s">
        <v>2898</v>
      </c>
      <c r="U729" s="310" t="s">
        <v>2898</v>
      </c>
      <c r="V729" s="310" t="s">
        <v>2898</v>
      </c>
      <c r="W729" s="310" t="s">
        <v>2898</v>
      </c>
      <c r="X729" s="310" t="s">
        <v>2898</v>
      </c>
      <c r="Y729" s="310" t="s">
        <v>2898</v>
      </c>
      <c r="Z729" s="310" t="s">
        <v>2898</v>
      </c>
      <c r="AA729" s="310" t="s">
        <v>2898</v>
      </c>
      <c r="AB729" s="310" t="s">
        <v>2898</v>
      </c>
      <c r="AC729" s="310" t="s">
        <v>2898</v>
      </c>
      <c r="AD729" s="310" t="s">
        <v>2898</v>
      </c>
      <c r="AE729" s="310" t="s">
        <v>2898</v>
      </c>
      <c r="AF729" s="310" t="s">
        <v>2898</v>
      </c>
      <c r="AG729" s="310" t="s">
        <v>2898</v>
      </c>
      <c r="AH729" s="310" t="s">
        <v>2898</v>
      </c>
      <c r="AI729" s="310" t="s">
        <v>2898</v>
      </c>
      <c r="AJ729" s="310" t="s">
        <v>2898</v>
      </c>
      <c r="AK729" s="310" t="s">
        <v>2898</v>
      </c>
      <c r="AL729" s="310" t="s">
        <v>2898</v>
      </c>
    </row>
    <row r="730" spans="3:38" hidden="1" outlineLevel="1" x14ac:dyDescent="0.3">
      <c r="C730" s="521" t="s">
        <v>3140</v>
      </c>
      <c r="D730" s="590" t="s">
        <v>3769</v>
      </c>
      <c r="E730" s="310" t="s">
        <v>2898</v>
      </c>
      <c r="F730" s="310" t="s">
        <v>2898</v>
      </c>
      <c r="G730" s="310" t="s">
        <v>2898</v>
      </c>
      <c r="H730" s="310" t="s">
        <v>2898</v>
      </c>
      <c r="I730" s="310" t="s">
        <v>2898</v>
      </c>
      <c r="J730" s="310" t="s">
        <v>2898</v>
      </c>
      <c r="K730" s="310" t="s">
        <v>2898</v>
      </c>
      <c r="L730" s="310" t="s">
        <v>2898</v>
      </c>
      <c r="M730" s="310" t="s">
        <v>2898</v>
      </c>
      <c r="N730" s="310" t="s">
        <v>2898</v>
      </c>
      <c r="O730" s="310" t="s">
        <v>2898</v>
      </c>
      <c r="P730" s="310" t="s">
        <v>2898</v>
      </c>
      <c r="Q730" s="310" t="s">
        <v>2898</v>
      </c>
      <c r="R730" s="310" t="s">
        <v>2898</v>
      </c>
      <c r="S730" s="310" t="s">
        <v>2898</v>
      </c>
      <c r="T730" s="310" t="s">
        <v>2898</v>
      </c>
      <c r="U730" s="310" t="s">
        <v>2898</v>
      </c>
      <c r="V730" s="310" t="s">
        <v>2898</v>
      </c>
      <c r="W730" s="310" t="s">
        <v>2898</v>
      </c>
      <c r="X730" s="310" t="s">
        <v>2898</v>
      </c>
      <c r="Y730" s="310" t="s">
        <v>2898</v>
      </c>
      <c r="Z730" s="310" t="s">
        <v>2898</v>
      </c>
      <c r="AA730" s="310" t="s">
        <v>2898</v>
      </c>
      <c r="AB730" s="310" t="s">
        <v>2898</v>
      </c>
      <c r="AC730" s="310" t="s">
        <v>2898</v>
      </c>
      <c r="AD730" s="310" t="s">
        <v>2898</v>
      </c>
      <c r="AE730" s="310" t="s">
        <v>2898</v>
      </c>
      <c r="AF730" s="310" t="s">
        <v>2898</v>
      </c>
      <c r="AG730" s="310" t="s">
        <v>2898</v>
      </c>
      <c r="AH730" s="310" t="s">
        <v>2898</v>
      </c>
      <c r="AI730" s="310" t="s">
        <v>2898</v>
      </c>
      <c r="AJ730" s="310" t="s">
        <v>2898</v>
      </c>
      <c r="AK730" s="310" t="s">
        <v>2898</v>
      </c>
      <c r="AL730" s="310" t="s">
        <v>2898</v>
      </c>
    </row>
    <row r="731" spans="3:38" hidden="1" outlineLevel="1" x14ac:dyDescent="0.3">
      <c r="C731" s="521" t="s">
        <v>3140</v>
      </c>
      <c r="D731" s="590" t="s">
        <v>3770</v>
      </c>
      <c r="E731" s="310" t="s">
        <v>2898</v>
      </c>
      <c r="F731" s="310" t="s">
        <v>2898</v>
      </c>
      <c r="G731" s="310" t="s">
        <v>2898</v>
      </c>
      <c r="H731" s="310" t="s">
        <v>2898</v>
      </c>
      <c r="I731" s="310" t="s">
        <v>2898</v>
      </c>
      <c r="J731" s="310" t="s">
        <v>2898</v>
      </c>
      <c r="K731" s="310" t="s">
        <v>2898</v>
      </c>
      <c r="L731" s="310" t="s">
        <v>2898</v>
      </c>
      <c r="M731" s="310" t="s">
        <v>2898</v>
      </c>
      <c r="N731" s="310" t="s">
        <v>2898</v>
      </c>
      <c r="O731" s="310" t="s">
        <v>2898</v>
      </c>
      <c r="P731" s="310" t="s">
        <v>2898</v>
      </c>
      <c r="Q731" s="310" t="s">
        <v>2898</v>
      </c>
      <c r="R731" s="310" t="s">
        <v>2898</v>
      </c>
      <c r="S731" s="310" t="s">
        <v>2898</v>
      </c>
      <c r="T731" s="310" t="s">
        <v>2898</v>
      </c>
      <c r="U731" s="310" t="s">
        <v>2898</v>
      </c>
      <c r="V731" s="310" t="s">
        <v>2898</v>
      </c>
      <c r="W731" s="310" t="s">
        <v>2898</v>
      </c>
      <c r="X731" s="310" t="s">
        <v>2898</v>
      </c>
      <c r="Y731" s="310" t="s">
        <v>2898</v>
      </c>
      <c r="Z731" s="310" t="s">
        <v>2898</v>
      </c>
      <c r="AA731" s="310" t="s">
        <v>2898</v>
      </c>
      <c r="AB731" s="310" t="s">
        <v>2898</v>
      </c>
      <c r="AC731" s="310" t="s">
        <v>2898</v>
      </c>
      <c r="AD731" s="310" t="s">
        <v>2898</v>
      </c>
      <c r="AE731" s="310" t="s">
        <v>2898</v>
      </c>
      <c r="AF731" s="310" t="s">
        <v>2898</v>
      </c>
      <c r="AG731" s="310" t="s">
        <v>2898</v>
      </c>
      <c r="AH731" s="310" t="s">
        <v>2898</v>
      </c>
      <c r="AI731" s="310" t="s">
        <v>2898</v>
      </c>
      <c r="AJ731" s="310" t="s">
        <v>2898</v>
      </c>
      <c r="AK731" s="310" t="s">
        <v>2898</v>
      </c>
      <c r="AL731" s="310" t="s">
        <v>2898</v>
      </c>
    </row>
    <row r="732" spans="3:38" hidden="1" outlineLevel="1" x14ac:dyDescent="0.3">
      <c r="C732" s="521" t="s">
        <v>3140</v>
      </c>
      <c r="D732" s="590" t="s">
        <v>3771</v>
      </c>
      <c r="E732" s="310" t="s">
        <v>2898</v>
      </c>
      <c r="F732" s="310" t="s">
        <v>2898</v>
      </c>
      <c r="G732" s="310" t="s">
        <v>2898</v>
      </c>
      <c r="H732" s="310" t="s">
        <v>2898</v>
      </c>
      <c r="I732" s="310" t="s">
        <v>2898</v>
      </c>
      <c r="J732" s="310" t="s">
        <v>2898</v>
      </c>
      <c r="K732" s="310" t="s">
        <v>2898</v>
      </c>
      <c r="L732" s="310" t="s">
        <v>2898</v>
      </c>
      <c r="M732" s="310" t="s">
        <v>2898</v>
      </c>
      <c r="N732" s="310" t="s">
        <v>2898</v>
      </c>
      <c r="O732" s="310" t="s">
        <v>2898</v>
      </c>
      <c r="P732" s="310" t="s">
        <v>2898</v>
      </c>
      <c r="Q732" s="310" t="s">
        <v>2898</v>
      </c>
      <c r="R732" s="310" t="s">
        <v>2898</v>
      </c>
      <c r="S732" s="310" t="s">
        <v>2898</v>
      </c>
      <c r="T732" s="310" t="s">
        <v>2898</v>
      </c>
      <c r="U732" s="310" t="s">
        <v>2898</v>
      </c>
      <c r="V732" s="310" t="s">
        <v>2898</v>
      </c>
      <c r="W732" s="310" t="s">
        <v>2898</v>
      </c>
      <c r="X732" s="310" t="s">
        <v>2898</v>
      </c>
      <c r="Y732" s="310" t="s">
        <v>2898</v>
      </c>
      <c r="Z732" s="310" t="s">
        <v>2898</v>
      </c>
      <c r="AA732" s="310" t="s">
        <v>2898</v>
      </c>
      <c r="AB732" s="310" t="s">
        <v>2898</v>
      </c>
      <c r="AC732" s="310" t="s">
        <v>2898</v>
      </c>
      <c r="AD732" s="310" t="s">
        <v>2898</v>
      </c>
      <c r="AE732" s="310" t="s">
        <v>2898</v>
      </c>
      <c r="AF732" s="310" t="s">
        <v>2898</v>
      </c>
      <c r="AG732" s="310" t="s">
        <v>2898</v>
      </c>
      <c r="AH732" s="310" t="s">
        <v>2898</v>
      </c>
      <c r="AI732" s="310" t="s">
        <v>2898</v>
      </c>
      <c r="AJ732" s="310" t="s">
        <v>2898</v>
      </c>
      <c r="AK732" s="310" t="s">
        <v>2898</v>
      </c>
      <c r="AL732" s="310" t="s">
        <v>2898</v>
      </c>
    </row>
    <row r="733" spans="3:38" hidden="1" outlineLevel="1" x14ac:dyDescent="0.3">
      <c r="C733" s="521" t="s">
        <v>3140</v>
      </c>
      <c r="D733" s="590" t="s">
        <v>3772</v>
      </c>
      <c r="E733" s="310" t="s">
        <v>2898</v>
      </c>
      <c r="F733" s="310" t="s">
        <v>2898</v>
      </c>
      <c r="G733" s="310" t="s">
        <v>2898</v>
      </c>
      <c r="H733" s="310" t="s">
        <v>2898</v>
      </c>
      <c r="I733" s="310" t="s">
        <v>2898</v>
      </c>
      <c r="J733" s="310" t="s">
        <v>2898</v>
      </c>
      <c r="K733" s="310" t="s">
        <v>2898</v>
      </c>
      <c r="L733" s="310" t="s">
        <v>2898</v>
      </c>
      <c r="M733" s="310" t="s">
        <v>2898</v>
      </c>
      <c r="N733" s="310" t="s">
        <v>2898</v>
      </c>
      <c r="O733" s="310" t="s">
        <v>2898</v>
      </c>
      <c r="P733" s="310" t="s">
        <v>2898</v>
      </c>
      <c r="Q733" s="310" t="s">
        <v>2898</v>
      </c>
      <c r="R733" s="310" t="s">
        <v>2898</v>
      </c>
      <c r="S733" s="310" t="s">
        <v>2898</v>
      </c>
      <c r="T733" s="310" t="s">
        <v>2898</v>
      </c>
      <c r="U733" s="310" t="s">
        <v>2898</v>
      </c>
      <c r="V733" s="310" t="s">
        <v>2898</v>
      </c>
      <c r="W733" s="310" t="s">
        <v>2898</v>
      </c>
      <c r="X733" s="310" t="s">
        <v>2898</v>
      </c>
      <c r="Y733" s="310" t="s">
        <v>2898</v>
      </c>
      <c r="Z733" s="310" t="s">
        <v>2898</v>
      </c>
      <c r="AA733" s="310" t="s">
        <v>2898</v>
      </c>
      <c r="AB733" s="310" t="s">
        <v>2898</v>
      </c>
      <c r="AC733" s="310" t="s">
        <v>2898</v>
      </c>
      <c r="AD733" s="310" t="s">
        <v>2898</v>
      </c>
      <c r="AE733" s="310" t="s">
        <v>2898</v>
      </c>
      <c r="AF733" s="310" t="s">
        <v>2898</v>
      </c>
      <c r="AG733" s="310" t="s">
        <v>2898</v>
      </c>
      <c r="AH733" s="310" t="s">
        <v>2898</v>
      </c>
      <c r="AI733" s="310" t="s">
        <v>2898</v>
      </c>
      <c r="AJ733" s="310" t="s">
        <v>2898</v>
      </c>
      <c r="AK733" s="310" t="s">
        <v>2898</v>
      </c>
      <c r="AL733" s="310" t="s">
        <v>2898</v>
      </c>
    </row>
    <row r="734" spans="3:38" hidden="1" outlineLevel="1" x14ac:dyDescent="0.3">
      <c r="C734" s="521" t="s">
        <v>3140</v>
      </c>
      <c r="D734" s="590" t="s">
        <v>3773</v>
      </c>
      <c r="E734" s="310" t="s">
        <v>2898</v>
      </c>
      <c r="F734" s="310" t="s">
        <v>2898</v>
      </c>
      <c r="G734" s="310" t="s">
        <v>2898</v>
      </c>
      <c r="H734" s="310" t="s">
        <v>2898</v>
      </c>
      <c r="I734" s="310" t="s">
        <v>2898</v>
      </c>
      <c r="J734" s="310" t="s">
        <v>2898</v>
      </c>
      <c r="K734" s="310" t="s">
        <v>2898</v>
      </c>
      <c r="L734" s="310" t="s">
        <v>2898</v>
      </c>
      <c r="M734" s="310" t="s">
        <v>2898</v>
      </c>
      <c r="N734" s="310" t="s">
        <v>2898</v>
      </c>
      <c r="O734" s="310" t="s">
        <v>2898</v>
      </c>
      <c r="P734" s="310" t="s">
        <v>2898</v>
      </c>
      <c r="Q734" s="310" t="s">
        <v>2898</v>
      </c>
      <c r="R734" s="310" t="s">
        <v>2898</v>
      </c>
      <c r="S734" s="310" t="s">
        <v>2898</v>
      </c>
      <c r="T734" s="310" t="s">
        <v>2898</v>
      </c>
      <c r="U734" s="310" t="s">
        <v>2898</v>
      </c>
      <c r="V734" s="310" t="s">
        <v>2898</v>
      </c>
      <c r="W734" s="310" t="s">
        <v>2898</v>
      </c>
      <c r="X734" s="310" t="s">
        <v>2898</v>
      </c>
      <c r="Y734" s="310" t="s">
        <v>2898</v>
      </c>
      <c r="Z734" s="310" t="s">
        <v>2898</v>
      </c>
      <c r="AA734" s="310" t="s">
        <v>2898</v>
      </c>
      <c r="AB734" s="310" t="s">
        <v>2898</v>
      </c>
      <c r="AC734" s="310" t="s">
        <v>2898</v>
      </c>
      <c r="AD734" s="310" t="s">
        <v>2898</v>
      </c>
      <c r="AE734" s="310" t="s">
        <v>2898</v>
      </c>
      <c r="AF734" s="310" t="s">
        <v>2898</v>
      </c>
      <c r="AG734" s="310" t="s">
        <v>2898</v>
      </c>
      <c r="AH734" s="310" t="s">
        <v>2898</v>
      </c>
      <c r="AI734" s="310" t="s">
        <v>2898</v>
      </c>
      <c r="AJ734" s="310" t="s">
        <v>2898</v>
      </c>
      <c r="AK734" s="310" t="s">
        <v>2898</v>
      </c>
      <c r="AL734" s="310" t="s">
        <v>2898</v>
      </c>
    </row>
    <row r="735" spans="3:38" hidden="1" outlineLevel="1" x14ac:dyDescent="0.3">
      <c r="C735" s="521" t="s">
        <v>3140</v>
      </c>
      <c r="D735" s="590" t="s">
        <v>3774</v>
      </c>
      <c r="E735" s="310" t="s">
        <v>2898</v>
      </c>
      <c r="F735" s="310" t="s">
        <v>2898</v>
      </c>
      <c r="G735" s="310" t="s">
        <v>2898</v>
      </c>
      <c r="H735" s="310" t="s">
        <v>2898</v>
      </c>
      <c r="I735" s="310" t="s">
        <v>2898</v>
      </c>
      <c r="J735" s="310" t="s">
        <v>2898</v>
      </c>
      <c r="K735" s="310" t="s">
        <v>2898</v>
      </c>
      <c r="L735" s="310" t="s">
        <v>2898</v>
      </c>
      <c r="M735" s="310" t="s">
        <v>2898</v>
      </c>
      <c r="N735" s="310" t="s">
        <v>2898</v>
      </c>
      <c r="O735" s="310" t="s">
        <v>2898</v>
      </c>
      <c r="P735" s="310" t="s">
        <v>2898</v>
      </c>
      <c r="Q735" s="310" t="s">
        <v>2898</v>
      </c>
      <c r="R735" s="310" t="s">
        <v>2898</v>
      </c>
      <c r="S735" s="310" t="s">
        <v>2898</v>
      </c>
      <c r="T735" s="310" t="s">
        <v>2898</v>
      </c>
      <c r="U735" s="310" t="s">
        <v>2898</v>
      </c>
      <c r="V735" s="310" t="s">
        <v>2898</v>
      </c>
      <c r="W735" s="310" t="s">
        <v>2898</v>
      </c>
      <c r="X735" s="310" t="s">
        <v>2898</v>
      </c>
      <c r="Y735" s="310" t="s">
        <v>2898</v>
      </c>
      <c r="Z735" s="310" t="s">
        <v>2898</v>
      </c>
      <c r="AA735" s="310" t="s">
        <v>2898</v>
      </c>
      <c r="AB735" s="310" t="s">
        <v>2898</v>
      </c>
      <c r="AC735" s="310" t="s">
        <v>2898</v>
      </c>
      <c r="AD735" s="310" t="s">
        <v>2898</v>
      </c>
      <c r="AE735" s="310" t="s">
        <v>2898</v>
      </c>
      <c r="AF735" s="310" t="s">
        <v>2898</v>
      </c>
      <c r="AG735" s="310" t="s">
        <v>2898</v>
      </c>
      <c r="AH735" s="310" t="s">
        <v>2898</v>
      </c>
      <c r="AI735" s="310" t="s">
        <v>2898</v>
      </c>
      <c r="AJ735" s="310" t="s">
        <v>2898</v>
      </c>
      <c r="AK735" s="310" t="s">
        <v>2898</v>
      </c>
      <c r="AL735" s="310" t="s">
        <v>2898</v>
      </c>
    </row>
    <row r="736" spans="3:38" hidden="1" outlineLevel="1" x14ac:dyDescent="0.3">
      <c r="C736" s="521" t="s">
        <v>3140</v>
      </c>
      <c r="D736" s="590" t="s">
        <v>3775</v>
      </c>
      <c r="E736" s="310" t="s">
        <v>2898</v>
      </c>
      <c r="F736" s="310" t="s">
        <v>2898</v>
      </c>
      <c r="G736" s="310" t="s">
        <v>2898</v>
      </c>
      <c r="H736" s="310" t="s">
        <v>2898</v>
      </c>
      <c r="I736" s="310" t="s">
        <v>2898</v>
      </c>
      <c r="J736" s="310" t="s">
        <v>2898</v>
      </c>
      <c r="K736" s="310" t="s">
        <v>2898</v>
      </c>
      <c r="L736" s="310" t="s">
        <v>2898</v>
      </c>
      <c r="M736" s="310" t="s">
        <v>2898</v>
      </c>
      <c r="N736" s="310" t="s">
        <v>2898</v>
      </c>
      <c r="O736" s="310" t="s">
        <v>2898</v>
      </c>
      <c r="P736" s="310" t="s">
        <v>2898</v>
      </c>
      <c r="Q736" s="310" t="s">
        <v>2898</v>
      </c>
      <c r="R736" s="310" t="s">
        <v>2898</v>
      </c>
      <c r="S736" s="310" t="s">
        <v>2898</v>
      </c>
      <c r="T736" s="310" t="s">
        <v>2898</v>
      </c>
      <c r="U736" s="310" t="s">
        <v>2898</v>
      </c>
      <c r="V736" s="310" t="s">
        <v>2898</v>
      </c>
      <c r="W736" s="310" t="s">
        <v>2898</v>
      </c>
      <c r="X736" s="310" t="s">
        <v>2898</v>
      </c>
      <c r="Y736" s="310" t="s">
        <v>2898</v>
      </c>
      <c r="Z736" s="310" t="s">
        <v>2898</v>
      </c>
      <c r="AA736" s="310" t="s">
        <v>2898</v>
      </c>
      <c r="AB736" s="310" t="s">
        <v>2898</v>
      </c>
      <c r="AC736" s="310" t="s">
        <v>2898</v>
      </c>
      <c r="AD736" s="310" t="s">
        <v>2898</v>
      </c>
      <c r="AE736" s="310" t="s">
        <v>2898</v>
      </c>
      <c r="AF736" s="310" t="s">
        <v>2898</v>
      </c>
      <c r="AG736" s="310" t="s">
        <v>2898</v>
      </c>
      <c r="AH736" s="310" t="s">
        <v>2898</v>
      </c>
      <c r="AI736" s="310" t="s">
        <v>2898</v>
      </c>
      <c r="AJ736" s="310" t="s">
        <v>2898</v>
      </c>
      <c r="AK736" s="310" t="s">
        <v>2898</v>
      </c>
      <c r="AL736" s="310" t="s">
        <v>2898</v>
      </c>
    </row>
    <row r="737" spans="3:38" hidden="1" outlineLevel="1" x14ac:dyDescent="0.3">
      <c r="C737" s="521" t="s">
        <v>3140</v>
      </c>
      <c r="D737" s="590" t="s">
        <v>3776</v>
      </c>
      <c r="E737" s="310" t="s">
        <v>2898</v>
      </c>
      <c r="F737" s="310" t="s">
        <v>2898</v>
      </c>
      <c r="G737" s="310" t="s">
        <v>2898</v>
      </c>
      <c r="H737" s="310" t="s">
        <v>2898</v>
      </c>
      <c r="I737" s="310" t="s">
        <v>2898</v>
      </c>
      <c r="J737" s="310" t="s">
        <v>2898</v>
      </c>
      <c r="K737" s="310" t="s">
        <v>2898</v>
      </c>
      <c r="L737" s="310" t="s">
        <v>2898</v>
      </c>
      <c r="M737" s="310" t="s">
        <v>2898</v>
      </c>
      <c r="N737" s="310" t="s">
        <v>2898</v>
      </c>
      <c r="O737" s="310" t="s">
        <v>2898</v>
      </c>
      <c r="P737" s="310" t="s">
        <v>2898</v>
      </c>
      <c r="Q737" s="310" t="s">
        <v>2898</v>
      </c>
      <c r="R737" s="310" t="s">
        <v>2898</v>
      </c>
      <c r="S737" s="310" t="s">
        <v>2898</v>
      </c>
      <c r="T737" s="310" t="s">
        <v>2898</v>
      </c>
      <c r="U737" s="310" t="s">
        <v>2898</v>
      </c>
      <c r="V737" s="310" t="s">
        <v>2898</v>
      </c>
      <c r="W737" s="310" t="s">
        <v>2898</v>
      </c>
      <c r="X737" s="310" t="s">
        <v>2898</v>
      </c>
      <c r="Y737" s="310" t="s">
        <v>2898</v>
      </c>
      <c r="Z737" s="310" t="s">
        <v>2898</v>
      </c>
      <c r="AA737" s="310" t="s">
        <v>2898</v>
      </c>
      <c r="AB737" s="310" t="s">
        <v>2898</v>
      </c>
      <c r="AC737" s="310" t="s">
        <v>2898</v>
      </c>
      <c r="AD737" s="310" t="s">
        <v>2898</v>
      </c>
      <c r="AE737" s="310" t="s">
        <v>2898</v>
      </c>
      <c r="AF737" s="310" t="s">
        <v>2898</v>
      </c>
      <c r="AG737" s="310" t="s">
        <v>2898</v>
      </c>
      <c r="AH737" s="310" t="s">
        <v>2898</v>
      </c>
      <c r="AI737" s="310" t="s">
        <v>2898</v>
      </c>
      <c r="AJ737" s="310" t="s">
        <v>2898</v>
      </c>
      <c r="AK737" s="310" t="s">
        <v>2898</v>
      </c>
      <c r="AL737" s="310" t="s">
        <v>2898</v>
      </c>
    </row>
    <row r="738" spans="3:38" hidden="1" outlineLevel="1" x14ac:dyDescent="0.3">
      <c r="C738" s="521" t="s">
        <v>3140</v>
      </c>
      <c r="D738" s="590" t="s">
        <v>3777</v>
      </c>
      <c r="E738" s="310" t="s">
        <v>2898</v>
      </c>
      <c r="F738" s="310" t="s">
        <v>2898</v>
      </c>
      <c r="G738" s="310" t="s">
        <v>2898</v>
      </c>
      <c r="H738" s="310" t="s">
        <v>2898</v>
      </c>
      <c r="I738" s="310" t="s">
        <v>2898</v>
      </c>
      <c r="J738" s="310" t="s">
        <v>2898</v>
      </c>
      <c r="K738" s="310" t="s">
        <v>2898</v>
      </c>
      <c r="L738" s="310" t="s">
        <v>2898</v>
      </c>
      <c r="M738" s="310" t="s">
        <v>2898</v>
      </c>
      <c r="N738" s="310" t="s">
        <v>2898</v>
      </c>
      <c r="O738" s="310" t="s">
        <v>2898</v>
      </c>
      <c r="P738" s="310" t="s">
        <v>2898</v>
      </c>
      <c r="Q738" s="310" t="s">
        <v>2898</v>
      </c>
      <c r="R738" s="310" t="s">
        <v>2898</v>
      </c>
      <c r="S738" s="310" t="s">
        <v>2898</v>
      </c>
      <c r="T738" s="310" t="s">
        <v>2898</v>
      </c>
      <c r="U738" s="310" t="s">
        <v>2898</v>
      </c>
      <c r="V738" s="310" t="s">
        <v>2898</v>
      </c>
      <c r="W738" s="310" t="s">
        <v>2898</v>
      </c>
      <c r="X738" s="310" t="s">
        <v>2898</v>
      </c>
      <c r="Y738" s="310" t="s">
        <v>2898</v>
      </c>
      <c r="Z738" s="310" t="s">
        <v>2898</v>
      </c>
      <c r="AA738" s="310" t="s">
        <v>2898</v>
      </c>
      <c r="AB738" s="310" t="s">
        <v>2898</v>
      </c>
      <c r="AC738" s="310" t="s">
        <v>2898</v>
      </c>
      <c r="AD738" s="310" t="s">
        <v>2898</v>
      </c>
      <c r="AE738" s="310" t="s">
        <v>2898</v>
      </c>
      <c r="AF738" s="310" t="s">
        <v>2898</v>
      </c>
      <c r="AG738" s="310" t="s">
        <v>2898</v>
      </c>
      <c r="AH738" s="310" t="s">
        <v>2898</v>
      </c>
      <c r="AI738" s="310" t="s">
        <v>2898</v>
      </c>
      <c r="AJ738" s="310" t="s">
        <v>2898</v>
      </c>
      <c r="AK738" s="310" t="s">
        <v>2898</v>
      </c>
      <c r="AL738" s="310" t="s">
        <v>2898</v>
      </c>
    </row>
    <row r="739" spans="3:38" hidden="1" outlineLevel="1" x14ac:dyDescent="0.3">
      <c r="C739" s="521" t="s">
        <v>3140</v>
      </c>
      <c r="D739" s="590" t="s">
        <v>3778</v>
      </c>
      <c r="E739" s="310" t="s">
        <v>2898</v>
      </c>
      <c r="F739" s="310" t="s">
        <v>2898</v>
      </c>
      <c r="G739" s="310" t="s">
        <v>2898</v>
      </c>
      <c r="H739" s="310" t="s">
        <v>2898</v>
      </c>
      <c r="I739" s="310" t="s">
        <v>2898</v>
      </c>
      <c r="J739" s="310" t="s">
        <v>2898</v>
      </c>
      <c r="K739" s="310" t="s">
        <v>2898</v>
      </c>
      <c r="L739" s="310" t="s">
        <v>2898</v>
      </c>
      <c r="M739" s="310" t="s">
        <v>2898</v>
      </c>
      <c r="N739" s="310" t="s">
        <v>2898</v>
      </c>
      <c r="O739" s="310" t="s">
        <v>2898</v>
      </c>
      <c r="P739" s="310" t="s">
        <v>2898</v>
      </c>
      <c r="Q739" s="310" t="s">
        <v>2898</v>
      </c>
      <c r="R739" s="310" t="s">
        <v>2898</v>
      </c>
      <c r="S739" s="310" t="s">
        <v>2898</v>
      </c>
      <c r="T739" s="310" t="s">
        <v>2898</v>
      </c>
      <c r="U739" s="310" t="s">
        <v>2898</v>
      </c>
      <c r="V739" s="310" t="s">
        <v>2898</v>
      </c>
      <c r="W739" s="310" t="s">
        <v>2898</v>
      </c>
      <c r="X739" s="310" t="s">
        <v>2898</v>
      </c>
      <c r="Y739" s="310" t="s">
        <v>2898</v>
      </c>
      <c r="Z739" s="310" t="s">
        <v>2898</v>
      </c>
      <c r="AA739" s="310" t="s">
        <v>2898</v>
      </c>
      <c r="AB739" s="310" t="s">
        <v>2898</v>
      </c>
      <c r="AC739" s="310" t="s">
        <v>2898</v>
      </c>
      <c r="AD739" s="310" t="s">
        <v>2898</v>
      </c>
      <c r="AE739" s="310" t="s">
        <v>2898</v>
      </c>
      <c r="AF739" s="310" t="s">
        <v>2898</v>
      </c>
      <c r="AG739" s="310" t="s">
        <v>2898</v>
      </c>
      <c r="AH739" s="310" t="s">
        <v>2898</v>
      </c>
      <c r="AI739" s="310" t="s">
        <v>2898</v>
      </c>
      <c r="AJ739" s="310" t="s">
        <v>2898</v>
      </c>
      <c r="AK739" s="310" t="s">
        <v>2898</v>
      </c>
      <c r="AL739" s="310" t="s">
        <v>2898</v>
      </c>
    </row>
    <row r="740" spans="3:38" hidden="1" outlineLevel="1" x14ac:dyDescent="0.3">
      <c r="C740" s="521" t="s">
        <v>3140</v>
      </c>
      <c r="D740" s="590" t="s">
        <v>3779</v>
      </c>
      <c r="E740" s="310" t="s">
        <v>2898</v>
      </c>
      <c r="F740" s="310" t="s">
        <v>2898</v>
      </c>
      <c r="G740" s="310" t="s">
        <v>2898</v>
      </c>
      <c r="H740" s="310" t="s">
        <v>2898</v>
      </c>
      <c r="I740" s="310" t="s">
        <v>2898</v>
      </c>
      <c r="J740" s="310" t="s">
        <v>2898</v>
      </c>
      <c r="K740" s="310" t="s">
        <v>2898</v>
      </c>
      <c r="L740" s="310" t="s">
        <v>2898</v>
      </c>
      <c r="M740" s="310" t="s">
        <v>2898</v>
      </c>
      <c r="N740" s="310" t="s">
        <v>2898</v>
      </c>
      <c r="O740" s="310" t="s">
        <v>2898</v>
      </c>
      <c r="P740" s="310" t="s">
        <v>2898</v>
      </c>
      <c r="Q740" s="310" t="s">
        <v>2898</v>
      </c>
      <c r="R740" s="310" t="s">
        <v>2898</v>
      </c>
      <c r="S740" s="310" t="s">
        <v>2898</v>
      </c>
      <c r="T740" s="310" t="s">
        <v>2898</v>
      </c>
      <c r="U740" s="310" t="s">
        <v>2898</v>
      </c>
      <c r="V740" s="310" t="s">
        <v>2898</v>
      </c>
      <c r="W740" s="310" t="s">
        <v>2898</v>
      </c>
      <c r="X740" s="310" t="s">
        <v>2898</v>
      </c>
      <c r="Y740" s="310" t="s">
        <v>2898</v>
      </c>
      <c r="Z740" s="310" t="s">
        <v>2898</v>
      </c>
      <c r="AA740" s="310" t="s">
        <v>2898</v>
      </c>
      <c r="AB740" s="310" t="s">
        <v>2898</v>
      </c>
      <c r="AC740" s="310" t="s">
        <v>2898</v>
      </c>
      <c r="AD740" s="310" t="s">
        <v>2898</v>
      </c>
      <c r="AE740" s="310" t="s">
        <v>2898</v>
      </c>
      <c r="AF740" s="310" t="s">
        <v>2898</v>
      </c>
      <c r="AG740" s="310" t="s">
        <v>2898</v>
      </c>
      <c r="AH740" s="310" t="s">
        <v>2898</v>
      </c>
      <c r="AI740" s="310" t="s">
        <v>2898</v>
      </c>
      <c r="AJ740" s="310" t="s">
        <v>2898</v>
      </c>
      <c r="AK740" s="310" t="s">
        <v>2898</v>
      </c>
      <c r="AL740" s="310" t="s">
        <v>2898</v>
      </c>
    </row>
    <row r="741" spans="3:38" hidden="1" outlineLevel="1" x14ac:dyDescent="0.3">
      <c r="C741" s="521" t="s">
        <v>3140</v>
      </c>
      <c r="D741" s="590" t="s">
        <v>3780</v>
      </c>
      <c r="E741" s="310" t="s">
        <v>2898</v>
      </c>
      <c r="F741" s="310" t="s">
        <v>2898</v>
      </c>
      <c r="G741" s="310" t="s">
        <v>2898</v>
      </c>
      <c r="H741" s="310" t="s">
        <v>2898</v>
      </c>
      <c r="I741" s="310" t="s">
        <v>2898</v>
      </c>
      <c r="J741" s="310" t="s">
        <v>2898</v>
      </c>
      <c r="K741" s="310" t="s">
        <v>2898</v>
      </c>
      <c r="L741" s="310" t="s">
        <v>2898</v>
      </c>
      <c r="M741" s="310" t="s">
        <v>2898</v>
      </c>
      <c r="N741" s="310" t="s">
        <v>2898</v>
      </c>
      <c r="O741" s="310" t="s">
        <v>2898</v>
      </c>
      <c r="P741" s="310" t="s">
        <v>2898</v>
      </c>
      <c r="Q741" s="310" t="s">
        <v>2898</v>
      </c>
      <c r="R741" s="310" t="s">
        <v>2898</v>
      </c>
      <c r="S741" s="310" t="s">
        <v>2898</v>
      </c>
      <c r="T741" s="310" t="s">
        <v>2898</v>
      </c>
      <c r="U741" s="310" t="s">
        <v>2898</v>
      </c>
      <c r="V741" s="310" t="s">
        <v>2898</v>
      </c>
      <c r="W741" s="310" t="s">
        <v>2898</v>
      </c>
      <c r="X741" s="310" t="s">
        <v>2898</v>
      </c>
      <c r="Y741" s="310" t="s">
        <v>2898</v>
      </c>
      <c r="Z741" s="310" t="s">
        <v>2898</v>
      </c>
      <c r="AA741" s="310" t="s">
        <v>2898</v>
      </c>
      <c r="AB741" s="310" t="s">
        <v>2898</v>
      </c>
      <c r="AC741" s="310" t="s">
        <v>2898</v>
      </c>
      <c r="AD741" s="310" t="s">
        <v>2898</v>
      </c>
      <c r="AE741" s="310" t="s">
        <v>2898</v>
      </c>
      <c r="AF741" s="310" t="s">
        <v>2898</v>
      </c>
      <c r="AG741" s="310" t="s">
        <v>2898</v>
      </c>
      <c r="AH741" s="310" t="s">
        <v>2898</v>
      </c>
      <c r="AI741" s="310" t="s">
        <v>2898</v>
      </c>
      <c r="AJ741" s="310" t="s">
        <v>2898</v>
      </c>
      <c r="AK741" s="310" t="s">
        <v>2898</v>
      </c>
      <c r="AL741" s="310" t="s">
        <v>2898</v>
      </c>
    </row>
    <row r="742" spans="3:38" hidden="1" outlineLevel="1" x14ac:dyDescent="0.3">
      <c r="C742" s="521" t="s">
        <v>3140</v>
      </c>
      <c r="D742" s="590" t="s">
        <v>3781</v>
      </c>
      <c r="E742" s="310" t="s">
        <v>2898</v>
      </c>
      <c r="F742" s="310" t="s">
        <v>2898</v>
      </c>
      <c r="G742" s="310" t="s">
        <v>2898</v>
      </c>
      <c r="H742" s="310" t="s">
        <v>2898</v>
      </c>
      <c r="I742" s="310" t="s">
        <v>2898</v>
      </c>
      <c r="J742" s="310" t="s">
        <v>2898</v>
      </c>
      <c r="K742" s="310" t="s">
        <v>2898</v>
      </c>
      <c r="L742" s="310" t="s">
        <v>2898</v>
      </c>
      <c r="M742" s="310" t="s">
        <v>2898</v>
      </c>
      <c r="N742" s="310" t="s">
        <v>2898</v>
      </c>
      <c r="O742" s="310" t="s">
        <v>2898</v>
      </c>
      <c r="P742" s="310" t="s">
        <v>2898</v>
      </c>
      <c r="Q742" s="310" t="s">
        <v>2898</v>
      </c>
      <c r="R742" s="310" t="s">
        <v>2898</v>
      </c>
      <c r="S742" s="310" t="s">
        <v>2898</v>
      </c>
      <c r="T742" s="310" t="s">
        <v>2898</v>
      </c>
      <c r="U742" s="310" t="s">
        <v>2898</v>
      </c>
      <c r="V742" s="310" t="s">
        <v>2898</v>
      </c>
      <c r="W742" s="310" t="s">
        <v>2898</v>
      </c>
      <c r="X742" s="310" t="s">
        <v>2898</v>
      </c>
      <c r="Y742" s="310" t="s">
        <v>2898</v>
      </c>
      <c r="Z742" s="310" t="s">
        <v>2898</v>
      </c>
      <c r="AA742" s="310" t="s">
        <v>2898</v>
      </c>
      <c r="AB742" s="310" t="s">
        <v>2898</v>
      </c>
      <c r="AC742" s="310" t="s">
        <v>2898</v>
      </c>
      <c r="AD742" s="310" t="s">
        <v>2898</v>
      </c>
      <c r="AE742" s="310" t="s">
        <v>2898</v>
      </c>
      <c r="AF742" s="310" t="s">
        <v>2898</v>
      </c>
      <c r="AG742" s="310" t="s">
        <v>2898</v>
      </c>
      <c r="AH742" s="310" t="s">
        <v>2898</v>
      </c>
      <c r="AI742" s="310" t="s">
        <v>2898</v>
      </c>
      <c r="AJ742" s="310" t="s">
        <v>2898</v>
      </c>
      <c r="AK742" s="310" t="s">
        <v>2898</v>
      </c>
      <c r="AL742" s="310" t="s">
        <v>2898</v>
      </c>
    </row>
    <row r="743" spans="3:38" hidden="1" outlineLevel="1" x14ac:dyDescent="0.3">
      <c r="C743" s="521" t="s">
        <v>3140</v>
      </c>
      <c r="D743" s="590" t="s">
        <v>3782</v>
      </c>
      <c r="E743" s="310" t="s">
        <v>2898</v>
      </c>
      <c r="F743" s="310" t="s">
        <v>2898</v>
      </c>
      <c r="G743" s="310" t="s">
        <v>2898</v>
      </c>
      <c r="H743" s="310" t="s">
        <v>2898</v>
      </c>
      <c r="I743" s="310" t="s">
        <v>2898</v>
      </c>
      <c r="J743" s="310" t="s">
        <v>2898</v>
      </c>
      <c r="K743" s="310" t="s">
        <v>2898</v>
      </c>
      <c r="L743" s="310" t="s">
        <v>2898</v>
      </c>
      <c r="M743" s="310" t="s">
        <v>2898</v>
      </c>
      <c r="N743" s="310" t="s">
        <v>2898</v>
      </c>
      <c r="O743" s="310" t="s">
        <v>2898</v>
      </c>
      <c r="P743" s="310" t="s">
        <v>2898</v>
      </c>
      <c r="Q743" s="310" t="s">
        <v>2898</v>
      </c>
      <c r="R743" s="310" t="s">
        <v>2898</v>
      </c>
      <c r="S743" s="310" t="s">
        <v>2898</v>
      </c>
      <c r="T743" s="310" t="s">
        <v>2898</v>
      </c>
      <c r="U743" s="310" t="s">
        <v>2898</v>
      </c>
      <c r="V743" s="310" t="s">
        <v>2898</v>
      </c>
      <c r="W743" s="310" t="s">
        <v>2898</v>
      </c>
      <c r="X743" s="310" t="s">
        <v>2898</v>
      </c>
      <c r="Y743" s="310" t="s">
        <v>2898</v>
      </c>
      <c r="Z743" s="310" t="s">
        <v>2898</v>
      </c>
      <c r="AA743" s="310" t="s">
        <v>2898</v>
      </c>
      <c r="AB743" s="310" t="s">
        <v>2898</v>
      </c>
      <c r="AC743" s="310" t="s">
        <v>2898</v>
      </c>
      <c r="AD743" s="310" t="s">
        <v>2898</v>
      </c>
      <c r="AE743" s="310" t="s">
        <v>2898</v>
      </c>
      <c r="AF743" s="310" t="s">
        <v>2898</v>
      </c>
      <c r="AG743" s="310" t="s">
        <v>2898</v>
      </c>
      <c r="AH743" s="310" t="s">
        <v>2898</v>
      </c>
      <c r="AI743" s="310" t="s">
        <v>2898</v>
      </c>
      <c r="AJ743" s="310" t="s">
        <v>2898</v>
      </c>
      <c r="AK743" s="310" t="s">
        <v>2898</v>
      </c>
      <c r="AL743" s="310" t="s">
        <v>2898</v>
      </c>
    </row>
    <row r="744" spans="3:38" hidden="1" outlineLevel="1" x14ac:dyDescent="0.3">
      <c r="C744" s="521" t="s">
        <v>3140</v>
      </c>
      <c r="D744" s="590" t="s">
        <v>3783</v>
      </c>
      <c r="E744" s="310" t="s">
        <v>2898</v>
      </c>
      <c r="F744" s="310" t="s">
        <v>2898</v>
      </c>
      <c r="G744" s="310" t="s">
        <v>2898</v>
      </c>
      <c r="H744" s="310" t="s">
        <v>2898</v>
      </c>
      <c r="I744" s="310" t="s">
        <v>2898</v>
      </c>
      <c r="J744" s="310" t="s">
        <v>2898</v>
      </c>
      <c r="K744" s="310" t="s">
        <v>2898</v>
      </c>
      <c r="L744" s="310" t="s">
        <v>2898</v>
      </c>
      <c r="M744" s="310" t="s">
        <v>2898</v>
      </c>
      <c r="N744" s="310" t="s">
        <v>2898</v>
      </c>
      <c r="O744" s="310" t="s">
        <v>2898</v>
      </c>
      <c r="P744" s="310" t="s">
        <v>2898</v>
      </c>
      <c r="Q744" s="310" t="s">
        <v>2898</v>
      </c>
      <c r="R744" s="310" t="s">
        <v>2898</v>
      </c>
      <c r="S744" s="310" t="s">
        <v>2898</v>
      </c>
      <c r="T744" s="310" t="s">
        <v>2898</v>
      </c>
      <c r="U744" s="310" t="s">
        <v>2898</v>
      </c>
      <c r="V744" s="310" t="s">
        <v>2898</v>
      </c>
      <c r="W744" s="310" t="s">
        <v>2898</v>
      </c>
      <c r="X744" s="310" t="s">
        <v>2898</v>
      </c>
      <c r="Y744" s="310" t="s">
        <v>2898</v>
      </c>
      <c r="Z744" s="310" t="s">
        <v>2898</v>
      </c>
      <c r="AA744" s="310" t="s">
        <v>2898</v>
      </c>
      <c r="AB744" s="310" t="s">
        <v>2898</v>
      </c>
      <c r="AC744" s="310" t="s">
        <v>2898</v>
      </c>
      <c r="AD744" s="310" t="s">
        <v>2898</v>
      </c>
      <c r="AE744" s="310" t="s">
        <v>2898</v>
      </c>
      <c r="AF744" s="310" t="s">
        <v>2898</v>
      </c>
      <c r="AG744" s="310" t="s">
        <v>2898</v>
      </c>
      <c r="AH744" s="310" t="s">
        <v>2898</v>
      </c>
      <c r="AI744" s="310" t="s">
        <v>2898</v>
      </c>
      <c r="AJ744" s="310" t="s">
        <v>2898</v>
      </c>
      <c r="AK744" s="310" t="s">
        <v>2898</v>
      </c>
      <c r="AL744" s="310" t="s">
        <v>2898</v>
      </c>
    </row>
    <row r="745" spans="3:38" hidden="1" outlineLevel="1" x14ac:dyDescent="0.3">
      <c r="C745" s="521" t="s">
        <v>3140</v>
      </c>
      <c r="D745" s="590" t="s">
        <v>3784</v>
      </c>
      <c r="E745" s="310" t="s">
        <v>2898</v>
      </c>
      <c r="F745" s="310" t="s">
        <v>2898</v>
      </c>
      <c r="G745" s="310" t="s">
        <v>2898</v>
      </c>
      <c r="H745" s="310" t="s">
        <v>2898</v>
      </c>
      <c r="I745" s="310" t="s">
        <v>2898</v>
      </c>
      <c r="J745" s="310" t="s">
        <v>2898</v>
      </c>
      <c r="K745" s="310" t="s">
        <v>2898</v>
      </c>
      <c r="L745" s="310" t="s">
        <v>2898</v>
      </c>
      <c r="M745" s="310" t="s">
        <v>2898</v>
      </c>
      <c r="N745" s="310" t="s">
        <v>2898</v>
      </c>
      <c r="O745" s="310" t="s">
        <v>2898</v>
      </c>
      <c r="P745" s="310" t="s">
        <v>2898</v>
      </c>
      <c r="Q745" s="310" t="s">
        <v>2898</v>
      </c>
      <c r="R745" s="310" t="s">
        <v>2898</v>
      </c>
      <c r="S745" s="310" t="s">
        <v>2898</v>
      </c>
      <c r="T745" s="310" t="s">
        <v>2898</v>
      </c>
      <c r="U745" s="310" t="s">
        <v>2898</v>
      </c>
      <c r="V745" s="310" t="s">
        <v>2898</v>
      </c>
      <c r="W745" s="310" t="s">
        <v>2898</v>
      </c>
      <c r="X745" s="310" t="s">
        <v>2898</v>
      </c>
      <c r="Y745" s="310" t="s">
        <v>2898</v>
      </c>
      <c r="Z745" s="310" t="s">
        <v>2898</v>
      </c>
      <c r="AA745" s="310" t="s">
        <v>2898</v>
      </c>
      <c r="AB745" s="310" t="s">
        <v>2898</v>
      </c>
      <c r="AC745" s="310" t="s">
        <v>2898</v>
      </c>
      <c r="AD745" s="310" t="s">
        <v>2898</v>
      </c>
      <c r="AE745" s="310" t="s">
        <v>2898</v>
      </c>
      <c r="AF745" s="310" t="s">
        <v>2898</v>
      </c>
      <c r="AG745" s="310" t="s">
        <v>2898</v>
      </c>
      <c r="AH745" s="310" t="s">
        <v>2898</v>
      </c>
      <c r="AI745" s="310" t="s">
        <v>2898</v>
      </c>
      <c r="AJ745" s="310" t="s">
        <v>2898</v>
      </c>
      <c r="AK745" s="310" t="s">
        <v>2898</v>
      </c>
      <c r="AL745" s="310" t="s">
        <v>2898</v>
      </c>
    </row>
    <row r="746" spans="3:38" hidden="1" outlineLevel="1" x14ac:dyDescent="0.3">
      <c r="C746" s="521" t="s">
        <v>3140</v>
      </c>
      <c r="D746" s="590" t="s">
        <v>3785</v>
      </c>
      <c r="E746" s="310" t="s">
        <v>2898</v>
      </c>
      <c r="F746" s="310" t="s">
        <v>2898</v>
      </c>
      <c r="G746" s="310" t="s">
        <v>2898</v>
      </c>
      <c r="H746" s="310" t="s">
        <v>2898</v>
      </c>
      <c r="I746" s="310" t="s">
        <v>2898</v>
      </c>
      <c r="J746" s="310" t="s">
        <v>2898</v>
      </c>
      <c r="K746" s="310" t="s">
        <v>2898</v>
      </c>
      <c r="L746" s="310" t="s">
        <v>2898</v>
      </c>
      <c r="M746" s="310" t="s">
        <v>2898</v>
      </c>
      <c r="N746" s="310" t="s">
        <v>2898</v>
      </c>
      <c r="O746" s="310" t="s">
        <v>2898</v>
      </c>
      <c r="P746" s="310" t="s">
        <v>2898</v>
      </c>
      <c r="Q746" s="310" t="s">
        <v>2898</v>
      </c>
      <c r="R746" s="310" t="s">
        <v>2898</v>
      </c>
      <c r="S746" s="310" t="s">
        <v>2898</v>
      </c>
      <c r="T746" s="310" t="s">
        <v>2898</v>
      </c>
      <c r="U746" s="310" t="s">
        <v>2898</v>
      </c>
      <c r="V746" s="310" t="s">
        <v>2898</v>
      </c>
      <c r="W746" s="310" t="s">
        <v>2898</v>
      </c>
      <c r="X746" s="310" t="s">
        <v>2898</v>
      </c>
      <c r="Y746" s="310" t="s">
        <v>2898</v>
      </c>
      <c r="Z746" s="310" t="s">
        <v>2898</v>
      </c>
      <c r="AA746" s="310" t="s">
        <v>2898</v>
      </c>
      <c r="AB746" s="310" t="s">
        <v>2898</v>
      </c>
      <c r="AC746" s="310" t="s">
        <v>2898</v>
      </c>
      <c r="AD746" s="310" t="s">
        <v>2898</v>
      </c>
      <c r="AE746" s="310" t="s">
        <v>2898</v>
      </c>
      <c r="AF746" s="310" t="s">
        <v>2898</v>
      </c>
      <c r="AG746" s="310" t="s">
        <v>2898</v>
      </c>
      <c r="AH746" s="310" t="s">
        <v>2898</v>
      </c>
      <c r="AI746" s="310" t="s">
        <v>2898</v>
      </c>
      <c r="AJ746" s="310" t="s">
        <v>2898</v>
      </c>
      <c r="AK746" s="310" t="s">
        <v>2898</v>
      </c>
      <c r="AL746" s="310" t="s">
        <v>2898</v>
      </c>
    </row>
    <row r="747" spans="3:38" hidden="1" outlineLevel="1" x14ac:dyDescent="0.3">
      <c r="C747" s="521" t="s">
        <v>3140</v>
      </c>
      <c r="D747" s="590" t="s">
        <v>3786</v>
      </c>
      <c r="E747" s="310" t="s">
        <v>2898</v>
      </c>
      <c r="F747" s="310" t="s">
        <v>2898</v>
      </c>
      <c r="G747" s="310" t="s">
        <v>2898</v>
      </c>
      <c r="H747" s="310" t="s">
        <v>2898</v>
      </c>
      <c r="I747" s="310" t="s">
        <v>2898</v>
      </c>
      <c r="J747" s="310" t="s">
        <v>2898</v>
      </c>
      <c r="K747" s="310" t="s">
        <v>2898</v>
      </c>
      <c r="L747" s="310" t="s">
        <v>2898</v>
      </c>
      <c r="M747" s="310" t="s">
        <v>2898</v>
      </c>
      <c r="N747" s="310" t="s">
        <v>2898</v>
      </c>
      <c r="O747" s="310" t="s">
        <v>2898</v>
      </c>
      <c r="P747" s="310" t="s">
        <v>2898</v>
      </c>
      <c r="Q747" s="310" t="s">
        <v>2898</v>
      </c>
      <c r="R747" s="310" t="s">
        <v>2898</v>
      </c>
      <c r="S747" s="310" t="s">
        <v>2898</v>
      </c>
      <c r="T747" s="310" t="s">
        <v>2898</v>
      </c>
      <c r="U747" s="310" t="s">
        <v>2898</v>
      </c>
      <c r="V747" s="310" t="s">
        <v>2898</v>
      </c>
      <c r="W747" s="310" t="s">
        <v>2898</v>
      </c>
      <c r="X747" s="310" t="s">
        <v>2898</v>
      </c>
      <c r="Y747" s="310" t="s">
        <v>2898</v>
      </c>
      <c r="Z747" s="310" t="s">
        <v>2898</v>
      </c>
      <c r="AA747" s="310" t="s">
        <v>2898</v>
      </c>
      <c r="AB747" s="310" t="s">
        <v>2898</v>
      </c>
      <c r="AC747" s="310" t="s">
        <v>2898</v>
      </c>
      <c r="AD747" s="310" t="s">
        <v>2898</v>
      </c>
      <c r="AE747" s="310" t="s">
        <v>2898</v>
      </c>
      <c r="AF747" s="310" t="s">
        <v>2898</v>
      </c>
      <c r="AG747" s="310" t="s">
        <v>2898</v>
      </c>
      <c r="AH747" s="310" t="s">
        <v>2898</v>
      </c>
      <c r="AI747" s="310" t="s">
        <v>2898</v>
      </c>
      <c r="AJ747" s="310" t="s">
        <v>2898</v>
      </c>
      <c r="AK747" s="310" t="s">
        <v>2898</v>
      </c>
      <c r="AL747" s="310" t="s">
        <v>2898</v>
      </c>
    </row>
    <row r="748" spans="3:38" hidden="1" outlineLevel="1" x14ac:dyDescent="0.3">
      <c r="C748" s="521" t="s">
        <v>3140</v>
      </c>
      <c r="D748" s="590" t="s">
        <v>3787</v>
      </c>
      <c r="E748" s="310" t="s">
        <v>2898</v>
      </c>
      <c r="F748" s="310" t="s">
        <v>2898</v>
      </c>
      <c r="G748" s="310" t="s">
        <v>2898</v>
      </c>
      <c r="H748" s="310" t="s">
        <v>2898</v>
      </c>
      <c r="I748" s="310" t="s">
        <v>2898</v>
      </c>
      <c r="J748" s="310" t="s">
        <v>2898</v>
      </c>
      <c r="K748" s="310" t="s">
        <v>2898</v>
      </c>
      <c r="L748" s="310" t="s">
        <v>2898</v>
      </c>
      <c r="M748" s="310" t="s">
        <v>2898</v>
      </c>
      <c r="N748" s="310" t="s">
        <v>2898</v>
      </c>
      <c r="O748" s="310" t="s">
        <v>2898</v>
      </c>
      <c r="P748" s="310" t="s">
        <v>2898</v>
      </c>
      <c r="Q748" s="310" t="s">
        <v>2898</v>
      </c>
      <c r="R748" s="310" t="s">
        <v>2898</v>
      </c>
      <c r="S748" s="310" t="s">
        <v>2898</v>
      </c>
      <c r="T748" s="310" t="s">
        <v>2898</v>
      </c>
      <c r="U748" s="310" t="s">
        <v>2898</v>
      </c>
      <c r="V748" s="310" t="s">
        <v>2898</v>
      </c>
      <c r="W748" s="310" t="s">
        <v>2898</v>
      </c>
      <c r="X748" s="310" t="s">
        <v>2898</v>
      </c>
      <c r="Y748" s="310" t="s">
        <v>2898</v>
      </c>
      <c r="Z748" s="310" t="s">
        <v>2898</v>
      </c>
      <c r="AA748" s="310" t="s">
        <v>2898</v>
      </c>
      <c r="AB748" s="310" t="s">
        <v>2898</v>
      </c>
      <c r="AC748" s="310" t="s">
        <v>2898</v>
      </c>
      <c r="AD748" s="310" t="s">
        <v>2898</v>
      </c>
      <c r="AE748" s="310" t="s">
        <v>2898</v>
      </c>
      <c r="AF748" s="310" t="s">
        <v>2898</v>
      </c>
      <c r="AG748" s="310" t="s">
        <v>2898</v>
      </c>
      <c r="AH748" s="310" t="s">
        <v>2898</v>
      </c>
      <c r="AI748" s="310" t="s">
        <v>2898</v>
      </c>
      <c r="AJ748" s="310" t="s">
        <v>2898</v>
      </c>
      <c r="AK748" s="310" t="s">
        <v>2898</v>
      </c>
      <c r="AL748" s="310" t="s">
        <v>2898</v>
      </c>
    </row>
    <row r="749" spans="3:38" hidden="1" outlineLevel="1" x14ac:dyDescent="0.3">
      <c r="C749" s="521" t="s">
        <v>3140</v>
      </c>
      <c r="D749" s="590" t="s">
        <v>3788</v>
      </c>
      <c r="E749" s="310" t="s">
        <v>2898</v>
      </c>
      <c r="F749" s="310" t="s">
        <v>2898</v>
      </c>
      <c r="G749" s="310" t="s">
        <v>2898</v>
      </c>
      <c r="H749" s="310" t="s">
        <v>2898</v>
      </c>
      <c r="I749" s="310" t="s">
        <v>2898</v>
      </c>
      <c r="J749" s="310" t="s">
        <v>2898</v>
      </c>
      <c r="K749" s="310" t="s">
        <v>2898</v>
      </c>
      <c r="L749" s="310" t="s">
        <v>2898</v>
      </c>
      <c r="M749" s="310" t="s">
        <v>2898</v>
      </c>
      <c r="N749" s="310" t="s">
        <v>2898</v>
      </c>
      <c r="O749" s="310" t="s">
        <v>2898</v>
      </c>
      <c r="P749" s="310" t="s">
        <v>2898</v>
      </c>
      <c r="Q749" s="310" t="s">
        <v>2898</v>
      </c>
      <c r="R749" s="310" t="s">
        <v>2898</v>
      </c>
      <c r="S749" s="310" t="s">
        <v>2898</v>
      </c>
      <c r="T749" s="310" t="s">
        <v>2898</v>
      </c>
      <c r="U749" s="310" t="s">
        <v>2898</v>
      </c>
      <c r="V749" s="310" t="s">
        <v>2898</v>
      </c>
      <c r="W749" s="310" t="s">
        <v>2898</v>
      </c>
      <c r="X749" s="310" t="s">
        <v>2898</v>
      </c>
      <c r="Y749" s="310" t="s">
        <v>2898</v>
      </c>
      <c r="Z749" s="310" t="s">
        <v>2898</v>
      </c>
      <c r="AA749" s="310" t="s">
        <v>2898</v>
      </c>
      <c r="AB749" s="310" t="s">
        <v>2898</v>
      </c>
      <c r="AC749" s="310" t="s">
        <v>2898</v>
      </c>
      <c r="AD749" s="310" t="s">
        <v>2898</v>
      </c>
      <c r="AE749" s="310" t="s">
        <v>2898</v>
      </c>
      <c r="AF749" s="310" t="s">
        <v>2898</v>
      </c>
      <c r="AG749" s="310" t="s">
        <v>2898</v>
      </c>
      <c r="AH749" s="310" t="s">
        <v>2898</v>
      </c>
      <c r="AI749" s="310" t="s">
        <v>2898</v>
      </c>
      <c r="AJ749" s="310" t="s">
        <v>2898</v>
      </c>
      <c r="AK749" s="310" t="s">
        <v>2898</v>
      </c>
      <c r="AL749" s="310" t="s">
        <v>2898</v>
      </c>
    </row>
    <row r="750" spans="3:38" hidden="1" outlineLevel="1" x14ac:dyDescent="0.3">
      <c r="C750" s="521" t="s">
        <v>3140</v>
      </c>
      <c r="D750" s="590" t="s">
        <v>3789</v>
      </c>
      <c r="E750" s="310" t="s">
        <v>2898</v>
      </c>
      <c r="F750" s="310" t="s">
        <v>2898</v>
      </c>
      <c r="G750" s="310" t="s">
        <v>2898</v>
      </c>
      <c r="H750" s="310" t="s">
        <v>2898</v>
      </c>
      <c r="I750" s="310" t="s">
        <v>2898</v>
      </c>
      <c r="J750" s="310" t="s">
        <v>2898</v>
      </c>
      <c r="K750" s="310" t="s">
        <v>2898</v>
      </c>
      <c r="L750" s="310" t="s">
        <v>2898</v>
      </c>
      <c r="M750" s="310" t="s">
        <v>2898</v>
      </c>
      <c r="N750" s="310" t="s">
        <v>2898</v>
      </c>
      <c r="O750" s="310" t="s">
        <v>2898</v>
      </c>
      <c r="P750" s="310" t="s">
        <v>2898</v>
      </c>
      <c r="Q750" s="310" t="s">
        <v>2898</v>
      </c>
      <c r="R750" s="310" t="s">
        <v>2898</v>
      </c>
      <c r="S750" s="310" t="s">
        <v>2898</v>
      </c>
      <c r="T750" s="310" t="s">
        <v>2898</v>
      </c>
      <c r="U750" s="310" t="s">
        <v>2898</v>
      </c>
      <c r="V750" s="310" t="s">
        <v>2898</v>
      </c>
      <c r="W750" s="310" t="s">
        <v>2898</v>
      </c>
      <c r="X750" s="310" t="s">
        <v>2898</v>
      </c>
      <c r="Y750" s="310" t="s">
        <v>2898</v>
      </c>
      <c r="Z750" s="310" t="s">
        <v>2898</v>
      </c>
      <c r="AA750" s="310" t="s">
        <v>2898</v>
      </c>
      <c r="AB750" s="310" t="s">
        <v>2898</v>
      </c>
      <c r="AC750" s="310" t="s">
        <v>2898</v>
      </c>
      <c r="AD750" s="310" t="s">
        <v>2898</v>
      </c>
      <c r="AE750" s="310" t="s">
        <v>2898</v>
      </c>
      <c r="AF750" s="310" t="s">
        <v>2898</v>
      </c>
      <c r="AG750" s="310" t="s">
        <v>2898</v>
      </c>
      <c r="AH750" s="310" t="s">
        <v>2898</v>
      </c>
      <c r="AI750" s="310" t="s">
        <v>2898</v>
      </c>
      <c r="AJ750" s="310" t="s">
        <v>2898</v>
      </c>
      <c r="AK750" s="310" t="s">
        <v>2898</v>
      </c>
      <c r="AL750" s="310" t="s">
        <v>2898</v>
      </c>
    </row>
    <row r="751" spans="3:38" hidden="1" outlineLevel="1" x14ac:dyDescent="0.3">
      <c r="C751" s="521" t="s">
        <v>3140</v>
      </c>
      <c r="D751" s="590" t="s">
        <v>3790</v>
      </c>
      <c r="E751" s="310" t="s">
        <v>2898</v>
      </c>
      <c r="F751" s="310" t="s">
        <v>2898</v>
      </c>
      <c r="G751" s="310" t="s">
        <v>2898</v>
      </c>
      <c r="H751" s="310" t="s">
        <v>2898</v>
      </c>
      <c r="I751" s="310" t="s">
        <v>2898</v>
      </c>
      <c r="J751" s="310" t="s">
        <v>2898</v>
      </c>
      <c r="K751" s="310" t="s">
        <v>2898</v>
      </c>
      <c r="L751" s="310" t="s">
        <v>2898</v>
      </c>
      <c r="M751" s="310" t="s">
        <v>2898</v>
      </c>
      <c r="N751" s="310" t="s">
        <v>2898</v>
      </c>
      <c r="O751" s="310" t="s">
        <v>2898</v>
      </c>
      <c r="P751" s="310" t="s">
        <v>2898</v>
      </c>
      <c r="Q751" s="310" t="s">
        <v>2898</v>
      </c>
      <c r="R751" s="310" t="s">
        <v>2898</v>
      </c>
      <c r="S751" s="310" t="s">
        <v>2898</v>
      </c>
      <c r="T751" s="310" t="s">
        <v>2898</v>
      </c>
      <c r="U751" s="310" t="s">
        <v>2898</v>
      </c>
      <c r="V751" s="310" t="s">
        <v>2898</v>
      </c>
      <c r="W751" s="310" t="s">
        <v>2898</v>
      </c>
      <c r="X751" s="310" t="s">
        <v>2898</v>
      </c>
      <c r="Y751" s="310" t="s">
        <v>2898</v>
      </c>
      <c r="Z751" s="310" t="s">
        <v>2898</v>
      </c>
      <c r="AA751" s="310" t="s">
        <v>2898</v>
      </c>
      <c r="AB751" s="310" t="s">
        <v>2898</v>
      </c>
      <c r="AC751" s="310" t="s">
        <v>2898</v>
      </c>
      <c r="AD751" s="310" t="s">
        <v>2898</v>
      </c>
      <c r="AE751" s="310" t="s">
        <v>2898</v>
      </c>
      <c r="AF751" s="310" t="s">
        <v>2898</v>
      </c>
      <c r="AG751" s="310" t="s">
        <v>2898</v>
      </c>
      <c r="AH751" s="310" t="s">
        <v>2898</v>
      </c>
      <c r="AI751" s="310" t="s">
        <v>2898</v>
      </c>
      <c r="AJ751" s="310" t="s">
        <v>2898</v>
      </c>
      <c r="AK751" s="310" t="s">
        <v>2898</v>
      </c>
      <c r="AL751" s="310" t="s">
        <v>2898</v>
      </c>
    </row>
    <row r="752" spans="3:38" hidden="1" outlineLevel="1" x14ac:dyDescent="0.3">
      <c r="C752" s="521" t="s">
        <v>3140</v>
      </c>
      <c r="D752" s="590" t="s">
        <v>3791</v>
      </c>
      <c r="E752" s="310" t="s">
        <v>2898</v>
      </c>
      <c r="F752" s="310" t="s">
        <v>2898</v>
      </c>
      <c r="G752" s="310" t="s">
        <v>2898</v>
      </c>
      <c r="H752" s="310" t="s">
        <v>2898</v>
      </c>
      <c r="I752" s="310" t="s">
        <v>2898</v>
      </c>
      <c r="J752" s="310" t="s">
        <v>2898</v>
      </c>
      <c r="K752" s="310" t="s">
        <v>2898</v>
      </c>
      <c r="L752" s="310" t="s">
        <v>2898</v>
      </c>
      <c r="M752" s="310" t="s">
        <v>2898</v>
      </c>
      <c r="N752" s="310" t="s">
        <v>2898</v>
      </c>
      <c r="O752" s="310" t="s">
        <v>2898</v>
      </c>
      <c r="P752" s="310" t="s">
        <v>2898</v>
      </c>
      <c r="Q752" s="310" t="s">
        <v>2898</v>
      </c>
      <c r="R752" s="310" t="s">
        <v>2898</v>
      </c>
      <c r="S752" s="310" t="s">
        <v>2898</v>
      </c>
      <c r="T752" s="310" t="s">
        <v>2898</v>
      </c>
      <c r="U752" s="310" t="s">
        <v>2898</v>
      </c>
      <c r="V752" s="310" t="s">
        <v>2898</v>
      </c>
      <c r="W752" s="310" t="s">
        <v>2898</v>
      </c>
      <c r="X752" s="310" t="s">
        <v>2898</v>
      </c>
      <c r="Y752" s="310" t="s">
        <v>2898</v>
      </c>
      <c r="Z752" s="310" t="s">
        <v>2898</v>
      </c>
      <c r="AA752" s="310" t="s">
        <v>2898</v>
      </c>
      <c r="AB752" s="310" t="s">
        <v>2898</v>
      </c>
      <c r="AC752" s="310" t="s">
        <v>2898</v>
      </c>
      <c r="AD752" s="310" t="s">
        <v>2898</v>
      </c>
      <c r="AE752" s="310" t="s">
        <v>2898</v>
      </c>
      <c r="AF752" s="310" t="s">
        <v>2898</v>
      </c>
      <c r="AG752" s="310" t="s">
        <v>2898</v>
      </c>
      <c r="AH752" s="310" t="s">
        <v>2898</v>
      </c>
      <c r="AI752" s="310" t="s">
        <v>2898</v>
      </c>
      <c r="AJ752" s="310" t="s">
        <v>2898</v>
      </c>
      <c r="AK752" s="310" t="s">
        <v>2898</v>
      </c>
      <c r="AL752" s="310" t="s">
        <v>2898</v>
      </c>
    </row>
    <row r="753" spans="3:38" hidden="1" outlineLevel="1" x14ac:dyDescent="0.3">
      <c r="C753" s="521" t="s">
        <v>3140</v>
      </c>
      <c r="D753" s="590" t="s">
        <v>3792</v>
      </c>
      <c r="E753" s="310" t="s">
        <v>2898</v>
      </c>
      <c r="F753" s="310" t="s">
        <v>2898</v>
      </c>
      <c r="G753" s="310" t="s">
        <v>2898</v>
      </c>
      <c r="H753" s="310" t="s">
        <v>2898</v>
      </c>
      <c r="I753" s="310" t="s">
        <v>2898</v>
      </c>
      <c r="J753" s="310" t="s">
        <v>2898</v>
      </c>
      <c r="K753" s="310" t="s">
        <v>2898</v>
      </c>
      <c r="L753" s="310" t="s">
        <v>2898</v>
      </c>
      <c r="M753" s="310" t="s">
        <v>2898</v>
      </c>
      <c r="N753" s="310" t="s">
        <v>2898</v>
      </c>
      <c r="O753" s="310" t="s">
        <v>2898</v>
      </c>
      <c r="P753" s="310" t="s">
        <v>2898</v>
      </c>
      <c r="Q753" s="310" t="s">
        <v>2898</v>
      </c>
      <c r="R753" s="310" t="s">
        <v>2898</v>
      </c>
      <c r="S753" s="310" t="s">
        <v>2898</v>
      </c>
      <c r="T753" s="310" t="s">
        <v>2898</v>
      </c>
      <c r="U753" s="310" t="s">
        <v>2898</v>
      </c>
      <c r="V753" s="310" t="s">
        <v>2898</v>
      </c>
      <c r="W753" s="310" t="s">
        <v>2898</v>
      </c>
      <c r="X753" s="310" t="s">
        <v>2898</v>
      </c>
      <c r="Y753" s="310" t="s">
        <v>2898</v>
      </c>
      <c r="Z753" s="310" t="s">
        <v>2898</v>
      </c>
      <c r="AA753" s="310" t="s">
        <v>2898</v>
      </c>
      <c r="AB753" s="310" t="s">
        <v>2898</v>
      </c>
      <c r="AC753" s="310" t="s">
        <v>2898</v>
      </c>
      <c r="AD753" s="310" t="s">
        <v>2898</v>
      </c>
      <c r="AE753" s="310" t="s">
        <v>2898</v>
      </c>
      <c r="AF753" s="310" t="s">
        <v>2898</v>
      </c>
      <c r="AG753" s="310" t="s">
        <v>2898</v>
      </c>
      <c r="AH753" s="310" t="s">
        <v>2898</v>
      </c>
      <c r="AI753" s="310" t="s">
        <v>2898</v>
      </c>
      <c r="AJ753" s="310" t="s">
        <v>2898</v>
      </c>
      <c r="AK753" s="310" t="s">
        <v>2898</v>
      </c>
      <c r="AL753" s="310" t="s">
        <v>2898</v>
      </c>
    </row>
    <row r="754" spans="3:38" hidden="1" outlineLevel="1" x14ac:dyDescent="0.3">
      <c r="C754" s="521" t="s">
        <v>3140</v>
      </c>
      <c r="D754" s="590" t="s">
        <v>3793</v>
      </c>
      <c r="E754" s="310" t="s">
        <v>2898</v>
      </c>
      <c r="F754" s="310" t="s">
        <v>2898</v>
      </c>
      <c r="G754" s="310" t="s">
        <v>2898</v>
      </c>
      <c r="H754" s="310" t="s">
        <v>2898</v>
      </c>
      <c r="I754" s="310" t="s">
        <v>2898</v>
      </c>
      <c r="J754" s="310" t="s">
        <v>2898</v>
      </c>
      <c r="K754" s="310" t="s">
        <v>2898</v>
      </c>
      <c r="L754" s="310" t="s">
        <v>2898</v>
      </c>
      <c r="M754" s="310" t="s">
        <v>2898</v>
      </c>
      <c r="N754" s="310" t="s">
        <v>2898</v>
      </c>
      <c r="O754" s="310" t="s">
        <v>2898</v>
      </c>
      <c r="P754" s="310" t="s">
        <v>2898</v>
      </c>
      <c r="Q754" s="310" t="s">
        <v>2898</v>
      </c>
      <c r="R754" s="310" t="s">
        <v>2898</v>
      </c>
      <c r="S754" s="310" t="s">
        <v>2898</v>
      </c>
      <c r="T754" s="310" t="s">
        <v>2898</v>
      </c>
      <c r="U754" s="310" t="s">
        <v>2898</v>
      </c>
      <c r="V754" s="310" t="s">
        <v>2898</v>
      </c>
      <c r="W754" s="310" t="s">
        <v>2898</v>
      </c>
      <c r="X754" s="310" t="s">
        <v>2898</v>
      </c>
      <c r="Y754" s="310" t="s">
        <v>2898</v>
      </c>
      <c r="Z754" s="310" t="s">
        <v>2898</v>
      </c>
      <c r="AA754" s="310" t="s">
        <v>2898</v>
      </c>
      <c r="AB754" s="310" t="s">
        <v>2898</v>
      </c>
      <c r="AC754" s="310" t="s">
        <v>2898</v>
      </c>
      <c r="AD754" s="310" t="s">
        <v>2898</v>
      </c>
      <c r="AE754" s="310" t="s">
        <v>2898</v>
      </c>
      <c r="AF754" s="310" t="s">
        <v>2898</v>
      </c>
      <c r="AG754" s="310" t="s">
        <v>2898</v>
      </c>
      <c r="AH754" s="310" t="s">
        <v>2898</v>
      </c>
      <c r="AI754" s="310" t="s">
        <v>2898</v>
      </c>
      <c r="AJ754" s="310" t="s">
        <v>2898</v>
      </c>
      <c r="AK754" s="310" t="s">
        <v>2898</v>
      </c>
      <c r="AL754" s="310" t="s">
        <v>2898</v>
      </c>
    </row>
    <row r="755" spans="3:38" hidden="1" outlineLevel="1" x14ac:dyDescent="0.3">
      <c r="C755" s="521" t="s">
        <v>3140</v>
      </c>
      <c r="D755" s="590" t="s">
        <v>3794</v>
      </c>
      <c r="E755" s="310" t="s">
        <v>2898</v>
      </c>
      <c r="F755" s="310" t="s">
        <v>2898</v>
      </c>
      <c r="G755" s="310" t="s">
        <v>2898</v>
      </c>
      <c r="H755" s="310" t="s">
        <v>2898</v>
      </c>
      <c r="I755" s="310" t="s">
        <v>2898</v>
      </c>
      <c r="J755" s="310" t="s">
        <v>2898</v>
      </c>
      <c r="K755" s="310" t="s">
        <v>2898</v>
      </c>
      <c r="L755" s="310" t="s">
        <v>2898</v>
      </c>
      <c r="M755" s="310" t="s">
        <v>2898</v>
      </c>
      <c r="N755" s="310" t="s">
        <v>2898</v>
      </c>
      <c r="O755" s="310" t="s">
        <v>2898</v>
      </c>
      <c r="P755" s="310" t="s">
        <v>2898</v>
      </c>
      <c r="Q755" s="310" t="s">
        <v>2898</v>
      </c>
      <c r="R755" s="310" t="s">
        <v>2898</v>
      </c>
      <c r="S755" s="310" t="s">
        <v>2898</v>
      </c>
      <c r="T755" s="310" t="s">
        <v>2898</v>
      </c>
      <c r="U755" s="310" t="s">
        <v>2898</v>
      </c>
      <c r="V755" s="310" t="s">
        <v>2898</v>
      </c>
      <c r="W755" s="310" t="s">
        <v>2898</v>
      </c>
      <c r="X755" s="310" t="s">
        <v>2898</v>
      </c>
      <c r="Y755" s="310" t="s">
        <v>2898</v>
      </c>
      <c r="Z755" s="310" t="s">
        <v>2898</v>
      </c>
      <c r="AA755" s="310" t="s">
        <v>2898</v>
      </c>
      <c r="AB755" s="310" t="s">
        <v>2898</v>
      </c>
      <c r="AC755" s="310" t="s">
        <v>2898</v>
      </c>
      <c r="AD755" s="310" t="s">
        <v>2898</v>
      </c>
      <c r="AE755" s="310" t="s">
        <v>2898</v>
      </c>
      <c r="AF755" s="310" t="s">
        <v>2898</v>
      </c>
      <c r="AG755" s="310" t="s">
        <v>2898</v>
      </c>
      <c r="AH755" s="310" t="s">
        <v>2898</v>
      </c>
      <c r="AI755" s="310" t="s">
        <v>2898</v>
      </c>
      <c r="AJ755" s="310" t="s">
        <v>2898</v>
      </c>
      <c r="AK755" s="310" t="s">
        <v>2898</v>
      </c>
      <c r="AL755" s="310" t="s">
        <v>2898</v>
      </c>
    </row>
    <row r="756" spans="3:38" hidden="1" outlineLevel="1" x14ac:dyDescent="0.3">
      <c r="C756" s="521" t="s">
        <v>3140</v>
      </c>
      <c r="D756" s="590" t="s">
        <v>3795</v>
      </c>
      <c r="E756" s="310" t="s">
        <v>2898</v>
      </c>
      <c r="F756" s="310" t="s">
        <v>2898</v>
      </c>
      <c r="G756" s="310" t="s">
        <v>2898</v>
      </c>
      <c r="H756" s="310" t="s">
        <v>2898</v>
      </c>
      <c r="I756" s="310" t="s">
        <v>2898</v>
      </c>
      <c r="J756" s="310" t="s">
        <v>2898</v>
      </c>
      <c r="K756" s="310" t="s">
        <v>2898</v>
      </c>
      <c r="L756" s="310" t="s">
        <v>2898</v>
      </c>
      <c r="M756" s="310" t="s">
        <v>2898</v>
      </c>
      <c r="N756" s="310" t="s">
        <v>2898</v>
      </c>
      <c r="O756" s="310" t="s">
        <v>2898</v>
      </c>
      <c r="P756" s="310" t="s">
        <v>2898</v>
      </c>
      <c r="Q756" s="310" t="s">
        <v>2898</v>
      </c>
      <c r="R756" s="310" t="s">
        <v>2898</v>
      </c>
      <c r="S756" s="310" t="s">
        <v>2898</v>
      </c>
      <c r="T756" s="310" t="s">
        <v>2898</v>
      </c>
      <c r="U756" s="310" t="s">
        <v>2898</v>
      </c>
      <c r="V756" s="310" t="s">
        <v>2898</v>
      </c>
      <c r="W756" s="310" t="s">
        <v>2898</v>
      </c>
      <c r="X756" s="310" t="s">
        <v>2898</v>
      </c>
      <c r="Y756" s="310" t="s">
        <v>2898</v>
      </c>
      <c r="Z756" s="310" t="s">
        <v>2898</v>
      </c>
      <c r="AA756" s="310" t="s">
        <v>2898</v>
      </c>
      <c r="AB756" s="310" t="s">
        <v>2898</v>
      </c>
      <c r="AC756" s="310" t="s">
        <v>2898</v>
      </c>
      <c r="AD756" s="310" t="s">
        <v>2898</v>
      </c>
      <c r="AE756" s="310" t="s">
        <v>2898</v>
      </c>
      <c r="AF756" s="310" t="s">
        <v>2898</v>
      </c>
      <c r="AG756" s="310" t="s">
        <v>2898</v>
      </c>
      <c r="AH756" s="310" t="s">
        <v>2898</v>
      </c>
      <c r="AI756" s="310" t="s">
        <v>2898</v>
      </c>
      <c r="AJ756" s="310" t="s">
        <v>2898</v>
      </c>
      <c r="AK756" s="310" t="s">
        <v>2898</v>
      </c>
      <c r="AL756" s="310" t="s">
        <v>2898</v>
      </c>
    </row>
    <row r="757" spans="3:38" hidden="1" outlineLevel="1" x14ac:dyDescent="0.3">
      <c r="C757" s="521" t="s">
        <v>3140</v>
      </c>
      <c r="D757" s="590" t="s">
        <v>3796</v>
      </c>
      <c r="E757" s="310" t="s">
        <v>2898</v>
      </c>
      <c r="F757" s="310" t="s">
        <v>2898</v>
      </c>
      <c r="G757" s="310" t="s">
        <v>2898</v>
      </c>
      <c r="H757" s="310" t="s">
        <v>2898</v>
      </c>
      <c r="I757" s="310" t="s">
        <v>2898</v>
      </c>
      <c r="J757" s="310" t="s">
        <v>2898</v>
      </c>
      <c r="K757" s="310" t="s">
        <v>2898</v>
      </c>
      <c r="L757" s="310" t="s">
        <v>2898</v>
      </c>
      <c r="M757" s="310" t="s">
        <v>2898</v>
      </c>
      <c r="N757" s="310" t="s">
        <v>2898</v>
      </c>
      <c r="O757" s="310" t="s">
        <v>2898</v>
      </c>
      <c r="P757" s="310" t="s">
        <v>2898</v>
      </c>
      <c r="Q757" s="310" t="s">
        <v>2898</v>
      </c>
      <c r="R757" s="310" t="s">
        <v>2898</v>
      </c>
      <c r="S757" s="310" t="s">
        <v>2898</v>
      </c>
      <c r="T757" s="310" t="s">
        <v>2898</v>
      </c>
      <c r="U757" s="310" t="s">
        <v>2898</v>
      </c>
      <c r="V757" s="310" t="s">
        <v>2898</v>
      </c>
      <c r="W757" s="310" t="s">
        <v>2898</v>
      </c>
      <c r="X757" s="310" t="s">
        <v>2898</v>
      </c>
      <c r="Y757" s="310" t="s">
        <v>2898</v>
      </c>
      <c r="Z757" s="310" t="s">
        <v>2898</v>
      </c>
      <c r="AA757" s="310" t="s">
        <v>2898</v>
      </c>
      <c r="AB757" s="310" t="s">
        <v>2898</v>
      </c>
      <c r="AC757" s="310" t="s">
        <v>2898</v>
      </c>
      <c r="AD757" s="310" t="s">
        <v>2898</v>
      </c>
      <c r="AE757" s="310" t="s">
        <v>2898</v>
      </c>
      <c r="AF757" s="310" t="s">
        <v>2898</v>
      </c>
      <c r="AG757" s="310" t="s">
        <v>2898</v>
      </c>
      <c r="AH757" s="310" t="s">
        <v>2898</v>
      </c>
      <c r="AI757" s="310" t="s">
        <v>2898</v>
      </c>
      <c r="AJ757" s="310" t="s">
        <v>2898</v>
      </c>
      <c r="AK757" s="310" t="s">
        <v>2898</v>
      </c>
      <c r="AL757" s="310" t="s">
        <v>2898</v>
      </c>
    </row>
    <row r="758" spans="3:38" hidden="1" outlineLevel="1" x14ac:dyDescent="0.3">
      <c r="C758" s="521" t="s">
        <v>3140</v>
      </c>
      <c r="D758" s="590" t="s">
        <v>3797</v>
      </c>
      <c r="E758" s="310" t="s">
        <v>2898</v>
      </c>
      <c r="F758" s="310" t="s">
        <v>2898</v>
      </c>
      <c r="G758" s="310" t="s">
        <v>2898</v>
      </c>
      <c r="H758" s="310" t="s">
        <v>2898</v>
      </c>
      <c r="I758" s="310" t="s">
        <v>2898</v>
      </c>
      <c r="J758" s="310" t="s">
        <v>2898</v>
      </c>
      <c r="K758" s="310" t="s">
        <v>2898</v>
      </c>
      <c r="L758" s="310" t="s">
        <v>2898</v>
      </c>
      <c r="M758" s="310" t="s">
        <v>2898</v>
      </c>
      <c r="N758" s="310" t="s">
        <v>2898</v>
      </c>
      <c r="O758" s="310" t="s">
        <v>2898</v>
      </c>
      <c r="P758" s="310" t="s">
        <v>2898</v>
      </c>
      <c r="Q758" s="310" t="s">
        <v>2898</v>
      </c>
      <c r="R758" s="310" t="s">
        <v>2898</v>
      </c>
      <c r="S758" s="310" t="s">
        <v>2898</v>
      </c>
      <c r="T758" s="310" t="s">
        <v>2898</v>
      </c>
      <c r="U758" s="310" t="s">
        <v>2898</v>
      </c>
      <c r="V758" s="310" t="s">
        <v>2898</v>
      </c>
      <c r="W758" s="310" t="s">
        <v>2898</v>
      </c>
      <c r="X758" s="310" t="s">
        <v>2898</v>
      </c>
      <c r="Y758" s="310" t="s">
        <v>2898</v>
      </c>
      <c r="Z758" s="310" t="s">
        <v>2898</v>
      </c>
      <c r="AA758" s="310" t="s">
        <v>2898</v>
      </c>
      <c r="AB758" s="310" t="s">
        <v>2898</v>
      </c>
      <c r="AC758" s="310" t="s">
        <v>2898</v>
      </c>
      <c r="AD758" s="310" t="s">
        <v>2898</v>
      </c>
      <c r="AE758" s="310" t="s">
        <v>2898</v>
      </c>
      <c r="AF758" s="310" t="s">
        <v>2898</v>
      </c>
      <c r="AG758" s="310" t="s">
        <v>2898</v>
      </c>
      <c r="AH758" s="310" t="s">
        <v>2898</v>
      </c>
      <c r="AI758" s="310" t="s">
        <v>2898</v>
      </c>
      <c r="AJ758" s="310" t="s">
        <v>2898</v>
      </c>
      <c r="AK758" s="310" t="s">
        <v>2898</v>
      </c>
      <c r="AL758" s="310" t="s">
        <v>2898</v>
      </c>
    </row>
    <row r="759" spans="3:38" hidden="1" outlineLevel="1" x14ac:dyDescent="0.3">
      <c r="C759" s="521" t="s">
        <v>3140</v>
      </c>
      <c r="D759" s="590" t="s">
        <v>3798</v>
      </c>
      <c r="E759" s="310" t="s">
        <v>2898</v>
      </c>
      <c r="F759" s="310" t="s">
        <v>2898</v>
      </c>
      <c r="G759" s="310" t="s">
        <v>2898</v>
      </c>
      <c r="H759" s="310" t="s">
        <v>2898</v>
      </c>
      <c r="I759" s="310" t="s">
        <v>2898</v>
      </c>
      <c r="J759" s="310" t="s">
        <v>2898</v>
      </c>
      <c r="K759" s="310" t="s">
        <v>2898</v>
      </c>
      <c r="L759" s="310" t="s">
        <v>2898</v>
      </c>
      <c r="M759" s="310" t="s">
        <v>2898</v>
      </c>
      <c r="N759" s="310" t="s">
        <v>2898</v>
      </c>
      <c r="O759" s="310" t="s">
        <v>2898</v>
      </c>
      <c r="P759" s="310" t="s">
        <v>2898</v>
      </c>
      <c r="Q759" s="310" t="s">
        <v>2898</v>
      </c>
      <c r="R759" s="310" t="s">
        <v>2898</v>
      </c>
      <c r="S759" s="310" t="s">
        <v>2898</v>
      </c>
      <c r="T759" s="310" t="s">
        <v>2898</v>
      </c>
      <c r="U759" s="310" t="s">
        <v>2898</v>
      </c>
      <c r="V759" s="310" t="s">
        <v>2898</v>
      </c>
      <c r="W759" s="310" t="s">
        <v>2898</v>
      </c>
      <c r="X759" s="310" t="s">
        <v>2898</v>
      </c>
      <c r="Y759" s="310" t="s">
        <v>2898</v>
      </c>
      <c r="Z759" s="310" t="s">
        <v>2898</v>
      </c>
      <c r="AA759" s="310" t="s">
        <v>2898</v>
      </c>
      <c r="AB759" s="310" t="s">
        <v>2898</v>
      </c>
      <c r="AC759" s="310" t="s">
        <v>2898</v>
      </c>
      <c r="AD759" s="310" t="s">
        <v>2898</v>
      </c>
      <c r="AE759" s="310" t="s">
        <v>2898</v>
      </c>
      <c r="AF759" s="310" t="s">
        <v>2898</v>
      </c>
      <c r="AG759" s="310" t="s">
        <v>2898</v>
      </c>
      <c r="AH759" s="310" t="s">
        <v>2898</v>
      </c>
      <c r="AI759" s="310" t="s">
        <v>2898</v>
      </c>
      <c r="AJ759" s="310" t="s">
        <v>2898</v>
      </c>
      <c r="AK759" s="310" t="s">
        <v>2898</v>
      </c>
      <c r="AL759" s="310" t="s">
        <v>2898</v>
      </c>
    </row>
    <row r="760" spans="3:38" hidden="1" outlineLevel="1" x14ac:dyDescent="0.3">
      <c r="C760" s="521" t="s">
        <v>3140</v>
      </c>
      <c r="D760" s="590" t="s">
        <v>3799</v>
      </c>
      <c r="E760" s="310" t="s">
        <v>2898</v>
      </c>
      <c r="F760" s="310" t="s">
        <v>2898</v>
      </c>
      <c r="G760" s="310" t="s">
        <v>2898</v>
      </c>
      <c r="H760" s="310" t="s">
        <v>2898</v>
      </c>
      <c r="I760" s="310" t="s">
        <v>2898</v>
      </c>
      <c r="J760" s="310" t="s">
        <v>2898</v>
      </c>
      <c r="K760" s="310" t="s">
        <v>2898</v>
      </c>
      <c r="L760" s="310" t="s">
        <v>2898</v>
      </c>
      <c r="M760" s="310" t="s">
        <v>2898</v>
      </c>
      <c r="N760" s="310" t="s">
        <v>2898</v>
      </c>
      <c r="O760" s="310" t="s">
        <v>2898</v>
      </c>
      <c r="P760" s="310" t="s">
        <v>2898</v>
      </c>
      <c r="Q760" s="310" t="s">
        <v>2898</v>
      </c>
      <c r="R760" s="310" t="s">
        <v>2898</v>
      </c>
      <c r="S760" s="310" t="s">
        <v>2898</v>
      </c>
      <c r="T760" s="310" t="s">
        <v>2898</v>
      </c>
      <c r="U760" s="310" t="s">
        <v>2898</v>
      </c>
      <c r="V760" s="310" t="s">
        <v>2898</v>
      </c>
      <c r="W760" s="310" t="s">
        <v>2898</v>
      </c>
      <c r="X760" s="310" t="s">
        <v>2898</v>
      </c>
      <c r="Y760" s="310" t="s">
        <v>2898</v>
      </c>
      <c r="Z760" s="310" t="s">
        <v>2898</v>
      </c>
      <c r="AA760" s="310" t="s">
        <v>2898</v>
      </c>
      <c r="AB760" s="310" t="s">
        <v>2898</v>
      </c>
      <c r="AC760" s="310" t="s">
        <v>2898</v>
      </c>
      <c r="AD760" s="310" t="s">
        <v>2898</v>
      </c>
      <c r="AE760" s="310" t="s">
        <v>2898</v>
      </c>
      <c r="AF760" s="310" t="s">
        <v>2898</v>
      </c>
      <c r="AG760" s="310" t="s">
        <v>2898</v>
      </c>
      <c r="AH760" s="310" t="s">
        <v>2898</v>
      </c>
      <c r="AI760" s="310" t="s">
        <v>2898</v>
      </c>
      <c r="AJ760" s="310" t="s">
        <v>2898</v>
      </c>
      <c r="AK760" s="310" t="s">
        <v>2898</v>
      </c>
      <c r="AL760" s="310" t="s">
        <v>2898</v>
      </c>
    </row>
    <row r="761" spans="3:38" hidden="1" outlineLevel="1" x14ac:dyDescent="0.3">
      <c r="C761" s="521" t="s">
        <v>3140</v>
      </c>
      <c r="D761" s="590" t="s">
        <v>3800</v>
      </c>
      <c r="E761" s="310" t="s">
        <v>2898</v>
      </c>
      <c r="F761" s="310" t="s">
        <v>2898</v>
      </c>
      <c r="G761" s="310" t="s">
        <v>2898</v>
      </c>
      <c r="H761" s="310" t="s">
        <v>2898</v>
      </c>
      <c r="I761" s="310" t="s">
        <v>2898</v>
      </c>
      <c r="J761" s="310" t="s">
        <v>2898</v>
      </c>
      <c r="K761" s="310" t="s">
        <v>2898</v>
      </c>
      <c r="L761" s="310" t="s">
        <v>2898</v>
      </c>
      <c r="M761" s="310" t="s">
        <v>2898</v>
      </c>
      <c r="N761" s="310" t="s">
        <v>2898</v>
      </c>
      <c r="O761" s="310" t="s">
        <v>2898</v>
      </c>
      <c r="P761" s="310" t="s">
        <v>2898</v>
      </c>
      <c r="Q761" s="310" t="s">
        <v>2898</v>
      </c>
      <c r="R761" s="310" t="s">
        <v>2898</v>
      </c>
      <c r="S761" s="310" t="s">
        <v>2898</v>
      </c>
      <c r="T761" s="310" t="s">
        <v>2898</v>
      </c>
      <c r="U761" s="310" t="s">
        <v>2898</v>
      </c>
      <c r="V761" s="310" t="s">
        <v>2898</v>
      </c>
      <c r="W761" s="310" t="s">
        <v>2898</v>
      </c>
      <c r="X761" s="310" t="s">
        <v>2898</v>
      </c>
      <c r="Y761" s="310" t="s">
        <v>2898</v>
      </c>
      <c r="Z761" s="310" t="s">
        <v>2898</v>
      </c>
      <c r="AA761" s="310" t="s">
        <v>2898</v>
      </c>
      <c r="AB761" s="310" t="s">
        <v>2898</v>
      </c>
      <c r="AC761" s="310" t="s">
        <v>2898</v>
      </c>
      <c r="AD761" s="310" t="s">
        <v>2898</v>
      </c>
      <c r="AE761" s="310" t="s">
        <v>2898</v>
      </c>
      <c r="AF761" s="310" t="s">
        <v>2898</v>
      </c>
      <c r="AG761" s="310" t="s">
        <v>2898</v>
      </c>
      <c r="AH761" s="310" t="s">
        <v>2898</v>
      </c>
      <c r="AI761" s="310" t="s">
        <v>2898</v>
      </c>
      <c r="AJ761" s="310" t="s">
        <v>2898</v>
      </c>
      <c r="AK761" s="310" t="s">
        <v>2898</v>
      </c>
      <c r="AL761" s="310" t="s">
        <v>2898</v>
      </c>
    </row>
    <row r="762" spans="3:38" hidden="1" outlineLevel="1" x14ac:dyDescent="0.3">
      <c r="C762" s="521" t="s">
        <v>3140</v>
      </c>
      <c r="D762" s="590" t="s">
        <v>3801</v>
      </c>
      <c r="E762" s="310" t="s">
        <v>2898</v>
      </c>
      <c r="F762" s="310" t="s">
        <v>2898</v>
      </c>
      <c r="G762" s="310" t="s">
        <v>2898</v>
      </c>
      <c r="H762" s="310" t="s">
        <v>2898</v>
      </c>
      <c r="I762" s="310" t="s">
        <v>2898</v>
      </c>
      <c r="J762" s="310" t="s">
        <v>2898</v>
      </c>
      <c r="K762" s="310" t="s">
        <v>2898</v>
      </c>
      <c r="L762" s="310" t="s">
        <v>2898</v>
      </c>
      <c r="M762" s="310" t="s">
        <v>2898</v>
      </c>
      <c r="N762" s="310" t="s">
        <v>2898</v>
      </c>
      <c r="O762" s="310" t="s">
        <v>2898</v>
      </c>
      <c r="P762" s="310" t="s">
        <v>2898</v>
      </c>
      <c r="Q762" s="310" t="s">
        <v>2898</v>
      </c>
      <c r="R762" s="310" t="s">
        <v>2898</v>
      </c>
      <c r="S762" s="310" t="s">
        <v>2898</v>
      </c>
      <c r="T762" s="310" t="s">
        <v>2898</v>
      </c>
      <c r="U762" s="310" t="s">
        <v>2898</v>
      </c>
      <c r="V762" s="310" t="s">
        <v>2898</v>
      </c>
      <c r="W762" s="310" t="s">
        <v>2898</v>
      </c>
      <c r="X762" s="310" t="s">
        <v>2898</v>
      </c>
      <c r="Y762" s="310" t="s">
        <v>2898</v>
      </c>
      <c r="Z762" s="310" t="s">
        <v>2898</v>
      </c>
      <c r="AA762" s="310" t="s">
        <v>2898</v>
      </c>
      <c r="AB762" s="310" t="s">
        <v>2898</v>
      </c>
      <c r="AC762" s="310" t="s">
        <v>2898</v>
      </c>
      <c r="AD762" s="310" t="s">
        <v>2898</v>
      </c>
      <c r="AE762" s="310" t="s">
        <v>2898</v>
      </c>
      <c r="AF762" s="310" t="s">
        <v>2898</v>
      </c>
      <c r="AG762" s="310" t="s">
        <v>2898</v>
      </c>
      <c r="AH762" s="310" t="s">
        <v>2898</v>
      </c>
      <c r="AI762" s="310" t="s">
        <v>2898</v>
      </c>
      <c r="AJ762" s="310" t="s">
        <v>2898</v>
      </c>
      <c r="AK762" s="310" t="s">
        <v>2898</v>
      </c>
      <c r="AL762" s="310" t="s">
        <v>2898</v>
      </c>
    </row>
    <row r="763" spans="3:38" hidden="1" outlineLevel="1" x14ac:dyDescent="0.3">
      <c r="C763" s="521" t="s">
        <v>3140</v>
      </c>
      <c r="D763" s="590" t="s">
        <v>3802</v>
      </c>
      <c r="E763" s="310" t="s">
        <v>2898</v>
      </c>
      <c r="F763" s="310" t="s">
        <v>2898</v>
      </c>
      <c r="G763" s="310" t="s">
        <v>2898</v>
      </c>
      <c r="H763" s="310" t="s">
        <v>2898</v>
      </c>
      <c r="I763" s="310" t="s">
        <v>2898</v>
      </c>
      <c r="J763" s="310" t="s">
        <v>2898</v>
      </c>
      <c r="K763" s="310" t="s">
        <v>2898</v>
      </c>
      <c r="L763" s="310" t="s">
        <v>2898</v>
      </c>
      <c r="M763" s="310" t="s">
        <v>2898</v>
      </c>
      <c r="N763" s="310" t="s">
        <v>2898</v>
      </c>
      <c r="O763" s="310" t="s">
        <v>2898</v>
      </c>
      <c r="P763" s="310" t="s">
        <v>2898</v>
      </c>
      <c r="Q763" s="310" t="s">
        <v>2898</v>
      </c>
      <c r="R763" s="310" t="s">
        <v>2898</v>
      </c>
      <c r="S763" s="310" t="s">
        <v>2898</v>
      </c>
      <c r="T763" s="310" t="s">
        <v>2898</v>
      </c>
      <c r="U763" s="310" t="s">
        <v>2898</v>
      </c>
      <c r="V763" s="310" t="s">
        <v>2898</v>
      </c>
      <c r="W763" s="310" t="s">
        <v>2898</v>
      </c>
      <c r="X763" s="310" t="s">
        <v>2898</v>
      </c>
      <c r="Y763" s="310" t="s">
        <v>2898</v>
      </c>
      <c r="Z763" s="310" t="s">
        <v>2898</v>
      </c>
      <c r="AA763" s="310" t="s">
        <v>2898</v>
      </c>
      <c r="AB763" s="310" t="s">
        <v>2898</v>
      </c>
      <c r="AC763" s="310" t="s">
        <v>2898</v>
      </c>
      <c r="AD763" s="310" t="s">
        <v>2898</v>
      </c>
      <c r="AE763" s="310" t="s">
        <v>2898</v>
      </c>
      <c r="AF763" s="310" t="s">
        <v>2898</v>
      </c>
      <c r="AG763" s="310" t="s">
        <v>2898</v>
      </c>
      <c r="AH763" s="310" t="s">
        <v>2898</v>
      </c>
      <c r="AI763" s="310" t="s">
        <v>2898</v>
      </c>
      <c r="AJ763" s="310" t="s">
        <v>2898</v>
      </c>
      <c r="AK763" s="310" t="s">
        <v>2898</v>
      </c>
      <c r="AL763" s="310" t="s">
        <v>2898</v>
      </c>
    </row>
    <row r="764" spans="3:38" hidden="1" outlineLevel="1" x14ac:dyDescent="0.3">
      <c r="C764" s="521" t="s">
        <v>3140</v>
      </c>
      <c r="D764" s="590" t="s">
        <v>3803</v>
      </c>
      <c r="E764" s="310" t="s">
        <v>2898</v>
      </c>
      <c r="F764" s="310" t="s">
        <v>2898</v>
      </c>
      <c r="G764" s="310" t="s">
        <v>2898</v>
      </c>
      <c r="H764" s="310" t="s">
        <v>2898</v>
      </c>
      <c r="I764" s="310" t="s">
        <v>2898</v>
      </c>
      <c r="J764" s="310" t="s">
        <v>2898</v>
      </c>
      <c r="K764" s="310" t="s">
        <v>2898</v>
      </c>
      <c r="L764" s="310" t="s">
        <v>2898</v>
      </c>
      <c r="M764" s="310" t="s">
        <v>2898</v>
      </c>
      <c r="N764" s="310" t="s">
        <v>2898</v>
      </c>
      <c r="O764" s="310" t="s">
        <v>2898</v>
      </c>
      <c r="P764" s="310" t="s">
        <v>2898</v>
      </c>
      <c r="Q764" s="310" t="s">
        <v>2898</v>
      </c>
      <c r="R764" s="310" t="s">
        <v>2898</v>
      </c>
      <c r="S764" s="310" t="s">
        <v>2898</v>
      </c>
      <c r="T764" s="310" t="s">
        <v>2898</v>
      </c>
      <c r="U764" s="310" t="s">
        <v>2898</v>
      </c>
      <c r="V764" s="310" t="s">
        <v>2898</v>
      </c>
      <c r="W764" s="310" t="s">
        <v>2898</v>
      </c>
      <c r="X764" s="310" t="s">
        <v>2898</v>
      </c>
      <c r="Y764" s="310" t="s">
        <v>2898</v>
      </c>
      <c r="Z764" s="310" t="s">
        <v>2898</v>
      </c>
      <c r="AA764" s="310" t="s">
        <v>2898</v>
      </c>
      <c r="AB764" s="310" t="s">
        <v>2898</v>
      </c>
      <c r="AC764" s="310" t="s">
        <v>2898</v>
      </c>
      <c r="AD764" s="310" t="s">
        <v>2898</v>
      </c>
      <c r="AE764" s="310" t="s">
        <v>2898</v>
      </c>
      <c r="AF764" s="310" t="s">
        <v>2898</v>
      </c>
      <c r="AG764" s="310" t="s">
        <v>2898</v>
      </c>
      <c r="AH764" s="310" t="s">
        <v>2898</v>
      </c>
      <c r="AI764" s="310" t="s">
        <v>2898</v>
      </c>
      <c r="AJ764" s="310" t="s">
        <v>2898</v>
      </c>
      <c r="AK764" s="310" t="s">
        <v>2898</v>
      </c>
      <c r="AL764" s="310" t="s">
        <v>2898</v>
      </c>
    </row>
    <row r="765" spans="3:38" hidden="1" outlineLevel="1" x14ac:dyDescent="0.3">
      <c r="C765" s="521" t="s">
        <v>3140</v>
      </c>
      <c r="D765" s="590" t="s">
        <v>3804</v>
      </c>
      <c r="E765" s="310" t="s">
        <v>2898</v>
      </c>
      <c r="F765" s="310" t="s">
        <v>2898</v>
      </c>
      <c r="G765" s="310" t="s">
        <v>2898</v>
      </c>
      <c r="H765" s="310" t="s">
        <v>2898</v>
      </c>
      <c r="I765" s="310" t="s">
        <v>2898</v>
      </c>
      <c r="J765" s="310" t="s">
        <v>2898</v>
      </c>
      <c r="K765" s="310" t="s">
        <v>2898</v>
      </c>
      <c r="L765" s="310" t="s">
        <v>2898</v>
      </c>
      <c r="M765" s="310" t="s">
        <v>2898</v>
      </c>
      <c r="N765" s="310" t="s">
        <v>2898</v>
      </c>
      <c r="O765" s="310" t="s">
        <v>2898</v>
      </c>
      <c r="P765" s="310" t="s">
        <v>2898</v>
      </c>
      <c r="Q765" s="310" t="s">
        <v>2898</v>
      </c>
      <c r="R765" s="310" t="s">
        <v>2898</v>
      </c>
      <c r="S765" s="310" t="s">
        <v>2898</v>
      </c>
      <c r="T765" s="310" t="s">
        <v>2898</v>
      </c>
      <c r="U765" s="310" t="s">
        <v>2898</v>
      </c>
      <c r="V765" s="310" t="s">
        <v>2898</v>
      </c>
      <c r="W765" s="310" t="s">
        <v>2898</v>
      </c>
      <c r="X765" s="310" t="s">
        <v>2898</v>
      </c>
      <c r="Y765" s="310" t="s">
        <v>2898</v>
      </c>
      <c r="Z765" s="310" t="s">
        <v>2898</v>
      </c>
      <c r="AA765" s="310" t="s">
        <v>2898</v>
      </c>
      <c r="AB765" s="310" t="s">
        <v>2898</v>
      </c>
      <c r="AC765" s="310" t="s">
        <v>2898</v>
      </c>
      <c r="AD765" s="310" t="s">
        <v>2898</v>
      </c>
      <c r="AE765" s="310" t="s">
        <v>2898</v>
      </c>
      <c r="AF765" s="310" t="s">
        <v>2898</v>
      </c>
      <c r="AG765" s="310" t="s">
        <v>2898</v>
      </c>
      <c r="AH765" s="310" t="s">
        <v>2898</v>
      </c>
      <c r="AI765" s="310" t="s">
        <v>2898</v>
      </c>
      <c r="AJ765" s="310" t="s">
        <v>2898</v>
      </c>
      <c r="AK765" s="310" t="s">
        <v>2898</v>
      </c>
      <c r="AL765" s="310" t="s">
        <v>2898</v>
      </c>
    </row>
    <row r="766" spans="3:38" hidden="1" outlineLevel="1" x14ac:dyDescent="0.3">
      <c r="C766" s="521" t="s">
        <v>3140</v>
      </c>
      <c r="D766" s="590" t="s">
        <v>3805</v>
      </c>
      <c r="E766" s="310" t="s">
        <v>2898</v>
      </c>
      <c r="F766" s="310" t="s">
        <v>2898</v>
      </c>
      <c r="G766" s="310" t="s">
        <v>2898</v>
      </c>
      <c r="H766" s="310" t="s">
        <v>2898</v>
      </c>
      <c r="I766" s="310" t="s">
        <v>2898</v>
      </c>
      <c r="J766" s="310" t="s">
        <v>2898</v>
      </c>
      <c r="K766" s="310" t="s">
        <v>2898</v>
      </c>
      <c r="L766" s="310" t="s">
        <v>2898</v>
      </c>
      <c r="M766" s="310" t="s">
        <v>2898</v>
      </c>
      <c r="N766" s="310" t="s">
        <v>2898</v>
      </c>
      <c r="O766" s="310" t="s">
        <v>2898</v>
      </c>
      <c r="P766" s="310" t="s">
        <v>2898</v>
      </c>
      <c r="Q766" s="310" t="s">
        <v>2898</v>
      </c>
      <c r="R766" s="310" t="s">
        <v>2898</v>
      </c>
      <c r="S766" s="310" t="s">
        <v>2898</v>
      </c>
      <c r="T766" s="310" t="s">
        <v>2898</v>
      </c>
      <c r="U766" s="310" t="s">
        <v>2898</v>
      </c>
      <c r="V766" s="310" t="s">
        <v>2898</v>
      </c>
      <c r="W766" s="310" t="s">
        <v>2898</v>
      </c>
      <c r="X766" s="310" t="s">
        <v>2898</v>
      </c>
      <c r="Y766" s="310" t="s">
        <v>2898</v>
      </c>
      <c r="Z766" s="310" t="s">
        <v>2898</v>
      </c>
      <c r="AA766" s="310" t="s">
        <v>2898</v>
      </c>
      <c r="AB766" s="310" t="s">
        <v>2898</v>
      </c>
      <c r="AC766" s="310" t="s">
        <v>2898</v>
      </c>
      <c r="AD766" s="310" t="s">
        <v>2898</v>
      </c>
      <c r="AE766" s="310" t="s">
        <v>2898</v>
      </c>
      <c r="AF766" s="310" t="s">
        <v>2898</v>
      </c>
      <c r="AG766" s="310" t="s">
        <v>2898</v>
      </c>
      <c r="AH766" s="310" t="s">
        <v>2898</v>
      </c>
      <c r="AI766" s="310" t="s">
        <v>2898</v>
      </c>
      <c r="AJ766" s="310" t="s">
        <v>2898</v>
      </c>
      <c r="AK766" s="310" t="s">
        <v>2898</v>
      </c>
      <c r="AL766" s="310" t="s">
        <v>2898</v>
      </c>
    </row>
    <row r="767" spans="3:38" hidden="1" outlineLevel="1" x14ac:dyDescent="0.3">
      <c r="C767" s="521" t="s">
        <v>3140</v>
      </c>
      <c r="D767" s="590" t="s">
        <v>3806</v>
      </c>
      <c r="E767" s="310" t="s">
        <v>2898</v>
      </c>
      <c r="F767" s="310" t="s">
        <v>2898</v>
      </c>
      <c r="G767" s="310" t="s">
        <v>2898</v>
      </c>
      <c r="H767" s="310" t="s">
        <v>2898</v>
      </c>
      <c r="I767" s="310" t="s">
        <v>2898</v>
      </c>
      <c r="J767" s="310" t="s">
        <v>2898</v>
      </c>
      <c r="K767" s="310" t="s">
        <v>2898</v>
      </c>
      <c r="L767" s="310" t="s">
        <v>2898</v>
      </c>
      <c r="M767" s="310" t="s">
        <v>2898</v>
      </c>
      <c r="N767" s="310" t="s">
        <v>2898</v>
      </c>
      <c r="O767" s="310" t="s">
        <v>2898</v>
      </c>
      <c r="P767" s="310" t="s">
        <v>2898</v>
      </c>
      <c r="Q767" s="310" t="s">
        <v>2898</v>
      </c>
      <c r="R767" s="310" t="s">
        <v>2898</v>
      </c>
      <c r="S767" s="310" t="s">
        <v>2898</v>
      </c>
      <c r="T767" s="310" t="s">
        <v>2898</v>
      </c>
      <c r="U767" s="310" t="s">
        <v>2898</v>
      </c>
      <c r="V767" s="310" t="s">
        <v>2898</v>
      </c>
      <c r="W767" s="310" t="s">
        <v>2898</v>
      </c>
      <c r="X767" s="310" t="s">
        <v>2898</v>
      </c>
      <c r="Y767" s="310" t="s">
        <v>2898</v>
      </c>
      <c r="Z767" s="310" t="s">
        <v>2898</v>
      </c>
      <c r="AA767" s="310" t="s">
        <v>2898</v>
      </c>
      <c r="AB767" s="310" t="s">
        <v>2898</v>
      </c>
      <c r="AC767" s="310" t="s">
        <v>2898</v>
      </c>
      <c r="AD767" s="310" t="s">
        <v>2898</v>
      </c>
      <c r="AE767" s="310" t="s">
        <v>2898</v>
      </c>
      <c r="AF767" s="310" t="s">
        <v>2898</v>
      </c>
      <c r="AG767" s="310" t="s">
        <v>2898</v>
      </c>
      <c r="AH767" s="310" t="s">
        <v>2898</v>
      </c>
      <c r="AI767" s="310" t="s">
        <v>2898</v>
      </c>
      <c r="AJ767" s="310" t="s">
        <v>2898</v>
      </c>
      <c r="AK767" s="310" t="s">
        <v>2898</v>
      </c>
      <c r="AL767" s="310" t="s">
        <v>2898</v>
      </c>
    </row>
    <row r="768" spans="3:38" hidden="1" outlineLevel="1" x14ac:dyDescent="0.3">
      <c r="C768" s="521" t="s">
        <v>3140</v>
      </c>
      <c r="D768" s="590" t="s">
        <v>3807</v>
      </c>
      <c r="E768" s="310" t="s">
        <v>2898</v>
      </c>
      <c r="F768" s="310" t="s">
        <v>2898</v>
      </c>
      <c r="G768" s="310" t="s">
        <v>2898</v>
      </c>
      <c r="H768" s="310" t="s">
        <v>2898</v>
      </c>
      <c r="I768" s="310" t="s">
        <v>2898</v>
      </c>
      <c r="J768" s="310" t="s">
        <v>2898</v>
      </c>
      <c r="K768" s="310" t="s">
        <v>2898</v>
      </c>
      <c r="L768" s="310" t="s">
        <v>2898</v>
      </c>
      <c r="M768" s="310" t="s">
        <v>2898</v>
      </c>
      <c r="N768" s="310" t="s">
        <v>2898</v>
      </c>
      <c r="O768" s="310" t="s">
        <v>2898</v>
      </c>
      <c r="P768" s="310" t="s">
        <v>2898</v>
      </c>
      <c r="Q768" s="310" t="s">
        <v>2898</v>
      </c>
      <c r="R768" s="310" t="s">
        <v>2898</v>
      </c>
      <c r="S768" s="310" t="s">
        <v>2898</v>
      </c>
      <c r="T768" s="310" t="s">
        <v>2898</v>
      </c>
      <c r="U768" s="310" t="s">
        <v>2898</v>
      </c>
      <c r="V768" s="310" t="s">
        <v>2898</v>
      </c>
      <c r="W768" s="310" t="s">
        <v>2898</v>
      </c>
      <c r="X768" s="310" t="s">
        <v>2898</v>
      </c>
      <c r="Y768" s="310" t="s">
        <v>2898</v>
      </c>
      <c r="Z768" s="310" t="s">
        <v>2898</v>
      </c>
      <c r="AA768" s="310" t="s">
        <v>2898</v>
      </c>
      <c r="AB768" s="310" t="s">
        <v>2898</v>
      </c>
      <c r="AC768" s="310" t="s">
        <v>2898</v>
      </c>
      <c r="AD768" s="310" t="s">
        <v>2898</v>
      </c>
      <c r="AE768" s="310" t="s">
        <v>2898</v>
      </c>
      <c r="AF768" s="310" t="s">
        <v>2898</v>
      </c>
      <c r="AG768" s="310" t="s">
        <v>2898</v>
      </c>
      <c r="AH768" s="310" t="s">
        <v>2898</v>
      </c>
      <c r="AI768" s="310" t="s">
        <v>2898</v>
      </c>
      <c r="AJ768" s="310" t="s">
        <v>2898</v>
      </c>
      <c r="AK768" s="310" t="s">
        <v>2898</v>
      </c>
      <c r="AL768" s="310" t="s">
        <v>2898</v>
      </c>
    </row>
    <row r="769" spans="3:38" hidden="1" outlineLevel="1" x14ac:dyDescent="0.3">
      <c r="C769" s="521" t="s">
        <v>3140</v>
      </c>
      <c r="D769" s="590" t="s">
        <v>3808</v>
      </c>
      <c r="E769" s="310" t="s">
        <v>2898</v>
      </c>
      <c r="F769" s="310" t="s">
        <v>2898</v>
      </c>
      <c r="G769" s="310" t="s">
        <v>2898</v>
      </c>
      <c r="H769" s="310" t="s">
        <v>2898</v>
      </c>
      <c r="I769" s="310" t="s">
        <v>2898</v>
      </c>
      <c r="J769" s="310" t="s">
        <v>2898</v>
      </c>
      <c r="K769" s="310" t="s">
        <v>2898</v>
      </c>
      <c r="L769" s="310" t="s">
        <v>2898</v>
      </c>
      <c r="M769" s="310" t="s">
        <v>2898</v>
      </c>
      <c r="N769" s="310" t="s">
        <v>2898</v>
      </c>
      <c r="O769" s="310" t="s">
        <v>2898</v>
      </c>
      <c r="P769" s="310" t="s">
        <v>2898</v>
      </c>
      <c r="Q769" s="310" t="s">
        <v>2898</v>
      </c>
      <c r="R769" s="310" t="s">
        <v>2898</v>
      </c>
      <c r="S769" s="310" t="s">
        <v>2898</v>
      </c>
      <c r="T769" s="310" t="s">
        <v>2898</v>
      </c>
      <c r="U769" s="310" t="s">
        <v>2898</v>
      </c>
      <c r="V769" s="310" t="s">
        <v>2898</v>
      </c>
      <c r="W769" s="310" t="s">
        <v>2898</v>
      </c>
      <c r="X769" s="310" t="s">
        <v>2898</v>
      </c>
      <c r="Y769" s="310" t="s">
        <v>2898</v>
      </c>
      <c r="Z769" s="310" t="s">
        <v>2898</v>
      </c>
      <c r="AA769" s="310" t="s">
        <v>2898</v>
      </c>
      <c r="AB769" s="310" t="s">
        <v>2898</v>
      </c>
      <c r="AC769" s="310" t="s">
        <v>2898</v>
      </c>
      <c r="AD769" s="310" t="s">
        <v>2898</v>
      </c>
      <c r="AE769" s="310" t="s">
        <v>2898</v>
      </c>
      <c r="AF769" s="310" t="s">
        <v>2898</v>
      </c>
      <c r="AG769" s="310" t="s">
        <v>2898</v>
      </c>
      <c r="AH769" s="310" t="s">
        <v>2898</v>
      </c>
      <c r="AI769" s="310" t="s">
        <v>2898</v>
      </c>
      <c r="AJ769" s="310" t="s">
        <v>2898</v>
      </c>
      <c r="AK769" s="310" t="s">
        <v>2898</v>
      </c>
      <c r="AL769" s="310" t="s">
        <v>2898</v>
      </c>
    </row>
    <row r="770" spans="3:38" hidden="1" outlineLevel="1" x14ac:dyDescent="0.3">
      <c r="C770" s="521" t="s">
        <v>3140</v>
      </c>
      <c r="D770" s="590" t="s">
        <v>3809</v>
      </c>
      <c r="E770" s="310" t="s">
        <v>2898</v>
      </c>
      <c r="F770" s="310" t="s">
        <v>2898</v>
      </c>
      <c r="G770" s="310" t="s">
        <v>2898</v>
      </c>
      <c r="H770" s="310" t="s">
        <v>2898</v>
      </c>
      <c r="I770" s="310" t="s">
        <v>2898</v>
      </c>
      <c r="J770" s="310" t="s">
        <v>2898</v>
      </c>
      <c r="K770" s="310" t="s">
        <v>2898</v>
      </c>
      <c r="L770" s="310" t="s">
        <v>2898</v>
      </c>
      <c r="M770" s="310" t="s">
        <v>2898</v>
      </c>
      <c r="N770" s="310" t="s">
        <v>2898</v>
      </c>
      <c r="O770" s="310" t="s">
        <v>2898</v>
      </c>
      <c r="P770" s="310" t="s">
        <v>2898</v>
      </c>
      <c r="Q770" s="310" t="s">
        <v>2898</v>
      </c>
      <c r="R770" s="310" t="s">
        <v>2898</v>
      </c>
      <c r="S770" s="310" t="s">
        <v>2898</v>
      </c>
      <c r="T770" s="310" t="s">
        <v>2898</v>
      </c>
      <c r="U770" s="310" t="s">
        <v>2898</v>
      </c>
      <c r="V770" s="310" t="s">
        <v>2898</v>
      </c>
      <c r="W770" s="310" t="s">
        <v>2898</v>
      </c>
      <c r="X770" s="310" t="s">
        <v>2898</v>
      </c>
      <c r="Y770" s="310" t="s">
        <v>2898</v>
      </c>
      <c r="Z770" s="310" t="s">
        <v>2898</v>
      </c>
      <c r="AA770" s="310" t="s">
        <v>2898</v>
      </c>
      <c r="AB770" s="310" t="s">
        <v>2898</v>
      </c>
      <c r="AC770" s="310" t="s">
        <v>2898</v>
      </c>
      <c r="AD770" s="310" t="s">
        <v>2898</v>
      </c>
      <c r="AE770" s="310" t="s">
        <v>2898</v>
      </c>
      <c r="AF770" s="310" t="s">
        <v>2898</v>
      </c>
      <c r="AG770" s="310" t="s">
        <v>2898</v>
      </c>
      <c r="AH770" s="310" t="s">
        <v>2898</v>
      </c>
      <c r="AI770" s="310" t="s">
        <v>2898</v>
      </c>
      <c r="AJ770" s="310" t="s">
        <v>2898</v>
      </c>
      <c r="AK770" s="310" t="s">
        <v>2898</v>
      </c>
      <c r="AL770" s="310" t="s">
        <v>2898</v>
      </c>
    </row>
    <row r="771" spans="3:38" hidden="1" outlineLevel="1" x14ac:dyDescent="0.3">
      <c r="C771" s="521" t="s">
        <v>3140</v>
      </c>
      <c r="D771" s="590" t="s">
        <v>3810</v>
      </c>
      <c r="E771" s="310" t="s">
        <v>2898</v>
      </c>
      <c r="F771" s="310" t="s">
        <v>2898</v>
      </c>
      <c r="G771" s="310" t="s">
        <v>2898</v>
      </c>
      <c r="H771" s="310" t="s">
        <v>2898</v>
      </c>
      <c r="I771" s="310" t="s">
        <v>2898</v>
      </c>
      <c r="J771" s="310" t="s">
        <v>2898</v>
      </c>
      <c r="K771" s="310" t="s">
        <v>2898</v>
      </c>
      <c r="L771" s="310" t="s">
        <v>2898</v>
      </c>
      <c r="M771" s="310" t="s">
        <v>2898</v>
      </c>
      <c r="N771" s="310" t="s">
        <v>2898</v>
      </c>
      <c r="O771" s="310" t="s">
        <v>2898</v>
      </c>
      <c r="P771" s="310" t="s">
        <v>2898</v>
      </c>
      <c r="Q771" s="310" t="s">
        <v>2898</v>
      </c>
      <c r="R771" s="310" t="s">
        <v>2898</v>
      </c>
      <c r="S771" s="310" t="s">
        <v>2898</v>
      </c>
      <c r="T771" s="310" t="s">
        <v>2898</v>
      </c>
      <c r="U771" s="310" t="s">
        <v>2898</v>
      </c>
      <c r="V771" s="310" t="s">
        <v>2898</v>
      </c>
      <c r="W771" s="310" t="s">
        <v>2898</v>
      </c>
      <c r="X771" s="310" t="s">
        <v>2898</v>
      </c>
      <c r="Y771" s="310" t="s">
        <v>2898</v>
      </c>
      <c r="Z771" s="310" t="s">
        <v>2898</v>
      </c>
      <c r="AA771" s="310" t="s">
        <v>2898</v>
      </c>
      <c r="AB771" s="310" t="s">
        <v>2898</v>
      </c>
      <c r="AC771" s="310" t="s">
        <v>2898</v>
      </c>
      <c r="AD771" s="310" t="s">
        <v>2898</v>
      </c>
      <c r="AE771" s="310" t="s">
        <v>2898</v>
      </c>
      <c r="AF771" s="310" t="s">
        <v>2898</v>
      </c>
      <c r="AG771" s="310" t="s">
        <v>2898</v>
      </c>
      <c r="AH771" s="310" t="s">
        <v>2898</v>
      </c>
      <c r="AI771" s="310" t="s">
        <v>2898</v>
      </c>
      <c r="AJ771" s="310" t="s">
        <v>2898</v>
      </c>
      <c r="AK771" s="310" t="s">
        <v>2898</v>
      </c>
      <c r="AL771" s="310" t="s">
        <v>2898</v>
      </c>
    </row>
    <row r="772" spans="3:38" hidden="1" outlineLevel="1" x14ac:dyDescent="0.3">
      <c r="C772" s="521" t="s">
        <v>3140</v>
      </c>
      <c r="D772" s="590" t="s">
        <v>3811</v>
      </c>
      <c r="E772" s="310" t="s">
        <v>2898</v>
      </c>
      <c r="F772" s="310" t="s">
        <v>2898</v>
      </c>
      <c r="G772" s="310" t="s">
        <v>2898</v>
      </c>
      <c r="H772" s="310" t="s">
        <v>2898</v>
      </c>
      <c r="I772" s="310" t="s">
        <v>2898</v>
      </c>
      <c r="J772" s="310" t="s">
        <v>2898</v>
      </c>
      <c r="K772" s="310" t="s">
        <v>2898</v>
      </c>
      <c r="L772" s="310" t="s">
        <v>2898</v>
      </c>
      <c r="M772" s="310" t="s">
        <v>2898</v>
      </c>
      <c r="N772" s="310" t="s">
        <v>2898</v>
      </c>
      <c r="O772" s="310" t="s">
        <v>2898</v>
      </c>
      <c r="P772" s="310" t="s">
        <v>2898</v>
      </c>
      <c r="Q772" s="310" t="s">
        <v>2898</v>
      </c>
      <c r="R772" s="310" t="s">
        <v>2898</v>
      </c>
      <c r="S772" s="310" t="s">
        <v>2898</v>
      </c>
      <c r="T772" s="310" t="s">
        <v>2898</v>
      </c>
      <c r="U772" s="310" t="s">
        <v>2898</v>
      </c>
      <c r="V772" s="310" t="s">
        <v>2898</v>
      </c>
      <c r="W772" s="310" t="s">
        <v>2898</v>
      </c>
      <c r="X772" s="310" t="s">
        <v>2898</v>
      </c>
      <c r="Y772" s="310" t="s">
        <v>2898</v>
      </c>
      <c r="Z772" s="310" t="s">
        <v>2898</v>
      </c>
      <c r="AA772" s="310" t="s">
        <v>2898</v>
      </c>
      <c r="AB772" s="310" t="s">
        <v>2898</v>
      </c>
      <c r="AC772" s="310" t="s">
        <v>2898</v>
      </c>
      <c r="AD772" s="310" t="s">
        <v>2898</v>
      </c>
      <c r="AE772" s="310" t="s">
        <v>2898</v>
      </c>
      <c r="AF772" s="310" t="s">
        <v>2898</v>
      </c>
      <c r="AG772" s="310" t="s">
        <v>2898</v>
      </c>
      <c r="AH772" s="310" t="s">
        <v>2898</v>
      </c>
      <c r="AI772" s="310" t="s">
        <v>2898</v>
      </c>
      <c r="AJ772" s="310" t="s">
        <v>2898</v>
      </c>
      <c r="AK772" s="310" t="s">
        <v>2898</v>
      </c>
      <c r="AL772" s="310" t="s">
        <v>2898</v>
      </c>
    </row>
    <row r="773" spans="3:38" hidden="1" outlineLevel="1" x14ac:dyDescent="0.3">
      <c r="C773" s="521" t="s">
        <v>3140</v>
      </c>
      <c r="D773" s="590" t="s">
        <v>3812</v>
      </c>
      <c r="E773" s="310" t="s">
        <v>2898</v>
      </c>
      <c r="F773" s="310" t="s">
        <v>2898</v>
      </c>
      <c r="G773" s="310" t="s">
        <v>2898</v>
      </c>
      <c r="H773" s="310" t="s">
        <v>2898</v>
      </c>
      <c r="I773" s="310" t="s">
        <v>2898</v>
      </c>
      <c r="J773" s="310" t="s">
        <v>2898</v>
      </c>
      <c r="K773" s="310" t="s">
        <v>2898</v>
      </c>
      <c r="L773" s="310" t="s">
        <v>2898</v>
      </c>
      <c r="M773" s="310" t="s">
        <v>2898</v>
      </c>
      <c r="N773" s="310" t="s">
        <v>2898</v>
      </c>
      <c r="O773" s="310" t="s">
        <v>2898</v>
      </c>
      <c r="P773" s="310" t="s">
        <v>2898</v>
      </c>
      <c r="Q773" s="310" t="s">
        <v>2898</v>
      </c>
      <c r="R773" s="310" t="s">
        <v>2898</v>
      </c>
      <c r="S773" s="310" t="s">
        <v>2898</v>
      </c>
      <c r="T773" s="310" t="s">
        <v>2898</v>
      </c>
      <c r="U773" s="310" t="s">
        <v>2898</v>
      </c>
      <c r="V773" s="310" t="s">
        <v>2898</v>
      </c>
      <c r="W773" s="310" t="s">
        <v>2898</v>
      </c>
      <c r="X773" s="310" t="s">
        <v>2898</v>
      </c>
      <c r="Y773" s="310" t="s">
        <v>2898</v>
      </c>
      <c r="Z773" s="310" t="s">
        <v>2898</v>
      </c>
      <c r="AA773" s="310" t="s">
        <v>2898</v>
      </c>
      <c r="AB773" s="310" t="s">
        <v>2898</v>
      </c>
      <c r="AC773" s="310" t="s">
        <v>2898</v>
      </c>
      <c r="AD773" s="310" t="s">
        <v>2898</v>
      </c>
      <c r="AE773" s="310" t="s">
        <v>2898</v>
      </c>
      <c r="AF773" s="310" t="s">
        <v>2898</v>
      </c>
      <c r="AG773" s="310" t="s">
        <v>2898</v>
      </c>
      <c r="AH773" s="310" t="s">
        <v>2898</v>
      </c>
      <c r="AI773" s="310" t="s">
        <v>2898</v>
      </c>
      <c r="AJ773" s="310" t="s">
        <v>2898</v>
      </c>
      <c r="AK773" s="310" t="s">
        <v>2898</v>
      </c>
      <c r="AL773" s="310" t="s">
        <v>2898</v>
      </c>
    </row>
    <row r="774" spans="3:38" hidden="1" outlineLevel="1" x14ac:dyDescent="0.3">
      <c r="C774" s="521" t="s">
        <v>3140</v>
      </c>
      <c r="D774" s="590" t="s">
        <v>3813</v>
      </c>
      <c r="E774" s="310" t="s">
        <v>2898</v>
      </c>
      <c r="F774" s="310" t="s">
        <v>2898</v>
      </c>
      <c r="G774" s="310" t="s">
        <v>2898</v>
      </c>
      <c r="H774" s="310" t="s">
        <v>2898</v>
      </c>
      <c r="I774" s="310" t="s">
        <v>2898</v>
      </c>
      <c r="J774" s="310" t="s">
        <v>2898</v>
      </c>
      <c r="K774" s="310" t="s">
        <v>2898</v>
      </c>
      <c r="L774" s="310" t="s">
        <v>2898</v>
      </c>
      <c r="M774" s="310" t="s">
        <v>2898</v>
      </c>
      <c r="N774" s="310" t="s">
        <v>2898</v>
      </c>
      <c r="O774" s="310" t="s">
        <v>2898</v>
      </c>
      <c r="P774" s="310" t="s">
        <v>2898</v>
      </c>
      <c r="Q774" s="310" t="s">
        <v>2898</v>
      </c>
      <c r="R774" s="310" t="s">
        <v>2898</v>
      </c>
      <c r="S774" s="310" t="s">
        <v>2898</v>
      </c>
      <c r="T774" s="310" t="s">
        <v>2898</v>
      </c>
      <c r="U774" s="310" t="s">
        <v>2898</v>
      </c>
      <c r="V774" s="310" t="s">
        <v>2898</v>
      </c>
      <c r="W774" s="310" t="s">
        <v>2898</v>
      </c>
      <c r="X774" s="310" t="s">
        <v>2898</v>
      </c>
      <c r="Y774" s="310" t="s">
        <v>2898</v>
      </c>
      <c r="Z774" s="310" t="s">
        <v>2898</v>
      </c>
      <c r="AA774" s="310" t="s">
        <v>2898</v>
      </c>
      <c r="AB774" s="310" t="s">
        <v>2898</v>
      </c>
      <c r="AC774" s="310" t="s">
        <v>2898</v>
      </c>
      <c r="AD774" s="310" t="s">
        <v>2898</v>
      </c>
      <c r="AE774" s="310" t="s">
        <v>2898</v>
      </c>
      <c r="AF774" s="310" t="s">
        <v>2898</v>
      </c>
      <c r="AG774" s="310" t="s">
        <v>2898</v>
      </c>
      <c r="AH774" s="310" t="s">
        <v>2898</v>
      </c>
      <c r="AI774" s="310" t="s">
        <v>2898</v>
      </c>
      <c r="AJ774" s="310" t="s">
        <v>2898</v>
      </c>
      <c r="AK774" s="310" t="s">
        <v>2898</v>
      </c>
      <c r="AL774" s="310" t="s">
        <v>2898</v>
      </c>
    </row>
    <row r="775" spans="3:38" hidden="1" outlineLevel="1" x14ac:dyDescent="0.3">
      <c r="C775" s="521" t="s">
        <v>3140</v>
      </c>
      <c r="D775" s="590" t="s">
        <v>3814</v>
      </c>
      <c r="E775" s="310" t="s">
        <v>2898</v>
      </c>
      <c r="F775" s="310" t="s">
        <v>2898</v>
      </c>
      <c r="G775" s="310" t="s">
        <v>2898</v>
      </c>
      <c r="H775" s="310" t="s">
        <v>2898</v>
      </c>
      <c r="I775" s="310" t="s">
        <v>2898</v>
      </c>
      <c r="J775" s="310" t="s">
        <v>2898</v>
      </c>
      <c r="K775" s="310" t="s">
        <v>2898</v>
      </c>
      <c r="L775" s="310" t="s">
        <v>2898</v>
      </c>
      <c r="M775" s="310" t="s">
        <v>2898</v>
      </c>
      <c r="N775" s="310" t="s">
        <v>2898</v>
      </c>
      <c r="O775" s="310" t="s">
        <v>2898</v>
      </c>
      <c r="P775" s="310" t="s">
        <v>2898</v>
      </c>
      <c r="Q775" s="310" t="s">
        <v>2898</v>
      </c>
      <c r="R775" s="310" t="s">
        <v>2898</v>
      </c>
      <c r="S775" s="310" t="s">
        <v>2898</v>
      </c>
      <c r="T775" s="310" t="s">
        <v>2898</v>
      </c>
      <c r="U775" s="310" t="s">
        <v>2898</v>
      </c>
      <c r="V775" s="310" t="s">
        <v>2898</v>
      </c>
      <c r="W775" s="310" t="s">
        <v>2898</v>
      </c>
      <c r="X775" s="310" t="s">
        <v>2898</v>
      </c>
      <c r="Y775" s="310" t="s">
        <v>2898</v>
      </c>
      <c r="Z775" s="310" t="s">
        <v>2898</v>
      </c>
      <c r="AA775" s="310" t="s">
        <v>2898</v>
      </c>
      <c r="AB775" s="310" t="s">
        <v>2898</v>
      </c>
      <c r="AC775" s="310" t="s">
        <v>2898</v>
      </c>
      <c r="AD775" s="310" t="s">
        <v>2898</v>
      </c>
      <c r="AE775" s="310" t="s">
        <v>2898</v>
      </c>
      <c r="AF775" s="310" t="s">
        <v>2898</v>
      </c>
      <c r="AG775" s="310" t="s">
        <v>2898</v>
      </c>
      <c r="AH775" s="310" t="s">
        <v>2898</v>
      </c>
      <c r="AI775" s="310" t="s">
        <v>2898</v>
      </c>
      <c r="AJ775" s="310" t="s">
        <v>2898</v>
      </c>
      <c r="AK775" s="310" t="s">
        <v>2898</v>
      </c>
      <c r="AL775" s="310" t="s">
        <v>2898</v>
      </c>
    </row>
    <row r="776" spans="3:38" hidden="1" outlineLevel="1" x14ac:dyDescent="0.3">
      <c r="C776" s="521" t="s">
        <v>3140</v>
      </c>
      <c r="D776" s="590" t="s">
        <v>3815</v>
      </c>
      <c r="E776" s="310" t="s">
        <v>2898</v>
      </c>
      <c r="F776" s="310" t="s">
        <v>2898</v>
      </c>
      <c r="G776" s="310" t="s">
        <v>2898</v>
      </c>
      <c r="H776" s="310" t="s">
        <v>2898</v>
      </c>
      <c r="I776" s="310" t="s">
        <v>2898</v>
      </c>
      <c r="J776" s="310" t="s">
        <v>2898</v>
      </c>
      <c r="K776" s="310" t="s">
        <v>2898</v>
      </c>
      <c r="L776" s="310" t="s">
        <v>2898</v>
      </c>
      <c r="M776" s="310" t="s">
        <v>2898</v>
      </c>
      <c r="N776" s="310" t="s">
        <v>2898</v>
      </c>
      <c r="O776" s="310" t="s">
        <v>2898</v>
      </c>
      <c r="P776" s="310" t="s">
        <v>2898</v>
      </c>
      <c r="Q776" s="310" t="s">
        <v>2898</v>
      </c>
      <c r="R776" s="310" t="s">
        <v>2898</v>
      </c>
      <c r="S776" s="310" t="s">
        <v>2898</v>
      </c>
      <c r="T776" s="310" t="s">
        <v>2898</v>
      </c>
      <c r="U776" s="310" t="s">
        <v>2898</v>
      </c>
      <c r="V776" s="310" t="s">
        <v>2898</v>
      </c>
      <c r="W776" s="310" t="s">
        <v>2898</v>
      </c>
      <c r="X776" s="310" t="s">
        <v>2898</v>
      </c>
      <c r="Y776" s="310" t="s">
        <v>2898</v>
      </c>
      <c r="Z776" s="310" t="s">
        <v>2898</v>
      </c>
      <c r="AA776" s="310" t="s">
        <v>2898</v>
      </c>
      <c r="AB776" s="310" t="s">
        <v>2898</v>
      </c>
      <c r="AC776" s="310" t="s">
        <v>2898</v>
      </c>
      <c r="AD776" s="310" t="s">
        <v>2898</v>
      </c>
      <c r="AE776" s="310" t="s">
        <v>2898</v>
      </c>
      <c r="AF776" s="310" t="s">
        <v>2898</v>
      </c>
      <c r="AG776" s="310" t="s">
        <v>2898</v>
      </c>
      <c r="AH776" s="310" t="s">
        <v>2898</v>
      </c>
      <c r="AI776" s="310" t="s">
        <v>2898</v>
      </c>
      <c r="AJ776" s="310" t="s">
        <v>2898</v>
      </c>
      <c r="AK776" s="310" t="s">
        <v>2898</v>
      </c>
      <c r="AL776" s="310" t="s">
        <v>2898</v>
      </c>
    </row>
    <row r="777" spans="3:38" hidden="1" outlineLevel="1" x14ac:dyDescent="0.3">
      <c r="C777" s="521" t="s">
        <v>3140</v>
      </c>
      <c r="D777" s="590" t="s">
        <v>3816</v>
      </c>
      <c r="E777" s="310" t="s">
        <v>2898</v>
      </c>
      <c r="F777" s="310" t="s">
        <v>2898</v>
      </c>
      <c r="G777" s="310" t="s">
        <v>2898</v>
      </c>
      <c r="H777" s="310" t="s">
        <v>2898</v>
      </c>
      <c r="I777" s="310" t="s">
        <v>2898</v>
      </c>
      <c r="J777" s="310" t="s">
        <v>2898</v>
      </c>
      <c r="K777" s="310" t="s">
        <v>2898</v>
      </c>
      <c r="L777" s="310" t="s">
        <v>2898</v>
      </c>
      <c r="M777" s="310" t="s">
        <v>2898</v>
      </c>
      <c r="N777" s="310" t="s">
        <v>2898</v>
      </c>
      <c r="O777" s="310" t="s">
        <v>2898</v>
      </c>
      <c r="P777" s="310" t="s">
        <v>2898</v>
      </c>
      <c r="Q777" s="310" t="s">
        <v>2898</v>
      </c>
      <c r="R777" s="310" t="s">
        <v>2898</v>
      </c>
      <c r="S777" s="310" t="s">
        <v>2898</v>
      </c>
      <c r="T777" s="310" t="s">
        <v>2898</v>
      </c>
      <c r="U777" s="310" t="s">
        <v>2898</v>
      </c>
      <c r="V777" s="310" t="s">
        <v>2898</v>
      </c>
      <c r="W777" s="310" t="s">
        <v>2898</v>
      </c>
      <c r="X777" s="310" t="s">
        <v>2898</v>
      </c>
      <c r="Y777" s="310" t="s">
        <v>2898</v>
      </c>
      <c r="Z777" s="310" t="s">
        <v>2898</v>
      </c>
      <c r="AA777" s="310" t="s">
        <v>2898</v>
      </c>
      <c r="AB777" s="310" t="s">
        <v>2898</v>
      </c>
      <c r="AC777" s="310" t="s">
        <v>2898</v>
      </c>
      <c r="AD777" s="310" t="s">
        <v>2898</v>
      </c>
      <c r="AE777" s="310" t="s">
        <v>2898</v>
      </c>
      <c r="AF777" s="310" t="s">
        <v>2898</v>
      </c>
      <c r="AG777" s="310" t="s">
        <v>2898</v>
      </c>
      <c r="AH777" s="310" t="s">
        <v>2898</v>
      </c>
      <c r="AI777" s="310" t="s">
        <v>2898</v>
      </c>
      <c r="AJ777" s="310" t="s">
        <v>2898</v>
      </c>
      <c r="AK777" s="310" t="s">
        <v>2898</v>
      </c>
      <c r="AL777" s="310" t="s">
        <v>2898</v>
      </c>
    </row>
    <row r="778" spans="3:38" hidden="1" outlineLevel="1" x14ac:dyDescent="0.3">
      <c r="C778" s="521" t="s">
        <v>3140</v>
      </c>
      <c r="D778" s="590" t="s">
        <v>3817</v>
      </c>
      <c r="E778" s="310" t="s">
        <v>2898</v>
      </c>
      <c r="F778" s="310" t="s">
        <v>2898</v>
      </c>
      <c r="G778" s="310" t="s">
        <v>2898</v>
      </c>
      <c r="H778" s="310" t="s">
        <v>2898</v>
      </c>
      <c r="I778" s="310" t="s">
        <v>2898</v>
      </c>
      <c r="J778" s="310" t="s">
        <v>2898</v>
      </c>
      <c r="K778" s="310" t="s">
        <v>2898</v>
      </c>
      <c r="L778" s="310" t="s">
        <v>2898</v>
      </c>
      <c r="M778" s="310" t="s">
        <v>2898</v>
      </c>
      <c r="N778" s="310" t="s">
        <v>2898</v>
      </c>
      <c r="O778" s="310" t="s">
        <v>2898</v>
      </c>
      <c r="P778" s="310" t="s">
        <v>2898</v>
      </c>
      <c r="Q778" s="310" t="s">
        <v>2898</v>
      </c>
      <c r="R778" s="310" t="s">
        <v>2898</v>
      </c>
      <c r="S778" s="310" t="s">
        <v>2898</v>
      </c>
      <c r="T778" s="310" t="s">
        <v>2898</v>
      </c>
      <c r="U778" s="310" t="s">
        <v>2898</v>
      </c>
      <c r="V778" s="310" t="s">
        <v>2898</v>
      </c>
      <c r="W778" s="310" t="s">
        <v>2898</v>
      </c>
      <c r="X778" s="310" t="s">
        <v>2898</v>
      </c>
      <c r="Y778" s="310" t="s">
        <v>2898</v>
      </c>
      <c r="Z778" s="310" t="s">
        <v>2898</v>
      </c>
      <c r="AA778" s="310" t="s">
        <v>2898</v>
      </c>
      <c r="AB778" s="310" t="s">
        <v>2898</v>
      </c>
      <c r="AC778" s="310" t="s">
        <v>2898</v>
      </c>
      <c r="AD778" s="310" t="s">
        <v>2898</v>
      </c>
      <c r="AE778" s="310" t="s">
        <v>2898</v>
      </c>
      <c r="AF778" s="310" t="s">
        <v>2898</v>
      </c>
      <c r="AG778" s="310" t="s">
        <v>2898</v>
      </c>
      <c r="AH778" s="310" t="s">
        <v>2898</v>
      </c>
      <c r="AI778" s="310" t="s">
        <v>2898</v>
      </c>
      <c r="AJ778" s="310" t="s">
        <v>2898</v>
      </c>
      <c r="AK778" s="310" t="s">
        <v>2898</v>
      </c>
      <c r="AL778" s="310" t="s">
        <v>2898</v>
      </c>
    </row>
    <row r="779" spans="3:38" hidden="1" outlineLevel="1" x14ac:dyDescent="0.3">
      <c r="C779" s="521" t="s">
        <v>3140</v>
      </c>
      <c r="D779" s="590" t="s">
        <v>3818</v>
      </c>
      <c r="E779" s="310" t="s">
        <v>2898</v>
      </c>
      <c r="F779" s="310" t="s">
        <v>2898</v>
      </c>
      <c r="G779" s="310" t="s">
        <v>2898</v>
      </c>
      <c r="H779" s="310" t="s">
        <v>2898</v>
      </c>
      <c r="I779" s="310" t="s">
        <v>2898</v>
      </c>
      <c r="J779" s="310" t="s">
        <v>2898</v>
      </c>
      <c r="K779" s="310" t="s">
        <v>2898</v>
      </c>
      <c r="L779" s="310" t="s">
        <v>2898</v>
      </c>
      <c r="M779" s="310" t="s">
        <v>2898</v>
      </c>
      <c r="N779" s="310" t="s">
        <v>2898</v>
      </c>
      <c r="O779" s="310" t="s">
        <v>2898</v>
      </c>
      <c r="P779" s="310" t="s">
        <v>2898</v>
      </c>
      <c r="Q779" s="310" t="s">
        <v>2898</v>
      </c>
      <c r="R779" s="310" t="s">
        <v>2898</v>
      </c>
      <c r="S779" s="310" t="s">
        <v>2898</v>
      </c>
      <c r="T779" s="310" t="s">
        <v>2898</v>
      </c>
      <c r="U779" s="310" t="s">
        <v>2898</v>
      </c>
      <c r="V779" s="310" t="s">
        <v>2898</v>
      </c>
      <c r="W779" s="310" t="s">
        <v>2898</v>
      </c>
      <c r="X779" s="310" t="s">
        <v>2898</v>
      </c>
      <c r="Y779" s="310" t="s">
        <v>2898</v>
      </c>
      <c r="Z779" s="310" t="s">
        <v>2898</v>
      </c>
      <c r="AA779" s="310" t="s">
        <v>2898</v>
      </c>
      <c r="AB779" s="310" t="s">
        <v>2898</v>
      </c>
      <c r="AC779" s="310" t="s">
        <v>2898</v>
      </c>
      <c r="AD779" s="310" t="s">
        <v>2898</v>
      </c>
      <c r="AE779" s="310" t="s">
        <v>2898</v>
      </c>
      <c r="AF779" s="310" t="s">
        <v>2898</v>
      </c>
      <c r="AG779" s="310" t="s">
        <v>2898</v>
      </c>
      <c r="AH779" s="310" t="s">
        <v>2898</v>
      </c>
      <c r="AI779" s="310" t="s">
        <v>2898</v>
      </c>
      <c r="AJ779" s="310" t="s">
        <v>2898</v>
      </c>
      <c r="AK779" s="310" t="s">
        <v>2898</v>
      </c>
      <c r="AL779" s="310" t="s">
        <v>2898</v>
      </c>
    </row>
    <row r="780" spans="3:38" hidden="1" outlineLevel="1" x14ac:dyDescent="0.3">
      <c r="C780" s="521" t="s">
        <v>3140</v>
      </c>
      <c r="D780" s="590" t="s">
        <v>3819</v>
      </c>
      <c r="E780" s="310" t="s">
        <v>2898</v>
      </c>
      <c r="F780" s="310" t="s">
        <v>2898</v>
      </c>
      <c r="G780" s="310" t="s">
        <v>2898</v>
      </c>
      <c r="H780" s="310" t="s">
        <v>2898</v>
      </c>
      <c r="I780" s="310" t="s">
        <v>2898</v>
      </c>
      <c r="J780" s="310" t="s">
        <v>2898</v>
      </c>
      <c r="K780" s="310" t="s">
        <v>2898</v>
      </c>
      <c r="L780" s="310" t="s">
        <v>2898</v>
      </c>
      <c r="M780" s="310" t="s">
        <v>2898</v>
      </c>
      <c r="N780" s="310" t="s">
        <v>2898</v>
      </c>
      <c r="O780" s="310" t="s">
        <v>2898</v>
      </c>
      <c r="P780" s="310" t="s">
        <v>2898</v>
      </c>
      <c r="Q780" s="310" t="s">
        <v>2898</v>
      </c>
      <c r="R780" s="310" t="s">
        <v>2898</v>
      </c>
      <c r="S780" s="310" t="s">
        <v>2898</v>
      </c>
      <c r="T780" s="310" t="s">
        <v>2898</v>
      </c>
      <c r="U780" s="310" t="s">
        <v>2898</v>
      </c>
      <c r="V780" s="310" t="s">
        <v>2898</v>
      </c>
      <c r="W780" s="310" t="s">
        <v>2898</v>
      </c>
      <c r="X780" s="310" t="s">
        <v>2898</v>
      </c>
      <c r="Y780" s="310" t="s">
        <v>2898</v>
      </c>
      <c r="Z780" s="310" t="s">
        <v>2898</v>
      </c>
      <c r="AA780" s="310" t="s">
        <v>2898</v>
      </c>
      <c r="AB780" s="310" t="s">
        <v>2898</v>
      </c>
      <c r="AC780" s="310" t="s">
        <v>2898</v>
      </c>
      <c r="AD780" s="310" t="s">
        <v>2898</v>
      </c>
      <c r="AE780" s="310" t="s">
        <v>2898</v>
      </c>
      <c r="AF780" s="310" t="s">
        <v>2898</v>
      </c>
      <c r="AG780" s="310" t="s">
        <v>2898</v>
      </c>
      <c r="AH780" s="310" t="s">
        <v>2898</v>
      </c>
      <c r="AI780" s="310" t="s">
        <v>2898</v>
      </c>
      <c r="AJ780" s="310" t="s">
        <v>2898</v>
      </c>
      <c r="AK780" s="310" t="s">
        <v>2898</v>
      </c>
      <c r="AL780" s="310" t="s">
        <v>2898</v>
      </c>
    </row>
    <row r="781" spans="3:38" hidden="1" outlineLevel="1" x14ac:dyDescent="0.3">
      <c r="C781" s="521" t="s">
        <v>3140</v>
      </c>
      <c r="D781" s="590" t="s">
        <v>3820</v>
      </c>
      <c r="E781" s="310" t="s">
        <v>2898</v>
      </c>
      <c r="F781" s="310" t="s">
        <v>2898</v>
      </c>
      <c r="G781" s="310" t="s">
        <v>2898</v>
      </c>
      <c r="H781" s="310" t="s">
        <v>2898</v>
      </c>
      <c r="I781" s="310" t="s">
        <v>2898</v>
      </c>
      <c r="J781" s="310" t="s">
        <v>2898</v>
      </c>
      <c r="K781" s="310" t="s">
        <v>2898</v>
      </c>
      <c r="L781" s="310" t="s">
        <v>2898</v>
      </c>
      <c r="M781" s="310" t="s">
        <v>2898</v>
      </c>
      <c r="N781" s="310" t="s">
        <v>2898</v>
      </c>
      <c r="O781" s="310" t="s">
        <v>2898</v>
      </c>
      <c r="P781" s="310" t="s">
        <v>2898</v>
      </c>
      <c r="Q781" s="310" t="s">
        <v>2898</v>
      </c>
      <c r="R781" s="310" t="s">
        <v>2898</v>
      </c>
      <c r="S781" s="310" t="s">
        <v>2898</v>
      </c>
      <c r="T781" s="310" t="s">
        <v>2898</v>
      </c>
      <c r="U781" s="310" t="s">
        <v>2898</v>
      </c>
      <c r="V781" s="310" t="s">
        <v>2898</v>
      </c>
      <c r="W781" s="310" t="s">
        <v>2898</v>
      </c>
      <c r="X781" s="310" t="s">
        <v>2898</v>
      </c>
      <c r="Y781" s="310" t="s">
        <v>2898</v>
      </c>
      <c r="Z781" s="310" t="s">
        <v>2898</v>
      </c>
      <c r="AA781" s="310" t="s">
        <v>2898</v>
      </c>
      <c r="AB781" s="310" t="s">
        <v>2898</v>
      </c>
      <c r="AC781" s="310" t="s">
        <v>2898</v>
      </c>
      <c r="AD781" s="310" t="s">
        <v>2898</v>
      </c>
      <c r="AE781" s="310" t="s">
        <v>2898</v>
      </c>
      <c r="AF781" s="310" t="s">
        <v>2898</v>
      </c>
      <c r="AG781" s="310" t="s">
        <v>2898</v>
      </c>
      <c r="AH781" s="310" t="s">
        <v>2898</v>
      </c>
      <c r="AI781" s="310" t="s">
        <v>2898</v>
      </c>
      <c r="AJ781" s="310" t="s">
        <v>2898</v>
      </c>
      <c r="AK781" s="310" t="s">
        <v>2898</v>
      </c>
      <c r="AL781" s="310" t="s">
        <v>2898</v>
      </c>
    </row>
    <row r="782" spans="3:38" hidden="1" outlineLevel="1" x14ac:dyDescent="0.3">
      <c r="C782" s="521" t="s">
        <v>3140</v>
      </c>
      <c r="D782" s="590" t="s">
        <v>3821</v>
      </c>
      <c r="E782" s="310" t="s">
        <v>2898</v>
      </c>
      <c r="F782" s="310" t="s">
        <v>2898</v>
      </c>
      <c r="G782" s="310" t="s">
        <v>2898</v>
      </c>
      <c r="H782" s="310" t="s">
        <v>2898</v>
      </c>
      <c r="I782" s="310" t="s">
        <v>2898</v>
      </c>
      <c r="J782" s="310" t="s">
        <v>2898</v>
      </c>
      <c r="K782" s="310" t="s">
        <v>2898</v>
      </c>
      <c r="L782" s="310" t="s">
        <v>2898</v>
      </c>
      <c r="M782" s="310" t="s">
        <v>2898</v>
      </c>
      <c r="N782" s="310" t="s">
        <v>2898</v>
      </c>
      <c r="O782" s="310" t="s">
        <v>2898</v>
      </c>
      <c r="P782" s="310" t="s">
        <v>2898</v>
      </c>
      <c r="Q782" s="310" t="s">
        <v>2898</v>
      </c>
      <c r="R782" s="310" t="s">
        <v>2898</v>
      </c>
      <c r="S782" s="310" t="s">
        <v>2898</v>
      </c>
      <c r="T782" s="310" t="s">
        <v>2898</v>
      </c>
      <c r="U782" s="310" t="s">
        <v>2898</v>
      </c>
      <c r="V782" s="310" t="s">
        <v>2898</v>
      </c>
      <c r="W782" s="310" t="s">
        <v>2898</v>
      </c>
      <c r="X782" s="310" t="s">
        <v>2898</v>
      </c>
      <c r="Y782" s="310" t="s">
        <v>2898</v>
      </c>
      <c r="Z782" s="310" t="s">
        <v>2898</v>
      </c>
      <c r="AA782" s="310" t="s">
        <v>2898</v>
      </c>
      <c r="AB782" s="310" t="s">
        <v>2898</v>
      </c>
      <c r="AC782" s="310" t="s">
        <v>2898</v>
      </c>
      <c r="AD782" s="310" t="s">
        <v>2898</v>
      </c>
      <c r="AE782" s="310" t="s">
        <v>2898</v>
      </c>
      <c r="AF782" s="310" t="s">
        <v>2898</v>
      </c>
      <c r="AG782" s="310" t="s">
        <v>2898</v>
      </c>
      <c r="AH782" s="310" t="s">
        <v>2898</v>
      </c>
      <c r="AI782" s="310" t="s">
        <v>2898</v>
      </c>
      <c r="AJ782" s="310" t="s">
        <v>2898</v>
      </c>
      <c r="AK782" s="310" t="s">
        <v>2898</v>
      </c>
      <c r="AL782" s="310" t="s">
        <v>2898</v>
      </c>
    </row>
    <row r="783" spans="3:38" hidden="1" outlineLevel="1" x14ac:dyDescent="0.3">
      <c r="C783" s="521" t="s">
        <v>3140</v>
      </c>
      <c r="D783" s="590" t="s">
        <v>3822</v>
      </c>
      <c r="E783" s="310" t="s">
        <v>2898</v>
      </c>
      <c r="F783" s="310" t="s">
        <v>2898</v>
      </c>
      <c r="G783" s="310" t="s">
        <v>2898</v>
      </c>
      <c r="H783" s="310" t="s">
        <v>2898</v>
      </c>
      <c r="I783" s="310" t="s">
        <v>2898</v>
      </c>
      <c r="J783" s="310" t="s">
        <v>2898</v>
      </c>
      <c r="K783" s="310" t="s">
        <v>2898</v>
      </c>
      <c r="L783" s="310" t="s">
        <v>2898</v>
      </c>
      <c r="M783" s="310" t="s">
        <v>2898</v>
      </c>
      <c r="N783" s="310" t="s">
        <v>2898</v>
      </c>
      <c r="O783" s="310" t="s">
        <v>2898</v>
      </c>
      <c r="P783" s="310" t="s">
        <v>2898</v>
      </c>
      <c r="Q783" s="310" t="s">
        <v>2898</v>
      </c>
      <c r="R783" s="310" t="s">
        <v>2898</v>
      </c>
      <c r="S783" s="310" t="s">
        <v>2898</v>
      </c>
      <c r="T783" s="310" t="s">
        <v>2898</v>
      </c>
      <c r="U783" s="310" t="s">
        <v>2898</v>
      </c>
      <c r="V783" s="310" t="s">
        <v>2898</v>
      </c>
      <c r="W783" s="310" t="s">
        <v>2898</v>
      </c>
      <c r="X783" s="310" t="s">
        <v>2898</v>
      </c>
      <c r="Y783" s="310" t="s">
        <v>2898</v>
      </c>
      <c r="Z783" s="310" t="s">
        <v>2898</v>
      </c>
      <c r="AA783" s="310" t="s">
        <v>2898</v>
      </c>
      <c r="AB783" s="310" t="s">
        <v>2898</v>
      </c>
      <c r="AC783" s="310" t="s">
        <v>2898</v>
      </c>
      <c r="AD783" s="310" t="s">
        <v>2898</v>
      </c>
      <c r="AE783" s="310" t="s">
        <v>2898</v>
      </c>
      <c r="AF783" s="310" t="s">
        <v>2898</v>
      </c>
      <c r="AG783" s="310" t="s">
        <v>2898</v>
      </c>
      <c r="AH783" s="310" t="s">
        <v>2898</v>
      </c>
      <c r="AI783" s="310" t="s">
        <v>2898</v>
      </c>
      <c r="AJ783" s="310" t="s">
        <v>2898</v>
      </c>
      <c r="AK783" s="310" t="s">
        <v>2898</v>
      </c>
      <c r="AL783" s="310" t="s">
        <v>2898</v>
      </c>
    </row>
    <row r="784" spans="3:38" hidden="1" outlineLevel="1" x14ac:dyDescent="0.3">
      <c r="C784" s="521" t="s">
        <v>3140</v>
      </c>
      <c r="D784" s="590" t="s">
        <v>3823</v>
      </c>
      <c r="E784" s="310" t="s">
        <v>2898</v>
      </c>
      <c r="F784" s="310" t="s">
        <v>2898</v>
      </c>
      <c r="G784" s="310" t="s">
        <v>2898</v>
      </c>
      <c r="H784" s="310" t="s">
        <v>2898</v>
      </c>
      <c r="I784" s="310" t="s">
        <v>2898</v>
      </c>
      <c r="J784" s="310" t="s">
        <v>2898</v>
      </c>
      <c r="K784" s="310" t="s">
        <v>2898</v>
      </c>
      <c r="L784" s="310" t="s">
        <v>2898</v>
      </c>
      <c r="M784" s="310" t="s">
        <v>2898</v>
      </c>
      <c r="N784" s="310" t="s">
        <v>2898</v>
      </c>
      <c r="O784" s="310" t="s">
        <v>2898</v>
      </c>
      <c r="P784" s="310" t="s">
        <v>2898</v>
      </c>
      <c r="Q784" s="310" t="s">
        <v>2898</v>
      </c>
      <c r="R784" s="310" t="s">
        <v>2898</v>
      </c>
      <c r="S784" s="310" t="s">
        <v>2898</v>
      </c>
      <c r="T784" s="310" t="s">
        <v>2898</v>
      </c>
      <c r="U784" s="310" t="s">
        <v>2898</v>
      </c>
      <c r="V784" s="310" t="s">
        <v>2898</v>
      </c>
      <c r="W784" s="310" t="s">
        <v>2898</v>
      </c>
      <c r="X784" s="310" t="s">
        <v>2898</v>
      </c>
      <c r="Y784" s="310" t="s">
        <v>2898</v>
      </c>
      <c r="Z784" s="310" t="s">
        <v>2898</v>
      </c>
      <c r="AA784" s="310" t="s">
        <v>2898</v>
      </c>
      <c r="AB784" s="310" t="s">
        <v>2898</v>
      </c>
      <c r="AC784" s="310" t="s">
        <v>2898</v>
      </c>
      <c r="AD784" s="310" t="s">
        <v>2898</v>
      </c>
      <c r="AE784" s="310" t="s">
        <v>2898</v>
      </c>
      <c r="AF784" s="310" t="s">
        <v>2898</v>
      </c>
      <c r="AG784" s="310" t="s">
        <v>2898</v>
      </c>
      <c r="AH784" s="310" t="s">
        <v>2898</v>
      </c>
      <c r="AI784" s="310" t="s">
        <v>2898</v>
      </c>
      <c r="AJ784" s="310" t="s">
        <v>2898</v>
      </c>
      <c r="AK784" s="310" t="s">
        <v>2898</v>
      </c>
      <c r="AL784" s="310" t="s">
        <v>2898</v>
      </c>
    </row>
    <row r="785" spans="3:38" hidden="1" outlineLevel="1" x14ac:dyDescent="0.3">
      <c r="C785" s="521" t="s">
        <v>3140</v>
      </c>
      <c r="D785" s="590" t="s">
        <v>3824</v>
      </c>
      <c r="E785" s="310" t="s">
        <v>2898</v>
      </c>
      <c r="F785" s="310" t="s">
        <v>2898</v>
      </c>
      <c r="G785" s="310" t="s">
        <v>2898</v>
      </c>
      <c r="H785" s="310" t="s">
        <v>2898</v>
      </c>
      <c r="I785" s="310" t="s">
        <v>2898</v>
      </c>
      <c r="J785" s="310" t="s">
        <v>2898</v>
      </c>
      <c r="K785" s="310" t="s">
        <v>2898</v>
      </c>
      <c r="L785" s="310" t="s">
        <v>2898</v>
      </c>
      <c r="M785" s="310" t="s">
        <v>2898</v>
      </c>
      <c r="N785" s="310" t="s">
        <v>2898</v>
      </c>
      <c r="O785" s="310" t="s">
        <v>2898</v>
      </c>
      <c r="P785" s="310" t="s">
        <v>2898</v>
      </c>
      <c r="Q785" s="310" t="s">
        <v>2898</v>
      </c>
      <c r="R785" s="310" t="s">
        <v>2898</v>
      </c>
      <c r="S785" s="310" t="s">
        <v>2898</v>
      </c>
      <c r="T785" s="310" t="s">
        <v>2898</v>
      </c>
      <c r="U785" s="310" t="s">
        <v>2898</v>
      </c>
      <c r="V785" s="310" t="s">
        <v>2898</v>
      </c>
      <c r="W785" s="310" t="s">
        <v>2898</v>
      </c>
      <c r="X785" s="310" t="s">
        <v>2898</v>
      </c>
      <c r="Y785" s="310" t="s">
        <v>2898</v>
      </c>
      <c r="Z785" s="310" t="s">
        <v>2898</v>
      </c>
      <c r="AA785" s="310" t="s">
        <v>2898</v>
      </c>
      <c r="AB785" s="310" t="s">
        <v>2898</v>
      </c>
      <c r="AC785" s="310" t="s">
        <v>2898</v>
      </c>
      <c r="AD785" s="310" t="s">
        <v>2898</v>
      </c>
      <c r="AE785" s="310" t="s">
        <v>2898</v>
      </c>
      <c r="AF785" s="310" t="s">
        <v>2898</v>
      </c>
      <c r="AG785" s="310" t="s">
        <v>2898</v>
      </c>
      <c r="AH785" s="310" t="s">
        <v>2898</v>
      </c>
      <c r="AI785" s="310" t="s">
        <v>2898</v>
      </c>
      <c r="AJ785" s="310" t="s">
        <v>2898</v>
      </c>
      <c r="AK785" s="310" t="s">
        <v>2898</v>
      </c>
      <c r="AL785" s="310" t="s">
        <v>2898</v>
      </c>
    </row>
    <row r="786" spans="3:38" hidden="1" outlineLevel="1" x14ac:dyDescent="0.3">
      <c r="C786" s="521" t="s">
        <v>3140</v>
      </c>
      <c r="D786" s="590" t="s">
        <v>3825</v>
      </c>
      <c r="E786" s="310" t="s">
        <v>2898</v>
      </c>
      <c r="F786" s="310" t="s">
        <v>2898</v>
      </c>
      <c r="G786" s="310" t="s">
        <v>2898</v>
      </c>
      <c r="H786" s="310" t="s">
        <v>2898</v>
      </c>
      <c r="I786" s="310" t="s">
        <v>2898</v>
      </c>
      <c r="J786" s="310" t="s">
        <v>2898</v>
      </c>
      <c r="K786" s="310" t="s">
        <v>2898</v>
      </c>
      <c r="L786" s="310" t="s">
        <v>2898</v>
      </c>
      <c r="M786" s="310" t="s">
        <v>2898</v>
      </c>
      <c r="N786" s="310" t="s">
        <v>2898</v>
      </c>
      <c r="O786" s="310" t="s">
        <v>2898</v>
      </c>
      <c r="P786" s="310" t="s">
        <v>2898</v>
      </c>
      <c r="Q786" s="310" t="s">
        <v>2898</v>
      </c>
      <c r="R786" s="310" t="s">
        <v>2898</v>
      </c>
      <c r="S786" s="310" t="s">
        <v>2898</v>
      </c>
      <c r="T786" s="310" t="s">
        <v>2898</v>
      </c>
      <c r="U786" s="310" t="s">
        <v>2898</v>
      </c>
      <c r="V786" s="310" t="s">
        <v>2898</v>
      </c>
      <c r="W786" s="310" t="s">
        <v>2898</v>
      </c>
      <c r="X786" s="310" t="s">
        <v>2898</v>
      </c>
      <c r="Y786" s="310" t="s">
        <v>2898</v>
      </c>
      <c r="Z786" s="310" t="s">
        <v>2898</v>
      </c>
      <c r="AA786" s="310" t="s">
        <v>2898</v>
      </c>
      <c r="AB786" s="310" t="s">
        <v>2898</v>
      </c>
      <c r="AC786" s="310" t="s">
        <v>2898</v>
      </c>
      <c r="AD786" s="310" t="s">
        <v>2898</v>
      </c>
      <c r="AE786" s="310" t="s">
        <v>2898</v>
      </c>
      <c r="AF786" s="310" t="s">
        <v>2898</v>
      </c>
      <c r="AG786" s="310" t="s">
        <v>2898</v>
      </c>
      <c r="AH786" s="310" t="s">
        <v>2898</v>
      </c>
      <c r="AI786" s="310" t="s">
        <v>2898</v>
      </c>
      <c r="AJ786" s="310" t="s">
        <v>2898</v>
      </c>
      <c r="AK786" s="310" t="s">
        <v>2898</v>
      </c>
      <c r="AL786" s="310" t="s">
        <v>2898</v>
      </c>
    </row>
    <row r="787" spans="3:38" hidden="1" outlineLevel="1" x14ac:dyDescent="0.3">
      <c r="C787" s="521" t="s">
        <v>3140</v>
      </c>
      <c r="D787" s="590" t="s">
        <v>3826</v>
      </c>
      <c r="E787" s="310" t="s">
        <v>2898</v>
      </c>
      <c r="F787" s="310" t="s">
        <v>2898</v>
      </c>
      <c r="G787" s="310" t="s">
        <v>2898</v>
      </c>
      <c r="H787" s="310" t="s">
        <v>2898</v>
      </c>
      <c r="I787" s="310" t="s">
        <v>2898</v>
      </c>
      <c r="J787" s="310" t="s">
        <v>2898</v>
      </c>
      <c r="K787" s="310" t="s">
        <v>2898</v>
      </c>
      <c r="L787" s="310" t="s">
        <v>2898</v>
      </c>
      <c r="M787" s="310" t="s">
        <v>2898</v>
      </c>
      <c r="N787" s="310" t="s">
        <v>2898</v>
      </c>
      <c r="O787" s="310" t="s">
        <v>2898</v>
      </c>
      <c r="P787" s="310" t="s">
        <v>2898</v>
      </c>
      <c r="Q787" s="310" t="s">
        <v>2898</v>
      </c>
      <c r="R787" s="310" t="s">
        <v>2898</v>
      </c>
      <c r="S787" s="310" t="s">
        <v>2898</v>
      </c>
      <c r="T787" s="310" t="s">
        <v>2898</v>
      </c>
      <c r="U787" s="310" t="s">
        <v>2898</v>
      </c>
      <c r="V787" s="310" t="s">
        <v>2898</v>
      </c>
      <c r="W787" s="310" t="s">
        <v>2898</v>
      </c>
      <c r="X787" s="310" t="s">
        <v>2898</v>
      </c>
      <c r="Y787" s="310" t="s">
        <v>2898</v>
      </c>
      <c r="Z787" s="310" t="s">
        <v>2898</v>
      </c>
      <c r="AA787" s="310" t="s">
        <v>2898</v>
      </c>
      <c r="AB787" s="310" t="s">
        <v>2898</v>
      </c>
      <c r="AC787" s="310" t="s">
        <v>2898</v>
      </c>
      <c r="AD787" s="310" t="s">
        <v>2898</v>
      </c>
      <c r="AE787" s="310" t="s">
        <v>2898</v>
      </c>
      <c r="AF787" s="310" t="s">
        <v>2898</v>
      </c>
      <c r="AG787" s="310" t="s">
        <v>2898</v>
      </c>
      <c r="AH787" s="310" t="s">
        <v>2898</v>
      </c>
      <c r="AI787" s="310" t="s">
        <v>2898</v>
      </c>
      <c r="AJ787" s="310" t="s">
        <v>2898</v>
      </c>
      <c r="AK787" s="310" t="s">
        <v>2898</v>
      </c>
      <c r="AL787" s="310" t="s">
        <v>2898</v>
      </c>
    </row>
    <row r="788" spans="3:38" hidden="1" outlineLevel="1" x14ac:dyDescent="0.3">
      <c r="C788" s="521" t="s">
        <v>3140</v>
      </c>
      <c r="D788" s="590" t="s">
        <v>3827</v>
      </c>
      <c r="E788" s="310" t="s">
        <v>2898</v>
      </c>
      <c r="F788" s="310" t="s">
        <v>2898</v>
      </c>
      <c r="G788" s="310" t="s">
        <v>2898</v>
      </c>
      <c r="H788" s="310" t="s">
        <v>2898</v>
      </c>
      <c r="I788" s="310" t="s">
        <v>2898</v>
      </c>
      <c r="J788" s="310" t="s">
        <v>2898</v>
      </c>
      <c r="K788" s="310" t="s">
        <v>2898</v>
      </c>
      <c r="L788" s="310" t="s">
        <v>2898</v>
      </c>
      <c r="M788" s="310" t="s">
        <v>2898</v>
      </c>
      <c r="N788" s="310" t="s">
        <v>2898</v>
      </c>
      <c r="O788" s="310" t="s">
        <v>2898</v>
      </c>
      <c r="P788" s="310" t="s">
        <v>2898</v>
      </c>
      <c r="Q788" s="310" t="s">
        <v>2898</v>
      </c>
      <c r="R788" s="310" t="s">
        <v>2898</v>
      </c>
      <c r="S788" s="310" t="s">
        <v>2898</v>
      </c>
      <c r="T788" s="310" t="s">
        <v>2898</v>
      </c>
      <c r="U788" s="310" t="s">
        <v>2898</v>
      </c>
      <c r="V788" s="310" t="s">
        <v>2898</v>
      </c>
      <c r="W788" s="310" t="s">
        <v>2898</v>
      </c>
      <c r="X788" s="310" t="s">
        <v>2898</v>
      </c>
      <c r="Y788" s="310" t="s">
        <v>2898</v>
      </c>
      <c r="Z788" s="310" t="s">
        <v>2898</v>
      </c>
      <c r="AA788" s="310" t="s">
        <v>2898</v>
      </c>
      <c r="AB788" s="310" t="s">
        <v>2898</v>
      </c>
      <c r="AC788" s="310" t="s">
        <v>2898</v>
      </c>
      <c r="AD788" s="310" t="s">
        <v>2898</v>
      </c>
      <c r="AE788" s="310" t="s">
        <v>2898</v>
      </c>
      <c r="AF788" s="310" t="s">
        <v>2898</v>
      </c>
      <c r="AG788" s="310" t="s">
        <v>2898</v>
      </c>
      <c r="AH788" s="310" t="s">
        <v>2898</v>
      </c>
      <c r="AI788" s="310" t="s">
        <v>2898</v>
      </c>
      <c r="AJ788" s="310" t="s">
        <v>2898</v>
      </c>
      <c r="AK788" s="310" t="s">
        <v>2898</v>
      </c>
      <c r="AL788" s="310" t="s">
        <v>2898</v>
      </c>
    </row>
    <row r="789" spans="3:38" hidden="1" outlineLevel="1" x14ac:dyDescent="0.3">
      <c r="C789" s="521" t="s">
        <v>3140</v>
      </c>
      <c r="D789" s="590" t="s">
        <v>3828</v>
      </c>
      <c r="E789" s="310" t="s">
        <v>2898</v>
      </c>
      <c r="F789" s="310" t="s">
        <v>2898</v>
      </c>
      <c r="G789" s="310" t="s">
        <v>2898</v>
      </c>
      <c r="H789" s="310" t="s">
        <v>2898</v>
      </c>
      <c r="I789" s="310" t="s">
        <v>2898</v>
      </c>
      <c r="J789" s="310" t="s">
        <v>2898</v>
      </c>
      <c r="K789" s="310" t="s">
        <v>2898</v>
      </c>
      <c r="L789" s="310" t="s">
        <v>2898</v>
      </c>
      <c r="M789" s="310" t="s">
        <v>2898</v>
      </c>
      <c r="N789" s="310" t="s">
        <v>2898</v>
      </c>
      <c r="O789" s="310" t="s">
        <v>2898</v>
      </c>
      <c r="P789" s="310" t="s">
        <v>2898</v>
      </c>
      <c r="Q789" s="310" t="s">
        <v>2898</v>
      </c>
      <c r="R789" s="310" t="s">
        <v>2898</v>
      </c>
      <c r="S789" s="310" t="s">
        <v>2898</v>
      </c>
      <c r="T789" s="310" t="s">
        <v>2898</v>
      </c>
      <c r="U789" s="310" t="s">
        <v>2898</v>
      </c>
      <c r="V789" s="310" t="s">
        <v>2898</v>
      </c>
      <c r="W789" s="310" t="s">
        <v>2898</v>
      </c>
      <c r="X789" s="310" t="s">
        <v>2898</v>
      </c>
      <c r="Y789" s="310" t="s">
        <v>2898</v>
      </c>
      <c r="Z789" s="310" t="s">
        <v>2898</v>
      </c>
      <c r="AA789" s="310" t="s">
        <v>2898</v>
      </c>
      <c r="AB789" s="310" t="s">
        <v>2898</v>
      </c>
      <c r="AC789" s="310" t="s">
        <v>2898</v>
      </c>
      <c r="AD789" s="310" t="s">
        <v>2898</v>
      </c>
      <c r="AE789" s="310" t="s">
        <v>2898</v>
      </c>
      <c r="AF789" s="310" t="s">
        <v>2898</v>
      </c>
      <c r="AG789" s="310" t="s">
        <v>2898</v>
      </c>
      <c r="AH789" s="310" t="s">
        <v>2898</v>
      </c>
      <c r="AI789" s="310" t="s">
        <v>2898</v>
      </c>
      <c r="AJ789" s="310" t="s">
        <v>2898</v>
      </c>
      <c r="AK789" s="310" t="s">
        <v>2898</v>
      </c>
      <c r="AL789" s="310" t="s">
        <v>2898</v>
      </c>
    </row>
    <row r="790" spans="3:38" hidden="1" outlineLevel="1" x14ac:dyDescent="0.3">
      <c r="C790" s="521" t="s">
        <v>3140</v>
      </c>
      <c r="D790" s="590" t="s">
        <v>3829</v>
      </c>
      <c r="E790" s="310" t="s">
        <v>2898</v>
      </c>
      <c r="F790" s="310" t="s">
        <v>2898</v>
      </c>
      <c r="G790" s="310" t="s">
        <v>2898</v>
      </c>
      <c r="H790" s="310" t="s">
        <v>2898</v>
      </c>
      <c r="I790" s="310" t="s">
        <v>2898</v>
      </c>
      <c r="J790" s="310" t="s">
        <v>2898</v>
      </c>
      <c r="K790" s="310" t="s">
        <v>2898</v>
      </c>
      <c r="L790" s="310" t="s">
        <v>2898</v>
      </c>
      <c r="M790" s="310" t="s">
        <v>2898</v>
      </c>
      <c r="N790" s="310" t="s">
        <v>2898</v>
      </c>
      <c r="O790" s="310" t="s">
        <v>2898</v>
      </c>
      <c r="P790" s="310" t="s">
        <v>2898</v>
      </c>
      <c r="Q790" s="310" t="s">
        <v>2898</v>
      </c>
      <c r="R790" s="310" t="s">
        <v>2898</v>
      </c>
      <c r="S790" s="310" t="s">
        <v>2898</v>
      </c>
      <c r="T790" s="310" t="s">
        <v>2898</v>
      </c>
      <c r="U790" s="310" t="s">
        <v>2898</v>
      </c>
      <c r="V790" s="310" t="s">
        <v>2898</v>
      </c>
      <c r="W790" s="310" t="s">
        <v>2898</v>
      </c>
      <c r="X790" s="310" t="s">
        <v>2898</v>
      </c>
      <c r="Y790" s="310" t="s">
        <v>2898</v>
      </c>
      <c r="Z790" s="310" t="s">
        <v>2898</v>
      </c>
      <c r="AA790" s="310" t="s">
        <v>2898</v>
      </c>
      <c r="AB790" s="310" t="s">
        <v>2898</v>
      </c>
      <c r="AC790" s="310" t="s">
        <v>2898</v>
      </c>
      <c r="AD790" s="310" t="s">
        <v>2898</v>
      </c>
      <c r="AE790" s="310" t="s">
        <v>2898</v>
      </c>
      <c r="AF790" s="310" t="s">
        <v>2898</v>
      </c>
      <c r="AG790" s="310" t="s">
        <v>2898</v>
      </c>
      <c r="AH790" s="310" t="s">
        <v>2898</v>
      </c>
      <c r="AI790" s="310" t="s">
        <v>2898</v>
      </c>
      <c r="AJ790" s="310" t="s">
        <v>2898</v>
      </c>
      <c r="AK790" s="310" t="s">
        <v>2898</v>
      </c>
      <c r="AL790" s="310" t="s">
        <v>2898</v>
      </c>
    </row>
    <row r="791" spans="3:38" hidden="1" outlineLevel="1" x14ac:dyDescent="0.3">
      <c r="C791" s="521" t="s">
        <v>3140</v>
      </c>
      <c r="D791" s="590" t="s">
        <v>3830</v>
      </c>
      <c r="E791" s="310" t="s">
        <v>2898</v>
      </c>
      <c r="F791" s="310" t="s">
        <v>2898</v>
      </c>
      <c r="G791" s="310" t="s">
        <v>2898</v>
      </c>
      <c r="H791" s="310" t="s">
        <v>2898</v>
      </c>
      <c r="I791" s="310" t="s">
        <v>2898</v>
      </c>
      <c r="J791" s="310" t="s">
        <v>2898</v>
      </c>
      <c r="K791" s="310" t="s">
        <v>2898</v>
      </c>
      <c r="L791" s="310" t="s">
        <v>2898</v>
      </c>
      <c r="M791" s="310" t="s">
        <v>2898</v>
      </c>
      <c r="N791" s="310" t="s">
        <v>2898</v>
      </c>
      <c r="O791" s="310" t="s">
        <v>2898</v>
      </c>
      <c r="P791" s="310" t="s">
        <v>2898</v>
      </c>
      <c r="Q791" s="310" t="s">
        <v>2898</v>
      </c>
      <c r="R791" s="310" t="s">
        <v>2898</v>
      </c>
      <c r="S791" s="310" t="s">
        <v>2898</v>
      </c>
      <c r="T791" s="310" t="s">
        <v>2898</v>
      </c>
      <c r="U791" s="310" t="s">
        <v>2898</v>
      </c>
      <c r="V791" s="310" t="s">
        <v>2898</v>
      </c>
      <c r="W791" s="310" t="s">
        <v>2898</v>
      </c>
      <c r="X791" s="310" t="s">
        <v>2898</v>
      </c>
      <c r="Y791" s="310" t="s">
        <v>2898</v>
      </c>
      <c r="Z791" s="310" t="s">
        <v>2898</v>
      </c>
      <c r="AA791" s="310" t="s">
        <v>2898</v>
      </c>
      <c r="AB791" s="310" t="s">
        <v>2898</v>
      </c>
      <c r="AC791" s="310" t="s">
        <v>2898</v>
      </c>
      <c r="AD791" s="310" t="s">
        <v>2898</v>
      </c>
      <c r="AE791" s="310" t="s">
        <v>2898</v>
      </c>
      <c r="AF791" s="310" t="s">
        <v>2898</v>
      </c>
      <c r="AG791" s="310" t="s">
        <v>2898</v>
      </c>
      <c r="AH791" s="310" t="s">
        <v>2898</v>
      </c>
      <c r="AI791" s="310" t="s">
        <v>2898</v>
      </c>
      <c r="AJ791" s="310" t="s">
        <v>2898</v>
      </c>
      <c r="AK791" s="310" t="s">
        <v>2898</v>
      </c>
      <c r="AL791" s="310" t="s">
        <v>2898</v>
      </c>
    </row>
    <row r="792" spans="3:38" hidden="1" outlineLevel="1" x14ac:dyDescent="0.3">
      <c r="C792" s="521" t="s">
        <v>3140</v>
      </c>
      <c r="D792" s="590" t="s">
        <v>3831</v>
      </c>
      <c r="E792" s="310" t="s">
        <v>2898</v>
      </c>
      <c r="F792" s="310" t="s">
        <v>2898</v>
      </c>
      <c r="G792" s="310" t="s">
        <v>2898</v>
      </c>
      <c r="H792" s="310" t="s">
        <v>2898</v>
      </c>
      <c r="I792" s="310" t="s">
        <v>2898</v>
      </c>
      <c r="J792" s="310" t="s">
        <v>2898</v>
      </c>
      <c r="K792" s="310" t="s">
        <v>2898</v>
      </c>
      <c r="L792" s="310" t="s">
        <v>2898</v>
      </c>
      <c r="M792" s="310" t="s">
        <v>2898</v>
      </c>
      <c r="N792" s="310" t="s">
        <v>2898</v>
      </c>
      <c r="O792" s="310" t="s">
        <v>2898</v>
      </c>
      <c r="P792" s="310" t="s">
        <v>2898</v>
      </c>
      <c r="Q792" s="310" t="s">
        <v>2898</v>
      </c>
      <c r="R792" s="310" t="s">
        <v>2898</v>
      </c>
      <c r="S792" s="310" t="s">
        <v>2898</v>
      </c>
      <c r="T792" s="310" t="s">
        <v>2898</v>
      </c>
      <c r="U792" s="310" t="s">
        <v>2898</v>
      </c>
      <c r="V792" s="310" t="s">
        <v>2898</v>
      </c>
      <c r="W792" s="310" t="s">
        <v>2898</v>
      </c>
      <c r="X792" s="310" t="s">
        <v>2898</v>
      </c>
      <c r="Y792" s="310" t="s">
        <v>2898</v>
      </c>
      <c r="Z792" s="310" t="s">
        <v>2898</v>
      </c>
      <c r="AA792" s="310" t="s">
        <v>2898</v>
      </c>
      <c r="AB792" s="310" t="s">
        <v>2898</v>
      </c>
      <c r="AC792" s="310" t="s">
        <v>2898</v>
      </c>
      <c r="AD792" s="310" t="s">
        <v>2898</v>
      </c>
      <c r="AE792" s="310" t="s">
        <v>2898</v>
      </c>
      <c r="AF792" s="310" t="s">
        <v>2898</v>
      </c>
      <c r="AG792" s="310" t="s">
        <v>2898</v>
      </c>
      <c r="AH792" s="310" t="s">
        <v>2898</v>
      </c>
      <c r="AI792" s="310" t="s">
        <v>2898</v>
      </c>
      <c r="AJ792" s="310" t="s">
        <v>2898</v>
      </c>
      <c r="AK792" s="310" t="s">
        <v>2898</v>
      </c>
      <c r="AL792" s="310" t="s">
        <v>2898</v>
      </c>
    </row>
    <row r="793" spans="3:38" hidden="1" outlineLevel="1" x14ac:dyDescent="0.3">
      <c r="C793" s="521" t="s">
        <v>3140</v>
      </c>
      <c r="D793" s="590" t="s">
        <v>3832</v>
      </c>
      <c r="E793" s="310" t="s">
        <v>2898</v>
      </c>
      <c r="F793" s="310" t="s">
        <v>2898</v>
      </c>
      <c r="G793" s="310" t="s">
        <v>2898</v>
      </c>
      <c r="H793" s="310" t="s">
        <v>2898</v>
      </c>
      <c r="I793" s="310" t="s">
        <v>2898</v>
      </c>
      <c r="J793" s="310" t="s">
        <v>2898</v>
      </c>
      <c r="K793" s="310" t="s">
        <v>2898</v>
      </c>
      <c r="L793" s="310" t="s">
        <v>2898</v>
      </c>
      <c r="M793" s="310" t="s">
        <v>2898</v>
      </c>
      <c r="N793" s="310" t="s">
        <v>2898</v>
      </c>
      <c r="O793" s="310" t="s">
        <v>2898</v>
      </c>
      <c r="P793" s="310" t="s">
        <v>2898</v>
      </c>
      <c r="Q793" s="310" t="s">
        <v>2898</v>
      </c>
      <c r="R793" s="310" t="s">
        <v>2898</v>
      </c>
      <c r="S793" s="310" t="s">
        <v>2898</v>
      </c>
      <c r="T793" s="310" t="s">
        <v>2898</v>
      </c>
      <c r="U793" s="310" t="s">
        <v>2898</v>
      </c>
      <c r="V793" s="310" t="s">
        <v>2898</v>
      </c>
      <c r="W793" s="310" t="s">
        <v>2898</v>
      </c>
      <c r="X793" s="310" t="s">
        <v>2898</v>
      </c>
      <c r="Y793" s="310" t="s">
        <v>2898</v>
      </c>
      <c r="Z793" s="310" t="s">
        <v>2898</v>
      </c>
      <c r="AA793" s="310" t="s">
        <v>2898</v>
      </c>
      <c r="AB793" s="310" t="s">
        <v>2898</v>
      </c>
      <c r="AC793" s="310" t="s">
        <v>2898</v>
      </c>
      <c r="AD793" s="310" t="s">
        <v>2898</v>
      </c>
      <c r="AE793" s="310" t="s">
        <v>2898</v>
      </c>
      <c r="AF793" s="310" t="s">
        <v>2898</v>
      </c>
      <c r="AG793" s="310" t="s">
        <v>2898</v>
      </c>
      <c r="AH793" s="310" t="s">
        <v>2898</v>
      </c>
      <c r="AI793" s="310" t="s">
        <v>2898</v>
      </c>
      <c r="AJ793" s="310" t="s">
        <v>2898</v>
      </c>
      <c r="AK793" s="310" t="s">
        <v>2898</v>
      </c>
      <c r="AL793" s="310" t="s">
        <v>2898</v>
      </c>
    </row>
    <row r="794" spans="3:38" hidden="1" outlineLevel="1" x14ac:dyDescent="0.3">
      <c r="C794" s="521" t="s">
        <v>3140</v>
      </c>
      <c r="D794" s="590" t="s">
        <v>3833</v>
      </c>
      <c r="E794" s="310" t="s">
        <v>2898</v>
      </c>
      <c r="F794" s="310" t="s">
        <v>2898</v>
      </c>
      <c r="G794" s="310" t="s">
        <v>2898</v>
      </c>
      <c r="H794" s="310" t="s">
        <v>2898</v>
      </c>
      <c r="I794" s="310" t="s">
        <v>2898</v>
      </c>
      <c r="J794" s="310" t="s">
        <v>2898</v>
      </c>
      <c r="K794" s="310" t="s">
        <v>2898</v>
      </c>
      <c r="L794" s="310" t="s">
        <v>2898</v>
      </c>
      <c r="M794" s="310" t="s">
        <v>2898</v>
      </c>
      <c r="N794" s="310" t="s">
        <v>2898</v>
      </c>
      <c r="O794" s="310" t="s">
        <v>2898</v>
      </c>
      <c r="P794" s="310" t="s">
        <v>2898</v>
      </c>
      <c r="Q794" s="310" t="s">
        <v>2898</v>
      </c>
      <c r="R794" s="310" t="s">
        <v>2898</v>
      </c>
      <c r="S794" s="310" t="s">
        <v>2898</v>
      </c>
      <c r="T794" s="310" t="s">
        <v>2898</v>
      </c>
      <c r="U794" s="310" t="s">
        <v>2898</v>
      </c>
      <c r="V794" s="310" t="s">
        <v>2898</v>
      </c>
      <c r="W794" s="310" t="s">
        <v>2898</v>
      </c>
      <c r="X794" s="310" t="s">
        <v>2898</v>
      </c>
      <c r="Y794" s="310" t="s">
        <v>2898</v>
      </c>
      <c r="Z794" s="310" t="s">
        <v>2898</v>
      </c>
      <c r="AA794" s="310" t="s">
        <v>2898</v>
      </c>
      <c r="AB794" s="310" t="s">
        <v>2898</v>
      </c>
      <c r="AC794" s="310" t="s">
        <v>2898</v>
      </c>
      <c r="AD794" s="310" t="s">
        <v>2898</v>
      </c>
      <c r="AE794" s="310" t="s">
        <v>2898</v>
      </c>
      <c r="AF794" s="310" t="s">
        <v>2898</v>
      </c>
      <c r="AG794" s="310" t="s">
        <v>2898</v>
      </c>
      <c r="AH794" s="310" t="s">
        <v>2898</v>
      </c>
      <c r="AI794" s="310" t="s">
        <v>2898</v>
      </c>
      <c r="AJ794" s="310" t="s">
        <v>2898</v>
      </c>
      <c r="AK794" s="310" t="s">
        <v>2898</v>
      </c>
      <c r="AL794" s="310" t="s">
        <v>2898</v>
      </c>
    </row>
    <row r="795" spans="3:38" hidden="1" outlineLevel="1" x14ac:dyDescent="0.3">
      <c r="C795" s="521" t="s">
        <v>3140</v>
      </c>
      <c r="D795" s="590" t="s">
        <v>3834</v>
      </c>
      <c r="E795" s="310" t="s">
        <v>2898</v>
      </c>
      <c r="F795" s="310" t="s">
        <v>2898</v>
      </c>
      <c r="G795" s="310" t="s">
        <v>2898</v>
      </c>
      <c r="H795" s="310" t="s">
        <v>2898</v>
      </c>
      <c r="I795" s="310" t="s">
        <v>2898</v>
      </c>
      <c r="J795" s="310" t="s">
        <v>2898</v>
      </c>
      <c r="K795" s="310" t="s">
        <v>2898</v>
      </c>
      <c r="L795" s="310" t="s">
        <v>2898</v>
      </c>
      <c r="M795" s="310" t="s">
        <v>2898</v>
      </c>
      <c r="N795" s="310" t="s">
        <v>2898</v>
      </c>
      <c r="O795" s="310" t="s">
        <v>2898</v>
      </c>
      <c r="P795" s="310" t="s">
        <v>2898</v>
      </c>
      <c r="Q795" s="310" t="s">
        <v>2898</v>
      </c>
      <c r="R795" s="310" t="s">
        <v>2898</v>
      </c>
      <c r="S795" s="310" t="s">
        <v>2898</v>
      </c>
      <c r="T795" s="310" t="s">
        <v>2898</v>
      </c>
      <c r="U795" s="310" t="s">
        <v>2898</v>
      </c>
      <c r="V795" s="310" t="s">
        <v>2898</v>
      </c>
      <c r="W795" s="310" t="s">
        <v>2898</v>
      </c>
      <c r="X795" s="310" t="s">
        <v>2898</v>
      </c>
      <c r="Y795" s="310" t="s">
        <v>2898</v>
      </c>
      <c r="Z795" s="310" t="s">
        <v>2898</v>
      </c>
      <c r="AA795" s="310" t="s">
        <v>2898</v>
      </c>
      <c r="AB795" s="310" t="s">
        <v>2898</v>
      </c>
      <c r="AC795" s="310" t="s">
        <v>2898</v>
      </c>
      <c r="AD795" s="310" t="s">
        <v>2898</v>
      </c>
      <c r="AE795" s="310" t="s">
        <v>2898</v>
      </c>
      <c r="AF795" s="310" t="s">
        <v>2898</v>
      </c>
      <c r="AG795" s="310" t="s">
        <v>2898</v>
      </c>
      <c r="AH795" s="310" t="s">
        <v>2898</v>
      </c>
      <c r="AI795" s="310" t="s">
        <v>2898</v>
      </c>
      <c r="AJ795" s="310" t="s">
        <v>2898</v>
      </c>
      <c r="AK795" s="310" t="s">
        <v>2898</v>
      </c>
      <c r="AL795" s="310" t="s">
        <v>2898</v>
      </c>
    </row>
    <row r="796" spans="3:38" hidden="1" outlineLevel="1" x14ac:dyDescent="0.3">
      <c r="C796" s="521" t="s">
        <v>3140</v>
      </c>
      <c r="D796" s="590" t="s">
        <v>3835</v>
      </c>
      <c r="E796" s="310" t="s">
        <v>2898</v>
      </c>
      <c r="F796" s="310" t="s">
        <v>2898</v>
      </c>
      <c r="G796" s="310" t="s">
        <v>2898</v>
      </c>
      <c r="H796" s="310" t="s">
        <v>2898</v>
      </c>
      <c r="I796" s="310" t="s">
        <v>2898</v>
      </c>
      <c r="J796" s="310" t="s">
        <v>2898</v>
      </c>
      <c r="K796" s="310" t="s">
        <v>2898</v>
      </c>
      <c r="L796" s="310" t="s">
        <v>2898</v>
      </c>
      <c r="M796" s="310" t="s">
        <v>2898</v>
      </c>
      <c r="N796" s="310" t="s">
        <v>2898</v>
      </c>
      <c r="O796" s="310" t="s">
        <v>2898</v>
      </c>
      <c r="P796" s="310" t="s">
        <v>2898</v>
      </c>
      <c r="Q796" s="310" t="s">
        <v>2898</v>
      </c>
      <c r="R796" s="310" t="s">
        <v>2898</v>
      </c>
      <c r="S796" s="310" t="s">
        <v>2898</v>
      </c>
      <c r="T796" s="310" t="s">
        <v>2898</v>
      </c>
      <c r="U796" s="310" t="s">
        <v>2898</v>
      </c>
      <c r="V796" s="310" t="s">
        <v>2898</v>
      </c>
      <c r="W796" s="310" t="s">
        <v>2898</v>
      </c>
      <c r="X796" s="310" t="s">
        <v>2898</v>
      </c>
      <c r="Y796" s="310" t="s">
        <v>2898</v>
      </c>
      <c r="Z796" s="310" t="s">
        <v>2898</v>
      </c>
      <c r="AA796" s="310" t="s">
        <v>2898</v>
      </c>
      <c r="AB796" s="310" t="s">
        <v>2898</v>
      </c>
      <c r="AC796" s="310" t="s">
        <v>2898</v>
      </c>
      <c r="AD796" s="310" t="s">
        <v>2898</v>
      </c>
      <c r="AE796" s="310" t="s">
        <v>2898</v>
      </c>
      <c r="AF796" s="310" t="s">
        <v>2898</v>
      </c>
      <c r="AG796" s="310" t="s">
        <v>2898</v>
      </c>
      <c r="AH796" s="310" t="s">
        <v>2898</v>
      </c>
      <c r="AI796" s="310" t="s">
        <v>2898</v>
      </c>
      <c r="AJ796" s="310" t="s">
        <v>2898</v>
      </c>
      <c r="AK796" s="310" t="s">
        <v>2898</v>
      </c>
      <c r="AL796" s="310" t="s">
        <v>2898</v>
      </c>
    </row>
    <row r="797" spans="3:38" hidden="1" outlineLevel="1" x14ac:dyDescent="0.3">
      <c r="C797" s="521" t="s">
        <v>3140</v>
      </c>
      <c r="D797" s="590" t="s">
        <v>3836</v>
      </c>
      <c r="E797" s="310" t="s">
        <v>2898</v>
      </c>
      <c r="F797" s="310" t="s">
        <v>2898</v>
      </c>
      <c r="G797" s="310" t="s">
        <v>2898</v>
      </c>
      <c r="H797" s="310" t="s">
        <v>2898</v>
      </c>
      <c r="I797" s="310" t="s">
        <v>2898</v>
      </c>
      <c r="J797" s="310" t="s">
        <v>2898</v>
      </c>
      <c r="K797" s="310" t="s">
        <v>2898</v>
      </c>
      <c r="L797" s="310" t="s">
        <v>2898</v>
      </c>
      <c r="M797" s="310" t="s">
        <v>2898</v>
      </c>
      <c r="N797" s="310" t="s">
        <v>2898</v>
      </c>
      <c r="O797" s="310" t="s">
        <v>2898</v>
      </c>
      <c r="P797" s="310" t="s">
        <v>2898</v>
      </c>
      <c r="Q797" s="310" t="s">
        <v>2898</v>
      </c>
      <c r="R797" s="310" t="s">
        <v>2898</v>
      </c>
      <c r="S797" s="310" t="s">
        <v>2898</v>
      </c>
      <c r="T797" s="310" t="s">
        <v>2898</v>
      </c>
      <c r="U797" s="310" t="s">
        <v>2898</v>
      </c>
      <c r="V797" s="310" t="s">
        <v>2898</v>
      </c>
      <c r="W797" s="310" t="s">
        <v>2898</v>
      </c>
      <c r="X797" s="310" t="s">
        <v>2898</v>
      </c>
      <c r="Y797" s="310" t="s">
        <v>2898</v>
      </c>
      <c r="Z797" s="310" t="s">
        <v>2898</v>
      </c>
      <c r="AA797" s="310" t="s">
        <v>2898</v>
      </c>
      <c r="AB797" s="310" t="s">
        <v>2898</v>
      </c>
      <c r="AC797" s="310" t="s">
        <v>2898</v>
      </c>
      <c r="AD797" s="310" t="s">
        <v>2898</v>
      </c>
      <c r="AE797" s="310" t="s">
        <v>2898</v>
      </c>
      <c r="AF797" s="310" t="s">
        <v>2898</v>
      </c>
      <c r="AG797" s="310" t="s">
        <v>2898</v>
      </c>
      <c r="AH797" s="310" t="s">
        <v>2898</v>
      </c>
      <c r="AI797" s="310" t="s">
        <v>2898</v>
      </c>
      <c r="AJ797" s="310" t="s">
        <v>2898</v>
      </c>
      <c r="AK797" s="310" t="s">
        <v>2898</v>
      </c>
      <c r="AL797" s="310" t="s">
        <v>2898</v>
      </c>
    </row>
    <row r="798" spans="3:38" hidden="1" outlineLevel="1" x14ac:dyDescent="0.3">
      <c r="C798" s="521" t="s">
        <v>3140</v>
      </c>
      <c r="D798" s="590" t="s">
        <v>3837</v>
      </c>
      <c r="E798" s="310" t="s">
        <v>2898</v>
      </c>
      <c r="F798" s="310" t="s">
        <v>2898</v>
      </c>
      <c r="G798" s="310" t="s">
        <v>2898</v>
      </c>
      <c r="H798" s="310" t="s">
        <v>2898</v>
      </c>
      <c r="I798" s="310" t="s">
        <v>2898</v>
      </c>
      <c r="J798" s="310" t="s">
        <v>2898</v>
      </c>
      <c r="K798" s="310" t="s">
        <v>2898</v>
      </c>
      <c r="L798" s="310" t="s">
        <v>2898</v>
      </c>
      <c r="M798" s="310" t="s">
        <v>2898</v>
      </c>
      <c r="N798" s="310" t="s">
        <v>2898</v>
      </c>
      <c r="O798" s="310" t="s">
        <v>2898</v>
      </c>
      <c r="P798" s="310" t="s">
        <v>2898</v>
      </c>
      <c r="Q798" s="310" t="s">
        <v>2898</v>
      </c>
      <c r="R798" s="310" t="s">
        <v>2898</v>
      </c>
      <c r="S798" s="310" t="s">
        <v>2898</v>
      </c>
      <c r="T798" s="310" t="s">
        <v>2898</v>
      </c>
      <c r="U798" s="310" t="s">
        <v>2898</v>
      </c>
      <c r="V798" s="310" t="s">
        <v>2898</v>
      </c>
      <c r="W798" s="310" t="s">
        <v>2898</v>
      </c>
      <c r="X798" s="310" t="s">
        <v>2898</v>
      </c>
      <c r="Y798" s="310" t="s">
        <v>2898</v>
      </c>
      <c r="Z798" s="310" t="s">
        <v>2898</v>
      </c>
      <c r="AA798" s="310" t="s">
        <v>2898</v>
      </c>
      <c r="AB798" s="310" t="s">
        <v>2898</v>
      </c>
      <c r="AC798" s="310" t="s">
        <v>2898</v>
      </c>
      <c r="AD798" s="310" t="s">
        <v>2898</v>
      </c>
      <c r="AE798" s="310" t="s">
        <v>2898</v>
      </c>
      <c r="AF798" s="310" t="s">
        <v>2898</v>
      </c>
      <c r="AG798" s="310" t="s">
        <v>2898</v>
      </c>
      <c r="AH798" s="310" t="s">
        <v>2898</v>
      </c>
      <c r="AI798" s="310" t="s">
        <v>2898</v>
      </c>
      <c r="AJ798" s="310" t="s">
        <v>2898</v>
      </c>
      <c r="AK798" s="310" t="s">
        <v>2898</v>
      </c>
      <c r="AL798" s="310" t="s">
        <v>2898</v>
      </c>
    </row>
    <row r="799" spans="3:38" hidden="1" outlineLevel="1" x14ac:dyDescent="0.3">
      <c r="C799" s="521" t="s">
        <v>3140</v>
      </c>
      <c r="D799" s="590" t="s">
        <v>3838</v>
      </c>
      <c r="E799" s="310" t="s">
        <v>2898</v>
      </c>
      <c r="F799" s="310" t="s">
        <v>2898</v>
      </c>
      <c r="G799" s="310" t="s">
        <v>2898</v>
      </c>
      <c r="H799" s="310" t="s">
        <v>2898</v>
      </c>
      <c r="I799" s="310" t="s">
        <v>2898</v>
      </c>
      <c r="J799" s="310" t="s">
        <v>2898</v>
      </c>
      <c r="K799" s="310" t="s">
        <v>2898</v>
      </c>
      <c r="L799" s="310" t="s">
        <v>2898</v>
      </c>
      <c r="M799" s="310" t="s">
        <v>2898</v>
      </c>
      <c r="N799" s="310" t="s">
        <v>2898</v>
      </c>
      <c r="O799" s="310" t="s">
        <v>2898</v>
      </c>
      <c r="P799" s="310" t="s">
        <v>2898</v>
      </c>
      <c r="Q799" s="310" t="s">
        <v>2898</v>
      </c>
      <c r="R799" s="310" t="s">
        <v>2898</v>
      </c>
      <c r="S799" s="310" t="s">
        <v>2898</v>
      </c>
      <c r="T799" s="310" t="s">
        <v>2898</v>
      </c>
      <c r="U799" s="310" t="s">
        <v>2898</v>
      </c>
      <c r="V799" s="310" t="s">
        <v>2898</v>
      </c>
      <c r="W799" s="310" t="s">
        <v>2898</v>
      </c>
      <c r="X799" s="310" t="s">
        <v>2898</v>
      </c>
      <c r="Y799" s="310" t="s">
        <v>2898</v>
      </c>
      <c r="Z799" s="310" t="s">
        <v>2898</v>
      </c>
      <c r="AA799" s="310" t="s">
        <v>2898</v>
      </c>
      <c r="AB799" s="310" t="s">
        <v>2898</v>
      </c>
      <c r="AC799" s="310" t="s">
        <v>2898</v>
      </c>
      <c r="AD799" s="310" t="s">
        <v>2898</v>
      </c>
      <c r="AE799" s="310" t="s">
        <v>2898</v>
      </c>
      <c r="AF799" s="310" t="s">
        <v>2898</v>
      </c>
      <c r="AG799" s="310" t="s">
        <v>2898</v>
      </c>
      <c r="AH799" s="310" t="s">
        <v>2898</v>
      </c>
      <c r="AI799" s="310" t="s">
        <v>2898</v>
      </c>
      <c r="AJ799" s="310" t="s">
        <v>2898</v>
      </c>
      <c r="AK799" s="310" t="s">
        <v>2898</v>
      </c>
      <c r="AL799" s="310" t="s">
        <v>2898</v>
      </c>
    </row>
    <row r="800" spans="3:38" hidden="1" outlineLevel="1" x14ac:dyDescent="0.3">
      <c r="C800" s="521" t="s">
        <v>3140</v>
      </c>
      <c r="D800" s="590" t="s">
        <v>3839</v>
      </c>
      <c r="E800" s="310" t="s">
        <v>2898</v>
      </c>
      <c r="F800" s="310" t="s">
        <v>2898</v>
      </c>
      <c r="G800" s="310" t="s">
        <v>2898</v>
      </c>
      <c r="H800" s="310" t="s">
        <v>2898</v>
      </c>
      <c r="I800" s="310" t="s">
        <v>2898</v>
      </c>
      <c r="J800" s="310" t="s">
        <v>2898</v>
      </c>
      <c r="K800" s="310" t="s">
        <v>2898</v>
      </c>
      <c r="L800" s="310" t="s">
        <v>2898</v>
      </c>
      <c r="M800" s="310" t="s">
        <v>2898</v>
      </c>
      <c r="N800" s="310" t="s">
        <v>2898</v>
      </c>
      <c r="O800" s="310" t="s">
        <v>2898</v>
      </c>
      <c r="P800" s="310" t="s">
        <v>2898</v>
      </c>
      <c r="Q800" s="310" t="s">
        <v>2898</v>
      </c>
      <c r="R800" s="310" t="s">
        <v>2898</v>
      </c>
      <c r="S800" s="310" t="s">
        <v>2898</v>
      </c>
      <c r="T800" s="310" t="s">
        <v>2898</v>
      </c>
      <c r="U800" s="310" t="s">
        <v>2898</v>
      </c>
      <c r="V800" s="310" t="s">
        <v>2898</v>
      </c>
      <c r="W800" s="310" t="s">
        <v>2898</v>
      </c>
      <c r="X800" s="310" t="s">
        <v>2898</v>
      </c>
      <c r="Y800" s="310" t="s">
        <v>2898</v>
      </c>
      <c r="Z800" s="310" t="s">
        <v>2898</v>
      </c>
      <c r="AA800" s="310" t="s">
        <v>2898</v>
      </c>
      <c r="AB800" s="310" t="s">
        <v>2898</v>
      </c>
      <c r="AC800" s="310" t="s">
        <v>2898</v>
      </c>
      <c r="AD800" s="310" t="s">
        <v>2898</v>
      </c>
      <c r="AE800" s="310" t="s">
        <v>2898</v>
      </c>
      <c r="AF800" s="310" t="s">
        <v>2898</v>
      </c>
      <c r="AG800" s="310" t="s">
        <v>2898</v>
      </c>
      <c r="AH800" s="310" t="s">
        <v>2898</v>
      </c>
      <c r="AI800" s="310" t="s">
        <v>2898</v>
      </c>
      <c r="AJ800" s="310" t="s">
        <v>2898</v>
      </c>
      <c r="AK800" s="310" t="s">
        <v>2898</v>
      </c>
      <c r="AL800" s="310" t="s">
        <v>2898</v>
      </c>
    </row>
    <row r="801" spans="2:38" hidden="1" outlineLevel="1" x14ac:dyDescent="0.3">
      <c r="C801" s="521" t="s">
        <v>3140</v>
      </c>
      <c r="D801" s="590" t="s">
        <v>3840</v>
      </c>
      <c r="E801" s="310" t="s">
        <v>2898</v>
      </c>
      <c r="F801" s="310" t="s">
        <v>2898</v>
      </c>
      <c r="G801" s="310" t="s">
        <v>2898</v>
      </c>
      <c r="H801" s="310" t="s">
        <v>2898</v>
      </c>
      <c r="I801" s="310" t="s">
        <v>2898</v>
      </c>
      <c r="J801" s="310" t="s">
        <v>2898</v>
      </c>
      <c r="K801" s="310" t="s">
        <v>2898</v>
      </c>
      <c r="L801" s="310" t="s">
        <v>2898</v>
      </c>
      <c r="M801" s="310" t="s">
        <v>2898</v>
      </c>
      <c r="N801" s="310" t="s">
        <v>2898</v>
      </c>
      <c r="O801" s="310" t="s">
        <v>2898</v>
      </c>
      <c r="P801" s="310" t="s">
        <v>2898</v>
      </c>
      <c r="Q801" s="310" t="s">
        <v>2898</v>
      </c>
      <c r="R801" s="310" t="s">
        <v>2898</v>
      </c>
      <c r="S801" s="310" t="s">
        <v>2898</v>
      </c>
      <c r="T801" s="310" t="s">
        <v>2898</v>
      </c>
      <c r="U801" s="310" t="s">
        <v>2898</v>
      </c>
      <c r="V801" s="310" t="s">
        <v>2898</v>
      </c>
      <c r="W801" s="310" t="s">
        <v>2898</v>
      </c>
      <c r="X801" s="310" t="s">
        <v>2898</v>
      </c>
      <c r="Y801" s="310" t="s">
        <v>2898</v>
      </c>
      <c r="Z801" s="310" t="s">
        <v>2898</v>
      </c>
      <c r="AA801" s="310" t="s">
        <v>2898</v>
      </c>
      <c r="AB801" s="310" t="s">
        <v>2898</v>
      </c>
      <c r="AC801" s="310" t="s">
        <v>2898</v>
      </c>
      <c r="AD801" s="310" t="s">
        <v>2898</v>
      </c>
      <c r="AE801" s="310" t="s">
        <v>2898</v>
      </c>
      <c r="AF801" s="310" t="s">
        <v>2898</v>
      </c>
      <c r="AG801" s="310" t="s">
        <v>2898</v>
      </c>
      <c r="AH801" s="310" t="s">
        <v>2898</v>
      </c>
      <c r="AI801" s="310" t="s">
        <v>2898</v>
      </c>
      <c r="AJ801" s="310" t="s">
        <v>2898</v>
      </c>
      <c r="AK801" s="310" t="s">
        <v>2898</v>
      </c>
      <c r="AL801" s="310" t="s">
        <v>2898</v>
      </c>
    </row>
    <row r="802" spans="2:38" hidden="1" outlineLevel="1" x14ac:dyDescent="0.3">
      <c r="C802" s="521" t="s">
        <v>3140</v>
      </c>
      <c r="D802" s="590" t="s">
        <v>3841</v>
      </c>
      <c r="E802" s="310" t="s">
        <v>2898</v>
      </c>
      <c r="F802" s="310" t="s">
        <v>2898</v>
      </c>
      <c r="G802" s="310" t="s">
        <v>2898</v>
      </c>
      <c r="H802" s="310" t="s">
        <v>2898</v>
      </c>
      <c r="I802" s="310" t="s">
        <v>2898</v>
      </c>
      <c r="J802" s="310" t="s">
        <v>2898</v>
      </c>
      <c r="K802" s="310" t="s">
        <v>2898</v>
      </c>
      <c r="L802" s="310" t="s">
        <v>2898</v>
      </c>
      <c r="M802" s="310" t="s">
        <v>2898</v>
      </c>
      <c r="N802" s="310" t="s">
        <v>2898</v>
      </c>
      <c r="O802" s="310" t="s">
        <v>2898</v>
      </c>
      <c r="P802" s="310" t="s">
        <v>2898</v>
      </c>
      <c r="Q802" s="310" t="s">
        <v>2898</v>
      </c>
      <c r="R802" s="310" t="s">
        <v>2898</v>
      </c>
      <c r="S802" s="310" t="s">
        <v>2898</v>
      </c>
      <c r="T802" s="310" t="s">
        <v>2898</v>
      </c>
      <c r="U802" s="310" t="s">
        <v>2898</v>
      </c>
      <c r="V802" s="310" t="s">
        <v>2898</v>
      </c>
      <c r="W802" s="310" t="s">
        <v>2898</v>
      </c>
      <c r="X802" s="310" t="s">
        <v>2898</v>
      </c>
      <c r="Y802" s="310" t="s">
        <v>2898</v>
      </c>
      <c r="Z802" s="310" t="s">
        <v>2898</v>
      </c>
      <c r="AA802" s="310" t="s">
        <v>2898</v>
      </c>
      <c r="AB802" s="310" t="s">
        <v>2898</v>
      </c>
      <c r="AC802" s="310" t="s">
        <v>2898</v>
      </c>
      <c r="AD802" s="310" t="s">
        <v>2898</v>
      </c>
      <c r="AE802" s="310" t="s">
        <v>2898</v>
      </c>
      <c r="AF802" s="310" t="s">
        <v>2898</v>
      </c>
      <c r="AG802" s="310" t="s">
        <v>2898</v>
      </c>
      <c r="AH802" s="310" t="s">
        <v>2898</v>
      </c>
      <c r="AI802" s="310" t="s">
        <v>2898</v>
      </c>
      <c r="AJ802" s="310" t="s">
        <v>2898</v>
      </c>
      <c r="AK802" s="310" t="s">
        <v>2898</v>
      </c>
      <c r="AL802" s="310" t="s">
        <v>2898</v>
      </c>
    </row>
    <row r="803" spans="2:38" hidden="1" outlineLevel="1" x14ac:dyDescent="0.3">
      <c r="C803" s="521" t="s">
        <v>3140</v>
      </c>
      <c r="D803" s="590" t="s">
        <v>3842</v>
      </c>
      <c r="E803" s="310" t="s">
        <v>2898</v>
      </c>
      <c r="F803" s="310" t="s">
        <v>2898</v>
      </c>
      <c r="G803" s="310" t="s">
        <v>2898</v>
      </c>
      <c r="H803" s="310" t="s">
        <v>2898</v>
      </c>
      <c r="I803" s="310" t="s">
        <v>2898</v>
      </c>
      <c r="J803" s="310" t="s">
        <v>2898</v>
      </c>
      <c r="K803" s="310" t="s">
        <v>2898</v>
      </c>
      <c r="L803" s="310" t="s">
        <v>2898</v>
      </c>
      <c r="M803" s="310" t="s">
        <v>2898</v>
      </c>
      <c r="N803" s="310" t="s">
        <v>2898</v>
      </c>
      <c r="O803" s="310" t="s">
        <v>2898</v>
      </c>
      <c r="P803" s="310" t="s">
        <v>2898</v>
      </c>
      <c r="Q803" s="310" t="s">
        <v>2898</v>
      </c>
      <c r="R803" s="310" t="s">
        <v>2898</v>
      </c>
      <c r="S803" s="310" t="s">
        <v>2898</v>
      </c>
      <c r="T803" s="310" t="s">
        <v>2898</v>
      </c>
      <c r="U803" s="310" t="s">
        <v>2898</v>
      </c>
      <c r="V803" s="310" t="s">
        <v>2898</v>
      </c>
      <c r="W803" s="310" t="s">
        <v>2898</v>
      </c>
      <c r="X803" s="310" t="s">
        <v>2898</v>
      </c>
      <c r="Y803" s="310" t="s">
        <v>2898</v>
      </c>
      <c r="Z803" s="310" t="s">
        <v>2898</v>
      </c>
      <c r="AA803" s="310" t="s">
        <v>2898</v>
      </c>
      <c r="AB803" s="310" t="s">
        <v>2898</v>
      </c>
      <c r="AC803" s="310" t="s">
        <v>2898</v>
      </c>
      <c r="AD803" s="310" t="s">
        <v>2898</v>
      </c>
      <c r="AE803" s="310" t="s">
        <v>2898</v>
      </c>
      <c r="AF803" s="310" t="s">
        <v>2898</v>
      </c>
      <c r="AG803" s="310" t="s">
        <v>2898</v>
      </c>
      <c r="AH803" s="310" t="s">
        <v>2898</v>
      </c>
      <c r="AI803" s="310" t="s">
        <v>2898</v>
      </c>
      <c r="AJ803" s="310" t="s">
        <v>2898</v>
      </c>
      <c r="AK803" s="310" t="s">
        <v>2898</v>
      </c>
      <c r="AL803" s="310" t="s">
        <v>2898</v>
      </c>
    </row>
    <row r="804" spans="2:38" hidden="1" outlineLevel="1" x14ac:dyDescent="0.3">
      <c r="C804" s="521" t="s">
        <v>3140</v>
      </c>
      <c r="D804" s="590" t="s">
        <v>3843</v>
      </c>
      <c r="E804" s="310" t="s">
        <v>2898</v>
      </c>
      <c r="F804" s="310" t="s">
        <v>2898</v>
      </c>
      <c r="G804" s="310" t="s">
        <v>2898</v>
      </c>
      <c r="H804" s="310" t="s">
        <v>2898</v>
      </c>
      <c r="I804" s="310" t="s">
        <v>2898</v>
      </c>
      <c r="J804" s="310" t="s">
        <v>2898</v>
      </c>
      <c r="K804" s="310" t="s">
        <v>2898</v>
      </c>
      <c r="L804" s="310" t="s">
        <v>2898</v>
      </c>
      <c r="M804" s="310" t="s">
        <v>2898</v>
      </c>
      <c r="N804" s="310" t="s">
        <v>2898</v>
      </c>
      <c r="O804" s="310" t="s">
        <v>2898</v>
      </c>
      <c r="P804" s="310" t="s">
        <v>2898</v>
      </c>
      <c r="Q804" s="310" t="s">
        <v>2898</v>
      </c>
      <c r="R804" s="310" t="s">
        <v>2898</v>
      </c>
      <c r="S804" s="310" t="s">
        <v>2898</v>
      </c>
      <c r="T804" s="310" t="s">
        <v>2898</v>
      </c>
      <c r="U804" s="310" t="s">
        <v>2898</v>
      </c>
      <c r="V804" s="310" t="s">
        <v>2898</v>
      </c>
      <c r="W804" s="310" t="s">
        <v>2898</v>
      </c>
      <c r="X804" s="310" t="s">
        <v>2898</v>
      </c>
      <c r="Y804" s="310" t="s">
        <v>2898</v>
      </c>
      <c r="Z804" s="310" t="s">
        <v>2898</v>
      </c>
      <c r="AA804" s="310" t="s">
        <v>2898</v>
      </c>
      <c r="AB804" s="310" t="s">
        <v>2898</v>
      </c>
      <c r="AC804" s="310" t="s">
        <v>2898</v>
      </c>
      <c r="AD804" s="310" t="s">
        <v>2898</v>
      </c>
      <c r="AE804" s="310" t="s">
        <v>2898</v>
      </c>
      <c r="AF804" s="310" t="s">
        <v>2898</v>
      </c>
      <c r="AG804" s="310" t="s">
        <v>2898</v>
      </c>
      <c r="AH804" s="310" t="s">
        <v>2898</v>
      </c>
      <c r="AI804" s="310" t="s">
        <v>2898</v>
      </c>
      <c r="AJ804" s="310" t="s">
        <v>2898</v>
      </c>
      <c r="AK804" s="310" t="s">
        <v>2898</v>
      </c>
      <c r="AL804" s="310" t="s">
        <v>2898</v>
      </c>
    </row>
    <row r="805" spans="2:38" hidden="1" outlineLevel="1" x14ac:dyDescent="0.3">
      <c r="C805" s="521" t="s">
        <v>3140</v>
      </c>
      <c r="D805" s="590" t="s">
        <v>3844</v>
      </c>
      <c r="E805" s="310" t="s">
        <v>2898</v>
      </c>
      <c r="F805" s="310" t="s">
        <v>2898</v>
      </c>
      <c r="G805" s="310" t="s">
        <v>2898</v>
      </c>
      <c r="H805" s="310" t="s">
        <v>2898</v>
      </c>
      <c r="I805" s="310" t="s">
        <v>2898</v>
      </c>
      <c r="J805" s="310" t="s">
        <v>2898</v>
      </c>
      <c r="K805" s="310" t="s">
        <v>2898</v>
      </c>
      <c r="L805" s="310" t="s">
        <v>2898</v>
      </c>
      <c r="M805" s="310" t="s">
        <v>2898</v>
      </c>
      <c r="N805" s="310" t="s">
        <v>2898</v>
      </c>
      <c r="O805" s="310" t="s">
        <v>2898</v>
      </c>
      <c r="P805" s="310" t="s">
        <v>2898</v>
      </c>
      <c r="Q805" s="310" t="s">
        <v>2898</v>
      </c>
      <c r="R805" s="310" t="s">
        <v>2898</v>
      </c>
      <c r="S805" s="310" t="s">
        <v>2898</v>
      </c>
      <c r="T805" s="310" t="s">
        <v>2898</v>
      </c>
      <c r="U805" s="310" t="s">
        <v>2898</v>
      </c>
      <c r="V805" s="310" t="s">
        <v>2898</v>
      </c>
      <c r="W805" s="310" t="s">
        <v>2898</v>
      </c>
      <c r="X805" s="310" t="s">
        <v>2898</v>
      </c>
      <c r="Y805" s="310" t="s">
        <v>2898</v>
      </c>
      <c r="Z805" s="310" t="s">
        <v>2898</v>
      </c>
      <c r="AA805" s="310" t="s">
        <v>2898</v>
      </c>
      <c r="AB805" s="310" t="s">
        <v>2898</v>
      </c>
      <c r="AC805" s="310" t="s">
        <v>2898</v>
      </c>
      <c r="AD805" s="310" t="s">
        <v>2898</v>
      </c>
      <c r="AE805" s="310" t="s">
        <v>2898</v>
      </c>
      <c r="AF805" s="310" t="s">
        <v>2898</v>
      </c>
      <c r="AG805" s="310" t="s">
        <v>2898</v>
      </c>
      <c r="AH805" s="310" t="s">
        <v>2898</v>
      </c>
      <c r="AI805" s="310" t="s">
        <v>2898</v>
      </c>
      <c r="AJ805" s="310" t="s">
        <v>2898</v>
      </c>
      <c r="AK805" s="310" t="s">
        <v>2898</v>
      </c>
      <c r="AL805" s="310" t="s">
        <v>2898</v>
      </c>
    </row>
    <row r="806" spans="2:38" hidden="1" outlineLevel="1" x14ac:dyDescent="0.3">
      <c r="C806" s="521" t="s">
        <v>3140</v>
      </c>
      <c r="D806" s="590" t="s">
        <v>3845</v>
      </c>
      <c r="E806" s="310" t="s">
        <v>2898</v>
      </c>
      <c r="F806" s="310" t="s">
        <v>2898</v>
      </c>
      <c r="G806" s="310" t="s">
        <v>2898</v>
      </c>
      <c r="H806" s="310" t="s">
        <v>2898</v>
      </c>
      <c r="I806" s="310" t="s">
        <v>2898</v>
      </c>
      <c r="J806" s="310" t="s">
        <v>2898</v>
      </c>
      <c r="K806" s="310" t="s">
        <v>2898</v>
      </c>
      <c r="L806" s="310" t="s">
        <v>2898</v>
      </c>
      <c r="M806" s="310" t="s">
        <v>2898</v>
      </c>
      <c r="N806" s="310" t="s">
        <v>2898</v>
      </c>
      <c r="O806" s="310" t="s">
        <v>2898</v>
      </c>
      <c r="P806" s="310" t="s">
        <v>2898</v>
      </c>
      <c r="Q806" s="310" t="s">
        <v>2898</v>
      </c>
      <c r="R806" s="310" t="s">
        <v>2898</v>
      </c>
      <c r="S806" s="310" t="s">
        <v>2898</v>
      </c>
      <c r="T806" s="310" t="s">
        <v>2898</v>
      </c>
      <c r="U806" s="310" t="s">
        <v>2898</v>
      </c>
      <c r="V806" s="310" t="s">
        <v>2898</v>
      </c>
      <c r="W806" s="310" t="s">
        <v>2898</v>
      </c>
      <c r="X806" s="310" t="s">
        <v>2898</v>
      </c>
      <c r="Y806" s="310" t="s">
        <v>2898</v>
      </c>
      <c r="Z806" s="310" t="s">
        <v>2898</v>
      </c>
      <c r="AA806" s="310" t="s">
        <v>2898</v>
      </c>
      <c r="AB806" s="310" t="s">
        <v>2898</v>
      </c>
      <c r="AC806" s="310" t="s">
        <v>2898</v>
      </c>
      <c r="AD806" s="310" t="s">
        <v>2898</v>
      </c>
      <c r="AE806" s="310" t="s">
        <v>2898</v>
      </c>
      <c r="AF806" s="310" t="s">
        <v>2898</v>
      </c>
      <c r="AG806" s="310" t="s">
        <v>2898</v>
      </c>
      <c r="AH806" s="310" t="s">
        <v>2898</v>
      </c>
      <c r="AI806" s="310" t="s">
        <v>2898</v>
      </c>
      <c r="AJ806" s="310" t="s">
        <v>2898</v>
      </c>
      <c r="AK806" s="310" t="s">
        <v>2898</v>
      </c>
      <c r="AL806" s="310" t="s">
        <v>2898</v>
      </c>
    </row>
    <row r="807" spans="2:38" hidden="1" outlineLevel="1" x14ac:dyDescent="0.3">
      <c r="C807" s="521" t="s">
        <v>3140</v>
      </c>
      <c r="D807" s="590" t="s">
        <v>3846</v>
      </c>
      <c r="E807" s="310" t="s">
        <v>2898</v>
      </c>
      <c r="F807" s="310" t="s">
        <v>2898</v>
      </c>
      <c r="G807" s="310" t="s">
        <v>2898</v>
      </c>
      <c r="H807" s="310" t="s">
        <v>2898</v>
      </c>
      <c r="I807" s="310" t="s">
        <v>2898</v>
      </c>
      <c r="J807" s="310" t="s">
        <v>2898</v>
      </c>
      <c r="K807" s="310" t="s">
        <v>2898</v>
      </c>
      <c r="L807" s="310" t="s">
        <v>2898</v>
      </c>
      <c r="M807" s="310" t="s">
        <v>2898</v>
      </c>
      <c r="N807" s="310" t="s">
        <v>2898</v>
      </c>
      <c r="O807" s="310" t="s">
        <v>2898</v>
      </c>
      <c r="P807" s="310" t="s">
        <v>2898</v>
      </c>
      <c r="Q807" s="310" t="s">
        <v>2898</v>
      </c>
      <c r="R807" s="310" t="s">
        <v>2898</v>
      </c>
      <c r="S807" s="310" t="s">
        <v>2898</v>
      </c>
      <c r="T807" s="310" t="s">
        <v>2898</v>
      </c>
      <c r="U807" s="310" t="s">
        <v>2898</v>
      </c>
      <c r="V807" s="310" t="s">
        <v>2898</v>
      </c>
      <c r="W807" s="310" t="s">
        <v>2898</v>
      </c>
      <c r="X807" s="310" t="s">
        <v>2898</v>
      </c>
      <c r="Y807" s="310" t="s">
        <v>2898</v>
      </c>
      <c r="Z807" s="310" t="s">
        <v>2898</v>
      </c>
      <c r="AA807" s="310" t="s">
        <v>2898</v>
      </c>
      <c r="AB807" s="310" t="s">
        <v>2898</v>
      </c>
      <c r="AC807" s="310" t="s">
        <v>2898</v>
      </c>
      <c r="AD807" s="310" t="s">
        <v>2898</v>
      </c>
      <c r="AE807" s="310" t="s">
        <v>2898</v>
      </c>
      <c r="AF807" s="310" t="s">
        <v>2898</v>
      </c>
      <c r="AG807" s="310" t="s">
        <v>2898</v>
      </c>
      <c r="AH807" s="310" t="s">
        <v>2898</v>
      </c>
      <c r="AI807" s="310" t="s">
        <v>2898</v>
      </c>
      <c r="AJ807" s="310" t="s">
        <v>2898</v>
      </c>
      <c r="AK807" s="310" t="s">
        <v>2898</v>
      </c>
      <c r="AL807" s="310" t="s">
        <v>2898</v>
      </c>
    </row>
    <row r="808" spans="2:38" hidden="1" outlineLevel="1" x14ac:dyDescent="0.3">
      <c r="C808" s="521" t="s">
        <v>3140</v>
      </c>
      <c r="D808" s="590" t="s">
        <v>3847</v>
      </c>
      <c r="E808" s="310" t="s">
        <v>2898</v>
      </c>
      <c r="F808" s="310" t="s">
        <v>2898</v>
      </c>
      <c r="G808" s="310" t="s">
        <v>2898</v>
      </c>
      <c r="H808" s="310" t="s">
        <v>2898</v>
      </c>
      <c r="I808" s="310" t="s">
        <v>2898</v>
      </c>
      <c r="J808" s="310" t="s">
        <v>2898</v>
      </c>
      <c r="K808" s="310" t="s">
        <v>2898</v>
      </c>
      <c r="L808" s="310" t="s">
        <v>2898</v>
      </c>
      <c r="M808" s="310" t="s">
        <v>2898</v>
      </c>
      <c r="N808" s="310" t="s">
        <v>2898</v>
      </c>
      <c r="O808" s="310" t="s">
        <v>2898</v>
      </c>
      <c r="P808" s="310" t="s">
        <v>2898</v>
      </c>
      <c r="Q808" s="310" t="s">
        <v>2898</v>
      </c>
      <c r="R808" s="310" t="s">
        <v>2898</v>
      </c>
      <c r="S808" s="310" t="s">
        <v>2898</v>
      </c>
      <c r="T808" s="310" t="s">
        <v>2898</v>
      </c>
      <c r="U808" s="310" t="s">
        <v>2898</v>
      </c>
      <c r="V808" s="310" t="s">
        <v>2898</v>
      </c>
      <c r="W808" s="310" t="s">
        <v>2898</v>
      </c>
      <c r="X808" s="310" t="s">
        <v>2898</v>
      </c>
      <c r="Y808" s="310" t="s">
        <v>2898</v>
      </c>
      <c r="Z808" s="310" t="s">
        <v>2898</v>
      </c>
      <c r="AA808" s="310" t="s">
        <v>2898</v>
      </c>
      <c r="AB808" s="310" t="s">
        <v>2898</v>
      </c>
      <c r="AC808" s="310" t="s">
        <v>2898</v>
      </c>
      <c r="AD808" s="310" t="s">
        <v>2898</v>
      </c>
      <c r="AE808" s="310" t="s">
        <v>2898</v>
      </c>
      <c r="AF808" s="310" t="s">
        <v>2898</v>
      </c>
      <c r="AG808" s="310" t="s">
        <v>2898</v>
      </c>
      <c r="AH808" s="310" t="s">
        <v>2898</v>
      </c>
      <c r="AI808" s="310" t="s">
        <v>2898</v>
      </c>
      <c r="AJ808" s="310" t="s">
        <v>2898</v>
      </c>
      <c r="AK808" s="310" t="s">
        <v>2898</v>
      </c>
      <c r="AL808" s="310" t="s">
        <v>2898</v>
      </c>
    </row>
    <row r="809" spans="2:38" hidden="1" outlineLevel="1" x14ac:dyDescent="0.3">
      <c r="C809" s="521" t="s">
        <v>3140</v>
      </c>
      <c r="D809" s="590" t="s">
        <v>3848</v>
      </c>
      <c r="E809" s="310" t="s">
        <v>2898</v>
      </c>
      <c r="F809" s="310" t="s">
        <v>2898</v>
      </c>
      <c r="G809" s="310" t="s">
        <v>2898</v>
      </c>
      <c r="H809" s="310" t="s">
        <v>2898</v>
      </c>
      <c r="I809" s="310" t="s">
        <v>2898</v>
      </c>
      <c r="J809" s="310" t="s">
        <v>2898</v>
      </c>
      <c r="K809" s="310" t="s">
        <v>2898</v>
      </c>
      <c r="L809" s="310" t="s">
        <v>2898</v>
      </c>
      <c r="M809" s="310" t="s">
        <v>2898</v>
      </c>
      <c r="N809" s="310" t="s">
        <v>2898</v>
      </c>
      <c r="O809" s="310" t="s">
        <v>2898</v>
      </c>
      <c r="P809" s="310" t="s">
        <v>2898</v>
      </c>
      <c r="Q809" s="310" t="s">
        <v>2898</v>
      </c>
      <c r="R809" s="310" t="s">
        <v>2898</v>
      </c>
      <c r="S809" s="310" t="s">
        <v>2898</v>
      </c>
      <c r="T809" s="310" t="s">
        <v>2898</v>
      </c>
      <c r="U809" s="310" t="s">
        <v>2898</v>
      </c>
      <c r="V809" s="310" t="s">
        <v>2898</v>
      </c>
      <c r="W809" s="310" t="s">
        <v>2898</v>
      </c>
      <c r="X809" s="310" t="s">
        <v>2898</v>
      </c>
      <c r="Y809" s="310" t="s">
        <v>2898</v>
      </c>
      <c r="Z809" s="310" t="s">
        <v>2898</v>
      </c>
      <c r="AA809" s="310" t="s">
        <v>2898</v>
      </c>
      <c r="AB809" s="310" t="s">
        <v>2898</v>
      </c>
      <c r="AC809" s="310" t="s">
        <v>2898</v>
      </c>
      <c r="AD809" s="310" t="s">
        <v>2898</v>
      </c>
      <c r="AE809" s="310" t="s">
        <v>2898</v>
      </c>
      <c r="AF809" s="310" t="s">
        <v>2898</v>
      </c>
      <c r="AG809" s="310" t="s">
        <v>2898</v>
      </c>
      <c r="AH809" s="310" t="s">
        <v>2898</v>
      </c>
      <c r="AI809" s="310" t="s">
        <v>2898</v>
      </c>
      <c r="AJ809" s="310" t="s">
        <v>2898</v>
      </c>
      <c r="AK809" s="310" t="s">
        <v>2898</v>
      </c>
      <c r="AL809" s="310" t="s">
        <v>2898</v>
      </c>
    </row>
    <row r="810" spans="2:38" hidden="1" outlineLevel="1" x14ac:dyDescent="0.3">
      <c r="C810" s="521" t="s">
        <v>3140</v>
      </c>
      <c r="D810" s="590" t="s">
        <v>3849</v>
      </c>
      <c r="E810" s="310" t="s">
        <v>2898</v>
      </c>
      <c r="F810" s="310" t="s">
        <v>2898</v>
      </c>
      <c r="G810" s="310" t="s">
        <v>2898</v>
      </c>
      <c r="H810" s="310" t="s">
        <v>2898</v>
      </c>
      <c r="I810" s="310" t="s">
        <v>2898</v>
      </c>
      <c r="J810" s="310" t="s">
        <v>2898</v>
      </c>
      <c r="K810" s="310" t="s">
        <v>2898</v>
      </c>
      <c r="L810" s="310" t="s">
        <v>2898</v>
      </c>
      <c r="M810" s="310" t="s">
        <v>2898</v>
      </c>
      <c r="N810" s="310" t="s">
        <v>2898</v>
      </c>
      <c r="O810" s="310" t="s">
        <v>2898</v>
      </c>
      <c r="P810" s="310" t="s">
        <v>2898</v>
      </c>
      <c r="Q810" s="310" t="s">
        <v>2898</v>
      </c>
      <c r="R810" s="310" t="s">
        <v>2898</v>
      </c>
      <c r="S810" s="310" t="s">
        <v>2898</v>
      </c>
      <c r="T810" s="310" t="s">
        <v>2898</v>
      </c>
      <c r="U810" s="310" t="s">
        <v>2898</v>
      </c>
      <c r="V810" s="310" t="s">
        <v>2898</v>
      </c>
      <c r="W810" s="310" t="s">
        <v>2898</v>
      </c>
      <c r="X810" s="310" t="s">
        <v>2898</v>
      </c>
      <c r="Y810" s="310" t="s">
        <v>2898</v>
      </c>
      <c r="Z810" s="310" t="s">
        <v>2898</v>
      </c>
      <c r="AA810" s="310" t="s">
        <v>2898</v>
      </c>
      <c r="AB810" s="310" t="s">
        <v>2898</v>
      </c>
      <c r="AC810" s="310" t="s">
        <v>2898</v>
      </c>
      <c r="AD810" s="310" t="s">
        <v>2898</v>
      </c>
      <c r="AE810" s="310" t="s">
        <v>2898</v>
      </c>
      <c r="AF810" s="310" t="s">
        <v>2898</v>
      </c>
      <c r="AG810" s="310" t="s">
        <v>2898</v>
      </c>
      <c r="AH810" s="310" t="s">
        <v>2898</v>
      </c>
      <c r="AI810" s="310" t="s">
        <v>2898</v>
      </c>
      <c r="AJ810" s="310" t="s">
        <v>2898</v>
      </c>
      <c r="AK810" s="310" t="s">
        <v>2898</v>
      </c>
      <c r="AL810" s="310" t="s">
        <v>2898</v>
      </c>
    </row>
    <row r="811" spans="2:38" hidden="1" outlineLevel="1" x14ac:dyDescent="0.3">
      <c r="C811" s="521"/>
      <c r="D811" s="521"/>
      <c r="E811" s="521"/>
      <c r="F811" s="521"/>
      <c r="G811" s="521"/>
      <c r="H811" s="521"/>
      <c r="I811" s="521"/>
      <c r="J811" s="521"/>
      <c r="K811" s="521"/>
      <c r="L811" s="521"/>
      <c r="M811" s="521"/>
      <c r="N811" s="521"/>
      <c r="O811" s="521"/>
      <c r="P811" s="521"/>
      <c r="Q811" s="521"/>
      <c r="R811" s="521"/>
      <c r="S811" s="521"/>
      <c r="T811" s="521"/>
      <c r="U811" s="521"/>
      <c r="V811" s="521"/>
      <c r="W811" s="521"/>
      <c r="X811" s="521"/>
      <c r="Y811" s="521"/>
      <c r="Z811" s="521"/>
      <c r="AA811" s="521"/>
      <c r="AB811" s="521"/>
      <c r="AC811" s="521"/>
      <c r="AD811" s="521"/>
      <c r="AE811" s="521"/>
      <c r="AF811" s="521"/>
      <c r="AG811" s="521"/>
      <c r="AH811" s="521"/>
      <c r="AI811" s="521"/>
      <c r="AJ811" s="521"/>
      <c r="AK811" s="521"/>
      <c r="AL811" s="521"/>
    </row>
    <row r="812" spans="2:38" hidden="1" outlineLevel="1" x14ac:dyDescent="0.3">
      <c r="C812" s="521"/>
      <c r="D812" s="521"/>
      <c r="E812" s="521"/>
      <c r="F812" s="521"/>
      <c r="G812" s="521"/>
      <c r="H812" s="521"/>
      <c r="I812" s="521"/>
      <c r="J812" s="521"/>
      <c r="K812" s="521"/>
      <c r="L812" s="521"/>
      <c r="M812" s="310"/>
      <c r="N812" s="310"/>
      <c r="O812" s="310"/>
      <c r="P812" s="310"/>
      <c r="Q812" s="310"/>
      <c r="R812" s="310"/>
      <c r="S812" s="310"/>
      <c r="T812" s="310"/>
      <c r="U812" s="310"/>
      <c r="V812" s="310"/>
      <c r="W812" s="310"/>
      <c r="X812" s="310"/>
      <c r="Y812" s="310"/>
      <c r="Z812" s="310"/>
      <c r="AA812" s="310"/>
      <c r="AB812" s="310"/>
      <c r="AC812" s="310"/>
      <c r="AD812" s="310"/>
      <c r="AE812" s="310"/>
      <c r="AF812" s="310"/>
      <c r="AG812" s="310"/>
      <c r="AH812" s="310"/>
      <c r="AI812" s="310"/>
      <c r="AJ812" s="310"/>
      <c r="AK812" s="310"/>
      <c r="AL812" s="310"/>
    </row>
    <row r="813" spans="2:38" hidden="1" outlineLevel="1" x14ac:dyDescent="0.3">
      <c r="B813" s="695" t="s">
        <v>1470</v>
      </c>
      <c r="C813" s="521" t="s">
        <v>3140</v>
      </c>
      <c r="D813" s="590" t="s">
        <v>2864</v>
      </c>
      <c r="E813" s="310" t="s">
        <v>2898</v>
      </c>
      <c r="F813" s="310" t="s">
        <v>2898</v>
      </c>
      <c r="G813" s="310" t="s">
        <v>2898</v>
      </c>
      <c r="H813" s="310" t="s">
        <v>2898</v>
      </c>
      <c r="I813" s="310" t="s">
        <v>2898</v>
      </c>
      <c r="J813" s="310" t="s">
        <v>2898</v>
      </c>
      <c r="K813" s="310" t="s">
        <v>2898</v>
      </c>
      <c r="L813" s="310" t="s">
        <v>2898</v>
      </c>
      <c r="M813" s="310" t="s">
        <v>2898</v>
      </c>
      <c r="N813" s="310" t="s">
        <v>2898</v>
      </c>
      <c r="O813" s="310" t="s">
        <v>2898</v>
      </c>
      <c r="P813" s="310" t="s">
        <v>2898</v>
      </c>
      <c r="Q813" s="310" t="s">
        <v>2898</v>
      </c>
      <c r="R813" s="310" t="s">
        <v>2898</v>
      </c>
      <c r="S813" s="310" t="s">
        <v>2898</v>
      </c>
      <c r="T813" s="310" t="s">
        <v>2898</v>
      </c>
      <c r="U813" s="310" t="s">
        <v>2898</v>
      </c>
      <c r="V813" s="310" t="s">
        <v>2898</v>
      </c>
      <c r="W813" s="310" t="s">
        <v>2898</v>
      </c>
      <c r="X813" s="310" t="s">
        <v>2898</v>
      </c>
      <c r="Y813" s="310" t="s">
        <v>2898</v>
      </c>
      <c r="Z813" s="310" t="s">
        <v>2898</v>
      </c>
      <c r="AA813" s="310" t="s">
        <v>2898</v>
      </c>
      <c r="AB813" s="310" t="s">
        <v>2898</v>
      </c>
      <c r="AC813" s="310" t="s">
        <v>2898</v>
      </c>
      <c r="AD813" s="310" t="s">
        <v>2898</v>
      </c>
      <c r="AE813" s="310" t="s">
        <v>2898</v>
      </c>
      <c r="AF813" s="310" t="s">
        <v>2898</v>
      </c>
      <c r="AG813" s="310" t="s">
        <v>2898</v>
      </c>
      <c r="AH813" s="310" t="s">
        <v>2898</v>
      </c>
      <c r="AI813" s="310" t="s">
        <v>2898</v>
      </c>
      <c r="AJ813" s="310" t="s">
        <v>2898</v>
      </c>
      <c r="AK813" s="310" t="s">
        <v>2898</v>
      </c>
      <c r="AL813" s="310" t="s">
        <v>2898</v>
      </c>
    </row>
    <row r="814" spans="2:38" hidden="1" outlineLevel="1" x14ac:dyDescent="0.3">
      <c r="B814" s="695" t="s">
        <v>1471</v>
      </c>
      <c r="C814" s="521" t="s">
        <v>3140</v>
      </c>
      <c r="D814" s="590" t="s">
        <v>2865</v>
      </c>
      <c r="E814" s="310" t="s">
        <v>2898</v>
      </c>
      <c r="F814" s="310" t="s">
        <v>2898</v>
      </c>
      <c r="G814" s="310" t="s">
        <v>2898</v>
      </c>
      <c r="H814" s="310" t="s">
        <v>2898</v>
      </c>
      <c r="I814" s="310" t="s">
        <v>2898</v>
      </c>
      <c r="J814" s="310" t="s">
        <v>2898</v>
      </c>
      <c r="K814" s="310" t="s">
        <v>2898</v>
      </c>
      <c r="L814" s="310" t="s">
        <v>2898</v>
      </c>
      <c r="M814" s="310" t="s">
        <v>2898</v>
      </c>
      <c r="N814" s="310" t="s">
        <v>2898</v>
      </c>
      <c r="O814" s="310" t="s">
        <v>2898</v>
      </c>
      <c r="P814" s="310" t="s">
        <v>2898</v>
      </c>
      <c r="Q814" s="310" t="s">
        <v>2898</v>
      </c>
      <c r="R814" s="310" t="s">
        <v>2898</v>
      </c>
      <c r="S814" s="310" t="s">
        <v>2898</v>
      </c>
      <c r="T814" s="310" t="s">
        <v>2898</v>
      </c>
      <c r="U814" s="310" t="s">
        <v>2898</v>
      </c>
      <c r="V814" s="310" t="s">
        <v>2898</v>
      </c>
      <c r="W814" s="310" t="s">
        <v>2898</v>
      </c>
      <c r="X814" s="310" t="s">
        <v>2898</v>
      </c>
      <c r="Y814" s="310" t="s">
        <v>2898</v>
      </c>
      <c r="Z814" s="310" t="s">
        <v>2898</v>
      </c>
      <c r="AA814" s="310" t="s">
        <v>2898</v>
      </c>
      <c r="AB814" s="310" t="s">
        <v>2898</v>
      </c>
      <c r="AC814" s="310" t="s">
        <v>2898</v>
      </c>
      <c r="AD814" s="310" t="s">
        <v>2898</v>
      </c>
      <c r="AE814" s="310" t="s">
        <v>2898</v>
      </c>
      <c r="AF814" s="310" t="s">
        <v>2898</v>
      </c>
      <c r="AG814" s="310" t="s">
        <v>2898</v>
      </c>
      <c r="AH814" s="310" t="s">
        <v>2898</v>
      </c>
      <c r="AI814" s="310" t="s">
        <v>2898</v>
      </c>
      <c r="AJ814" s="310" t="s">
        <v>2898</v>
      </c>
      <c r="AK814" s="310" t="s">
        <v>2898</v>
      </c>
      <c r="AL814" s="310" t="s">
        <v>2898</v>
      </c>
    </row>
    <row r="815" spans="2:38" hidden="1" outlineLevel="1" x14ac:dyDescent="0.3">
      <c r="B815" s="695" t="s">
        <v>2867</v>
      </c>
      <c r="C815" s="521" t="s">
        <v>3140</v>
      </c>
      <c r="D815" s="590" t="s">
        <v>2866</v>
      </c>
      <c r="E815" s="310" t="s">
        <v>2898</v>
      </c>
      <c r="F815" s="310" t="s">
        <v>2898</v>
      </c>
      <c r="G815" s="310" t="s">
        <v>2898</v>
      </c>
      <c r="H815" s="310" t="s">
        <v>2898</v>
      </c>
      <c r="I815" s="310" t="s">
        <v>2898</v>
      </c>
      <c r="J815" s="310" t="s">
        <v>2898</v>
      </c>
      <c r="K815" s="310" t="s">
        <v>2898</v>
      </c>
      <c r="L815" s="310" t="s">
        <v>2898</v>
      </c>
      <c r="M815" s="310" t="s">
        <v>2898</v>
      </c>
      <c r="N815" s="310" t="s">
        <v>2898</v>
      </c>
      <c r="O815" s="310" t="s">
        <v>2898</v>
      </c>
      <c r="P815" s="310" t="s">
        <v>2898</v>
      </c>
      <c r="Q815" s="310" t="s">
        <v>2898</v>
      </c>
      <c r="R815" s="310" t="s">
        <v>2898</v>
      </c>
      <c r="S815" s="310" t="s">
        <v>2898</v>
      </c>
      <c r="T815" s="310" t="s">
        <v>2898</v>
      </c>
      <c r="U815" s="310" t="s">
        <v>2898</v>
      </c>
      <c r="V815" s="310" t="s">
        <v>2898</v>
      </c>
      <c r="W815" s="310" t="s">
        <v>2898</v>
      </c>
      <c r="X815" s="310" t="s">
        <v>2898</v>
      </c>
      <c r="Y815" s="310" t="s">
        <v>2898</v>
      </c>
      <c r="Z815" s="310" t="s">
        <v>2898</v>
      </c>
      <c r="AA815" s="310" t="s">
        <v>2898</v>
      </c>
      <c r="AB815" s="310" t="s">
        <v>2898</v>
      </c>
      <c r="AC815" s="310" t="s">
        <v>2898</v>
      </c>
      <c r="AD815" s="310" t="s">
        <v>2898</v>
      </c>
      <c r="AE815" s="310" t="s">
        <v>2898</v>
      </c>
      <c r="AF815" s="310" t="s">
        <v>2898</v>
      </c>
      <c r="AG815" s="310" t="s">
        <v>2898</v>
      </c>
      <c r="AH815" s="310" t="s">
        <v>2898</v>
      </c>
      <c r="AI815" s="310" t="s">
        <v>2898</v>
      </c>
      <c r="AJ815" s="310" t="s">
        <v>2898</v>
      </c>
      <c r="AK815" s="310" t="s">
        <v>2898</v>
      </c>
      <c r="AL815" s="310" t="s">
        <v>2898</v>
      </c>
    </row>
    <row r="816" spans="2:38" hidden="1" outlineLevel="1" x14ac:dyDescent="0.3">
      <c r="B816" s="695" t="s">
        <v>111</v>
      </c>
      <c r="C816" s="521" t="s">
        <v>3140</v>
      </c>
      <c r="D816" s="590" t="s">
        <v>2868</v>
      </c>
      <c r="E816" s="310" t="s">
        <v>2898</v>
      </c>
      <c r="F816" s="310" t="s">
        <v>2898</v>
      </c>
      <c r="G816" s="310" t="s">
        <v>2898</v>
      </c>
      <c r="H816" s="310" t="s">
        <v>2898</v>
      </c>
      <c r="I816" s="310" t="s">
        <v>2898</v>
      </c>
      <c r="J816" s="310" t="s">
        <v>2898</v>
      </c>
      <c r="K816" s="310" t="s">
        <v>2898</v>
      </c>
      <c r="L816" s="310" t="s">
        <v>2898</v>
      </c>
      <c r="M816" s="310" t="s">
        <v>2898</v>
      </c>
      <c r="N816" s="310" t="s">
        <v>2898</v>
      </c>
      <c r="O816" s="310" t="s">
        <v>2898</v>
      </c>
      <c r="P816" s="310" t="s">
        <v>2898</v>
      </c>
      <c r="Q816" s="310" t="s">
        <v>2898</v>
      </c>
      <c r="R816" s="310" t="s">
        <v>2898</v>
      </c>
      <c r="S816" s="310" t="s">
        <v>2898</v>
      </c>
      <c r="T816" s="310" t="s">
        <v>2898</v>
      </c>
      <c r="U816" s="310" t="s">
        <v>2898</v>
      </c>
      <c r="V816" s="310" t="s">
        <v>2898</v>
      </c>
      <c r="W816" s="310" t="s">
        <v>2898</v>
      </c>
      <c r="X816" s="310" t="s">
        <v>2898</v>
      </c>
      <c r="Y816" s="310" t="s">
        <v>2898</v>
      </c>
      <c r="Z816" s="310" t="s">
        <v>2898</v>
      </c>
      <c r="AA816" s="310" t="s">
        <v>2898</v>
      </c>
      <c r="AB816" s="310" t="s">
        <v>2898</v>
      </c>
      <c r="AC816" s="310" t="s">
        <v>2898</v>
      </c>
      <c r="AD816" s="310" t="s">
        <v>2898</v>
      </c>
      <c r="AE816" s="310" t="s">
        <v>2898</v>
      </c>
      <c r="AF816" s="310" t="s">
        <v>2898</v>
      </c>
      <c r="AG816" s="310" t="s">
        <v>2898</v>
      </c>
      <c r="AH816" s="310" t="s">
        <v>2898</v>
      </c>
      <c r="AI816" s="310" t="s">
        <v>2898</v>
      </c>
      <c r="AJ816" s="310" t="s">
        <v>2898</v>
      </c>
      <c r="AK816" s="310" t="s">
        <v>2898</v>
      </c>
      <c r="AL816" s="310" t="s">
        <v>2898</v>
      </c>
    </row>
    <row r="817" spans="2:38" hidden="1" outlineLevel="1" x14ac:dyDescent="0.3">
      <c r="B817" s="695" t="s">
        <v>1472</v>
      </c>
      <c r="C817" s="521" t="s">
        <v>3140</v>
      </c>
      <c r="D817" s="590" t="s">
        <v>2869</v>
      </c>
      <c r="E817" s="310" t="s">
        <v>2898</v>
      </c>
      <c r="F817" s="310" t="s">
        <v>2898</v>
      </c>
      <c r="G817" s="310" t="s">
        <v>2898</v>
      </c>
      <c r="H817" s="310" t="s">
        <v>2898</v>
      </c>
      <c r="I817" s="310" t="s">
        <v>2898</v>
      </c>
      <c r="J817" s="310" t="s">
        <v>2898</v>
      </c>
      <c r="K817" s="310" t="s">
        <v>2898</v>
      </c>
      <c r="L817" s="310" t="s">
        <v>2898</v>
      </c>
      <c r="M817" s="310" t="s">
        <v>2898</v>
      </c>
      <c r="N817" s="310" t="s">
        <v>2898</v>
      </c>
      <c r="O817" s="310" t="s">
        <v>2898</v>
      </c>
      <c r="P817" s="310" t="s">
        <v>2898</v>
      </c>
      <c r="Q817" s="310" t="s">
        <v>2898</v>
      </c>
      <c r="R817" s="310" t="s">
        <v>2898</v>
      </c>
      <c r="S817" s="310" t="s">
        <v>2898</v>
      </c>
      <c r="T817" s="310" t="s">
        <v>2898</v>
      </c>
      <c r="U817" s="310" t="s">
        <v>2898</v>
      </c>
      <c r="V817" s="310" t="s">
        <v>2898</v>
      </c>
      <c r="W817" s="310" t="s">
        <v>2898</v>
      </c>
      <c r="X817" s="310" t="s">
        <v>2898</v>
      </c>
      <c r="Y817" s="310" t="s">
        <v>2898</v>
      </c>
      <c r="Z817" s="310" t="s">
        <v>2898</v>
      </c>
      <c r="AA817" s="310" t="s">
        <v>2898</v>
      </c>
      <c r="AB817" s="310" t="s">
        <v>2898</v>
      </c>
      <c r="AC817" s="310" t="s">
        <v>2898</v>
      </c>
      <c r="AD817" s="310" t="s">
        <v>2898</v>
      </c>
      <c r="AE817" s="310" t="s">
        <v>2898</v>
      </c>
      <c r="AF817" s="310" t="s">
        <v>2898</v>
      </c>
      <c r="AG817" s="310" t="s">
        <v>2898</v>
      </c>
      <c r="AH817" s="310" t="s">
        <v>2898</v>
      </c>
      <c r="AI817" s="310" t="s">
        <v>2898</v>
      </c>
      <c r="AJ817" s="310" t="s">
        <v>2898</v>
      </c>
      <c r="AK817" s="310" t="s">
        <v>2898</v>
      </c>
      <c r="AL817" s="310" t="s">
        <v>2898</v>
      </c>
    </row>
    <row r="818" spans="2:38" hidden="1" outlineLevel="1" x14ac:dyDescent="0.3">
      <c r="B818" s="695" t="s">
        <v>2871</v>
      </c>
      <c r="C818" s="521" t="s">
        <v>3140</v>
      </c>
      <c r="D818" s="590" t="s">
        <v>2870</v>
      </c>
      <c r="E818" s="310" t="s">
        <v>2898</v>
      </c>
      <c r="F818" s="310" t="s">
        <v>2898</v>
      </c>
      <c r="G818" s="310" t="s">
        <v>2898</v>
      </c>
      <c r="H818" s="310" t="s">
        <v>2898</v>
      </c>
      <c r="I818" s="310" t="s">
        <v>2898</v>
      </c>
      <c r="J818" s="310" t="s">
        <v>2898</v>
      </c>
      <c r="K818" s="310" t="s">
        <v>2898</v>
      </c>
      <c r="L818" s="310" t="s">
        <v>2898</v>
      </c>
      <c r="M818" s="310" t="s">
        <v>2898</v>
      </c>
      <c r="N818" s="310" t="s">
        <v>2898</v>
      </c>
      <c r="O818" s="310" t="s">
        <v>2898</v>
      </c>
      <c r="P818" s="310" t="s">
        <v>2898</v>
      </c>
      <c r="Q818" s="310" t="s">
        <v>2898</v>
      </c>
      <c r="R818" s="310" t="s">
        <v>2898</v>
      </c>
      <c r="S818" s="310" t="s">
        <v>2898</v>
      </c>
      <c r="T818" s="310" t="s">
        <v>2898</v>
      </c>
      <c r="U818" s="310" t="s">
        <v>2898</v>
      </c>
      <c r="V818" s="310" t="s">
        <v>2898</v>
      </c>
      <c r="W818" s="310" t="s">
        <v>2898</v>
      </c>
      <c r="X818" s="310" t="s">
        <v>2898</v>
      </c>
      <c r="Y818" s="310" t="s">
        <v>2898</v>
      </c>
      <c r="Z818" s="310" t="s">
        <v>2898</v>
      </c>
      <c r="AA818" s="310" t="s">
        <v>2898</v>
      </c>
      <c r="AB818" s="310" t="s">
        <v>2898</v>
      </c>
      <c r="AC818" s="310" t="s">
        <v>2898</v>
      </c>
      <c r="AD818" s="310" t="s">
        <v>2898</v>
      </c>
      <c r="AE818" s="310" t="s">
        <v>2898</v>
      </c>
      <c r="AF818" s="310" t="s">
        <v>2898</v>
      </c>
      <c r="AG818" s="310" t="s">
        <v>2898</v>
      </c>
      <c r="AH818" s="310" t="s">
        <v>2898</v>
      </c>
      <c r="AI818" s="310" t="s">
        <v>2898</v>
      </c>
      <c r="AJ818" s="310" t="s">
        <v>2898</v>
      </c>
      <c r="AK818" s="310" t="s">
        <v>2898</v>
      </c>
      <c r="AL818" s="310" t="s">
        <v>2898</v>
      </c>
    </row>
    <row r="819" spans="2:38" hidden="1" outlineLevel="1" x14ac:dyDescent="0.3">
      <c r="B819" s="695" t="s">
        <v>2873</v>
      </c>
      <c r="C819" s="521" t="s">
        <v>3140</v>
      </c>
      <c r="D819" s="590" t="s">
        <v>2872</v>
      </c>
      <c r="E819" s="310" t="s">
        <v>2898</v>
      </c>
      <c r="F819" s="310" t="s">
        <v>2898</v>
      </c>
      <c r="G819" s="310" t="s">
        <v>2898</v>
      </c>
      <c r="H819" s="310" t="s">
        <v>2898</v>
      </c>
      <c r="I819" s="310" t="s">
        <v>2898</v>
      </c>
      <c r="J819" s="310" t="s">
        <v>2898</v>
      </c>
      <c r="K819" s="310" t="s">
        <v>2898</v>
      </c>
      <c r="L819" s="310" t="s">
        <v>2898</v>
      </c>
      <c r="M819" s="310" t="s">
        <v>2898</v>
      </c>
      <c r="N819" s="310" t="s">
        <v>2898</v>
      </c>
      <c r="O819" s="310" t="s">
        <v>2898</v>
      </c>
      <c r="P819" s="310" t="s">
        <v>2898</v>
      </c>
      <c r="Q819" s="310" t="s">
        <v>2898</v>
      </c>
      <c r="R819" s="310" t="s">
        <v>2898</v>
      </c>
      <c r="S819" s="310" t="s">
        <v>2898</v>
      </c>
      <c r="T819" s="310" t="s">
        <v>2898</v>
      </c>
      <c r="U819" s="310" t="s">
        <v>2898</v>
      </c>
      <c r="V819" s="310" t="s">
        <v>2898</v>
      </c>
      <c r="W819" s="310" t="s">
        <v>2898</v>
      </c>
      <c r="X819" s="310" t="s">
        <v>2898</v>
      </c>
      <c r="Y819" s="310" t="s">
        <v>2898</v>
      </c>
      <c r="Z819" s="310" t="s">
        <v>2898</v>
      </c>
      <c r="AA819" s="310" t="s">
        <v>2898</v>
      </c>
      <c r="AB819" s="310" t="s">
        <v>2898</v>
      </c>
      <c r="AC819" s="310" t="s">
        <v>2898</v>
      </c>
      <c r="AD819" s="310" t="s">
        <v>2898</v>
      </c>
      <c r="AE819" s="310" t="s">
        <v>2898</v>
      </c>
      <c r="AF819" s="310" t="s">
        <v>2898</v>
      </c>
      <c r="AG819" s="310" t="s">
        <v>2898</v>
      </c>
      <c r="AH819" s="310" t="s">
        <v>2898</v>
      </c>
      <c r="AI819" s="310" t="s">
        <v>2898</v>
      </c>
      <c r="AJ819" s="310" t="s">
        <v>2898</v>
      </c>
      <c r="AK819" s="310" t="s">
        <v>2898</v>
      </c>
      <c r="AL819" s="310" t="s">
        <v>2898</v>
      </c>
    </row>
    <row r="820" spans="2:38" hidden="1" outlineLevel="1" x14ac:dyDescent="0.3">
      <c r="B820" s="695" t="s">
        <v>2875</v>
      </c>
      <c r="C820" s="521" t="s">
        <v>3140</v>
      </c>
      <c r="D820" s="590" t="s">
        <v>2874</v>
      </c>
      <c r="E820" s="310" t="s">
        <v>2898</v>
      </c>
      <c r="F820" s="310" t="s">
        <v>2898</v>
      </c>
      <c r="G820" s="310" t="s">
        <v>2898</v>
      </c>
      <c r="H820" s="310" t="s">
        <v>2898</v>
      </c>
      <c r="I820" s="310" t="s">
        <v>2898</v>
      </c>
      <c r="J820" s="310" t="s">
        <v>2898</v>
      </c>
      <c r="K820" s="310" t="s">
        <v>2898</v>
      </c>
      <c r="L820" s="310" t="s">
        <v>2898</v>
      </c>
      <c r="M820" s="310" t="s">
        <v>2898</v>
      </c>
      <c r="N820" s="310" t="s">
        <v>2898</v>
      </c>
      <c r="O820" s="310" t="s">
        <v>2898</v>
      </c>
      <c r="P820" s="310" t="s">
        <v>2898</v>
      </c>
      <c r="Q820" s="310" t="s">
        <v>2898</v>
      </c>
      <c r="R820" s="310" t="s">
        <v>2898</v>
      </c>
      <c r="S820" s="310" t="s">
        <v>2898</v>
      </c>
      <c r="T820" s="310" t="s">
        <v>2898</v>
      </c>
      <c r="U820" s="310" t="s">
        <v>2898</v>
      </c>
      <c r="V820" s="310" t="s">
        <v>2898</v>
      </c>
      <c r="W820" s="310" t="s">
        <v>2898</v>
      </c>
      <c r="X820" s="310" t="s">
        <v>2898</v>
      </c>
      <c r="Y820" s="310" t="s">
        <v>2898</v>
      </c>
      <c r="Z820" s="310" t="s">
        <v>2898</v>
      </c>
      <c r="AA820" s="310" t="s">
        <v>2898</v>
      </c>
      <c r="AB820" s="310" t="s">
        <v>2898</v>
      </c>
      <c r="AC820" s="310" t="s">
        <v>2898</v>
      </c>
      <c r="AD820" s="310" t="s">
        <v>2898</v>
      </c>
      <c r="AE820" s="310" t="s">
        <v>2898</v>
      </c>
      <c r="AF820" s="310" t="s">
        <v>2898</v>
      </c>
      <c r="AG820" s="310" t="s">
        <v>2898</v>
      </c>
      <c r="AH820" s="310" t="s">
        <v>2898</v>
      </c>
      <c r="AI820" s="310" t="s">
        <v>2898</v>
      </c>
      <c r="AJ820" s="310" t="s">
        <v>2898</v>
      </c>
      <c r="AK820" s="310" t="s">
        <v>2898</v>
      </c>
      <c r="AL820" s="310" t="s">
        <v>2898</v>
      </c>
    </row>
    <row r="821" spans="2:38" hidden="1" outlineLevel="1" x14ac:dyDescent="0.3">
      <c r="B821" s="695" t="s">
        <v>2877</v>
      </c>
      <c r="C821" s="521" t="s">
        <v>3140</v>
      </c>
      <c r="D821" s="590" t="s">
        <v>2876</v>
      </c>
      <c r="E821" s="310" t="s">
        <v>2898</v>
      </c>
      <c r="F821" s="310" t="s">
        <v>2898</v>
      </c>
      <c r="G821" s="310" t="s">
        <v>2898</v>
      </c>
      <c r="H821" s="310" t="s">
        <v>2898</v>
      </c>
      <c r="I821" s="310" t="s">
        <v>2898</v>
      </c>
      <c r="J821" s="310" t="s">
        <v>2898</v>
      </c>
      <c r="K821" s="310" t="s">
        <v>2898</v>
      </c>
      <c r="L821" s="310" t="s">
        <v>2898</v>
      </c>
      <c r="M821" s="310" t="s">
        <v>2898</v>
      </c>
      <c r="N821" s="310" t="s">
        <v>2898</v>
      </c>
      <c r="O821" s="310" t="s">
        <v>2898</v>
      </c>
      <c r="P821" s="310" t="s">
        <v>2898</v>
      </c>
      <c r="Q821" s="310" t="s">
        <v>2898</v>
      </c>
      <c r="R821" s="310" t="s">
        <v>2898</v>
      </c>
      <c r="S821" s="310" t="s">
        <v>2898</v>
      </c>
      <c r="T821" s="310" t="s">
        <v>2898</v>
      </c>
      <c r="U821" s="310" t="s">
        <v>2898</v>
      </c>
      <c r="V821" s="310" t="s">
        <v>2898</v>
      </c>
      <c r="W821" s="310" t="s">
        <v>2898</v>
      </c>
      <c r="X821" s="310" t="s">
        <v>2898</v>
      </c>
      <c r="Y821" s="310" t="s">
        <v>2898</v>
      </c>
      <c r="Z821" s="310" t="s">
        <v>2898</v>
      </c>
      <c r="AA821" s="310" t="s">
        <v>2898</v>
      </c>
      <c r="AB821" s="310" t="s">
        <v>2898</v>
      </c>
      <c r="AC821" s="310" t="s">
        <v>2898</v>
      </c>
      <c r="AD821" s="310" t="s">
        <v>2898</v>
      </c>
      <c r="AE821" s="310" t="s">
        <v>2898</v>
      </c>
      <c r="AF821" s="310" t="s">
        <v>2898</v>
      </c>
      <c r="AG821" s="310" t="s">
        <v>2898</v>
      </c>
      <c r="AH821" s="310" t="s">
        <v>2898</v>
      </c>
      <c r="AI821" s="310" t="s">
        <v>2898</v>
      </c>
      <c r="AJ821" s="310" t="s">
        <v>2898</v>
      </c>
      <c r="AK821" s="310" t="s">
        <v>2898</v>
      </c>
      <c r="AL821" s="310" t="s">
        <v>2898</v>
      </c>
    </row>
    <row r="822" spans="2:38" hidden="1" outlineLevel="1" x14ac:dyDescent="0.3">
      <c r="B822" s="695"/>
      <c r="C822" s="308"/>
      <c r="D822" s="590"/>
      <c r="E822" s="308"/>
      <c r="F822" s="522"/>
      <c r="G822" s="522"/>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c r="AJ822" s="308"/>
      <c r="AK822" s="308"/>
      <c r="AL822" s="308"/>
    </row>
    <row r="823" spans="2:38" hidden="1" outlineLevel="1" x14ac:dyDescent="0.3">
      <c r="C823" s="521" t="s">
        <v>3140</v>
      </c>
      <c r="D823" s="590" t="s">
        <v>2878</v>
      </c>
      <c r="E823" s="310" t="s">
        <v>2898</v>
      </c>
      <c r="F823" s="310" t="s">
        <v>2898</v>
      </c>
      <c r="G823" s="310" t="s">
        <v>2898</v>
      </c>
      <c r="H823" s="310" t="s">
        <v>2898</v>
      </c>
      <c r="I823" s="310" t="s">
        <v>2898</v>
      </c>
      <c r="J823" s="310" t="s">
        <v>2898</v>
      </c>
      <c r="K823" s="310" t="s">
        <v>2898</v>
      </c>
      <c r="L823" s="310" t="s">
        <v>2898</v>
      </c>
      <c r="M823" s="310" t="s">
        <v>2898</v>
      </c>
      <c r="N823" s="310" t="s">
        <v>2898</v>
      </c>
      <c r="O823" s="310" t="s">
        <v>2898</v>
      </c>
      <c r="P823" s="310" t="s">
        <v>2898</v>
      </c>
      <c r="Q823" s="310" t="s">
        <v>2898</v>
      </c>
      <c r="R823" s="310" t="s">
        <v>2898</v>
      </c>
      <c r="S823" s="310" t="s">
        <v>2898</v>
      </c>
      <c r="T823" s="310" t="s">
        <v>2898</v>
      </c>
      <c r="U823" s="310" t="s">
        <v>2898</v>
      </c>
      <c r="V823" s="310" t="s">
        <v>2898</v>
      </c>
      <c r="W823" s="310" t="s">
        <v>2898</v>
      </c>
      <c r="X823" s="310" t="s">
        <v>2898</v>
      </c>
      <c r="Y823" s="310" t="s">
        <v>2898</v>
      </c>
      <c r="Z823" s="310" t="s">
        <v>2898</v>
      </c>
      <c r="AA823" s="310" t="s">
        <v>2898</v>
      </c>
      <c r="AB823" s="310" t="s">
        <v>2898</v>
      </c>
      <c r="AC823" s="310" t="s">
        <v>2898</v>
      </c>
      <c r="AD823" s="310" t="s">
        <v>2898</v>
      </c>
      <c r="AE823" s="310" t="s">
        <v>2898</v>
      </c>
      <c r="AF823" s="310" t="s">
        <v>2898</v>
      </c>
      <c r="AG823" s="310" t="s">
        <v>2898</v>
      </c>
      <c r="AH823" s="310" t="s">
        <v>2898</v>
      </c>
      <c r="AI823" s="310" t="s">
        <v>2898</v>
      </c>
      <c r="AJ823" s="310" t="s">
        <v>2898</v>
      </c>
      <c r="AK823" s="310" t="s">
        <v>2898</v>
      </c>
      <c r="AL823" s="310" t="s">
        <v>2898</v>
      </c>
    </row>
    <row r="824" spans="2:38" hidden="1" outlineLevel="1" x14ac:dyDescent="0.3">
      <c r="C824" s="521" t="s">
        <v>3140</v>
      </c>
      <c r="D824" s="590" t="s">
        <v>2879</v>
      </c>
      <c r="E824" s="310" t="s">
        <v>2898</v>
      </c>
      <c r="F824" s="310" t="s">
        <v>2898</v>
      </c>
      <c r="G824" s="310" t="s">
        <v>2898</v>
      </c>
      <c r="H824" s="310" t="s">
        <v>2898</v>
      </c>
      <c r="I824" s="310" t="s">
        <v>2898</v>
      </c>
      <c r="J824" s="310" t="s">
        <v>2898</v>
      </c>
      <c r="K824" s="310" t="s">
        <v>2898</v>
      </c>
      <c r="L824" s="310" t="s">
        <v>2898</v>
      </c>
      <c r="M824" s="310" t="s">
        <v>2898</v>
      </c>
      <c r="N824" s="310" t="s">
        <v>2898</v>
      </c>
      <c r="O824" s="310" t="s">
        <v>2898</v>
      </c>
      <c r="P824" s="310" t="s">
        <v>2898</v>
      </c>
      <c r="Q824" s="310" t="s">
        <v>2898</v>
      </c>
      <c r="R824" s="310" t="s">
        <v>2898</v>
      </c>
      <c r="S824" s="310" t="s">
        <v>2898</v>
      </c>
      <c r="T824" s="310" t="s">
        <v>2898</v>
      </c>
      <c r="U824" s="310" t="s">
        <v>2898</v>
      </c>
      <c r="V824" s="310" t="s">
        <v>2898</v>
      </c>
      <c r="W824" s="310" t="s">
        <v>2898</v>
      </c>
      <c r="X824" s="310" t="s">
        <v>2898</v>
      </c>
      <c r="Y824" s="310" t="s">
        <v>2898</v>
      </c>
      <c r="Z824" s="310" t="s">
        <v>2898</v>
      </c>
      <c r="AA824" s="310" t="s">
        <v>2898</v>
      </c>
      <c r="AB824" s="310" t="s">
        <v>2898</v>
      </c>
      <c r="AC824" s="310" t="s">
        <v>2898</v>
      </c>
      <c r="AD824" s="310" t="s">
        <v>2898</v>
      </c>
      <c r="AE824" s="310" t="s">
        <v>2898</v>
      </c>
      <c r="AF824" s="310" t="s">
        <v>2898</v>
      </c>
      <c r="AG824" s="310" t="s">
        <v>2898</v>
      </c>
      <c r="AH824" s="310" t="s">
        <v>2898</v>
      </c>
      <c r="AI824" s="310" t="s">
        <v>2898</v>
      </c>
      <c r="AJ824" s="310" t="s">
        <v>2898</v>
      </c>
      <c r="AK824" s="310" t="s">
        <v>2898</v>
      </c>
      <c r="AL824" s="310" t="s">
        <v>2898</v>
      </c>
    </row>
    <row r="825" spans="2:38" hidden="1" outlineLevel="1" x14ac:dyDescent="0.3">
      <c r="C825" s="521" t="s">
        <v>3140</v>
      </c>
      <c r="D825" s="590" t="s">
        <v>2881</v>
      </c>
      <c r="E825" s="310" t="s">
        <v>2898</v>
      </c>
      <c r="F825" s="310" t="s">
        <v>2898</v>
      </c>
      <c r="G825" s="310" t="s">
        <v>2898</v>
      </c>
      <c r="H825" s="310" t="s">
        <v>2898</v>
      </c>
      <c r="I825" s="310" t="s">
        <v>2898</v>
      </c>
      <c r="J825" s="310" t="s">
        <v>2898</v>
      </c>
      <c r="K825" s="310" t="s">
        <v>2898</v>
      </c>
      <c r="L825" s="310" t="s">
        <v>2898</v>
      </c>
      <c r="M825" s="310" t="s">
        <v>2898</v>
      </c>
      <c r="N825" s="310" t="s">
        <v>2898</v>
      </c>
      <c r="O825" s="310" t="s">
        <v>2898</v>
      </c>
      <c r="P825" s="310" t="s">
        <v>2898</v>
      </c>
      <c r="Q825" s="310" t="s">
        <v>2898</v>
      </c>
      <c r="R825" s="310" t="s">
        <v>2898</v>
      </c>
      <c r="S825" s="310" t="s">
        <v>2898</v>
      </c>
      <c r="T825" s="310" t="s">
        <v>2898</v>
      </c>
      <c r="U825" s="310" t="s">
        <v>2898</v>
      </c>
      <c r="V825" s="310" t="s">
        <v>2898</v>
      </c>
      <c r="W825" s="310" t="s">
        <v>2898</v>
      </c>
      <c r="X825" s="310" t="s">
        <v>2898</v>
      </c>
      <c r="Y825" s="310" t="s">
        <v>2898</v>
      </c>
      <c r="Z825" s="310" t="s">
        <v>2898</v>
      </c>
      <c r="AA825" s="310" t="s">
        <v>2898</v>
      </c>
      <c r="AB825" s="310" t="s">
        <v>2898</v>
      </c>
      <c r="AC825" s="310" t="s">
        <v>2898</v>
      </c>
      <c r="AD825" s="310" t="s">
        <v>2898</v>
      </c>
      <c r="AE825" s="310" t="s">
        <v>2898</v>
      </c>
      <c r="AF825" s="310" t="s">
        <v>2898</v>
      </c>
      <c r="AG825" s="310" t="s">
        <v>2898</v>
      </c>
      <c r="AH825" s="310" t="s">
        <v>2898</v>
      </c>
      <c r="AI825" s="310" t="s">
        <v>2898</v>
      </c>
      <c r="AJ825" s="310" t="s">
        <v>2898</v>
      </c>
      <c r="AK825" s="310" t="s">
        <v>2898</v>
      </c>
      <c r="AL825" s="310" t="s">
        <v>2898</v>
      </c>
    </row>
    <row r="826" spans="2:38" hidden="1" outlineLevel="1" x14ac:dyDescent="0.3">
      <c r="C826" s="308"/>
      <c r="D826" s="590"/>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c r="AJ826" s="308"/>
      <c r="AK826" s="308"/>
      <c r="AL826" s="308"/>
    </row>
    <row r="827" spans="2:38" hidden="1" outlineLevel="1" x14ac:dyDescent="0.3">
      <c r="C827" s="521" t="s">
        <v>3140</v>
      </c>
      <c r="D827" s="590" t="s">
        <v>2882</v>
      </c>
      <c r="E827" s="310" t="s">
        <v>2898</v>
      </c>
      <c r="F827" s="310" t="s">
        <v>2898</v>
      </c>
      <c r="G827" s="310" t="s">
        <v>2898</v>
      </c>
      <c r="H827" s="310" t="s">
        <v>2898</v>
      </c>
      <c r="I827" s="310" t="s">
        <v>2898</v>
      </c>
      <c r="J827" s="310" t="s">
        <v>2898</v>
      </c>
      <c r="K827" s="310" t="s">
        <v>2898</v>
      </c>
      <c r="L827" s="310" t="s">
        <v>2898</v>
      </c>
      <c r="M827" s="310" t="s">
        <v>2898</v>
      </c>
      <c r="N827" s="310" t="s">
        <v>2898</v>
      </c>
      <c r="O827" s="310" t="s">
        <v>2898</v>
      </c>
      <c r="P827" s="310" t="s">
        <v>2898</v>
      </c>
      <c r="Q827" s="310" t="s">
        <v>2898</v>
      </c>
      <c r="R827" s="310" t="s">
        <v>2898</v>
      </c>
      <c r="S827" s="310" t="s">
        <v>2898</v>
      </c>
      <c r="T827" s="310" t="s">
        <v>2898</v>
      </c>
      <c r="U827" s="310" t="s">
        <v>2898</v>
      </c>
      <c r="V827" s="310" t="s">
        <v>2898</v>
      </c>
      <c r="W827" s="310" t="s">
        <v>2898</v>
      </c>
      <c r="X827" s="310" t="s">
        <v>2898</v>
      </c>
      <c r="Y827" s="310" t="s">
        <v>2898</v>
      </c>
      <c r="Z827" s="310" t="s">
        <v>2898</v>
      </c>
      <c r="AA827" s="310" t="s">
        <v>2898</v>
      </c>
      <c r="AB827" s="310" t="s">
        <v>2898</v>
      </c>
      <c r="AC827" s="310" t="s">
        <v>2898</v>
      </c>
      <c r="AD827" s="310" t="s">
        <v>2898</v>
      </c>
      <c r="AE827" s="310" t="s">
        <v>2898</v>
      </c>
      <c r="AF827" s="310" t="s">
        <v>2898</v>
      </c>
      <c r="AG827" s="310" t="s">
        <v>2898</v>
      </c>
      <c r="AH827" s="310" t="s">
        <v>2898</v>
      </c>
      <c r="AI827" s="310" t="s">
        <v>2898</v>
      </c>
      <c r="AJ827" s="310" t="s">
        <v>2898</v>
      </c>
      <c r="AK827" s="310" t="s">
        <v>2898</v>
      </c>
      <c r="AL827" s="310" t="s">
        <v>2898</v>
      </c>
    </row>
    <row r="828" spans="2:38" hidden="1" outlineLevel="1" x14ac:dyDescent="0.3"/>
    <row r="829" spans="2:38" collapsed="1" x14ac:dyDescent="0.3">
      <c r="B829" s="667" t="s">
        <v>2903</v>
      </c>
    </row>
    <row r="830" spans="2:38" x14ac:dyDescent="0.3">
      <c r="B830" s="310"/>
      <c r="C830" s="309" t="s">
        <v>243</v>
      </c>
      <c r="D830" s="309" t="s">
        <v>244</v>
      </c>
      <c r="E830" s="309" t="s">
        <v>245</v>
      </c>
      <c r="F830" s="309" t="s">
        <v>246</v>
      </c>
      <c r="G830" s="309" t="s">
        <v>247</v>
      </c>
      <c r="H830" s="309" t="s">
        <v>248</v>
      </c>
      <c r="I830" s="309" t="s">
        <v>249</v>
      </c>
      <c r="J830" s="309" t="s">
        <v>250</v>
      </c>
      <c r="K830" s="309" t="s">
        <v>251</v>
      </c>
      <c r="L830" s="309" t="s">
        <v>252</v>
      </c>
      <c r="M830" s="309" t="s">
        <v>253</v>
      </c>
      <c r="N830" s="309" t="s">
        <v>254</v>
      </c>
      <c r="O830" s="309" t="s">
        <v>255</v>
      </c>
      <c r="P830" s="309" t="s">
        <v>256</v>
      </c>
      <c r="Q830" s="309" t="s">
        <v>257</v>
      </c>
      <c r="R830" s="309" t="s">
        <v>258</v>
      </c>
      <c r="S830" s="309" t="s">
        <v>259</v>
      </c>
      <c r="T830" s="309" t="s">
        <v>260</v>
      </c>
      <c r="U830" s="309" t="s">
        <v>261</v>
      </c>
      <c r="V830" s="309" t="s">
        <v>262</v>
      </c>
      <c r="W830" s="309" t="s">
        <v>263</v>
      </c>
      <c r="X830" s="309" t="s">
        <v>264</v>
      </c>
      <c r="Y830" s="309" t="s">
        <v>265</v>
      </c>
      <c r="Z830" s="309" t="s">
        <v>266</v>
      </c>
    </row>
    <row r="831" spans="2:38" hidden="1" outlineLevel="1" x14ac:dyDescent="0.3">
      <c r="B831" s="308" t="s">
        <v>3850</v>
      </c>
      <c r="C831" s="310" t="s">
        <v>2898</v>
      </c>
      <c r="D831" s="310" t="s">
        <v>2898</v>
      </c>
      <c r="E831" s="310" t="s">
        <v>2898</v>
      </c>
      <c r="F831" s="310" t="s">
        <v>2898</v>
      </c>
      <c r="G831" s="310" t="s">
        <v>2898</v>
      </c>
      <c r="H831" s="310" t="s">
        <v>2898</v>
      </c>
      <c r="I831" s="310" t="s">
        <v>2898</v>
      </c>
      <c r="J831" s="310" t="s">
        <v>2898</v>
      </c>
      <c r="K831" s="310" t="s">
        <v>2898</v>
      </c>
      <c r="L831" s="310" t="s">
        <v>2898</v>
      </c>
      <c r="M831" s="310" t="s">
        <v>2898</v>
      </c>
      <c r="N831" s="310" t="s">
        <v>2898</v>
      </c>
      <c r="O831" s="310" t="s">
        <v>2898</v>
      </c>
      <c r="P831" s="310" t="s">
        <v>2898</v>
      </c>
      <c r="Q831" s="310" t="s">
        <v>2898</v>
      </c>
      <c r="R831" s="310" t="s">
        <v>2898</v>
      </c>
      <c r="S831" s="310" t="s">
        <v>2898</v>
      </c>
      <c r="T831" s="310" t="s">
        <v>2898</v>
      </c>
      <c r="U831" s="310" t="s">
        <v>2898</v>
      </c>
      <c r="V831" s="310" t="s">
        <v>2898</v>
      </c>
      <c r="W831" s="310" t="s">
        <v>2898</v>
      </c>
      <c r="X831" s="310" t="s">
        <v>2898</v>
      </c>
      <c r="Y831" s="310" t="s">
        <v>2898</v>
      </c>
      <c r="Z831" s="310" t="s">
        <v>2898</v>
      </c>
    </row>
    <row r="832" spans="2:38" hidden="1" outlineLevel="1" x14ac:dyDescent="0.3">
      <c r="B832" s="308" t="s">
        <v>3851</v>
      </c>
      <c r="C832" s="310" t="s">
        <v>2898</v>
      </c>
      <c r="D832" s="310" t="s">
        <v>2898</v>
      </c>
      <c r="E832" s="310" t="s">
        <v>2898</v>
      </c>
      <c r="F832" s="310" t="s">
        <v>2898</v>
      </c>
      <c r="G832" s="310" t="s">
        <v>2898</v>
      </c>
      <c r="H832" s="310" t="s">
        <v>2898</v>
      </c>
      <c r="I832" s="310" t="s">
        <v>2898</v>
      </c>
      <c r="J832" s="310" t="s">
        <v>2898</v>
      </c>
      <c r="K832" s="310" t="s">
        <v>2898</v>
      </c>
      <c r="L832" s="310" t="s">
        <v>2898</v>
      </c>
      <c r="M832" s="310" t="s">
        <v>2898</v>
      </c>
      <c r="N832" s="310" t="s">
        <v>2898</v>
      </c>
      <c r="O832" s="310" t="s">
        <v>2898</v>
      </c>
      <c r="P832" s="310" t="s">
        <v>2898</v>
      </c>
      <c r="Q832" s="310" t="s">
        <v>2898</v>
      </c>
      <c r="R832" s="310" t="s">
        <v>2898</v>
      </c>
      <c r="S832" s="310" t="s">
        <v>2898</v>
      </c>
      <c r="T832" s="310" t="s">
        <v>2898</v>
      </c>
      <c r="U832" s="310" t="s">
        <v>2898</v>
      </c>
      <c r="V832" s="310" t="s">
        <v>2898</v>
      </c>
      <c r="W832" s="310" t="s">
        <v>2898</v>
      </c>
      <c r="X832" s="310" t="s">
        <v>2898</v>
      </c>
      <c r="Y832" s="310" t="s">
        <v>2898</v>
      </c>
      <c r="Z832" s="310" t="s">
        <v>2898</v>
      </c>
    </row>
    <row r="833" spans="2:26" hidden="1" outlineLevel="1" x14ac:dyDescent="0.3">
      <c r="B833" s="308" t="s">
        <v>3852</v>
      </c>
      <c r="C833" s="310" t="s">
        <v>2898</v>
      </c>
      <c r="D833" s="310" t="s">
        <v>2898</v>
      </c>
      <c r="E833" s="310" t="s">
        <v>2898</v>
      </c>
      <c r="F833" s="310" t="s">
        <v>2898</v>
      </c>
      <c r="G833" s="310" t="s">
        <v>2898</v>
      </c>
      <c r="H833" s="310" t="s">
        <v>2898</v>
      </c>
      <c r="I833" s="310" t="s">
        <v>2898</v>
      </c>
      <c r="J833" s="310" t="s">
        <v>2898</v>
      </c>
      <c r="K833" s="310" t="s">
        <v>2898</v>
      </c>
      <c r="L833" s="310" t="s">
        <v>2898</v>
      </c>
      <c r="M833" s="310" t="s">
        <v>2898</v>
      </c>
      <c r="N833" s="310" t="s">
        <v>2898</v>
      </c>
      <c r="O833" s="310" t="s">
        <v>2898</v>
      </c>
      <c r="P833" s="310" t="s">
        <v>2898</v>
      </c>
      <c r="Q833" s="310" t="s">
        <v>2898</v>
      </c>
      <c r="R833" s="310" t="s">
        <v>2898</v>
      </c>
      <c r="S833" s="310" t="s">
        <v>2898</v>
      </c>
      <c r="T833" s="310" t="s">
        <v>2898</v>
      </c>
      <c r="U833" s="310" t="s">
        <v>2898</v>
      </c>
      <c r="V833" s="310" t="s">
        <v>2898</v>
      </c>
      <c r="W833" s="310" t="s">
        <v>2898</v>
      </c>
      <c r="X833" s="310" t="s">
        <v>2898</v>
      </c>
      <c r="Y833" s="310" t="s">
        <v>2898</v>
      </c>
      <c r="Z833" s="310" t="s">
        <v>2898</v>
      </c>
    </row>
    <row r="834" spans="2:26" hidden="1" outlineLevel="1" x14ac:dyDescent="0.3">
      <c r="B834" s="308" t="s">
        <v>3853</v>
      </c>
      <c r="C834" s="310" t="s">
        <v>2898</v>
      </c>
      <c r="D834" s="310" t="s">
        <v>2898</v>
      </c>
      <c r="E834" s="310" t="s">
        <v>2898</v>
      </c>
      <c r="F834" s="310" t="s">
        <v>2898</v>
      </c>
      <c r="G834" s="310" t="s">
        <v>2898</v>
      </c>
      <c r="H834" s="310" t="s">
        <v>2898</v>
      </c>
      <c r="I834" s="310" t="s">
        <v>2898</v>
      </c>
      <c r="J834" s="310" t="s">
        <v>2898</v>
      </c>
      <c r="K834" s="310" t="s">
        <v>2898</v>
      </c>
      <c r="L834" s="310" t="s">
        <v>2898</v>
      </c>
      <c r="M834" s="310" t="s">
        <v>2898</v>
      </c>
      <c r="N834" s="310" t="s">
        <v>2898</v>
      </c>
      <c r="O834" s="310" t="s">
        <v>2898</v>
      </c>
      <c r="P834" s="310" t="s">
        <v>2898</v>
      </c>
      <c r="Q834" s="310" t="s">
        <v>2898</v>
      </c>
      <c r="R834" s="310" t="s">
        <v>2898</v>
      </c>
      <c r="S834" s="310" t="s">
        <v>2898</v>
      </c>
      <c r="T834" s="310" t="s">
        <v>2898</v>
      </c>
      <c r="U834" s="310" t="s">
        <v>2898</v>
      </c>
      <c r="V834" s="310" t="s">
        <v>2898</v>
      </c>
      <c r="W834" s="310" t="s">
        <v>2898</v>
      </c>
      <c r="X834" s="310" t="s">
        <v>2898</v>
      </c>
      <c r="Y834" s="310" t="s">
        <v>2898</v>
      </c>
      <c r="Z834" s="310" t="s">
        <v>2898</v>
      </c>
    </row>
    <row r="835" spans="2:26" hidden="1" outlineLevel="1" x14ac:dyDescent="0.3">
      <c r="B835" s="308" t="s">
        <v>3854</v>
      </c>
      <c r="C835" s="310" t="s">
        <v>2898</v>
      </c>
      <c r="D835" s="310" t="s">
        <v>2898</v>
      </c>
      <c r="E835" s="310" t="s">
        <v>2898</v>
      </c>
      <c r="F835" s="310" t="s">
        <v>2898</v>
      </c>
      <c r="G835" s="310" t="s">
        <v>2898</v>
      </c>
      <c r="H835" s="310" t="s">
        <v>2898</v>
      </c>
      <c r="I835" s="310" t="s">
        <v>2898</v>
      </c>
      <c r="J835" s="310" t="s">
        <v>2898</v>
      </c>
      <c r="K835" s="310" t="s">
        <v>2898</v>
      </c>
      <c r="L835" s="310" t="s">
        <v>2898</v>
      </c>
      <c r="M835" s="310" t="s">
        <v>2898</v>
      </c>
      <c r="N835" s="310" t="s">
        <v>2898</v>
      </c>
      <c r="O835" s="310" t="s">
        <v>2898</v>
      </c>
      <c r="P835" s="310" t="s">
        <v>2898</v>
      </c>
      <c r="Q835" s="310" t="s">
        <v>2898</v>
      </c>
      <c r="R835" s="310" t="s">
        <v>2898</v>
      </c>
      <c r="S835" s="310" t="s">
        <v>2898</v>
      </c>
      <c r="T835" s="310" t="s">
        <v>2898</v>
      </c>
      <c r="U835" s="310" t="s">
        <v>2898</v>
      </c>
      <c r="V835" s="310" t="s">
        <v>2898</v>
      </c>
      <c r="W835" s="310" t="s">
        <v>2898</v>
      </c>
      <c r="X835" s="310" t="s">
        <v>2898</v>
      </c>
      <c r="Y835" s="310" t="s">
        <v>2898</v>
      </c>
      <c r="Z835" s="310" t="s">
        <v>2898</v>
      </c>
    </row>
    <row r="836" spans="2:26" hidden="1" outlineLevel="1" x14ac:dyDescent="0.3">
      <c r="B836" s="308" t="s">
        <v>3855</v>
      </c>
      <c r="C836" s="310" t="s">
        <v>2898</v>
      </c>
      <c r="D836" s="310" t="s">
        <v>2898</v>
      </c>
      <c r="E836" s="310" t="s">
        <v>2898</v>
      </c>
      <c r="F836" s="310" t="s">
        <v>2898</v>
      </c>
      <c r="G836" s="310" t="s">
        <v>2898</v>
      </c>
      <c r="H836" s="310" t="s">
        <v>2898</v>
      </c>
      <c r="I836" s="310" t="s">
        <v>2898</v>
      </c>
      <c r="J836" s="310" t="s">
        <v>2898</v>
      </c>
      <c r="K836" s="310" t="s">
        <v>2898</v>
      </c>
      <c r="L836" s="310" t="s">
        <v>2898</v>
      </c>
      <c r="M836" s="310" t="s">
        <v>2898</v>
      </c>
      <c r="N836" s="310" t="s">
        <v>2898</v>
      </c>
      <c r="O836" s="310" t="s">
        <v>2898</v>
      </c>
      <c r="P836" s="310" t="s">
        <v>2898</v>
      </c>
      <c r="Q836" s="310" t="s">
        <v>2898</v>
      </c>
      <c r="R836" s="310" t="s">
        <v>2898</v>
      </c>
      <c r="S836" s="310" t="s">
        <v>2898</v>
      </c>
      <c r="T836" s="310" t="s">
        <v>2898</v>
      </c>
      <c r="U836" s="310" t="s">
        <v>2898</v>
      </c>
      <c r="V836" s="310" t="s">
        <v>2898</v>
      </c>
      <c r="W836" s="310" t="s">
        <v>2898</v>
      </c>
      <c r="X836" s="310" t="s">
        <v>2898</v>
      </c>
      <c r="Y836" s="310" t="s">
        <v>2898</v>
      </c>
      <c r="Z836" s="310" t="s">
        <v>2898</v>
      </c>
    </row>
    <row r="837" spans="2:26" hidden="1" outlineLevel="1" x14ac:dyDescent="0.3">
      <c r="B837" s="308" t="s">
        <v>3856</v>
      </c>
      <c r="C837" s="310" t="s">
        <v>2898</v>
      </c>
      <c r="D837" s="310" t="s">
        <v>2898</v>
      </c>
      <c r="E837" s="310" t="s">
        <v>2898</v>
      </c>
      <c r="F837" s="310" t="s">
        <v>2898</v>
      </c>
      <c r="G837" s="310" t="s">
        <v>2898</v>
      </c>
      <c r="H837" s="310" t="s">
        <v>2898</v>
      </c>
      <c r="I837" s="310" t="s">
        <v>2898</v>
      </c>
      <c r="J837" s="310" t="s">
        <v>2898</v>
      </c>
      <c r="K837" s="310" t="s">
        <v>2898</v>
      </c>
      <c r="L837" s="310" t="s">
        <v>2898</v>
      </c>
      <c r="M837" s="310" t="s">
        <v>2898</v>
      </c>
      <c r="N837" s="310" t="s">
        <v>2898</v>
      </c>
      <c r="O837" s="310" t="s">
        <v>2898</v>
      </c>
      <c r="P837" s="310" t="s">
        <v>2898</v>
      </c>
      <c r="Q837" s="310" t="s">
        <v>2898</v>
      </c>
      <c r="R837" s="310" t="s">
        <v>2898</v>
      </c>
      <c r="S837" s="310" t="s">
        <v>2898</v>
      </c>
      <c r="T837" s="310" t="s">
        <v>2898</v>
      </c>
      <c r="U837" s="310" t="s">
        <v>2898</v>
      </c>
      <c r="V837" s="310" t="s">
        <v>2898</v>
      </c>
      <c r="W837" s="310" t="s">
        <v>2898</v>
      </c>
      <c r="X837" s="310" t="s">
        <v>2898</v>
      </c>
      <c r="Y837" s="310" t="s">
        <v>2898</v>
      </c>
      <c r="Z837" s="310" t="s">
        <v>2898</v>
      </c>
    </row>
    <row r="838" spans="2:26" hidden="1" outlineLevel="1" x14ac:dyDescent="0.3">
      <c r="B838" s="308" t="s">
        <v>3857</v>
      </c>
      <c r="C838" s="310" t="s">
        <v>2898</v>
      </c>
      <c r="D838" s="310" t="s">
        <v>2898</v>
      </c>
      <c r="E838" s="310" t="s">
        <v>2898</v>
      </c>
      <c r="F838" s="310" t="s">
        <v>2898</v>
      </c>
      <c r="G838" s="310" t="s">
        <v>2898</v>
      </c>
      <c r="H838" s="310" t="s">
        <v>2898</v>
      </c>
      <c r="I838" s="310" t="s">
        <v>2898</v>
      </c>
      <c r="J838" s="310" t="s">
        <v>2898</v>
      </c>
      <c r="K838" s="310" t="s">
        <v>2898</v>
      </c>
      <c r="L838" s="310" t="s">
        <v>2898</v>
      </c>
      <c r="M838" s="310" t="s">
        <v>2898</v>
      </c>
      <c r="N838" s="310" t="s">
        <v>2898</v>
      </c>
      <c r="O838" s="310" t="s">
        <v>2898</v>
      </c>
      <c r="P838" s="310" t="s">
        <v>2898</v>
      </c>
      <c r="Q838" s="310" t="s">
        <v>2898</v>
      </c>
      <c r="R838" s="310" t="s">
        <v>2898</v>
      </c>
      <c r="S838" s="310" t="s">
        <v>2898</v>
      </c>
      <c r="T838" s="310" t="s">
        <v>2898</v>
      </c>
      <c r="U838" s="310" t="s">
        <v>2898</v>
      </c>
      <c r="V838" s="310" t="s">
        <v>2898</v>
      </c>
      <c r="W838" s="310" t="s">
        <v>2898</v>
      </c>
      <c r="X838" s="310" t="s">
        <v>2898</v>
      </c>
      <c r="Y838" s="310" t="s">
        <v>2898</v>
      </c>
      <c r="Z838" s="310" t="s">
        <v>2898</v>
      </c>
    </row>
    <row r="839" spans="2:26" hidden="1" outlineLevel="1" x14ac:dyDescent="0.3">
      <c r="B839" s="308" t="s">
        <v>3858</v>
      </c>
      <c r="C839" s="310" t="s">
        <v>2898</v>
      </c>
      <c r="D839" s="310" t="s">
        <v>2898</v>
      </c>
      <c r="E839" s="310" t="s">
        <v>2898</v>
      </c>
      <c r="F839" s="310" t="s">
        <v>2898</v>
      </c>
      <c r="G839" s="310" t="s">
        <v>2898</v>
      </c>
      <c r="H839" s="310" t="s">
        <v>2898</v>
      </c>
      <c r="I839" s="310" t="s">
        <v>2898</v>
      </c>
      <c r="J839" s="310" t="s">
        <v>2898</v>
      </c>
      <c r="K839" s="310" t="s">
        <v>2898</v>
      </c>
      <c r="L839" s="310" t="s">
        <v>2898</v>
      </c>
      <c r="M839" s="310" t="s">
        <v>2898</v>
      </c>
      <c r="N839" s="310" t="s">
        <v>2898</v>
      </c>
      <c r="O839" s="310" t="s">
        <v>2898</v>
      </c>
      <c r="P839" s="310" t="s">
        <v>2898</v>
      </c>
      <c r="Q839" s="310" t="s">
        <v>2898</v>
      </c>
      <c r="R839" s="310" t="s">
        <v>2898</v>
      </c>
      <c r="S839" s="310" t="s">
        <v>2898</v>
      </c>
      <c r="T839" s="310" t="s">
        <v>2898</v>
      </c>
      <c r="U839" s="310" t="s">
        <v>2898</v>
      </c>
      <c r="V839" s="310" t="s">
        <v>2898</v>
      </c>
      <c r="W839" s="310" t="s">
        <v>2898</v>
      </c>
      <c r="X839" s="310" t="s">
        <v>2898</v>
      </c>
      <c r="Y839" s="310" t="s">
        <v>2898</v>
      </c>
      <c r="Z839" s="310" t="s">
        <v>2898</v>
      </c>
    </row>
    <row r="840" spans="2:26" hidden="1" outlineLevel="1" x14ac:dyDescent="0.3">
      <c r="B840" s="308" t="s">
        <v>3859</v>
      </c>
      <c r="C840" s="310" t="s">
        <v>2898</v>
      </c>
      <c r="D840" s="310" t="s">
        <v>2898</v>
      </c>
      <c r="E840" s="310" t="s">
        <v>2898</v>
      </c>
      <c r="F840" s="310" t="s">
        <v>2898</v>
      </c>
      <c r="G840" s="310" t="s">
        <v>2898</v>
      </c>
      <c r="H840" s="310" t="s">
        <v>2898</v>
      </c>
      <c r="I840" s="310" t="s">
        <v>2898</v>
      </c>
      <c r="J840" s="310" t="s">
        <v>2898</v>
      </c>
      <c r="K840" s="310" t="s">
        <v>2898</v>
      </c>
      <c r="L840" s="310" t="s">
        <v>2898</v>
      </c>
      <c r="M840" s="310" t="s">
        <v>2898</v>
      </c>
      <c r="N840" s="310" t="s">
        <v>2898</v>
      </c>
      <c r="O840" s="310" t="s">
        <v>2898</v>
      </c>
      <c r="P840" s="310" t="s">
        <v>2898</v>
      </c>
      <c r="Q840" s="310" t="s">
        <v>2898</v>
      </c>
      <c r="R840" s="310" t="s">
        <v>2898</v>
      </c>
      <c r="S840" s="310" t="s">
        <v>2898</v>
      </c>
      <c r="T840" s="310" t="s">
        <v>2898</v>
      </c>
      <c r="U840" s="310" t="s">
        <v>2898</v>
      </c>
      <c r="V840" s="310" t="s">
        <v>2898</v>
      </c>
      <c r="W840" s="310" t="s">
        <v>2898</v>
      </c>
      <c r="X840" s="310" t="s">
        <v>2898</v>
      </c>
      <c r="Y840" s="310" t="s">
        <v>2898</v>
      </c>
      <c r="Z840" s="310" t="s">
        <v>2898</v>
      </c>
    </row>
    <row r="841" spans="2:26" hidden="1" outlineLevel="1" x14ac:dyDescent="0.3">
      <c r="B841" s="308" t="s">
        <v>3860</v>
      </c>
      <c r="C841" s="310" t="s">
        <v>2898</v>
      </c>
      <c r="D841" s="310" t="s">
        <v>2898</v>
      </c>
      <c r="E841" s="310" t="s">
        <v>2898</v>
      </c>
      <c r="F841" s="310" t="s">
        <v>2898</v>
      </c>
      <c r="G841" s="310" t="s">
        <v>2898</v>
      </c>
      <c r="H841" s="310" t="s">
        <v>2898</v>
      </c>
      <c r="I841" s="310" t="s">
        <v>2898</v>
      </c>
      <c r="J841" s="310" t="s">
        <v>2898</v>
      </c>
      <c r="K841" s="310" t="s">
        <v>2898</v>
      </c>
      <c r="L841" s="310" t="s">
        <v>2898</v>
      </c>
      <c r="M841" s="310" t="s">
        <v>2898</v>
      </c>
      <c r="N841" s="310" t="s">
        <v>2898</v>
      </c>
      <c r="O841" s="310" t="s">
        <v>2898</v>
      </c>
      <c r="P841" s="310" t="s">
        <v>2898</v>
      </c>
      <c r="Q841" s="310" t="s">
        <v>2898</v>
      </c>
      <c r="R841" s="310" t="s">
        <v>2898</v>
      </c>
      <c r="S841" s="310" t="s">
        <v>2898</v>
      </c>
      <c r="T841" s="310" t="s">
        <v>2898</v>
      </c>
      <c r="U841" s="310" t="s">
        <v>2898</v>
      </c>
      <c r="V841" s="310" t="s">
        <v>2898</v>
      </c>
      <c r="W841" s="310" t="s">
        <v>2898</v>
      </c>
      <c r="X841" s="310" t="s">
        <v>2898</v>
      </c>
      <c r="Y841" s="310" t="s">
        <v>2898</v>
      </c>
      <c r="Z841" s="310" t="s">
        <v>2898</v>
      </c>
    </row>
    <row r="842" spans="2:26" hidden="1" outlineLevel="1" x14ac:dyDescent="0.3">
      <c r="B842" s="308" t="s">
        <v>3861</v>
      </c>
      <c r="C842" s="310" t="s">
        <v>2898</v>
      </c>
      <c r="D842" s="310" t="s">
        <v>2898</v>
      </c>
      <c r="E842" s="310" t="s">
        <v>2898</v>
      </c>
      <c r="F842" s="310" t="s">
        <v>2898</v>
      </c>
      <c r="G842" s="310" t="s">
        <v>2898</v>
      </c>
      <c r="H842" s="310" t="s">
        <v>2898</v>
      </c>
      <c r="I842" s="310" t="s">
        <v>2898</v>
      </c>
      <c r="J842" s="310" t="s">
        <v>2898</v>
      </c>
      <c r="K842" s="310" t="s">
        <v>2898</v>
      </c>
      <c r="L842" s="310" t="s">
        <v>2898</v>
      </c>
      <c r="M842" s="310" t="s">
        <v>2898</v>
      </c>
      <c r="N842" s="310" t="s">
        <v>2898</v>
      </c>
      <c r="O842" s="310" t="s">
        <v>2898</v>
      </c>
      <c r="P842" s="310" t="s">
        <v>2898</v>
      </c>
      <c r="Q842" s="310" t="s">
        <v>2898</v>
      </c>
      <c r="R842" s="310" t="s">
        <v>2898</v>
      </c>
      <c r="S842" s="310" t="s">
        <v>2898</v>
      </c>
      <c r="T842" s="310" t="s">
        <v>2898</v>
      </c>
      <c r="U842" s="310" t="s">
        <v>2898</v>
      </c>
      <c r="V842" s="310" t="s">
        <v>2898</v>
      </c>
      <c r="W842" s="310" t="s">
        <v>2898</v>
      </c>
      <c r="X842" s="310" t="s">
        <v>2898</v>
      </c>
      <c r="Y842" s="310" t="s">
        <v>2898</v>
      </c>
      <c r="Z842" s="310" t="s">
        <v>2898</v>
      </c>
    </row>
    <row r="843" spans="2:26" hidden="1" outlineLevel="1" x14ac:dyDescent="0.3">
      <c r="B843" s="308" t="s">
        <v>3862</v>
      </c>
      <c r="C843" s="310" t="s">
        <v>2898</v>
      </c>
      <c r="D843" s="310" t="s">
        <v>2898</v>
      </c>
      <c r="E843" s="310" t="s">
        <v>2898</v>
      </c>
      <c r="F843" s="310" t="s">
        <v>2898</v>
      </c>
      <c r="G843" s="310" t="s">
        <v>2898</v>
      </c>
      <c r="H843" s="310" t="s">
        <v>2898</v>
      </c>
      <c r="I843" s="310" t="s">
        <v>2898</v>
      </c>
      <c r="J843" s="310" t="s">
        <v>2898</v>
      </c>
      <c r="K843" s="310" t="s">
        <v>2898</v>
      </c>
      <c r="L843" s="310" t="s">
        <v>2898</v>
      </c>
      <c r="M843" s="310" t="s">
        <v>2898</v>
      </c>
      <c r="N843" s="310" t="s">
        <v>2898</v>
      </c>
      <c r="O843" s="310" t="s">
        <v>2898</v>
      </c>
      <c r="P843" s="310" t="s">
        <v>2898</v>
      </c>
      <c r="Q843" s="310" t="s">
        <v>2898</v>
      </c>
      <c r="R843" s="310" t="s">
        <v>2898</v>
      </c>
      <c r="S843" s="310" t="s">
        <v>2898</v>
      </c>
      <c r="T843" s="310" t="s">
        <v>2898</v>
      </c>
      <c r="U843" s="310" t="s">
        <v>2898</v>
      </c>
      <c r="V843" s="310" t="s">
        <v>2898</v>
      </c>
      <c r="W843" s="310" t="s">
        <v>2898</v>
      </c>
      <c r="X843" s="310" t="s">
        <v>2898</v>
      </c>
      <c r="Y843" s="310" t="s">
        <v>2898</v>
      </c>
      <c r="Z843" s="310" t="s">
        <v>2898</v>
      </c>
    </row>
    <row r="844" spans="2:26" hidden="1" outlineLevel="1" x14ac:dyDescent="0.3">
      <c r="B844" s="308" t="s">
        <v>3863</v>
      </c>
      <c r="C844" s="310" t="s">
        <v>2898</v>
      </c>
      <c r="D844" s="310" t="s">
        <v>2898</v>
      </c>
      <c r="E844" s="310" t="s">
        <v>2898</v>
      </c>
      <c r="F844" s="310" t="s">
        <v>2898</v>
      </c>
      <c r="G844" s="310" t="s">
        <v>2898</v>
      </c>
      <c r="H844" s="310" t="s">
        <v>2898</v>
      </c>
      <c r="I844" s="310" t="s">
        <v>2898</v>
      </c>
      <c r="J844" s="310" t="s">
        <v>2898</v>
      </c>
      <c r="K844" s="310" t="s">
        <v>2898</v>
      </c>
      <c r="L844" s="310" t="s">
        <v>2898</v>
      </c>
      <c r="M844" s="310" t="s">
        <v>2898</v>
      </c>
      <c r="N844" s="310" t="s">
        <v>2898</v>
      </c>
      <c r="O844" s="310" t="s">
        <v>2898</v>
      </c>
      <c r="P844" s="310" t="s">
        <v>2898</v>
      </c>
      <c r="Q844" s="310" t="s">
        <v>2898</v>
      </c>
      <c r="R844" s="310" t="s">
        <v>2898</v>
      </c>
      <c r="S844" s="310" t="s">
        <v>2898</v>
      </c>
      <c r="T844" s="310" t="s">
        <v>2898</v>
      </c>
      <c r="U844" s="310" t="s">
        <v>2898</v>
      </c>
      <c r="V844" s="310" t="s">
        <v>2898</v>
      </c>
      <c r="W844" s="310" t="s">
        <v>2898</v>
      </c>
      <c r="X844" s="310" t="s">
        <v>2898</v>
      </c>
      <c r="Y844" s="310" t="s">
        <v>2898</v>
      </c>
      <c r="Z844" s="310" t="s">
        <v>2898</v>
      </c>
    </row>
    <row r="845" spans="2:26" hidden="1" outlineLevel="1" x14ac:dyDescent="0.3">
      <c r="B845" s="308" t="s">
        <v>3864</v>
      </c>
      <c r="C845" s="310" t="s">
        <v>2898</v>
      </c>
      <c r="D845" s="310" t="s">
        <v>2898</v>
      </c>
      <c r="E845" s="310" t="s">
        <v>2898</v>
      </c>
      <c r="F845" s="310" t="s">
        <v>2898</v>
      </c>
      <c r="G845" s="310" t="s">
        <v>2898</v>
      </c>
      <c r="H845" s="310" t="s">
        <v>2898</v>
      </c>
      <c r="I845" s="310" t="s">
        <v>2898</v>
      </c>
      <c r="J845" s="310" t="s">
        <v>2898</v>
      </c>
      <c r="K845" s="310" t="s">
        <v>2898</v>
      </c>
      <c r="L845" s="310" t="s">
        <v>2898</v>
      </c>
      <c r="M845" s="310" t="s">
        <v>2898</v>
      </c>
      <c r="N845" s="310" t="s">
        <v>2898</v>
      </c>
      <c r="O845" s="310" t="s">
        <v>2898</v>
      </c>
      <c r="P845" s="310" t="s">
        <v>2898</v>
      </c>
      <c r="Q845" s="310" t="s">
        <v>2898</v>
      </c>
      <c r="R845" s="310" t="s">
        <v>2898</v>
      </c>
      <c r="S845" s="310" t="s">
        <v>2898</v>
      </c>
      <c r="T845" s="310" t="s">
        <v>2898</v>
      </c>
      <c r="U845" s="310" t="s">
        <v>2898</v>
      </c>
      <c r="V845" s="310" t="s">
        <v>2898</v>
      </c>
      <c r="W845" s="310" t="s">
        <v>2898</v>
      </c>
      <c r="X845" s="310" t="s">
        <v>2898</v>
      </c>
      <c r="Y845" s="310" t="s">
        <v>2898</v>
      </c>
      <c r="Z845" s="310" t="s">
        <v>2898</v>
      </c>
    </row>
    <row r="846" spans="2:26" hidden="1" outlineLevel="1" x14ac:dyDescent="0.3">
      <c r="B846" s="308" t="s">
        <v>3865</v>
      </c>
      <c r="C846" s="310" t="s">
        <v>2898</v>
      </c>
      <c r="D846" s="310" t="s">
        <v>2898</v>
      </c>
      <c r="E846" s="310" t="s">
        <v>2898</v>
      </c>
      <c r="F846" s="310" t="s">
        <v>2898</v>
      </c>
      <c r="G846" s="310" t="s">
        <v>2898</v>
      </c>
      <c r="H846" s="310" t="s">
        <v>2898</v>
      </c>
      <c r="I846" s="310" t="s">
        <v>2898</v>
      </c>
      <c r="J846" s="310" t="s">
        <v>2898</v>
      </c>
      <c r="K846" s="310" t="s">
        <v>2898</v>
      </c>
      <c r="L846" s="310" t="s">
        <v>2898</v>
      </c>
      <c r="M846" s="310" t="s">
        <v>2898</v>
      </c>
      <c r="N846" s="310" t="s">
        <v>2898</v>
      </c>
      <c r="O846" s="310" t="s">
        <v>2898</v>
      </c>
      <c r="P846" s="310" t="s">
        <v>2898</v>
      </c>
      <c r="Q846" s="310" t="s">
        <v>2898</v>
      </c>
      <c r="R846" s="310" t="s">
        <v>2898</v>
      </c>
      <c r="S846" s="310" t="s">
        <v>2898</v>
      </c>
      <c r="T846" s="310" t="s">
        <v>2898</v>
      </c>
      <c r="U846" s="310" t="s">
        <v>2898</v>
      </c>
      <c r="V846" s="310" t="s">
        <v>2898</v>
      </c>
      <c r="W846" s="310" t="s">
        <v>2898</v>
      </c>
      <c r="X846" s="310" t="s">
        <v>2898</v>
      </c>
      <c r="Y846" s="310" t="s">
        <v>2898</v>
      </c>
      <c r="Z846" s="310" t="s">
        <v>2898</v>
      </c>
    </row>
    <row r="847" spans="2:26" hidden="1" outlineLevel="1" x14ac:dyDescent="0.3"/>
    <row r="848" spans="2:26" collapsed="1" x14ac:dyDescent="0.3">
      <c r="B848" s="667" t="s">
        <v>2921</v>
      </c>
    </row>
    <row r="849" spans="2:26" x14ac:dyDescent="0.3">
      <c r="B849" s="470"/>
      <c r="C849" s="309" t="s">
        <v>243</v>
      </c>
      <c r="D849" s="309" t="s">
        <v>244</v>
      </c>
      <c r="E849" s="309" t="s">
        <v>245</v>
      </c>
      <c r="F849" s="309" t="s">
        <v>246</v>
      </c>
      <c r="G849" s="309" t="s">
        <v>247</v>
      </c>
      <c r="H849" s="309" t="s">
        <v>248</v>
      </c>
      <c r="I849" s="309" t="s">
        <v>249</v>
      </c>
      <c r="J849" s="309" t="s">
        <v>250</v>
      </c>
      <c r="K849" s="309" t="s">
        <v>251</v>
      </c>
      <c r="L849" s="309" t="s">
        <v>252</v>
      </c>
      <c r="M849" s="309" t="s">
        <v>253</v>
      </c>
      <c r="N849" s="309" t="s">
        <v>254</v>
      </c>
      <c r="O849" s="309" t="s">
        <v>255</v>
      </c>
      <c r="P849" s="309" t="s">
        <v>256</v>
      </c>
      <c r="Q849" s="309" t="s">
        <v>257</v>
      </c>
      <c r="R849" s="309" t="s">
        <v>258</v>
      </c>
      <c r="S849" s="309" t="s">
        <v>259</v>
      </c>
      <c r="T849" s="309" t="s">
        <v>260</v>
      </c>
      <c r="U849" s="309" t="s">
        <v>261</v>
      </c>
      <c r="V849" s="309" t="s">
        <v>262</v>
      </c>
      <c r="W849" s="309" t="s">
        <v>263</v>
      </c>
      <c r="X849" s="309" t="s">
        <v>264</v>
      </c>
      <c r="Y849" s="309" t="s">
        <v>265</v>
      </c>
      <c r="Z849" s="309" t="s">
        <v>266</v>
      </c>
    </row>
    <row r="850" spans="2:26" hidden="1" outlineLevel="1" x14ac:dyDescent="0.3">
      <c r="B850" s="308" t="s">
        <v>3866</v>
      </c>
      <c r="C850" s="310" t="s">
        <v>2898</v>
      </c>
      <c r="D850" s="310" t="s">
        <v>2898</v>
      </c>
      <c r="E850" s="310" t="s">
        <v>2898</v>
      </c>
      <c r="F850" s="310" t="s">
        <v>2898</v>
      </c>
      <c r="G850" s="310" t="s">
        <v>2898</v>
      </c>
      <c r="H850" s="310" t="s">
        <v>2898</v>
      </c>
      <c r="I850" s="310" t="s">
        <v>2898</v>
      </c>
      <c r="J850" s="310" t="s">
        <v>2898</v>
      </c>
      <c r="K850" s="310" t="s">
        <v>2898</v>
      </c>
      <c r="L850" s="310" t="s">
        <v>2898</v>
      </c>
      <c r="M850" s="310" t="s">
        <v>2898</v>
      </c>
      <c r="N850" s="310" t="s">
        <v>2898</v>
      </c>
      <c r="O850" s="310" t="s">
        <v>2898</v>
      </c>
      <c r="P850" s="310" t="s">
        <v>2898</v>
      </c>
      <c r="Q850" s="310" t="s">
        <v>2898</v>
      </c>
      <c r="R850" s="310" t="s">
        <v>2898</v>
      </c>
      <c r="S850" s="310" t="s">
        <v>2898</v>
      </c>
      <c r="T850" s="310" t="s">
        <v>2898</v>
      </c>
      <c r="U850" s="310" t="s">
        <v>2898</v>
      </c>
      <c r="V850" s="310" t="s">
        <v>2898</v>
      </c>
      <c r="W850" s="310" t="s">
        <v>2898</v>
      </c>
      <c r="X850" s="310" t="s">
        <v>2898</v>
      </c>
      <c r="Y850" s="310" t="s">
        <v>2898</v>
      </c>
      <c r="Z850" s="310" t="s">
        <v>2898</v>
      </c>
    </row>
    <row r="851" spans="2:26" hidden="1" outlineLevel="1" x14ac:dyDescent="0.3">
      <c r="B851" s="308" t="s">
        <v>3867</v>
      </c>
      <c r="C851" s="310" t="s">
        <v>2898</v>
      </c>
      <c r="D851" s="310" t="s">
        <v>2898</v>
      </c>
      <c r="E851" s="310" t="s">
        <v>2898</v>
      </c>
      <c r="F851" s="310" t="s">
        <v>2898</v>
      </c>
      <c r="G851" s="310" t="s">
        <v>2898</v>
      </c>
      <c r="H851" s="310" t="s">
        <v>2898</v>
      </c>
      <c r="I851" s="310" t="s">
        <v>2898</v>
      </c>
      <c r="J851" s="310" t="s">
        <v>2898</v>
      </c>
      <c r="K851" s="310" t="s">
        <v>2898</v>
      </c>
      <c r="L851" s="310" t="s">
        <v>2898</v>
      </c>
      <c r="M851" s="310" t="s">
        <v>2898</v>
      </c>
      <c r="N851" s="310" t="s">
        <v>2898</v>
      </c>
      <c r="O851" s="310" t="s">
        <v>2898</v>
      </c>
      <c r="P851" s="310" t="s">
        <v>2898</v>
      </c>
      <c r="Q851" s="310" t="s">
        <v>2898</v>
      </c>
      <c r="R851" s="310" t="s">
        <v>2898</v>
      </c>
      <c r="S851" s="310" t="s">
        <v>2898</v>
      </c>
      <c r="T851" s="310" t="s">
        <v>2898</v>
      </c>
      <c r="U851" s="310" t="s">
        <v>2898</v>
      </c>
      <c r="V851" s="310" t="s">
        <v>2898</v>
      </c>
      <c r="W851" s="310" t="s">
        <v>2898</v>
      </c>
      <c r="X851" s="310" t="s">
        <v>2898</v>
      </c>
      <c r="Y851" s="310" t="s">
        <v>2898</v>
      </c>
      <c r="Z851" s="310" t="s">
        <v>2898</v>
      </c>
    </row>
    <row r="852" spans="2:26" hidden="1" outlineLevel="1" x14ac:dyDescent="0.3">
      <c r="B852" s="308" t="s">
        <v>3868</v>
      </c>
      <c r="C852" s="310" t="s">
        <v>2898</v>
      </c>
      <c r="D852" s="310" t="s">
        <v>2898</v>
      </c>
      <c r="E852" s="310" t="s">
        <v>2898</v>
      </c>
      <c r="F852" s="310" t="s">
        <v>2898</v>
      </c>
      <c r="G852" s="310" t="s">
        <v>2898</v>
      </c>
      <c r="H852" s="310" t="s">
        <v>2898</v>
      </c>
      <c r="I852" s="310" t="s">
        <v>2898</v>
      </c>
      <c r="J852" s="310" t="s">
        <v>2898</v>
      </c>
      <c r="K852" s="310" t="s">
        <v>2898</v>
      </c>
      <c r="L852" s="310" t="s">
        <v>2898</v>
      </c>
      <c r="M852" s="310" t="s">
        <v>2898</v>
      </c>
      <c r="N852" s="310" t="s">
        <v>2898</v>
      </c>
      <c r="O852" s="310" t="s">
        <v>2898</v>
      </c>
      <c r="P852" s="310" t="s">
        <v>2898</v>
      </c>
      <c r="Q852" s="310" t="s">
        <v>2898</v>
      </c>
      <c r="R852" s="310" t="s">
        <v>2898</v>
      </c>
      <c r="S852" s="310" t="s">
        <v>2898</v>
      </c>
      <c r="T852" s="310" t="s">
        <v>2898</v>
      </c>
      <c r="U852" s="310" t="s">
        <v>2898</v>
      </c>
      <c r="V852" s="310" t="s">
        <v>2898</v>
      </c>
      <c r="W852" s="310" t="s">
        <v>2898</v>
      </c>
      <c r="X852" s="310" t="s">
        <v>2898</v>
      </c>
      <c r="Y852" s="310" t="s">
        <v>2898</v>
      </c>
      <c r="Z852" s="310" t="s">
        <v>2898</v>
      </c>
    </row>
    <row r="853" spans="2:26" hidden="1" outlineLevel="1" x14ac:dyDescent="0.3">
      <c r="B853" s="308" t="s">
        <v>3869</v>
      </c>
      <c r="C853" s="310" t="s">
        <v>2898</v>
      </c>
      <c r="D853" s="310" t="s">
        <v>2898</v>
      </c>
      <c r="E853" s="310" t="s">
        <v>2898</v>
      </c>
      <c r="F853" s="310" t="s">
        <v>2898</v>
      </c>
      <c r="G853" s="310" t="s">
        <v>2898</v>
      </c>
      <c r="H853" s="310" t="s">
        <v>2898</v>
      </c>
      <c r="I853" s="310" t="s">
        <v>2898</v>
      </c>
      <c r="J853" s="310" t="s">
        <v>2898</v>
      </c>
      <c r="K853" s="310" t="s">
        <v>2898</v>
      </c>
      <c r="L853" s="310" t="s">
        <v>2898</v>
      </c>
      <c r="M853" s="310" t="s">
        <v>2898</v>
      </c>
      <c r="N853" s="310" t="s">
        <v>2898</v>
      </c>
      <c r="O853" s="310" t="s">
        <v>2898</v>
      </c>
      <c r="P853" s="310" t="s">
        <v>2898</v>
      </c>
      <c r="Q853" s="310" t="s">
        <v>2898</v>
      </c>
      <c r="R853" s="310" t="s">
        <v>2898</v>
      </c>
      <c r="S853" s="310" t="s">
        <v>2898</v>
      </c>
      <c r="T853" s="310" t="s">
        <v>2898</v>
      </c>
      <c r="U853" s="310" t="s">
        <v>2898</v>
      </c>
      <c r="V853" s="310" t="s">
        <v>2898</v>
      </c>
      <c r="W853" s="310" t="s">
        <v>2898</v>
      </c>
      <c r="X853" s="310" t="s">
        <v>2898</v>
      </c>
      <c r="Y853" s="310" t="s">
        <v>2898</v>
      </c>
      <c r="Z853" s="310" t="s">
        <v>2898</v>
      </c>
    </row>
    <row r="854" spans="2:26" hidden="1" outlineLevel="1" x14ac:dyDescent="0.3">
      <c r="B854" s="308" t="s">
        <v>3870</v>
      </c>
      <c r="C854" s="310" t="s">
        <v>2898</v>
      </c>
      <c r="D854" s="310" t="s">
        <v>2898</v>
      </c>
      <c r="E854" s="310" t="s">
        <v>2898</v>
      </c>
      <c r="F854" s="310" t="s">
        <v>2898</v>
      </c>
      <c r="G854" s="310" t="s">
        <v>2898</v>
      </c>
      <c r="H854" s="310" t="s">
        <v>2898</v>
      </c>
      <c r="I854" s="310" t="s">
        <v>2898</v>
      </c>
      <c r="J854" s="310" t="s">
        <v>2898</v>
      </c>
      <c r="K854" s="310" t="s">
        <v>2898</v>
      </c>
      <c r="L854" s="310" t="s">
        <v>2898</v>
      </c>
      <c r="M854" s="310" t="s">
        <v>2898</v>
      </c>
      <c r="N854" s="310" t="s">
        <v>2898</v>
      </c>
      <c r="O854" s="310" t="s">
        <v>2898</v>
      </c>
      <c r="P854" s="310" t="s">
        <v>2898</v>
      </c>
      <c r="Q854" s="310" t="s">
        <v>2898</v>
      </c>
      <c r="R854" s="310" t="s">
        <v>2898</v>
      </c>
      <c r="S854" s="310" t="s">
        <v>2898</v>
      </c>
      <c r="T854" s="310" t="s">
        <v>2898</v>
      </c>
      <c r="U854" s="310" t="s">
        <v>2898</v>
      </c>
      <c r="V854" s="310" t="s">
        <v>2898</v>
      </c>
      <c r="W854" s="310" t="s">
        <v>2898</v>
      </c>
      <c r="X854" s="310" t="s">
        <v>2898</v>
      </c>
      <c r="Y854" s="310" t="s">
        <v>2898</v>
      </c>
      <c r="Z854" s="310" t="s">
        <v>2898</v>
      </c>
    </row>
    <row r="855" spans="2:26" hidden="1" outlineLevel="1" x14ac:dyDescent="0.3">
      <c r="B855" s="308" t="s">
        <v>3871</v>
      </c>
      <c r="C855" s="310" t="s">
        <v>2898</v>
      </c>
      <c r="D855" s="310" t="s">
        <v>2898</v>
      </c>
      <c r="E855" s="310" t="s">
        <v>2898</v>
      </c>
      <c r="F855" s="310" t="s">
        <v>2898</v>
      </c>
      <c r="G855" s="310" t="s">
        <v>2898</v>
      </c>
      <c r="H855" s="310" t="s">
        <v>2898</v>
      </c>
      <c r="I855" s="310" t="s">
        <v>2898</v>
      </c>
      <c r="J855" s="310" t="s">
        <v>2898</v>
      </c>
      <c r="K855" s="310" t="s">
        <v>2898</v>
      </c>
      <c r="L855" s="310" t="s">
        <v>2898</v>
      </c>
      <c r="M855" s="310" t="s">
        <v>2898</v>
      </c>
      <c r="N855" s="310" t="s">
        <v>2898</v>
      </c>
      <c r="O855" s="310" t="s">
        <v>2898</v>
      </c>
      <c r="P855" s="310" t="s">
        <v>2898</v>
      </c>
      <c r="Q855" s="310" t="s">
        <v>2898</v>
      </c>
      <c r="R855" s="310" t="s">
        <v>2898</v>
      </c>
      <c r="S855" s="310" t="s">
        <v>2898</v>
      </c>
      <c r="T855" s="310" t="s">
        <v>2898</v>
      </c>
      <c r="U855" s="310" t="s">
        <v>2898</v>
      </c>
      <c r="V855" s="310" t="s">
        <v>2898</v>
      </c>
      <c r="W855" s="310" t="s">
        <v>2898</v>
      </c>
      <c r="X855" s="310" t="s">
        <v>2898</v>
      </c>
      <c r="Y855" s="310" t="s">
        <v>2898</v>
      </c>
      <c r="Z855" s="310" t="s">
        <v>2898</v>
      </c>
    </row>
    <row r="856" spans="2:26" hidden="1" outlineLevel="1" x14ac:dyDescent="0.3">
      <c r="B856" s="308" t="s">
        <v>3872</v>
      </c>
      <c r="C856" s="310" t="s">
        <v>2898</v>
      </c>
      <c r="D856" s="310" t="s">
        <v>2898</v>
      </c>
      <c r="E856" s="310" t="s">
        <v>2898</v>
      </c>
      <c r="F856" s="310" t="s">
        <v>2898</v>
      </c>
      <c r="G856" s="310" t="s">
        <v>2898</v>
      </c>
      <c r="H856" s="310" t="s">
        <v>2898</v>
      </c>
      <c r="I856" s="310" t="s">
        <v>2898</v>
      </c>
      <c r="J856" s="310" t="s">
        <v>2898</v>
      </c>
      <c r="K856" s="310" t="s">
        <v>2898</v>
      </c>
      <c r="L856" s="310" t="s">
        <v>2898</v>
      </c>
      <c r="M856" s="310" t="s">
        <v>2898</v>
      </c>
      <c r="N856" s="310" t="s">
        <v>2898</v>
      </c>
      <c r="O856" s="310" t="s">
        <v>2898</v>
      </c>
      <c r="P856" s="310" t="s">
        <v>2898</v>
      </c>
      <c r="Q856" s="310" t="s">
        <v>2898</v>
      </c>
      <c r="R856" s="310" t="s">
        <v>2898</v>
      </c>
      <c r="S856" s="310" t="s">
        <v>2898</v>
      </c>
      <c r="T856" s="310" t="s">
        <v>2898</v>
      </c>
      <c r="U856" s="310" t="s">
        <v>2898</v>
      </c>
      <c r="V856" s="310" t="s">
        <v>2898</v>
      </c>
      <c r="W856" s="310" t="s">
        <v>2898</v>
      </c>
      <c r="X856" s="310" t="s">
        <v>2898</v>
      </c>
      <c r="Y856" s="310" t="s">
        <v>2898</v>
      </c>
      <c r="Z856" s="310" t="s">
        <v>2898</v>
      </c>
    </row>
    <row r="857" spans="2:26" hidden="1" outlineLevel="1" x14ac:dyDescent="0.3">
      <c r="B857" s="308" t="s">
        <v>3873</v>
      </c>
      <c r="C857" s="310" t="s">
        <v>2898</v>
      </c>
      <c r="D857" s="310" t="s">
        <v>2898</v>
      </c>
      <c r="E857" s="310" t="s">
        <v>2898</v>
      </c>
      <c r="F857" s="310" t="s">
        <v>2898</v>
      </c>
      <c r="G857" s="310" t="s">
        <v>2898</v>
      </c>
      <c r="H857" s="310" t="s">
        <v>2898</v>
      </c>
      <c r="I857" s="310" t="s">
        <v>2898</v>
      </c>
      <c r="J857" s="310" t="s">
        <v>2898</v>
      </c>
      <c r="K857" s="310" t="s">
        <v>2898</v>
      </c>
      <c r="L857" s="310" t="s">
        <v>2898</v>
      </c>
      <c r="M857" s="310" t="s">
        <v>2898</v>
      </c>
      <c r="N857" s="310" t="s">
        <v>2898</v>
      </c>
      <c r="O857" s="310" t="s">
        <v>2898</v>
      </c>
      <c r="P857" s="310" t="s">
        <v>2898</v>
      </c>
      <c r="Q857" s="310" t="s">
        <v>2898</v>
      </c>
      <c r="R857" s="310" t="s">
        <v>2898</v>
      </c>
      <c r="S857" s="310" t="s">
        <v>2898</v>
      </c>
      <c r="T857" s="310" t="s">
        <v>2898</v>
      </c>
      <c r="U857" s="310" t="s">
        <v>2898</v>
      </c>
      <c r="V857" s="310" t="s">
        <v>2898</v>
      </c>
      <c r="W857" s="310" t="s">
        <v>2898</v>
      </c>
      <c r="X857" s="310" t="s">
        <v>2898</v>
      </c>
      <c r="Y857" s="310" t="s">
        <v>2898</v>
      </c>
      <c r="Z857" s="310" t="s">
        <v>2898</v>
      </c>
    </row>
    <row r="858" spans="2:26" hidden="1" outlineLevel="1" x14ac:dyDescent="0.3">
      <c r="B858" s="308" t="s">
        <v>3874</v>
      </c>
      <c r="C858" s="310" t="s">
        <v>2898</v>
      </c>
      <c r="D858" s="310" t="s">
        <v>2898</v>
      </c>
      <c r="E858" s="310" t="s">
        <v>2898</v>
      </c>
      <c r="F858" s="310" t="s">
        <v>2898</v>
      </c>
      <c r="G858" s="310" t="s">
        <v>2898</v>
      </c>
      <c r="H858" s="310" t="s">
        <v>2898</v>
      </c>
      <c r="I858" s="310" t="s">
        <v>2898</v>
      </c>
      <c r="J858" s="310" t="s">
        <v>2898</v>
      </c>
      <c r="K858" s="310" t="s">
        <v>2898</v>
      </c>
      <c r="L858" s="310" t="s">
        <v>2898</v>
      </c>
      <c r="M858" s="310" t="s">
        <v>2898</v>
      </c>
      <c r="N858" s="310" t="s">
        <v>2898</v>
      </c>
      <c r="O858" s="310" t="s">
        <v>2898</v>
      </c>
      <c r="P858" s="310" t="s">
        <v>2898</v>
      </c>
      <c r="Q858" s="310" t="s">
        <v>2898</v>
      </c>
      <c r="R858" s="310" t="s">
        <v>2898</v>
      </c>
      <c r="S858" s="310" t="s">
        <v>2898</v>
      </c>
      <c r="T858" s="310" t="s">
        <v>2898</v>
      </c>
      <c r="U858" s="310" t="s">
        <v>2898</v>
      </c>
      <c r="V858" s="310" t="s">
        <v>2898</v>
      </c>
      <c r="W858" s="310" t="s">
        <v>2898</v>
      </c>
      <c r="X858" s="310" t="s">
        <v>2898</v>
      </c>
      <c r="Y858" s="310" t="s">
        <v>2898</v>
      </c>
      <c r="Z858" s="310" t="s">
        <v>2898</v>
      </c>
    </row>
    <row r="859" spans="2:26" hidden="1" outlineLevel="1" x14ac:dyDescent="0.3">
      <c r="B859" s="308" t="s">
        <v>3875</v>
      </c>
      <c r="C859" s="310" t="s">
        <v>2898</v>
      </c>
      <c r="D859" s="310" t="s">
        <v>2898</v>
      </c>
      <c r="E859" s="310" t="s">
        <v>2898</v>
      </c>
      <c r="F859" s="310" t="s">
        <v>2898</v>
      </c>
      <c r="G859" s="310" t="s">
        <v>2898</v>
      </c>
      <c r="H859" s="310" t="s">
        <v>2898</v>
      </c>
      <c r="I859" s="310" t="s">
        <v>2898</v>
      </c>
      <c r="J859" s="310" t="s">
        <v>2898</v>
      </c>
      <c r="K859" s="310" t="s">
        <v>2898</v>
      </c>
      <c r="L859" s="310" t="s">
        <v>2898</v>
      </c>
      <c r="M859" s="310" t="s">
        <v>2898</v>
      </c>
      <c r="N859" s="310" t="s">
        <v>2898</v>
      </c>
      <c r="O859" s="310" t="s">
        <v>2898</v>
      </c>
      <c r="P859" s="310" t="s">
        <v>2898</v>
      </c>
      <c r="Q859" s="310" t="s">
        <v>2898</v>
      </c>
      <c r="R859" s="310" t="s">
        <v>2898</v>
      </c>
      <c r="S859" s="310" t="s">
        <v>2898</v>
      </c>
      <c r="T859" s="310" t="s">
        <v>2898</v>
      </c>
      <c r="U859" s="310" t="s">
        <v>2898</v>
      </c>
      <c r="V859" s="310" t="s">
        <v>2898</v>
      </c>
      <c r="W859" s="310" t="s">
        <v>2898</v>
      </c>
      <c r="X859" s="310" t="s">
        <v>2898</v>
      </c>
      <c r="Y859" s="310" t="s">
        <v>2898</v>
      </c>
      <c r="Z859" s="310" t="s">
        <v>2898</v>
      </c>
    </row>
    <row r="860" spans="2:26" hidden="1" outlineLevel="1" x14ac:dyDescent="0.3">
      <c r="B860" s="308" t="s">
        <v>3876</v>
      </c>
      <c r="C860" s="310" t="s">
        <v>2898</v>
      </c>
      <c r="D860" s="310" t="s">
        <v>2898</v>
      </c>
      <c r="E860" s="310" t="s">
        <v>2898</v>
      </c>
      <c r="F860" s="310" t="s">
        <v>2898</v>
      </c>
      <c r="G860" s="310" t="s">
        <v>2898</v>
      </c>
      <c r="H860" s="310" t="s">
        <v>2898</v>
      </c>
      <c r="I860" s="310" t="s">
        <v>2898</v>
      </c>
      <c r="J860" s="310" t="s">
        <v>2898</v>
      </c>
      <c r="K860" s="310" t="s">
        <v>2898</v>
      </c>
      <c r="L860" s="310" t="s">
        <v>2898</v>
      </c>
      <c r="M860" s="310" t="s">
        <v>2898</v>
      </c>
      <c r="N860" s="310" t="s">
        <v>2898</v>
      </c>
      <c r="O860" s="310" t="s">
        <v>2898</v>
      </c>
      <c r="P860" s="310" t="s">
        <v>2898</v>
      </c>
      <c r="Q860" s="310" t="s">
        <v>2898</v>
      </c>
      <c r="R860" s="310" t="s">
        <v>2898</v>
      </c>
      <c r="S860" s="310" t="s">
        <v>2898</v>
      </c>
      <c r="T860" s="310" t="s">
        <v>2898</v>
      </c>
      <c r="U860" s="310" t="s">
        <v>2898</v>
      </c>
      <c r="V860" s="310" t="s">
        <v>2898</v>
      </c>
      <c r="W860" s="310" t="s">
        <v>2898</v>
      </c>
      <c r="X860" s="310" t="s">
        <v>2898</v>
      </c>
      <c r="Y860" s="310" t="s">
        <v>2898</v>
      </c>
      <c r="Z860" s="310" t="s">
        <v>2898</v>
      </c>
    </row>
    <row r="861" spans="2:26" hidden="1" outlineLevel="1" x14ac:dyDescent="0.3">
      <c r="B861" s="308" t="s">
        <v>3877</v>
      </c>
      <c r="C861" s="310" t="s">
        <v>2898</v>
      </c>
      <c r="D861" s="310" t="s">
        <v>2898</v>
      </c>
      <c r="E861" s="310" t="s">
        <v>2898</v>
      </c>
      <c r="F861" s="310" t="s">
        <v>2898</v>
      </c>
      <c r="G861" s="310" t="s">
        <v>2898</v>
      </c>
      <c r="H861" s="310" t="s">
        <v>2898</v>
      </c>
      <c r="I861" s="310" t="s">
        <v>2898</v>
      </c>
      <c r="J861" s="310" t="s">
        <v>2898</v>
      </c>
      <c r="K861" s="310" t="s">
        <v>2898</v>
      </c>
      <c r="L861" s="310" t="s">
        <v>2898</v>
      </c>
      <c r="M861" s="310" t="s">
        <v>2898</v>
      </c>
      <c r="N861" s="310" t="s">
        <v>2898</v>
      </c>
      <c r="O861" s="310" t="s">
        <v>2898</v>
      </c>
      <c r="P861" s="310" t="s">
        <v>2898</v>
      </c>
      <c r="Q861" s="310" t="s">
        <v>2898</v>
      </c>
      <c r="R861" s="310" t="s">
        <v>2898</v>
      </c>
      <c r="S861" s="310" t="s">
        <v>2898</v>
      </c>
      <c r="T861" s="310" t="s">
        <v>2898</v>
      </c>
      <c r="U861" s="310" t="s">
        <v>2898</v>
      </c>
      <c r="V861" s="310" t="s">
        <v>2898</v>
      </c>
      <c r="W861" s="310" t="s">
        <v>2898</v>
      </c>
      <c r="X861" s="310" t="s">
        <v>2898</v>
      </c>
      <c r="Y861" s="310" t="s">
        <v>2898</v>
      </c>
      <c r="Z861" s="310" t="s">
        <v>2898</v>
      </c>
    </row>
    <row r="862" spans="2:26" hidden="1" outlineLevel="1" x14ac:dyDescent="0.3">
      <c r="B862" s="308" t="s">
        <v>3878</v>
      </c>
      <c r="C862" s="310" t="s">
        <v>2898</v>
      </c>
      <c r="D862" s="310" t="s">
        <v>2898</v>
      </c>
      <c r="E862" s="310" t="s">
        <v>2898</v>
      </c>
      <c r="F862" s="310" t="s">
        <v>2898</v>
      </c>
      <c r="G862" s="310" t="s">
        <v>2898</v>
      </c>
      <c r="H862" s="310" t="s">
        <v>2898</v>
      </c>
      <c r="I862" s="310" t="s">
        <v>2898</v>
      </c>
      <c r="J862" s="310" t="s">
        <v>2898</v>
      </c>
      <c r="K862" s="310" t="s">
        <v>2898</v>
      </c>
      <c r="L862" s="310" t="s">
        <v>2898</v>
      </c>
      <c r="M862" s="310" t="s">
        <v>2898</v>
      </c>
      <c r="N862" s="310" t="s">
        <v>2898</v>
      </c>
      <c r="O862" s="310" t="s">
        <v>2898</v>
      </c>
      <c r="P862" s="310" t="s">
        <v>2898</v>
      </c>
      <c r="Q862" s="310" t="s">
        <v>2898</v>
      </c>
      <c r="R862" s="310" t="s">
        <v>2898</v>
      </c>
      <c r="S862" s="310" t="s">
        <v>2898</v>
      </c>
      <c r="T862" s="310" t="s">
        <v>2898</v>
      </c>
      <c r="U862" s="310" t="s">
        <v>2898</v>
      </c>
      <c r="V862" s="310" t="s">
        <v>2898</v>
      </c>
      <c r="W862" s="310" t="s">
        <v>2898</v>
      </c>
      <c r="X862" s="310" t="s">
        <v>2898</v>
      </c>
      <c r="Y862" s="310" t="s">
        <v>2898</v>
      </c>
      <c r="Z862" s="310" t="s">
        <v>2898</v>
      </c>
    </row>
    <row r="863" spans="2:26" hidden="1" outlineLevel="1" x14ac:dyDescent="0.3">
      <c r="B863" s="308" t="s">
        <v>3879</v>
      </c>
      <c r="C863" s="310" t="s">
        <v>2898</v>
      </c>
      <c r="D863" s="310" t="s">
        <v>2898</v>
      </c>
      <c r="E863" s="310" t="s">
        <v>2898</v>
      </c>
      <c r="F863" s="310" t="s">
        <v>2898</v>
      </c>
      <c r="G863" s="310" t="s">
        <v>2898</v>
      </c>
      <c r="H863" s="310" t="s">
        <v>2898</v>
      </c>
      <c r="I863" s="310" t="s">
        <v>2898</v>
      </c>
      <c r="J863" s="310" t="s">
        <v>2898</v>
      </c>
      <c r="K863" s="310" t="s">
        <v>2898</v>
      </c>
      <c r="L863" s="310" t="s">
        <v>2898</v>
      </c>
      <c r="M863" s="310" t="s">
        <v>2898</v>
      </c>
      <c r="N863" s="310" t="s">
        <v>2898</v>
      </c>
      <c r="O863" s="310" t="s">
        <v>2898</v>
      </c>
      <c r="P863" s="310" t="s">
        <v>2898</v>
      </c>
      <c r="Q863" s="310" t="s">
        <v>2898</v>
      </c>
      <c r="R863" s="310" t="s">
        <v>2898</v>
      </c>
      <c r="S863" s="310" t="s">
        <v>2898</v>
      </c>
      <c r="T863" s="310" t="s">
        <v>2898</v>
      </c>
      <c r="U863" s="310" t="s">
        <v>2898</v>
      </c>
      <c r="V863" s="310" t="s">
        <v>2898</v>
      </c>
      <c r="W863" s="310" t="s">
        <v>2898</v>
      </c>
      <c r="X863" s="310" t="s">
        <v>2898</v>
      </c>
      <c r="Y863" s="310" t="s">
        <v>2898</v>
      </c>
      <c r="Z863" s="310" t="s">
        <v>2898</v>
      </c>
    </row>
    <row r="864" spans="2:26" hidden="1" outlineLevel="1" x14ac:dyDescent="0.3">
      <c r="B864" s="308" t="s">
        <v>3880</v>
      </c>
      <c r="C864" s="310" t="s">
        <v>2898</v>
      </c>
      <c r="D864" s="310" t="s">
        <v>2898</v>
      </c>
      <c r="E864" s="310" t="s">
        <v>2898</v>
      </c>
      <c r="F864" s="310" t="s">
        <v>2898</v>
      </c>
      <c r="G864" s="310" t="s">
        <v>2898</v>
      </c>
      <c r="H864" s="310" t="s">
        <v>2898</v>
      </c>
      <c r="I864" s="310" t="s">
        <v>2898</v>
      </c>
      <c r="J864" s="310" t="s">
        <v>2898</v>
      </c>
      <c r="K864" s="310" t="s">
        <v>2898</v>
      </c>
      <c r="L864" s="310" t="s">
        <v>2898</v>
      </c>
      <c r="M864" s="310" t="s">
        <v>2898</v>
      </c>
      <c r="N864" s="310" t="s">
        <v>2898</v>
      </c>
      <c r="O864" s="310" t="s">
        <v>2898</v>
      </c>
      <c r="P864" s="310" t="s">
        <v>2898</v>
      </c>
      <c r="Q864" s="310" t="s">
        <v>2898</v>
      </c>
      <c r="R864" s="310" t="s">
        <v>2898</v>
      </c>
      <c r="S864" s="310" t="s">
        <v>2898</v>
      </c>
      <c r="T864" s="310" t="s">
        <v>2898</v>
      </c>
      <c r="U864" s="310" t="s">
        <v>2898</v>
      </c>
      <c r="V864" s="310" t="s">
        <v>2898</v>
      </c>
      <c r="W864" s="310" t="s">
        <v>2898</v>
      </c>
      <c r="X864" s="310" t="s">
        <v>2898</v>
      </c>
      <c r="Y864" s="310" t="s">
        <v>2898</v>
      </c>
      <c r="Z864" s="310" t="s">
        <v>2898</v>
      </c>
    </row>
    <row r="865" spans="2:26" hidden="1" outlineLevel="1" x14ac:dyDescent="0.3">
      <c r="B865" s="308" t="s">
        <v>3881</v>
      </c>
      <c r="C865" s="310" t="s">
        <v>2898</v>
      </c>
      <c r="D865" s="310" t="s">
        <v>2898</v>
      </c>
      <c r="E865" s="310" t="s">
        <v>2898</v>
      </c>
      <c r="F865" s="310" t="s">
        <v>2898</v>
      </c>
      <c r="G865" s="310" t="s">
        <v>2898</v>
      </c>
      <c r="H865" s="310" t="s">
        <v>2898</v>
      </c>
      <c r="I865" s="310" t="s">
        <v>2898</v>
      </c>
      <c r="J865" s="310" t="s">
        <v>2898</v>
      </c>
      <c r="K865" s="310" t="s">
        <v>2898</v>
      </c>
      <c r="L865" s="310" t="s">
        <v>2898</v>
      </c>
      <c r="M865" s="310" t="s">
        <v>2898</v>
      </c>
      <c r="N865" s="310" t="s">
        <v>2898</v>
      </c>
      <c r="O865" s="310" t="s">
        <v>2898</v>
      </c>
      <c r="P865" s="310" t="s">
        <v>2898</v>
      </c>
      <c r="Q865" s="310" t="s">
        <v>2898</v>
      </c>
      <c r="R865" s="310" t="s">
        <v>2898</v>
      </c>
      <c r="S865" s="310" t="s">
        <v>2898</v>
      </c>
      <c r="T865" s="310" t="s">
        <v>2898</v>
      </c>
      <c r="U865" s="310" t="s">
        <v>2898</v>
      </c>
      <c r="V865" s="310" t="s">
        <v>2898</v>
      </c>
      <c r="W865" s="310" t="s">
        <v>2898</v>
      </c>
      <c r="X865" s="310" t="s">
        <v>2898</v>
      </c>
      <c r="Y865" s="310" t="s">
        <v>2898</v>
      </c>
      <c r="Z865" s="310" t="s">
        <v>2898</v>
      </c>
    </row>
    <row r="866" spans="2:26" hidden="1" outlineLevel="1" x14ac:dyDescent="0.3">
      <c r="B866" s="308" t="s">
        <v>3882</v>
      </c>
      <c r="C866" s="310" t="s">
        <v>2898</v>
      </c>
      <c r="D866" s="310" t="s">
        <v>2898</v>
      </c>
      <c r="E866" s="310" t="s">
        <v>2898</v>
      </c>
      <c r="F866" s="310" t="s">
        <v>2898</v>
      </c>
      <c r="G866" s="310" t="s">
        <v>2898</v>
      </c>
      <c r="H866" s="310" t="s">
        <v>2898</v>
      </c>
      <c r="I866" s="310" t="s">
        <v>2898</v>
      </c>
      <c r="J866" s="310" t="s">
        <v>2898</v>
      </c>
      <c r="K866" s="310" t="s">
        <v>2898</v>
      </c>
      <c r="L866" s="310" t="s">
        <v>2898</v>
      </c>
      <c r="M866" s="310" t="s">
        <v>2898</v>
      </c>
      <c r="N866" s="310" t="s">
        <v>2898</v>
      </c>
      <c r="O866" s="310" t="s">
        <v>2898</v>
      </c>
      <c r="P866" s="310" t="s">
        <v>2898</v>
      </c>
      <c r="Q866" s="310" t="s">
        <v>2898</v>
      </c>
      <c r="R866" s="310" t="s">
        <v>2898</v>
      </c>
      <c r="S866" s="310" t="s">
        <v>2898</v>
      </c>
      <c r="T866" s="310" t="s">
        <v>2898</v>
      </c>
      <c r="U866" s="310" t="s">
        <v>2898</v>
      </c>
      <c r="V866" s="310" t="s">
        <v>2898</v>
      </c>
      <c r="W866" s="310" t="s">
        <v>2898</v>
      </c>
      <c r="X866" s="310" t="s">
        <v>2898</v>
      </c>
      <c r="Y866" s="310" t="s">
        <v>2898</v>
      </c>
      <c r="Z866" s="310" t="s">
        <v>2898</v>
      </c>
    </row>
    <row r="867" spans="2:26" hidden="1" outlineLevel="1" x14ac:dyDescent="0.3">
      <c r="B867" s="308" t="s">
        <v>3883</v>
      </c>
      <c r="C867" s="310" t="s">
        <v>2898</v>
      </c>
      <c r="D867" s="310" t="s">
        <v>2898</v>
      </c>
      <c r="E867" s="310" t="s">
        <v>2898</v>
      </c>
      <c r="F867" s="310" t="s">
        <v>2898</v>
      </c>
      <c r="G867" s="310" t="s">
        <v>2898</v>
      </c>
      <c r="H867" s="310" t="s">
        <v>2898</v>
      </c>
      <c r="I867" s="310" t="s">
        <v>2898</v>
      </c>
      <c r="J867" s="310" t="s">
        <v>2898</v>
      </c>
      <c r="K867" s="310" t="s">
        <v>2898</v>
      </c>
      <c r="L867" s="310" t="s">
        <v>2898</v>
      </c>
      <c r="M867" s="310" t="s">
        <v>2898</v>
      </c>
      <c r="N867" s="310" t="s">
        <v>2898</v>
      </c>
      <c r="O867" s="310" t="s">
        <v>2898</v>
      </c>
      <c r="P867" s="310" t="s">
        <v>2898</v>
      </c>
      <c r="Q867" s="310" t="s">
        <v>2898</v>
      </c>
      <c r="R867" s="310" t="s">
        <v>2898</v>
      </c>
      <c r="S867" s="310" t="s">
        <v>2898</v>
      </c>
      <c r="T867" s="310" t="s">
        <v>2898</v>
      </c>
      <c r="U867" s="310" t="s">
        <v>2898</v>
      </c>
      <c r="V867" s="310" t="s">
        <v>2898</v>
      </c>
      <c r="W867" s="310" t="s">
        <v>2898</v>
      </c>
      <c r="X867" s="310" t="s">
        <v>2898</v>
      </c>
      <c r="Y867" s="310" t="s">
        <v>2898</v>
      </c>
      <c r="Z867" s="310" t="s">
        <v>2898</v>
      </c>
    </row>
    <row r="868" spans="2:26" hidden="1" outlineLevel="1" x14ac:dyDescent="0.3">
      <c r="B868" s="308" t="s">
        <v>3884</v>
      </c>
      <c r="C868" s="310" t="s">
        <v>2898</v>
      </c>
      <c r="D868" s="310" t="s">
        <v>2898</v>
      </c>
      <c r="E868" s="310" t="s">
        <v>2898</v>
      </c>
      <c r="F868" s="310" t="s">
        <v>2898</v>
      </c>
      <c r="G868" s="310" t="s">
        <v>2898</v>
      </c>
      <c r="H868" s="310" t="s">
        <v>2898</v>
      </c>
      <c r="I868" s="310" t="s">
        <v>2898</v>
      </c>
      <c r="J868" s="310" t="s">
        <v>2898</v>
      </c>
      <c r="K868" s="310" t="s">
        <v>2898</v>
      </c>
      <c r="L868" s="310" t="s">
        <v>2898</v>
      </c>
      <c r="M868" s="310" t="s">
        <v>2898</v>
      </c>
      <c r="N868" s="310" t="s">
        <v>2898</v>
      </c>
      <c r="O868" s="310" t="s">
        <v>2898</v>
      </c>
      <c r="P868" s="310" t="s">
        <v>2898</v>
      </c>
      <c r="Q868" s="310" t="s">
        <v>2898</v>
      </c>
      <c r="R868" s="310" t="s">
        <v>2898</v>
      </c>
      <c r="S868" s="310" t="s">
        <v>2898</v>
      </c>
      <c r="T868" s="310" t="s">
        <v>2898</v>
      </c>
      <c r="U868" s="310" t="s">
        <v>2898</v>
      </c>
      <c r="V868" s="310" t="s">
        <v>2898</v>
      </c>
      <c r="W868" s="310" t="s">
        <v>2898</v>
      </c>
      <c r="X868" s="310" t="s">
        <v>2898</v>
      </c>
      <c r="Y868" s="310" t="s">
        <v>2898</v>
      </c>
      <c r="Z868" s="310" t="s">
        <v>2898</v>
      </c>
    </row>
    <row r="869" spans="2:26" hidden="1" outlineLevel="1" x14ac:dyDescent="0.3">
      <c r="B869" s="308" t="s">
        <v>3885</v>
      </c>
      <c r="C869" s="310" t="s">
        <v>2898</v>
      </c>
      <c r="D869" s="310" t="s">
        <v>2898</v>
      </c>
      <c r="E869" s="310" t="s">
        <v>2898</v>
      </c>
      <c r="F869" s="310" t="s">
        <v>2898</v>
      </c>
      <c r="G869" s="310" t="s">
        <v>2898</v>
      </c>
      <c r="H869" s="310" t="s">
        <v>2898</v>
      </c>
      <c r="I869" s="310" t="s">
        <v>2898</v>
      </c>
      <c r="J869" s="310" t="s">
        <v>2898</v>
      </c>
      <c r="K869" s="310" t="s">
        <v>2898</v>
      </c>
      <c r="L869" s="310" t="s">
        <v>2898</v>
      </c>
      <c r="M869" s="310" t="s">
        <v>2898</v>
      </c>
      <c r="N869" s="310" t="s">
        <v>2898</v>
      </c>
      <c r="O869" s="310" t="s">
        <v>2898</v>
      </c>
      <c r="P869" s="310" t="s">
        <v>2898</v>
      </c>
      <c r="Q869" s="310" t="s">
        <v>2898</v>
      </c>
      <c r="R869" s="310" t="s">
        <v>2898</v>
      </c>
      <c r="S869" s="310" t="s">
        <v>2898</v>
      </c>
      <c r="T869" s="310" t="s">
        <v>2898</v>
      </c>
      <c r="U869" s="310" t="s">
        <v>2898</v>
      </c>
      <c r="V869" s="310" t="s">
        <v>2898</v>
      </c>
      <c r="W869" s="310" t="s">
        <v>2898</v>
      </c>
      <c r="X869" s="310" t="s">
        <v>2898</v>
      </c>
      <c r="Y869" s="310" t="s">
        <v>2898</v>
      </c>
      <c r="Z869" s="310" t="s">
        <v>2898</v>
      </c>
    </row>
    <row r="870" spans="2:26" hidden="1" outlineLevel="1" x14ac:dyDescent="0.3">
      <c r="B870" s="308" t="s">
        <v>3886</v>
      </c>
      <c r="C870" s="310" t="s">
        <v>2898</v>
      </c>
      <c r="D870" s="310" t="s">
        <v>2898</v>
      </c>
      <c r="E870" s="310" t="s">
        <v>2898</v>
      </c>
      <c r="F870" s="310" t="s">
        <v>2898</v>
      </c>
      <c r="G870" s="310" t="s">
        <v>2898</v>
      </c>
      <c r="H870" s="310" t="s">
        <v>2898</v>
      </c>
      <c r="I870" s="310" t="s">
        <v>2898</v>
      </c>
      <c r="J870" s="310" t="s">
        <v>2898</v>
      </c>
      <c r="K870" s="310" t="s">
        <v>2898</v>
      </c>
      <c r="L870" s="310" t="s">
        <v>2898</v>
      </c>
      <c r="M870" s="310" t="s">
        <v>2898</v>
      </c>
      <c r="N870" s="310" t="s">
        <v>2898</v>
      </c>
      <c r="O870" s="310" t="s">
        <v>2898</v>
      </c>
      <c r="P870" s="310" t="s">
        <v>2898</v>
      </c>
      <c r="Q870" s="310" t="s">
        <v>2898</v>
      </c>
      <c r="R870" s="310" t="s">
        <v>2898</v>
      </c>
      <c r="S870" s="310" t="s">
        <v>2898</v>
      </c>
      <c r="T870" s="310" t="s">
        <v>2898</v>
      </c>
      <c r="U870" s="310" t="s">
        <v>2898</v>
      </c>
      <c r="V870" s="310" t="s">
        <v>2898</v>
      </c>
      <c r="W870" s="310" t="s">
        <v>2898</v>
      </c>
      <c r="X870" s="310" t="s">
        <v>2898</v>
      </c>
      <c r="Y870" s="310" t="s">
        <v>2898</v>
      </c>
      <c r="Z870" s="310" t="s">
        <v>2898</v>
      </c>
    </row>
    <row r="871" spans="2:26" hidden="1" outlineLevel="1" x14ac:dyDescent="0.3">
      <c r="B871" s="308" t="s">
        <v>3887</v>
      </c>
      <c r="C871" s="310" t="s">
        <v>2898</v>
      </c>
      <c r="D871" s="310" t="s">
        <v>2898</v>
      </c>
      <c r="E871" s="310" t="s">
        <v>2898</v>
      </c>
      <c r="F871" s="310" t="s">
        <v>2898</v>
      </c>
      <c r="G871" s="310" t="s">
        <v>2898</v>
      </c>
      <c r="H871" s="310" t="s">
        <v>2898</v>
      </c>
      <c r="I871" s="310" t="s">
        <v>2898</v>
      </c>
      <c r="J871" s="310" t="s">
        <v>2898</v>
      </c>
      <c r="K871" s="310" t="s">
        <v>2898</v>
      </c>
      <c r="L871" s="310" t="s">
        <v>2898</v>
      </c>
      <c r="M871" s="310" t="s">
        <v>2898</v>
      </c>
      <c r="N871" s="310" t="s">
        <v>2898</v>
      </c>
      <c r="O871" s="310" t="s">
        <v>2898</v>
      </c>
      <c r="P871" s="310" t="s">
        <v>2898</v>
      </c>
      <c r="Q871" s="310" t="s">
        <v>2898</v>
      </c>
      <c r="R871" s="310" t="s">
        <v>2898</v>
      </c>
      <c r="S871" s="310" t="s">
        <v>2898</v>
      </c>
      <c r="T871" s="310" t="s">
        <v>2898</v>
      </c>
      <c r="U871" s="310" t="s">
        <v>2898</v>
      </c>
      <c r="V871" s="310" t="s">
        <v>2898</v>
      </c>
      <c r="W871" s="310" t="s">
        <v>2898</v>
      </c>
      <c r="X871" s="310" t="s">
        <v>2898</v>
      </c>
      <c r="Y871" s="310" t="s">
        <v>2898</v>
      </c>
      <c r="Z871" s="310" t="s">
        <v>2898</v>
      </c>
    </row>
    <row r="872" spans="2:26" hidden="1" outlineLevel="1" x14ac:dyDescent="0.3">
      <c r="B872" s="308" t="s">
        <v>3888</v>
      </c>
      <c r="C872" s="310" t="s">
        <v>2898</v>
      </c>
      <c r="D872" s="310" t="s">
        <v>2898</v>
      </c>
      <c r="E872" s="310" t="s">
        <v>2898</v>
      </c>
      <c r="F872" s="310" t="s">
        <v>2898</v>
      </c>
      <c r="G872" s="310" t="s">
        <v>2898</v>
      </c>
      <c r="H872" s="310" t="s">
        <v>2898</v>
      </c>
      <c r="I872" s="310" t="s">
        <v>2898</v>
      </c>
      <c r="J872" s="310" t="s">
        <v>2898</v>
      </c>
      <c r="K872" s="310" t="s">
        <v>2898</v>
      </c>
      <c r="L872" s="310" t="s">
        <v>2898</v>
      </c>
      <c r="M872" s="310" t="s">
        <v>2898</v>
      </c>
      <c r="N872" s="310" t="s">
        <v>2898</v>
      </c>
      <c r="O872" s="310" t="s">
        <v>2898</v>
      </c>
      <c r="P872" s="310" t="s">
        <v>2898</v>
      </c>
      <c r="Q872" s="310" t="s">
        <v>2898</v>
      </c>
      <c r="R872" s="310" t="s">
        <v>2898</v>
      </c>
      <c r="S872" s="310" t="s">
        <v>2898</v>
      </c>
      <c r="T872" s="310" t="s">
        <v>2898</v>
      </c>
      <c r="U872" s="310" t="s">
        <v>2898</v>
      </c>
      <c r="V872" s="310" t="s">
        <v>2898</v>
      </c>
      <c r="W872" s="310" t="s">
        <v>2898</v>
      </c>
      <c r="X872" s="310" t="s">
        <v>2898</v>
      </c>
      <c r="Y872" s="310" t="s">
        <v>2898</v>
      </c>
      <c r="Z872" s="310" t="s">
        <v>2898</v>
      </c>
    </row>
    <row r="873" spans="2:26" hidden="1" outlineLevel="1" x14ac:dyDescent="0.3">
      <c r="B873" s="308" t="s">
        <v>3889</v>
      </c>
      <c r="C873" s="310" t="s">
        <v>2898</v>
      </c>
      <c r="D873" s="310" t="s">
        <v>2898</v>
      </c>
      <c r="E873" s="310" t="s">
        <v>2898</v>
      </c>
      <c r="F873" s="310" t="s">
        <v>2898</v>
      </c>
      <c r="G873" s="310" t="s">
        <v>2898</v>
      </c>
      <c r="H873" s="310" t="s">
        <v>2898</v>
      </c>
      <c r="I873" s="310" t="s">
        <v>2898</v>
      </c>
      <c r="J873" s="310" t="s">
        <v>2898</v>
      </c>
      <c r="K873" s="310" t="s">
        <v>2898</v>
      </c>
      <c r="L873" s="310" t="s">
        <v>2898</v>
      </c>
      <c r="M873" s="310" t="s">
        <v>2898</v>
      </c>
      <c r="N873" s="310" t="s">
        <v>2898</v>
      </c>
      <c r="O873" s="310" t="s">
        <v>2898</v>
      </c>
      <c r="P873" s="310" t="s">
        <v>2898</v>
      </c>
      <c r="Q873" s="310" t="s">
        <v>2898</v>
      </c>
      <c r="R873" s="310" t="s">
        <v>2898</v>
      </c>
      <c r="S873" s="310" t="s">
        <v>2898</v>
      </c>
      <c r="T873" s="310" t="s">
        <v>2898</v>
      </c>
      <c r="U873" s="310" t="s">
        <v>2898</v>
      </c>
      <c r="V873" s="310" t="s">
        <v>2898</v>
      </c>
      <c r="W873" s="310" t="s">
        <v>2898</v>
      </c>
      <c r="X873" s="310" t="s">
        <v>2898</v>
      </c>
      <c r="Y873" s="310" t="s">
        <v>2898</v>
      </c>
      <c r="Z873" s="310" t="s">
        <v>2898</v>
      </c>
    </row>
    <row r="874" spans="2:26" hidden="1" outlineLevel="1" x14ac:dyDescent="0.3">
      <c r="B874" s="308" t="s">
        <v>3890</v>
      </c>
      <c r="C874" s="310" t="s">
        <v>2898</v>
      </c>
      <c r="D874" s="310" t="s">
        <v>2898</v>
      </c>
      <c r="E874" s="310" t="s">
        <v>2898</v>
      </c>
      <c r="F874" s="310" t="s">
        <v>2898</v>
      </c>
      <c r="G874" s="310" t="s">
        <v>2898</v>
      </c>
      <c r="H874" s="310" t="s">
        <v>2898</v>
      </c>
      <c r="I874" s="310" t="s">
        <v>2898</v>
      </c>
      <c r="J874" s="310" t="s">
        <v>2898</v>
      </c>
      <c r="K874" s="310" t="s">
        <v>2898</v>
      </c>
      <c r="L874" s="310" t="s">
        <v>2898</v>
      </c>
      <c r="M874" s="310" t="s">
        <v>2898</v>
      </c>
      <c r="N874" s="310" t="s">
        <v>2898</v>
      </c>
      <c r="O874" s="310" t="s">
        <v>2898</v>
      </c>
      <c r="P874" s="310" t="s">
        <v>2898</v>
      </c>
      <c r="Q874" s="310" t="s">
        <v>2898</v>
      </c>
      <c r="R874" s="310" t="s">
        <v>2898</v>
      </c>
      <c r="S874" s="310" t="s">
        <v>2898</v>
      </c>
      <c r="T874" s="310" t="s">
        <v>2898</v>
      </c>
      <c r="U874" s="310" t="s">
        <v>2898</v>
      </c>
      <c r="V874" s="310" t="s">
        <v>2898</v>
      </c>
      <c r="W874" s="310" t="s">
        <v>2898</v>
      </c>
      <c r="X874" s="310" t="s">
        <v>2898</v>
      </c>
      <c r="Y874" s="310" t="s">
        <v>2898</v>
      </c>
      <c r="Z874" s="310" t="s">
        <v>2898</v>
      </c>
    </row>
    <row r="875" spans="2:26" hidden="1" outlineLevel="1" x14ac:dyDescent="0.3">
      <c r="B875" s="308" t="s">
        <v>3891</v>
      </c>
      <c r="C875" s="310" t="s">
        <v>2898</v>
      </c>
      <c r="D875" s="310" t="s">
        <v>2898</v>
      </c>
      <c r="E875" s="310" t="s">
        <v>2898</v>
      </c>
      <c r="F875" s="310" t="s">
        <v>2898</v>
      </c>
      <c r="G875" s="310" t="s">
        <v>2898</v>
      </c>
      <c r="H875" s="310" t="s">
        <v>2898</v>
      </c>
      <c r="I875" s="310" t="s">
        <v>2898</v>
      </c>
      <c r="J875" s="310" t="s">
        <v>2898</v>
      </c>
      <c r="K875" s="310" t="s">
        <v>2898</v>
      </c>
      <c r="L875" s="310" t="s">
        <v>2898</v>
      </c>
      <c r="M875" s="310" t="s">
        <v>2898</v>
      </c>
      <c r="N875" s="310" t="s">
        <v>2898</v>
      </c>
      <c r="O875" s="310" t="s">
        <v>2898</v>
      </c>
      <c r="P875" s="310" t="s">
        <v>2898</v>
      </c>
      <c r="Q875" s="310" t="s">
        <v>2898</v>
      </c>
      <c r="R875" s="310" t="s">
        <v>2898</v>
      </c>
      <c r="S875" s="310" t="s">
        <v>2898</v>
      </c>
      <c r="T875" s="310" t="s">
        <v>2898</v>
      </c>
      <c r="U875" s="310" t="s">
        <v>2898</v>
      </c>
      <c r="V875" s="310" t="s">
        <v>2898</v>
      </c>
      <c r="W875" s="310" t="s">
        <v>2898</v>
      </c>
      <c r="X875" s="310" t="s">
        <v>2898</v>
      </c>
      <c r="Y875" s="310" t="s">
        <v>2898</v>
      </c>
      <c r="Z875" s="310" t="s">
        <v>2898</v>
      </c>
    </row>
    <row r="876" spans="2:26" hidden="1" outlineLevel="1" x14ac:dyDescent="0.3">
      <c r="B876" s="308" t="s">
        <v>3892</v>
      </c>
      <c r="C876" s="310" t="s">
        <v>2898</v>
      </c>
      <c r="D876" s="310" t="s">
        <v>2898</v>
      </c>
      <c r="E876" s="310" t="s">
        <v>2898</v>
      </c>
      <c r="F876" s="310" t="s">
        <v>2898</v>
      </c>
      <c r="G876" s="310" t="s">
        <v>2898</v>
      </c>
      <c r="H876" s="310" t="s">
        <v>2898</v>
      </c>
      <c r="I876" s="310" t="s">
        <v>2898</v>
      </c>
      <c r="J876" s="310" t="s">
        <v>2898</v>
      </c>
      <c r="K876" s="310" t="s">
        <v>2898</v>
      </c>
      <c r="L876" s="310" t="s">
        <v>2898</v>
      </c>
      <c r="M876" s="310" t="s">
        <v>2898</v>
      </c>
      <c r="N876" s="310" t="s">
        <v>2898</v>
      </c>
      <c r="O876" s="310" t="s">
        <v>2898</v>
      </c>
      <c r="P876" s="310" t="s">
        <v>2898</v>
      </c>
      <c r="Q876" s="310" t="s">
        <v>2898</v>
      </c>
      <c r="R876" s="310" t="s">
        <v>2898</v>
      </c>
      <c r="S876" s="310" t="s">
        <v>2898</v>
      </c>
      <c r="T876" s="310" t="s">
        <v>2898</v>
      </c>
      <c r="U876" s="310" t="s">
        <v>2898</v>
      </c>
      <c r="V876" s="310" t="s">
        <v>2898</v>
      </c>
      <c r="W876" s="310" t="s">
        <v>2898</v>
      </c>
      <c r="X876" s="310" t="s">
        <v>2898</v>
      </c>
      <c r="Y876" s="310" t="s">
        <v>2898</v>
      </c>
      <c r="Z876" s="310" t="s">
        <v>2898</v>
      </c>
    </row>
    <row r="877" spans="2:26" hidden="1" outlineLevel="1" x14ac:dyDescent="0.3">
      <c r="B877" s="308" t="s">
        <v>3893</v>
      </c>
      <c r="C877" s="310" t="s">
        <v>2898</v>
      </c>
      <c r="D877" s="310" t="s">
        <v>2898</v>
      </c>
      <c r="E877" s="310" t="s">
        <v>2898</v>
      </c>
      <c r="F877" s="310" t="s">
        <v>2898</v>
      </c>
      <c r="G877" s="310" t="s">
        <v>2898</v>
      </c>
      <c r="H877" s="310" t="s">
        <v>2898</v>
      </c>
      <c r="I877" s="310" t="s">
        <v>2898</v>
      </c>
      <c r="J877" s="310" t="s">
        <v>2898</v>
      </c>
      <c r="K877" s="310" t="s">
        <v>2898</v>
      </c>
      <c r="L877" s="310" t="s">
        <v>2898</v>
      </c>
      <c r="M877" s="310" t="s">
        <v>2898</v>
      </c>
      <c r="N877" s="310" t="s">
        <v>2898</v>
      </c>
      <c r="O877" s="310" t="s">
        <v>2898</v>
      </c>
      <c r="P877" s="310" t="s">
        <v>2898</v>
      </c>
      <c r="Q877" s="310" t="s">
        <v>2898</v>
      </c>
      <c r="R877" s="310" t="s">
        <v>2898</v>
      </c>
      <c r="S877" s="310" t="s">
        <v>2898</v>
      </c>
      <c r="T877" s="310" t="s">
        <v>2898</v>
      </c>
      <c r="U877" s="310" t="s">
        <v>2898</v>
      </c>
      <c r="V877" s="310" t="s">
        <v>2898</v>
      </c>
      <c r="W877" s="310" t="s">
        <v>2898</v>
      </c>
      <c r="X877" s="310" t="s">
        <v>2898</v>
      </c>
      <c r="Y877" s="310" t="s">
        <v>2898</v>
      </c>
      <c r="Z877" s="310" t="s">
        <v>2898</v>
      </c>
    </row>
    <row r="878" spans="2:26" hidden="1" outlineLevel="1" x14ac:dyDescent="0.3">
      <c r="B878" s="308" t="s">
        <v>3894</v>
      </c>
      <c r="C878" s="310" t="s">
        <v>2898</v>
      </c>
      <c r="D878" s="310" t="s">
        <v>2898</v>
      </c>
      <c r="E878" s="310" t="s">
        <v>2898</v>
      </c>
      <c r="F878" s="310" t="s">
        <v>2898</v>
      </c>
      <c r="G878" s="310" t="s">
        <v>2898</v>
      </c>
      <c r="H878" s="310" t="s">
        <v>2898</v>
      </c>
      <c r="I878" s="310" t="s">
        <v>2898</v>
      </c>
      <c r="J878" s="310" t="s">
        <v>2898</v>
      </c>
      <c r="K878" s="310" t="s">
        <v>2898</v>
      </c>
      <c r="L878" s="310" t="s">
        <v>2898</v>
      </c>
      <c r="M878" s="310" t="s">
        <v>2898</v>
      </c>
      <c r="N878" s="310" t="s">
        <v>2898</v>
      </c>
      <c r="O878" s="310" t="s">
        <v>2898</v>
      </c>
      <c r="P878" s="310" t="s">
        <v>2898</v>
      </c>
      <c r="Q878" s="310" t="s">
        <v>2898</v>
      </c>
      <c r="R878" s="310" t="s">
        <v>2898</v>
      </c>
      <c r="S878" s="310" t="s">
        <v>2898</v>
      </c>
      <c r="T878" s="310" t="s">
        <v>2898</v>
      </c>
      <c r="U878" s="310" t="s">
        <v>2898</v>
      </c>
      <c r="V878" s="310" t="s">
        <v>2898</v>
      </c>
      <c r="W878" s="310" t="s">
        <v>2898</v>
      </c>
      <c r="X878" s="310" t="s">
        <v>2898</v>
      </c>
      <c r="Y878" s="310" t="s">
        <v>2898</v>
      </c>
      <c r="Z878" s="310" t="s">
        <v>2898</v>
      </c>
    </row>
    <row r="879" spans="2:26" hidden="1" outlineLevel="1" x14ac:dyDescent="0.3">
      <c r="B879" s="308" t="s">
        <v>3895</v>
      </c>
      <c r="C879" s="310" t="s">
        <v>2898</v>
      </c>
      <c r="D879" s="310" t="s">
        <v>2898</v>
      </c>
      <c r="E879" s="310" t="s">
        <v>2898</v>
      </c>
      <c r="F879" s="310" t="s">
        <v>2898</v>
      </c>
      <c r="G879" s="310" t="s">
        <v>2898</v>
      </c>
      <c r="H879" s="310" t="s">
        <v>2898</v>
      </c>
      <c r="I879" s="310" t="s">
        <v>2898</v>
      </c>
      <c r="J879" s="310" t="s">
        <v>2898</v>
      </c>
      <c r="K879" s="310" t="s">
        <v>2898</v>
      </c>
      <c r="L879" s="310" t="s">
        <v>2898</v>
      </c>
      <c r="M879" s="310" t="s">
        <v>2898</v>
      </c>
      <c r="N879" s="310" t="s">
        <v>2898</v>
      </c>
      <c r="O879" s="310" t="s">
        <v>2898</v>
      </c>
      <c r="P879" s="310" t="s">
        <v>2898</v>
      </c>
      <c r="Q879" s="310" t="s">
        <v>2898</v>
      </c>
      <c r="R879" s="310" t="s">
        <v>2898</v>
      </c>
      <c r="S879" s="310" t="s">
        <v>2898</v>
      </c>
      <c r="T879" s="310" t="s">
        <v>2898</v>
      </c>
      <c r="U879" s="310" t="s">
        <v>2898</v>
      </c>
      <c r="V879" s="310" t="s">
        <v>2898</v>
      </c>
      <c r="W879" s="310" t="s">
        <v>2898</v>
      </c>
      <c r="X879" s="310" t="s">
        <v>2898</v>
      </c>
      <c r="Y879" s="310" t="s">
        <v>2898</v>
      </c>
      <c r="Z879" s="310" t="s">
        <v>2898</v>
      </c>
    </row>
    <row r="880" spans="2:26" hidden="1" outlineLevel="1" x14ac:dyDescent="0.3">
      <c r="B880" s="308" t="s">
        <v>3896</v>
      </c>
      <c r="C880" s="310" t="s">
        <v>2898</v>
      </c>
      <c r="D880" s="310" t="s">
        <v>2898</v>
      </c>
      <c r="E880" s="310" t="s">
        <v>2898</v>
      </c>
      <c r="F880" s="310" t="s">
        <v>2898</v>
      </c>
      <c r="G880" s="310" t="s">
        <v>2898</v>
      </c>
      <c r="H880" s="310" t="s">
        <v>2898</v>
      </c>
      <c r="I880" s="310" t="s">
        <v>2898</v>
      </c>
      <c r="J880" s="310" t="s">
        <v>2898</v>
      </c>
      <c r="K880" s="310" t="s">
        <v>2898</v>
      </c>
      <c r="L880" s="310" t="s">
        <v>2898</v>
      </c>
      <c r="M880" s="310" t="s">
        <v>2898</v>
      </c>
      <c r="N880" s="310" t="s">
        <v>2898</v>
      </c>
      <c r="O880" s="310" t="s">
        <v>2898</v>
      </c>
      <c r="P880" s="310" t="s">
        <v>2898</v>
      </c>
      <c r="Q880" s="310" t="s">
        <v>2898</v>
      </c>
      <c r="R880" s="310" t="s">
        <v>2898</v>
      </c>
      <c r="S880" s="310" t="s">
        <v>2898</v>
      </c>
      <c r="T880" s="310" t="s">
        <v>2898</v>
      </c>
      <c r="U880" s="310" t="s">
        <v>2898</v>
      </c>
      <c r="V880" s="310" t="s">
        <v>2898</v>
      </c>
      <c r="W880" s="310" t="s">
        <v>2898</v>
      </c>
      <c r="X880" s="310" t="s">
        <v>2898</v>
      </c>
      <c r="Y880" s="310" t="s">
        <v>2898</v>
      </c>
      <c r="Z880" s="310" t="s">
        <v>2898</v>
      </c>
    </row>
    <row r="881" spans="2:26" hidden="1" outlineLevel="1" x14ac:dyDescent="0.3">
      <c r="B881" s="308" t="s">
        <v>3897</v>
      </c>
      <c r="C881" s="310" t="s">
        <v>2898</v>
      </c>
      <c r="D881" s="310" t="s">
        <v>2898</v>
      </c>
      <c r="E881" s="310" t="s">
        <v>2898</v>
      </c>
      <c r="F881" s="310" t="s">
        <v>2898</v>
      </c>
      <c r="G881" s="310" t="s">
        <v>2898</v>
      </c>
      <c r="H881" s="310" t="s">
        <v>2898</v>
      </c>
      <c r="I881" s="310" t="s">
        <v>2898</v>
      </c>
      <c r="J881" s="310" t="s">
        <v>2898</v>
      </c>
      <c r="K881" s="310" t="s">
        <v>2898</v>
      </c>
      <c r="L881" s="310" t="s">
        <v>2898</v>
      </c>
      <c r="M881" s="310" t="s">
        <v>2898</v>
      </c>
      <c r="N881" s="310" t="s">
        <v>2898</v>
      </c>
      <c r="O881" s="310" t="s">
        <v>2898</v>
      </c>
      <c r="P881" s="310" t="s">
        <v>2898</v>
      </c>
      <c r="Q881" s="310" t="s">
        <v>2898</v>
      </c>
      <c r="R881" s="310" t="s">
        <v>2898</v>
      </c>
      <c r="S881" s="310" t="s">
        <v>2898</v>
      </c>
      <c r="T881" s="310" t="s">
        <v>2898</v>
      </c>
      <c r="U881" s="310" t="s">
        <v>2898</v>
      </c>
      <c r="V881" s="310" t="s">
        <v>2898</v>
      </c>
      <c r="W881" s="310" t="s">
        <v>2898</v>
      </c>
      <c r="X881" s="310" t="s">
        <v>2898</v>
      </c>
      <c r="Y881" s="310" t="s">
        <v>2898</v>
      </c>
      <c r="Z881" s="310" t="s">
        <v>2898</v>
      </c>
    </row>
    <row r="882" spans="2:26" hidden="1" outlineLevel="1" x14ac:dyDescent="0.3">
      <c r="B882" s="308" t="s">
        <v>3898</v>
      </c>
      <c r="C882" s="310" t="s">
        <v>2898</v>
      </c>
      <c r="D882" s="310" t="s">
        <v>2898</v>
      </c>
      <c r="E882" s="310" t="s">
        <v>2898</v>
      </c>
      <c r="F882" s="310" t="s">
        <v>2898</v>
      </c>
      <c r="G882" s="310" t="s">
        <v>2898</v>
      </c>
      <c r="H882" s="310" t="s">
        <v>2898</v>
      </c>
      <c r="I882" s="310" t="s">
        <v>2898</v>
      </c>
      <c r="J882" s="310" t="s">
        <v>2898</v>
      </c>
      <c r="K882" s="310" t="s">
        <v>2898</v>
      </c>
      <c r="L882" s="310" t="s">
        <v>2898</v>
      </c>
      <c r="M882" s="310" t="s">
        <v>2898</v>
      </c>
      <c r="N882" s="310" t="s">
        <v>2898</v>
      </c>
      <c r="O882" s="310" t="s">
        <v>2898</v>
      </c>
      <c r="P882" s="310" t="s">
        <v>2898</v>
      </c>
      <c r="Q882" s="310" t="s">
        <v>2898</v>
      </c>
      <c r="R882" s="310" t="s">
        <v>2898</v>
      </c>
      <c r="S882" s="310" t="s">
        <v>2898</v>
      </c>
      <c r="T882" s="310" t="s">
        <v>2898</v>
      </c>
      <c r="U882" s="310" t="s">
        <v>2898</v>
      </c>
      <c r="V882" s="310" t="s">
        <v>2898</v>
      </c>
      <c r="W882" s="310" t="s">
        <v>2898</v>
      </c>
      <c r="X882" s="310" t="s">
        <v>2898</v>
      </c>
      <c r="Y882" s="310" t="s">
        <v>2898</v>
      </c>
      <c r="Z882" s="310" t="s">
        <v>2898</v>
      </c>
    </row>
    <row r="883" spans="2:26" hidden="1" outlineLevel="1" x14ac:dyDescent="0.3">
      <c r="B883" s="308" t="s">
        <v>3899</v>
      </c>
      <c r="C883" s="310" t="s">
        <v>2898</v>
      </c>
      <c r="D883" s="310" t="s">
        <v>2898</v>
      </c>
      <c r="E883" s="310" t="s">
        <v>2898</v>
      </c>
      <c r="F883" s="310" t="s">
        <v>2898</v>
      </c>
      <c r="G883" s="310" t="s">
        <v>2898</v>
      </c>
      <c r="H883" s="310" t="s">
        <v>2898</v>
      </c>
      <c r="I883" s="310" t="s">
        <v>2898</v>
      </c>
      <c r="J883" s="310" t="s">
        <v>2898</v>
      </c>
      <c r="K883" s="310" t="s">
        <v>2898</v>
      </c>
      <c r="L883" s="310" t="s">
        <v>2898</v>
      </c>
      <c r="M883" s="310" t="s">
        <v>2898</v>
      </c>
      <c r="N883" s="310" t="s">
        <v>2898</v>
      </c>
      <c r="O883" s="310" t="s">
        <v>2898</v>
      </c>
      <c r="P883" s="310" t="s">
        <v>2898</v>
      </c>
      <c r="Q883" s="310" t="s">
        <v>2898</v>
      </c>
      <c r="R883" s="310" t="s">
        <v>2898</v>
      </c>
      <c r="S883" s="310" t="s">
        <v>2898</v>
      </c>
      <c r="T883" s="310" t="s">
        <v>2898</v>
      </c>
      <c r="U883" s="310" t="s">
        <v>2898</v>
      </c>
      <c r="V883" s="310" t="s">
        <v>2898</v>
      </c>
      <c r="W883" s="310" t="s">
        <v>2898</v>
      </c>
      <c r="X883" s="310" t="s">
        <v>2898</v>
      </c>
      <c r="Y883" s="310" t="s">
        <v>2898</v>
      </c>
      <c r="Z883" s="310" t="s">
        <v>2898</v>
      </c>
    </row>
    <row r="884" spans="2:26" hidden="1" outlineLevel="1" x14ac:dyDescent="0.3">
      <c r="B884" s="308" t="s">
        <v>3900</v>
      </c>
      <c r="C884" s="310" t="s">
        <v>2898</v>
      </c>
      <c r="D884" s="310" t="s">
        <v>2898</v>
      </c>
      <c r="E884" s="310" t="s">
        <v>2898</v>
      </c>
      <c r="F884" s="310" t="s">
        <v>2898</v>
      </c>
      <c r="G884" s="310" t="s">
        <v>2898</v>
      </c>
      <c r="H884" s="310" t="s">
        <v>2898</v>
      </c>
      <c r="I884" s="310" t="s">
        <v>2898</v>
      </c>
      <c r="J884" s="310" t="s">
        <v>2898</v>
      </c>
      <c r="K884" s="310" t="s">
        <v>2898</v>
      </c>
      <c r="L884" s="310" t="s">
        <v>2898</v>
      </c>
      <c r="M884" s="310" t="s">
        <v>2898</v>
      </c>
      <c r="N884" s="310" t="s">
        <v>2898</v>
      </c>
      <c r="O884" s="310" t="s">
        <v>2898</v>
      </c>
      <c r="P884" s="310" t="s">
        <v>2898</v>
      </c>
      <c r="Q884" s="310" t="s">
        <v>2898</v>
      </c>
      <c r="R884" s="310" t="s">
        <v>2898</v>
      </c>
      <c r="S884" s="310" t="s">
        <v>2898</v>
      </c>
      <c r="T884" s="310" t="s">
        <v>2898</v>
      </c>
      <c r="U884" s="310" t="s">
        <v>2898</v>
      </c>
      <c r="V884" s="310" t="s">
        <v>2898</v>
      </c>
      <c r="W884" s="310" t="s">
        <v>2898</v>
      </c>
      <c r="X884" s="310" t="s">
        <v>2898</v>
      </c>
      <c r="Y884" s="310" t="s">
        <v>2898</v>
      </c>
      <c r="Z884" s="310" t="s">
        <v>2898</v>
      </c>
    </row>
    <row r="885" spans="2:26" hidden="1" outlineLevel="1" x14ac:dyDescent="0.3">
      <c r="B885" s="308" t="s">
        <v>3901</v>
      </c>
      <c r="C885" s="310" t="s">
        <v>2898</v>
      </c>
      <c r="D885" s="310" t="s">
        <v>2898</v>
      </c>
      <c r="E885" s="310" t="s">
        <v>2898</v>
      </c>
      <c r="F885" s="310" t="s">
        <v>2898</v>
      </c>
      <c r="G885" s="310" t="s">
        <v>2898</v>
      </c>
      <c r="H885" s="310" t="s">
        <v>2898</v>
      </c>
      <c r="I885" s="310" t="s">
        <v>2898</v>
      </c>
      <c r="J885" s="310" t="s">
        <v>2898</v>
      </c>
      <c r="K885" s="310" t="s">
        <v>2898</v>
      </c>
      <c r="L885" s="310" t="s">
        <v>2898</v>
      </c>
      <c r="M885" s="310" t="s">
        <v>2898</v>
      </c>
      <c r="N885" s="310" t="s">
        <v>2898</v>
      </c>
      <c r="O885" s="310" t="s">
        <v>2898</v>
      </c>
      <c r="P885" s="310" t="s">
        <v>2898</v>
      </c>
      <c r="Q885" s="310" t="s">
        <v>2898</v>
      </c>
      <c r="R885" s="310" t="s">
        <v>2898</v>
      </c>
      <c r="S885" s="310" t="s">
        <v>2898</v>
      </c>
      <c r="T885" s="310" t="s">
        <v>2898</v>
      </c>
      <c r="U885" s="310" t="s">
        <v>2898</v>
      </c>
      <c r="V885" s="310" t="s">
        <v>2898</v>
      </c>
      <c r="W885" s="310" t="s">
        <v>2898</v>
      </c>
      <c r="X885" s="310" t="s">
        <v>2898</v>
      </c>
      <c r="Y885" s="310" t="s">
        <v>2898</v>
      </c>
      <c r="Z885" s="310" t="s">
        <v>2898</v>
      </c>
    </row>
    <row r="886" spans="2:26" hidden="1" outlineLevel="1" x14ac:dyDescent="0.3">
      <c r="B886" s="308" t="s">
        <v>3902</v>
      </c>
      <c r="C886" s="310" t="s">
        <v>2898</v>
      </c>
      <c r="D886" s="310" t="s">
        <v>2898</v>
      </c>
      <c r="E886" s="310" t="s">
        <v>2898</v>
      </c>
      <c r="F886" s="310" t="s">
        <v>2898</v>
      </c>
      <c r="G886" s="310" t="s">
        <v>2898</v>
      </c>
      <c r="H886" s="310" t="s">
        <v>2898</v>
      </c>
      <c r="I886" s="310" t="s">
        <v>2898</v>
      </c>
      <c r="J886" s="310" t="s">
        <v>2898</v>
      </c>
      <c r="K886" s="310" t="s">
        <v>2898</v>
      </c>
      <c r="L886" s="310" t="s">
        <v>2898</v>
      </c>
      <c r="M886" s="310" t="s">
        <v>2898</v>
      </c>
      <c r="N886" s="310" t="s">
        <v>2898</v>
      </c>
      <c r="O886" s="310" t="s">
        <v>2898</v>
      </c>
      <c r="P886" s="310" t="s">
        <v>2898</v>
      </c>
      <c r="Q886" s="310" t="s">
        <v>2898</v>
      </c>
      <c r="R886" s="310" t="s">
        <v>2898</v>
      </c>
      <c r="S886" s="310" t="s">
        <v>2898</v>
      </c>
      <c r="T886" s="310" t="s">
        <v>2898</v>
      </c>
      <c r="U886" s="310" t="s">
        <v>2898</v>
      </c>
      <c r="V886" s="310" t="s">
        <v>2898</v>
      </c>
      <c r="W886" s="310" t="s">
        <v>2898</v>
      </c>
      <c r="X886" s="310" t="s">
        <v>2898</v>
      </c>
      <c r="Y886" s="310" t="s">
        <v>2898</v>
      </c>
      <c r="Z886" s="310" t="s">
        <v>2898</v>
      </c>
    </row>
    <row r="887" spans="2:26" hidden="1" outlineLevel="1" x14ac:dyDescent="0.3">
      <c r="B887" s="308" t="s">
        <v>3903</v>
      </c>
      <c r="C887" s="310" t="s">
        <v>2898</v>
      </c>
      <c r="D887" s="310" t="s">
        <v>2898</v>
      </c>
      <c r="E887" s="310" t="s">
        <v>2898</v>
      </c>
      <c r="F887" s="310" t="s">
        <v>2898</v>
      </c>
      <c r="G887" s="310" t="s">
        <v>2898</v>
      </c>
      <c r="H887" s="310" t="s">
        <v>2898</v>
      </c>
      <c r="I887" s="310" t="s">
        <v>2898</v>
      </c>
      <c r="J887" s="310" t="s">
        <v>2898</v>
      </c>
      <c r="K887" s="310" t="s">
        <v>2898</v>
      </c>
      <c r="L887" s="310" t="s">
        <v>2898</v>
      </c>
      <c r="M887" s="310" t="s">
        <v>2898</v>
      </c>
      <c r="N887" s="310" t="s">
        <v>2898</v>
      </c>
      <c r="O887" s="310" t="s">
        <v>2898</v>
      </c>
      <c r="P887" s="310" t="s">
        <v>2898</v>
      </c>
      <c r="Q887" s="310" t="s">
        <v>2898</v>
      </c>
      <c r="R887" s="310" t="s">
        <v>2898</v>
      </c>
      <c r="S887" s="310" t="s">
        <v>2898</v>
      </c>
      <c r="T887" s="310" t="s">
        <v>2898</v>
      </c>
      <c r="U887" s="310" t="s">
        <v>2898</v>
      </c>
      <c r="V887" s="310" t="s">
        <v>2898</v>
      </c>
      <c r="W887" s="310" t="s">
        <v>2898</v>
      </c>
      <c r="X887" s="310" t="s">
        <v>2898</v>
      </c>
      <c r="Y887" s="310" t="s">
        <v>2898</v>
      </c>
      <c r="Z887" s="310" t="s">
        <v>2898</v>
      </c>
    </row>
    <row r="888" spans="2:26" hidden="1" outlineLevel="1" x14ac:dyDescent="0.3">
      <c r="B888" s="308" t="s">
        <v>3904</v>
      </c>
      <c r="C888" s="310" t="s">
        <v>2898</v>
      </c>
      <c r="D888" s="310" t="s">
        <v>2898</v>
      </c>
      <c r="E888" s="310" t="s">
        <v>2898</v>
      </c>
      <c r="F888" s="310" t="s">
        <v>2898</v>
      </c>
      <c r="G888" s="310" t="s">
        <v>2898</v>
      </c>
      <c r="H888" s="310" t="s">
        <v>2898</v>
      </c>
      <c r="I888" s="310" t="s">
        <v>2898</v>
      </c>
      <c r="J888" s="310" t="s">
        <v>2898</v>
      </c>
      <c r="K888" s="310" t="s">
        <v>2898</v>
      </c>
      <c r="L888" s="310" t="s">
        <v>2898</v>
      </c>
      <c r="M888" s="310" t="s">
        <v>2898</v>
      </c>
      <c r="N888" s="310" t="s">
        <v>2898</v>
      </c>
      <c r="O888" s="310" t="s">
        <v>2898</v>
      </c>
      <c r="P888" s="310" t="s">
        <v>2898</v>
      </c>
      <c r="Q888" s="310" t="s">
        <v>2898</v>
      </c>
      <c r="R888" s="310" t="s">
        <v>2898</v>
      </c>
      <c r="S888" s="310" t="s">
        <v>2898</v>
      </c>
      <c r="T888" s="310" t="s">
        <v>2898</v>
      </c>
      <c r="U888" s="310" t="s">
        <v>2898</v>
      </c>
      <c r="V888" s="310" t="s">
        <v>2898</v>
      </c>
      <c r="W888" s="310" t="s">
        <v>2898</v>
      </c>
      <c r="X888" s="310" t="s">
        <v>2898</v>
      </c>
      <c r="Y888" s="310" t="s">
        <v>2898</v>
      </c>
      <c r="Z888" s="310" t="s">
        <v>2898</v>
      </c>
    </row>
    <row r="889" spans="2:26" hidden="1" outlineLevel="1" x14ac:dyDescent="0.3">
      <c r="B889" s="308" t="s">
        <v>3905</v>
      </c>
      <c r="C889" s="310" t="s">
        <v>2898</v>
      </c>
      <c r="D889" s="310" t="s">
        <v>2898</v>
      </c>
      <c r="E889" s="310" t="s">
        <v>2898</v>
      </c>
      <c r="F889" s="310" t="s">
        <v>2898</v>
      </c>
      <c r="G889" s="310" t="s">
        <v>2898</v>
      </c>
      <c r="H889" s="310" t="s">
        <v>2898</v>
      </c>
      <c r="I889" s="310" t="s">
        <v>2898</v>
      </c>
      <c r="J889" s="310" t="s">
        <v>2898</v>
      </c>
      <c r="K889" s="310" t="s">
        <v>2898</v>
      </c>
      <c r="L889" s="310" t="s">
        <v>2898</v>
      </c>
      <c r="M889" s="310" t="s">
        <v>2898</v>
      </c>
      <c r="N889" s="310" t="s">
        <v>2898</v>
      </c>
      <c r="O889" s="310" t="s">
        <v>2898</v>
      </c>
      <c r="P889" s="310" t="s">
        <v>2898</v>
      </c>
      <c r="Q889" s="310" t="s">
        <v>2898</v>
      </c>
      <c r="R889" s="310" t="s">
        <v>2898</v>
      </c>
      <c r="S889" s="310" t="s">
        <v>2898</v>
      </c>
      <c r="T889" s="310" t="s">
        <v>2898</v>
      </c>
      <c r="U889" s="310" t="s">
        <v>2898</v>
      </c>
      <c r="V889" s="310" t="s">
        <v>2898</v>
      </c>
      <c r="W889" s="310" t="s">
        <v>2898</v>
      </c>
      <c r="X889" s="310" t="s">
        <v>2898</v>
      </c>
      <c r="Y889" s="310" t="s">
        <v>2898</v>
      </c>
      <c r="Z889" s="310" t="s">
        <v>2898</v>
      </c>
    </row>
    <row r="890" spans="2:26" hidden="1" outlineLevel="1" x14ac:dyDescent="0.3">
      <c r="B890" s="308" t="s">
        <v>3906</v>
      </c>
      <c r="C890" s="310" t="s">
        <v>2898</v>
      </c>
      <c r="D890" s="310" t="s">
        <v>2898</v>
      </c>
      <c r="E890" s="310" t="s">
        <v>2898</v>
      </c>
      <c r="F890" s="310" t="s">
        <v>2898</v>
      </c>
      <c r="G890" s="310" t="s">
        <v>2898</v>
      </c>
      <c r="H890" s="310" t="s">
        <v>2898</v>
      </c>
      <c r="I890" s="310" t="s">
        <v>2898</v>
      </c>
      <c r="J890" s="310" t="s">
        <v>2898</v>
      </c>
      <c r="K890" s="310" t="s">
        <v>2898</v>
      </c>
      <c r="L890" s="310" t="s">
        <v>2898</v>
      </c>
      <c r="M890" s="310" t="s">
        <v>2898</v>
      </c>
      <c r="N890" s="310" t="s">
        <v>2898</v>
      </c>
      <c r="O890" s="310" t="s">
        <v>2898</v>
      </c>
      <c r="P890" s="310" t="s">
        <v>2898</v>
      </c>
      <c r="Q890" s="310" t="s">
        <v>2898</v>
      </c>
      <c r="R890" s="310" t="s">
        <v>2898</v>
      </c>
      <c r="S890" s="310" t="s">
        <v>2898</v>
      </c>
      <c r="T890" s="310" t="s">
        <v>2898</v>
      </c>
      <c r="U890" s="310" t="s">
        <v>2898</v>
      </c>
      <c r="V890" s="310" t="s">
        <v>2898</v>
      </c>
      <c r="W890" s="310" t="s">
        <v>2898</v>
      </c>
      <c r="X890" s="310" t="s">
        <v>2898</v>
      </c>
      <c r="Y890" s="310" t="s">
        <v>2898</v>
      </c>
      <c r="Z890" s="310" t="s">
        <v>2898</v>
      </c>
    </row>
    <row r="891" spans="2:26" hidden="1" outlineLevel="1" x14ac:dyDescent="0.3">
      <c r="B891" s="308" t="s">
        <v>3907</v>
      </c>
      <c r="C891" s="310" t="s">
        <v>2898</v>
      </c>
      <c r="D891" s="310" t="s">
        <v>2898</v>
      </c>
      <c r="E891" s="310" t="s">
        <v>2898</v>
      </c>
      <c r="F891" s="310" t="s">
        <v>2898</v>
      </c>
      <c r="G891" s="310" t="s">
        <v>2898</v>
      </c>
      <c r="H891" s="310" t="s">
        <v>2898</v>
      </c>
      <c r="I891" s="310" t="s">
        <v>2898</v>
      </c>
      <c r="J891" s="310" t="s">
        <v>2898</v>
      </c>
      <c r="K891" s="310" t="s">
        <v>2898</v>
      </c>
      <c r="L891" s="310" t="s">
        <v>2898</v>
      </c>
      <c r="M891" s="310" t="s">
        <v>2898</v>
      </c>
      <c r="N891" s="310" t="s">
        <v>2898</v>
      </c>
      <c r="O891" s="310" t="s">
        <v>2898</v>
      </c>
      <c r="P891" s="310" t="s">
        <v>2898</v>
      </c>
      <c r="Q891" s="310" t="s">
        <v>2898</v>
      </c>
      <c r="R891" s="310" t="s">
        <v>2898</v>
      </c>
      <c r="S891" s="310" t="s">
        <v>2898</v>
      </c>
      <c r="T891" s="310" t="s">
        <v>2898</v>
      </c>
      <c r="U891" s="310" t="s">
        <v>2898</v>
      </c>
      <c r="V891" s="310" t="s">
        <v>2898</v>
      </c>
      <c r="W891" s="310" t="s">
        <v>2898</v>
      </c>
      <c r="X891" s="310" t="s">
        <v>2898</v>
      </c>
      <c r="Y891" s="310" t="s">
        <v>2898</v>
      </c>
      <c r="Z891" s="310" t="s">
        <v>2898</v>
      </c>
    </row>
    <row r="892" spans="2:26" hidden="1" outlineLevel="1" x14ac:dyDescent="0.3">
      <c r="B892" s="308" t="s">
        <v>3908</v>
      </c>
      <c r="C892" s="310" t="s">
        <v>2898</v>
      </c>
      <c r="D892" s="310" t="s">
        <v>2898</v>
      </c>
      <c r="E892" s="310" t="s">
        <v>2898</v>
      </c>
      <c r="F892" s="310" t="s">
        <v>2898</v>
      </c>
      <c r="G892" s="310" t="s">
        <v>2898</v>
      </c>
      <c r="H892" s="310" t="s">
        <v>2898</v>
      </c>
      <c r="I892" s="310" t="s">
        <v>2898</v>
      </c>
      <c r="J892" s="310" t="s">
        <v>2898</v>
      </c>
      <c r="K892" s="310" t="s">
        <v>2898</v>
      </c>
      <c r="L892" s="310" t="s">
        <v>2898</v>
      </c>
      <c r="M892" s="310" t="s">
        <v>2898</v>
      </c>
      <c r="N892" s="310" t="s">
        <v>2898</v>
      </c>
      <c r="O892" s="310" t="s">
        <v>2898</v>
      </c>
      <c r="P892" s="310" t="s">
        <v>2898</v>
      </c>
      <c r="Q892" s="310" t="s">
        <v>2898</v>
      </c>
      <c r="R892" s="310" t="s">
        <v>2898</v>
      </c>
      <c r="S892" s="310" t="s">
        <v>2898</v>
      </c>
      <c r="T892" s="310" t="s">
        <v>2898</v>
      </c>
      <c r="U892" s="310" t="s">
        <v>2898</v>
      </c>
      <c r="V892" s="310" t="s">
        <v>2898</v>
      </c>
      <c r="W892" s="310" t="s">
        <v>2898</v>
      </c>
      <c r="X892" s="310" t="s">
        <v>2898</v>
      </c>
      <c r="Y892" s="310" t="s">
        <v>2898</v>
      </c>
      <c r="Z892" s="310" t="s">
        <v>2898</v>
      </c>
    </row>
    <row r="893" spans="2:26" hidden="1" outlineLevel="1" x14ac:dyDescent="0.3">
      <c r="B893" s="308" t="s">
        <v>3909</v>
      </c>
      <c r="C893" s="310" t="s">
        <v>2898</v>
      </c>
      <c r="D893" s="310" t="s">
        <v>2898</v>
      </c>
      <c r="E893" s="310" t="s">
        <v>2898</v>
      </c>
      <c r="F893" s="310" t="s">
        <v>2898</v>
      </c>
      <c r="G893" s="310" t="s">
        <v>2898</v>
      </c>
      <c r="H893" s="310" t="s">
        <v>2898</v>
      </c>
      <c r="I893" s="310" t="s">
        <v>2898</v>
      </c>
      <c r="J893" s="310" t="s">
        <v>2898</v>
      </c>
      <c r="K893" s="310" t="s">
        <v>2898</v>
      </c>
      <c r="L893" s="310" t="s">
        <v>2898</v>
      </c>
      <c r="M893" s="310" t="s">
        <v>2898</v>
      </c>
      <c r="N893" s="310" t="s">
        <v>2898</v>
      </c>
      <c r="O893" s="310" t="s">
        <v>2898</v>
      </c>
      <c r="P893" s="310" t="s">
        <v>2898</v>
      </c>
      <c r="Q893" s="310" t="s">
        <v>2898</v>
      </c>
      <c r="R893" s="310" t="s">
        <v>2898</v>
      </c>
      <c r="S893" s="310" t="s">
        <v>2898</v>
      </c>
      <c r="T893" s="310" t="s">
        <v>2898</v>
      </c>
      <c r="U893" s="310" t="s">
        <v>2898</v>
      </c>
      <c r="V893" s="310" t="s">
        <v>2898</v>
      </c>
      <c r="W893" s="310" t="s">
        <v>2898</v>
      </c>
      <c r="X893" s="310" t="s">
        <v>2898</v>
      </c>
      <c r="Y893" s="310" t="s">
        <v>2898</v>
      </c>
      <c r="Z893" s="310" t="s">
        <v>2898</v>
      </c>
    </row>
    <row r="894" spans="2:26" hidden="1" outlineLevel="1" x14ac:dyDescent="0.3">
      <c r="B894" s="308" t="s">
        <v>3910</v>
      </c>
      <c r="C894" s="310" t="s">
        <v>2898</v>
      </c>
      <c r="D894" s="310" t="s">
        <v>2898</v>
      </c>
      <c r="E894" s="310" t="s">
        <v>2898</v>
      </c>
      <c r="F894" s="310" t="s">
        <v>2898</v>
      </c>
      <c r="G894" s="310" t="s">
        <v>2898</v>
      </c>
      <c r="H894" s="310" t="s">
        <v>2898</v>
      </c>
      <c r="I894" s="310" t="s">
        <v>2898</v>
      </c>
      <c r="J894" s="310" t="s">
        <v>2898</v>
      </c>
      <c r="K894" s="310" t="s">
        <v>2898</v>
      </c>
      <c r="L894" s="310" t="s">
        <v>2898</v>
      </c>
      <c r="M894" s="310" t="s">
        <v>2898</v>
      </c>
      <c r="N894" s="310" t="s">
        <v>2898</v>
      </c>
      <c r="O894" s="310" t="s">
        <v>2898</v>
      </c>
      <c r="P894" s="310" t="s">
        <v>2898</v>
      </c>
      <c r="Q894" s="310" t="s">
        <v>2898</v>
      </c>
      <c r="R894" s="310" t="s">
        <v>2898</v>
      </c>
      <c r="S894" s="310" t="s">
        <v>2898</v>
      </c>
      <c r="T894" s="310" t="s">
        <v>2898</v>
      </c>
      <c r="U894" s="310" t="s">
        <v>2898</v>
      </c>
      <c r="V894" s="310" t="s">
        <v>2898</v>
      </c>
      <c r="W894" s="310" t="s">
        <v>2898</v>
      </c>
      <c r="X894" s="310" t="s">
        <v>2898</v>
      </c>
      <c r="Y894" s="310" t="s">
        <v>2898</v>
      </c>
      <c r="Z894" s="310" t="s">
        <v>2898</v>
      </c>
    </row>
    <row r="895" spans="2:26" hidden="1" outlineLevel="1" x14ac:dyDescent="0.3">
      <c r="B895" s="308" t="s">
        <v>3911</v>
      </c>
      <c r="C895" s="310" t="s">
        <v>2898</v>
      </c>
      <c r="D895" s="310" t="s">
        <v>2898</v>
      </c>
      <c r="E895" s="310" t="s">
        <v>2898</v>
      </c>
      <c r="F895" s="310" t="s">
        <v>2898</v>
      </c>
      <c r="G895" s="310" t="s">
        <v>2898</v>
      </c>
      <c r="H895" s="310" t="s">
        <v>2898</v>
      </c>
      <c r="I895" s="310" t="s">
        <v>2898</v>
      </c>
      <c r="J895" s="310" t="s">
        <v>2898</v>
      </c>
      <c r="K895" s="310" t="s">
        <v>2898</v>
      </c>
      <c r="L895" s="310" t="s">
        <v>2898</v>
      </c>
      <c r="M895" s="310" t="s">
        <v>2898</v>
      </c>
      <c r="N895" s="310" t="s">
        <v>2898</v>
      </c>
      <c r="O895" s="310" t="s">
        <v>2898</v>
      </c>
      <c r="P895" s="310" t="s">
        <v>2898</v>
      </c>
      <c r="Q895" s="310" t="s">
        <v>2898</v>
      </c>
      <c r="R895" s="310" t="s">
        <v>2898</v>
      </c>
      <c r="S895" s="310" t="s">
        <v>2898</v>
      </c>
      <c r="T895" s="310" t="s">
        <v>2898</v>
      </c>
      <c r="U895" s="310" t="s">
        <v>2898</v>
      </c>
      <c r="V895" s="310" t="s">
        <v>2898</v>
      </c>
      <c r="W895" s="310" t="s">
        <v>2898</v>
      </c>
      <c r="X895" s="310" t="s">
        <v>2898</v>
      </c>
      <c r="Y895" s="310" t="s">
        <v>2898</v>
      </c>
      <c r="Z895" s="310" t="s">
        <v>2898</v>
      </c>
    </row>
    <row r="896" spans="2:26" hidden="1" outlineLevel="1" x14ac:dyDescent="0.3">
      <c r="B896" s="308" t="s">
        <v>3912</v>
      </c>
      <c r="C896" s="310" t="s">
        <v>2898</v>
      </c>
      <c r="D896" s="310" t="s">
        <v>2898</v>
      </c>
      <c r="E896" s="310" t="s">
        <v>2898</v>
      </c>
      <c r="F896" s="310" t="s">
        <v>2898</v>
      </c>
      <c r="G896" s="310" t="s">
        <v>2898</v>
      </c>
      <c r="H896" s="310" t="s">
        <v>2898</v>
      </c>
      <c r="I896" s="310" t="s">
        <v>2898</v>
      </c>
      <c r="J896" s="310" t="s">
        <v>2898</v>
      </c>
      <c r="K896" s="310" t="s">
        <v>2898</v>
      </c>
      <c r="L896" s="310" t="s">
        <v>2898</v>
      </c>
      <c r="M896" s="310" t="s">
        <v>2898</v>
      </c>
      <c r="N896" s="310" t="s">
        <v>2898</v>
      </c>
      <c r="O896" s="310" t="s">
        <v>2898</v>
      </c>
      <c r="P896" s="310" t="s">
        <v>2898</v>
      </c>
      <c r="Q896" s="310" t="s">
        <v>2898</v>
      </c>
      <c r="R896" s="310" t="s">
        <v>2898</v>
      </c>
      <c r="S896" s="310" t="s">
        <v>2898</v>
      </c>
      <c r="T896" s="310" t="s">
        <v>2898</v>
      </c>
      <c r="U896" s="310" t="s">
        <v>2898</v>
      </c>
      <c r="V896" s="310" t="s">
        <v>2898</v>
      </c>
      <c r="W896" s="310" t="s">
        <v>2898</v>
      </c>
      <c r="X896" s="310" t="s">
        <v>2898</v>
      </c>
      <c r="Y896" s="310" t="s">
        <v>2898</v>
      </c>
      <c r="Z896" s="310" t="s">
        <v>2898</v>
      </c>
    </row>
    <row r="897" spans="2:26" hidden="1" outlineLevel="1" x14ac:dyDescent="0.3">
      <c r="B897" s="308" t="s">
        <v>3913</v>
      </c>
      <c r="C897" s="310" t="s">
        <v>2898</v>
      </c>
      <c r="D897" s="310" t="s">
        <v>2898</v>
      </c>
      <c r="E897" s="310" t="s">
        <v>2898</v>
      </c>
      <c r="F897" s="310" t="s">
        <v>2898</v>
      </c>
      <c r="G897" s="310" t="s">
        <v>2898</v>
      </c>
      <c r="H897" s="310" t="s">
        <v>2898</v>
      </c>
      <c r="I897" s="310" t="s">
        <v>2898</v>
      </c>
      <c r="J897" s="310" t="s">
        <v>2898</v>
      </c>
      <c r="K897" s="310" t="s">
        <v>2898</v>
      </c>
      <c r="L897" s="310" t="s">
        <v>2898</v>
      </c>
      <c r="M897" s="310" t="s">
        <v>2898</v>
      </c>
      <c r="N897" s="310" t="s">
        <v>2898</v>
      </c>
      <c r="O897" s="310" t="s">
        <v>2898</v>
      </c>
      <c r="P897" s="310" t="s">
        <v>2898</v>
      </c>
      <c r="Q897" s="310" t="s">
        <v>2898</v>
      </c>
      <c r="R897" s="310" t="s">
        <v>2898</v>
      </c>
      <c r="S897" s="310" t="s">
        <v>2898</v>
      </c>
      <c r="T897" s="310" t="s">
        <v>2898</v>
      </c>
      <c r="U897" s="310" t="s">
        <v>2898</v>
      </c>
      <c r="V897" s="310" t="s">
        <v>2898</v>
      </c>
      <c r="W897" s="310" t="s">
        <v>2898</v>
      </c>
      <c r="X897" s="310" t="s">
        <v>2898</v>
      </c>
      <c r="Y897" s="310" t="s">
        <v>2898</v>
      </c>
      <c r="Z897" s="310" t="s">
        <v>2898</v>
      </c>
    </row>
    <row r="898" spans="2:26" hidden="1" outlineLevel="1" x14ac:dyDescent="0.3">
      <c r="B898" s="308" t="s">
        <v>3914</v>
      </c>
      <c r="C898" s="310" t="s">
        <v>2898</v>
      </c>
      <c r="D898" s="310" t="s">
        <v>2898</v>
      </c>
      <c r="E898" s="310" t="s">
        <v>2898</v>
      </c>
      <c r="F898" s="310" t="s">
        <v>2898</v>
      </c>
      <c r="G898" s="310" t="s">
        <v>2898</v>
      </c>
      <c r="H898" s="310" t="s">
        <v>2898</v>
      </c>
      <c r="I898" s="310" t="s">
        <v>2898</v>
      </c>
      <c r="J898" s="310" t="s">
        <v>2898</v>
      </c>
      <c r="K898" s="310" t="s">
        <v>2898</v>
      </c>
      <c r="L898" s="310" t="s">
        <v>2898</v>
      </c>
      <c r="M898" s="310" t="s">
        <v>2898</v>
      </c>
      <c r="N898" s="310" t="s">
        <v>2898</v>
      </c>
      <c r="O898" s="310" t="s">
        <v>2898</v>
      </c>
      <c r="P898" s="310" t="s">
        <v>2898</v>
      </c>
      <c r="Q898" s="310" t="s">
        <v>2898</v>
      </c>
      <c r="R898" s="310" t="s">
        <v>2898</v>
      </c>
      <c r="S898" s="310" t="s">
        <v>2898</v>
      </c>
      <c r="T898" s="310" t="s">
        <v>2898</v>
      </c>
      <c r="U898" s="310" t="s">
        <v>2898</v>
      </c>
      <c r="V898" s="310" t="s">
        <v>2898</v>
      </c>
      <c r="W898" s="310" t="s">
        <v>2898</v>
      </c>
      <c r="X898" s="310" t="s">
        <v>2898</v>
      </c>
      <c r="Y898" s="310" t="s">
        <v>2898</v>
      </c>
      <c r="Z898" s="310" t="s">
        <v>2898</v>
      </c>
    </row>
    <row r="899" spans="2:26" hidden="1" outlineLevel="1" x14ac:dyDescent="0.3">
      <c r="B899" s="308" t="s">
        <v>3915</v>
      </c>
      <c r="C899" s="310" t="s">
        <v>2898</v>
      </c>
      <c r="D899" s="310" t="s">
        <v>2898</v>
      </c>
      <c r="E899" s="310" t="s">
        <v>2898</v>
      </c>
      <c r="F899" s="310" t="s">
        <v>2898</v>
      </c>
      <c r="G899" s="310" t="s">
        <v>2898</v>
      </c>
      <c r="H899" s="310" t="s">
        <v>2898</v>
      </c>
      <c r="I899" s="310" t="s">
        <v>2898</v>
      </c>
      <c r="J899" s="310" t="s">
        <v>2898</v>
      </c>
      <c r="K899" s="310" t="s">
        <v>2898</v>
      </c>
      <c r="L899" s="310" t="s">
        <v>2898</v>
      </c>
      <c r="M899" s="310" t="s">
        <v>2898</v>
      </c>
      <c r="N899" s="310" t="s">
        <v>2898</v>
      </c>
      <c r="O899" s="310" t="s">
        <v>2898</v>
      </c>
      <c r="P899" s="310" t="s">
        <v>2898</v>
      </c>
      <c r="Q899" s="310" t="s">
        <v>2898</v>
      </c>
      <c r="R899" s="310" t="s">
        <v>2898</v>
      </c>
      <c r="S899" s="310" t="s">
        <v>2898</v>
      </c>
      <c r="T899" s="310" t="s">
        <v>2898</v>
      </c>
      <c r="U899" s="310" t="s">
        <v>2898</v>
      </c>
      <c r="V899" s="310" t="s">
        <v>2898</v>
      </c>
      <c r="W899" s="310" t="s">
        <v>2898</v>
      </c>
      <c r="X899" s="310" t="s">
        <v>2898</v>
      </c>
      <c r="Y899" s="310" t="s">
        <v>2898</v>
      </c>
      <c r="Z899" s="310" t="s">
        <v>2898</v>
      </c>
    </row>
    <row r="900" spans="2:26" hidden="1" outlineLevel="1" x14ac:dyDescent="0.3">
      <c r="B900" s="308" t="s">
        <v>3916</v>
      </c>
      <c r="C900" s="310" t="s">
        <v>2898</v>
      </c>
      <c r="D900" s="310" t="s">
        <v>2898</v>
      </c>
      <c r="E900" s="310" t="s">
        <v>2898</v>
      </c>
      <c r="F900" s="310" t="s">
        <v>2898</v>
      </c>
      <c r="G900" s="310" t="s">
        <v>2898</v>
      </c>
      <c r="H900" s="310" t="s">
        <v>2898</v>
      </c>
      <c r="I900" s="310" t="s">
        <v>2898</v>
      </c>
      <c r="J900" s="310" t="s">
        <v>2898</v>
      </c>
      <c r="K900" s="310" t="s">
        <v>2898</v>
      </c>
      <c r="L900" s="310" t="s">
        <v>2898</v>
      </c>
      <c r="M900" s="310" t="s">
        <v>2898</v>
      </c>
      <c r="N900" s="310" t="s">
        <v>2898</v>
      </c>
      <c r="O900" s="310" t="s">
        <v>2898</v>
      </c>
      <c r="P900" s="310" t="s">
        <v>2898</v>
      </c>
      <c r="Q900" s="310" t="s">
        <v>2898</v>
      </c>
      <c r="R900" s="310" t="s">
        <v>2898</v>
      </c>
      <c r="S900" s="310" t="s">
        <v>2898</v>
      </c>
      <c r="T900" s="310" t="s">
        <v>2898</v>
      </c>
      <c r="U900" s="310" t="s">
        <v>2898</v>
      </c>
      <c r="V900" s="310" t="s">
        <v>2898</v>
      </c>
      <c r="W900" s="310" t="s">
        <v>2898</v>
      </c>
      <c r="X900" s="310" t="s">
        <v>2898</v>
      </c>
      <c r="Y900" s="310" t="s">
        <v>2898</v>
      </c>
      <c r="Z900" s="310" t="s">
        <v>2898</v>
      </c>
    </row>
    <row r="901" spans="2:26" hidden="1" outlineLevel="1" x14ac:dyDescent="0.3">
      <c r="B901" s="308" t="s">
        <v>3917</v>
      </c>
      <c r="C901" s="310" t="s">
        <v>2898</v>
      </c>
      <c r="D901" s="310" t="s">
        <v>2898</v>
      </c>
      <c r="E901" s="310" t="s">
        <v>2898</v>
      </c>
      <c r="F901" s="310" t="s">
        <v>2898</v>
      </c>
      <c r="G901" s="310" t="s">
        <v>2898</v>
      </c>
      <c r="H901" s="310" t="s">
        <v>2898</v>
      </c>
      <c r="I901" s="310" t="s">
        <v>2898</v>
      </c>
      <c r="J901" s="310" t="s">
        <v>2898</v>
      </c>
      <c r="K901" s="310" t="s">
        <v>2898</v>
      </c>
      <c r="L901" s="310" t="s">
        <v>2898</v>
      </c>
      <c r="M901" s="310" t="s">
        <v>2898</v>
      </c>
      <c r="N901" s="310" t="s">
        <v>2898</v>
      </c>
      <c r="O901" s="310" t="s">
        <v>2898</v>
      </c>
      <c r="P901" s="310" t="s">
        <v>2898</v>
      </c>
      <c r="Q901" s="310" t="s">
        <v>2898</v>
      </c>
      <c r="R901" s="310" t="s">
        <v>2898</v>
      </c>
      <c r="S901" s="310" t="s">
        <v>2898</v>
      </c>
      <c r="T901" s="310" t="s">
        <v>2898</v>
      </c>
      <c r="U901" s="310" t="s">
        <v>2898</v>
      </c>
      <c r="V901" s="310" t="s">
        <v>2898</v>
      </c>
      <c r="W901" s="310" t="s">
        <v>2898</v>
      </c>
      <c r="X901" s="310" t="s">
        <v>2898</v>
      </c>
      <c r="Y901" s="310" t="s">
        <v>2898</v>
      </c>
      <c r="Z901" s="310" t="s">
        <v>2898</v>
      </c>
    </row>
    <row r="902" spans="2:26" hidden="1" outlineLevel="1" x14ac:dyDescent="0.3">
      <c r="B902" s="308" t="s">
        <v>3918</v>
      </c>
      <c r="C902" s="310" t="s">
        <v>2898</v>
      </c>
      <c r="D902" s="310" t="s">
        <v>2898</v>
      </c>
      <c r="E902" s="310" t="s">
        <v>2898</v>
      </c>
      <c r="F902" s="310" t="s">
        <v>2898</v>
      </c>
      <c r="G902" s="310" t="s">
        <v>2898</v>
      </c>
      <c r="H902" s="310" t="s">
        <v>2898</v>
      </c>
      <c r="I902" s="310" t="s">
        <v>2898</v>
      </c>
      <c r="J902" s="310" t="s">
        <v>2898</v>
      </c>
      <c r="K902" s="310" t="s">
        <v>2898</v>
      </c>
      <c r="L902" s="310" t="s">
        <v>2898</v>
      </c>
      <c r="M902" s="310" t="s">
        <v>2898</v>
      </c>
      <c r="N902" s="310" t="s">
        <v>2898</v>
      </c>
      <c r="O902" s="310" t="s">
        <v>2898</v>
      </c>
      <c r="P902" s="310" t="s">
        <v>2898</v>
      </c>
      <c r="Q902" s="310" t="s">
        <v>2898</v>
      </c>
      <c r="R902" s="310" t="s">
        <v>2898</v>
      </c>
      <c r="S902" s="310" t="s">
        <v>2898</v>
      </c>
      <c r="T902" s="310" t="s">
        <v>2898</v>
      </c>
      <c r="U902" s="310" t="s">
        <v>2898</v>
      </c>
      <c r="V902" s="310" t="s">
        <v>2898</v>
      </c>
      <c r="W902" s="310" t="s">
        <v>2898</v>
      </c>
      <c r="X902" s="310" t="s">
        <v>2898</v>
      </c>
      <c r="Y902" s="310" t="s">
        <v>2898</v>
      </c>
      <c r="Z902" s="310" t="s">
        <v>2898</v>
      </c>
    </row>
    <row r="903" spans="2:26" hidden="1" outlineLevel="1" x14ac:dyDescent="0.3">
      <c r="B903" s="308" t="s">
        <v>3919</v>
      </c>
      <c r="C903" s="310" t="s">
        <v>2898</v>
      </c>
      <c r="D903" s="310" t="s">
        <v>2898</v>
      </c>
      <c r="E903" s="310" t="s">
        <v>2898</v>
      </c>
      <c r="F903" s="310" t="s">
        <v>2898</v>
      </c>
      <c r="G903" s="310" t="s">
        <v>2898</v>
      </c>
      <c r="H903" s="310" t="s">
        <v>2898</v>
      </c>
      <c r="I903" s="310" t="s">
        <v>2898</v>
      </c>
      <c r="J903" s="310" t="s">
        <v>2898</v>
      </c>
      <c r="K903" s="310" t="s">
        <v>2898</v>
      </c>
      <c r="L903" s="310" t="s">
        <v>2898</v>
      </c>
      <c r="M903" s="310" t="s">
        <v>2898</v>
      </c>
      <c r="N903" s="310" t="s">
        <v>2898</v>
      </c>
      <c r="O903" s="310" t="s">
        <v>2898</v>
      </c>
      <c r="P903" s="310" t="s">
        <v>2898</v>
      </c>
      <c r="Q903" s="310" t="s">
        <v>2898</v>
      </c>
      <c r="R903" s="310" t="s">
        <v>2898</v>
      </c>
      <c r="S903" s="310" t="s">
        <v>2898</v>
      </c>
      <c r="T903" s="310" t="s">
        <v>2898</v>
      </c>
      <c r="U903" s="310" t="s">
        <v>2898</v>
      </c>
      <c r="V903" s="310" t="s">
        <v>2898</v>
      </c>
      <c r="W903" s="310" t="s">
        <v>2898</v>
      </c>
      <c r="X903" s="310" t="s">
        <v>2898</v>
      </c>
      <c r="Y903" s="310" t="s">
        <v>2898</v>
      </c>
      <c r="Z903" s="310" t="s">
        <v>2898</v>
      </c>
    </row>
    <row r="904" spans="2:26" hidden="1" outlineLevel="1" x14ac:dyDescent="0.3">
      <c r="B904" s="308" t="s">
        <v>3920</v>
      </c>
      <c r="C904" s="310" t="s">
        <v>2898</v>
      </c>
      <c r="D904" s="310" t="s">
        <v>2898</v>
      </c>
      <c r="E904" s="310" t="s">
        <v>2898</v>
      </c>
      <c r="F904" s="310" t="s">
        <v>2898</v>
      </c>
      <c r="G904" s="310" t="s">
        <v>2898</v>
      </c>
      <c r="H904" s="310" t="s">
        <v>2898</v>
      </c>
      <c r="I904" s="310" t="s">
        <v>2898</v>
      </c>
      <c r="J904" s="310" t="s">
        <v>2898</v>
      </c>
      <c r="K904" s="310" t="s">
        <v>2898</v>
      </c>
      <c r="L904" s="310" t="s">
        <v>2898</v>
      </c>
      <c r="M904" s="310" t="s">
        <v>2898</v>
      </c>
      <c r="N904" s="310" t="s">
        <v>2898</v>
      </c>
      <c r="O904" s="310" t="s">
        <v>2898</v>
      </c>
      <c r="P904" s="310" t="s">
        <v>2898</v>
      </c>
      <c r="Q904" s="310" t="s">
        <v>2898</v>
      </c>
      <c r="R904" s="310" t="s">
        <v>2898</v>
      </c>
      <c r="S904" s="310" t="s">
        <v>2898</v>
      </c>
      <c r="T904" s="310" t="s">
        <v>2898</v>
      </c>
      <c r="U904" s="310" t="s">
        <v>2898</v>
      </c>
      <c r="V904" s="310" t="s">
        <v>2898</v>
      </c>
      <c r="W904" s="310" t="s">
        <v>2898</v>
      </c>
      <c r="X904" s="310" t="s">
        <v>2898</v>
      </c>
      <c r="Y904" s="310" t="s">
        <v>2898</v>
      </c>
      <c r="Z904" s="310" t="s">
        <v>2898</v>
      </c>
    </row>
    <row r="905" spans="2:26" hidden="1" outlineLevel="1" x14ac:dyDescent="0.3">
      <c r="B905" s="308" t="s">
        <v>3921</v>
      </c>
      <c r="C905" s="310" t="s">
        <v>2898</v>
      </c>
      <c r="D905" s="310" t="s">
        <v>2898</v>
      </c>
      <c r="E905" s="310" t="s">
        <v>2898</v>
      </c>
      <c r="F905" s="310" t="s">
        <v>2898</v>
      </c>
      <c r="G905" s="310" t="s">
        <v>2898</v>
      </c>
      <c r="H905" s="310" t="s">
        <v>2898</v>
      </c>
      <c r="I905" s="310" t="s">
        <v>2898</v>
      </c>
      <c r="J905" s="310" t="s">
        <v>2898</v>
      </c>
      <c r="K905" s="310" t="s">
        <v>2898</v>
      </c>
      <c r="L905" s="310" t="s">
        <v>2898</v>
      </c>
      <c r="M905" s="310" t="s">
        <v>2898</v>
      </c>
      <c r="N905" s="310" t="s">
        <v>2898</v>
      </c>
      <c r="O905" s="310" t="s">
        <v>2898</v>
      </c>
      <c r="P905" s="310" t="s">
        <v>2898</v>
      </c>
      <c r="Q905" s="310" t="s">
        <v>2898</v>
      </c>
      <c r="R905" s="310" t="s">
        <v>2898</v>
      </c>
      <c r="S905" s="310" t="s">
        <v>2898</v>
      </c>
      <c r="T905" s="310" t="s">
        <v>2898</v>
      </c>
      <c r="U905" s="310" t="s">
        <v>2898</v>
      </c>
      <c r="V905" s="310" t="s">
        <v>2898</v>
      </c>
      <c r="W905" s="310" t="s">
        <v>2898</v>
      </c>
      <c r="X905" s="310" t="s">
        <v>2898</v>
      </c>
      <c r="Y905" s="310" t="s">
        <v>2898</v>
      </c>
      <c r="Z905" s="310" t="s">
        <v>2898</v>
      </c>
    </row>
    <row r="906" spans="2:26" hidden="1" outlineLevel="1" x14ac:dyDescent="0.3">
      <c r="B906" s="308" t="s">
        <v>3922</v>
      </c>
      <c r="C906" s="310" t="s">
        <v>2898</v>
      </c>
      <c r="D906" s="310" t="s">
        <v>2898</v>
      </c>
      <c r="E906" s="310" t="s">
        <v>2898</v>
      </c>
      <c r="F906" s="310" t="s">
        <v>2898</v>
      </c>
      <c r="G906" s="310" t="s">
        <v>2898</v>
      </c>
      <c r="H906" s="310" t="s">
        <v>2898</v>
      </c>
      <c r="I906" s="310" t="s">
        <v>2898</v>
      </c>
      <c r="J906" s="310" t="s">
        <v>2898</v>
      </c>
      <c r="K906" s="310" t="s">
        <v>2898</v>
      </c>
      <c r="L906" s="310" t="s">
        <v>2898</v>
      </c>
      <c r="M906" s="310" t="s">
        <v>2898</v>
      </c>
      <c r="N906" s="310" t="s">
        <v>2898</v>
      </c>
      <c r="O906" s="310" t="s">
        <v>2898</v>
      </c>
      <c r="P906" s="310" t="s">
        <v>2898</v>
      </c>
      <c r="Q906" s="310" t="s">
        <v>2898</v>
      </c>
      <c r="R906" s="310" t="s">
        <v>2898</v>
      </c>
      <c r="S906" s="310" t="s">
        <v>2898</v>
      </c>
      <c r="T906" s="310" t="s">
        <v>2898</v>
      </c>
      <c r="U906" s="310" t="s">
        <v>2898</v>
      </c>
      <c r="V906" s="310" t="s">
        <v>2898</v>
      </c>
      <c r="W906" s="310" t="s">
        <v>2898</v>
      </c>
      <c r="X906" s="310" t="s">
        <v>2898</v>
      </c>
      <c r="Y906" s="310" t="s">
        <v>2898</v>
      </c>
      <c r="Z906" s="310" t="s">
        <v>2898</v>
      </c>
    </row>
    <row r="907" spans="2:26" hidden="1" outlineLevel="1" x14ac:dyDescent="0.3">
      <c r="B907" s="308" t="s">
        <v>3923</v>
      </c>
      <c r="C907" s="310" t="s">
        <v>2898</v>
      </c>
      <c r="D907" s="310" t="s">
        <v>2898</v>
      </c>
      <c r="E907" s="310" t="s">
        <v>2898</v>
      </c>
      <c r="F907" s="310" t="s">
        <v>2898</v>
      </c>
      <c r="G907" s="310" t="s">
        <v>2898</v>
      </c>
      <c r="H907" s="310" t="s">
        <v>2898</v>
      </c>
      <c r="I907" s="310" t="s">
        <v>2898</v>
      </c>
      <c r="J907" s="310" t="s">
        <v>2898</v>
      </c>
      <c r="K907" s="310" t="s">
        <v>2898</v>
      </c>
      <c r="L907" s="310" t="s">
        <v>2898</v>
      </c>
      <c r="M907" s="310" t="s">
        <v>2898</v>
      </c>
      <c r="N907" s="310" t="s">
        <v>2898</v>
      </c>
      <c r="O907" s="310" t="s">
        <v>2898</v>
      </c>
      <c r="P907" s="310" t="s">
        <v>2898</v>
      </c>
      <c r="Q907" s="310" t="s">
        <v>2898</v>
      </c>
      <c r="R907" s="310" t="s">
        <v>2898</v>
      </c>
      <c r="S907" s="310" t="s">
        <v>2898</v>
      </c>
      <c r="T907" s="310" t="s">
        <v>2898</v>
      </c>
      <c r="U907" s="310" t="s">
        <v>2898</v>
      </c>
      <c r="V907" s="310" t="s">
        <v>2898</v>
      </c>
      <c r="W907" s="310" t="s">
        <v>2898</v>
      </c>
      <c r="X907" s="310" t="s">
        <v>2898</v>
      </c>
      <c r="Y907" s="310" t="s">
        <v>2898</v>
      </c>
      <c r="Z907" s="310" t="s">
        <v>2898</v>
      </c>
    </row>
    <row r="908" spans="2:26" hidden="1" outlineLevel="1" x14ac:dyDescent="0.3">
      <c r="B908" s="308" t="s">
        <v>3924</v>
      </c>
      <c r="C908" s="310" t="s">
        <v>2898</v>
      </c>
      <c r="D908" s="310" t="s">
        <v>2898</v>
      </c>
      <c r="E908" s="310" t="s">
        <v>2898</v>
      </c>
      <c r="F908" s="310" t="s">
        <v>2898</v>
      </c>
      <c r="G908" s="310" t="s">
        <v>2898</v>
      </c>
      <c r="H908" s="310" t="s">
        <v>2898</v>
      </c>
      <c r="I908" s="310" t="s">
        <v>2898</v>
      </c>
      <c r="J908" s="310" t="s">
        <v>2898</v>
      </c>
      <c r="K908" s="310" t="s">
        <v>2898</v>
      </c>
      <c r="L908" s="310" t="s">
        <v>2898</v>
      </c>
      <c r="M908" s="310" t="s">
        <v>2898</v>
      </c>
      <c r="N908" s="310" t="s">
        <v>2898</v>
      </c>
      <c r="O908" s="310" t="s">
        <v>2898</v>
      </c>
      <c r="P908" s="310" t="s">
        <v>2898</v>
      </c>
      <c r="Q908" s="310" t="s">
        <v>2898</v>
      </c>
      <c r="R908" s="310" t="s">
        <v>2898</v>
      </c>
      <c r="S908" s="310" t="s">
        <v>2898</v>
      </c>
      <c r="T908" s="310" t="s">
        <v>2898</v>
      </c>
      <c r="U908" s="310" t="s">
        <v>2898</v>
      </c>
      <c r="V908" s="310" t="s">
        <v>2898</v>
      </c>
      <c r="W908" s="310" t="s">
        <v>2898</v>
      </c>
      <c r="X908" s="310" t="s">
        <v>2898</v>
      </c>
      <c r="Y908" s="310" t="s">
        <v>2898</v>
      </c>
      <c r="Z908" s="310" t="s">
        <v>2898</v>
      </c>
    </row>
    <row r="909" spans="2:26" hidden="1" outlineLevel="1" x14ac:dyDescent="0.3">
      <c r="B909" s="308" t="s">
        <v>3925</v>
      </c>
      <c r="C909" s="310" t="s">
        <v>2898</v>
      </c>
      <c r="D909" s="310" t="s">
        <v>2898</v>
      </c>
      <c r="E909" s="310" t="s">
        <v>2898</v>
      </c>
      <c r="F909" s="310" t="s">
        <v>2898</v>
      </c>
      <c r="G909" s="310" t="s">
        <v>2898</v>
      </c>
      <c r="H909" s="310" t="s">
        <v>2898</v>
      </c>
      <c r="I909" s="310" t="s">
        <v>2898</v>
      </c>
      <c r="J909" s="310" t="s">
        <v>2898</v>
      </c>
      <c r="K909" s="310" t="s">
        <v>2898</v>
      </c>
      <c r="L909" s="310" t="s">
        <v>2898</v>
      </c>
      <c r="M909" s="310" t="s">
        <v>2898</v>
      </c>
      <c r="N909" s="310" t="s">
        <v>2898</v>
      </c>
      <c r="O909" s="310" t="s">
        <v>2898</v>
      </c>
      <c r="P909" s="310" t="s">
        <v>2898</v>
      </c>
      <c r="Q909" s="310" t="s">
        <v>2898</v>
      </c>
      <c r="R909" s="310" t="s">
        <v>2898</v>
      </c>
      <c r="S909" s="310" t="s">
        <v>2898</v>
      </c>
      <c r="T909" s="310" t="s">
        <v>2898</v>
      </c>
      <c r="U909" s="310" t="s">
        <v>2898</v>
      </c>
      <c r="V909" s="310" t="s">
        <v>2898</v>
      </c>
      <c r="W909" s="310" t="s">
        <v>2898</v>
      </c>
      <c r="X909" s="310" t="s">
        <v>2898</v>
      </c>
      <c r="Y909" s="310" t="s">
        <v>2898</v>
      </c>
      <c r="Z909" s="310" t="s">
        <v>2898</v>
      </c>
    </row>
    <row r="910" spans="2:26" hidden="1" outlineLevel="1" x14ac:dyDescent="0.3">
      <c r="B910" s="308" t="s">
        <v>3926</v>
      </c>
      <c r="C910" s="310" t="s">
        <v>2898</v>
      </c>
      <c r="D910" s="310" t="s">
        <v>2898</v>
      </c>
      <c r="E910" s="310" t="s">
        <v>2898</v>
      </c>
      <c r="F910" s="310" t="s">
        <v>2898</v>
      </c>
      <c r="G910" s="310" t="s">
        <v>2898</v>
      </c>
      <c r="H910" s="310" t="s">
        <v>2898</v>
      </c>
      <c r="I910" s="310" t="s">
        <v>2898</v>
      </c>
      <c r="J910" s="310" t="s">
        <v>2898</v>
      </c>
      <c r="K910" s="310" t="s">
        <v>2898</v>
      </c>
      <c r="L910" s="310" t="s">
        <v>2898</v>
      </c>
      <c r="M910" s="310" t="s">
        <v>2898</v>
      </c>
      <c r="N910" s="310" t="s">
        <v>2898</v>
      </c>
      <c r="O910" s="310" t="s">
        <v>2898</v>
      </c>
      <c r="P910" s="310" t="s">
        <v>2898</v>
      </c>
      <c r="Q910" s="310" t="s">
        <v>2898</v>
      </c>
      <c r="R910" s="310" t="s">
        <v>2898</v>
      </c>
      <c r="S910" s="310" t="s">
        <v>2898</v>
      </c>
      <c r="T910" s="310" t="s">
        <v>2898</v>
      </c>
      <c r="U910" s="310" t="s">
        <v>2898</v>
      </c>
      <c r="V910" s="310" t="s">
        <v>2898</v>
      </c>
      <c r="W910" s="310" t="s">
        <v>2898</v>
      </c>
      <c r="X910" s="310" t="s">
        <v>2898</v>
      </c>
      <c r="Y910" s="310" t="s">
        <v>2898</v>
      </c>
      <c r="Z910" s="310" t="s">
        <v>2898</v>
      </c>
    </row>
    <row r="911" spans="2:26" hidden="1" outlineLevel="1" x14ac:dyDescent="0.3">
      <c r="B911" s="308" t="s">
        <v>3927</v>
      </c>
      <c r="C911" s="310" t="s">
        <v>2898</v>
      </c>
      <c r="D911" s="310" t="s">
        <v>2898</v>
      </c>
      <c r="E911" s="310" t="s">
        <v>2898</v>
      </c>
      <c r="F911" s="310" t="s">
        <v>2898</v>
      </c>
      <c r="G911" s="310" t="s">
        <v>2898</v>
      </c>
      <c r="H911" s="310" t="s">
        <v>2898</v>
      </c>
      <c r="I911" s="310" t="s">
        <v>2898</v>
      </c>
      <c r="J911" s="310" t="s">
        <v>2898</v>
      </c>
      <c r="K911" s="310" t="s">
        <v>2898</v>
      </c>
      <c r="L911" s="310" t="s">
        <v>2898</v>
      </c>
      <c r="M911" s="310" t="s">
        <v>2898</v>
      </c>
      <c r="N911" s="310" t="s">
        <v>2898</v>
      </c>
      <c r="O911" s="310" t="s">
        <v>2898</v>
      </c>
      <c r="P911" s="310" t="s">
        <v>2898</v>
      </c>
      <c r="Q911" s="310" t="s">
        <v>2898</v>
      </c>
      <c r="R911" s="310" t="s">
        <v>2898</v>
      </c>
      <c r="S911" s="310" t="s">
        <v>2898</v>
      </c>
      <c r="T911" s="310" t="s">
        <v>2898</v>
      </c>
      <c r="U911" s="310" t="s">
        <v>2898</v>
      </c>
      <c r="V911" s="310" t="s">
        <v>2898</v>
      </c>
      <c r="W911" s="310" t="s">
        <v>2898</v>
      </c>
      <c r="X911" s="310" t="s">
        <v>2898</v>
      </c>
      <c r="Y911" s="310" t="s">
        <v>2898</v>
      </c>
      <c r="Z911" s="310" t="s">
        <v>2898</v>
      </c>
    </row>
    <row r="912" spans="2:26" hidden="1" outlineLevel="1" x14ac:dyDescent="0.3">
      <c r="B912" s="308" t="s">
        <v>3928</v>
      </c>
      <c r="C912" s="310" t="s">
        <v>2898</v>
      </c>
      <c r="D912" s="310" t="s">
        <v>2898</v>
      </c>
      <c r="E912" s="310" t="s">
        <v>2898</v>
      </c>
      <c r="F912" s="310" t="s">
        <v>2898</v>
      </c>
      <c r="G912" s="310" t="s">
        <v>2898</v>
      </c>
      <c r="H912" s="310" t="s">
        <v>2898</v>
      </c>
      <c r="I912" s="310" t="s">
        <v>2898</v>
      </c>
      <c r="J912" s="310" t="s">
        <v>2898</v>
      </c>
      <c r="K912" s="310" t="s">
        <v>2898</v>
      </c>
      <c r="L912" s="310" t="s">
        <v>2898</v>
      </c>
      <c r="M912" s="310" t="s">
        <v>2898</v>
      </c>
      <c r="N912" s="310" t="s">
        <v>2898</v>
      </c>
      <c r="O912" s="310" t="s">
        <v>2898</v>
      </c>
      <c r="P912" s="310" t="s">
        <v>2898</v>
      </c>
      <c r="Q912" s="310" t="s">
        <v>2898</v>
      </c>
      <c r="R912" s="310" t="s">
        <v>2898</v>
      </c>
      <c r="S912" s="310" t="s">
        <v>2898</v>
      </c>
      <c r="T912" s="310" t="s">
        <v>2898</v>
      </c>
      <c r="U912" s="310" t="s">
        <v>2898</v>
      </c>
      <c r="V912" s="310" t="s">
        <v>2898</v>
      </c>
      <c r="W912" s="310" t="s">
        <v>2898</v>
      </c>
      <c r="X912" s="310" t="s">
        <v>2898</v>
      </c>
      <c r="Y912" s="310" t="s">
        <v>2898</v>
      </c>
      <c r="Z912" s="310" t="s">
        <v>2898</v>
      </c>
    </row>
    <row r="913" spans="2:26" hidden="1" outlineLevel="1" x14ac:dyDescent="0.3">
      <c r="B913" s="308" t="s">
        <v>3929</v>
      </c>
      <c r="C913" s="310" t="s">
        <v>2898</v>
      </c>
      <c r="D913" s="310" t="s">
        <v>2898</v>
      </c>
      <c r="E913" s="310" t="s">
        <v>2898</v>
      </c>
      <c r="F913" s="310" t="s">
        <v>2898</v>
      </c>
      <c r="G913" s="310" t="s">
        <v>2898</v>
      </c>
      <c r="H913" s="310" t="s">
        <v>2898</v>
      </c>
      <c r="I913" s="310" t="s">
        <v>2898</v>
      </c>
      <c r="J913" s="310" t="s">
        <v>2898</v>
      </c>
      <c r="K913" s="310" t="s">
        <v>2898</v>
      </c>
      <c r="L913" s="310" t="s">
        <v>2898</v>
      </c>
      <c r="M913" s="310" t="s">
        <v>2898</v>
      </c>
      <c r="N913" s="310" t="s">
        <v>2898</v>
      </c>
      <c r="O913" s="310" t="s">
        <v>2898</v>
      </c>
      <c r="P913" s="310" t="s">
        <v>2898</v>
      </c>
      <c r="Q913" s="310" t="s">
        <v>2898</v>
      </c>
      <c r="R913" s="310" t="s">
        <v>2898</v>
      </c>
      <c r="S913" s="310" t="s">
        <v>2898</v>
      </c>
      <c r="T913" s="310" t="s">
        <v>2898</v>
      </c>
      <c r="U913" s="310" t="s">
        <v>2898</v>
      </c>
      <c r="V913" s="310" t="s">
        <v>2898</v>
      </c>
      <c r="W913" s="310" t="s">
        <v>2898</v>
      </c>
      <c r="X913" s="310" t="s">
        <v>2898</v>
      </c>
      <c r="Y913" s="310" t="s">
        <v>2898</v>
      </c>
      <c r="Z913" s="310" t="s">
        <v>2898</v>
      </c>
    </row>
    <row r="914" spans="2:26" hidden="1" outlineLevel="1" x14ac:dyDescent="0.3">
      <c r="B914" s="308" t="s">
        <v>3930</v>
      </c>
      <c r="C914" s="310" t="s">
        <v>2898</v>
      </c>
      <c r="D914" s="310" t="s">
        <v>2898</v>
      </c>
      <c r="E914" s="310" t="s">
        <v>2898</v>
      </c>
      <c r="F914" s="310" t="s">
        <v>2898</v>
      </c>
      <c r="G914" s="310" t="s">
        <v>2898</v>
      </c>
      <c r="H914" s="310" t="s">
        <v>2898</v>
      </c>
      <c r="I914" s="310" t="s">
        <v>2898</v>
      </c>
      <c r="J914" s="310" t="s">
        <v>2898</v>
      </c>
      <c r="K914" s="310" t="s">
        <v>2898</v>
      </c>
      <c r="L914" s="310" t="s">
        <v>2898</v>
      </c>
      <c r="M914" s="310" t="s">
        <v>2898</v>
      </c>
      <c r="N914" s="310" t="s">
        <v>2898</v>
      </c>
      <c r="O914" s="310" t="s">
        <v>2898</v>
      </c>
      <c r="P914" s="310" t="s">
        <v>2898</v>
      </c>
      <c r="Q914" s="310" t="s">
        <v>2898</v>
      </c>
      <c r="R914" s="310" t="s">
        <v>2898</v>
      </c>
      <c r="S914" s="310" t="s">
        <v>2898</v>
      </c>
      <c r="T914" s="310" t="s">
        <v>2898</v>
      </c>
      <c r="U914" s="310" t="s">
        <v>2898</v>
      </c>
      <c r="V914" s="310" t="s">
        <v>2898</v>
      </c>
      <c r="W914" s="310" t="s">
        <v>2898</v>
      </c>
      <c r="X914" s="310" t="s">
        <v>2898</v>
      </c>
      <c r="Y914" s="310" t="s">
        <v>2898</v>
      </c>
      <c r="Z914" s="310" t="s">
        <v>2898</v>
      </c>
    </row>
    <row r="915" spans="2:26" hidden="1" outlineLevel="1" x14ac:dyDescent="0.3">
      <c r="B915" s="308" t="s">
        <v>3931</v>
      </c>
      <c r="C915" s="310" t="s">
        <v>2898</v>
      </c>
      <c r="D915" s="310" t="s">
        <v>2898</v>
      </c>
      <c r="E915" s="310" t="s">
        <v>2898</v>
      </c>
      <c r="F915" s="310" t="s">
        <v>2898</v>
      </c>
      <c r="G915" s="310" t="s">
        <v>2898</v>
      </c>
      <c r="H915" s="310" t="s">
        <v>2898</v>
      </c>
      <c r="I915" s="310" t="s">
        <v>2898</v>
      </c>
      <c r="J915" s="310" t="s">
        <v>2898</v>
      </c>
      <c r="K915" s="310" t="s">
        <v>2898</v>
      </c>
      <c r="L915" s="310" t="s">
        <v>2898</v>
      </c>
      <c r="M915" s="310" t="s">
        <v>2898</v>
      </c>
      <c r="N915" s="310" t="s">
        <v>2898</v>
      </c>
      <c r="O915" s="310" t="s">
        <v>2898</v>
      </c>
      <c r="P915" s="310" t="s">
        <v>2898</v>
      </c>
      <c r="Q915" s="310" t="s">
        <v>2898</v>
      </c>
      <c r="R915" s="310" t="s">
        <v>2898</v>
      </c>
      <c r="S915" s="310" t="s">
        <v>2898</v>
      </c>
      <c r="T915" s="310" t="s">
        <v>2898</v>
      </c>
      <c r="U915" s="310" t="s">
        <v>2898</v>
      </c>
      <c r="V915" s="310" t="s">
        <v>2898</v>
      </c>
      <c r="W915" s="310" t="s">
        <v>2898</v>
      </c>
      <c r="X915" s="310" t="s">
        <v>2898</v>
      </c>
      <c r="Y915" s="310" t="s">
        <v>2898</v>
      </c>
      <c r="Z915" s="310" t="s">
        <v>2898</v>
      </c>
    </row>
    <row r="916" spans="2:26" hidden="1" outlineLevel="1" x14ac:dyDescent="0.3">
      <c r="B916" s="308" t="s">
        <v>3932</v>
      </c>
      <c r="C916" s="310" t="s">
        <v>2898</v>
      </c>
      <c r="D916" s="310" t="s">
        <v>2898</v>
      </c>
      <c r="E916" s="310" t="s">
        <v>2898</v>
      </c>
      <c r="F916" s="310" t="s">
        <v>2898</v>
      </c>
      <c r="G916" s="310" t="s">
        <v>2898</v>
      </c>
      <c r="H916" s="310" t="s">
        <v>2898</v>
      </c>
      <c r="I916" s="310" t="s">
        <v>2898</v>
      </c>
      <c r="J916" s="310" t="s">
        <v>2898</v>
      </c>
      <c r="K916" s="310" t="s">
        <v>2898</v>
      </c>
      <c r="L916" s="310" t="s">
        <v>2898</v>
      </c>
      <c r="M916" s="310" t="s">
        <v>2898</v>
      </c>
      <c r="N916" s="310" t="s">
        <v>2898</v>
      </c>
      <c r="O916" s="310" t="s">
        <v>2898</v>
      </c>
      <c r="P916" s="310" t="s">
        <v>2898</v>
      </c>
      <c r="Q916" s="310" t="s">
        <v>2898</v>
      </c>
      <c r="R916" s="310" t="s">
        <v>2898</v>
      </c>
      <c r="S916" s="310" t="s">
        <v>2898</v>
      </c>
      <c r="T916" s="310" t="s">
        <v>2898</v>
      </c>
      <c r="U916" s="310" t="s">
        <v>2898</v>
      </c>
      <c r="V916" s="310" t="s">
        <v>2898</v>
      </c>
      <c r="W916" s="310" t="s">
        <v>2898</v>
      </c>
      <c r="X916" s="310" t="s">
        <v>2898</v>
      </c>
      <c r="Y916" s="310" t="s">
        <v>2898</v>
      </c>
      <c r="Z916" s="310" t="s">
        <v>2898</v>
      </c>
    </row>
    <row r="917" spans="2:26" hidden="1" outlineLevel="1" x14ac:dyDescent="0.3">
      <c r="B917" s="308" t="s">
        <v>3933</v>
      </c>
      <c r="C917" s="310" t="s">
        <v>2898</v>
      </c>
      <c r="D917" s="310" t="s">
        <v>2898</v>
      </c>
      <c r="E917" s="310" t="s">
        <v>2898</v>
      </c>
      <c r="F917" s="310" t="s">
        <v>2898</v>
      </c>
      <c r="G917" s="310" t="s">
        <v>2898</v>
      </c>
      <c r="H917" s="310" t="s">
        <v>2898</v>
      </c>
      <c r="I917" s="310" t="s">
        <v>2898</v>
      </c>
      <c r="J917" s="310" t="s">
        <v>2898</v>
      </c>
      <c r="K917" s="310" t="s">
        <v>2898</v>
      </c>
      <c r="L917" s="310" t="s">
        <v>2898</v>
      </c>
      <c r="M917" s="310" t="s">
        <v>2898</v>
      </c>
      <c r="N917" s="310" t="s">
        <v>2898</v>
      </c>
      <c r="O917" s="310" t="s">
        <v>2898</v>
      </c>
      <c r="P917" s="310" t="s">
        <v>2898</v>
      </c>
      <c r="Q917" s="310" t="s">
        <v>2898</v>
      </c>
      <c r="R917" s="310" t="s">
        <v>2898</v>
      </c>
      <c r="S917" s="310" t="s">
        <v>2898</v>
      </c>
      <c r="T917" s="310" t="s">
        <v>2898</v>
      </c>
      <c r="U917" s="310" t="s">
        <v>2898</v>
      </c>
      <c r="V917" s="310" t="s">
        <v>2898</v>
      </c>
      <c r="W917" s="310" t="s">
        <v>2898</v>
      </c>
      <c r="X917" s="310" t="s">
        <v>2898</v>
      </c>
      <c r="Y917" s="310" t="s">
        <v>2898</v>
      </c>
      <c r="Z917" s="310" t="s">
        <v>2898</v>
      </c>
    </row>
    <row r="918" spans="2:26" hidden="1" outlineLevel="1" x14ac:dyDescent="0.3">
      <c r="B918" s="308" t="s">
        <v>3934</v>
      </c>
      <c r="C918" s="310" t="s">
        <v>2898</v>
      </c>
      <c r="D918" s="310" t="s">
        <v>2898</v>
      </c>
      <c r="E918" s="310" t="s">
        <v>2898</v>
      </c>
      <c r="F918" s="310" t="s">
        <v>2898</v>
      </c>
      <c r="G918" s="310" t="s">
        <v>2898</v>
      </c>
      <c r="H918" s="310" t="s">
        <v>2898</v>
      </c>
      <c r="I918" s="310" t="s">
        <v>2898</v>
      </c>
      <c r="J918" s="310" t="s">
        <v>2898</v>
      </c>
      <c r="K918" s="310" t="s">
        <v>2898</v>
      </c>
      <c r="L918" s="310" t="s">
        <v>2898</v>
      </c>
      <c r="M918" s="310" t="s">
        <v>2898</v>
      </c>
      <c r="N918" s="310" t="s">
        <v>2898</v>
      </c>
      <c r="O918" s="310" t="s">
        <v>2898</v>
      </c>
      <c r="P918" s="310" t="s">
        <v>2898</v>
      </c>
      <c r="Q918" s="310" t="s">
        <v>2898</v>
      </c>
      <c r="R918" s="310" t="s">
        <v>2898</v>
      </c>
      <c r="S918" s="310" t="s">
        <v>2898</v>
      </c>
      <c r="T918" s="310" t="s">
        <v>2898</v>
      </c>
      <c r="U918" s="310" t="s">
        <v>2898</v>
      </c>
      <c r="V918" s="310" t="s">
        <v>2898</v>
      </c>
      <c r="W918" s="310" t="s">
        <v>2898</v>
      </c>
      <c r="X918" s="310" t="s">
        <v>2898</v>
      </c>
      <c r="Y918" s="310" t="s">
        <v>2898</v>
      </c>
      <c r="Z918" s="310" t="s">
        <v>2898</v>
      </c>
    </row>
    <row r="919" spans="2:26" hidden="1" outlineLevel="1" x14ac:dyDescent="0.3">
      <c r="B919" s="308" t="s">
        <v>3935</v>
      </c>
      <c r="C919" s="310" t="s">
        <v>2898</v>
      </c>
      <c r="D919" s="310" t="s">
        <v>2898</v>
      </c>
      <c r="E919" s="310" t="s">
        <v>2898</v>
      </c>
      <c r="F919" s="310" t="s">
        <v>2898</v>
      </c>
      <c r="G919" s="310" t="s">
        <v>2898</v>
      </c>
      <c r="H919" s="310" t="s">
        <v>2898</v>
      </c>
      <c r="I919" s="310" t="s">
        <v>2898</v>
      </c>
      <c r="J919" s="310" t="s">
        <v>2898</v>
      </c>
      <c r="K919" s="310" t="s">
        <v>2898</v>
      </c>
      <c r="L919" s="310" t="s">
        <v>2898</v>
      </c>
      <c r="M919" s="310" t="s">
        <v>2898</v>
      </c>
      <c r="N919" s="310" t="s">
        <v>2898</v>
      </c>
      <c r="O919" s="310" t="s">
        <v>2898</v>
      </c>
      <c r="P919" s="310" t="s">
        <v>2898</v>
      </c>
      <c r="Q919" s="310" t="s">
        <v>2898</v>
      </c>
      <c r="R919" s="310" t="s">
        <v>2898</v>
      </c>
      <c r="S919" s="310" t="s">
        <v>2898</v>
      </c>
      <c r="T919" s="310" t="s">
        <v>2898</v>
      </c>
      <c r="U919" s="310" t="s">
        <v>2898</v>
      </c>
      <c r="V919" s="310" t="s">
        <v>2898</v>
      </c>
      <c r="W919" s="310" t="s">
        <v>2898</v>
      </c>
      <c r="X919" s="310" t="s">
        <v>2898</v>
      </c>
      <c r="Y919" s="310" t="s">
        <v>2898</v>
      </c>
      <c r="Z919" s="310" t="s">
        <v>2898</v>
      </c>
    </row>
    <row r="920" spans="2:26" hidden="1" outlineLevel="1" x14ac:dyDescent="0.3">
      <c r="B920" s="308" t="s">
        <v>3936</v>
      </c>
      <c r="C920" s="310" t="s">
        <v>2898</v>
      </c>
      <c r="D920" s="310" t="s">
        <v>2898</v>
      </c>
      <c r="E920" s="310" t="s">
        <v>2898</v>
      </c>
      <c r="F920" s="310" t="s">
        <v>2898</v>
      </c>
      <c r="G920" s="310" t="s">
        <v>2898</v>
      </c>
      <c r="H920" s="310" t="s">
        <v>2898</v>
      </c>
      <c r="I920" s="310" t="s">
        <v>2898</v>
      </c>
      <c r="J920" s="310" t="s">
        <v>2898</v>
      </c>
      <c r="K920" s="310" t="s">
        <v>2898</v>
      </c>
      <c r="L920" s="310" t="s">
        <v>2898</v>
      </c>
      <c r="M920" s="310" t="s">
        <v>2898</v>
      </c>
      <c r="N920" s="310" t="s">
        <v>2898</v>
      </c>
      <c r="O920" s="310" t="s">
        <v>2898</v>
      </c>
      <c r="P920" s="310" t="s">
        <v>2898</v>
      </c>
      <c r="Q920" s="310" t="s">
        <v>2898</v>
      </c>
      <c r="R920" s="310" t="s">
        <v>2898</v>
      </c>
      <c r="S920" s="310" t="s">
        <v>2898</v>
      </c>
      <c r="T920" s="310" t="s">
        <v>2898</v>
      </c>
      <c r="U920" s="310" t="s">
        <v>2898</v>
      </c>
      <c r="V920" s="310" t="s">
        <v>2898</v>
      </c>
      <c r="W920" s="310" t="s">
        <v>2898</v>
      </c>
      <c r="X920" s="310" t="s">
        <v>2898</v>
      </c>
      <c r="Y920" s="310" t="s">
        <v>2898</v>
      </c>
      <c r="Z920" s="310" t="s">
        <v>2898</v>
      </c>
    </row>
    <row r="921" spans="2:26" hidden="1" outlineLevel="1" x14ac:dyDescent="0.3">
      <c r="B921" s="308" t="s">
        <v>3937</v>
      </c>
      <c r="C921" s="310" t="s">
        <v>2898</v>
      </c>
      <c r="D921" s="310" t="s">
        <v>2898</v>
      </c>
      <c r="E921" s="310" t="s">
        <v>2898</v>
      </c>
      <c r="F921" s="310" t="s">
        <v>2898</v>
      </c>
      <c r="G921" s="310" t="s">
        <v>2898</v>
      </c>
      <c r="H921" s="310" t="s">
        <v>2898</v>
      </c>
      <c r="I921" s="310" t="s">
        <v>2898</v>
      </c>
      <c r="J921" s="310" t="s">
        <v>2898</v>
      </c>
      <c r="K921" s="310" t="s">
        <v>2898</v>
      </c>
      <c r="L921" s="310" t="s">
        <v>2898</v>
      </c>
      <c r="M921" s="310" t="s">
        <v>2898</v>
      </c>
      <c r="N921" s="310" t="s">
        <v>2898</v>
      </c>
      <c r="O921" s="310" t="s">
        <v>2898</v>
      </c>
      <c r="P921" s="310" t="s">
        <v>2898</v>
      </c>
      <c r="Q921" s="310" t="s">
        <v>2898</v>
      </c>
      <c r="R921" s="310" t="s">
        <v>2898</v>
      </c>
      <c r="S921" s="310" t="s">
        <v>2898</v>
      </c>
      <c r="T921" s="310" t="s">
        <v>2898</v>
      </c>
      <c r="U921" s="310" t="s">
        <v>2898</v>
      </c>
      <c r="V921" s="310" t="s">
        <v>2898</v>
      </c>
      <c r="W921" s="310" t="s">
        <v>2898</v>
      </c>
      <c r="X921" s="310" t="s">
        <v>2898</v>
      </c>
      <c r="Y921" s="310" t="s">
        <v>2898</v>
      </c>
      <c r="Z921" s="310" t="s">
        <v>2898</v>
      </c>
    </row>
    <row r="922" spans="2:26" hidden="1" outlineLevel="1" x14ac:dyDescent="0.3">
      <c r="B922" s="308" t="s">
        <v>3938</v>
      </c>
      <c r="C922" s="310" t="s">
        <v>2898</v>
      </c>
      <c r="D922" s="310" t="s">
        <v>2898</v>
      </c>
      <c r="E922" s="310" t="s">
        <v>2898</v>
      </c>
      <c r="F922" s="310" t="s">
        <v>2898</v>
      </c>
      <c r="G922" s="310" t="s">
        <v>2898</v>
      </c>
      <c r="H922" s="310" t="s">
        <v>2898</v>
      </c>
      <c r="I922" s="310" t="s">
        <v>2898</v>
      </c>
      <c r="J922" s="310" t="s">
        <v>2898</v>
      </c>
      <c r="K922" s="310" t="s">
        <v>2898</v>
      </c>
      <c r="L922" s="310" t="s">
        <v>2898</v>
      </c>
      <c r="M922" s="310" t="s">
        <v>2898</v>
      </c>
      <c r="N922" s="310" t="s">
        <v>2898</v>
      </c>
      <c r="O922" s="310" t="s">
        <v>2898</v>
      </c>
      <c r="P922" s="310" t="s">
        <v>2898</v>
      </c>
      <c r="Q922" s="310" t="s">
        <v>2898</v>
      </c>
      <c r="R922" s="310" t="s">
        <v>2898</v>
      </c>
      <c r="S922" s="310" t="s">
        <v>2898</v>
      </c>
      <c r="T922" s="310" t="s">
        <v>2898</v>
      </c>
      <c r="U922" s="310" t="s">
        <v>2898</v>
      </c>
      <c r="V922" s="310" t="s">
        <v>2898</v>
      </c>
      <c r="W922" s="310" t="s">
        <v>2898</v>
      </c>
      <c r="X922" s="310" t="s">
        <v>2898</v>
      </c>
      <c r="Y922" s="310" t="s">
        <v>2898</v>
      </c>
      <c r="Z922" s="310" t="s">
        <v>2898</v>
      </c>
    </row>
    <row r="923" spans="2:26" hidden="1" outlineLevel="1" x14ac:dyDescent="0.3">
      <c r="B923" s="308" t="s">
        <v>3939</v>
      </c>
      <c r="C923" s="310" t="s">
        <v>2898</v>
      </c>
      <c r="D923" s="310" t="s">
        <v>2898</v>
      </c>
      <c r="E923" s="310" t="s">
        <v>2898</v>
      </c>
      <c r="F923" s="310" t="s">
        <v>2898</v>
      </c>
      <c r="G923" s="310" t="s">
        <v>2898</v>
      </c>
      <c r="H923" s="310" t="s">
        <v>2898</v>
      </c>
      <c r="I923" s="310" t="s">
        <v>2898</v>
      </c>
      <c r="J923" s="310" t="s">
        <v>2898</v>
      </c>
      <c r="K923" s="310" t="s">
        <v>2898</v>
      </c>
      <c r="L923" s="310" t="s">
        <v>2898</v>
      </c>
      <c r="M923" s="310" t="s">
        <v>2898</v>
      </c>
      <c r="N923" s="310" t="s">
        <v>2898</v>
      </c>
      <c r="O923" s="310" t="s">
        <v>2898</v>
      </c>
      <c r="P923" s="310" t="s">
        <v>2898</v>
      </c>
      <c r="Q923" s="310" t="s">
        <v>2898</v>
      </c>
      <c r="R923" s="310" t="s">
        <v>2898</v>
      </c>
      <c r="S923" s="310" t="s">
        <v>2898</v>
      </c>
      <c r="T923" s="310" t="s">
        <v>2898</v>
      </c>
      <c r="U923" s="310" t="s">
        <v>2898</v>
      </c>
      <c r="V923" s="310" t="s">
        <v>2898</v>
      </c>
      <c r="W923" s="310" t="s">
        <v>2898</v>
      </c>
      <c r="X923" s="310" t="s">
        <v>2898</v>
      </c>
      <c r="Y923" s="310" t="s">
        <v>2898</v>
      </c>
      <c r="Z923" s="310" t="s">
        <v>2898</v>
      </c>
    </row>
    <row r="924" spans="2:26" hidden="1" outlineLevel="1" x14ac:dyDescent="0.3">
      <c r="B924" s="308" t="s">
        <v>3940</v>
      </c>
      <c r="C924" s="310" t="s">
        <v>2898</v>
      </c>
      <c r="D924" s="310" t="s">
        <v>2898</v>
      </c>
      <c r="E924" s="310" t="s">
        <v>2898</v>
      </c>
      <c r="F924" s="310" t="s">
        <v>2898</v>
      </c>
      <c r="G924" s="310" t="s">
        <v>2898</v>
      </c>
      <c r="H924" s="310" t="s">
        <v>2898</v>
      </c>
      <c r="I924" s="310" t="s">
        <v>2898</v>
      </c>
      <c r="J924" s="310" t="s">
        <v>2898</v>
      </c>
      <c r="K924" s="310" t="s">
        <v>2898</v>
      </c>
      <c r="L924" s="310" t="s">
        <v>2898</v>
      </c>
      <c r="M924" s="310" t="s">
        <v>2898</v>
      </c>
      <c r="N924" s="310" t="s">
        <v>2898</v>
      </c>
      <c r="O924" s="310" t="s">
        <v>2898</v>
      </c>
      <c r="P924" s="310" t="s">
        <v>2898</v>
      </c>
      <c r="Q924" s="310" t="s">
        <v>2898</v>
      </c>
      <c r="R924" s="310" t="s">
        <v>2898</v>
      </c>
      <c r="S924" s="310" t="s">
        <v>2898</v>
      </c>
      <c r="T924" s="310" t="s">
        <v>2898</v>
      </c>
      <c r="U924" s="310" t="s">
        <v>2898</v>
      </c>
      <c r="V924" s="310" t="s">
        <v>2898</v>
      </c>
      <c r="W924" s="310" t="s">
        <v>2898</v>
      </c>
      <c r="X924" s="310" t="s">
        <v>2898</v>
      </c>
      <c r="Y924" s="310" t="s">
        <v>2898</v>
      </c>
      <c r="Z924" s="310" t="s">
        <v>2898</v>
      </c>
    </row>
    <row r="925" spans="2:26" hidden="1" outlineLevel="1" x14ac:dyDescent="0.3">
      <c r="B925" s="308" t="s">
        <v>3941</v>
      </c>
      <c r="C925" s="310" t="s">
        <v>2898</v>
      </c>
      <c r="D925" s="310" t="s">
        <v>2898</v>
      </c>
      <c r="E925" s="310" t="s">
        <v>2898</v>
      </c>
      <c r="F925" s="310" t="s">
        <v>2898</v>
      </c>
      <c r="G925" s="310" t="s">
        <v>2898</v>
      </c>
      <c r="H925" s="310" t="s">
        <v>2898</v>
      </c>
      <c r="I925" s="310" t="s">
        <v>2898</v>
      </c>
      <c r="J925" s="310" t="s">
        <v>2898</v>
      </c>
      <c r="K925" s="310" t="s">
        <v>2898</v>
      </c>
      <c r="L925" s="310" t="s">
        <v>2898</v>
      </c>
      <c r="M925" s="310" t="s">
        <v>2898</v>
      </c>
      <c r="N925" s="310" t="s">
        <v>2898</v>
      </c>
      <c r="O925" s="310" t="s">
        <v>2898</v>
      </c>
      <c r="P925" s="310" t="s">
        <v>2898</v>
      </c>
      <c r="Q925" s="310" t="s">
        <v>2898</v>
      </c>
      <c r="R925" s="310" t="s">
        <v>2898</v>
      </c>
      <c r="S925" s="310" t="s">
        <v>2898</v>
      </c>
      <c r="T925" s="310" t="s">
        <v>2898</v>
      </c>
      <c r="U925" s="310" t="s">
        <v>2898</v>
      </c>
      <c r="V925" s="310" t="s">
        <v>2898</v>
      </c>
      <c r="W925" s="310" t="s">
        <v>2898</v>
      </c>
      <c r="X925" s="310" t="s">
        <v>2898</v>
      </c>
      <c r="Y925" s="310" t="s">
        <v>2898</v>
      </c>
      <c r="Z925" s="310" t="s">
        <v>2898</v>
      </c>
    </row>
    <row r="926" spans="2:26" hidden="1" outlineLevel="1" x14ac:dyDescent="0.3">
      <c r="B926" s="308" t="s">
        <v>3942</v>
      </c>
      <c r="C926" s="310" t="s">
        <v>2898</v>
      </c>
      <c r="D926" s="310" t="s">
        <v>2898</v>
      </c>
      <c r="E926" s="310" t="s">
        <v>2898</v>
      </c>
      <c r="F926" s="310" t="s">
        <v>2898</v>
      </c>
      <c r="G926" s="310" t="s">
        <v>2898</v>
      </c>
      <c r="H926" s="310" t="s">
        <v>2898</v>
      </c>
      <c r="I926" s="310" t="s">
        <v>2898</v>
      </c>
      <c r="J926" s="310" t="s">
        <v>2898</v>
      </c>
      <c r="K926" s="310" t="s">
        <v>2898</v>
      </c>
      <c r="L926" s="310" t="s">
        <v>2898</v>
      </c>
      <c r="M926" s="310" t="s">
        <v>2898</v>
      </c>
      <c r="N926" s="310" t="s">
        <v>2898</v>
      </c>
      <c r="O926" s="310" t="s">
        <v>2898</v>
      </c>
      <c r="P926" s="310" t="s">
        <v>2898</v>
      </c>
      <c r="Q926" s="310" t="s">
        <v>2898</v>
      </c>
      <c r="R926" s="310" t="s">
        <v>2898</v>
      </c>
      <c r="S926" s="310" t="s">
        <v>2898</v>
      </c>
      <c r="T926" s="310" t="s">
        <v>2898</v>
      </c>
      <c r="U926" s="310" t="s">
        <v>2898</v>
      </c>
      <c r="V926" s="310" t="s">
        <v>2898</v>
      </c>
      <c r="W926" s="310" t="s">
        <v>2898</v>
      </c>
      <c r="X926" s="310" t="s">
        <v>2898</v>
      </c>
      <c r="Y926" s="310" t="s">
        <v>2898</v>
      </c>
      <c r="Z926" s="310" t="s">
        <v>2898</v>
      </c>
    </row>
    <row r="927" spans="2:26" hidden="1" outlineLevel="1" x14ac:dyDescent="0.3">
      <c r="B927" s="308" t="s">
        <v>3943</v>
      </c>
      <c r="C927" s="310" t="s">
        <v>2898</v>
      </c>
      <c r="D927" s="310" t="s">
        <v>2898</v>
      </c>
      <c r="E927" s="310" t="s">
        <v>2898</v>
      </c>
      <c r="F927" s="310" t="s">
        <v>2898</v>
      </c>
      <c r="G927" s="310" t="s">
        <v>2898</v>
      </c>
      <c r="H927" s="310" t="s">
        <v>2898</v>
      </c>
      <c r="I927" s="310" t="s">
        <v>2898</v>
      </c>
      <c r="J927" s="310" t="s">
        <v>2898</v>
      </c>
      <c r="K927" s="310" t="s">
        <v>2898</v>
      </c>
      <c r="L927" s="310" t="s">
        <v>2898</v>
      </c>
      <c r="M927" s="310" t="s">
        <v>2898</v>
      </c>
      <c r="N927" s="310" t="s">
        <v>2898</v>
      </c>
      <c r="O927" s="310" t="s">
        <v>2898</v>
      </c>
      <c r="P927" s="310" t="s">
        <v>2898</v>
      </c>
      <c r="Q927" s="310" t="s">
        <v>2898</v>
      </c>
      <c r="R927" s="310" t="s">
        <v>2898</v>
      </c>
      <c r="S927" s="310" t="s">
        <v>2898</v>
      </c>
      <c r="T927" s="310" t="s">
        <v>2898</v>
      </c>
      <c r="U927" s="310" t="s">
        <v>2898</v>
      </c>
      <c r="V927" s="310" t="s">
        <v>2898</v>
      </c>
      <c r="W927" s="310" t="s">
        <v>2898</v>
      </c>
      <c r="X927" s="310" t="s">
        <v>2898</v>
      </c>
      <c r="Y927" s="310" t="s">
        <v>2898</v>
      </c>
      <c r="Z927" s="310" t="s">
        <v>2898</v>
      </c>
    </row>
    <row r="928" spans="2:26" hidden="1" outlineLevel="1" x14ac:dyDescent="0.3">
      <c r="B928" s="308" t="s">
        <v>3944</v>
      </c>
      <c r="C928" s="310" t="s">
        <v>2898</v>
      </c>
      <c r="D928" s="310" t="s">
        <v>2898</v>
      </c>
      <c r="E928" s="310" t="s">
        <v>2898</v>
      </c>
      <c r="F928" s="310" t="s">
        <v>2898</v>
      </c>
      <c r="G928" s="310" t="s">
        <v>2898</v>
      </c>
      <c r="H928" s="310" t="s">
        <v>2898</v>
      </c>
      <c r="I928" s="310" t="s">
        <v>2898</v>
      </c>
      <c r="J928" s="310" t="s">
        <v>2898</v>
      </c>
      <c r="K928" s="310" t="s">
        <v>2898</v>
      </c>
      <c r="L928" s="310" t="s">
        <v>2898</v>
      </c>
      <c r="M928" s="310" t="s">
        <v>2898</v>
      </c>
      <c r="N928" s="310" t="s">
        <v>2898</v>
      </c>
      <c r="O928" s="310" t="s">
        <v>2898</v>
      </c>
      <c r="P928" s="310" t="s">
        <v>2898</v>
      </c>
      <c r="Q928" s="310" t="s">
        <v>2898</v>
      </c>
      <c r="R928" s="310" t="s">
        <v>2898</v>
      </c>
      <c r="S928" s="310" t="s">
        <v>2898</v>
      </c>
      <c r="T928" s="310" t="s">
        <v>2898</v>
      </c>
      <c r="U928" s="310" t="s">
        <v>2898</v>
      </c>
      <c r="V928" s="310" t="s">
        <v>2898</v>
      </c>
      <c r="W928" s="310" t="s">
        <v>2898</v>
      </c>
      <c r="X928" s="310" t="s">
        <v>2898</v>
      </c>
      <c r="Y928" s="310" t="s">
        <v>2898</v>
      </c>
      <c r="Z928" s="310" t="s">
        <v>2898</v>
      </c>
    </row>
    <row r="929" spans="2:26" hidden="1" outlineLevel="1" x14ac:dyDescent="0.3">
      <c r="B929" s="308" t="s">
        <v>3945</v>
      </c>
      <c r="C929" s="310" t="s">
        <v>2898</v>
      </c>
      <c r="D929" s="310" t="s">
        <v>2898</v>
      </c>
      <c r="E929" s="310" t="s">
        <v>2898</v>
      </c>
      <c r="F929" s="310" t="s">
        <v>2898</v>
      </c>
      <c r="G929" s="310" t="s">
        <v>2898</v>
      </c>
      <c r="H929" s="310" t="s">
        <v>2898</v>
      </c>
      <c r="I929" s="310" t="s">
        <v>2898</v>
      </c>
      <c r="J929" s="310" t="s">
        <v>2898</v>
      </c>
      <c r="K929" s="310" t="s">
        <v>2898</v>
      </c>
      <c r="L929" s="310" t="s">
        <v>2898</v>
      </c>
      <c r="M929" s="310" t="s">
        <v>2898</v>
      </c>
      <c r="N929" s="310" t="s">
        <v>2898</v>
      </c>
      <c r="O929" s="310" t="s">
        <v>2898</v>
      </c>
      <c r="P929" s="310" t="s">
        <v>2898</v>
      </c>
      <c r="Q929" s="310" t="s">
        <v>2898</v>
      </c>
      <c r="R929" s="310" t="s">
        <v>2898</v>
      </c>
      <c r="S929" s="310" t="s">
        <v>2898</v>
      </c>
      <c r="T929" s="310" t="s">
        <v>2898</v>
      </c>
      <c r="U929" s="310" t="s">
        <v>2898</v>
      </c>
      <c r="V929" s="310" t="s">
        <v>2898</v>
      </c>
      <c r="W929" s="310" t="s">
        <v>2898</v>
      </c>
      <c r="X929" s="310" t="s">
        <v>2898</v>
      </c>
      <c r="Y929" s="310" t="s">
        <v>2898</v>
      </c>
      <c r="Z929" s="310" t="s">
        <v>2898</v>
      </c>
    </row>
    <row r="930" spans="2:26" hidden="1" outlineLevel="1" x14ac:dyDescent="0.3">
      <c r="B930" s="308" t="s">
        <v>3946</v>
      </c>
      <c r="C930" s="310" t="s">
        <v>2898</v>
      </c>
      <c r="D930" s="310" t="s">
        <v>2898</v>
      </c>
      <c r="E930" s="310" t="s">
        <v>2898</v>
      </c>
      <c r="F930" s="310" t="s">
        <v>2898</v>
      </c>
      <c r="G930" s="310" t="s">
        <v>2898</v>
      </c>
      <c r="H930" s="310" t="s">
        <v>2898</v>
      </c>
      <c r="I930" s="310" t="s">
        <v>2898</v>
      </c>
      <c r="J930" s="310" t="s">
        <v>2898</v>
      </c>
      <c r="K930" s="310" t="s">
        <v>2898</v>
      </c>
      <c r="L930" s="310" t="s">
        <v>2898</v>
      </c>
      <c r="M930" s="310" t="s">
        <v>2898</v>
      </c>
      <c r="N930" s="310" t="s">
        <v>2898</v>
      </c>
      <c r="O930" s="310" t="s">
        <v>2898</v>
      </c>
      <c r="P930" s="310" t="s">
        <v>2898</v>
      </c>
      <c r="Q930" s="310" t="s">
        <v>2898</v>
      </c>
      <c r="R930" s="310" t="s">
        <v>2898</v>
      </c>
      <c r="S930" s="310" t="s">
        <v>2898</v>
      </c>
      <c r="T930" s="310" t="s">
        <v>2898</v>
      </c>
      <c r="U930" s="310" t="s">
        <v>2898</v>
      </c>
      <c r="V930" s="310" t="s">
        <v>2898</v>
      </c>
      <c r="W930" s="310" t="s">
        <v>2898</v>
      </c>
      <c r="X930" s="310" t="s">
        <v>2898</v>
      </c>
      <c r="Y930" s="310" t="s">
        <v>2898</v>
      </c>
      <c r="Z930" s="310" t="s">
        <v>2898</v>
      </c>
    </row>
    <row r="931" spans="2:26" hidden="1" outlineLevel="1" x14ac:dyDescent="0.3">
      <c r="B931" s="308" t="s">
        <v>3947</v>
      </c>
      <c r="C931" s="310" t="s">
        <v>2898</v>
      </c>
      <c r="D931" s="310" t="s">
        <v>2898</v>
      </c>
      <c r="E931" s="310" t="s">
        <v>2898</v>
      </c>
      <c r="F931" s="310" t="s">
        <v>2898</v>
      </c>
      <c r="G931" s="310" t="s">
        <v>2898</v>
      </c>
      <c r="H931" s="310" t="s">
        <v>2898</v>
      </c>
      <c r="I931" s="310" t="s">
        <v>2898</v>
      </c>
      <c r="J931" s="310" t="s">
        <v>2898</v>
      </c>
      <c r="K931" s="310" t="s">
        <v>2898</v>
      </c>
      <c r="L931" s="310" t="s">
        <v>2898</v>
      </c>
      <c r="M931" s="310" t="s">
        <v>2898</v>
      </c>
      <c r="N931" s="310" t="s">
        <v>2898</v>
      </c>
      <c r="O931" s="310" t="s">
        <v>2898</v>
      </c>
      <c r="P931" s="310" t="s">
        <v>2898</v>
      </c>
      <c r="Q931" s="310" t="s">
        <v>2898</v>
      </c>
      <c r="R931" s="310" t="s">
        <v>2898</v>
      </c>
      <c r="S931" s="310" t="s">
        <v>2898</v>
      </c>
      <c r="T931" s="310" t="s">
        <v>2898</v>
      </c>
      <c r="U931" s="310" t="s">
        <v>2898</v>
      </c>
      <c r="V931" s="310" t="s">
        <v>2898</v>
      </c>
      <c r="W931" s="310" t="s">
        <v>2898</v>
      </c>
      <c r="X931" s="310" t="s">
        <v>2898</v>
      </c>
      <c r="Y931" s="310" t="s">
        <v>2898</v>
      </c>
      <c r="Z931" s="310" t="s">
        <v>2898</v>
      </c>
    </row>
    <row r="932" spans="2:26" hidden="1" outlineLevel="1" x14ac:dyDescent="0.3">
      <c r="B932" s="308" t="s">
        <v>3948</v>
      </c>
      <c r="C932" s="310" t="s">
        <v>2898</v>
      </c>
      <c r="D932" s="310" t="s">
        <v>2898</v>
      </c>
      <c r="E932" s="310" t="s">
        <v>2898</v>
      </c>
      <c r="F932" s="310" t="s">
        <v>2898</v>
      </c>
      <c r="G932" s="310" t="s">
        <v>2898</v>
      </c>
      <c r="H932" s="310" t="s">
        <v>2898</v>
      </c>
      <c r="I932" s="310" t="s">
        <v>2898</v>
      </c>
      <c r="J932" s="310" t="s">
        <v>2898</v>
      </c>
      <c r="K932" s="310" t="s">
        <v>2898</v>
      </c>
      <c r="L932" s="310" t="s">
        <v>2898</v>
      </c>
      <c r="M932" s="310" t="s">
        <v>2898</v>
      </c>
      <c r="N932" s="310" t="s">
        <v>2898</v>
      </c>
      <c r="O932" s="310" t="s">
        <v>2898</v>
      </c>
      <c r="P932" s="310" t="s">
        <v>2898</v>
      </c>
      <c r="Q932" s="310" t="s">
        <v>2898</v>
      </c>
      <c r="R932" s="310" t="s">
        <v>2898</v>
      </c>
      <c r="S932" s="310" t="s">
        <v>2898</v>
      </c>
      <c r="T932" s="310" t="s">
        <v>2898</v>
      </c>
      <c r="U932" s="310" t="s">
        <v>2898</v>
      </c>
      <c r="V932" s="310" t="s">
        <v>2898</v>
      </c>
      <c r="W932" s="310" t="s">
        <v>2898</v>
      </c>
      <c r="X932" s="310" t="s">
        <v>2898</v>
      </c>
      <c r="Y932" s="310" t="s">
        <v>2898</v>
      </c>
      <c r="Z932" s="310" t="s">
        <v>2898</v>
      </c>
    </row>
    <row r="933" spans="2:26" hidden="1" outlineLevel="1" x14ac:dyDescent="0.3">
      <c r="B933" s="308" t="s">
        <v>3949</v>
      </c>
      <c r="C933" s="310" t="s">
        <v>2898</v>
      </c>
      <c r="D933" s="310" t="s">
        <v>2898</v>
      </c>
      <c r="E933" s="310" t="s">
        <v>2898</v>
      </c>
      <c r="F933" s="310" t="s">
        <v>2898</v>
      </c>
      <c r="G933" s="310" t="s">
        <v>2898</v>
      </c>
      <c r="H933" s="310" t="s">
        <v>2898</v>
      </c>
      <c r="I933" s="310" t="s">
        <v>2898</v>
      </c>
      <c r="J933" s="310" t="s">
        <v>2898</v>
      </c>
      <c r="K933" s="310" t="s">
        <v>2898</v>
      </c>
      <c r="L933" s="310" t="s">
        <v>2898</v>
      </c>
      <c r="M933" s="310" t="s">
        <v>2898</v>
      </c>
      <c r="N933" s="310" t="s">
        <v>2898</v>
      </c>
      <c r="O933" s="310" t="s">
        <v>2898</v>
      </c>
      <c r="P933" s="310" t="s">
        <v>2898</v>
      </c>
      <c r="Q933" s="310" t="s">
        <v>2898</v>
      </c>
      <c r="R933" s="310" t="s">
        <v>2898</v>
      </c>
      <c r="S933" s="310" t="s">
        <v>2898</v>
      </c>
      <c r="T933" s="310" t="s">
        <v>2898</v>
      </c>
      <c r="U933" s="310" t="s">
        <v>2898</v>
      </c>
      <c r="V933" s="310" t="s">
        <v>2898</v>
      </c>
      <c r="W933" s="310" t="s">
        <v>2898</v>
      </c>
      <c r="X933" s="310" t="s">
        <v>2898</v>
      </c>
      <c r="Y933" s="310" t="s">
        <v>2898</v>
      </c>
      <c r="Z933" s="310" t="s">
        <v>2898</v>
      </c>
    </row>
    <row r="934" spans="2:26" hidden="1" outlineLevel="1" x14ac:dyDescent="0.3">
      <c r="B934" s="308" t="s">
        <v>3950</v>
      </c>
      <c r="C934" s="310" t="s">
        <v>2898</v>
      </c>
      <c r="D934" s="310" t="s">
        <v>2898</v>
      </c>
      <c r="E934" s="310" t="s">
        <v>2898</v>
      </c>
      <c r="F934" s="310" t="s">
        <v>2898</v>
      </c>
      <c r="G934" s="310" t="s">
        <v>2898</v>
      </c>
      <c r="H934" s="310" t="s">
        <v>2898</v>
      </c>
      <c r="I934" s="310" t="s">
        <v>2898</v>
      </c>
      <c r="J934" s="310" t="s">
        <v>2898</v>
      </c>
      <c r="K934" s="310" t="s">
        <v>2898</v>
      </c>
      <c r="L934" s="310" t="s">
        <v>2898</v>
      </c>
      <c r="M934" s="310" t="s">
        <v>2898</v>
      </c>
      <c r="N934" s="310" t="s">
        <v>2898</v>
      </c>
      <c r="O934" s="310" t="s">
        <v>2898</v>
      </c>
      <c r="P934" s="310" t="s">
        <v>2898</v>
      </c>
      <c r="Q934" s="310" t="s">
        <v>2898</v>
      </c>
      <c r="R934" s="310" t="s">
        <v>2898</v>
      </c>
      <c r="S934" s="310" t="s">
        <v>2898</v>
      </c>
      <c r="T934" s="310" t="s">
        <v>2898</v>
      </c>
      <c r="U934" s="310" t="s">
        <v>2898</v>
      </c>
      <c r="V934" s="310" t="s">
        <v>2898</v>
      </c>
      <c r="W934" s="310" t="s">
        <v>2898</v>
      </c>
      <c r="X934" s="310" t="s">
        <v>2898</v>
      </c>
      <c r="Y934" s="310" t="s">
        <v>2898</v>
      </c>
      <c r="Z934" s="310" t="s">
        <v>2898</v>
      </c>
    </row>
    <row r="935" spans="2:26" hidden="1" outlineLevel="1" x14ac:dyDescent="0.3">
      <c r="B935" s="308" t="s">
        <v>3951</v>
      </c>
      <c r="C935" s="310" t="s">
        <v>2898</v>
      </c>
      <c r="D935" s="310" t="s">
        <v>2898</v>
      </c>
      <c r="E935" s="310" t="s">
        <v>2898</v>
      </c>
      <c r="F935" s="310" t="s">
        <v>2898</v>
      </c>
      <c r="G935" s="310" t="s">
        <v>2898</v>
      </c>
      <c r="H935" s="310" t="s">
        <v>2898</v>
      </c>
      <c r="I935" s="310" t="s">
        <v>2898</v>
      </c>
      <c r="J935" s="310" t="s">
        <v>2898</v>
      </c>
      <c r="K935" s="310" t="s">
        <v>2898</v>
      </c>
      <c r="L935" s="310" t="s">
        <v>2898</v>
      </c>
      <c r="M935" s="310" t="s">
        <v>2898</v>
      </c>
      <c r="N935" s="310" t="s">
        <v>2898</v>
      </c>
      <c r="O935" s="310" t="s">
        <v>2898</v>
      </c>
      <c r="P935" s="310" t="s">
        <v>2898</v>
      </c>
      <c r="Q935" s="310" t="s">
        <v>2898</v>
      </c>
      <c r="R935" s="310" t="s">
        <v>2898</v>
      </c>
      <c r="S935" s="310" t="s">
        <v>2898</v>
      </c>
      <c r="T935" s="310" t="s">
        <v>2898</v>
      </c>
      <c r="U935" s="310" t="s">
        <v>2898</v>
      </c>
      <c r="V935" s="310" t="s">
        <v>2898</v>
      </c>
      <c r="W935" s="310" t="s">
        <v>2898</v>
      </c>
      <c r="X935" s="310" t="s">
        <v>2898</v>
      </c>
      <c r="Y935" s="310" t="s">
        <v>2898</v>
      </c>
      <c r="Z935" s="310" t="s">
        <v>2898</v>
      </c>
    </row>
    <row r="936" spans="2:26" hidden="1" outlineLevel="1" x14ac:dyDescent="0.3">
      <c r="B936" s="308" t="s">
        <v>3952</v>
      </c>
      <c r="C936" s="310" t="s">
        <v>2898</v>
      </c>
      <c r="D936" s="310" t="s">
        <v>2898</v>
      </c>
      <c r="E936" s="310" t="s">
        <v>2898</v>
      </c>
      <c r="F936" s="310" t="s">
        <v>2898</v>
      </c>
      <c r="G936" s="310" t="s">
        <v>2898</v>
      </c>
      <c r="H936" s="310" t="s">
        <v>2898</v>
      </c>
      <c r="I936" s="310" t="s">
        <v>2898</v>
      </c>
      <c r="J936" s="310" t="s">
        <v>2898</v>
      </c>
      <c r="K936" s="310" t="s">
        <v>2898</v>
      </c>
      <c r="L936" s="310" t="s">
        <v>2898</v>
      </c>
      <c r="M936" s="310" t="s">
        <v>2898</v>
      </c>
      <c r="N936" s="310" t="s">
        <v>2898</v>
      </c>
      <c r="O936" s="310" t="s">
        <v>2898</v>
      </c>
      <c r="P936" s="310" t="s">
        <v>2898</v>
      </c>
      <c r="Q936" s="310" t="s">
        <v>2898</v>
      </c>
      <c r="R936" s="310" t="s">
        <v>2898</v>
      </c>
      <c r="S936" s="310" t="s">
        <v>2898</v>
      </c>
      <c r="T936" s="310" t="s">
        <v>2898</v>
      </c>
      <c r="U936" s="310" t="s">
        <v>2898</v>
      </c>
      <c r="V936" s="310" t="s">
        <v>2898</v>
      </c>
      <c r="W936" s="310" t="s">
        <v>2898</v>
      </c>
      <c r="X936" s="310" t="s">
        <v>2898</v>
      </c>
      <c r="Y936" s="310" t="s">
        <v>2898</v>
      </c>
      <c r="Z936" s="310" t="s">
        <v>2898</v>
      </c>
    </row>
    <row r="937" spans="2:26" hidden="1" outlineLevel="1" x14ac:dyDescent="0.3">
      <c r="B937" s="308" t="s">
        <v>3953</v>
      </c>
      <c r="C937" s="310" t="s">
        <v>2898</v>
      </c>
      <c r="D937" s="310" t="s">
        <v>2898</v>
      </c>
      <c r="E937" s="310" t="s">
        <v>2898</v>
      </c>
      <c r="F937" s="310" t="s">
        <v>2898</v>
      </c>
      <c r="G937" s="310" t="s">
        <v>2898</v>
      </c>
      <c r="H937" s="310" t="s">
        <v>2898</v>
      </c>
      <c r="I937" s="310" t="s">
        <v>2898</v>
      </c>
      <c r="J937" s="310" t="s">
        <v>2898</v>
      </c>
      <c r="K937" s="310" t="s">
        <v>2898</v>
      </c>
      <c r="L937" s="310" t="s">
        <v>2898</v>
      </c>
      <c r="M937" s="310" t="s">
        <v>2898</v>
      </c>
      <c r="N937" s="310" t="s">
        <v>2898</v>
      </c>
      <c r="O937" s="310" t="s">
        <v>2898</v>
      </c>
      <c r="P937" s="310" t="s">
        <v>2898</v>
      </c>
      <c r="Q937" s="310" t="s">
        <v>2898</v>
      </c>
      <c r="R937" s="310" t="s">
        <v>2898</v>
      </c>
      <c r="S937" s="310" t="s">
        <v>2898</v>
      </c>
      <c r="T937" s="310" t="s">
        <v>2898</v>
      </c>
      <c r="U937" s="310" t="s">
        <v>2898</v>
      </c>
      <c r="V937" s="310" t="s">
        <v>2898</v>
      </c>
      <c r="W937" s="310" t="s">
        <v>2898</v>
      </c>
      <c r="X937" s="310" t="s">
        <v>2898</v>
      </c>
      <c r="Y937" s="310" t="s">
        <v>2898</v>
      </c>
      <c r="Z937" s="310" t="s">
        <v>2898</v>
      </c>
    </row>
    <row r="938" spans="2:26" hidden="1" outlineLevel="1" x14ac:dyDescent="0.3">
      <c r="B938" s="308" t="s">
        <v>3954</v>
      </c>
      <c r="C938" s="310" t="s">
        <v>2898</v>
      </c>
      <c r="D938" s="310" t="s">
        <v>2898</v>
      </c>
      <c r="E938" s="310" t="s">
        <v>2898</v>
      </c>
      <c r="F938" s="310" t="s">
        <v>2898</v>
      </c>
      <c r="G938" s="310" t="s">
        <v>2898</v>
      </c>
      <c r="H938" s="310" t="s">
        <v>2898</v>
      </c>
      <c r="I938" s="310" t="s">
        <v>2898</v>
      </c>
      <c r="J938" s="310" t="s">
        <v>2898</v>
      </c>
      <c r="K938" s="310" t="s">
        <v>2898</v>
      </c>
      <c r="L938" s="310" t="s">
        <v>2898</v>
      </c>
      <c r="M938" s="310" t="s">
        <v>2898</v>
      </c>
      <c r="N938" s="310" t="s">
        <v>2898</v>
      </c>
      <c r="O938" s="310" t="s">
        <v>2898</v>
      </c>
      <c r="P938" s="310" t="s">
        <v>2898</v>
      </c>
      <c r="Q938" s="310" t="s">
        <v>2898</v>
      </c>
      <c r="R938" s="310" t="s">
        <v>2898</v>
      </c>
      <c r="S938" s="310" t="s">
        <v>2898</v>
      </c>
      <c r="T938" s="310" t="s">
        <v>2898</v>
      </c>
      <c r="U938" s="310" t="s">
        <v>2898</v>
      </c>
      <c r="V938" s="310" t="s">
        <v>2898</v>
      </c>
      <c r="W938" s="310" t="s">
        <v>2898</v>
      </c>
      <c r="X938" s="310" t="s">
        <v>2898</v>
      </c>
      <c r="Y938" s="310" t="s">
        <v>2898</v>
      </c>
      <c r="Z938" s="310" t="s">
        <v>2898</v>
      </c>
    </row>
    <row r="939" spans="2:26" hidden="1" outlineLevel="1" x14ac:dyDescent="0.3">
      <c r="B939" s="308" t="s">
        <v>3955</v>
      </c>
      <c r="C939" s="310" t="s">
        <v>2898</v>
      </c>
      <c r="D939" s="310" t="s">
        <v>2898</v>
      </c>
      <c r="E939" s="310" t="s">
        <v>2898</v>
      </c>
      <c r="F939" s="310" t="s">
        <v>2898</v>
      </c>
      <c r="G939" s="310" t="s">
        <v>2898</v>
      </c>
      <c r="H939" s="310" t="s">
        <v>2898</v>
      </c>
      <c r="I939" s="310" t="s">
        <v>2898</v>
      </c>
      <c r="J939" s="310" t="s">
        <v>2898</v>
      </c>
      <c r="K939" s="310" t="s">
        <v>2898</v>
      </c>
      <c r="L939" s="310" t="s">
        <v>2898</v>
      </c>
      <c r="M939" s="310" t="s">
        <v>2898</v>
      </c>
      <c r="N939" s="310" t="s">
        <v>2898</v>
      </c>
      <c r="O939" s="310" t="s">
        <v>2898</v>
      </c>
      <c r="P939" s="310" t="s">
        <v>2898</v>
      </c>
      <c r="Q939" s="310" t="s">
        <v>2898</v>
      </c>
      <c r="R939" s="310" t="s">
        <v>2898</v>
      </c>
      <c r="S939" s="310" t="s">
        <v>2898</v>
      </c>
      <c r="T939" s="310" t="s">
        <v>2898</v>
      </c>
      <c r="U939" s="310" t="s">
        <v>2898</v>
      </c>
      <c r="V939" s="310" t="s">
        <v>2898</v>
      </c>
      <c r="W939" s="310" t="s">
        <v>2898</v>
      </c>
      <c r="X939" s="310" t="s">
        <v>2898</v>
      </c>
      <c r="Y939" s="310" t="s">
        <v>2898</v>
      </c>
      <c r="Z939" s="310" t="s">
        <v>2898</v>
      </c>
    </row>
    <row r="940" spans="2:26" hidden="1" outlineLevel="1" x14ac:dyDescent="0.3">
      <c r="B940" s="308" t="s">
        <v>3956</v>
      </c>
      <c r="C940" s="310" t="s">
        <v>2898</v>
      </c>
      <c r="D940" s="310" t="s">
        <v>2898</v>
      </c>
      <c r="E940" s="310" t="s">
        <v>2898</v>
      </c>
      <c r="F940" s="310" t="s">
        <v>2898</v>
      </c>
      <c r="G940" s="310" t="s">
        <v>2898</v>
      </c>
      <c r="H940" s="310" t="s">
        <v>2898</v>
      </c>
      <c r="I940" s="310" t="s">
        <v>2898</v>
      </c>
      <c r="J940" s="310" t="s">
        <v>2898</v>
      </c>
      <c r="K940" s="310" t="s">
        <v>2898</v>
      </c>
      <c r="L940" s="310" t="s">
        <v>2898</v>
      </c>
      <c r="M940" s="310" t="s">
        <v>2898</v>
      </c>
      <c r="N940" s="310" t="s">
        <v>2898</v>
      </c>
      <c r="O940" s="310" t="s">
        <v>2898</v>
      </c>
      <c r="P940" s="310" t="s">
        <v>2898</v>
      </c>
      <c r="Q940" s="310" t="s">
        <v>2898</v>
      </c>
      <c r="R940" s="310" t="s">
        <v>2898</v>
      </c>
      <c r="S940" s="310" t="s">
        <v>2898</v>
      </c>
      <c r="T940" s="310" t="s">
        <v>2898</v>
      </c>
      <c r="U940" s="310" t="s">
        <v>2898</v>
      </c>
      <c r="V940" s="310" t="s">
        <v>2898</v>
      </c>
      <c r="W940" s="310" t="s">
        <v>2898</v>
      </c>
      <c r="X940" s="310" t="s">
        <v>2898</v>
      </c>
      <c r="Y940" s="310" t="s">
        <v>2898</v>
      </c>
      <c r="Z940" s="310" t="s">
        <v>2898</v>
      </c>
    </row>
    <row r="941" spans="2:26" hidden="1" outlineLevel="1" x14ac:dyDescent="0.3">
      <c r="B941" s="308" t="s">
        <v>3957</v>
      </c>
      <c r="C941" s="310" t="s">
        <v>2898</v>
      </c>
      <c r="D941" s="310" t="s">
        <v>2898</v>
      </c>
      <c r="E941" s="310" t="s">
        <v>2898</v>
      </c>
      <c r="F941" s="310" t="s">
        <v>2898</v>
      </c>
      <c r="G941" s="310" t="s">
        <v>2898</v>
      </c>
      <c r="H941" s="310" t="s">
        <v>2898</v>
      </c>
      <c r="I941" s="310" t="s">
        <v>2898</v>
      </c>
      <c r="J941" s="310" t="s">
        <v>2898</v>
      </c>
      <c r="K941" s="310" t="s">
        <v>2898</v>
      </c>
      <c r="L941" s="310" t="s">
        <v>2898</v>
      </c>
      <c r="M941" s="310" t="s">
        <v>2898</v>
      </c>
      <c r="N941" s="310" t="s">
        <v>2898</v>
      </c>
      <c r="O941" s="310" t="s">
        <v>2898</v>
      </c>
      <c r="P941" s="310" t="s">
        <v>2898</v>
      </c>
      <c r="Q941" s="310" t="s">
        <v>2898</v>
      </c>
      <c r="R941" s="310" t="s">
        <v>2898</v>
      </c>
      <c r="S941" s="310" t="s">
        <v>2898</v>
      </c>
      <c r="T941" s="310" t="s">
        <v>2898</v>
      </c>
      <c r="U941" s="310" t="s">
        <v>2898</v>
      </c>
      <c r="V941" s="310" t="s">
        <v>2898</v>
      </c>
      <c r="W941" s="310" t="s">
        <v>2898</v>
      </c>
      <c r="X941" s="310" t="s">
        <v>2898</v>
      </c>
      <c r="Y941" s="310" t="s">
        <v>2898</v>
      </c>
      <c r="Z941" s="310" t="s">
        <v>2898</v>
      </c>
    </row>
    <row r="942" spans="2:26" hidden="1" outlineLevel="1" x14ac:dyDescent="0.3">
      <c r="B942" s="308" t="s">
        <v>3958</v>
      </c>
      <c r="C942" s="310" t="s">
        <v>2898</v>
      </c>
      <c r="D942" s="310" t="s">
        <v>2898</v>
      </c>
      <c r="E942" s="310" t="s">
        <v>2898</v>
      </c>
      <c r="F942" s="310" t="s">
        <v>2898</v>
      </c>
      <c r="G942" s="310" t="s">
        <v>2898</v>
      </c>
      <c r="H942" s="310" t="s">
        <v>2898</v>
      </c>
      <c r="I942" s="310" t="s">
        <v>2898</v>
      </c>
      <c r="J942" s="310" t="s">
        <v>2898</v>
      </c>
      <c r="K942" s="310" t="s">
        <v>2898</v>
      </c>
      <c r="L942" s="310" t="s">
        <v>2898</v>
      </c>
      <c r="M942" s="310" t="s">
        <v>2898</v>
      </c>
      <c r="N942" s="310" t="s">
        <v>2898</v>
      </c>
      <c r="O942" s="310" t="s">
        <v>2898</v>
      </c>
      <c r="P942" s="310" t="s">
        <v>2898</v>
      </c>
      <c r="Q942" s="310" t="s">
        <v>2898</v>
      </c>
      <c r="R942" s="310" t="s">
        <v>2898</v>
      </c>
      <c r="S942" s="310" t="s">
        <v>2898</v>
      </c>
      <c r="T942" s="310" t="s">
        <v>2898</v>
      </c>
      <c r="U942" s="310" t="s">
        <v>2898</v>
      </c>
      <c r="V942" s="310" t="s">
        <v>2898</v>
      </c>
      <c r="W942" s="310" t="s">
        <v>2898</v>
      </c>
      <c r="X942" s="310" t="s">
        <v>2898</v>
      </c>
      <c r="Y942" s="310" t="s">
        <v>2898</v>
      </c>
      <c r="Z942" s="310" t="s">
        <v>2898</v>
      </c>
    </row>
    <row r="943" spans="2:26" hidden="1" outlineLevel="1" x14ac:dyDescent="0.3">
      <c r="B943" s="308" t="s">
        <v>3959</v>
      </c>
      <c r="C943" s="310" t="s">
        <v>2898</v>
      </c>
      <c r="D943" s="310" t="s">
        <v>2898</v>
      </c>
      <c r="E943" s="310" t="s">
        <v>2898</v>
      </c>
      <c r="F943" s="310" t="s">
        <v>2898</v>
      </c>
      <c r="G943" s="310" t="s">
        <v>2898</v>
      </c>
      <c r="H943" s="310" t="s">
        <v>2898</v>
      </c>
      <c r="I943" s="310" t="s">
        <v>2898</v>
      </c>
      <c r="J943" s="310" t="s">
        <v>2898</v>
      </c>
      <c r="K943" s="310" t="s">
        <v>2898</v>
      </c>
      <c r="L943" s="310" t="s">
        <v>2898</v>
      </c>
      <c r="M943" s="310" t="s">
        <v>2898</v>
      </c>
      <c r="N943" s="310" t="s">
        <v>2898</v>
      </c>
      <c r="O943" s="310" t="s">
        <v>2898</v>
      </c>
      <c r="P943" s="310" t="s">
        <v>2898</v>
      </c>
      <c r="Q943" s="310" t="s">
        <v>2898</v>
      </c>
      <c r="R943" s="310" t="s">
        <v>2898</v>
      </c>
      <c r="S943" s="310" t="s">
        <v>2898</v>
      </c>
      <c r="T943" s="310" t="s">
        <v>2898</v>
      </c>
      <c r="U943" s="310" t="s">
        <v>2898</v>
      </c>
      <c r="V943" s="310" t="s">
        <v>2898</v>
      </c>
      <c r="W943" s="310" t="s">
        <v>2898</v>
      </c>
      <c r="X943" s="310" t="s">
        <v>2898</v>
      </c>
      <c r="Y943" s="310" t="s">
        <v>2898</v>
      </c>
      <c r="Z943" s="310" t="s">
        <v>2898</v>
      </c>
    </row>
    <row r="944" spans="2:26" hidden="1" outlineLevel="1" x14ac:dyDescent="0.3">
      <c r="B944" s="308" t="s">
        <v>3960</v>
      </c>
      <c r="C944" s="310" t="s">
        <v>2898</v>
      </c>
      <c r="D944" s="310" t="s">
        <v>2898</v>
      </c>
      <c r="E944" s="310" t="s">
        <v>2898</v>
      </c>
      <c r="F944" s="310" t="s">
        <v>2898</v>
      </c>
      <c r="G944" s="310" t="s">
        <v>2898</v>
      </c>
      <c r="H944" s="310" t="s">
        <v>2898</v>
      </c>
      <c r="I944" s="310" t="s">
        <v>2898</v>
      </c>
      <c r="J944" s="310" t="s">
        <v>2898</v>
      </c>
      <c r="K944" s="310" t="s">
        <v>2898</v>
      </c>
      <c r="L944" s="310" t="s">
        <v>2898</v>
      </c>
      <c r="M944" s="310" t="s">
        <v>2898</v>
      </c>
      <c r="N944" s="310" t="s">
        <v>2898</v>
      </c>
      <c r="O944" s="310" t="s">
        <v>2898</v>
      </c>
      <c r="P944" s="310" t="s">
        <v>2898</v>
      </c>
      <c r="Q944" s="310" t="s">
        <v>2898</v>
      </c>
      <c r="R944" s="310" t="s">
        <v>2898</v>
      </c>
      <c r="S944" s="310" t="s">
        <v>2898</v>
      </c>
      <c r="T944" s="310" t="s">
        <v>2898</v>
      </c>
      <c r="U944" s="310" t="s">
        <v>2898</v>
      </c>
      <c r="V944" s="310" t="s">
        <v>2898</v>
      </c>
      <c r="W944" s="310" t="s">
        <v>2898</v>
      </c>
      <c r="X944" s="310" t="s">
        <v>2898</v>
      </c>
      <c r="Y944" s="310" t="s">
        <v>2898</v>
      </c>
      <c r="Z944" s="310" t="s">
        <v>2898</v>
      </c>
    </row>
    <row r="945" spans="2:26" hidden="1" outlineLevel="1" x14ac:dyDescent="0.3">
      <c r="B945" s="308" t="s">
        <v>3961</v>
      </c>
      <c r="C945" s="310" t="s">
        <v>2898</v>
      </c>
      <c r="D945" s="310" t="s">
        <v>2898</v>
      </c>
      <c r="E945" s="310" t="s">
        <v>2898</v>
      </c>
      <c r="F945" s="310" t="s">
        <v>2898</v>
      </c>
      <c r="G945" s="310" t="s">
        <v>2898</v>
      </c>
      <c r="H945" s="310" t="s">
        <v>2898</v>
      </c>
      <c r="I945" s="310" t="s">
        <v>2898</v>
      </c>
      <c r="J945" s="310" t="s">
        <v>2898</v>
      </c>
      <c r="K945" s="310" t="s">
        <v>2898</v>
      </c>
      <c r="L945" s="310" t="s">
        <v>2898</v>
      </c>
      <c r="M945" s="310" t="s">
        <v>2898</v>
      </c>
      <c r="N945" s="310" t="s">
        <v>2898</v>
      </c>
      <c r="O945" s="310" t="s">
        <v>2898</v>
      </c>
      <c r="P945" s="310" t="s">
        <v>2898</v>
      </c>
      <c r="Q945" s="310" t="s">
        <v>2898</v>
      </c>
      <c r="R945" s="310" t="s">
        <v>2898</v>
      </c>
      <c r="S945" s="310" t="s">
        <v>2898</v>
      </c>
      <c r="T945" s="310" t="s">
        <v>2898</v>
      </c>
      <c r="U945" s="310" t="s">
        <v>2898</v>
      </c>
      <c r="V945" s="310" t="s">
        <v>2898</v>
      </c>
      <c r="W945" s="310" t="s">
        <v>2898</v>
      </c>
      <c r="X945" s="310" t="s">
        <v>2898</v>
      </c>
      <c r="Y945" s="310" t="s">
        <v>2898</v>
      </c>
      <c r="Z945" s="310" t="s">
        <v>2898</v>
      </c>
    </row>
    <row r="946" spans="2:26" hidden="1" outlineLevel="1" x14ac:dyDescent="0.3">
      <c r="B946" s="308" t="s">
        <v>3962</v>
      </c>
      <c r="C946" s="310" t="s">
        <v>2898</v>
      </c>
      <c r="D946" s="310" t="s">
        <v>2898</v>
      </c>
      <c r="E946" s="310" t="s">
        <v>2898</v>
      </c>
      <c r="F946" s="310" t="s">
        <v>2898</v>
      </c>
      <c r="G946" s="310" t="s">
        <v>2898</v>
      </c>
      <c r="H946" s="310" t="s">
        <v>2898</v>
      </c>
      <c r="I946" s="310" t="s">
        <v>2898</v>
      </c>
      <c r="J946" s="310" t="s">
        <v>2898</v>
      </c>
      <c r="K946" s="310" t="s">
        <v>2898</v>
      </c>
      <c r="L946" s="310" t="s">
        <v>2898</v>
      </c>
      <c r="M946" s="310" t="s">
        <v>2898</v>
      </c>
      <c r="N946" s="310" t="s">
        <v>2898</v>
      </c>
      <c r="O946" s="310" t="s">
        <v>2898</v>
      </c>
      <c r="P946" s="310" t="s">
        <v>2898</v>
      </c>
      <c r="Q946" s="310" t="s">
        <v>2898</v>
      </c>
      <c r="R946" s="310" t="s">
        <v>2898</v>
      </c>
      <c r="S946" s="310" t="s">
        <v>2898</v>
      </c>
      <c r="T946" s="310" t="s">
        <v>2898</v>
      </c>
      <c r="U946" s="310" t="s">
        <v>2898</v>
      </c>
      <c r="V946" s="310" t="s">
        <v>2898</v>
      </c>
      <c r="W946" s="310" t="s">
        <v>2898</v>
      </c>
      <c r="X946" s="310" t="s">
        <v>2898</v>
      </c>
      <c r="Y946" s="310" t="s">
        <v>2898</v>
      </c>
      <c r="Z946" s="310" t="s">
        <v>2898</v>
      </c>
    </row>
    <row r="947" spans="2:26" hidden="1" outlineLevel="1" x14ac:dyDescent="0.3">
      <c r="B947" s="308" t="s">
        <v>3963</v>
      </c>
      <c r="C947" s="310" t="s">
        <v>2898</v>
      </c>
      <c r="D947" s="310" t="s">
        <v>2898</v>
      </c>
      <c r="E947" s="310" t="s">
        <v>2898</v>
      </c>
      <c r="F947" s="310" t="s">
        <v>2898</v>
      </c>
      <c r="G947" s="310" t="s">
        <v>2898</v>
      </c>
      <c r="H947" s="310" t="s">
        <v>2898</v>
      </c>
      <c r="I947" s="310" t="s">
        <v>2898</v>
      </c>
      <c r="J947" s="310" t="s">
        <v>2898</v>
      </c>
      <c r="K947" s="310" t="s">
        <v>2898</v>
      </c>
      <c r="L947" s="310" t="s">
        <v>2898</v>
      </c>
      <c r="M947" s="310" t="s">
        <v>2898</v>
      </c>
      <c r="N947" s="310" t="s">
        <v>2898</v>
      </c>
      <c r="O947" s="310" t="s">
        <v>2898</v>
      </c>
      <c r="P947" s="310" t="s">
        <v>2898</v>
      </c>
      <c r="Q947" s="310" t="s">
        <v>2898</v>
      </c>
      <c r="R947" s="310" t="s">
        <v>2898</v>
      </c>
      <c r="S947" s="310" t="s">
        <v>2898</v>
      </c>
      <c r="T947" s="310" t="s">
        <v>2898</v>
      </c>
      <c r="U947" s="310" t="s">
        <v>2898</v>
      </c>
      <c r="V947" s="310" t="s">
        <v>2898</v>
      </c>
      <c r="W947" s="310" t="s">
        <v>2898</v>
      </c>
      <c r="X947" s="310" t="s">
        <v>2898</v>
      </c>
      <c r="Y947" s="310" t="s">
        <v>2898</v>
      </c>
      <c r="Z947" s="310" t="s">
        <v>2898</v>
      </c>
    </row>
    <row r="948" spans="2:26" hidden="1" outlineLevel="1" x14ac:dyDescent="0.3">
      <c r="B948" s="308" t="s">
        <v>3964</v>
      </c>
      <c r="C948" s="310" t="s">
        <v>2898</v>
      </c>
      <c r="D948" s="310" t="s">
        <v>2898</v>
      </c>
      <c r="E948" s="310" t="s">
        <v>2898</v>
      </c>
      <c r="F948" s="310" t="s">
        <v>2898</v>
      </c>
      <c r="G948" s="310" t="s">
        <v>2898</v>
      </c>
      <c r="H948" s="310" t="s">
        <v>2898</v>
      </c>
      <c r="I948" s="310" t="s">
        <v>2898</v>
      </c>
      <c r="J948" s="310" t="s">
        <v>2898</v>
      </c>
      <c r="K948" s="310" t="s">
        <v>2898</v>
      </c>
      <c r="L948" s="310" t="s">
        <v>2898</v>
      </c>
      <c r="M948" s="310" t="s">
        <v>2898</v>
      </c>
      <c r="N948" s="310" t="s">
        <v>2898</v>
      </c>
      <c r="O948" s="310" t="s">
        <v>2898</v>
      </c>
      <c r="P948" s="310" t="s">
        <v>2898</v>
      </c>
      <c r="Q948" s="310" t="s">
        <v>2898</v>
      </c>
      <c r="R948" s="310" t="s">
        <v>2898</v>
      </c>
      <c r="S948" s="310" t="s">
        <v>2898</v>
      </c>
      <c r="T948" s="310" t="s">
        <v>2898</v>
      </c>
      <c r="U948" s="310" t="s">
        <v>2898</v>
      </c>
      <c r="V948" s="310" t="s">
        <v>2898</v>
      </c>
      <c r="W948" s="310" t="s">
        <v>2898</v>
      </c>
      <c r="X948" s="310" t="s">
        <v>2898</v>
      </c>
      <c r="Y948" s="310" t="s">
        <v>2898</v>
      </c>
      <c r="Z948" s="310" t="s">
        <v>2898</v>
      </c>
    </row>
    <row r="949" spans="2:26" hidden="1" outlineLevel="1" x14ac:dyDescent="0.3">
      <c r="B949" s="308" t="s">
        <v>3965</v>
      </c>
      <c r="C949" s="310" t="s">
        <v>2898</v>
      </c>
      <c r="D949" s="310" t="s">
        <v>2898</v>
      </c>
      <c r="E949" s="310" t="s">
        <v>2898</v>
      </c>
      <c r="F949" s="310" t="s">
        <v>2898</v>
      </c>
      <c r="G949" s="310" t="s">
        <v>2898</v>
      </c>
      <c r="H949" s="310" t="s">
        <v>2898</v>
      </c>
      <c r="I949" s="310" t="s">
        <v>2898</v>
      </c>
      <c r="J949" s="310" t="s">
        <v>2898</v>
      </c>
      <c r="K949" s="310" t="s">
        <v>2898</v>
      </c>
      <c r="L949" s="310" t="s">
        <v>2898</v>
      </c>
      <c r="M949" s="310" t="s">
        <v>2898</v>
      </c>
      <c r="N949" s="310" t="s">
        <v>2898</v>
      </c>
      <c r="O949" s="310" t="s">
        <v>2898</v>
      </c>
      <c r="P949" s="310" t="s">
        <v>2898</v>
      </c>
      <c r="Q949" s="310" t="s">
        <v>2898</v>
      </c>
      <c r="R949" s="310" t="s">
        <v>2898</v>
      </c>
      <c r="S949" s="310" t="s">
        <v>2898</v>
      </c>
      <c r="T949" s="310" t="s">
        <v>2898</v>
      </c>
      <c r="U949" s="310" t="s">
        <v>2898</v>
      </c>
      <c r="V949" s="310" t="s">
        <v>2898</v>
      </c>
      <c r="W949" s="310" t="s">
        <v>2898</v>
      </c>
      <c r="X949" s="310" t="s">
        <v>2898</v>
      </c>
      <c r="Y949" s="310" t="s">
        <v>2898</v>
      </c>
      <c r="Z949" s="310" t="s">
        <v>2898</v>
      </c>
    </row>
    <row r="950" spans="2:26" hidden="1" outlineLevel="1" x14ac:dyDescent="0.3">
      <c r="B950" s="308" t="s">
        <v>3966</v>
      </c>
      <c r="C950" s="310" t="s">
        <v>2898</v>
      </c>
      <c r="D950" s="310" t="s">
        <v>2898</v>
      </c>
      <c r="E950" s="310" t="s">
        <v>2898</v>
      </c>
      <c r="F950" s="310" t="s">
        <v>2898</v>
      </c>
      <c r="G950" s="310" t="s">
        <v>2898</v>
      </c>
      <c r="H950" s="310" t="s">
        <v>2898</v>
      </c>
      <c r="I950" s="310" t="s">
        <v>2898</v>
      </c>
      <c r="J950" s="310" t="s">
        <v>2898</v>
      </c>
      <c r="K950" s="310" t="s">
        <v>2898</v>
      </c>
      <c r="L950" s="310" t="s">
        <v>2898</v>
      </c>
      <c r="M950" s="310" t="s">
        <v>2898</v>
      </c>
      <c r="N950" s="310" t="s">
        <v>2898</v>
      </c>
      <c r="O950" s="310" t="s">
        <v>2898</v>
      </c>
      <c r="P950" s="310" t="s">
        <v>2898</v>
      </c>
      <c r="Q950" s="310" t="s">
        <v>2898</v>
      </c>
      <c r="R950" s="310" t="s">
        <v>2898</v>
      </c>
      <c r="S950" s="310" t="s">
        <v>2898</v>
      </c>
      <c r="T950" s="310" t="s">
        <v>2898</v>
      </c>
      <c r="U950" s="310" t="s">
        <v>2898</v>
      </c>
      <c r="V950" s="310" t="s">
        <v>2898</v>
      </c>
      <c r="W950" s="310" t="s">
        <v>2898</v>
      </c>
      <c r="X950" s="310" t="s">
        <v>2898</v>
      </c>
      <c r="Y950" s="310" t="s">
        <v>2898</v>
      </c>
      <c r="Z950" s="310" t="s">
        <v>2898</v>
      </c>
    </row>
    <row r="951" spans="2:26" hidden="1" outlineLevel="1" x14ac:dyDescent="0.3">
      <c r="B951" s="308" t="s">
        <v>3967</v>
      </c>
      <c r="C951" s="310" t="s">
        <v>2898</v>
      </c>
      <c r="D951" s="310" t="s">
        <v>2898</v>
      </c>
      <c r="E951" s="310" t="s">
        <v>2898</v>
      </c>
      <c r="F951" s="310" t="s">
        <v>2898</v>
      </c>
      <c r="G951" s="310" t="s">
        <v>2898</v>
      </c>
      <c r="H951" s="310" t="s">
        <v>2898</v>
      </c>
      <c r="I951" s="310" t="s">
        <v>2898</v>
      </c>
      <c r="J951" s="310" t="s">
        <v>2898</v>
      </c>
      <c r="K951" s="310" t="s">
        <v>2898</v>
      </c>
      <c r="L951" s="310" t="s">
        <v>2898</v>
      </c>
      <c r="M951" s="310" t="s">
        <v>2898</v>
      </c>
      <c r="N951" s="310" t="s">
        <v>2898</v>
      </c>
      <c r="O951" s="310" t="s">
        <v>2898</v>
      </c>
      <c r="P951" s="310" t="s">
        <v>2898</v>
      </c>
      <c r="Q951" s="310" t="s">
        <v>2898</v>
      </c>
      <c r="R951" s="310" t="s">
        <v>2898</v>
      </c>
      <c r="S951" s="310" t="s">
        <v>2898</v>
      </c>
      <c r="T951" s="310" t="s">
        <v>2898</v>
      </c>
      <c r="U951" s="310" t="s">
        <v>2898</v>
      </c>
      <c r="V951" s="310" t="s">
        <v>2898</v>
      </c>
      <c r="W951" s="310" t="s">
        <v>2898</v>
      </c>
      <c r="X951" s="310" t="s">
        <v>2898</v>
      </c>
      <c r="Y951" s="310" t="s">
        <v>2898</v>
      </c>
      <c r="Z951" s="310" t="s">
        <v>2898</v>
      </c>
    </row>
    <row r="952" spans="2:26" hidden="1" outlineLevel="1" x14ac:dyDescent="0.3">
      <c r="B952" s="308" t="s">
        <v>3968</v>
      </c>
      <c r="C952" s="310" t="s">
        <v>2898</v>
      </c>
      <c r="D952" s="310" t="s">
        <v>2898</v>
      </c>
      <c r="E952" s="310" t="s">
        <v>2898</v>
      </c>
      <c r="F952" s="310" t="s">
        <v>2898</v>
      </c>
      <c r="G952" s="310" t="s">
        <v>2898</v>
      </c>
      <c r="H952" s="310" t="s">
        <v>2898</v>
      </c>
      <c r="I952" s="310" t="s">
        <v>2898</v>
      </c>
      <c r="J952" s="310" t="s">
        <v>2898</v>
      </c>
      <c r="K952" s="310" t="s">
        <v>2898</v>
      </c>
      <c r="L952" s="310" t="s">
        <v>2898</v>
      </c>
      <c r="M952" s="310" t="s">
        <v>2898</v>
      </c>
      <c r="N952" s="310" t="s">
        <v>2898</v>
      </c>
      <c r="O952" s="310" t="s">
        <v>2898</v>
      </c>
      <c r="P952" s="310" t="s">
        <v>2898</v>
      </c>
      <c r="Q952" s="310" t="s">
        <v>2898</v>
      </c>
      <c r="R952" s="310" t="s">
        <v>2898</v>
      </c>
      <c r="S952" s="310" t="s">
        <v>2898</v>
      </c>
      <c r="T952" s="310" t="s">
        <v>2898</v>
      </c>
      <c r="U952" s="310" t="s">
        <v>2898</v>
      </c>
      <c r="V952" s="310" t="s">
        <v>2898</v>
      </c>
      <c r="W952" s="310" t="s">
        <v>2898</v>
      </c>
      <c r="X952" s="310" t="s">
        <v>2898</v>
      </c>
      <c r="Y952" s="310" t="s">
        <v>2898</v>
      </c>
      <c r="Z952" s="310" t="s">
        <v>2898</v>
      </c>
    </row>
    <row r="953" spans="2:26" hidden="1" outlineLevel="1" x14ac:dyDescent="0.3">
      <c r="B953" s="308" t="s">
        <v>3969</v>
      </c>
      <c r="C953" s="310" t="s">
        <v>2898</v>
      </c>
      <c r="D953" s="310" t="s">
        <v>2898</v>
      </c>
      <c r="E953" s="310" t="s">
        <v>2898</v>
      </c>
      <c r="F953" s="310" t="s">
        <v>2898</v>
      </c>
      <c r="G953" s="310" t="s">
        <v>2898</v>
      </c>
      <c r="H953" s="310" t="s">
        <v>2898</v>
      </c>
      <c r="I953" s="310" t="s">
        <v>2898</v>
      </c>
      <c r="J953" s="310" t="s">
        <v>2898</v>
      </c>
      <c r="K953" s="310" t="s">
        <v>2898</v>
      </c>
      <c r="L953" s="310" t="s">
        <v>2898</v>
      </c>
      <c r="M953" s="310" t="s">
        <v>2898</v>
      </c>
      <c r="N953" s="310" t="s">
        <v>2898</v>
      </c>
      <c r="O953" s="310" t="s">
        <v>2898</v>
      </c>
      <c r="P953" s="310" t="s">
        <v>2898</v>
      </c>
      <c r="Q953" s="310" t="s">
        <v>2898</v>
      </c>
      <c r="R953" s="310" t="s">
        <v>2898</v>
      </c>
      <c r="S953" s="310" t="s">
        <v>2898</v>
      </c>
      <c r="T953" s="310" t="s">
        <v>2898</v>
      </c>
      <c r="U953" s="310" t="s">
        <v>2898</v>
      </c>
      <c r="V953" s="310" t="s">
        <v>2898</v>
      </c>
      <c r="W953" s="310" t="s">
        <v>2898</v>
      </c>
      <c r="X953" s="310" t="s">
        <v>2898</v>
      </c>
      <c r="Y953" s="310" t="s">
        <v>2898</v>
      </c>
      <c r="Z953" s="310" t="s">
        <v>2898</v>
      </c>
    </row>
    <row r="954" spans="2:26" hidden="1" outlineLevel="1" x14ac:dyDescent="0.3">
      <c r="B954" s="308" t="s">
        <v>3970</v>
      </c>
      <c r="C954" s="310" t="s">
        <v>2898</v>
      </c>
      <c r="D954" s="310" t="s">
        <v>2898</v>
      </c>
      <c r="E954" s="310" t="s">
        <v>2898</v>
      </c>
      <c r="F954" s="310" t="s">
        <v>2898</v>
      </c>
      <c r="G954" s="310" t="s">
        <v>2898</v>
      </c>
      <c r="H954" s="310" t="s">
        <v>2898</v>
      </c>
      <c r="I954" s="310" t="s">
        <v>2898</v>
      </c>
      <c r="J954" s="310" t="s">
        <v>2898</v>
      </c>
      <c r="K954" s="310" t="s">
        <v>2898</v>
      </c>
      <c r="L954" s="310" t="s">
        <v>2898</v>
      </c>
      <c r="M954" s="310" t="s">
        <v>2898</v>
      </c>
      <c r="N954" s="310" t="s">
        <v>2898</v>
      </c>
      <c r="O954" s="310" t="s">
        <v>2898</v>
      </c>
      <c r="P954" s="310" t="s">
        <v>2898</v>
      </c>
      <c r="Q954" s="310" t="s">
        <v>2898</v>
      </c>
      <c r="R954" s="310" t="s">
        <v>2898</v>
      </c>
      <c r="S954" s="310" t="s">
        <v>2898</v>
      </c>
      <c r="T954" s="310" t="s">
        <v>2898</v>
      </c>
      <c r="U954" s="310" t="s">
        <v>2898</v>
      </c>
      <c r="V954" s="310" t="s">
        <v>2898</v>
      </c>
      <c r="W954" s="310" t="s">
        <v>2898</v>
      </c>
      <c r="X954" s="310" t="s">
        <v>2898</v>
      </c>
      <c r="Y954" s="310" t="s">
        <v>2898</v>
      </c>
      <c r="Z954" s="310" t="s">
        <v>2898</v>
      </c>
    </row>
    <row r="955" spans="2:26" hidden="1" outlineLevel="1" x14ac:dyDescent="0.3">
      <c r="B955" s="308" t="s">
        <v>3971</v>
      </c>
      <c r="C955" s="310" t="s">
        <v>2898</v>
      </c>
      <c r="D955" s="310" t="s">
        <v>2898</v>
      </c>
      <c r="E955" s="310" t="s">
        <v>2898</v>
      </c>
      <c r="F955" s="310" t="s">
        <v>2898</v>
      </c>
      <c r="G955" s="310" t="s">
        <v>2898</v>
      </c>
      <c r="H955" s="310" t="s">
        <v>2898</v>
      </c>
      <c r="I955" s="310" t="s">
        <v>2898</v>
      </c>
      <c r="J955" s="310" t="s">
        <v>2898</v>
      </c>
      <c r="K955" s="310" t="s">
        <v>2898</v>
      </c>
      <c r="L955" s="310" t="s">
        <v>2898</v>
      </c>
      <c r="M955" s="310" t="s">
        <v>2898</v>
      </c>
      <c r="N955" s="310" t="s">
        <v>2898</v>
      </c>
      <c r="O955" s="310" t="s">
        <v>2898</v>
      </c>
      <c r="P955" s="310" t="s">
        <v>2898</v>
      </c>
      <c r="Q955" s="310" t="s">
        <v>2898</v>
      </c>
      <c r="R955" s="310" t="s">
        <v>2898</v>
      </c>
      <c r="S955" s="310" t="s">
        <v>2898</v>
      </c>
      <c r="T955" s="310" t="s">
        <v>2898</v>
      </c>
      <c r="U955" s="310" t="s">
        <v>2898</v>
      </c>
      <c r="V955" s="310" t="s">
        <v>2898</v>
      </c>
      <c r="W955" s="310" t="s">
        <v>2898</v>
      </c>
      <c r="X955" s="310" t="s">
        <v>2898</v>
      </c>
      <c r="Y955" s="310" t="s">
        <v>2898</v>
      </c>
      <c r="Z955" s="310" t="s">
        <v>2898</v>
      </c>
    </row>
    <row r="956" spans="2:26" hidden="1" outlineLevel="1" x14ac:dyDescent="0.3">
      <c r="B956" s="308" t="s">
        <v>3972</v>
      </c>
      <c r="C956" s="310" t="s">
        <v>2898</v>
      </c>
      <c r="D956" s="310" t="s">
        <v>2898</v>
      </c>
      <c r="E956" s="310" t="s">
        <v>2898</v>
      </c>
      <c r="F956" s="310" t="s">
        <v>2898</v>
      </c>
      <c r="G956" s="310" t="s">
        <v>2898</v>
      </c>
      <c r="H956" s="310" t="s">
        <v>2898</v>
      </c>
      <c r="I956" s="310" t="s">
        <v>2898</v>
      </c>
      <c r="J956" s="310" t="s">
        <v>2898</v>
      </c>
      <c r="K956" s="310" t="s">
        <v>2898</v>
      </c>
      <c r="L956" s="310" t="s">
        <v>2898</v>
      </c>
      <c r="M956" s="310" t="s">
        <v>2898</v>
      </c>
      <c r="N956" s="310" t="s">
        <v>2898</v>
      </c>
      <c r="O956" s="310" t="s">
        <v>2898</v>
      </c>
      <c r="P956" s="310" t="s">
        <v>2898</v>
      </c>
      <c r="Q956" s="310" t="s">
        <v>2898</v>
      </c>
      <c r="R956" s="310" t="s">
        <v>2898</v>
      </c>
      <c r="S956" s="310" t="s">
        <v>2898</v>
      </c>
      <c r="T956" s="310" t="s">
        <v>2898</v>
      </c>
      <c r="U956" s="310" t="s">
        <v>2898</v>
      </c>
      <c r="V956" s="310" t="s">
        <v>2898</v>
      </c>
      <c r="W956" s="310" t="s">
        <v>2898</v>
      </c>
      <c r="X956" s="310" t="s">
        <v>2898</v>
      </c>
      <c r="Y956" s="310" t="s">
        <v>2898</v>
      </c>
      <c r="Z956" s="310" t="s">
        <v>2898</v>
      </c>
    </row>
    <row r="957" spans="2:26" hidden="1" outlineLevel="1" x14ac:dyDescent="0.3">
      <c r="B957" s="308" t="s">
        <v>3973</v>
      </c>
      <c r="C957" s="310" t="s">
        <v>2898</v>
      </c>
      <c r="D957" s="310" t="s">
        <v>2898</v>
      </c>
      <c r="E957" s="310" t="s">
        <v>2898</v>
      </c>
      <c r="F957" s="310" t="s">
        <v>2898</v>
      </c>
      <c r="G957" s="310" t="s">
        <v>2898</v>
      </c>
      <c r="H957" s="310" t="s">
        <v>2898</v>
      </c>
      <c r="I957" s="310" t="s">
        <v>2898</v>
      </c>
      <c r="J957" s="310" t="s">
        <v>2898</v>
      </c>
      <c r="K957" s="310" t="s">
        <v>2898</v>
      </c>
      <c r="L957" s="310" t="s">
        <v>2898</v>
      </c>
      <c r="M957" s="310" t="s">
        <v>2898</v>
      </c>
      <c r="N957" s="310" t="s">
        <v>2898</v>
      </c>
      <c r="O957" s="310" t="s">
        <v>2898</v>
      </c>
      <c r="P957" s="310" t="s">
        <v>2898</v>
      </c>
      <c r="Q957" s="310" t="s">
        <v>2898</v>
      </c>
      <c r="R957" s="310" t="s">
        <v>2898</v>
      </c>
      <c r="S957" s="310" t="s">
        <v>2898</v>
      </c>
      <c r="T957" s="310" t="s">
        <v>2898</v>
      </c>
      <c r="U957" s="310" t="s">
        <v>2898</v>
      </c>
      <c r="V957" s="310" t="s">
        <v>2898</v>
      </c>
      <c r="W957" s="310" t="s">
        <v>2898</v>
      </c>
      <c r="X957" s="310" t="s">
        <v>2898</v>
      </c>
      <c r="Y957" s="310" t="s">
        <v>2898</v>
      </c>
      <c r="Z957" s="310" t="s">
        <v>2898</v>
      </c>
    </row>
    <row r="958" spans="2:26" hidden="1" outlineLevel="1" x14ac:dyDescent="0.3">
      <c r="B958" s="308" t="s">
        <v>3974</v>
      </c>
      <c r="C958" s="310" t="s">
        <v>2898</v>
      </c>
      <c r="D958" s="310" t="s">
        <v>2898</v>
      </c>
      <c r="E958" s="310" t="s">
        <v>2898</v>
      </c>
      <c r="F958" s="310" t="s">
        <v>2898</v>
      </c>
      <c r="G958" s="310" t="s">
        <v>2898</v>
      </c>
      <c r="H958" s="310" t="s">
        <v>2898</v>
      </c>
      <c r="I958" s="310" t="s">
        <v>2898</v>
      </c>
      <c r="J958" s="310" t="s">
        <v>2898</v>
      </c>
      <c r="K958" s="310" t="s">
        <v>2898</v>
      </c>
      <c r="L958" s="310" t="s">
        <v>2898</v>
      </c>
      <c r="M958" s="310" t="s">
        <v>2898</v>
      </c>
      <c r="N958" s="310" t="s">
        <v>2898</v>
      </c>
      <c r="O958" s="310" t="s">
        <v>2898</v>
      </c>
      <c r="P958" s="310" t="s">
        <v>2898</v>
      </c>
      <c r="Q958" s="310" t="s">
        <v>2898</v>
      </c>
      <c r="R958" s="310" t="s">
        <v>2898</v>
      </c>
      <c r="S958" s="310" t="s">
        <v>2898</v>
      </c>
      <c r="T958" s="310" t="s">
        <v>2898</v>
      </c>
      <c r="U958" s="310" t="s">
        <v>2898</v>
      </c>
      <c r="V958" s="310" t="s">
        <v>2898</v>
      </c>
      <c r="W958" s="310" t="s">
        <v>2898</v>
      </c>
      <c r="X958" s="310" t="s">
        <v>2898</v>
      </c>
      <c r="Y958" s="310" t="s">
        <v>2898</v>
      </c>
      <c r="Z958" s="310" t="s">
        <v>2898</v>
      </c>
    </row>
    <row r="959" spans="2:26" hidden="1" outlineLevel="1" x14ac:dyDescent="0.3">
      <c r="B959" s="308" t="s">
        <v>3975</v>
      </c>
      <c r="C959" s="310" t="s">
        <v>2898</v>
      </c>
      <c r="D959" s="310" t="s">
        <v>2898</v>
      </c>
      <c r="E959" s="310" t="s">
        <v>2898</v>
      </c>
      <c r="F959" s="310" t="s">
        <v>2898</v>
      </c>
      <c r="G959" s="310" t="s">
        <v>2898</v>
      </c>
      <c r="H959" s="310" t="s">
        <v>2898</v>
      </c>
      <c r="I959" s="310" t="s">
        <v>2898</v>
      </c>
      <c r="J959" s="310" t="s">
        <v>2898</v>
      </c>
      <c r="K959" s="310" t="s">
        <v>2898</v>
      </c>
      <c r="L959" s="310" t="s">
        <v>2898</v>
      </c>
      <c r="M959" s="310" t="s">
        <v>2898</v>
      </c>
      <c r="N959" s="310" t="s">
        <v>2898</v>
      </c>
      <c r="O959" s="310" t="s">
        <v>2898</v>
      </c>
      <c r="P959" s="310" t="s">
        <v>2898</v>
      </c>
      <c r="Q959" s="310" t="s">
        <v>2898</v>
      </c>
      <c r="R959" s="310" t="s">
        <v>2898</v>
      </c>
      <c r="S959" s="310" t="s">
        <v>2898</v>
      </c>
      <c r="T959" s="310" t="s">
        <v>2898</v>
      </c>
      <c r="U959" s="310" t="s">
        <v>2898</v>
      </c>
      <c r="V959" s="310" t="s">
        <v>2898</v>
      </c>
      <c r="W959" s="310" t="s">
        <v>2898</v>
      </c>
      <c r="X959" s="310" t="s">
        <v>2898</v>
      </c>
      <c r="Y959" s="310" t="s">
        <v>2898</v>
      </c>
      <c r="Z959" s="310" t="s">
        <v>2898</v>
      </c>
    </row>
    <row r="960" spans="2:26" hidden="1" outlineLevel="1" x14ac:dyDescent="0.3">
      <c r="B960" s="308" t="s">
        <v>3976</v>
      </c>
      <c r="C960" s="310" t="s">
        <v>2898</v>
      </c>
      <c r="D960" s="310" t="s">
        <v>2898</v>
      </c>
      <c r="E960" s="310" t="s">
        <v>2898</v>
      </c>
      <c r="F960" s="310" t="s">
        <v>2898</v>
      </c>
      <c r="G960" s="310" t="s">
        <v>2898</v>
      </c>
      <c r="H960" s="310" t="s">
        <v>2898</v>
      </c>
      <c r="I960" s="310" t="s">
        <v>2898</v>
      </c>
      <c r="J960" s="310" t="s">
        <v>2898</v>
      </c>
      <c r="K960" s="310" t="s">
        <v>2898</v>
      </c>
      <c r="L960" s="310" t="s">
        <v>2898</v>
      </c>
      <c r="M960" s="310" t="s">
        <v>2898</v>
      </c>
      <c r="N960" s="310" t="s">
        <v>2898</v>
      </c>
      <c r="O960" s="310" t="s">
        <v>2898</v>
      </c>
      <c r="P960" s="310" t="s">
        <v>2898</v>
      </c>
      <c r="Q960" s="310" t="s">
        <v>2898</v>
      </c>
      <c r="R960" s="310" t="s">
        <v>2898</v>
      </c>
      <c r="S960" s="310" t="s">
        <v>2898</v>
      </c>
      <c r="T960" s="310" t="s">
        <v>2898</v>
      </c>
      <c r="U960" s="310" t="s">
        <v>2898</v>
      </c>
      <c r="V960" s="310" t="s">
        <v>2898</v>
      </c>
      <c r="W960" s="310" t="s">
        <v>2898</v>
      </c>
      <c r="X960" s="310" t="s">
        <v>2898</v>
      </c>
      <c r="Y960" s="310" t="s">
        <v>2898</v>
      </c>
      <c r="Z960" s="310" t="s">
        <v>2898</v>
      </c>
    </row>
    <row r="961" spans="2:26" hidden="1" outlineLevel="1" x14ac:dyDescent="0.3">
      <c r="B961" s="308" t="s">
        <v>3977</v>
      </c>
      <c r="C961" s="310" t="s">
        <v>2898</v>
      </c>
      <c r="D961" s="310" t="s">
        <v>2898</v>
      </c>
      <c r="E961" s="310" t="s">
        <v>2898</v>
      </c>
      <c r="F961" s="310" t="s">
        <v>2898</v>
      </c>
      <c r="G961" s="310" t="s">
        <v>2898</v>
      </c>
      <c r="H961" s="310" t="s">
        <v>2898</v>
      </c>
      <c r="I961" s="310" t="s">
        <v>2898</v>
      </c>
      <c r="J961" s="310" t="s">
        <v>2898</v>
      </c>
      <c r="K961" s="310" t="s">
        <v>2898</v>
      </c>
      <c r="L961" s="310" t="s">
        <v>2898</v>
      </c>
      <c r="M961" s="310" t="s">
        <v>2898</v>
      </c>
      <c r="N961" s="310" t="s">
        <v>2898</v>
      </c>
      <c r="O961" s="310" t="s">
        <v>2898</v>
      </c>
      <c r="P961" s="310" t="s">
        <v>2898</v>
      </c>
      <c r="Q961" s="310" t="s">
        <v>2898</v>
      </c>
      <c r="R961" s="310" t="s">
        <v>2898</v>
      </c>
      <c r="S961" s="310" t="s">
        <v>2898</v>
      </c>
      <c r="T961" s="310" t="s">
        <v>2898</v>
      </c>
      <c r="U961" s="310" t="s">
        <v>2898</v>
      </c>
      <c r="V961" s="310" t="s">
        <v>2898</v>
      </c>
      <c r="W961" s="310" t="s">
        <v>2898</v>
      </c>
      <c r="X961" s="310" t="s">
        <v>2898</v>
      </c>
      <c r="Y961" s="310" t="s">
        <v>2898</v>
      </c>
      <c r="Z961" s="310" t="s">
        <v>2898</v>
      </c>
    </row>
    <row r="962" spans="2:26" hidden="1" outlineLevel="1" x14ac:dyDescent="0.3">
      <c r="B962" s="308" t="s">
        <v>3978</v>
      </c>
      <c r="C962" s="310" t="s">
        <v>2898</v>
      </c>
      <c r="D962" s="310" t="s">
        <v>2898</v>
      </c>
      <c r="E962" s="310" t="s">
        <v>2898</v>
      </c>
      <c r="F962" s="310" t="s">
        <v>2898</v>
      </c>
      <c r="G962" s="310" t="s">
        <v>2898</v>
      </c>
      <c r="H962" s="310" t="s">
        <v>2898</v>
      </c>
      <c r="I962" s="310" t="s">
        <v>2898</v>
      </c>
      <c r="J962" s="310" t="s">
        <v>2898</v>
      </c>
      <c r="K962" s="310" t="s">
        <v>2898</v>
      </c>
      <c r="L962" s="310" t="s">
        <v>2898</v>
      </c>
      <c r="M962" s="310" t="s">
        <v>2898</v>
      </c>
      <c r="N962" s="310" t="s">
        <v>2898</v>
      </c>
      <c r="O962" s="310" t="s">
        <v>2898</v>
      </c>
      <c r="P962" s="310" t="s">
        <v>2898</v>
      </c>
      <c r="Q962" s="310" t="s">
        <v>2898</v>
      </c>
      <c r="R962" s="310" t="s">
        <v>2898</v>
      </c>
      <c r="S962" s="310" t="s">
        <v>2898</v>
      </c>
      <c r="T962" s="310" t="s">
        <v>2898</v>
      </c>
      <c r="U962" s="310" t="s">
        <v>2898</v>
      </c>
      <c r="V962" s="310" t="s">
        <v>2898</v>
      </c>
      <c r="W962" s="310" t="s">
        <v>2898</v>
      </c>
      <c r="X962" s="310" t="s">
        <v>2898</v>
      </c>
      <c r="Y962" s="310" t="s">
        <v>2898</v>
      </c>
      <c r="Z962" s="310" t="s">
        <v>2898</v>
      </c>
    </row>
    <row r="963" spans="2:26" hidden="1" outlineLevel="1" x14ac:dyDescent="0.3">
      <c r="B963" s="308" t="s">
        <v>3979</v>
      </c>
      <c r="C963" s="310" t="s">
        <v>2898</v>
      </c>
      <c r="D963" s="310" t="s">
        <v>2898</v>
      </c>
      <c r="E963" s="310" t="s">
        <v>2898</v>
      </c>
      <c r="F963" s="310" t="s">
        <v>2898</v>
      </c>
      <c r="G963" s="310" t="s">
        <v>2898</v>
      </c>
      <c r="H963" s="310" t="s">
        <v>2898</v>
      </c>
      <c r="I963" s="310" t="s">
        <v>2898</v>
      </c>
      <c r="J963" s="310" t="s">
        <v>2898</v>
      </c>
      <c r="K963" s="310" t="s">
        <v>2898</v>
      </c>
      <c r="L963" s="310" t="s">
        <v>2898</v>
      </c>
      <c r="M963" s="310" t="s">
        <v>2898</v>
      </c>
      <c r="N963" s="310" t="s">
        <v>2898</v>
      </c>
      <c r="O963" s="310" t="s">
        <v>2898</v>
      </c>
      <c r="P963" s="310" t="s">
        <v>2898</v>
      </c>
      <c r="Q963" s="310" t="s">
        <v>2898</v>
      </c>
      <c r="R963" s="310" t="s">
        <v>2898</v>
      </c>
      <c r="S963" s="310" t="s">
        <v>2898</v>
      </c>
      <c r="T963" s="310" t="s">
        <v>2898</v>
      </c>
      <c r="U963" s="310" t="s">
        <v>2898</v>
      </c>
      <c r="V963" s="310" t="s">
        <v>2898</v>
      </c>
      <c r="W963" s="310" t="s">
        <v>2898</v>
      </c>
      <c r="X963" s="310" t="s">
        <v>2898</v>
      </c>
      <c r="Y963" s="310" t="s">
        <v>2898</v>
      </c>
      <c r="Z963" s="310" t="s">
        <v>2898</v>
      </c>
    </row>
    <row r="964" spans="2:26" hidden="1" outlineLevel="1" x14ac:dyDescent="0.3">
      <c r="B964" s="308" t="s">
        <v>3980</v>
      </c>
      <c r="C964" s="310" t="s">
        <v>2898</v>
      </c>
      <c r="D964" s="310" t="s">
        <v>2898</v>
      </c>
      <c r="E964" s="310" t="s">
        <v>2898</v>
      </c>
      <c r="F964" s="310" t="s">
        <v>2898</v>
      </c>
      <c r="G964" s="310" t="s">
        <v>2898</v>
      </c>
      <c r="H964" s="310" t="s">
        <v>2898</v>
      </c>
      <c r="I964" s="310" t="s">
        <v>2898</v>
      </c>
      <c r="J964" s="310" t="s">
        <v>2898</v>
      </c>
      <c r="K964" s="310" t="s">
        <v>2898</v>
      </c>
      <c r="L964" s="310" t="s">
        <v>2898</v>
      </c>
      <c r="M964" s="310" t="s">
        <v>2898</v>
      </c>
      <c r="N964" s="310" t="s">
        <v>2898</v>
      </c>
      <c r="O964" s="310" t="s">
        <v>2898</v>
      </c>
      <c r="P964" s="310" t="s">
        <v>2898</v>
      </c>
      <c r="Q964" s="310" t="s">
        <v>2898</v>
      </c>
      <c r="R964" s="310" t="s">
        <v>2898</v>
      </c>
      <c r="S964" s="310" t="s">
        <v>2898</v>
      </c>
      <c r="T964" s="310" t="s">
        <v>2898</v>
      </c>
      <c r="U964" s="310" t="s">
        <v>2898</v>
      </c>
      <c r="V964" s="310" t="s">
        <v>2898</v>
      </c>
      <c r="W964" s="310" t="s">
        <v>2898</v>
      </c>
      <c r="X964" s="310" t="s">
        <v>2898</v>
      </c>
      <c r="Y964" s="310" t="s">
        <v>2898</v>
      </c>
      <c r="Z964" s="310" t="s">
        <v>2898</v>
      </c>
    </row>
    <row r="965" spans="2:26" hidden="1" outlineLevel="1" x14ac:dyDescent="0.3">
      <c r="B965" s="308" t="s">
        <v>3981</v>
      </c>
      <c r="C965" s="310" t="s">
        <v>2898</v>
      </c>
      <c r="D965" s="310" t="s">
        <v>2898</v>
      </c>
      <c r="E965" s="310" t="s">
        <v>2898</v>
      </c>
      <c r="F965" s="310" t="s">
        <v>2898</v>
      </c>
      <c r="G965" s="310" t="s">
        <v>2898</v>
      </c>
      <c r="H965" s="310" t="s">
        <v>2898</v>
      </c>
      <c r="I965" s="310" t="s">
        <v>2898</v>
      </c>
      <c r="J965" s="310" t="s">
        <v>2898</v>
      </c>
      <c r="K965" s="310" t="s">
        <v>2898</v>
      </c>
      <c r="L965" s="310" t="s">
        <v>2898</v>
      </c>
      <c r="M965" s="310" t="s">
        <v>2898</v>
      </c>
      <c r="N965" s="310" t="s">
        <v>2898</v>
      </c>
      <c r="O965" s="310" t="s">
        <v>2898</v>
      </c>
      <c r="P965" s="310" t="s">
        <v>2898</v>
      </c>
      <c r="Q965" s="310" t="s">
        <v>2898</v>
      </c>
      <c r="R965" s="310" t="s">
        <v>2898</v>
      </c>
      <c r="S965" s="310" t="s">
        <v>2898</v>
      </c>
      <c r="T965" s="310" t="s">
        <v>2898</v>
      </c>
      <c r="U965" s="310" t="s">
        <v>2898</v>
      </c>
      <c r="V965" s="310" t="s">
        <v>2898</v>
      </c>
      <c r="W965" s="310" t="s">
        <v>2898</v>
      </c>
      <c r="X965" s="310" t="s">
        <v>2898</v>
      </c>
      <c r="Y965" s="310" t="s">
        <v>2898</v>
      </c>
      <c r="Z965" s="310" t="s">
        <v>2898</v>
      </c>
    </row>
    <row r="966" spans="2:26" hidden="1" outlineLevel="1" x14ac:dyDescent="0.3">
      <c r="B966" s="308" t="s">
        <v>3982</v>
      </c>
      <c r="C966" s="310" t="s">
        <v>2898</v>
      </c>
      <c r="D966" s="310" t="s">
        <v>2898</v>
      </c>
      <c r="E966" s="310" t="s">
        <v>2898</v>
      </c>
      <c r="F966" s="310" t="s">
        <v>2898</v>
      </c>
      <c r="G966" s="310" t="s">
        <v>2898</v>
      </c>
      <c r="H966" s="310" t="s">
        <v>2898</v>
      </c>
      <c r="I966" s="310" t="s">
        <v>2898</v>
      </c>
      <c r="J966" s="310" t="s">
        <v>2898</v>
      </c>
      <c r="K966" s="310" t="s">
        <v>2898</v>
      </c>
      <c r="L966" s="310" t="s">
        <v>2898</v>
      </c>
      <c r="M966" s="310" t="s">
        <v>2898</v>
      </c>
      <c r="N966" s="310" t="s">
        <v>2898</v>
      </c>
      <c r="O966" s="310" t="s">
        <v>2898</v>
      </c>
      <c r="P966" s="310" t="s">
        <v>2898</v>
      </c>
      <c r="Q966" s="310" t="s">
        <v>2898</v>
      </c>
      <c r="R966" s="310" t="s">
        <v>2898</v>
      </c>
      <c r="S966" s="310" t="s">
        <v>2898</v>
      </c>
      <c r="T966" s="310" t="s">
        <v>2898</v>
      </c>
      <c r="U966" s="310" t="s">
        <v>2898</v>
      </c>
      <c r="V966" s="310" t="s">
        <v>2898</v>
      </c>
      <c r="W966" s="310" t="s">
        <v>2898</v>
      </c>
      <c r="X966" s="310" t="s">
        <v>2898</v>
      </c>
      <c r="Y966" s="310" t="s">
        <v>2898</v>
      </c>
      <c r="Z966" s="310" t="s">
        <v>2898</v>
      </c>
    </row>
    <row r="967" spans="2:26" hidden="1" outlineLevel="1" x14ac:dyDescent="0.3">
      <c r="B967" s="308" t="s">
        <v>3983</v>
      </c>
      <c r="C967" s="310" t="s">
        <v>2898</v>
      </c>
      <c r="D967" s="310" t="s">
        <v>2898</v>
      </c>
      <c r="E967" s="310" t="s">
        <v>2898</v>
      </c>
      <c r="F967" s="310" t="s">
        <v>2898</v>
      </c>
      <c r="G967" s="310" t="s">
        <v>2898</v>
      </c>
      <c r="H967" s="310" t="s">
        <v>2898</v>
      </c>
      <c r="I967" s="310" t="s">
        <v>2898</v>
      </c>
      <c r="J967" s="310" t="s">
        <v>2898</v>
      </c>
      <c r="K967" s="310" t="s">
        <v>2898</v>
      </c>
      <c r="L967" s="310" t="s">
        <v>2898</v>
      </c>
      <c r="M967" s="310" t="s">
        <v>2898</v>
      </c>
      <c r="N967" s="310" t="s">
        <v>2898</v>
      </c>
      <c r="O967" s="310" t="s">
        <v>2898</v>
      </c>
      <c r="P967" s="310" t="s">
        <v>2898</v>
      </c>
      <c r="Q967" s="310" t="s">
        <v>2898</v>
      </c>
      <c r="R967" s="310" t="s">
        <v>2898</v>
      </c>
      <c r="S967" s="310" t="s">
        <v>2898</v>
      </c>
      <c r="T967" s="310" t="s">
        <v>2898</v>
      </c>
      <c r="U967" s="310" t="s">
        <v>2898</v>
      </c>
      <c r="V967" s="310" t="s">
        <v>2898</v>
      </c>
      <c r="W967" s="310" t="s">
        <v>2898</v>
      </c>
      <c r="X967" s="310" t="s">
        <v>2898</v>
      </c>
      <c r="Y967" s="310" t="s">
        <v>2898</v>
      </c>
      <c r="Z967" s="310" t="s">
        <v>2898</v>
      </c>
    </row>
    <row r="968" spans="2:26" hidden="1" outlineLevel="1" x14ac:dyDescent="0.3">
      <c r="B968" s="308" t="s">
        <v>3984</v>
      </c>
      <c r="C968" s="310" t="s">
        <v>2898</v>
      </c>
      <c r="D968" s="310" t="s">
        <v>2898</v>
      </c>
      <c r="E968" s="310" t="s">
        <v>2898</v>
      </c>
      <c r="F968" s="310" t="s">
        <v>2898</v>
      </c>
      <c r="G968" s="310" t="s">
        <v>2898</v>
      </c>
      <c r="H968" s="310" t="s">
        <v>2898</v>
      </c>
      <c r="I968" s="310" t="s">
        <v>2898</v>
      </c>
      <c r="J968" s="310" t="s">
        <v>2898</v>
      </c>
      <c r="K968" s="310" t="s">
        <v>2898</v>
      </c>
      <c r="L968" s="310" t="s">
        <v>2898</v>
      </c>
      <c r="M968" s="310" t="s">
        <v>2898</v>
      </c>
      <c r="N968" s="310" t="s">
        <v>2898</v>
      </c>
      <c r="O968" s="310" t="s">
        <v>2898</v>
      </c>
      <c r="P968" s="310" t="s">
        <v>2898</v>
      </c>
      <c r="Q968" s="310" t="s">
        <v>2898</v>
      </c>
      <c r="R968" s="310" t="s">
        <v>2898</v>
      </c>
      <c r="S968" s="310" t="s">
        <v>2898</v>
      </c>
      <c r="T968" s="310" t="s">
        <v>2898</v>
      </c>
      <c r="U968" s="310" t="s">
        <v>2898</v>
      </c>
      <c r="V968" s="310" t="s">
        <v>2898</v>
      </c>
      <c r="W968" s="310" t="s">
        <v>2898</v>
      </c>
      <c r="X968" s="310" t="s">
        <v>2898</v>
      </c>
      <c r="Y968" s="310" t="s">
        <v>2898</v>
      </c>
      <c r="Z968" s="310" t="s">
        <v>2898</v>
      </c>
    </row>
    <row r="969" spans="2:26" hidden="1" outlineLevel="1" x14ac:dyDescent="0.3">
      <c r="B969" s="308" t="s">
        <v>3985</v>
      </c>
      <c r="C969" s="310" t="s">
        <v>2898</v>
      </c>
      <c r="D969" s="310" t="s">
        <v>2898</v>
      </c>
      <c r="E969" s="310" t="s">
        <v>2898</v>
      </c>
      <c r="F969" s="310" t="s">
        <v>2898</v>
      </c>
      <c r="G969" s="310" t="s">
        <v>2898</v>
      </c>
      <c r="H969" s="310" t="s">
        <v>2898</v>
      </c>
      <c r="I969" s="310" t="s">
        <v>2898</v>
      </c>
      <c r="J969" s="310" t="s">
        <v>2898</v>
      </c>
      <c r="K969" s="310" t="s">
        <v>2898</v>
      </c>
      <c r="L969" s="310" t="s">
        <v>2898</v>
      </c>
      <c r="M969" s="310" t="s">
        <v>2898</v>
      </c>
      <c r="N969" s="310" t="s">
        <v>2898</v>
      </c>
      <c r="O969" s="310" t="s">
        <v>2898</v>
      </c>
      <c r="P969" s="310" t="s">
        <v>2898</v>
      </c>
      <c r="Q969" s="310" t="s">
        <v>2898</v>
      </c>
      <c r="R969" s="310" t="s">
        <v>2898</v>
      </c>
      <c r="S969" s="310" t="s">
        <v>2898</v>
      </c>
      <c r="T969" s="310" t="s">
        <v>2898</v>
      </c>
      <c r="U969" s="310" t="s">
        <v>2898</v>
      </c>
      <c r="V969" s="310" t="s">
        <v>2898</v>
      </c>
      <c r="W969" s="310" t="s">
        <v>2898</v>
      </c>
      <c r="X969" s="310" t="s">
        <v>2898</v>
      </c>
      <c r="Y969" s="310" t="s">
        <v>2898</v>
      </c>
      <c r="Z969" s="310" t="s">
        <v>2898</v>
      </c>
    </row>
    <row r="970" spans="2:26" hidden="1" outlineLevel="1" x14ac:dyDescent="0.3"/>
    <row r="971" spans="2:26" collapsed="1" x14ac:dyDescent="0.3">
      <c r="B971" s="667" t="s">
        <v>2928</v>
      </c>
    </row>
    <row r="972" spans="2:26" s="645" customFormat="1" x14ac:dyDescent="0.3">
      <c r="B972" s="489"/>
      <c r="C972" s="489" t="s">
        <v>243</v>
      </c>
      <c r="D972" s="489" t="s">
        <v>244</v>
      </c>
      <c r="E972" s="489" t="s">
        <v>245</v>
      </c>
      <c r="F972" s="489" t="s">
        <v>246</v>
      </c>
      <c r="G972" s="489" t="s">
        <v>247</v>
      </c>
      <c r="H972" s="489" t="s">
        <v>248</v>
      </c>
      <c r="I972" s="489" t="s">
        <v>249</v>
      </c>
      <c r="J972" s="489" t="s">
        <v>250</v>
      </c>
      <c r="K972" s="489" t="s">
        <v>251</v>
      </c>
      <c r="L972" s="489" t="s">
        <v>252</v>
      </c>
      <c r="M972" s="489" t="s">
        <v>253</v>
      </c>
      <c r="N972" s="489" t="s">
        <v>254</v>
      </c>
      <c r="O972" s="489" t="s">
        <v>255</v>
      </c>
      <c r="P972" s="489" t="s">
        <v>256</v>
      </c>
      <c r="Q972" s="489" t="s">
        <v>257</v>
      </c>
      <c r="R972" s="489" t="s">
        <v>258</v>
      </c>
      <c r="S972" s="489" t="s">
        <v>259</v>
      </c>
      <c r="T972" s="489" t="s">
        <v>260</v>
      </c>
      <c r="U972" s="489" t="s">
        <v>261</v>
      </c>
      <c r="V972" s="489" t="s">
        <v>262</v>
      </c>
      <c r="W972" s="489" t="s">
        <v>263</v>
      </c>
      <c r="X972" s="489" t="s">
        <v>264</v>
      </c>
      <c r="Y972" s="489" t="s">
        <v>265</v>
      </c>
      <c r="Z972" s="489" t="s">
        <v>266</v>
      </c>
    </row>
    <row r="973" spans="2:26" hidden="1" outlineLevel="1" x14ac:dyDescent="0.3">
      <c r="B973" s="308" t="s">
        <v>3986</v>
      </c>
      <c r="C973" s="308" t="s">
        <v>2898</v>
      </c>
      <c r="D973" s="308" t="s">
        <v>2898</v>
      </c>
      <c r="E973" s="308" t="s">
        <v>2898</v>
      </c>
      <c r="F973" s="308" t="s">
        <v>2898</v>
      </c>
      <c r="G973" s="308" t="s">
        <v>2898</v>
      </c>
      <c r="H973" s="308" t="s">
        <v>2898</v>
      </c>
      <c r="I973" s="308" t="s">
        <v>2898</v>
      </c>
      <c r="J973" s="308" t="s">
        <v>2898</v>
      </c>
      <c r="K973" s="308" t="s">
        <v>2898</v>
      </c>
      <c r="L973" s="308" t="s">
        <v>2898</v>
      </c>
      <c r="M973" s="308" t="s">
        <v>2898</v>
      </c>
      <c r="N973" s="308" t="s">
        <v>2898</v>
      </c>
      <c r="O973" s="308" t="s">
        <v>2898</v>
      </c>
      <c r="P973" s="308" t="s">
        <v>2898</v>
      </c>
      <c r="Q973" s="308" t="s">
        <v>2898</v>
      </c>
      <c r="R973" s="308" t="s">
        <v>2898</v>
      </c>
      <c r="S973" s="308" t="s">
        <v>2898</v>
      </c>
      <c r="T973" s="308" t="s">
        <v>2898</v>
      </c>
      <c r="U973" s="308" t="s">
        <v>2898</v>
      </c>
      <c r="V973" s="308" t="s">
        <v>2898</v>
      </c>
      <c r="W973" s="308" t="s">
        <v>2898</v>
      </c>
      <c r="X973" s="308" t="s">
        <v>2898</v>
      </c>
      <c r="Y973" s="308" t="s">
        <v>2898</v>
      </c>
      <c r="Z973" s="308" t="s">
        <v>2898</v>
      </c>
    </row>
    <row r="974" spans="2:26" hidden="1" outlineLevel="1" x14ac:dyDescent="0.3">
      <c r="B974" s="308" t="s">
        <v>3987</v>
      </c>
      <c r="C974" s="308" t="s">
        <v>2898</v>
      </c>
      <c r="D974" s="308" t="s">
        <v>2898</v>
      </c>
      <c r="E974" s="308" t="s">
        <v>2898</v>
      </c>
      <c r="F974" s="308" t="s">
        <v>2898</v>
      </c>
      <c r="G974" s="308" t="s">
        <v>2898</v>
      </c>
      <c r="H974" s="308" t="s">
        <v>2898</v>
      </c>
      <c r="I974" s="308" t="s">
        <v>2898</v>
      </c>
      <c r="J974" s="308" t="s">
        <v>2898</v>
      </c>
      <c r="K974" s="308" t="s">
        <v>2898</v>
      </c>
      <c r="L974" s="308" t="s">
        <v>2898</v>
      </c>
      <c r="M974" s="308" t="s">
        <v>2898</v>
      </c>
      <c r="N974" s="308" t="s">
        <v>2898</v>
      </c>
      <c r="O974" s="308" t="s">
        <v>2898</v>
      </c>
      <c r="P974" s="308" t="s">
        <v>2898</v>
      </c>
      <c r="Q974" s="308" t="s">
        <v>2898</v>
      </c>
      <c r="R974" s="308" t="s">
        <v>2898</v>
      </c>
      <c r="S974" s="308" t="s">
        <v>2898</v>
      </c>
      <c r="T974" s="308" t="s">
        <v>2898</v>
      </c>
      <c r="U974" s="308" t="s">
        <v>2898</v>
      </c>
      <c r="V974" s="308" t="s">
        <v>2898</v>
      </c>
      <c r="W974" s="308" t="s">
        <v>2898</v>
      </c>
      <c r="X974" s="308" t="s">
        <v>2898</v>
      </c>
      <c r="Y974" s="308" t="s">
        <v>2898</v>
      </c>
      <c r="Z974" s="308" t="s">
        <v>2898</v>
      </c>
    </row>
    <row r="975" spans="2:26" hidden="1" outlineLevel="1" x14ac:dyDescent="0.3">
      <c r="B975" s="308" t="s">
        <v>3988</v>
      </c>
      <c r="C975" s="308" t="s">
        <v>2898</v>
      </c>
      <c r="D975" s="308" t="s">
        <v>2898</v>
      </c>
      <c r="E975" s="308" t="s">
        <v>2898</v>
      </c>
      <c r="F975" s="308" t="s">
        <v>2898</v>
      </c>
      <c r="G975" s="308" t="s">
        <v>2898</v>
      </c>
      <c r="H975" s="308" t="s">
        <v>2898</v>
      </c>
      <c r="I975" s="308" t="s">
        <v>2898</v>
      </c>
      <c r="J975" s="308" t="s">
        <v>2898</v>
      </c>
      <c r="K975" s="308" t="s">
        <v>2898</v>
      </c>
      <c r="L975" s="308" t="s">
        <v>2898</v>
      </c>
      <c r="M975" s="308" t="s">
        <v>2898</v>
      </c>
      <c r="N975" s="308" t="s">
        <v>2898</v>
      </c>
      <c r="O975" s="308" t="s">
        <v>2898</v>
      </c>
      <c r="P975" s="308" t="s">
        <v>2898</v>
      </c>
      <c r="Q975" s="308" t="s">
        <v>2898</v>
      </c>
      <c r="R975" s="308" t="s">
        <v>2898</v>
      </c>
      <c r="S975" s="308" t="s">
        <v>2898</v>
      </c>
      <c r="T975" s="308" t="s">
        <v>2898</v>
      </c>
      <c r="U975" s="308" t="s">
        <v>2898</v>
      </c>
      <c r="V975" s="308" t="s">
        <v>2898</v>
      </c>
      <c r="W975" s="308" t="s">
        <v>2898</v>
      </c>
      <c r="X975" s="308" t="s">
        <v>2898</v>
      </c>
      <c r="Y975" s="308" t="s">
        <v>2898</v>
      </c>
      <c r="Z975" s="308" t="s">
        <v>2898</v>
      </c>
    </row>
    <row r="976" spans="2:26" hidden="1" outlineLevel="1" x14ac:dyDescent="0.3">
      <c r="B976" s="308" t="s">
        <v>3989</v>
      </c>
      <c r="C976" s="308" t="s">
        <v>2898</v>
      </c>
      <c r="D976" s="308" t="s">
        <v>2898</v>
      </c>
      <c r="E976" s="308" t="s">
        <v>2898</v>
      </c>
      <c r="F976" s="308" t="s">
        <v>2898</v>
      </c>
      <c r="G976" s="308" t="s">
        <v>2898</v>
      </c>
      <c r="H976" s="308" t="s">
        <v>2898</v>
      </c>
      <c r="I976" s="308" t="s">
        <v>2898</v>
      </c>
      <c r="J976" s="308" t="s">
        <v>2898</v>
      </c>
      <c r="K976" s="308" t="s">
        <v>2898</v>
      </c>
      <c r="L976" s="308" t="s">
        <v>2898</v>
      </c>
      <c r="M976" s="308" t="s">
        <v>2898</v>
      </c>
      <c r="N976" s="308" t="s">
        <v>2898</v>
      </c>
      <c r="O976" s="308" t="s">
        <v>2898</v>
      </c>
      <c r="P976" s="308" t="s">
        <v>2898</v>
      </c>
      <c r="Q976" s="308" t="s">
        <v>2898</v>
      </c>
      <c r="R976" s="308" t="s">
        <v>2898</v>
      </c>
      <c r="S976" s="308" t="s">
        <v>2898</v>
      </c>
      <c r="T976" s="308" t="s">
        <v>2898</v>
      </c>
      <c r="U976" s="308" t="s">
        <v>2898</v>
      </c>
      <c r="V976" s="308" t="s">
        <v>2898</v>
      </c>
      <c r="W976" s="308" t="s">
        <v>2898</v>
      </c>
      <c r="X976" s="308" t="s">
        <v>2898</v>
      </c>
      <c r="Y976" s="308" t="s">
        <v>2898</v>
      </c>
      <c r="Z976" s="308" t="s">
        <v>2898</v>
      </c>
    </row>
    <row r="977" spans="2:26" hidden="1" outlineLevel="1" x14ac:dyDescent="0.3">
      <c r="B977" s="308" t="s">
        <v>3990</v>
      </c>
      <c r="C977" s="308" t="s">
        <v>2898</v>
      </c>
      <c r="D977" s="308" t="s">
        <v>2898</v>
      </c>
      <c r="E977" s="308" t="s">
        <v>2898</v>
      </c>
      <c r="F977" s="308" t="s">
        <v>2898</v>
      </c>
      <c r="G977" s="308" t="s">
        <v>2898</v>
      </c>
      <c r="H977" s="308" t="s">
        <v>2898</v>
      </c>
      <c r="I977" s="308" t="s">
        <v>2898</v>
      </c>
      <c r="J977" s="308" t="s">
        <v>2898</v>
      </c>
      <c r="K977" s="308" t="s">
        <v>2898</v>
      </c>
      <c r="L977" s="308" t="s">
        <v>2898</v>
      </c>
      <c r="M977" s="308" t="s">
        <v>2898</v>
      </c>
      <c r="N977" s="308" t="s">
        <v>2898</v>
      </c>
      <c r="O977" s="308" t="s">
        <v>2898</v>
      </c>
      <c r="P977" s="308" t="s">
        <v>2898</v>
      </c>
      <c r="Q977" s="308" t="s">
        <v>2898</v>
      </c>
      <c r="R977" s="308" t="s">
        <v>2898</v>
      </c>
      <c r="S977" s="308" t="s">
        <v>2898</v>
      </c>
      <c r="T977" s="308" t="s">
        <v>2898</v>
      </c>
      <c r="U977" s="308" t="s">
        <v>2898</v>
      </c>
      <c r="V977" s="308" t="s">
        <v>2898</v>
      </c>
      <c r="W977" s="308" t="s">
        <v>2898</v>
      </c>
      <c r="X977" s="308" t="s">
        <v>2898</v>
      </c>
      <c r="Y977" s="308" t="s">
        <v>2898</v>
      </c>
      <c r="Z977" s="308" t="s">
        <v>2898</v>
      </c>
    </row>
    <row r="978" spans="2:26" hidden="1" outlineLevel="1" x14ac:dyDescent="0.3">
      <c r="B978" s="308" t="s">
        <v>3991</v>
      </c>
      <c r="C978" s="308" t="s">
        <v>2898</v>
      </c>
      <c r="D978" s="308" t="s">
        <v>2898</v>
      </c>
      <c r="E978" s="308" t="s">
        <v>2898</v>
      </c>
      <c r="F978" s="308" t="s">
        <v>2898</v>
      </c>
      <c r="G978" s="308" t="s">
        <v>2898</v>
      </c>
      <c r="H978" s="308" t="s">
        <v>2898</v>
      </c>
      <c r="I978" s="308" t="s">
        <v>2898</v>
      </c>
      <c r="J978" s="308" t="s">
        <v>2898</v>
      </c>
      <c r="K978" s="308" t="s">
        <v>2898</v>
      </c>
      <c r="L978" s="308" t="s">
        <v>2898</v>
      </c>
      <c r="M978" s="308" t="s">
        <v>2898</v>
      </c>
      <c r="N978" s="308" t="s">
        <v>2898</v>
      </c>
      <c r="O978" s="308" t="s">
        <v>2898</v>
      </c>
      <c r="P978" s="308" t="s">
        <v>2898</v>
      </c>
      <c r="Q978" s="308" t="s">
        <v>2898</v>
      </c>
      <c r="R978" s="308" t="s">
        <v>2898</v>
      </c>
      <c r="S978" s="308" t="s">
        <v>2898</v>
      </c>
      <c r="T978" s="308" t="s">
        <v>2898</v>
      </c>
      <c r="U978" s="308" t="s">
        <v>2898</v>
      </c>
      <c r="V978" s="308" t="s">
        <v>2898</v>
      </c>
      <c r="W978" s="308" t="s">
        <v>2898</v>
      </c>
      <c r="X978" s="308" t="s">
        <v>2898</v>
      </c>
      <c r="Y978" s="308" t="s">
        <v>2898</v>
      </c>
      <c r="Z978" s="308" t="s">
        <v>2898</v>
      </c>
    </row>
    <row r="979" spans="2:26" hidden="1" outlineLevel="1" x14ac:dyDescent="0.3">
      <c r="B979" s="308" t="s">
        <v>3992</v>
      </c>
      <c r="C979" s="308" t="s">
        <v>2898</v>
      </c>
      <c r="D979" s="308" t="s">
        <v>2898</v>
      </c>
      <c r="E979" s="308" t="s">
        <v>2898</v>
      </c>
      <c r="F979" s="308" t="s">
        <v>2898</v>
      </c>
      <c r="G979" s="308" t="s">
        <v>2898</v>
      </c>
      <c r="H979" s="308" t="s">
        <v>2898</v>
      </c>
      <c r="I979" s="308" t="s">
        <v>2898</v>
      </c>
      <c r="J979" s="308" t="s">
        <v>2898</v>
      </c>
      <c r="K979" s="308" t="s">
        <v>2898</v>
      </c>
      <c r="L979" s="308" t="s">
        <v>2898</v>
      </c>
      <c r="M979" s="308" t="s">
        <v>2898</v>
      </c>
      <c r="N979" s="308" t="s">
        <v>2898</v>
      </c>
      <c r="O979" s="308" t="s">
        <v>2898</v>
      </c>
      <c r="P979" s="308" t="s">
        <v>2898</v>
      </c>
      <c r="Q979" s="308" t="s">
        <v>2898</v>
      </c>
      <c r="R979" s="308" t="s">
        <v>2898</v>
      </c>
      <c r="S979" s="308" t="s">
        <v>2898</v>
      </c>
      <c r="T979" s="308" t="s">
        <v>2898</v>
      </c>
      <c r="U979" s="308" t="s">
        <v>2898</v>
      </c>
      <c r="V979" s="308" t="s">
        <v>2898</v>
      </c>
      <c r="W979" s="308" t="s">
        <v>2898</v>
      </c>
      <c r="X979" s="308" t="s">
        <v>2898</v>
      </c>
      <c r="Y979" s="308" t="s">
        <v>2898</v>
      </c>
      <c r="Z979" s="308" t="s">
        <v>2898</v>
      </c>
    </row>
    <row r="980" spans="2:26" hidden="1" outlineLevel="1" x14ac:dyDescent="0.3">
      <c r="B980" s="308" t="s">
        <v>3993</v>
      </c>
      <c r="C980" s="308" t="s">
        <v>2898</v>
      </c>
      <c r="D980" s="308" t="s">
        <v>2898</v>
      </c>
      <c r="E980" s="308" t="s">
        <v>2898</v>
      </c>
      <c r="F980" s="308" t="s">
        <v>2898</v>
      </c>
      <c r="G980" s="308" t="s">
        <v>2898</v>
      </c>
      <c r="H980" s="308" t="s">
        <v>2898</v>
      </c>
      <c r="I980" s="308" t="s">
        <v>2898</v>
      </c>
      <c r="J980" s="308" t="s">
        <v>2898</v>
      </c>
      <c r="K980" s="308" t="s">
        <v>2898</v>
      </c>
      <c r="L980" s="308" t="s">
        <v>2898</v>
      </c>
      <c r="M980" s="308" t="s">
        <v>2898</v>
      </c>
      <c r="N980" s="308" t="s">
        <v>2898</v>
      </c>
      <c r="O980" s="308" t="s">
        <v>2898</v>
      </c>
      <c r="P980" s="308" t="s">
        <v>2898</v>
      </c>
      <c r="Q980" s="308" t="s">
        <v>2898</v>
      </c>
      <c r="R980" s="308" t="s">
        <v>2898</v>
      </c>
      <c r="S980" s="308" t="s">
        <v>2898</v>
      </c>
      <c r="T980" s="308" t="s">
        <v>2898</v>
      </c>
      <c r="U980" s="308" t="s">
        <v>2898</v>
      </c>
      <c r="V980" s="308" t="s">
        <v>2898</v>
      </c>
      <c r="W980" s="308" t="s">
        <v>2898</v>
      </c>
      <c r="X980" s="308" t="s">
        <v>2898</v>
      </c>
      <c r="Y980" s="308" t="s">
        <v>2898</v>
      </c>
      <c r="Z980" s="308" t="s">
        <v>2898</v>
      </c>
    </row>
    <row r="981" spans="2:26" hidden="1" outlineLevel="1" x14ac:dyDescent="0.3">
      <c r="B981" s="308" t="s">
        <v>3994</v>
      </c>
      <c r="C981" s="308" t="s">
        <v>2898</v>
      </c>
      <c r="D981" s="308" t="s">
        <v>2898</v>
      </c>
      <c r="E981" s="308" t="s">
        <v>2898</v>
      </c>
      <c r="F981" s="308" t="s">
        <v>2898</v>
      </c>
      <c r="G981" s="308" t="s">
        <v>2898</v>
      </c>
      <c r="H981" s="308" t="s">
        <v>2898</v>
      </c>
      <c r="I981" s="308" t="s">
        <v>2898</v>
      </c>
      <c r="J981" s="308" t="s">
        <v>2898</v>
      </c>
      <c r="K981" s="308" t="s">
        <v>2898</v>
      </c>
      <c r="L981" s="308" t="s">
        <v>2898</v>
      </c>
      <c r="M981" s="308" t="s">
        <v>2898</v>
      </c>
      <c r="N981" s="308" t="s">
        <v>2898</v>
      </c>
      <c r="O981" s="308" t="s">
        <v>2898</v>
      </c>
      <c r="P981" s="308" t="s">
        <v>2898</v>
      </c>
      <c r="Q981" s="308" t="s">
        <v>2898</v>
      </c>
      <c r="R981" s="308" t="s">
        <v>2898</v>
      </c>
      <c r="S981" s="308" t="s">
        <v>2898</v>
      </c>
      <c r="T981" s="308" t="s">
        <v>2898</v>
      </c>
      <c r="U981" s="308" t="s">
        <v>2898</v>
      </c>
      <c r="V981" s="308" t="s">
        <v>2898</v>
      </c>
      <c r="W981" s="308" t="s">
        <v>2898</v>
      </c>
      <c r="X981" s="308" t="s">
        <v>2898</v>
      </c>
      <c r="Y981" s="308" t="s">
        <v>2898</v>
      </c>
      <c r="Z981" s="308" t="s">
        <v>2898</v>
      </c>
    </row>
    <row r="982" spans="2:26" hidden="1" outlineLevel="1" x14ac:dyDescent="0.3">
      <c r="B982" s="308" t="s">
        <v>3995</v>
      </c>
      <c r="C982" s="308" t="s">
        <v>2898</v>
      </c>
      <c r="D982" s="308" t="s">
        <v>2898</v>
      </c>
      <c r="E982" s="308" t="s">
        <v>2898</v>
      </c>
      <c r="F982" s="308" t="s">
        <v>2898</v>
      </c>
      <c r="G982" s="308" t="s">
        <v>2898</v>
      </c>
      <c r="H982" s="308" t="s">
        <v>2898</v>
      </c>
      <c r="I982" s="308" t="s">
        <v>2898</v>
      </c>
      <c r="J982" s="308" t="s">
        <v>2898</v>
      </c>
      <c r="K982" s="308" t="s">
        <v>2898</v>
      </c>
      <c r="L982" s="308" t="s">
        <v>2898</v>
      </c>
      <c r="M982" s="308" t="s">
        <v>2898</v>
      </c>
      <c r="N982" s="308" t="s">
        <v>2898</v>
      </c>
      <c r="O982" s="308" t="s">
        <v>2898</v>
      </c>
      <c r="P982" s="308" t="s">
        <v>2898</v>
      </c>
      <c r="Q982" s="308" t="s">
        <v>2898</v>
      </c>
      <c r="R982" s="308" t="s">
        <v>2898</v>
      </c>
      <c r="S982" s="308" t="s">
        <v>2898</v>
      </c>
      <c r="T982" s="308" t="s">
        <v>2898</v>
      </c>
      <c r="U982" s="308" t="s">
        <v>2898</v>
      </c>
      <c r="V982" s="308" t="s">
        <v>2898</v>
      </c>
      <c r="W982" s="308" t="s">
        <v>2898</v>
      </c>
      <c r="X982" s="308" t="s">
        <v>2898</v>
      </c>
      <c r="Y982" s="308" t="s">
        <v>2898</v>
      </c>
      <c r="Z982" s="308" t="s">
        <v>2898</v>
      </c>
    </row>
    <row r="983" spans="2:26" hidden="1" outlineLevel="1" x14ac:dyDescent="0.3">
      <c r="B983" s="308" t="s">
        <v>3996</v>
      </c>
      <c r="C983" s="308" t="s">
        <v>2898</v>
      </c>
      <c r="D983" s="308" t="s">
        <v>2898</v>
      </c>
      <c r="E983" s="308" t="s">
        <v>2898</v>
      </c>
      <c r="F983" s="308" t="s">
        <v>2898</v>
      </c>
      <c r="G983" s="308" t="s">
        <v>2898</v>
      </c>
      <c r="H983" s="308" t="s">
        <v>2898</v>
      </c>
      <c r="I983" s="308" t="s">
        <v>2898</v>
      </c>
      <c r="J983" s="308" t="s">
        <v>2898</v>
      </c>
      <c r="K983" s="308" t="s">
        <v>2898</v>
      </c>
      <c r="L983" s="308" t="s">
        <v>2898</v>
      </c>
      <c r="M983" s="308" t="s">
        <v>2898</v>
      </c>
      <c r="N983" s="308" t="s">
        <v>2898</v>
      </c>
      <c r="O983" s="308" t="s">
        <v>2898</v>
      </c>
      <c r="P983" s="308" t="s">
        <v>2898</v>
      </c>
      <c r="Q983" s="308" t="s">
        <v>2898</v>
      </c>
      <c r="R983" s="308" t="s">
        <v>2898</v>
      </c>
      <c r="S983" s="308" t="s">
        <v>2898</v>
      </c>
      <c r="T983" s="308" t="s">
        <v>2898</v>
      </c>
      <c r="U983" s="308" t="s">
        <v>2898</v>
      </c>
      <c r="V983" s="308" t="s">
        <v>2898</v>
      </c>
      <c r="W983" s="308" t="s">
        <v>2898</v>
      </c>
      <c r="X983" s="308" t="s">
        <v>2898</v>
      </c>
      <c r="Y983" s="308" t="s">
        <v>2898</v>
      </c>
      <c r="Z983" s="308" t="s">
        <v>2898</v>
      </c>
    </row>
    <row r="984" spans="2:26" hidden="1" outlineLevel="1" x14ac:dyDescent="0.3">
      <c r="B984" s="308" t="s">
        <v>3997</v>
      </c>
      <c r="C984" s="308" t="s">
        <v>2898</v>
      </c>
      <c r="D984" s="308" t="s">
        <v>2898</v>
      </c>
      <c r="E984" s="308" t="s">
        <v>2898</v>
      </c>
      <c r="F984" s="308" t="s">
        <v>2898</v>
      </c>
      <c r="G984" s="308" t="s">
        <v>2898</v>
      </c>
      <c r="H984" s="308" t="s">
        <v>2898</v>
      </c>
      <c r="I984" s="308" t="s">
        <v>2898</v>
      </c>
      <c r="J984" s="308" t="s">
        <v>2898</v>
      </c>
      <c r="K984" s="308" t="s">
        <v>2898</v>
      </c>
      <c r="L984" s="308" t="s">
        <v>2898</v>
      </c>
      <c r="M984" s="308" t="s">
        <v>2898</v>
      </c>
      <c r="N984" s="308" t="s">
        <v>2898</v>
      </c>
      <c r="O984" s="308" t="s">
        <v>2898</v>
      </c>
      <c r="P984" s="308" t="s">
        <v>2898</v>
      </c>
      <c r="Q984" s="308" t="s">
        <v>2898</v>
      </c>
      <c r="R984" s="308" t="s">
        <v>2898</v>
      </c>
      <c r="S984" s="308" t="s">
        <v>2898</v>
      </c>
      <c r="T984" s="308" t="s">
        <v>2898</v>
      </c>
      <c r="U984" s="308" t="s">
        <v>2898</v>
      </c>
      <c r="V984" s="308" t="s">
        <v>2898</v>
      </c>
      <c r="W984" s="308" t="s">
        <v>2898</v>
      </c>
      <c r="X984" s="308" t="s">
        <v>2898</v>
      </c>
      <c r="Y984" s="308" t="s">
        <v>2898</v>
      </c>
      <c r="Z984" s="308" t="s">
        <v>2898</v>
      </c>
    </row>
    <row r="985" spans="2:26" hidden="1" outlineLevel="1" x14ac:dyDescent="0.3">
      <c r="B985" s="308" t="s">
        <v>3998</v>
      </c>
      <c r="C985" s="308" t="s">
        <v>2898</v>
      </c>
      <c r="D985" s="308" t="s">
        <v>2898</v>
      </c>
      <c r="E985" s="308" t="s">
        <v>2898</v>
      </c>
      <c r="F985" s="308" t="s">
        <v>2898</v>
      </c>
      <c r="G985" s="308" t="s">
        <v>2898</v>
      </c>
      <c r="H985" s="308" t="s">
        <v>2898</v>
      </c>
      <c r="I985" s="308" t="s">
        <v>2898</v>
      </c>
      <c r="J985" s="308" t="s">
        <v>2898</v>
      </c>
      <c r="K985" s="308" t="s">
        <v>2898</v>
      </c>
      <c r="L985" s="308" t="s">
        <v>2898</v>
      </c>
      <c r="M985" s="308" t="s">
        <v>2898</v>
      </c>
      <c r="N985" s="308" t="s">
        <v>2898</v>
      </c>
      <c r="O985" s="308" t="s">
        <v>2898</v>
      </c>
      <c r="P985" s="308" t="s">
        <v>2898</v>
      </c>
      <c r="Q985" s="308" t="s">
        <v>2898</v>
      </c>
      <c r="R985" s="308" t="s">
        <v>2898</v>
      </c>
      <c r="S985" s="308" t="s">
        <v>2898</v>
      </c>
      <c r="T985" s="308" t="s">
        <v>2898</v>
      </c>
      <c r="U985" s="308" t="s">
        <v>2898</v>
      </c>
      <c r="V985" s="308" t="s">
        <v>2898</v>
      </c>
      <c r="W985" s="308" t="s">
        <v>2898</v>
      </c>
      <c r="X985" s="308" t="s">
        <v>2898</v>
      </c>
      <c r="Y985" s="308" t="s">
        <v>2898</v>
      </c>
      <c r="Z985" s="308" t="s">
        <v>2898</v>
      </c>
    </row>
    <row r="986" spans="2:26" hidden="1" outlineLevel="1" x14ac:dyDescent="0.3">
      <c r="B986" s="308" t="s">
        <v>3999</v>
      </c>
      <c r="C986" s="308" t="s">
        <v>2898</v>
      </c>
      <c r="D986" s="308" t="s">
        <v>2898</v>
      </c>
      <c r="E986" s="308" t="s">
        <v>2898</v>
      </c>
      <c r="F986" s="308" t="s">
        <v>2898</v>
      </c>
      <c r="G986" s="308" t="s">
        <v>2898</v>
      </c>
      <c r="H986" s="308" t="s">
        <v>2898</v>
      </c>
      <c r="I986" s="308" t="s">
        <v>2898</v>
      </c>
      <c r="J986" s="308" t="s">
        <v>2898</v>
      </c>
      <c r="K986" s="308" t="s">
        <v>2898</v>
      </c>
      <c r="L986" s="308" t="s">
        <v>2898</v>
      </c>
      <c r="M986" s="308" t="s">
        <v>2898</v>
      </c>
      <c r="N986" s="308" t="s">
        <v>2898</v>
      </c>
      <c r="O986" s="308" t="s">
        <v>2898</v>
      </c>
      <c r="P986" s="308" t="s">
        <v>2898</v>
      </c>
      <c r="Q986" s="308" t="s">
        <v>2898</v>
      </c>
      <c r="R986" s="308" t="s">
        <v>2898</v>
      </c>
      <c r="S986" s="308" t="s">
        <v>2898</v>
      </c>
      <c r="T986" s="308" t="s">
        <v>2898</v>
      </c>
      <c r="U986" s="308" t="s">
        <v>2898</v>
      </c>
      <c r="V986" s="308" t="s">
        <v>2898</v>
      </c>
      <c r="W986" s="308" t="s">
        <v>2898</v>
      </c>
      <c r="X986" s="308" t="s">
        <v>2898</v>
      </c>
      <c r="Y986" s="308" t="s">
        <v>2898</v>
      </c>
      <c r="Z986" s="308" t="s">
        <v>2898</v>
      </c>
    </row>
    <row r="987" spans="2:26" hidden="1" outlineLevel="1" x14ac:dyDescent="0.3">
      <c r="B987" s="308" t="s">
        <v>4000</v>
      </c>
      <c r="C987" s="308" t="s">
        <v>2898</v>
      </c>
      <c r="D987" s="308" t="s">
        <v>2898</v>
      </c>
      <c r="E987" s="308" t="s">
        <v>2898</v>
      </c>
      <c r="F987" s="308" t="s">
        <v>2898</v>
      </c>
      <c r="G987" s="308" t="s">
        <v>2898</v>
      </c>
      <c r="H987" s="308" t="s">
        <v>2898</v>
      </c>
      <c r="I987" s="308" t="s">
        <v>2898</v>
      </c>
      <c r="J987" s="308" t="s">
        <v>2898</v>
      </c>
      <c r="K987" s="308" t="s">
        <v>2898</v>
      </c>
      <c r="L987" s="308" t="s">
        <v>2898</v>
      </c>
      <c r="M987" s="308" t="s">
        <v>2898</v>
      </c>
      <c r="N987" s="308" t="s">
        <v>2898</v>
      </c>
      <c r="O987" s="308" t="s">
        <v>2898</v>
      </c>
      <c r="P987" s="308" t="s">
        <v>2898</v>
      </c>
      <c r="Q987" s="308" t="s">
        <v>2898</v>
      </c>
      <c r="R987" s="308" t="s">
        <v>2898</v>
      </c>
      <c r="S987" s="308" t="s">
        <v>2898</v>
      </c>
      <c r="T987" s="308" t="s">
        <v>2898</v>
      </c>
      <c r="U987" s="308" t="s">
        <v>2898</v>
      </c>
      <c r="V987" s="308" t="s">
        <v>2898</v>
      </c>
      <c r="W987" s="308" t="s">
        <v>2898</v>
      </c>
      <c r="X987" s="308" t="s">
        <v>2898</v>
      </c>
      <c r="Y987" s="308" t="s">
        <v>2898</v>
      </c>
      <c r="Z987" s="308" t="s">
        <v>2898</v>
      </c>
    </row>
    <row r="988" spans="2:26" hidden="1" outlineLevel="1" x14ac:dyDescent="0.3">
      <c r="B988" s="308" t="s">
        <v>4001</v>
      </c>
      <c r="C988" s="308" t="s">
        <v>2898</v>
      </c>
      <c r="D988" s="308" t="s">
        <v>2898</v>
      </c>
      <c r="E988" s="308" t="s">
        <v>2898</v>
      </c>
      <c r="F988" s="308" t="s">
        <v>2898</v>
      </c>
      <c r="G988" s="308" t="s">
        <v>2898</v>
      </c>
      <c r="H988" s="308" t="s">
        <v>2898</v>
      </c>
      <c r="I988" s="308" t="s">
        <v>2898</v>
      </c>
      <c r="J988" s="308" t="s">
        <v>2898</v>
      </c>
      <c r="K988" s="308" t="s">
        <v>2898</v>
      </c>
      <c r="L988" s="308" t="s">
        <v>2898</v>
      </c>
      <c r="M988" s="308" t="s">
        <v>2898</v>
      </c>
      <c r="N988" s="308" t="s">
        <v>2898</v>
      </c>
      <c r="O988" s="308" t="s">
        <v>2898</v>
      </c>
      <c r="P988" s="308" t="s">
        <v>2898</v>
      </c>
      <c r="Q988" s="308" t="s">
        <v>2898</v>
      </c>
      <c r="R988" s="308" t="s">
        <v>2898</v>
      </c>
      <c r="S988" s="308" t="s">
        <v>2898</v>
      </c>
      <c r="T988" s="308" t="s">
        <v>2898</v>
      </c>
      <c r="U988" s="308" t="s">
        <v>2898</v>
      </c>
      <c r="V988" s="308" t="s">
        <v>2898</v>
      </c>
      <c r="W988" s="308" t="s">
        <v>2898</v>
      </c>
      <c r="X988" s="308" t="s">
        <v>2898</v>
      </c>
      <c r="Y988" s="308" t="s">
        <v>2898</v>
      </c>
      <c r="Z988" s="308" t="s">
        <v>2898</v>
      </c>
    </row>
    <row r="989" spans="2:26" hidden="1" outlineLevel="1" x14ac:dyDescent="0.3">
      <c r="B989" s="308" t="s">
        <v>4002</v>
      </c>
      <c r="C989" s="308" t="s">
        <v>2898</v>
      </c>
      <c r="D989" s="308" t="s">
        <v>2898</v>
      </c>
      <c r="E989" s="308" t="s">
        <v>2898</v>
      </c>
      <c r="F989" s="308" t="s">
        <v>2898</v>
      </c>
      <c r="G989" s="308" t="s">
        <v>2898</v>
      </c>
      <c r="H989" s="308" t="s">
        <v>2898</v>
      </c>
      <c r="I989" s="308" t="s">
        <v>2898</v>
      </c>
      <c r="J989" s="308" t="s">
        <v>2898</v>
      </c>
      <c r="K989" s="308" t="s">
        <v>2898</v>
      </c>
      <c r="L989" s="308" t="s">
        <v>2898</v>
      </c>
      <c r="M989" s="308" t="s">
        <v>2898</v>
      </c>
      <c r="N989" s="308" t="s">
        <v>2898</v>
      </c>
      <c r="O989" s="308" t="s">
        <v>2898</v>
      </c>
      <c r="P989" s="308" t="s">
        <v>2898</v>
      </c>
      <c r="Q989" s="308" t="s">
        <v>2898</v>
      </c>
      <c r="R989" s="308" t="s">
        <v>2898</v>
      </c>
      <c r="S989" s="308" t="s">
        <v>2898</v>
      </c>
      <c r="T989" s="308" t="s">
        <v>2898</v>
      </c>
      <c r="U989" s="308" t="s">
        <v>2898</v>
      </c>
      <c r="V989" s="308" t="s">
        <v>2898</v>
      </c>
      <c r="W989" s="308" t="s">
        <v>2898</v>
      </c>
      <c r="X989" s="308" t="s">
        <v>2898</v>
      </c>
      <c r="Y989" s="308" t="s">
        <v>2898</v>
      </c>
      <c r="Z989" s="308" t="s">
        <v>2898</v>
      </c>
    </row>
    <row r="990" spans="2:26" hidden="1" outlineLevel="1" x14ac:dyDescent="0.3">
      <c r="B990" s="308" t="s">
        <v>4003</v>
      </c>
      <c r="C990" s="308" t="s">
        <v>2898</v>
      </c>
      <c r="D990" s="308" t="s">
        <v>2898</v>
      </c>
      <c r="E990" s="308" t="s">
        <v>2898</v>
      </c>
      <c r="F990" s="308" t="s">
        <v>2898</v>
      </c>
      <c r="G990" s="308" t="s">
        <v>2898</v>
      </c>
      <c r="H990" s="308" t="s">
        <v>2898</v>
      </c>
      <c r="I990" s="308" t="s">
        <v>2898</v>
      </c>
      <c r="J990" s="308" t="s">
        <v>2898</v>
      </c>
      <c r="K990" s="308" t="s">
        <v>2898</v>
      </c>
      <c r="L990" s="308" t="s">
        <v>2898</v>
      </c>
      <c r="M990" s="308" t="s">
        <v>2898</v>
      </c>
      <c r="N990" s="308" t="s">
        <v>2898</v>
      </c>
      <c r="O990" s="308" t="s">
        <v>2898</v>
      </c>
      <c r="P990" s="308" t="s">
        <v>2898</v>
      </c>
      <c r="Q990" s="308" t="s">
        <v>2898</v>
      </c>
      <c r="R990" s="308" t="s">
        <v>2898</v>
      </c>
      <c r="S990" s="308" t="s">
        <v>2898</v>
      </c>
      <c r="T990" s="308" t="s">
        <v>2898</v>
      </c>
      <c r="U990" s="308" t="s">
        <v>2898</v>
      </c>
      <c r="V990" s="308" t="s">
        <v>2898</v>
      </c>
      <c r="W990" s="308" t="s">
        <v>2898</v>
      </c>
      <c r="X990" s="308" t="s">
        <v>2898</v>
      </c>
      <c r="Y990" s="308" t="s">
        <v>2898</v>
      </c>
      <c r="Z990" s="308" t="s">
        <v>2898</v>
      </c>
    </row>
    <row r="991" spans="2:26" hidden="1" outlineLevel="1" x14ac:dyDescent="0.3">
      <c r="B991" s="308" t="s">
        <v>4004</v>
      </c>
      <c r="C991" s="308" t="s">
        <v>2898</v>
      </c>
      <c r="D991" s="308" t="s">
        <v>2898</v>
      </c>
      <c r="E991" s="308" t="s">
        <v>2898</v>
      </c>
      <c r="F991" s="308" t="s">
        <v>2898</v>
      </c>
      <c r="G991" s="308" t="s">
        <v>2898</v>
      </c>
      <c r="H991" s="308" t="s">
        <v>2898</v>
      </c>
      <c r="I991" s="308" t="s">
        <v>2898</v>
      </c>
      <c r="J991" s="308" t="s">
        <v>2898</v>
      </c>
      <c r="K991" s="308" t="s">
        <v>2898</v>
      </c>
      <c r="L991" s="308" t="s">
        <v>2898</v>
      </c>
      <c r="M991" s="308" t="s">
        <v>2898</v>
      </c>
      <c r="N991" s="308" t="s">
        <v>2898</v>
      </c>
      <c r="O991" s="308" t="s">
        <v>2898</v>
      </c>
      <c r="P991" s="308" t="s">
        <v>2898</v>
      </c>
      <c r="Q991" s="308" t="s">
        <v>2898</v>
      </c>
      <c r="R991" s="308" t="s">
        <v>2898</v>
      </c>
      <c r="S991" s="308" t="s">
        <v>2898</v>
      </c>
      <c r="T991" s="308" t="s">
        <v>2898</v>
      </c>
      <c r="U991" s="308" t="s">
        <v>2898</v>
      </c>
      <c r="V991" s="308" t="s">
        <v>2898</v>
      </c>
      <c r="W991" s="308" t="s">
        <v>2898</v>
      </c>
      <c r="X991" s="308" t="s">
        <v>2898</v>
      </c>
      <c r="Y991" s="308" t="s">
        <v>2898</v>
      </c>
      <c r="Z991" s="308" t="s">
        <v>2898</v>
      </c>
    </row>
    <row r="992" spans="2:26" hidden="1" outlineLevel="1" x14ac:dyDescent="0.3">
      <c r="B992" s="308" t="s">
        <v>4005</v>
      </c>
      <c r="C992" s="308" t="s">
        <v>2898</v>
      </c>
      <c r="D992" s="308" t="s">
        <v>2898</v>
      </c>
      <c r="E992" s="308" t="s">
        <v>2898</v>
      </c>
      <c r="F992" s="308" t="s">
        <v>2898</v>
      </c>
      <c r="G992" s="308" t="s">
        <v>2898</v>
      </c>
      <c r="H992" s="308" t="s">
        <v>2898</v>
      </c>
      <c r="I992" s="308" t="s">
        <v>2898</v>
      </c>
      <c r="J992" s="308" t="s">
        <v>2898</v>
      </c>
      <c r="K992" s="308" t="s">
        <v>2898</v>
      </c>
      <c r="L992" s="308" t="s">
        <v>2898</v>
      </c>
      <c r="M992" s="308" t="s">
        <v>2898</v>
      </c>
      <c r="N992" s="308" t="s">
        <v>2898</v>
      </c>
      <c r="O992" s="308" t="s">
        <v>2898</v>
      </c>
      <c r="P992" s="308" t="s">
        <v>2898</v>
      </c>
      <c r="Q992" s="308" t="s">
        <v>2898</v>
      </c>
      <c r="R992" s="308" t="s">
        <v>2898</v>
      </c>
      <c r="S992" s="308" t="s">
        <v>2898</v>
      </c>
      <c r="T992" s="308" t="s">
        <v>2898</v>
      </c>
      <c r="U992" s="308" t="s">
        <v>2898</v>
      </c>
      <c r="V992" s="308" t="s">
        <v>2898</v>
      </c>
      <c r="W992" s="308" t="s">
        <v>2898</v>
      </c>
      <c r="X992" s="308" t="s">
        <v>2898</v>
      </c>
      <c r="Y992" s="308" t="s">
        <v>2898</v>
      </c>
      <c r="Z992" s="308" t="s">
        <v>2898</v>
      </c>
    </row>
    <row r="993" spans="2:26" hidden="1" outlineLevel="1" x14ac:dyDescent="0.3">
      <c r="B993" s="308" t="s">
        <v>4006</v>
      </c>
      <c r="C993" s="308" t="s">
        <v>2898</v>
      </c>
      <c r="D993" s="308" t="s">
        <v>2898</v>
      </c>
      <c r="E993" s="308" t="s">
        <v>2898</v>
      </c>
      <c r="F993" s="308" t="s">
        <v>2898</v>
      </c>
      <c r="G993" s="308" t="s">
        <v>2898</v>
      </c>
      <c r="H993" s="308" t="s">
        <v>2898</v>
      </c>
      <c r="I993" s="308" t="s">
        <v>2898</v>
      </c>
      <c r="J993" s="308" t="s">
        <v>2898</v>
      </c>
      <c r="K993" s="308" t="s">
        <v>2898</v>
      </c>
      <c r="L993" s="308" t="s">
        <v>2898</v>
      </c>
      <c r="M993" s="308" t="s">
        <v>2898</v>
      </c>
      <c r="N993" s="308" t="s">
        <v>2898</v>
      </c>
      <c r="O993" s="308" t="s">
        <v>2898</v>
      </c>
      <c r="P993" s="308" t="s">
        <v>2898</v>
      </c>
      <c r="Q993" s="308" t="s">
        <v>2898</v>
      </c>
      <c r="R993" s="308" t="s">
        <v>2898</v>
      </c>
      <c r="S993" s="308" t="s">
        <v>2898</v>
      </c>
      <c r="T993" s="308" t="s">
        <v>2898</v>
      </c>
      <c r="U993" s="308" t="s">
        <v>2898</v>
      </c>
      <c r="V993" s="308" t="s">
        <v>2898</v>
      </c>
      <c r="W993" s="308" t="s">
        <v>2898</v>
      </c>
      <c r="X993" s="308" t="s">
        <v>2898</v>
      </c>
      <c r="Y993" s="308" t="s">
        <v>2898</v>
      </c>
      <c r="Z993" s="308" t="s">
        <v>2898</v>
      </c>
    </row>
    <row r="994" spans="2:26" hidden="1" outlineLevel="1" x14ac:dyDescent="0.3">
      <c r="B994" s="308" t="s">
        <v>4007</v>
      </c>
      <c r="C994" s="308" t="s">
        <v>2898</v>
      </c>
      <c r="D994" s="308" t="s">
        <v>2898</v>
      </c>
      <c r="E994" s="308" t="s">
        <v>2898</v>
      </c>
      <c r="F994" s="308" t="s">
        <v>2898</v>
      </c>
      <c r="G994" s="308" t="s">
        <v>2898</v>
      </c>
      <c r="H994" s="308" t="s">
        <v>2898</v>
      </c>
      <c r="I994" s="308" t="s">
        <v>2898</v>
      </c>
      <c r="J994" s="308" t="s">
        <v>2898</v>
      </c>
      <c r="K994" s="308" t="s">
        <v>2898</v>
      </c>
      <c r="L994" s="308" t="s">
        <v>2898</v>
      </c>
      <c r="M994" s="308" t="s">
        <v>2898</v>
      </c>
      <c r="N994" s="308" t="s">
        <v>2898</v>
      </c>
      <c r="O994" s="308" t="s">
        <v>2898</v>
      </c>
      <c r="P994" s="308" t="s">
        <v>2898</v>
      </c>
      <c r="Q994" s="308" t="s">
        <v>2898</v>
      </c>
      <c r="R994" s="308" t="s">
        <v>2898</v>
      </c>
      <c r="S994" s="308" t="s">
        <v>2898</v>
      </c>
      <c r="T994" s="308" t="s">
        <v>2898</v>
      </c>
      <c r="U994" s="308" t="s">
        <v>2898</v>
      </c>
      <c r="V994" s="308" t="s">
        <v>2898</v>
      </c>
      <c r="W994" s="308" t="s">
        <v>2898</v>
      </c>
      <c r="X994" s="308" t="s">
        <v>2898</v>
      </c>
      <c r="Y994" s="308" t="s">
        <v>2898</v>
      </c>
      <c r="Z994" s="308" t="s">
        <v>2898</v>
      </c>
    </row>
    <row r="995" spans="2:26" hidden="1" outlineLevel="1" x14ac:dyDescent="0.3">
      <c r="B995" s="308" t="s">
        <v>4008</v>
      </c>
      <c r="C995" s="308" t="s">
        <v>2898</v>
      </c>
      <c r="D995" s="308" t="s">
        <v>2898</v>
      </c>
      <c r="E995" s="308" t="s">
        <v>2898</v>
      </c>
      <c r="F995" s="308" t="s">
        <v>2898</v>
      </c>
      <c r="G995" s="308" t="s">
        <v>2898</v>
      </c>
      <c r="H995" s="308" t="s">
        <v>2898</v>
      </c>
      <c r="I995" s="308" t="s">
        <v>2898</v>
      </c>
      <c r="J995" s="308" t="s">
        <v>2898</v>
      </c>
      <c r="K995" s="308" t="s">
        <v>2898</v>
      </c>
      <c r="L995" s="308" t="s">
        <v>2898</v>
      </c>
      <c r="M995" s="308" t="s">
        <v>2898</v>
      </c>
      <c r="N995" s="308" t="s">
        <v>2898</v>
      </c>
      <c r="O995" s="308" t="s">
        <v>2898</v>
      </c>
      <c r="P995" s="308" t="s">
        <v>2898</v>
      </c>
      <c r="Q995" s="308" t="s">
        <v>2898</v>
      </c>
      <c r="R995" s="308" t="s">
        <v>2898</v>
      </c>
      <c r="S995" s="308" t="s">
        <v>2898</v>
      </c>
      <c r="T995" s="308" t="s">
        <v>2898</v>
      </c>
      <c r="U995" s="308" t="s">
        <v>2898</v>
      </c>
      <c r="V995" s="308" t="s">
        <v>2898</v>
      </c>
      <c r="W995" s="308" t="s">
        <v>2898</v>
      </c>
      <c r="X995" s="308" t="s">
        <v>2898</v>
      </c>
      <c r="Y995" s="308" t="s">
        <v>2898</v>
      </c>
      <c r="Z995" s="308" t="s">
        <v>2898</v>
      </c>
    </row>
    <row r="996" spans="2:26" hidden="1" outlineLevel="1" x14ac:dyDescent="0.3">
      <c r="B996" s="308" t="s">
        <v>4009</v>
      </c>
      <c r="C996" s="308" t="s">
        <v>2898</v>
      </c>
      <c r="D996" s="308" t="s">
        <v>2898</v>
      </c>
      <c r="E996" s="308" t="s">
        <v>2898</v>
      </c>
      <c r="F996" s="308" t="s">
        <v>2898</v>
      </c>
      <c r="G996" s="308" t="s">
        <v>2898</v>
      </c>
      <c r="H996" s="308" t="s">
        <v>2898</v>
      </c>
      <c r="I996" s="308" t="s">
        <v>2898</v>
      </c>
      <c r="J996" s="308" t="s">
        <v>2898</v>
      </c>
      <c r="K996" s="308" t="s">
        <v>2898</v>
      </c>
      <c r="L996" s="308" t="s">
        <v>2898</v>
      </c>
      <c r="M996" s="308" t="s">
        <v>2898</v>
      </c>
      <c r="N996" s="308" t="s">
        <v>2898</v>
      </c>
      <c r="O996" s="308" t="s">
        <v>2898</v>
      </c>
      <c r="P996" s="308" t="s">
        <v>2898</v>
      </c>
      <c r="Q996" s="308" t="s">
        <v>2898</v>
      </c>
      <c r="R996" s="308" t="s">
        <v>2898</v>
      </c>
      <c r="S996" s="308" t="s">
        <v>2898</v>
      </c>
      <c r="T996" s="308" t="s">
        <v>2898</v>
      </c>
      <c r="U996" s="308" t="s">
        <v>2898</v>
      </c>
      <c r="V996" s="308" t="s">
        <v>2898</v>
      </c>
      <c r="W996" s="308" t="s">
        <v>2898</v>
      </c>
      <c r="X996" s="308" t="s">
        <v>2898</v>
      </c>
      <c r="Y996" s="308" t="s">
        <v>2898</v>
      </c>
      <c r="Z996" s="308" t="s">
        <v>2898</v>
      </c>
    </row>
    <row r="997" spans="2:26" hidden="1" outlineLevel="1" x14ac:dyDescent="0.3">
      <c r="B997" s="308" t="s">
        <v>4010</v>
      </c>
      <c r="C997" s="308" t="s">
        <v>2898</v>
      </c>
      <c r="D997" s="308" t="s">
        <v>2898</v>
      </c>
      <c r="E997" s="308" t="s">
        <v>2898</v>
      </c>
      <c r="F997" s="308" t="s">
        <v>2898</v>
      </c>
      <c r="G997" s="308" t="s">
        <v>2898</v>
      </c>
      <c r="H997" s="308" t="s">
        <v>2898</v>
      </c>
      <c r="I997" s="308" t="s">
        <v>2898</v>
      </c>
      <c r="J997" s="308" t="s">
        <v>2898</v>
      </c>
      <c r="K997" s="308" t="s">
        <v>2898</v>
      </c>
      <c r="L997" s="308" t="s">
        <v>2898</v>
      </c>
      <c r="M997" s="308" t="s">
        <v>2898</v>
      </c>
      <c r="N997" s="308" t="s">
        <v>2898</v>
      </c>
      <c r="O997" s="308" t="s">
        <v>2898</v>
      </c>
      <c r="P997" s="308" t="s">
        <v>2898</v>
      </c>
      <c r="Q997" s="308" t="s">
        <v>2898</v>
      </c>
      <c r="R997" s="308" t="s">
        <v>2898</v>
      </c>
      <c r="S997" s="308" t="s">
        <v>2898</v>
      </c>
      <c r="T997" s="308" t="s">
        <v>2898</v>
      </c>
      <c r="U997" s="308" t="s">
        <v>2898</v>
      </c>
      <c r="V997" s="308" t="s">
        <v>2898</v>
      </c>
      <c r="W997" s="308" t="s">
        <v>2898</v>
      </c>
      <c r="X997" s="308" t="s">
        <v>2898</v>
      </c>
      <c r="Y997" s="308" t="s">
        <v>2898</v>
      </c>
      <c r="Z997" s="308" t="s">
        <v>2898</v>
      </c>
    </row>
    <row r="998" spans="2:26" hidden="1" outlineLevel="1" x14ac:dyDescent="0.3">
      <c r="B998" s="308" t="s">
        <v>4011</v>
      </c>
      <c r="C998" s="308" t="s">
        <v>2898</v>
      </c>
      <c r="D998" s="308" t="s">
        <v>2898</v>
      </c>
      <c r="E998" s="308" t="s">
        <v>2898</v>
      </c>
      <c r="F998" s="308" t="s">
        <v>2898</v>
      </c>
      <c r="G998" s="308" t="s">
        <v>2898</v>
      </c>
      <c r="H998" s="308" t="s">
        <v>2898</v>
      </c>
      <c r="I998" s="308" t="s">
        <v>2898</v>
      </c>
      <c r="J998" s="308" t="s">
        <v>2898</v>
      </c>
      <c r="K998" s="308" t="s">
        <v>2898</v>
      </c>
      <c r="L998" s="308" t="s">
        <v>2898</v>
      </c>
      <c r="M998" s="308" t="s">
        <v>2898</v>
      </c>
      <c r="N998" s="308" t="s">
        <v>2898</v>
      </c>
      <c r="O998" s="308" t="s">
        <v>2898</v>
      </c>
      <c r="P998" s="308" t="s">
        <v>2898</v>
      </c>
      <c r="Q998" s="308" t="s">
        <v>2898</v>
      </c>
      <c r="R998" s="308" t="s">
        <v>2898</v>
      </c>
      <c r="S998" s="308" t="s">
        <v>2898</v>
      </c>
      <c r="T998" s="308" t="s">
        <v>2898</v>
      </c>
      <c r="U998" s="308" t="s">
        <v>2898</v>
      </c>
      <c r="V998" s="308" t="s">
        <v>2898</v>
      </c>
      <c r="W998" s="308" t="s">
        <v>2898</v>
      </c>
      <c r="X998" s="308" t="s">
        <v>2898</v>
      </c>
      <c r="Y998" s="308" t="s">
        <v>2898</v>
      </c>
      <c r="Z998" s="308" t="s">
        <v>2898</v>
      </c>
    </row>
    <row r="999" spans="2:26" hidden="1" outlineLevel="1" x14ac:dyDescent="0.3">
      <c r="B999" s="308" t="s">
        <v>4012</v>
      </c>
      <c r="C999" s="308" t="s">
        <v>2898</v>
      </c>
      <c r="D999" s="308" t="s">
        <v>2898</v>
      </c>
      <c r="E999" s="308" t="s">
        <v>2898</v>
      </c>
      <c r="F999" s="308" t="s">
        <v>2898</v>
      </c>
      <c r="G999" s="308" t="s">
        <v>2898</v>
      </c>
      <c r="H999" s="308" t="s">
        <v>2898</v>
      </c>
      <c r="I999" s="308" t="s">
        <v>2898</v>
      </c>
      <c r="J999" s="308" t="s">
        <v>2898</v>
      </c>
      <c r="K999" s="308" t="s">
        <v>2898</v>
      </c>
      <c r="L999" s="308" t="s">
        <v>2898</v>
      </c>
      <c r="M999" s="308" t="s">
        <v>2898</v>
      </c>
      <c r="N999" s="308" t="s">
        <v>2898</v>
      </c>
      <c r="O999" s="308" t="s">
        <v>2898</v>
      </c>
      <c r="P999" s="308" t="s">
        <v>2898</v>
      </c>
      <c r="Q999" s="308" t="s">
        <v>2898</v>
      </c>
      <c r="R999" s="308" t="s">
        <v>2898</v>
      </c>
      <c r="S999" s="308" t="s">
        <v>2898</v>
      </c>
      <c r="T999" s="308" t="s">
        <v>2898</v>
      </c>
      <c r="U999" s="308" t="s">
        <v>2898</v>
      </c>
      <c r="V999" s="308" t="s">
        <v>2898</v>
      </c>
      <c r="W999" s="308" t="s">
        <v>2898</v>
      </c>
      <c r="X999" s="308" t="s">
        <v>2898</v>
      </c>
      <c r="Y999" s="308" t="s">
        <v>2898</v>
      </c>
      <c r="Z999" s="308" t="s">
        <v>2898</v>
      </c>
    </row>
    <row r="1000" spans="2:26" hidden="1" outlineLevel="1" x14ac:dyDescent="0.3">
      <c r="B1000" s="308" t="s">
        <v>4013</v>
      </c>
      <c r="C1000" s="308" t="s">
        <v>2898</v>
      </c>
      <c r="D1000" s="308" t="s">
        <v>2898</v>
      </c>
      <c r="E1000" s="308" t="s">
        <v>2898</v>
      </c>
      <c r="F1000" s="308" t="s">
        <v>2898</v>
      </c>
      <c r="G1000" s="308" t="s">
        <v>2898</v>
      </c>
      <c r="H1000" s="308" t="s">
        <v>2898</v>
      </c>
      <c r="I1000" s="308" t="s">
        <v>2898</v>
      </c>
      <c r="J1000" s="308" t="s">
        <v>2898</v>
      </c>
      <c r="K1000" s="308" t="s">
        <v>2898</v>
      </c>
      <c r="L1000" s="308" t="s">
        <v>2898</v>
      </c>
      <c r="M1000" s="308" t="s">
        <v>2898</v>
      </c>
      <c r="N1000" s="308" t="s">
        <v>2898</v>
      </c>
      <c r="O1000" s="308" t="s">
        <v>2898</v>
      </c>
      <c r="P1000" s="308" t="s">
        <v>2898</v>
      </c>
      <c r="Q1000" s="308" t="s">
        <v>2898</v>
      </c>
      <c r="R1000" s="308" t="s">
        <v>2898</v>
      </c>
      <c r="S1000" s="308" t="s">
        <v>2898</v>
      </c>
      <c r="T1000" s="308" t="s">
        <v>2898</v>
      </c>
      <c r="U1000" s="308" t="s">
        <v>2898</v>
      </c>
      <c r="V1000" s="308" t="s">
        <v>2898</v>
      </c>
      <c r="W1000" s="308" t="s">
        <v>2898</v>
      </c>
      <c r="X1000" s="308" t="s">
        <v>2898</v>
      </c>
      <c r="Y1000" s="308" t="s">
        <v>2898</v>
      </c>
      <c r="Z1000" s="308" t="s">
        <v>2898</v>
      </c>
    </row>
    <row r="1001" spans="2:26" hidden="1" outlineLevel="1" x14ac:dyDescent="0.3">
      <c r="B1001" s="308" t="s">
        <v>4014</v>
      </c>
      <c r="C1001" s="308" t="s">
        <v>2898</v>
      </c>
      <c r="D1001" s="308" t="s">
        <v>2898</v>
      </c>
      <c r="E1001" s="308" t="s">
        <v>2898</v>
      </c>
      <c r="F1001" s="308" t="s">
        <v>2898</v>
      </c>
      <c r="G1001" s="308" t="s">
        <v>2898</v>
      </c>
      <c r="H1001" s="308" t="s">
        <v>2898</v>
      </c>
      <c r="I1001" s="308" t="s">
        <v>2898</v>
      </c>
      <c r="J1001" s="308" t="s">
        <v>2898</v>
      </c>
      <c r="K1001" s="308" t="s">
        <v>2898</v>
      </c>
      <c r="L1001" s="308" t="s">
        <v>2898</v>
      </c>
      <c r="M1001" s="308" t="s">
        <v>2898</v>
      </c>
      <c r="N1001" s="308" t="s">
        <v>2898</v>
      </c>
      <c r="O1001" s="308" t="s">
        <v>2898</v>
      </c>
      <c r="P1001" s="308" t="s">
        <v>2898</v>
      </c>
      <c r="Q1001" s="308" t="s">
        <v>2898</v>
      </c>
      <c r="R1001" s="308" t="s">
        <v>2898</v>
      </c>
      <c r="S1001" s="308" t="s">
        <v>2898</v>
      </c>
      <c r="T1001" s="308" t="s">
        <v>2898</v>
      </c>
      <c r="U1001" s="308" t="s">
        <v>2898</v>
      </c>
      <c r="V1001" s="308" t="s">
        <v>2898</v>
      </c>
      <c r="W1001" s="308" t="s">
        <v>2898</v>
      </c>
      <c r="X1001" s="308" t="s">
        <v>2898</v>
      </c>
      <c r="Y1001" s="308" t="s">
        <v>2898</v>
      </c>
      <c r="Z1001" s="308" t="s">
        <v>2898</v>
      </c>
    </row>
    <row r="1002" spans="2:26" hidden="1" outlineLevel="1" x14ac:dyDescent="0.3">
      <c r="B1002" s="308" t="s">
        <v>4015</v>
      </c>
      <c r="C1002" s="308" t="s">
        <v>2898</v>
      </c>
      <c r="D1002" s="308" t="s">
        <v>2898</v>
      </c>
      <c r="E1002" s="308" t="s">
        <v>2898</v>
      </c>
      <c r="F1002" s="308" t="s">
        <v>2898</v>
      </c>
      <c r="G1002" s="308" t="s">
        <v>2898</v>
      </c>
      <c r="H1002" s="308" t="s">
        <v>2898</v>
      </c>
      <c r="I1002" s="308" t="s">
        <v>2898</v>
      </c>
      <c r="J1002" s="308" t="s">
        <v>2898</v>
      </c>
      <c r="K1002" s="308" t="s">
        <v>2898</v>
      </c>
      <c r="L1002" s="308" t="s">
        <v>2898</v>
      </c>
      <c r="M1002" s="308" t="s">
        <v>2898</v>
      </c>
      <c r="N1002" s="308" t="s">
        <v>2898</v>
      </c>
      <c r="O1002" s="308" t="s">
        <v>2898</v>
      </c>
      <c r="P1002" s="308" t="s">
        <v>2898</v>
      </c>
      <c r="Q1002" s="308" t="s">
        <v>2898</v>
      </c>
      <c r="R1002" s="308" t="s">
        <v>2898</v>
      </c>
      <c r="S1002" s="308" t="s">
        <v>2898</v>
      </c>
      <c r="T1002" s="308" t="s">
        <v>2898</v>
      </c>
      <c r="U1002" s="308" t="s">
        <v>2898</v>
      </c>
      <c r="V1002" s="308" t="s">
        <v>2898</v>
      </c>
      <c r="W1002" s="308" t="s">
        <v>2898</v>
      </c>
      <c r="X1002" s="308" t="s">
        <v>2898</v>
      </c>
      <c r="Y1002" s="308" t="s">
        <v>2898</v>
      </c>
      <c r="Z1002" s="308" t="s">
        <v>2898</v>
      </c>
    </row>
    <row r="1003" spans="2:26" hidden="1" outlineLevel="1" x14ac:dyDescent="0.3">
      <c r="B1003" s="308" t="s">
        <v>4016</v>
      </c>
      <c r="C1003" s="308" t="s">
        <v>2898</v>
      </c>
      <c r="D1003" s="308" t="s">
        <v>2898</v>
      </c>
      <c r="E1003" s="308" t="s">
        <v>2898</v>
      </c>
      <c r="F1003" s="308" t="s">
        <v>2898</v>
      </c>
      <c r="G1003" s="308" t="s">
        <v>2898</v>
      </c>
      <c r="H1003" s="308" t="s">
        <v>2898</v>
      </c>
      <c r="I1003" s="308" t="s">
        <v>2898</v>
      </c>
      <c r="J1003" s="308" t="s">
        <v>2898</v>
      </c>
      <c r="K1003" s="308" t="s">
        <v>2898</v>
      </c>
      <c r="L1003" s="308" t="s">
        <v>2898</v>
      </c>
      <c r="M1003" s="308" t="s">
        <v>2898</v>
      </c>
      <c r="N1003" s="308" t="s">
        <v>2898</v>
      </c>
      <c r="O1003" s="308" t="s">
        <v>2898</v>
      </c>
      <c r="P1003" s="308" t="s">
        <v>2898</v>
      </c>
      <c r="Q1003" s="308" t="s">
        <v>2898</v>
      </c>
      <c r="R1003" s="308" t="s">
        <v>2898</v>
      </c>
      <c r="S1003" s="308" t="s">
        <v>2898</v>
      </c>
      <c r="T1003" s="308" t="s">
        <v>2898</v>
      </c>
      <c r="U1003" s="308" t="s">
        <v>2898</v>
      </c>
      <c r="V1003" s="308" t="s">
        <v>2898</v>
      </c>
      <c r="W1003" s="308" t="s">
        <v>2898</v>
      </c>
      <c r="X1003" s="308" t="s">
        <v>2898</v>
      </c>
      <c r="Y1003" s="308" t="s">
        <v>2898</v>
      </c>
      <c r="Z1003" s="308" t="s">
        <v>2898</v>
      </c>
    </row>
    <row r="1004" spans="2:26" hidden="1" outlineLevel="1" x14ac:dyDescent="0.3">
      <c r="B1004" s="308" t="s">
        <v>4017</v>
      </c>
      <c r="C1004" s="308" t="s">
        <v>2898</v>
      </c>
      <c r="D1004" s="308" t="s">
        <v>2898</v>
      </c>
      <c r="E1004" s="308" t="s">
        <v>2898</v>
      </c>
      <c r="F1004" s="308" t="s">
        <v>2898</v>
      </c>
      <c r="G1004" s="308" t="s">
        <v>2898</v>
      </c>
      <c r="H1004" s="308" t="s">
        <v>2898</v>
      </c>
      <c r="I1004" s="308" t="s">
        <v>2898</v>
      </c>
      <c r="J1004" s="308" t="s">
        <v>2898</v>
      </c>
      <c r="K1004" s="308" t="s">
        <v>2898</v>
      </c>
      <c r="L1004" s="308" t="s">
        <v>2898</v>
      </c>
      <c r="M1004" s="308" t="s">
        <v>2898</v>
      </c>
      <c r="N1004" s="308" t="s">
        <v>2898</v>
      </c>
      <c r="O1004" s="308" t="s">
        <v>2898</v>
      </c>
      <c r="P1004" s="308" t="s">
        <v>2898</v>
      </c>
      <c r="Q1004" s="308" t="s">
        <v>2898</v>
      </c>
      <c r="R1004" s="308" t="s">
        <v>2898</v>
      </c>
      <c r="S1004" s="308" t="s">
        <v>2898</v>
      </c>
      <c r="T1004" s="308" t="s">
        <v>2898</v>
      </c>
      <c r="U1004" s="308" t="s">
        <v>2898</v>
      </c>
      <c r="V1004" s="308" t="s">
        <v>2898</v>
      </c>
      <c r="W1004" s="308" t="s">
        <v>2898</v>
      </c>
      <c r="X1004" s="308" t="s">
        <v>2898</v>
      </c>
      <c r="Y1004" s="308" t="s">
        <v>2898</v>
      </c>
      <c r="Z1004" s="308" t="s">
        <v>2898</v>
      </c>
    </row>
    <row r="1005" spans="2:26" hidden="1" outlineLevel="1" x14ac:dyDescent="0.3">
      <c r="B1005" s="308" t="s">
        <v>4018</v>
      </c>
      <c r="C1005" s="308" t="s">
        <v>2898</v>
      </c>
      <c r="D1005" s="308" t="s">
        <v>2898</v>
      </c>
      <c r="E1005" s="308" t="s">
        <v>2898</v>
      </c>
      <c r="F1005" s="308" t="s">
        <v>2898</v>
      </c>
      <c r="G1005" s="308" t="s">
        <v>2898</v>
      </c>
      <c r="H1005" s="308" t="s">
        <v>2898</v>
      </c>
      <c r="I1005" s="308" t="s">
        <v>2898</v>
      </c>
      <c r="J1005" s="308" t="s">
        <v>2898</v>
      </c>
      <c r="K1005" s="308" t="s">
        <v>2898</v>
      </c>
      <c r="L1005" s="308" t="s">
        <v>2898</v>
      </c>
      <c r="M1005" s="308" t="s">
        <v>2898</v>
      </c>
      <c r="N1005" s="308" t="s">
        <v>2898</v>
      </c>
      <c r="O1005" s="308" t="s">
        <v>2898</v>
      </c>
      <c r="P1005" s="308" t="s">
        <v>2898</v>
      </c>
      <c r="Q1005" s="308" t="s">
        <v>2898</v>
      </c>
      <c r="R1005" s="308" t="s">
        <v>2898</v>
      </c>
      <c r="S1005" s="308" t="s">
        <v>2898</v>
      </c>
      <c r="T1005" s="308" t="s">
        <v>2898</v>
      </c>
      <c r="U1005" s="308" t="s">
        <v>2898</v>
      </c>
      <c r="V1005" s="308" t="s">
        <v>2898</v>
      </c>
      <c r="W1005" s="308" t="s">
        <v>2898</v>
      </c>
      <c r="X1005" s="308" t="s">
        <v>2898</v>
      </c>
      <c r="Y1005" s="308" t="s">
        <v>2898</v>
      </c>
      <c r="Z1005" s="308" t="s">
        <v>2898</v>
      </c>
    </row>
    <row r="1006" spans="2:26" hidden="1" outlineLevel="1" x14ac:dyDescent="0.3">
      <c r="B1006" s="308" t="s">
        <v>4019</v>
      </c>
      <c r="C1006" s="308" t="s">
        <v>2898</v>
      </c>
      <c r="D1006" s="308" t="s">
        <v>2898</v>
      </c>
      <c r="E1006" s="308" t="s">
        <v>2898</v>
      </c>
      <c r="F1006" s="308" t="s">
        <v>2898</v>
      </c>
      <c r="G1006" s="308" t="s">
        <v>2898</v>
      </c>
      <c r="H1006" s="308" t="s">
        <v>2898</v>
      </c>
      <c r="I1006" s="308" t="s">
        <v>2898</v>
      </c>
      <c r="J1006" s="308" t="s">
        <v>2898</v>
      </c>
      <c r="K1006" s="308" t="s">
        <v>2898</v>
      </c>
      <c r="L1006" s="308" t="s">
        <v>2898</v>
      </c>
      <c r="M1006" s="308" t="s">
        <v>2898</v>
      </c>
      <c r="N1006" s="308" t="s">
        <v>2898</v>
      </c>
      <c r="O1006" s="308" t="s">
        <v>2898</v>
      </c>
      <c r="P1006" s="308" t="s">
        <v>2898</v>
      </c>
      <c r="Q1006" s="308" t="s">
        <v>2898</v>
      </c>
      <c r="R1006" s="308" t="s">
        <v>2898</v>
      </c>
      <c r="S1006" s="308" t="s">
        <v>2898</v>
      </c>
      <c r="T1006" s="308" t="s">
        <v>2898</v>
      </c>
      <c r="U1006" s="308" t="s">
        <v>2898</v>
      </c>
      <c r="V1006" s="308" t="s">
        <v>2898</v>
      </c>
      <c r="W1006" s="308" t="s">
        <v>2898</v>
      </c>
      <c r="X1006" s="308" t="s">
        <v>2898</v>
      </c>
      <c r="Y1006" s="308" t="s">
        <v>2898</v>
      </c>
      <c r="Z1006" s="308" t="s">
        <v>2898</v>
      </c>
    </row>
    <row r="1007" spans="2:26" hidden="1" outlineLevel="1" x14ac:dyDescent="0.3">
      <c r="B1007" s="308" t="s">
        <v>4020</v>
      </c>
      <c r="C1007" s="308" t="s">
        <v>2898</v>
      </c>
      <c r="D1007" s="308" t="s">
        <v>2898</v>
      </c>
      <c r="E1007" s="308" t="s">
        <v>2898</v>
      </c>
      <c r="F1007" s="308" t="s">
        <v>2898</v>
      </c>
      <c r="G1007" s="308" t="s">
        <v>2898</v>
      </c>
      <c r="H1007" s="308" t="s">
        <v>2898</v>
      </c>
      <c r="I1007" s="308" t="s">
        <v>2898</v>
      </c>
      <c r="J1007" s="308" t="s">
        <v>2898</v>
      </c>
      <c r="K1007" s="308" t="s">
        <v>2898</v>
      </c>
      <c r="L1007" s="308" t="s">
        <v>2898</v>
      </c>
      <c r="M1007" s="308" t="s">
        <v>2898</v>
      </c>
      <c r="N1007" s="308" t="s">
        <v>2898</v>
      </c>
      <c r="O1007" s="308" t="s">
        <v>2898</v>
      </c>
      <c r="P1007" s="308" t="s">
        <v>2898</v>
      </c>
      <c r="Q1007" s="308" t="s">
        <v>2898</v>
      </c>
      <c r="R1007" s="308" t="s">
        <v>2898</v>
      </c>
      <c r="S1007" s="308" t="s">
        <v>2898</v>
      </c>
      <c r="T1007" s="308" t="s">
        <v>2898</v>
      </c>
      <c r="U1007" s="308" t="s">
        <v>2898</v>
      </c>
      <c r="V1007" s="308" t="s">
        <v>2898</v>
      </c>
      <c r="W1007" s="308" t="s">
        <v>2898</v>
      </c>
      <c r="X1007" s="308" t="s">
        <v>2898</v>
      </c>
      <c r="Y1007" s="308" t="s">
        <v>2898</v>
      </c>
      <c r="Z1007" s="308" t="s">
        <v>2898</v>
      </c>
    </row>
    <row r="1008" spans="2:26" hidden="1" outlineLevel="1" x14ac:dyDescent="0.3">
      <c r="B1008" s="308" t="s">
        <v>4021</v>
      </c>
      <c r="C1008" s="308" t="s">
        <v>2898</v>
      </c>
      <c r="D1008" s="308" t="s">
        <v>2898</v>
      </c>
      <c r="E1008" s="308" t="s">
        <v>2898</v>
      </c>
      <c r="F1008" s="308" t="s">
        <v>2898</v>
      </c>
      <c r="G1008" s="308" t="s">
        <v>2898</v>
      </c>
      <c r="H1008" s="308" t="s">
        <v>2898</v>
      </c>
      <c r="I1008" s="308" t="s">
        <v>2898</v>
      </c>
      <c r="J1008" s="308" t="s">
        <v>2898</v>
      </c>
      <c r="K1008" s="308" t="s">
        <v>2898</v>
      </c>
      <c r="L1008" s="308" t="s">
        <v>2898</v>
      </c>
      <c r="M1008" s="308" t="s">
        <v>2898</v>
      </c>
      <c r="N1008" s="308" t="s">
        <v>2898</v>
      </c>
      <c r="O1008" s="308" t="s">
        <v>2898</v>
      </c>
      <c r="P1008" s="308" t="s">
        <v>2898</v>
      </c>
      <c r="Q1008" s="308" t="s">
        <v>2898</v>
      </c>
      <c r="R1008" s="308" t="s">
        <v>2898</v>
      </c>
      <c r="S1008" s="308" t="s">
        <v>2898</v>
      </c>
      <c r="T1008" s="308" t="s">
        <v>2898</v>
      </c>
      <c r="U1008" s="308" t="s">
        <v>2898</v>
      </c>
      <c r="V1008" s="308" t="s">
        <v>2898</v>
      </c>
      <c r="W1008" s="308" t="s">
        <v>2898</v>
      </c>
      <c r="X1008" s="308" t="s">
        <v>2898</v>
      </c>
      <c r="Y1008" s="308" t="s">
        <v>2898</v>
      </c>
      <c r="Z1008" s="308" t="s">
        <v>2898</v>
      </c>
    </row>
    <row r="1009" spans="2:26" hidden="1" outlineLevel="1" x14ac:dyDescent="0.3">
      <c r="B1009" s="308" t="s">
        <v>4022</v>
      </c>
      <c r="C1009" s="308" t="s">
        <v>2898</v>
      </c>
      <c r="D1009" s="308" t="s">
        <v>2898</v>
      </c>
      <c r="E1009" s="308" t="s">
        <v>2898</v>
      </c>
      <c r="F1009" s="308" t="s">
        <v>2898</v>
      </c>
      <c r="G1009" s="308" t="s">
        <v>2898</v>
      </c>
      <c r="H1009" s="308" t="s">
        <v>2898</v>
      </c>
      <c r="I1009" s="308" t="s">
        <v>2898</v>
      </c>
      <c r="J1009" s="308" t="s">
        <v>2898</v>
      </c>
      <c r="K1009" s="308" t="s">
        <v>2898</v>
      </c>
      <c r="L1009" s="308" t="s">
        <v>2898</v>
      </c>
      <c r="M1009" s="308" t="s">
        <v>2898</v>
      </c>
      <c r="N1009" s="308" t="s">
        <v>2898</v>
      </c>
      <c r="O1009" s="308" t="s">
        <v>2898</v>
      </c>
      <c r="P1009" s="308" t="s">
        <v>2898</v>
      </c>
      <c r="Q1009" s="308" t="s">
        <v>2898</v>
      </c>
      <c r="R1009" s="308" t="s">
        <v>2898</v>
      </c>
      <c r="S1009" s="308" t="s">
        <v>2898</v>
      </c>
      <c r="T1009" s="308" t="s">
        <v>2898</v>
      </c>
      <c r="U1009" s="308" t="s">
        <v>2898</v>
      </c>
      <c r="V1009" s="308" t="s">
        <v>2898</v>
      </c>
      <c r="W1009" s="308" t="s">
        <v>2898</v>
      </c>
      <c r="X1009" s="308" t="s">
        <v>2898</v>
      </c>
      <c r="Y1009" s="308" t="s">
        <v>2898</v>
      </c>
      <c r="Z1009" s="308" t="s">
        <v>2898</v>
      </c>
    </row>
    <row r="1010" spans="2:26" hidden="1" outlineLevel="1" x14ac:dyDescent="0.3">
      <c r="B1010" s="308" t="s">
        <v>4023</v>
      </c>
      <c r="C1010" s="308" t="s">
        <v>2898</v>
      </c>
      <c r="D1010" s="308" t="s">
        <v>2898</v>
      </c>
      <c r="E1010" s="308" t="s">
        <v>2898</v>
      </c>
      <c r="F1010" s="308" t="s">
        <v>2898</v>
      </c>
      <c r="G1010" s="308" t="s">
        <v>2898</v>
      </c>
      <c r="H1010" s="308" t="s">
        <v>2898</v>
      </c>
      <c r="I1010" s="308" t="s">
        <v>2898</v>
      </c>
      <c r="J1010" s="308" t="s">
        <v>2898</v>
      </c>
      <c r="K1010" s="308" t="s">
        <v>2898</v>
      </c>
      <c r="L1010" s="308" t="s">
        <v>2898</v>
      </c>
      <c r="M1010" s="308" t="s">
        <v>2898</v>
      </c>
      <c r="N1010" s="308" t="s">
        <v>2898</v>
      </c>
      <c r="O1010" s="308" t="s">
        <v>2898</v>
      </c>
      <c r="P1010" s="308" t="s">
        <v>2898</v>
      </c>
      <c r="Q1010" s="308" t="s">
        <v>2898</v>
      </c>
      <c r="R1010" s="308" t="s">
        <v>2898</v>
      </c>
      <c r="S1010" s="308" t="s">
        <v>2898</v>
      </c>
      <c r="T1010" s="308" t="s">
        <v>2898</v>
      </c>
      <c r="U1010" s="308" t="s">
        <v>2898</v>
      </c>
      <c r="V1010" s="308" t="s">
        <v>2898</v>
      </c>
      <c r="W1010" s="308" t="s">
        <v>2898</v>
      </c>
      <c r="X1010" s="308" t="s">
        <v>2898</v>
      </c>
      <c r="Y1010" s="308" t="s">
        <v>2898</v>
      </c>
      <c r="Z1010" s="308" t="s">
        <v>2898</v>
      </c>
    </row>
    <row r="1011" spans="2:26" hidden="1" outlineLevel="1" x14ac:dyDescent="0.3">
      <c r="B1011" s="308" t="s">
        <v>4024</v>
      </c>
      <c r="C1011" s="308" t="s">
        <v>2898</v>
      </c>
      <c r="D1011" s="308" t="s">
        <v>2898</v>
      </c>
      <c r="E1011" s="308" t="s">
        <v>2898</v>
      </c>
      <c r="F1011" s="308" t="s">
        <v>2898</v>
      </c>
      <c r="G1011" s="308" t="s">
        <v>2898</v>
      </c>
      <c r="H1011" s="308" t="s">
        <v>2898</v>
      </c>
      <c r="I1011" s="308" t="s">
        <v>2898</v>
      </c>
      <c r="J1011" s="308" t="s">
        <v>2898</v>
      </c>
      <c r="K1011" s="308" t="s">
        <v>2898</v>
      </c>
      <c r="L1011" s="308" t="s">
        <v>2898</v>
      </c>
      <c r="M1011" s="308" t="s">
        <v>2898</v>
      </c>
      <c r="N1011" s="308" t="s">
        <v>2898</v>
      </c>
      <c r="O1011" s="308" t="s">
        <v>2898</v>
      </c>
      <c r="P1011" s="308" t="s">
        <v>2898</v>
      </c>
      <c r="Q1011" s="308" t="s">
        <v>2898</v>
      </c>
      <c r="R1011" s="308" t="s">
        <v>2898</v>
      </c>
      <c r="S1011" s="308" t="s">
        <v>2898</v>
      </c>
      <c r="T1011" s="308" t="s">
        <v>2898</v>
      </c>
      <c r="U1011" s="308" t="s">
        <v>2898</v>
      </c>
      <c r="V1011" s="308" t="s">
        <v>2898</v>
      </c>
      <c r="W1011" s="308" t="s">
        <v>2898</v>
      </c>
      <c r="X1011" s="308" t="s">
        <v>2898</v>
      </c>
      <c r="Y1011" s="308" t="s">
        <v>2898</v>
      </c>
      <c r="Z1011" s="308" t="s">
        <v>2898</v>
      </c>
    </row>
    <row r="1012" spans="2:26" hidden="1" outlineLevel="1" x14ac:dyDescent="0.3">
      <c r="B1012" s="308" t="s">
        <v>4025</v>
      </c>
      <c r="C1012" s="308" t="s">
        <v>2898</v>
      </c>
      <c r="D1012" s="308" t="s">
        <v>2898</v>
      </c>
      <c r="E1012" s="308" t="s">
        <v>2898</v>
      </c>
      <c r="F1012" s="308" t="s">
        <v>2898</v>
      </c>
      <c r="G1012" s="308" t="s">
        <v>2898</v>
      </c>
      <c r="H1012" s="308" t="s">
        <v>2898</v>
      </c>
      <c r="I1012" s="308" t="s">
        <v>2898</v>
      </c>
      <c r="J1012" s="308" t="s">
        <v>2898</v>
      </c>
      <c r="K1012" s="308" t="s">
        <v>2898</v>
      </c>
      <c r="L1012" s="308" t="s">
        <v>2898</v>
      </c>
      <c r="M1012" s="308" t="s">
        <v>2898</v>
      </c>
      <c r="N1012" s="308" t="s">
        <v>2898</v>
      </c>
      <c r="O1012" s="308" t="s">
        <v>2898</v>
      </c>
      <c r="P1012" s="308" t="s">
        <v>2898</v>
      </c>
      <c r="Q1012" s="308" t="s">
        <v>2898</v>
      </c>
      <c r="R1012" s="308" t="s">
        <v>2898</v>
      </c>
      <c r="S1012" s="308" t="s">
        <v>2898</v>
      </c>
      <c r="T1012" s="308" t="s">
        <v>2898</v>
      </c>
      <c r="U1012" s="308" t="s">
        <v>2898</v>
      </c>
      <c r="V1012" s="308" t="s">
        <v>2898</v>
      </c>
      <c r="W1012" s="308" t="s">
        <v>2898</v>
      </c>
      <c r="X1012" s="308" t="s">
        <v>2898</v>
      </c>
      <c r="Y1012" s="308" t="s">
        <v>2898</v>
      </c>
      <c r="Z1012" s="308" t="s">
        <v>2898</v>
      </c>
    </row>
    <row r="1013" spans="2:26" hidden="1" outlineLevel="1" x14ac:dyDescent="0.3">
      <c r="B1013" s="308" t="s">
        <v>4026</v>
      </c>
      <c r="C1013" s="308" t="s">
        <v>2898</v>
      </c>
      <c r="D1013" s="308" t="s">
        <v>2898</v>
      </c>
      <c r="E1013" s="308" t="s">
        <v>2898</v>
      </c>
      <c r="F1013" s="308" t="s">
        <v>2898</v>
      </c>
      <c r="G1013" s="308" t="s">
        <v>2898</v>
      </c>
      <c r="H1013" s="308" t="s">
        <v>2898</v>
      </c>
      <c r="I1013" s="308" t="s">
        <v>2898</v>
      </c>
      <c r="J1013" s="308" t="s">
        <v>2898</v>
      </c>
      <c r="K1013" s="308" t="s">
        <v>2898</v>
      </c>
      <c r="L1013" s="308" t="s">
        <v>2898</v>
      </c>
      <c r="M1013" s="308" t="s">
        <v>2898</v>
      </c>
      <c r="N1013" s="308" t="s">
        <v>2898</v>
      </c>
      <c r="O1013" s="308" t="s">
        <v>2898</v>
      </c>
      <c r="P1013" s="308" t="s">
        <v>2898</v>
      </c>
      <c r="Q1013" s="308" t="s">
        <v>2898</v>
      </c>
      <c r="R1013" s="308" t="s">
        <v>2898</v>
      </c>
      <c r="S1013" s="308" t="s">
        <v>2898</v>
      </c>
      <c r="T1013" s="308" t="s">
        <v>2898</v>
      </c>
      <c r="U1013" s="308" t="s">
        <v>2898</v>
      </c>
      <c r="V1013" s="308" t="s">
        <v>2898</v>
      </c>
      <c r="W1013" s="308" t="s">
        <v>2898</v>
      </c>
      <c r="X1013" s="308" t="s">
        <v>2898</v>
      </c>
      <c r="Y1013" s="308" t="s">
        <v>2898</v>
      </c>
      <c r="Z1013" s="308" t="s">
        <v>2898</v>
      </c>
    </row>
    <row r="1014" spans="2:26" hidden="1" outlineLevel="1" x14ac:dyDescent="0.3">
      <c r="B1014" s="308" t="s">
        <v>4027</v>
      </c>
      <c r="C1014" s="308" t="s">
        <v>2898</v>
      </c>
      <c r="D1014" s="308" t="s">
        <v>2898</v>
      </c>
      <c r="E1014" s="308" t="s">
        <v>2898</v>
      </c>
      <c r="F1014" s="308" t="s">
        <v>2898</v>
      </c>
      <c r="G1014" s="308" t="s">
        <v>2898</v>
      </c>
      <c r="H1014" s="308" t="s">
        <v>2898</v>
      </c>
      <c r="I1014" s="308" t="s">
        <v>2898</v>
      </c>
      <c r="J1014" s="308" t="s">
        <v>2898</v>
      </c>
      <c r="K1014" s="308" t="s">
        <v>2898</v>
      </c>
      <c r="L1014" s="308" t="s">
        <v>2898</v>
      </c>
      <c r="M1014" s="308" t="s">
        <v>2898</v>
      </c>
      <c r="N1014" s="308" t="s">
        <v>2898</v>
      </c>
      <c r="O1014" s="308" t="s">
        <v>2898</v>
      </c>
      <c r="P1014" s="308" t="s">
        <v>2898</v>
      </c>
      <c r="Q1014" s="308" t="s">
        <v>2898</v>
      </c>
      <c r="R1014" s="308" t="s">
        <v>2898</v>
      </c>
      <c r="S1014" s="308" t="s">
        <v>2898</v>
      </c>
      <c r="T1014" s="308" t="s">
        <v>2898</v>
      </c>
      <c r="U1014" s="308" t="s">
        <v>2898</v>
      </c>
      <c r="V1014" s="308" t="s">
        <v>2898</v>
      </c>
      <c r="W1014" s="308" t="s">
        <v>2898</v>
      </c>
      <c r="X1014" s="308" t="s">
        <v>2898</v>
      </c>
      <c r="Y1014" s="308" t="s">
        <v>2898</v>
      </c>
      <c r="Z1014" s="308" t="s">
        <v>2898</v>
      </c>
    </row>
    <row r="1015" spans="2:26" hidden="1" outlineLevel="1" x14ac:dyDescent="0.3">
      <c r="B1015" s="308" t="s">
        <v>4028</v>
      </c>
      <c r="C1015" s="308" t="s">
        <v>2898</v>
      </c>
      <c r="D1015" s="308" t="s">
        <v>2898</v>
      </c>
      <c r="E1015" s="308" t="s">
        <v>2898</v>
      </c>
      <c r="F1015" s="308" t="s">
        <v>2898</v>
      </c>
      <c r="G1015" s="308" t="s">
        <v>2898</v>
      </c>
      <c r="H1015" s="308" t="s">
        <v>2898</v>
      </c>
      <c r="I1015" s="308" t="s">
        <v>2898</v>
      </c>
      <c r="J1015" s="308" t="s">
        <v>2898</v>
      </c>
      <c r="K1015" s="308" t="s">
        <v>2898</v>
      </c>
      <c r="L1015" s="308" t="s">
        <v>2898</v>
      </c>
      <c r="M1015" s="308" t="s">
        <v>2898</v>
      </c>
      <c r="N1015" s="308" t="s">
        <v>2898</v>
      </c>
      <c r="O1015" s="308" t="s">
        <v>2898</v>
      </c>
      <c r="P1015" s="308" t="s">
        <v>2898</v>
      </c>
      <c r="Q1015" s="308" t="s">
        <v>2898</v>
      </c>
      <c r="R1015" s="308" t="s">
        <v>2898</v>
      </c>
      <c r="S1015" s="308" t="s">
        <v>2898</v>
      </c>
      <c r="T1015" s="308" t="s">
        <v>2898</v>
      </c>
      <c r="U1015" s="308" t="s">
        <v>2898</v>
      </c>
      <c r="V1015" s="308" t="s">
        <v>2898</v>
      </c>
      <c r="W1015" s="308" t="s">
        <v>2898</v>
      </c>
      <c r="X1015" s="308" t="s">
        <v>2898</v>
      </c>
      <c r="Y1015" s="308" t="s">
        <v>2898</v>
      </c>
      <c r="Z1015" s="308" t="s">
        <v>2898</v>
      </c>
    </row>
    <row r="1016" spans="2:26" hidden="1" outlineLevel="1" x14ac:dyDescent="0.3">
      <c r="B1016" s="308" t="s">
        <v>4029</v>
      </c>
      <c r="C1016" s="308" t="s">
        <v>2898</v>
      </c>
      <c r="D1016" s="308" t="s">
        <v>2898</v>
      </c>
      <c r="E1016" s="308" t="s">
        <v>2898</v>
      </c>
      <c r="F1016" s="308" t="s">
        <v>2898</v>
      </c>
      <c r="G1016" s="308" t="s">
        <v>2898</v>
      </c>
      <c r="H1016" s="308" t="s">
        <v>2898</v>
      </c>
      <c r="I1016" s="308" t="s">
        <v>2898</v>
      </c>
      <c r="J1016" s="308" t="s">
        <v>2898</v>
      </c>
      <c r="K1016" s="308" t="s">
        <v>2898</v>
      </c>
      <c r="L1016" s="308" t="s">
        <v>2898</v>
      </c>
      <c r="M1016" s="308" t="s">
        <v>2898</v>
      </c>
      <c r="N1016" s="308" t="s">
        <v>2898</v>
      </c>
      <c r="O1016" s="308" t="s">
        <v>2898</v>
      </c>
      <c r="P1016" s="308" t="s">
        <v>2898</v>
      </c>
      <c r="Q1016" s="308" t="s">
        <v>2898</v>
      </c>
      <c r="R1016" s="308" t="s">
        <v>2898</v>
      </c>
      <c r="S1016" s="308" t="s">
        <v>2898</v>
      </c>
      <c r="T1016" s="308" t="s">
        <v>2898</v>
      </c>
      <c r="U1016" s="308" t="s">
        <v>2898</v>
      </c>
      <c r="V1016" s="308" t="s">
        <v>2898</v>
      </c>
      <c r="W1016" s="308" t="s">
        <v>2898</v>
      </c>
      <c r="X1016" s="308" t="s">
        <v>2898</v>
      </c>
      <c r="Y1016" s="308" t="s">
        <v>2898</v>
      </c>
      <c r="Z1016" s="308" t="s">
        <v>2898</v>
      </c>
    </row>
    <row r="1017" spans="2:26" hidden="1" outlineLevel="1" x14ac:dyDescent="0.3">
      <c r="B1017" s="308" t="s">
        <v>4030</v>
      </c>
      <c r="C1017" s="308" t="s">
        <v>2898</v>
      </c>
      <c r="D1017" s="308" t="s">
        <v>2898</v>
      </c>
      <c r="E1017" s="308" t="s">
        <v>2898</v>
      </c>
      <c r="F1017" s="308" t="s">
        <v>2898</v>
      </c>
      <c r="G1017" s="308" t="s">
        <v>2898</v>
      </c>
      <c r="H1017" s="308" t="s">
        <v>2898</v>
      </c>
      <c r="I1017" s="308" t="s">
        <v>2898</v>
      </c>
      <c r="J1017" s="308" t="s">
        <v>2898</v>
      </c>
      <c r="K1017" s="308" t="s">
        <v>2898</v>
      </c>
      <c r="L1017" s="308" t="s">
        <v>2898</v>
      </c>
      <c r="M1017" s="308" t="s">
        <v>2898</v>
      </c>
      <c r="N1017" s="308" t="s">
        <v>2898</v>
      </c>
      <c r="O1017" s="308" t="s">
        <v>2898</v>
      </c>
      <c r="P1017" s="308" t="s">
        <v>2898</v>
      </c>
      <c r="Q1017" s="308" t="s">
        <v>2898</v>
      </c>
      <c r="R1017" s="308" t="s">
        <v>2898</v>
      </c>
      <c r="S1017" s="308" t="s">
        <v>2898</v>
      </c>
      <c r="T1017" s="308" t="s">
        <v>2898</v>
      </c>
      <c r="U1017" s="308" t="s">
        <v>2898</v>
      </c>
      <c r="V1017" s="308" t="s">
        <v>2898</v>
      </c>
      <c r="W1017" s="308" t="s">
        <v>2898</v>
      </c>
      <c r="X1017" s="308" t="s">
        <v>2898</v>
      </c>
      <c r="Y1017" s="308" t="s">
        <v>2898</v>
      </c>
      <c r="Z1017" s="308" t="s">
        <v>2898</v>
      </c>
    </row>
    <row r="1018" spans="2:26" hidden="1" outlineLevel="1" x14ac:dyDescent="0.3">
      <c r="B1018" s="308" t="s">
        <v>4031</v>
      </c>
      <c r="C1018" s="308" t="s">
        <v>2898</v>
      </c>
      <c r="D1018" s="308" t="s">
        <v>2898</v>
      </c>
      <c r="E1018" s="308" t="s">
        <v>2898</v>
      </c>
      <c r="F1018" s="308" t="s">
        <v>2898</v>
      </c>
      <c r="G1018" s="308" t="s">
        <v>2898</v>
      </c>
      <c r="H1018" s="308" t="s">
        <v>2898</v>
      </c>
      <c r="I1018" s="308" t="s">
        <v>2898</v>
      </c>
      <c r="J1018" s="308" t="s">
        <v>2898</v>
      </c>
      <c r="K1018" s="308" t="s">
        <v>2898</v>
      </c>
      <c r="L1018" s="308" t="s">
        <v>2898</v>
      </c>
      <c r="M1018" s="308" t="s">
        <v>2898</v>
      </c>
      <c r="N1018" s="308" t="s">
        <v>2898</v>
      </c>
      <c r="O1018" s="308" t="s">
        <v>2898</v>
      </c>
      <c r="P1018" s="308" t="s">
        <v>2898</v>
      </c>
      <c r="Q1018" s="308" t="s">
        <v>2898</v>
      </c>
      <c r="R1018" s="308" t="s">
        <v>2898</v>
      </c>
      <c r="S1018" s="308" t="s">
        <v>2898</v>
      </c>
      <c r="T1018" s="308" t="s">
        <v>2898</v>
      </c>
      <c r="U1018" s="308" t="s">
        <v>2898</v>
      </c>
      <c r="V1018" s="308" t="s">
        <v>2898</v>
      </c>
      <c r="W1018" s="308" t="s">
        <v>2898</v>
      </c>
      <c r="X1018" s="308" t="s">
        <v>2898</v>
      </c>
      <c r="Y1018" s="308" t="s">
        <v>2898</v>
      </c>
      <c r="Z1018" s="308" t="s">
        <v>2898</v>
      </c>
    </row>
    <row r="1019" spans="2:26" hidden="1" outlineLevel="1" x14ac:dyDescent="0.3">
      <c r="B1019" s="308" t="s">
        <v>4032</v>
      </c>
      <c r="C1019" s="308" t="s">
        <v>2898</v>
      </c>
      <c r="D1019" s="308" t="s">
        <v>2898</v>
      </c>
      <c r="E1019" s="308" t="s">
        <v>2898</v>
      </c>
      <c r="F1019" s="308" t="s">
        <v>2898</v>
      </c>
      <c r="G1019" s="308" t="s">
        <v>2898</v>
      </c>
      <c r="H1019" s="308" t="s">
        <v>2898</v>
      </c>
      <c r="I1019" s="308" t="s">
        <v>2898</v>
      </c>
      <c r="J1019" s="308" t="s">
        <v>2898</v>
      </c>
      <c r="K1019" s="308" t="s">
        <v>2898</v>
      </c>
      <c r="L1019" s="308" t="s">
        <v>2898</v>
      </c>
      <c r="M1019" s="308" t="s">
        <v>2898</v>
      </c>
      <c r="N1019" s="308" t="s">
        <v>2898</v>
      </c>
      <c r="O1019" s="308" t="s">
        <v>2898</v>
      </c>
      <c r="P1019" s="308" t="s">
        <v>2898</v>
      </c>
      <c r="Q1019" s="308" t="s">
        <v>2898</v>
      </c>
      <c r="R1019" s="308" t="s">
        <v>2898</v>
      </c>
      <c r="S1019" s="308" t="s">
        <v>2898</v>
      </c>
      <c r="T1019" s="308" t="s">
        <v>2898</v>
      </c>
      <c r="U1019" s="308" t="s">
        <v>2898</v>
      </c>
      <c r="V1019" s="308" t="s">
        <v>2898</v>
      </c>
      <c r="W1019" s="308" t="s">
        <v>2898</v>
      </c>
      <c r="X1019" s="308" t="s">
        <v>2898</v>
      </c>
      <c r="Y1019" s="308" t="s">
        <v>2898</v>
      </c>
      <c r="Z1019" s="308" t="s">
        <v>2898</v>
      </c>
    </row>
    <row r="1020" spans="2:26" hidden="1" outlineLevel="1" x14ac:dyDescent="0.3">
      <c r="B1020" s="308" t="s">
        <v>4033</v>
      </c>
      <c r="C1020" s="308" t="s">
        <v>2898</v>
      </c>
      <c r="D1020" s="308" t="s">
        <v>2898</v>
      </c>
      <c r="E1020" s="308" t="s">
        <v>2898</v>
      </c>
      <c r="F1020" s="308" t="s">
        <v>2898</v>
      </c>
      <c r="G1020" s="308" t="s">
        <v>2898</v>
      </c>
      <c r="H1020" s="308" t="s">
        <v>2898</v>
      </c>
      <c r="I1020" s="308" t="s">
        <v>2898</v>
      </c>
      <c r="J1020" s="308" t="s">
        <v>2898</v>
      </c>
      <c r="K1020" s="308" t="s">
        <v>2898</v>
      </c>
      <c r="L1020" s="308" t="s">
        <v>2898</v>
      </c>
      <c r="M1020" s="308" t="s">
        <v>2898</v>
      </c>
      <c r="N1020" s="308" t="s">
        <v>2898</v>
      </c>
      <c r="O1020" s="308" t="s">
        <v>2898</v>
      </c>
      <c r="P1020" s="308" t="s">
        <v>2898</v>
      </c>
      <c r="Q1020" s="308" t="s">
        <v>2898</v>
      </c>
      <c r="R1020" s="308" t="s">
        <v>2898</v>
      </c>
      <c r="S1020" s="308" t="s">
        <v>2898</v>
      </c>
      <c r="T1020" s="308" t="s">
        <v>2898</v>
      </c>
      <c r="U1020" s="308" t="s">
        <v>2898</v>
      </c>
      <c r="V1020" s="308" t="s">
        <v>2898</v>
      </c>
      <c r="W1020" s="308" t="s">
        <v>2898</v>
      </c>
      <c r="X1020" s="308" t="s">
        <v>2898</v>
      </c>
      <c r="Y1020" s="308" t="s">
        <v>2898</v>
      </c>
      <c r="Z1020" s="308" t="s">
        <v>2898</v>
      </c>
    </row>
    <row r="1021" spans="2:26" hidden="1" outlineLevel="1" x14ac:dyDescent="0.3">
      <c r="B1021" s="308" t="s">
        <v>4034</v>
      </c>
      <c r="C1021" s="308" t="s">
        <v>2898</v>
      </c>
      <c r="D1021" s="308" t="s">
        <v>2898</v>
      </c>
      <c r="E1021" s="308" t="s">
        <v>2898</v>
      </c>
      <c r="F1021" s="308" t="s">
        <v>2898</v>
      </c>
      <c r="G1021" s="308" t="s">
        <v>2898</v>
      </c>
      <c r="H1021" s="308" t="s">
        <v>2898</v>
      </c>
      <c r="I1021" s="308" t="s">
        <v>2898</v>
      </c>
      <c r="J1021" s="308" t="s">
        <v>2898</v>
      </c>
      <c r="K1021" s="308" t="s">
        <v>2898</v>
      </c>
      <c r="L1021" s="308" t="s">
        <v>2898</v>
      </c>
      <c r="M1021" s="308" t="s">
        <v>2898</v>
      </c>
      <c r="N1021" s="308" t="s">
        <v>2898</v>
      </c>
      <c r="O1021" s="308" t="s">
        <v>2898</v>
      </c>
      <c r="P1021" s="308" t="s">
        <v>2898</v>
      </c>
      <c r="Q1021" s="308" t="s">
        <v>2898</v>
      </c>
      <c r="R1021" s="308" t="s">
        <v>2898</v>
      </c>
      <c r="S1021" s="308" t="s">
        <v>2898</v>
      </c>
      <c r="T1021" s="308" t="s">
        <v>2898</v>
      </c>
      <c r="U1021" s="308" t="s">
        <v>2898</v>
      </c>
      <c r="V1021" s="308" t="s">
        <v>2898</v>
      </c>
      <c r="W1021" s="308" t="s">
        <v>2898</v>
      </c>
      <c r="X1021" s="308" t="s">
        <v>2898</v>
      </c>
      <c r="Y1021" s="308" t="s">
        <v>2898</v>
      </c>
      <c r="Z1021" s="308" t="s">
        <v>2898</v>
      </c>
    </row>
    <row r="1022" spans="2:26" hidden="1" outlineLevel="1" x14ac:dyDescent="0.3">
      <c r="B1022" s="308" t="s">
        <v>4035</v>
      </c>
      <c r="C1022" s="308" t="s">
        <v>2898</v>
      </c>
      <c r="D1022" s="308" t="s">
        <v>2898</v>
      </c>
      <c r="E1022" s="308" t="s">
        <v>2898</v>
      </c>
      <c r="F1022" s="308" t="s">
        <v>2898</v>
      </c>
      <c r="G1022" s="308" t="s">
        <v>2898</v>
      </c>
      <c r="H1022" s="308" t="s">
        <v>2898</v>
      </c>
      <c r="I1022" s="308" t="s">
        <v>2898</v>
      </c>
      <c r="J1022" s="308" t="s">
        <v>2898</v>
      </c>
      <c r="K1022" s="308" t="s">
        <v>2898</v>
      </c>
      <c r="L1022" s="308" t="s">
        <v>2898</v>
      </c>
      <c r="M1022" s="308" t="s">
        <v>2898</v>
      </c>
      <c r="N1022" s="308" t="s">
        <v>2898</v>
      </c>
      <c r="O1022" s="308" t="s">
        <v>2898</v>
      </c>
      <c r="P1022" s="308" t="s">
        <v>2898</v>
      </c>
      <c r="Q1022" s="308" t="s">
        <v>2898</v>
      </c>
      <c r="R1022" s="308" t="s">
        <v>2898</v>
      </c>
      <c r="S1022" s="308" t="s">
        <v>2898</v>
      </c>
      <c r="T1022" s="308" t="s">
        <v>2898</v>
      </c>
      <c r="U1022" s="308" t="s">
        <v>2898</v>
      </c>
      <c r="V1022" s="308" t="s">
        <v>2898</v>
      </c>
      <c r="W1022" s="308" t="s">
        <v>2898</v>
      </c>
      <c r="X1022" s="308" t="s">
        <v>2898</v>
      </c>
      <c r="Y1022" s="308" t="s">
        <v>2898</v>
      </c>
      <c r="Z1022" s="308" t="s">
        <v>2898</v>
      </c>
    </row>
    <row r="1023" spans="2:26" hidden="1" outlineLevel="1" x14ac:dyDescent="0.3">
      <c r="B1023" s="308" t="s">
        <v>4036</v>
      </c>
      <c r="C1023" s="308" t="s">
        <v>2898</v>
      </c>
      <c r="D1023" s="308" t="s">
        <v>2898</v>
      </c>
      <c r="E1023" s="308" t="s">
        <v>2898</v>
      </c>
      <c r="F1023" s="308" t="s">
        <v>2898</v>
      </c>
      <c r="G1023" s="308" t="s">
        <v>2898</v>
      </c>
      <c r="H1023" s="308" t="s">
        <v>2898</v>
      </c>
      <c r="I1023" s="308" t="s">
        <v>2898</v>
      </c>
      <c r="J1023" s="308" t="s">
        <v>2898</v>
      </c>
      <c r="K1023" s="308" t="s">
        <v>2898</v>
      </c>
      <c r="L1023" s="308" t="s">
        <v>2898</v>
      </c>
      <c r="M1023" s="308" t="s">
        <v>2898</v>
      </c>
      <c r="N1023" s="308" t="s">
        <v>2898</v>
      </c>
      <c r="O1023" s="308" t="s">
        <v>2898</v>
      </c>
      <c r="P1023" s="308" t="s">
        <v>2898</v>
      </c>
      <c r="Q1023" s="308" t="s">
        <v>2898</v>
      </c>
      <c r="R1023" s="308" t="s">
        <v>2898</v>
      </c>
      <c r="S1023" s="308" t="s">
        <v>2898</v>
      </c>
      <c r="T1023" s="308" t="s">
        <v>2898</v>
      </c>
      <c r="U1023" s="308" t="s">
        <v>2898</v>
      </c>
      <c r="V1023" s="308" t="s">
        <v>2898</v>
      </c>
      <c r="W1023" s="308" t="s">
        <v>2898</v>
      </c>
      <c r="X1023" s="308" t="s">
        <v>2898</v>
      </c>
      <c r="Y1023" s="308" t="s">
        <v>2898</v>
      </c>
      <c r="Z1023" s="308" t="s">
        <v>2898</v>
      </c>
    </row>
    <row r="1024" spans="2:26" hidden="1" outlineLevel="1" x14ac:dyDescent="0.3">
      <c r="B1024" s="308" t="s">
        <v>4037</v>
      </c>
      <c r="C1024" s="308" t="s">
        <v>2898</v>
      </c>
      <c r="D1024" s="308" t="s">
        <v>2898</v>
      </c>
      <c r="E1024" s="308" t="s">
        <v>2898</v>
      </c>
      <c r="F1024" s="308" t="s">
        <v>2898</v>
      </c>
      <c r="G1024" s="308" t="s">
        <v>2898</v>
      </c>
      <c r="H1024" s="308" t="s">
        <v>2898</v>
      </c>
      <c r="I1024" s="308" t="s">
        <v>2898</v>
      </c>
      <c r="J1024" s="308" t="s">
        <v>2898</v>
      </c>
      <c r="K1024" s="308" t="s">
        <v>2898</v>
      </c>
      <c r="L1024" s="308" t="s">
        <v>2898</v>
      </c>
      <c r="M1024" s="308" t="s">
        <v>2898</v>
      </c>
      <c r="N1024" s="308" t="s">
        <v>2898</v>
      </c>
      <c r="O1024" s="308" t="s">
        <v>2898</v>
      </c>
      <c r="P1024" s="308" t="s">
        <v>2898</v>
      </c>
      <c r="Q1024" s="308" t="s">
        <v>2898</v>
      </c>
      <c r="R1024" s="308" t="s">
        <v>2898</v>
      </c>
      <c r="S1024" s="308" t="s">
        <v>2898</v>
      </c>
      <c r="T1024" s="308" t="s">
        <v>2898</v>
      </c>
      <c r="U1024" s="308" t="s">
        <v>2898</v>
      </c>
      <c r="V1024" s="308" t="s">
        <v>2898</v>
      </c>
      <c r="W1024" s="308" t="s">
        <v>2898</v>
      </c>
      <c r="X1024" s="308" t="s">
        <v>2898</v>
      </c>
      <c r="Y1024" s="308" t="s">
        <v>2898</v>
      </c>
      <c r="Z1024" s="308" t="s">
        <v>2898</v>
      </c>
    </row>
    <row r="1025" spans="2:26" hidden="1" outlineLevel="1" x14ac:dyDescent="0.3">
      <c r="B1025" s="308" t="s">
        <v>4038</v>
      </c>
      <c r="C1025" s="308" t="s">
        <v>2898</v>
      </c>
      <c r="D1025" s="308" t="s">
        <v>2898</v>
      </c>
      <c r="E1025" s="308" t="s">
        <v>2898</v>
      </c>
      <c r="F1025" s="308" t="s">
        <v>2898</v>
      </c>
      <c r="G1025" s="308" t="s">
        <v>2898</v>
      </c>
      <c r="H1025" s="308" t="s">
        <v>2898</v>
      </c>
      <c r="I1025" s="308" t="s">
        <v>2898</v>
      </c>
      <c r="J1025" s="308" t="s">
        <v>2898</v>
      </c>
      <c r="K1025" s="308" t="s">
        <v>2898</v>
      </c>
      <c r="L1025" s="308" t="s">
        <v>2898</v>
      </c>
      <c r="M1025" s="308" t="s">
        <v>2898</v>
      </c>
      <c r="N1025" s="308" t="s">
        <v>2898</v>
      </c>
      <c r="O1025" s="308" t="s">
        <v>2898</v>
      </c>
      <c r="P1025" s="308" t="s">
        <v>2898</v>
      </c>
      <c r="Q1025" s="308" t="s">
        <v>2898</v>
      </c>
      <c r="R1025" s="308" t="s">
        <v>2898</v>
      </c>
      <c r="S1025" s="308" t="s">
        <v>2898</v>
      </c>
      <c r="T1025" s="308" t="s">
        <v>2898</v>
      </c>
      <c r="U1025" s="308" t="s">
        <v>2898</v>
      </c>
      <c r="V1025" s="308" t="s">
        <v>2898</v>
      </c>
      <c r="W1025" s="308" t="s">
        <v>2898</v>
      </c>
      <c r="X1025" s="308" t="s">
        <v>2898</v>
      </c>
      <c r="Y1025" s="308" t="s">
        <v>2898</v>
      </c>
      <c r="Z1025" s="308" t="s">
        <v>2898</v>
      </c>
    </row>
    <row r="1026" spans="2:26" hidden="1" outlineLevel="1" x14ac:dyDescent="0.3">
      <c r="B1026" s="308" t="s">
        <v>4039</v>
      </c>
      <c r="C1026" s="308" t="s">
        <v>2898</v>
      </c>
      <c r="D1026" s="308" t="s">
        <v>2898</v>
      </c>
      <c r="E1026" s="308" t="s">
        <v>2898</v>
      </c>
      <c r="F1026" s="308" t="s">
        <v>2898</v>
      </c>
      <c r="G1026" s="308" t="s">
        <v>2898</v>
      </c>
      <c r="H1026" s="308" t="s">
        <v>2898</v>
      </c>
      <c r="I1026" s="308" t="s">
        <v>2898</v>
      </c>
      <c r="J1026" s="308" t="s">
        <v>2898</v>
      </c>
      <c r="K1026" s="308" t="s">
        <v>2898</v>
      </c>
      <c r="L1026" s="308" t="s">
        <v>2898</v>
      </c>
      <c r="M1026" s="308" t="s">
        <v>2898</v>
      </c>
      <c r="N1026" s="308" t="s">
        <v>2898</v>
      </c>
      <c r="O1026" s="308" t="s">
        <v>2898</v>
      </c>
      <c r="P1026" s="308" t="s">
        <v>2898</v>
      </c>
      <c r="Q1026" s="308" t="s">
        <v>2898</v>
      </c>
      <c r="R1026" s="308" t="s">
        <v>2898</v>
      </c>
      <c r="S1026" s="308" t="s">
        <v>2898</v>
      </c>
      <c r="T1026" s="308" t="s">
        <v>2898</v>
      </c>
      <c r="U1026" s="308" t="s">
        <v>2898</v>
      </c>
      <c r="V1026" s="308" t="s">
        <v>2898</v>
      </c>
      <c r="W1026" s="308" t="s">
        <v>2898</v>
      </c>
      <c r="X1026" s="308" t="s">
        <v>2898</v>
      </c>
      <c r="Y1026" s="308" t="s">
        <v>2898</v>
      </c>
      <c r="Z1026" s="308" t="s">
        <v>2898</v>
      </c>
    </row>
    <row r="1027" spans="2:26" hidden="1" outlineLevel="1" x14ac:dyDescent="0.3">
      <c r="B1027" s="308" t="s">
        <v>4040</v>
      </c>
      <c r="C1027" s="308" t="s">
        <v>2898</v>
      </c>
      <c r="D1027" s="308" t="s">
        <v>2898</v>
      </c>
      <c r="E1027" s="308" t="s">
        <v>2898</v>
      </c>
      <c r="F1027" s="308" t="s">
        <v>2898</v>
      </c>
      <c r="G1027" s="308" t="s">
        <v>2898</v>
      </c>
      <c r="H1027" s="308" t="s">
        <v>2898</v>
      </c>
      <c r="I1027" s="308" t="s">
        <v>2898</v>
      </c>
      <c r="J1027" s="308" t="s">
        <v>2898</v>
      </c>
      <c r="K1027" s="308" t="s">
        <v>2898</v>
      </c>
      <c r="L1027" s="308" t="s">
        <v>2898</v>
      </c>
      <c r="M1027" s="308" t="s">
        <v>2898</v>
      </c>
      <c r="N1027" s="308" t="s">
        <v>2898</v>
      </c>
      <c r="O1027" s="308" t="s">
        <v>2898</v>
      </c>
      <c r="P1027" s="308" t="s">
        <v>2898</v>
      </c>
      <c r="Q1027" s="308" t="s">
        <v>2898</v>
      </c>
      <c r="R1027" s="308" t="s">
        <v>2898</v>
      </c>
      <c r="S1027" s="308" t="s">
        <v>2898</v>
      </c>
      <c r="T1027" s="308" t="s">
        <v>2898</v>
      </c>
      <c r="U1027" s="308" t="s">
        <v>2898</v>
      </c>
      <c r="V1027" s="308" t="s">
        <v>2898</v>
      </c>
      <c r="W1027" s="308" t="s">
        <v>2898</v>
      </c>
      <c r="X1027" s="308" t="s">
        <v>2898</v>
      </c>
      <c r="Y1027" s="308" t="s">
        <v>2898</v>
      </c>
      <c r="Z1027" s="308" t="s">
        <v>2898</v>
      </c>
    </row>
    <row r="1028" spans="2:26" hidden="1" outlineLevel="1" x14ac:dyDescent="0.3">
      <c r="B1028" s="308" t="s">
        <v>4041</v>
      </c>
      <c r="C1028" s="308" t="s">
        <v>2898</v>
      </c>
      <c r="D1028" s="308" t="s">
        <v>2898</v>
      </c>
      <c r="E1028" s="308" t="s">
        <v>2898</v>
      </c>
      <c r="F1028" s="308" t="s">
        <v>2898</v>
      </c>
      <c r="G1028" s="308" t="s">
        <v>2898</v>
      </c>
      <c r="H1028" s="308" t="s">
        <v>2898</v>
      </c>
      <c r="I1028" s="308" t="s">
        <v>2898</v>
      </c>
      <c r="J1028" s="308" t="s">
        <v>2898</v>
      </c>
      <c r="K1028" s="308" t="s">
        <v>2898</v>
      </c>
      <c r="L1028" s="308" t="s">
        <v>2898</v>
      </c>
      <c r="M1028" s="308" t="s">
        <v>2898</v>
      </c>
      <c r="N1028" s="308" t="s">
        <v>2898</v>
      </c>
      <c r="O1028" s="308" t="s">
        <v>2898</v>
      </c>
      <c r="P1028" s="308" t="s">
        <v>2898</v>
      </c>
      <c r="Q1028" s="308" t="s">
        <v>2898</v>
      </c>
      <c r="R1028" s="308" t="s">
        <v>2898</v>
      </c>
      <c r="S1028" s="308" t="s">
        <v>2898</v>
      </c>
      <c r="T1028" s="308" t="s">
        <v>2898</v>
      </c>
      <c r="U1028" s="308" t="s">
        <v>2898</v>
      </c>
      <c r="V1028" s="308" t="s">
        <v>2898</v>
      </c>
      <c r="W1028" s="308" t="s">
        <v>2898</v>
      </c>
      <c r="X1028" s="308" t="s">
        <v>2898</v>
      </c>
      <c r="Y1028" s="308" t="s">
        <v>2898</v>
      </c>
      <c r="Z1028" s="308" t="s">
        <v>2898</v>
      </c>
    </row>
    <row r="1029" spans="2:26" hidden="1" outlineLevel="1" x14ac:dyDescent="0.3">
      <c r="B1029" s="308" t="s">
        <v>4042</v>
      </c>
      <c r="C1029" s="308" t="s">
        <v>2898</v>
      </c>
      <c r="D1029" s="308" t="s">
        <v>2898</v>
      </c>
      <c r="E1029" s="308" t="s">
        <v>2898</v>
      </c>
      <c r="F1029" s="308" t="s">
        <v>2898</v>
      </c>
      <c r="G1029" s="308" t="s">
        <v>2898</v>
      </c>
      <c r="H1029" s="308" t="s">
        <v>2898</v>
      </c>
      <c r="I1029" s="308" t="s">
        <v>2898</v>
      </c>
      <c r="J1029" s="308" t="s">
        <v>2898</v>
      </c>
      <c r="K1029" s="308" t="s">
        <v>2898</v>
      </c>
      <c r="L1029" s="308" t="s">
        <v>2898</v>
      </c>
      <c r="M1029" s="308" t="s">
        <v>2898</v>
      </c>
      <c r="N1029" s="308" t="s">
        <v>2898</v>
      </c>
      <c r="O1029" s="308" t="s">
        <v>2898</v>
      </c>
      <c r="P1029" s="308" t="s">
        <v>2898</v>
      </c>
      <c r="Q1029" s="308" t="s">
        <v>2898</v>
      </c>
      <c r="R1029" s="308" t="s">
        <v>2898</v>
      </c>
      <c r="S1029" s="308" t="s">
        <v>2898</v>
      </c>
      <c r="T1029" s="308" t="s">
        <v>2898</v>
      </c>
      <c r="U1029" s="308" t="s">
        <v>2898</v>
      </c>
      <c r="V1029" s="308" t="s">
        <v>2898</v>
      </c>
      <c r="W1029" s="308" t="s">
        <v>2898</v>
      </c>
      <c r="X1029" s="308" t="s">
        <v>2898</v>
      </c>
      <c r="Y1029" s="308" t="s">
        <v>2898</v>
      </c>
      <c r="Z1029" s="308" t="s">
        <v>2898</v>
      </c>
    </row>
    <row r="1030" spans="2:26" hidden="1" outlineLevel="1" x14ac:dyDescent="0.3">
      <c r="B1030" s="308" t="s">
        <v>4043</v>
      </c>
      <c r="C1030" s="308" t="s">
        <v>2898</v>
      </c>
      <c r="D1030" s="308" t="s">
        <v>2898</v>
      </c>
      <c r="E1030" s="308" t="s">
        <v>2898</v>
      </c>
      <c r="F1030" s="308" t="s">
        <v>2898</v>
      </c>
      <c r="G1030" s="308" t="s">
        <v>2898</v>
      </c>
      <c r="H1030" s="308" t="s">
        <v>2898</v>
      </c>
      <c r="I1030" s="308" t="s">
        <v>2898</v>
      </c>
      <c r="J1030" s="308" t="s">
        <v>2898</v>
      </c>
      <c r="K1030" s="308" t="s">
        <v>2898</v>
      </c>
      <c r="L1030" s="308" t="s">
        <v>2898</v>
      </c>
      <c r="M1030" s="308" t="s">
        <v>2898</v>
      </c>
      <c r="N1030" s="308" t="s">
        <v>2898</v>
      </c>
      <c r="O1030" s="308" t="s">
        <v>2898</v>
      </c>
      <c r="P1030" s="308" t="s">
        <v>2898</v>
      </c>
      <c r="Q1030" s="308" t="s">
        <v>2898</v>
      </c>
      <c r="R1030" s="308" t="s">
        <v>2898</v>
      </c>
      <c r="S1030" s="308" t="s">
        <v>2898</v>
      </c>
      <c r="T1030" s="308" t="s">
        <v>2898</v>
      </c>
      <c r="U1030" s="308" t="s">
        <v>2898</v>
      </c>
      <c r="V1030" s="308" t="s">
        <v>2898</v>
      </c>
      <c r="W1030" s="308" t="s">
        <v>2898</v>
      </c>
      <c r="X1030" s="308" t="s">
        <v>2898</v>
      </c>
      <c r="Y1030" s="308" t="s">
        <v>2898</v>
      </c>
      <c r="Z1030" s="308" t="s">
        <v>2898</v>
      </c>
    </row>
    <row r="1031" spans="2:26" hidden="1" outlineLevel="1" x14ac:dyDescent="0.3">
      <c r="B1031" s="308" t="s">
        <v>4044</v>
      </c>
      <c r="C1031" s="308" t="s">
        <v>2898</v>
      </c>
      <c r="D1031" s="308" t="s">
        <v>2898</v>
      </c>
      <c r="E1031" s="308" t="s">
        <v>2898</v>
      </c>
      <c r="F1031" s="308" t="s">
        <v>2898</v>
      </c>
      <c r="G1031" s="308" t="s">
        <v>2898</v>
      </c>
      <c r="H1031" s="308" t="s">
        <v>2898</v>
      </c>
      <c r="I1031" s="308" t="s">
        <v>2898</v>
      </c>
      <c r="J1031" s="308" t="s">
        <v>2898</v>
      </c>
      <c r="K1031" s="308" t="s">
        <v>2898</v>
      </c>
      <c r="L1031" s="308" t="s">
        <v>2898</v>
      </c>
      <c r="M1031" s="308" t="s">
        <v>2898</v>
      </c>
      <c r="N1031" s="308" t="s">
        <v>2898</v>
      </c>
      <c r="O1031" s="308" t="s">
        <v>2898</v>
      </c>
      <c r="P1031" s="308" t="s">
        <v>2898</v>
      </c>
      <c r="Q1031" s="308" t="s">
        <v>2898</v>
      </c>
      <c r="R1031" s="308" t="s">
        <v>2898</v>
      </c>
      <c r="S1031" s="308" t="s">
        <v>2898</v>
      </c>
      <c r="T1031" s="308" t="s">
        <v>2898</v>
      </c>
      <c r="U1031" s="308" t="s">
        <v>2898</v>
      </c>
      <c r="V1031" s="308" t="s">
        <v>2898</v>
      </c>
      <c r="W1031" s="308" t="s">
        <v>2898</v>
      </c>
      <c r="X1031" s="308" t="s">
        <v>2898</v>
      </c>
      <c r="Y1031" s="308" t="s">
        <v>2898</v>
      </c>
      <c r="Z1031" s="308" t="s">
        <v>2898</v>
      </c>
    </row>
    <row r="1032" spans="2:26" hidden="1" outlineLevel="1" x14ac:dyDescent="0.3">
      <c r="B1032" s="308" t="s">
        <v>4045</v>
      </c>
      <c r="C1032" s="308" t="s">
        <v>2898</v>
      </c>
      <c r="D1032" s="308" t="s">
        <v>2898</v>
      </c>
      <c r="E1032" s="308" t="s">
        <v>2898</v>
      </c>
      <c r="F1032" s="308" t="s">
        <v>2898</v>
      </c>
      <c r="G1032" s="308" t="s">
        <v>2898</v>
      </c>
      <c r="H1032" s="308" t="s">
        <v>2898</v>
      </c>
      <c r="I1032" s="308" t="s">
        <v>2898</v>
      </c>
      <c r="J1032" s="308" t="s">
        <v>2898</v>
      </c>
      <c r="K1032" s="308" t="s">
        <v>2898</v>
      </c>
      <c r="L1032" s="308" t="s">
        <v>2898</v>
      </c>
      <c r="M1032" s="308" t="s">
        <v>2898</v>
      </c>
      <c r="N1032" s="308" t="s">
        <v>2898</v>
      </c>
      <c r="O1032" s="308" t="s">
        <v>2898</v>
      </c>
      <c r="P1032" s="308" t="s">
        <v>2898</v>
      </c>
      <c r="Q1032" s="308" t="s">
        <v>2898</v>
      </c>
      <c r="R1032" s="308" t="s">
        <v>2898</v>
      </c>
      <c r="S1032" s="308" t="s">
        <v>2898</v>
      </c>
      <c r="T1032" s="308" t="s">
        <v>2898</v>
      </c>
      <c r="U1032" s="308" t="s">
        <v>2898</v>
      </c>
      <c r="V1032" s="308" t="s">
        <v>2898</v>
      </c>
      <c r="W1032" s="308" t="s">
        <v>2898</v>
      </c>
      <c r="X1032" s="308" t="s">
        <v>2898</v>
      </c>
      <c r="Y1032" s="308" t="s">
        <v>2898</v>
      </c>
      <c r="Z1032" s="308" t="s">
        <v>2898</v>
      </c>
    </row>
    <row r="1033" spans="2:26" hidden="1" outlineLevel="1" x14ac:dyDescent="0.3">
      <c r="B1033" s="308" t="s">
        <v>4046</v>
      </c>
      <c r="C1033" s="308" t="s">
        <v>2898</v>
      </c>
      <c r="D1033" s="308" t="s">
        <v>2898</v>
      </c>
      <c r="E1033" s="308" t="s">
        <v>2898</v>
      </c>
      <c r="F1033" s="308" t="s">
        <v>2898</v>
      </c>
      <c r="G1033" s="308" t="s">
        <v>2898</v>
      </c>
      <c r="H1033" s="308" t="s">
        <v>2898</v>
      </c>
      <c r="I1033" s="308" t="s">
        <v>2898</v>
      </c>
      <c r="J1033" s="308" t="s">
        <v>2898</v>
      </c>
      <c r="K1033" s="308" t="s">
        <v>2898</v>
      </c>
      <c r="L1033" s="308" t="s">
        <v>2898</v>
      </c>
      <c r="M1033" s="308" t="s">
        <v>2898</v>
      </c>
      <c r="N1033" s="308" t="s">
        <v>2898</v>
      </c>
      <c r="O1033" s="308" t="s">
        <v>2898</v>
      </c>
      <c r="P1033" s="308" t="s">
        <v>2898</v>
      </c>
      <c r="Q1033" s="308" t="s">
        <v>2898</v>
      </c>
      <c r="R1033" s="308" t="s">
        <v>2898</v>
      </c>
      <c r="S1033" s="308" t="s">
        <v>2898</v>
      </c>
      <c r="T1033" s="308" t="s">
        <v>2898</v>
      </c>
      <c r="U1033" s="308" t="s">
        <v>2898</v>
      </c>
      <c r="V1033" s="308" t="s">
        <v>2898</v>
      </c>
      <c r="W1033" s="308" t="s">
        <v>2898</v>
      </c>
      <c r="X1033" s="308" t="s">
        <v>2898</v>
      </c>
      <c r="Y1033" s="308" t="s">
        <v>2898</v>
      </c>
      <c r="Z1033" s="308" t="s">
        <v>2898</v>
      </c>
    </row>
    <row r="1034" spans="2:26" hidden="1" outlineLevel="1" x14ac:dyDescent="0.3">
      <c r="B1034" s="308" t="s">
        <v>4047</v>
      </c>
      <c r="C1034" s="308" t="s">
        <v>2898</v>
      </c>
      <c r="D1034" s="308" t="s">
        <v>2898</v>
      </c>
      <c r="E1034" s="308" t="s">
        <v>2898</v>
      </c>
      <c r="F1034" s="308" t="s">
        <v>2898</v>
      </c>
      <c r="G1034" s="308" t="s">
        <v>2898</v>
      </c>
      <c r="H1034" s="308" t="s">
        <v>2898</v>
      </c>
      <c r="I1034" s="308" t="s">
        <v>2898</v>
      </c>
      <c r="J1034" s="308" t="s">
        <v>2898</v>
      </c>
      <c r="K1034" s="308" t="s">
        <v>2898</v>
      </c>
      <c r="L1034" s="308" t="s">
        <v>2898</v>
      </c>
      <c r="M1034" s="308" t="s">
        <v>2898</v>
      </c>
      <c r="N1034" s="308" t="s">
        <v>2898</v>
      </c>
      <c r="O1034" s="308" t="s">
        <v>2898</v>
      </c>
      <c r="P1034" s="308" t="s">
        <v>2898</v>
      </c>
      <c r="Q1034" s="308" t="s">
        <v>2898</v>
      </c>
      <c r="R1034" s="308" t="s">
        <v>2898</v>
      </c>
      <c r="S1034" s="308" t="s">
        <v>2898</v>
      </c>
      <c r="T1034" s="308" t="s">
        <v>2898</v>
      </c>
      <c r="U1034" s="308" t="s">
        <v>2898</v>
      </c>
      <c r="V1034" s="308" t="s">
        <v>2898</v>
      </c>
      <c r="W1034" s="308" t="s">
        <v>2898</v>
      </c>
      <c r="X1034" s="308" t="s">
        <v>2898</v>
      </c>
      <c r="Y1034" s="308" t="s">
        <v>2898</v>
      </c>
      <c r="Z1034" s="308" t="s">
        <v>2898</v>
      </c>
    </row>
    <row r="1035" spans="2:26" hidden="1" outlineLevel="1" x14ac:dyDescent="0.3">
      <c r="B1035" s="308" t="s">
        <v>4048</v>
      </c>
      <c r="C1035" s="308" t="s">
        <v>2898</v>
      </c>
      <c r="D1035" s="308" t="s">
        <v>2898</v>
      </c>
      <c r="E1035" s="308" t="s">
        <v>2898</v>
      </c>
      <c r="F1035" s="308" t="s">
        <v>2898</v>
      </c>
      <c r="G1035" s="308" t="s">
        <v>2898</v>
      </c>
      <c r="H1035" s="308" t="s">
        <v>2898</v>
      </c>
      <c r="I1035" s="308" t="s">
        <v>2898</v>
      </c>
      <c r="J1035" s="308" t="s">
        <v>2898</v>
      </c>
      <c r="K1035" s="308" t="s">
        <v>2898</v>
      </c>
      <c r="L1035" s="308" t="s">
        <v>2898</v>
      </c>
      <c r="M1035" s="308" t="s">
        <v>2898</v>
      </c>
      <c r="N1035" s="308" t="s">
        <v>2898</v>
      </c>
      <c r="O1035" s="308" t="s">
        <v>2898</v>
      </c>
      <c r="P1035" s="308" t="s">
        <v>2898</v>
      </c>
      <c r="Q1035" s="308" t="s">
        <v>2898</v>
      </c>
      <c r="R1035" s="308" t="s">
        <v>2898</v>
      </c>
      <c r="S1035" s="308" t="s">
        <v>2898</v>
      </c>
      <c r="T1035" s="308" t="s">
        <v>2898</v>
      </c>
      <c r="U1035" s="308" t="s">
        <v>2898</v>
      </c>
      <c r="V1035" s="308" t="s">
        <v>2898</v>
      </c>
      <c r="W1035" s="308" t="s">
        <v>2898</v>
      </c>
      <c r="X1035" s="308" t="s">
        <v>2898</v>
      </c>
      <c r="Y1035" s="308" t="s">
        <v>2898</v>
      </c>
      <c r="Z1035" s="308" t="s">
        <v>2898</v>
      </c>
    </row>
    <row r="1036" spans="2:26" hidden="1" outlineLevel="1" x14ac:dyDescent="0.3">
      <c r="B1036" s="308" t="s">
        <v>4049</v>
      </c>
      <c r="C1036" s="308" t="s">
        <v>2898</v>
      </c>
      <c r="D1036" s="308" t="s">
        <v>2898</v>
      </c>
      <c r="E1036" s="308" t="s">
        <v>2898</v>
      </c>
      <c r="F1036" s="308" t="s">
        <v>2898</v>
      </c>
      <c r="G1036" s="308" t="s">
        <v>2898</v>
      </c>
      <c r="H1036" s="308" t="s">
        <v>2898</v>
      </c>
      <c r="I1036" s="308" t="s">
        <v>2898</v>
      </c>
      <c r="J1036" s="308" t="s">
        <v>2898</v>
      </c>
      <c r="K1036" s="308" t="s">
        <v>2898</v>
      </c>
      <c r="L1036" s="308" t="s">
        <v>2898</v>
      </c>
      <c r="M1036" s="308" t="s">
        <v>2898</v>
      </c>
      <c r="N1036" s="308" t="s">
        <v>2898</v>
      </c>
      <c r="O1036" s="308" t="s">
        <v>2898</v>
      </c>
      <c r="P1036" s="308" t="s">
        <v>2898</v>
      </c>
      <c r="Q1036" s="308" t="s">
        <v>2898</v>
      </c>
      <c r="R1036" s="308" t="s">
        <v>2898</v>
      </c>
      <c r="S1036" s="308" t="s">
        <v>2898</v>
      </c>
      <c r="T1036" s="308" t="s">
        <v>2898</v>
      </c>
      <c r="U1036" s="308" t="s">
        <v>2898</v>
      </c>
      <c r="V1036" s="308" t="s">
        <v>2898</v>
      </c>
      <c r="W1036" s="308" t="s">
        <v>2898</v>
      </c>
      <c r="X1036" s="308" t="s">
        <v>2898</v>
      </c>
      <c r="Y1036" s="308" t="s">
        <v>2898</v>
      </c>
      <c r="Z1036" s="308" t="s">
        <v>2898</v>
      </c>
    </row>
    <row r="1037" spans="2:26" hidden="1" outlineLevel="1" x14ac:dyDescent="0.3">
      <c r="B1037" s="308" t="s">
        <v>4050</v>
      </c>
      <c r="C1037" s="308" t="s">
        <v>2898</v>
      </c>
      <c r="D1037" s="308" t="s">
        <v>2898</v>
      </c>
      <c r="E1037" s="308" t="s">
        <v>2898</v>
      </c>
      <c r="F1037" s="308" t="s">
        <v>2898</v>
      </c>
      <c r="G1037" s="308" t="s">
        <v>2898</v>
      </c>
      <c r="H1037" s="308" t="s">
        <v>2898</v>
      </c>
      <c r="I1037" s="308" t="s">
        <v>2898</v>
      </c>
      <c r="J1037" s="308" t="s">
        <v>2898</v>
      </c>
      <c r="K1037" s="308" t="s">
        <v>2898</v>
      </c>
      <c r="L1037" s="308" t="s">
        <v>2898</v>
      </c>
      <c r="M1037" s="308" t="s">
        <v>2898</v>
      </c>
      <c r="N1037" s="308" t="s">
        <v>2898</v>
      </c>
      <c r="O1037" s="308" t="s">
        <v>2898</v>
      </c>
      <c r="P1037" s="308" t="s">
        <v>2898</v>
      </c>
      <c r="Q1037" s="308" t="s">
        <v>2898</v>
      </c>
      <c r="R1037" s="308" t="s">
        <v>2898</v>
      </c>
      <c r="S1037" s="308" t="s">
        <v>2898</v>
      </c>
      <c r="T1037" s="308" t="s">
        <v>2898</v>
      </c>
      <c r="U1037" s="308" t="s">
        <v>2898</v>
      </c>
      <c r="V1037" s="308" t="s">
        <v>2898</v>
      </c>
      <c r="W1037" s="308" t="s">
        <v>2898</v>
      </c>
      <c r="X1037" s="308" t="s">
        <v>2898</v>
      </c>
      <c r="Y1037" s="308" t="s">
        <v>2898</v>
      </c>
      <c r="Z1037" s="308" t="s">
        <v>2898</v>
      </c>
    </row>
    <row r="1038" spans="2:26" hidden="1" outlineLevel="1" x14ac:dyDescent="0.3">
      <c r="B1038" s="308" t="s">
        <v>4051</v>
      </c>
      <c r="C1038" s="308" t="s">
        <v>2898</v>
      </c>
      <c r="D1038" s="308" t="s">
        <v>2898</v>
      </c>
      <c r="E1038" s="308" t="s">
        <v>2898</v>
      </c>
      <c r="F1038" s="308" t="s">
        <v>2898</v>
      </c>
      <c r="G1038" s="308" t="s">
        <v>2898</v>
      </c>
      <c r="H1038" s="308" t="s">
        <v>2898</v>
      </c>
      <c r="I1038" s="308" t="s">
        <v>2898</v>
      </c>
      <c r="J1038" s="308" t="s">
        <v>2898</v>
      </c>
      <c r="K1038" s="308" t="s">
        <v>2898</v>
      </c>
      <c r="L1038" s="308" t="s">
        <v>2898</v>
      </c>
      <c r="M1038" s="308" t="s">
        <v>2898</v>
      </c>
      <c r="N1038" s="308" t="s">
        <v>2898</v>
      </c>
      <c r="O1038" s="308" t="s">
        <v>2898</v>
      </c>
      <c r="P1038" s="308" t="s">
        <v>2898</v>
      </c>
      <c r="Q1038" s="308" t="s">
        <v>2898</v>
      </c>
      <c r="R1038" s="308" t="s">
        <v>2898</v>
      </c>
      <c r="S1038" s="308" t="s">
        <v>2898</v>
      </c>
      <c r="T1038" s="308" t="s">
        <v>2898</v>
      </c>
      <c r="U1038" s="308" t="s">
        <v>2898</v>
      </c>
      <c r="V1038" s="308" t="s">
        <v>2898</v>
      </c>
      <c r="W1038" s="308" t="s">
        <v>2898</v>
      </c>
      <c r="X1038" s="308" t="s">
        <v>2898</v>
      </c>
      <c r="Y1038" s="308" t="s">
        <v>2898</v>
      </c>
      <c r="Z1038" s="308" t="s">
        <v>2898</v>
      </c>
    </row>
    <row r="1039" spans="2:26" hidden="1" outlineLevel="1" x14ac:dyDescent="0.3">
      <c r="B1039" s="308" t="s">
        <v>4052</v>
      </c>
      <c r="C1039" s="308" t="s">
        <v>2898</v>
      </c>
      <c r="D1039" s="308" t="s">
        <v>2898</v>
      </c>
      <c r="E1039" s="308" t="s">
        <v>2898</v>
      </c>
      <c r="F1039" s="308" t="s">
        <v>2898</v>
      </c>
      <c r="G1039" s="308" t="s">
        <v>2898</v>
      </c>
      <c r="H1039" s="308" t="s">
        <v>2898</v>
      </c>
      <c r="I1039" s="308" t="s">
        <v>2898</v>
      </c>
      <c r="J1039" s="308" t="s">
        <v>2898</v>
      </c>
      <c r="K1039" s="308" t="s">
        <v>2898</v>
      </c>
      <c r="L1039" s="308" t="s">
        <v>2898</v>
      </c>
      <c r="M1039" s="308" t="s">
        <v>2898</v>
      </c>
      <c r="N1039" s="308" t="s">
        <v>2898</v>
      </c>
      <c r="O1039" s="308" t="s">
        <v>2898</v>
      </c>
      <c r="P1039" s="308" t="s">
        <v>2898</v>
      </c>
      <c r="Q1039" s="308" t="s">
        <v>2898</v>
      </c>
      <c r="R1039" s="308" t="s">
        <v>2898</v>
      </c>
      <c r="S1039" s="308" t="s">
        <v>2898</v>
      </c>
      <c r="T1039" s="308" t="s">
        <v>2898</v>
      </c>
      <c r="U1039" s="308" t="s">
        <v>2898</v>
      </c>
      <c r="V1039" s="308" t="s">
        <v>2898</v>
      </c>
      <c r="W1039" s="308" t="s">
        <v>2898</v>
      </c>
      <c r="X1039" s="308" t="s">
        <v>2898</v>
      </c>
      <c r="Y1039" s="308" t="s">
        <v>2898</v>
      </c>
      <c r="Z1039" s="308" t="s">
        <v>2898</v>
      </c>
    </row>
    <row r="1040" spans="2:26" hidden="1" outlineLevel="1" x14ac:dyDescent="0.3">
      <c r="B1040" s="308" t="s">
        <v>4053</v>
      </c>
      <c r="C1040" s="308" t="s">
        <v>2898</v>
      </c>
      <c r="D1040" s="308" t="s">
        <v>2898</v>
      </c>
      <c r="E1040" s="308" t="s">
        <v>2898</v>
      </c>
      <c r="F1040" s="308" t="s">
        <v>2898</v>
      </c>
      <c r="G1040" s="308" t="s">
        <v>2898</v>
      </c>
      <c r="H1040" s="308" t="s">
        <v>2898</v>
      </c>
      <c r="I1040" s="308" t="s">
        <v>2898</v>
      </c>
      <c r="J1040" s="308" t="s">
        <v>2898</v>
      </c>
      <c r="K1040" s="308" t="s">
        <v>2898</v>
      </c>
      <c r="L1040" s="308" t="s">
        <v>2898</v>
      </c>
      <c r="M1040" s="308" t="s">
        <v>2898</v>
      </c>
      <c r="N1040" s="308" t="s">
        <v>2898</v>
      </c>
      <c r="O1040" s="308" t="s">
        <v>2898</v>
      </c>
      <c r="P1040" s="308" t="s">
        <v>2898</v>
      </c>
      <c r="Q1040" s="308" t="s">
        <v>2898</v>
      </c>
      <c r="R1040" s="308" t="s">
        <v>2898</v>
      </c>
      <c r="S1040" s="308" t="s">
        <v>2898</v>
      </c>
      <c r="T1040" s="308" t="s">
        <v>2898</v>
      </c>
      <c r="U1040" s="308" t="s">
        <v>2898</v>
      </c>
      <c r="V1040" s="308" t="s">
        <v>2898</v>
      </c>
      <c r="W1040" s="308" t="s">
        <v>2898</v>
      </c>
      <c r="X1040" s="308" t="s">
        <v>2898</v>
      </c>
      <c r="Y1040" s="308" t="s">
        <v>2898</v>
      </c>
      <c r="Z1040" s="308" t="s">
        <v>2898</v>
      </c>
    </row>
    <row r="1041" spans="2:26" hidden="1" outlineLevel="1" x14ac:dyDescent="0.3">
      <c r="B1041" s="308" t="s">
        <v>4054</v>
      </c>
      <c r="C1041" s="308" t="s">
        <v>2898</v>
      </c>
      <c r="D1041" s="308" t="s">
        <v>2898</v>
      </c>
      <c r="E1041" s="308" t="s">
        <v>2898</v>
      </c>
      <c r="F1041" s="308" t="s">
        <v>2898</v>
      </c>
      <c r="G1041" s="308" t="s">
        <v>2898</v>
      </c>
      <c r="H1041" s="308" t="s">
        <v>2898</v>
      </c>
      <c r="I1041" s="308" t="s">
        <v>2898</v>
      </c>
      <c r="J1041" s="308" t="s">
        <v>2898</v>
      </c>
      <c r="K1041" s="308" t="s">
        <v>2898</v>
      </c>
      <c r="L1041" s="308" t="s">
        <v>2898</v>
      </c>
      <c r="M1041" s="308" t="s">
        <v>2898</v>
      </c>
      <c r="N1041" s="308" t="s">
        <v>2898</v>
      </c>
      <c r="O1041" s="308" t="s">
        <v>2898</v>
      </c>
      <c r="P1041" s="308" t="s">
        <v>2898</v>
      </c>
      <c r="Q1041" s="308" t="s">
        <v>2898</v>
      </c>
      <c r="R1041" s="308" t="s">
        <v>2898</v>
      </c>
      <c r="S1041" s="308" t="s">
        <v>2898</v>
      </c>
      <c r="T1041" s="308" t="s">
        <v>2898</v>
      </c>
      <c r="U1041" s="308" t="s">
        <v>2898</v>
      </c>
      <c r="V1041" s="308" t="s">
        <v>2898</v>
      </c>
      <c r="W1041" s="308" t="s">
        <v>2898</v>
      </c>
      <c r="X1041" s="308" t="s">
        <v>2898</v>
      </c>
      <c r="Y1041" s="308" t="s">
        <v>2898</v>
      </c>
      <c r="Z1041" s="308" t="s">
        <v>2898</v>
      </c>
    </row>
    <row r="1042" spans="2:26" hidden="1" outlineLevel="1" x14ac:dyDescent="0.3">
      <c r="B1042" s="308" t="s">
        <v>4055</v>
      </c>
      <c r="C1042" s="308" t="s">
        <v>2898</v>
      </c>
      <c r="D1042" s="308" t="s">
        <v>2898</v>
      </c>
      <c r="E1042" s="308" t="s">
        <v>2898</v>
      </c>
      <c r="F1042" s="308" t="s">
        <v>2898</v>
      </c>
      <c r="G1042" s="308" t="s">
        <v>2898</v>
      </c>
      <c r="H1042" s="308" t="s">
        <v>2898</v>
      </c>
      <c r="I1042" s="308" t="s">
        <v>2898</v>
      </c>
      <c r="J1042" s="308" t="s">
        <v>2898</v>
      </c>
      <c r="K1042" s="308" t="s">
        <v>2898</v>
      </c>
      <c r="L1042" s="308" t="s">
        <v>2898</v>
      </c>
      <c r="M1042" s="308" t="s">
        <v>2898</v>
      </c>
      <c r="N1042" s="308" t="s">
        <v>2898</v>
      </c>
      <c r="O1042" s="308" t="s">
        <v>2898</v>
      </c>
      <c r="P1042" s="308" t="s">
        <v>2898</v>
      </c>
      <c r="Q1042" s="308" t="s">
        <v>2898</v>
      </c>
      <c r="R1042" s="308" t="s">
        <v>2898</v>
      </c>
      <c r="S1042" s="308" t="s">
        <v>2898</v>
      </c>
      <c r="T1042" s="308" t="s">
        <v>2898</v>
      </c>
      <c r="U1042" s="308" t="s">
        <v>2898</v>
      </c>
      <c r="V1042" s="308" t="s">
        <v>2898</v>
      </c>
      <c r="W1042" s="308" t="s">
        <v>2898</v>
      </c>
      <c r="X1042" s="308" t="s">
        <v>2898</v>
      </c>
      <c r="Y1042" s="308" t="s">
        <v>2898</v>
      </c>
      <c r="Z1042" s="308" t="s">
        <v>2898</v>
      </c>
    </row>
    <row r="1043" spans="2:26" hidden="1" outlineLevel="1" x14ac:dyDescent="0.3">
      <c r="B1043" s="308" t="s">
        <v>4056</v>
      </c>
      <c r="C1043" s="308" t="s">
        <v>2898</v>
      </c>
      <c r="D1043" s="308" t="s">
        <v>2898</v>
      </c>
      <c r="E1043" s="308" t="s">
        <v>2898</v>
      </c>
      <c r="F1043" s="308" t="s">
        <v>2898</v>
      </c>
      <c r="G1043" s="308" t="s">
        <v>2898</v>
      </c>
      <c r="H1043" s="308" t="s">
        <v>2898</v>
      </c>
      <c r="I1043" s="308" t="s">
        <v>2898</v>
      </c>
      <c r="J1043" s="308" t="s">
        <v>2898</v>
      </c>
      <c r="K1043" s="308" t="s">
        <v>2898</v>
      </c>
      <c r="L1043" s="308" t="s">
        <v>2898</v>
      </c>
      <c r="M1043" s="308" t="s">
        <v>2898</v>
      </c>
      <c r="N1043" s="308" t="s">
        <v>2898</v>
      </c>
      <c r="O1043" s="308" t="s">
        <v>2898</v>
      </c>
      <c r="P1043" s="308" t="s">
        <v>2898</v>
      </c>
      <c r="Q1043" s="308" t="s">
        <v>2898</v>
      </c>
      <c r="R1043" s="308" t="s">
        <v>2898</v>
      </c>
      <c r="S1043" s="308" t="s">
        <v>2898</v>
      </c>
      <c r="T1043" s="308" t="s">
        <v>2898</v>
      </c>
      <c r="U1043" s="308" t="s">
        <v>2898</v>
      </c>
      <c r="V1043" s="308" t="s">
        <v>2898</v>
      </c>
      <c r="W1043" s="308" t="s">
        <v>2898</v>
      </c>
      <c r="X1043" s="308" t="s">
        <v>2898</v>
      </c>
      <c r="Y1043" s="308" t="s">
        <v>2898</v>
      </c>
      <c r="Z1043" s="308" t="s">
        <v>2898</v>
      </c>
    </row>
    <row r="1044" spans="2:26" hidden="1" outlineLevel="1" x14ac:dyDescent="0.3">
      <c r="B1044" s="308" t="s">
        <v>4057</v>
      </c>
      <c r="C1044" s="308" t="s">
        <v>2898</v>
      </c>
      <c r="D1044" s="308" t="s">
        <v>2898</v>
      </c>
      <c r="E1044" s="308" t="s">
        <v>2898</v>
      </c>
      <c r="F1044" s="308" t="s">
        <v>2898</v>
      </c>
      <c r="G1044" s="308" t="s">
        <v>2898</v>
      </c>
      <c r="H1044" s="308" t="s">
        <v>2898</v>
      </c>
      <c r="I1044" s="308" t="s">
        <v>2898</v>
      </c>
      <c r="J1044" s="308" t="s">
        <v>2898</v>
      </c>
      <c r="K1044" s="308" t="s">
        <v>2898</v>
      </c>
      <c r="L1044" s="308" t="s">
        <v>2898</v>
      </c>
      <c r="M1044" s="308" t="s">
        <v>2898</v>
      </c>
      <c r="N1044" s="308" t="s">
        <v>2898</v>
      </c>
      <c r="O1044" s="308" t="s">
        <v>2898</v>
      </c>
      <c r="P1044" s="308" t="s">
        <v>2898</v>
      </c>
      <c r="Q1044" s="308" t="s">
        <v>2898</v>
      </c>
      <c r="R1044" s="308" t="s">
        <v>2898</v>
      </c>
      <c r="S1044" s="308" t="s">
        <v>2898</v>
      </c>
      <c r="T1044" s="308" t="s">
        <v>2898</v>
      </c>
      <c r="U1044" s="308" t="s">
        <v>2898</v>
      </c>
      <c r="V1044" s="308" t="s">
        <v>2898</v>
      </c>
      <c r="W1044" s="308" t="s">
        <v>2898</v>
      </c>
      <c r="X1044" s="308" t="s">
        <v>2898</v>
      </c>
      <c r="Y1044" s="308" t="s">
        <v>2898</v>
      </c>
      <c r="Z1044" s="308" t="s">
        <v>2898</v>
      </c>
    </row>
    <row r="1045" spans="2:26" hidden="1" outlineLevel="1" x14ac:dyDescent="0.3">
      <c r="B1045" s="308" t="s">
        <v>4058</v>
      </c>
      <c r="C1045" s="308" t="s">
        <v>2898</v>
      </c>
      <c r="D1045" s="308" t="s">
        <v>2898</v>
      </c>
      <c r="E1045" s="308" t="s">
        <v>2898</v>
      </c>
      <c r="F1045" s="308" t="s">
        <v>2898</v>
      </c>
      <c r="G1045" s="308" t="s">
        <v>2898</v>
      </c>
      <c r="H1045" s="308" t="s">
        <v>2898</v>
      </c>
      <c r="I1045" s="308" t="s">
        <v>2898</v>
      </c>
      <c r="J1045" s="308" t="s">
        <v>2898</v>
      </c>
      <c r="K1045" s="308" t="s">
        <v>2898</v>
      </c>
      <c r="L1045" s="308" t="s">
        <v>2898</v>
      </c>
      <c r="M1045" s="308" t="s">
        <v>2898</v>
      </c>
      <c r="N1045" s="308" t="s">
        <v>2898</v>
      </c>
      <c r="O1045" s="308" t="s">
        <v>2898</v>
      </c>
      <c r="P1045" s="308" t="s">
        <v>2898</v>
      </c>
      <c r="Q1045" s="308" t="s">
        <v>2898</v>
      </c>
      <c r="R1045" s="308" t="s">
        <v>2898</v>
      </c>
      <c r="S1045" s="308" t="s">
        <v>2898</v>
      </c>
      <c r="T1045" s="308" t="s">
        <v>2898</v>
      </c>
      <c r="U1045" s="308" t="s">
        <v>2898</v>
      </c>
      <c r="V1045" s="308" t="s">
        <v>2898</v>
      </c>
      <c r="W1045" s="308" t="s">
        <v>2898</v>
      </c>
      <c r="X1045" s="308" t="s">
        <v>2898</v>
      </c>
      <c r="Y1045" s="308" t="s">
        <v>2898</v>
      </c>
      <c r="Z1045" s="308" t="s">
        <v>2898</v>
      </c>
    </row>
    <row r="1046" spans="2:26" hidden="1" outlineLevel="1" x14ac:dyDescent="0.3">
      <c r="B1046" s="308" t="s">
        <v>4059</v>
      </c>
      <c r="C1046" s="308" t="s">
        <v>2898</v>
      </c>
      <c r="D1046" s="308" t="s">
        <v>2898</v>
      </c>
      <c r="E1046" s="308" t="s">
        <v>2898</v>
      </c>
      <c r="F1046" s="308" t="s">
        <v>2898</v>
      </c>
      <c r="G1046" s="308" t="s">
        <v>2898</v>
      </c>
      <c r="H1046" s="308" t="s">
        <v>2898</v>
      </c>
      <c r="I1046" s="308" t="s">
        <v>2898</v>
      </c>
      <c r="J1046" s="308" t="s">
        <v>2898</v>
      </c>
      <c r="K1046" s="308" t="s">
        <v>2898</v>
      </c>
      <c r="L1046" s="308" t="s">
        <v>2898</v>
      </c>
      <c r="M1046" s="308" t="s">
        <v>2898</v>
      </c>
      <c r="N1046" s="308" t="s">
        <v>2898</v>
      </c>
      <c r="O1046" s="308" t="s">
        <v>2898</v>
      </c>
      <c r="P1046" s="308" t="s">
        <v>2898</v>
      </c>
      <c r="Q1046" s="308" t="s">
        <v>2898</v>
      </c>
      <c r="R1046" s="308" t="s">
        <v>2898</v>
      </c>
      <c r="S1046" s="308" t="s">
        <v>2898</v>
      </c>
      <c r="T1046" s="308" t="s">
        <v>2898</v>
      </c>
      <c r="U1046" s="308" t="s">
        <v>2898</v>
      </c>
      <c r="V1046" s="308" t="s">
        <v>2898</v>
      </c>
      <c r="W1046" s="308" t="s">
        <v>2898</v>
      </c>
      <c r="X1046" s="308" t="s">
        <v>2898</v>
      </c>
      <c r="Y1046" s="308" t="s">
        <v>2898</v>
      </c>
      <c r="Z1046" s="308" t="s">
        <v>2898</v>
      </c>
    </row>
    <row r="1047" spans="2:26" hidden="1" outlineLevel="1" x14ac:dyDescent="0.3">
      <c r="B1047" s="308" t="s">
        <v>4060</v>
      </c>
      <c r="C1047" s="308" t="s">
        <v>2898</v>
      </c>
      <c r="D1047" s="308" t="s">
        <v>2898</v>
      </c>
      <c r="E1047" s="308" t="s">
        <v>2898</v>
      </c>
      <c r="F1047" s="308" t="s">
        <v>2898</v>
      </c>
      <c r="G1047" s="308" t="s">
        <v>2898</v>
      </c>
      <c r="H1047" s="308" t="s">
        <v>2898</v>
      </c>
      <c r="I1047" s="308" t="s">
        <v>2898</v>
      </c>
      <c r="J1047" s="308" t="s">
        <v>2898</v>
      </c>
      <c r="K1047" s="308" t="s">
        <v>2898</v>
      </c>
      <c r="L1047" s="308" t="s">
        <v>2898</v>
      </c>
      <c r="M1047" s="308" t="s">
        <v>2898</v>
      </c>
      <c r="N1047" s="308" t="s">
        <v>2898</v>
      </c>
      <c r="O1047" s="308" t="s">
        <v>2898</v>
      </c>
      <c r="P1047" s="308" t="s">
        <v>2898</v>
      </c>
      <c r="Q1047" s="308" t="s">
        <v>2898</v>
      </c>
      <c r="R1047" s="308" t="s">
        <v>2898</v>
      </c>
      <c r="S1047" s="308" t="s">
        <v>2898</v>
      </c>
      <c r="T1047" s="308" t="s">
        <v>2898</v>
      </c>
      <c r="U1047" s="308" t="s">
        <v>2898</v>
      </c>
      <c r="V1047" s="308" t="s">
        <v>2898</v>
      </c>
      <c r="W1047" s="308" t="s">
        <v>2898</v>
      </c>
      <c r="X1047" s="308" t="s">
        <v>2898</v>
      </c>
      <c r="Y1047" s="308" t="s">
        <v>2898</v>
      </c>
      <c r="Z1047" s="308" t="s">
        <v>2898</v>
      </c>
    </row>
    <row r="1048" spans="2:26" hidden="1" outlineLevel="1" x14ac:dyDescent="0.3">
      <c r="B1048" s="308" t="s">
        <v>4061</v>
      </c>
      <c r="C1048" s="308" t="s">
        <v>2898</v>
      </c>
      <c r="D1048" s="308" t="s">
        <v>2898</v>
      </c>
      <c r="E1048" s="308" t="s">
        <v>2898</v>
      </c>
      <c r="F1048" s="308" t="s">
        <v>2898</v>
      </c>
      <c r="G1048" s="308" t="s">
        <v>2898</v>
      </c>
      <c r="H1048" s="308" t="s">
        <v>2898</v>
      </c>
      <c r="I1048" s="308" t="s">
        <v>2898</v>
      </c>
      <c r="J1048" s="308" t="s">
        <v>2898</v>
      </c>
      <c r="K1048" s="308" t="s">
        <v>2898</v>
      </c>
      <c r="L1048" s="308" t="s">
        <v>2898</v>
      </c>
      <c r="M1048" s="308" t="s">
        <v>2898</v>
      </c>
      <c r="N1048" s="308" t="s">
        <v>2898</v>
      </c>
      <c r="O1048" s="308" t="s">
        <v>2898</v>
      </c>
      <c r="P1048" s="308" t="s">
        <v>2898</v>
      </c>
      <c r="Q1048" s="308" t="s">
        <v>2898</v>
      </c>
      <c r="R1048" s="308" t="s">
        <v>2898</v>
      </c>
      <c r="S1048" s="308" t="s">
        <v>2898</v>
      </c>
      <c r="T1048" s="308" t="s">
        <v>2898</v>
      </c>
      <c r="U1048" s="308" t="s">
        <v>2898</v>
      </c>
      <c r="V1048" s="308" t="s">
        <v>2898</v>
      </c>
      <c r="W1048" s="308" t="s">
        <v>2898</v>
      </c>
      <c r="X1048" s="308" t="s">
        <v>2898</v>
      </c>
      <c r="Y1048" s="308" t="s">
        <v>2898</v>
      </c>
      <c r="Z1048" s="308" t="s">
        <v>2898</v>
      </c>
    </row>
    <row r="1049" spans="2:26" hidden="1" outlineLevel="1" x14ac:dyDescent="0.3">
      <c r="B1049" s="308" t="s">
        <v>4062</v>
      </c>
      <c r="C1049" s="308" t="s">
        <v>2898</v>
      </c>
      <c r="D1049" s="308" t="s">
        <v>2898</v>
      </c>
      <c r="E1049" s="308" t="s">
        <v>2898</v>
      </c>
      <c r="F1049" s="308" t="s">
        <v>2898</v>
      </c>
      <c r="G1049" s="308" t="s">
        <v>2898</v>
      </c>
      <c r="H1049" s="308" t="s">
        <v>2898</v>
      </c>
      <c r="I1049" s="308" t="s">
        <v>2898</v>
      </c>
      <c r="J1049" s="308" t="s">
        <v>2898</v>
      </c>
      <c r="K1049" s="308" t="s">
        <v>2898</v>
      </c>
      <c r="L1049" s="308" t="s">
        <v>2898</v>
      </c>
      <c r="M1049" s="308" t="s">
        <v>2898</v>
      </c>
      <c r="N1049" s="308" t="s">
        <v>2898</v>
      </c>
      <c r="O1049" s="308" t="s">
        <v>2898</v>
      </c>
      <c r="P1049" s="308" t="s">
        <v>2898</v>
      </c>
      <c r="Q1049" s="308" t="s">
        <v>2898</v>
      </c>
      <c r="R1049" s="308" t="s">
        <v>2898</v>
      </c>
      <c r="S1049" s="308" t="s">
        <v>2898</v>
      </c>
      <c r="T1049" s="308" t="s">
        <v>2898</v>
      </c>
      <c r="U1049" s="308" t="s">
        <v>2898</v>
      </c>
      <c r="V1049" s="308" t="s">
        <v>2898</v>
      </c>
      <c r="W1049" s="308" t="s">
        <v>2898</v>
      </c>
      <c r="X1049" s="308" t="s">
        <v>2898</v>
      </c>
      <c r="Y1049" s="308" t="s">
        <v>2898</v>
      </c>
      <c r="Z1049" s="308" t="s">
        <v>2898</v>
      </c>
    </row>
    <row r="1050" spans="2:26" hidden="1" outlineLevel="1" x14ac:dyDescent="0.3">
      <c r="B1050" s="308" t="s">
        <v>4063</v>
      </c>
      <c r="C1050" s="308" t="s">
        <v>2898</v>
      </c>
      <c r="D1050" s="308" t="s">
        <v>2898</v>
      </c>
      <c r="E1050" s="308" t="s">
        <v>2898</v>
      </c>
      <c r="F1050" s="308" t="s">
        <v>2898</v>
      </c>
      <c r="G1050" s="308" t="s">
        <v>2898</v>
      </c>
      <c r="H1050" s="308" t="s">
        <v>2898</v>
      </c>
      <c r="I1050" s="308" t="s">
        <v>2898</v>
      </c>
      <c r="J1050" s="308" t="s">
        <v>2898</v>
      </c>
      <c r="K1050" s="308" t="s">
        <v>2898</v>
      </c>
      <c r="L1050" s="308" t="s">
        <v>2898</v>
      </c>
      <c r="M1050" s="308" t="s">
        <v>2898</v>
      </c>
      <c r="N1050" s="308" t="s">
        <v>2898</v>
      </c>
      <c r="O1050" s="308" t="s">
        <v>2898</v>
      </c>
      <c r="P1050" s="308" t="s">
        <v>2898</v>
      </c>
      <c r="Q1050" s="308" t="s">
        <v>2898</v>
      </c>
      <c r="R1050" s="308" t="s">
        <v>2898</v>
      </c>
      <c r="S1050" s="308" t="s">
        <v>2898</v>
      </c>
      <c r="T1050" s="308" t="s">
        <v>2898</v>
      </c>
      <c r="U1050" s="308" t="s">
        <v>2898</v>
      </c>
      <c r="V1050" s="308" t="s">
        <v>2898</v>
      </c>
      <c r="W1050" s="308" t="s">
        <v>2898</v>
      </c>
      <c r="X1050" s="308" t="s">
        <v>2898</v>
      </c>
      <c r="Y1050" s="308" t="s">
        <v>2898</v>
      </c>
      <c r="Z1050" s="308" t="s">
        <v>2898</v>
      </c>
    </row>
    <row r="1051" spans="2:26" hidden="1" outlineLevel="1" x14ac:dyDescent="0.3">
      <c r="B1051" s="308" t="s">
        <v>4064</v>
      </c>
      <c r="C1051" s="308" t="s">
        <v>2898</v>
      </c>
      <c r="D1051" s="308" t="s">
        <v>2898</v>
      </c>
      <c r="E1051" s="308" t="s">
        <v>2898</v>
      </c>
      <c r="F1051" s="308" t="s">
        <v>2898</v>
      </c>
      <c r="G1051" s="308" t="s">
        <v>2898</v>
      </c>
      <c r="H1051" s="308" t="s">
        <v>2898</v>
      </c>
      <c r="I1051" s="308" t="s">
        <v>2898</v>
      </c>
      <c r="J1051" s="308" t="s">
        <v>2898</v>
      </c>
      <c r="K1051" s="308" t="s">
        <v>2898</v>
      </c>
      <c r="L1051" s="308" t="s">
        <v>2898</v>
      </c>
      <c r="M1051" s="308" t="s">
        <v>2898</v>
      </c>
      <c r="N1051" s="308" t="s">
        <v>2898</v>
      </c>
      <c r="O1051" s="308" t="s">
        <v>2898</v>
      </c>
      <c r="P1051" s="308" t="s">
        <v>2898</v>
      </c>
      <c r="Q1051" s="308" t="s">
        <v>2898</v>
      </c>
      <c r="R1051" s="308" t="s">
        <v>2898</v>
      </c>
      <c r="S1051" s="308" t="s">
        <v>2898</v>
      </c>
      <c r="T1051" s="308" t="s">
        <v>2898</v>
      </c>
      <c r="U1051" s="308" t="s">
        <v>2898</v>
      </c>
      <c r="V1051" s="308" t="s">
        <v>2898</v>
      </c>
      <c r="W1051" s="308" t="s">
        <v>2898</v>
      </c>
      <c r="X1051" s="308" t="s">
        <v>2898</v>
      </c>
      <c r="Y1051" s="308" t="s">
        <v>2898</v>
      </c>
      <c r="Z1051" s="308" t="s">
        <v>2898</v>
      </c>
    </row>
    <row r="1052" spans="2:26" hidden="1" outlineLevel="1" x14ac:dyDescent="0.3">
      <c r="B1052" s="308" t="s">
        <v>4065</v>
      </c>
      <c r="C1052" s="308" t="s">
        <v>2898</v>
      </c>
      <c r="D1052" s="308" t="s">
        <v>2898</v>
      </c>
      <c r="E1052" s="308" t="s">
        <v>2898</v>
      </c>
      <c r="F1052" s="308" t="s">
        <v>2898</v>
      </c>
      <c r="G1052" s="308" t="s">
        <v>2898</v>
      </c>
      <c r="H1052" s="308" t="s">
        <v>2898</v>
      </c>
      <c r="I1052" s="308" t="s">
        <v>2898</v>
      </c>
      <c r="J1052" s="308" t="s">
        <v>2898</v>
      </c>
      <c r="K1052" s="308" t="s">
        <v>2898</v>
      </c>
      <c r="L1052" s="308" t="s">
        <v>2898</v>
      </c>
      <c r="M1052" s="308" t="s">
        <v>2898</v>
      </c>
      <c r="N1052" s="308" t="s">
        <v>2898</v>
      </c>
      <c r="O1052" s="308" t="s">
        <v>2898</v>
      </c>
      <c r="P1052" s="308" t="s">
        <v>2898</v>
      </c>
      <c r="Q1052" s="308" t="s">
        <v>2898</v>
      </c>
      <c r="R1052" s="308" t="s">
        <v>2898</v>
      </c>
      <c r="S1052" s="308" t="s">
        <v>2898</v>
      </c>
      <c r="T1052" s="308" t="s">
        <v>2898</v>
      </c>
      <c r="U1052" s="308" t="s">
        <v>2898</v>
      </c>
      <c r="V1052" s="308" t="s">
        <v>2898</v>
      </c>
      <c r="W1052" s="308" t="s">
        <v>2898</v>
      </c>
      <c r="X1052" s="308" t="s">
        <v>2898</v>
      </c>
      <c r="Y1052" s="308" t="s">
        <v>2898</v>
      </c>
      <c r="Z1052" s="308" t="s">
        <v>2898</v>
      </c>
    </row>
    <row r="1053" spans="2:26" hidden="1" outlineLevel="1" x14ac:dyDescent="0.3">
      <c r="B1053" s="308" t="s">
        <v>4066</v>
      </c>
      <c r="C1053" s="308" t="s">
        <v>2898</v>
      </c>
      <c r="D1053" s="308" t="s">
        <v>2898</v>
      </c>
      <c r="E1053" s="308" t="s">
        <v>2898</v>
      </c>
      <c r="F1053" s="308" t="s">
        <v>2898</v>
      </c>
      <c r="G1053" s="308" t="s">
        <v>2898</v>
      </c>
      <c r="H1053" s="308" t="s">
        <v>2898</v>
      </c>
      <c r="I1053" s="308" t="s">
        <v>2898</v>
      </c>
      <c r="J1053" s="308" t="s">
        <v>2898</v>
      </c>
      <c r="K1053" s="308" t="s">
        <v>2898</v>
      </c>
      <c r="L1053" s="308" t="s">
        <v>2898</v>
      </c>
      <c r="M1053" s="308" t="s">
        <v>2898</v>
      </c>
      <c r="N1053" s="308" t="s">
        <v>2898</v>
      </c>
      <c r="O1053" s="308" t="s">
        <v>2898</v>
      </c>
      <c r="P1053" s="308" t="s">
        <v>2898</v>
      </c>
      <c r="Q1053" s="308" t="s">
        <v>2898</v>
      </c>
      <c r="R1053" s="308" t="s">
        <v>2898</v>
      </c>
      <c r="S1053" s="308" t="s">
        <v>2898</v>
      </c>
      <c r="T1053" s="308" t="s">
        <v>2898</v>
      </c>
      <c r="U1053" s="308" t="s">
        <v>2898</v>
      </c>
      <c r="V1053" s="308" t="s">
        <v>2898</v>
      </c>
      <c r="W1053" s="308" t="s">
        <v>2898</v>
      </c>
      <c r="X1053" s="308" t="s">
        <v>2898</v>
      </c>
      <c r="Y1053" s="308" t="s">
        <v>2898</v>
      </c>
      <c r="Z1053" s="308" t="s">
        <v>2898</v>
      </c>
    </row>
    <row r="1054" spans="2:26" hidden="1" outlineLevel="1" x14ac:dyDescent="0.3">
      <c r="B1054" s="308" t="s">
        <v>4067</v>
      </c>
      <c r="C1054" s="308" t="s">
        <v>2898</v>
      </c>
      <c r="D1054" s="308" t="s">
        <v>2898</v>
      </c>
      <c r="E1054" s="308" t="s">
        <v>2898</v>
      </c>
      <c r="F1054" s="308" t="s">
        <v>2898</v>
      </c>
      <c r="G1054" s="308" t="s">
        <v>2898</v>
      </c>
      <c r="H1054" s="308" t="s">
        <v>2898</v>
      </c>
      <c r="I1054" s="308" t="s">
        <v>2898</v>
      </c>
      <c r="J1054" s="308" t="s">
        <v>2898</v>
      </c>
      <c r="K1054" s="308" t="s">
        <v>2898</v>
      </c>
      <c r="L1054" s="308" t="s">
        <v>2898</v>
      </c>
      <c r="M1054" s="308" t="s">
        <v>2898</v>
      </c>
      <c r="N1054" s="308" t="s">
        <v>2898</v>
      </c>
      <c r="O1054" s="308" t="s">
        <v>2898</v>
      </c>
      <c r="P1054" s="308" t="s">
        <v>2898</v>
      </c>
      <c r="Q1054" s="308" t="s">
        <v>2898</v>
      </c>
      <c r="R1054" s="308" t="s">
        <v>2898</v>
      </c>
      <c r="S1054" s="308" t="s">
        <v>2898</v>
      </c>
      <c r="T1054" s="308" t="s">
        <v>2898</v>
      </c>
      <c r="U1054" s="308" t="s">
        <v>2898</v>
      </c>
      <c r="V1054" s="308" t="s">
        <v>2898</v>
      </c>
      <c r="W1054" s="308" t="s">
        <v>2898</v>
      </c>
      <c r="X1054" s="308" t="s">
        <v>2898</v>
      </c>
      <c r="Y1054" s="308" t="s">
        <v>2898</v>
      </c>
      <c r="Z1054" s="308" t="s">
        <v>2898</v>
      </c>
    </row>
    <row r="1055" spans="2:26" hidden="1" outlineLevel="1" x14ac:dyDescent="0.3">
      <c r="B1055" s="308" t="s">
        <v>4068</v>
      </c>
      <c r="C1055" s="308" t="s">
        <v>2898</v>
      </c>
      <c r="D1055" s="308" t="s">
        <v>2898</v>
      </c>
      <c r="E1055" s="308" t="s">
        <v>2898</v>
      </c>
      <c r="F1055" s="308" t="s">
        <v>2898</v>
      </c>
      <c r="G1055" s="308" t="s">
        <v>2898</v>
      </c>
      <c r="H1055" s="308" t="s">
        <v>2898</v>
      </c>
      <c r="I1055" s="308" t="s">
        <v>2898</v>
      </c>
      <c r="J1055" s="308" t="s">
        <v>2898</v>
      </c>
      <c r="K1055" s="308" t="s">
        <v>2898</v>
      </c>
      <c r="L1055" s="308" t="s">
        <v>2898</v>
      </c>
      <c r="M1055" s="308" t="s">
        <v>2898</v>
      </c>
      <c r="N1055" s="308" t="s">
        <v>2898</v>
      </c>
      <c r="O1055" s="308" t="s">
        <v>2898</v>
      </c>
      <c r="P1055" s="308" t="s">
        <v>2898</v>
      </c>
      <c r="Q1055" s="308" t="s">
        <v>2898</v>
      </c>
      <c r="R1055" s="308" t="s">
        <v>2898</v>
      </c>
      <c r="S1055" s="308" t="s">
        <v>2898</v>
      </c>
      <c r="T1055" s="308" t="s">
        <v>2898</v>
      </c>
      <c r="U1055" s="308" t="s">
        <v>2898</v>
      </c>
      <c r="V1055" s="308" t="s">
        <v>2898</v>
      </c>
      <c r="W1055" s="308" t="s">
        <v>2898</v>
      </c>
      <c r="X1055" s="308" t="s">
        <v>2898</v>
      </c>
      <c r="Y1055" s="308" t="s">
        <v>2898</v>
      </c>
      <c r="Z1055" s="308" t="s">
        <v>2898</v>
      </c>
    </row>
    <row r="1056" spans="2:26" hidden="1" outlineLevel="1" x14ac:dyDescent="0.3"/>
    <row r="1057" spans="2:26" collapsed="1" x14ac:dyDescent="0.3">
      <c r="B1057" s="667" t="s">
        <v>2937</v>
      </c>
    </row>
    <row r="1058" spans="2:26" s="645" customFormat="1" x14ac:dyDescent="0.3">
      <c r="B1058" s="489"/>
      <c r="C1058" s="489" t="s">
        <v>243</v>
      </c>
      <c r="D1058" s="489" t="s">
        <v>244</v>
      </c>
      <c r="E1058" s="489" t="s">
        <v>245</v>
      </c>
      <c r="F1058" s="489" t="s">
        <v>246</v>
      </c>
      <c r="G1058" s="489" t="s">
        <v>247</v>
      </c>
      <c r="H1058" s="489" t="s">
        <v>248</v>
      </c>
      <c r="I1058" s="489" t="s">
        <v>249</v>
      </c>
      <c r="J1058" s="489" t="s">
        <v>250</v>
      </c>
      <c r="K1058" s="489" t="s">
        <v>251</v>
      </c>
      <c r="L1058" s="489" t="s">
        <v>252</v>
      </c>
      <c r="M1058" s="489" t="s">
        <v>253</v>
      </c>
      <c r="N1058" s="489" t="s">
        <v>254</v>
      </c>
      <c r="O1058" s="489" t="s">
        <v>255</v>
      </c>
      <c r="P1058" s="489" t="s">
        <v>256</v>
      </c>
      <c r="Q1058" s="489" t="s">
        <v>257</v>
      </c>
      <c r="R1058" s="489" t="s">
        <v>258</v>
      </c>
      <c r="S1058" s="489" t="s">
        <v>259</v>
      </c>
      <c r="T1058" s="489" t="s">
        <v>260</v>
      </c>
      <c r="U1058" s="489" t="s">
        <v>261</v>
      </c>
      <c r="V1058" s="489" t="s">
        <v>262</v>
      </c>
      <c r="W1058" s="489" t="s">
        <v>263</v>
      </c>
      <c r="X1058" s="489" t="s">
        <v>264</v>
      </c>
      <c r="Y1058" s="489" t="s">
        <v>265</v>
      </c>
      <c r="Z1058" s="489" t="s">
        <v>266</v>
      </c>
    </row>
    <row r="1059" spans="2:26" hidden="1" outlineLevel="1" x14ac:dyDescent="0.3">
      <c r="B1059" s="308" t="s">
        <v>4069</v>
      </c>
      <c r="C1059" s="308" t="s">
        <v>2898</v>
      </c>
      <c r="D1059" s="308" t="s">
        <v>2898</v>
      </c>
      <c r="E1059" s="308" t="s">
        <v>2898</v>
      </c>
      <c r="F1059" s="308" t="s">
        <v>2898</v>
      </c>
      <c r="G1059" s="308" t="s">
        <v>2898</v>
      </c>
      <c r="H1059" s="308" t="s">
        <v>2898</v>
      </c>
      <c r="I1059" s="308" t="s">
        <v>2898</v>
      </c>
      <c r="J1059" s="308" t="s">
        <v>2898</v>
      </c>
      <c r="K1059" s="308" t="s">
        <v>2898</v>
      </c>
      <c r="L1059" s="308" t="s">
        <v>2898</v>
      </c>
      <c r="M1059" s="308" t="s">
        <v>2898</v>
      </c>
      <c r="N1059" s="308" t="s">
        <v>2898</v>
      </c>
      <c r="O1059" s="308" t="s">
        <v>2898</v>
      </c>
      <c r="P1059" s="308" t="s">
        <v>2898</v>
      </c>
      <c r="Q1059" s="308" t="s">
        <v>2898</v>
      </c>
      <c r="R1059" s="308" t="s">
        <v>2898</v>
      </c>
      <c r="S1059" s="308" t="s">
        <v>2898</v>
      </c>
      <c r="T1059" s="308" t="s">
        <v>2898</v>
      </c>
      <c r="U1059" s="308" t="s">
        <v>2898</v>
      </c>
      <c r="V1059" s="308" t="s">
        <v>2898</v>
      </c>
      <c r="W1059" s="308" t="s">
        <v>2898</v>
      </c>
      <c r="X1059" s="308" t="s">
        <v>2898</v>
      </c>
      <c r="Y1059" s="308" t="s">
        <v>2898</v>
      </c>
      <c r="Z1059" s="308" t="s">
        <v>2898</v>
      </c>
    </row>
    <row r="1060" spans="2:26" hidden="1" outlineLevel="1" x14ac:dyDescent="0.3">
      <c r="B1060" s="308" t="s">
        <v>4070</v>
      </c>
      <c r="C1060" s="308" t="s">
        <v>2898</v>
      </c>
      <c r="D1060" s="308" t="s">
        <v>2898</v>
      </c>
      <c r="E1060" s="308" t="s">
        <v>2898</v>
      </c>
      <c r="F1060" s="308" t="s">
        <v>2898</v>
      </c>
      <c r="G1060" s="308" t="s">
        <v>2898</v>
      </c>
      <c r="H1060" s="308" t="s">
        <v>2898</v>
      </c>
      <c r="I1060" s="308" t="s">
        <v>2898</v>
      </c>
      <c r="J1060" s="308" t="s">
        <v>2898</v>
      </c>
      <c r="K1060" s="308" t="s">
        <v>2898</v>
      </c>
      <c r="L1060" s="308" t="s">
        <v>2898</v>
      </c>
      <c r="M1060" s="308" t="s">
        <v>2898</v>
      </c>
      <c r="N1060" s="308" t="s">
        <v>2898</v>
      </c>
      <c r="O1060" s="308" t="s">
        <v>2898</v>
      </c>
      <c r="P1060" s="308" t="s">
        <v>2898</v>
      </c>
      <c r="Q1060" s="308" t="s">
        <v>2898</v>
      </c>
      <c r="R1060" s="308" t="s">
        <v>2898</v>
      </c>
      <c r="S1060" s="308" t="s">
        <v>2898</v>
      </c>
      <c r="T1060" s="308" t="s">
        <v>2898</v>
      </c>
      <c r="U1060" s="308" t="s">
        <v>2898</v>
      </c>
      <c r="V1060" s="308" t="s">
        <v>2898</v>
      </c>
      <c r="W1060" s="308" t="s">
        <v>2898</v>
      </c>
      <c r="X1060" s="308" t="s">
        <v>2898</v>
      </c>
      <c r="Y1060" s="308" t="s">
        <v>2898</v>
      </c>
      <c r="Z1060" s="308" t="s">
        <v>2898</v>
      </c>
    </row>
    <row r="1061" spans="2:26" hidden="1" outlineLevel="1" x14ac:dyDescent="0.3">
      <c r="B1061" s="308" t="s">
        <v>4071</v>
      </c>
      <c r="C1061" s="308" t="s">
        <v>2898</v>
      </c>
      <c r="D1061" s="308" t="s">
        <v>2898</v>
      </c>
      <c r="E1061" s="308" t="s">
        <v>2898</v>
      </c>
      <c r="F1061" s="308" t="s">
        <v>2898</v>
      </c>
      <c r="G1061" s="308" t="s">
        <v>2898</v>
      </c>
      <c r="H1061" s="308" t="s">
        <v>2898</v>
      </c>
      <c r="I1061" s="308" t="s">
        <v>2898</v>
      </c>
      <c r="J1061" s="308" t="s">
        <v>2898</v>
      </c>
      <c r="K1061" s="308" t="s">
        <v>2898</v>
      </c>
      <c r="L1061" s="308" t="s">
        <v>2898</v>
      </c>
      <c r="M1061" s="308" t="s">
        <v>2898</v>
      </c>
      <c r="N1061" s="308" t="s">
        <v>2898</v>
      </c>
      <c r="O1061" s="308" t="s">
        <v>2898</v>
      </c>
      <c r="P1061" s="308" t="s">
        <v>2898</v>
      </c>
      <c r="Q1061" s="308" t="s">
        <v>2898</v>
      </c>
      <c r="R1061" s="308" t="s">
        <v>2898</v>
      </c>
      <c r="S1061" s="308" t="s">
        <v>2898</v>
      </c>
      <c r="T1061" s="308" t="s">
        <v>2898</v>
      </c>
      <c r="U1061" s="308" t="s">
        <v>2898</v>
      </c>
      <c r="V1061" s="308" t="s">
        <v>2898</v>
      </c>
      <c r="W1061" s="308" t="s">
        <v>2898</v>
      </c>
      <c r="X1061" s="308" t="s">
        <v>2898</v>
      </c>
      <c r="Y1061" s="308" t="s">
        <v>2898</v>
      </c>
      <c r="Z1061" s="308" t="s">
        <v>2898</v>
      </c>
    </row>
    <row r="1062" spans="2:26" hidden="1" outlineLevel="1" x14ac:dyDescent="0.3">
      <c r="B1062" s="308" t="s">
        <v>4072</v>
      </c>
      <c r="C1062" s="308" t="s">
        <v>2898</v>
      </c>
      <c r="D1062" s="308" t="s">
        <v>2898</v>
      </c>
      <c r="E1062" s="308" t="s">
        <v>2898</v>
      </c>
      <c r="F1062" s="308" t="s">
        <v>2898</v>
      </c>
      <c r="G1062" s="308" t="s">
        <v>2898</v>
      </c>
      <c r="H1062" s="308" t="s">
        <v>2898</v>
      </c>
      <c r="I1062" s="308" t="s">
        <v>2898</v>
      </c>
      <c r="J1062" s="308" t="s">
        <v>2898</v>
      </c>
      <c r="K1062" s="308" t="s">
        <v>2898</v>
      </c>
      <c r="L1062" s="308" t="s">
        <v>2898</v>
      </c>
      <c r="M1062" s="308" t="s">
        <v>2898</v>
      </c>
      <c r="N1062" s="308" t="s">
        <v>2898</v>
      </c>
      <c r="O1062" s="308" t="s">
        <v>2898</v>
      </c>
      <c r="P1062" s="308" t="s">
        <v>2898</v>
      </c>
      <c r="Q1062" s="308" t="s">
        <v>2898</v>
      </c>
      <c r="R1062" s="308" t="s">
        <v>2898</v>
      </c>
      <c r="S1062" s="308" t="s">
        <v>2898</v>
      </c>
      <c r="T1062" s="308" t="s">
        <v>2898</v>
      </c>
      <c r="U1062" s="308" t="s">
        <v>2898</v>
      </c>
      <c r="V1062" s="308" t="s">
        <v>2898</v>
      </c>
      <c r="W1062" s="308" t="s">
        <v>2898</v>
      </c>
      <c r="X1062" s="308" t="s">
        <v>2898</v>
      </c>
      <c r="Y1062" s="308" t="s">
        <v>2898</v>
      </c>
      <c r="Z1062" s="308" t="s">
        <v>2898</v>
      </c>
    </row>
    <row r="1063" spans="2:26" hidden="1" outlineLevel="1" x14ac:dyDescent="0.3">
      <c r="B1063" s="308" t="s">
        <v>4073</v>
      </c>
      <c r="C1063" s="308" t="s">
        <v>2898</v>
      </c>
      <c r="D1063" s="308" t="s">
        <v>2898</v>
      </c>
      <c r="E1063" s="308" t="s">
        <v>2898</v>
      </c>
      <c r="F1063" s="308" t="s">
        <v>2898</v>
      </c>
      <c r="G1063" s="308" t="s">
        <v>2898</v>
      </c>
      <c r="H1063" s="308" t="s">
        <v>2898</v>
      </c>
      <c r="I1063" s="308" t="s">
        <v>2898</v>
      </c>
      <c r="J1063" s="308" t="s">
        <v>2898</v>
      </c>
      <c r="K1063" s="308" t="s">
        <v>2898</v>
      </c>
      <c r="L1063" s="308" t="s">
        <v>2898</v>
      </c>
      <c r="M1063" s="308" t="s">
        <v>2898</v>
      </c>
      <c r="N1063" s="308" t="s">
        <v>2898</v>
      </c>
      <c r="O1063" s="308" t="s">
        <v>2898</v>
      </c>
      <c r="P1063" s="308" t="s">
        <v>2898</v>
      </c>
      <c r="Q1063" s="308" t="s">
        <v>2898</v>
      </c>
      <c r="R1063" s="308" t="s">
        <v>2898</v>
      </c>
      <c r="S1063" s="308" t="s">
        <v>2898</v>
      </c>
      <c r="T1063" s="308" t="s">
        <v>2898</v>
      </c>
      <c r="U1063" s="308" t="s">
        <v>2898</v>
      </c>
      <c r="V1063" s="308" t="s">
        <v>2898</v>
      </c>
      <c r="W1063" s="308" t="s">
        <v>2898</v>
      </c>
      <c r="X1063" s="308" t="s">
        <v>2898</v>
      </c>
      <c r="Y1063" s="308" t="s">
        <v>2898</v>
      </c>
      <c r="Z1063" s="308" t="s">
        <v>2898</v>
      </c>
    </row>
    <row r="1064" spans="2:26" hidden="1" outlineLevel="1" x14ac:dyDescent="0.3">
      <c r="B1064" s="308" t="s">
        <v>4074</v>
      </c>
      <c r="C1064" s="308" t="s">
        <v>2898</v>
      </c>
      <c r="D1064" s="308" t="s">
        <v>2898</v>
      </c>
      <c r="E1064" s="308" t="s">
        <v>2898</v>
      </c>
      <c r="F1064" s="308" t="s">
        <v>2898</v>
      </c>
      <c r="G1064" s="308" t="s">
        <v>2898</v>
      </c>
      <c r="H1064" s="308" t="s">
        <v>2898</v>
      </c>
      <c r="I1064" s="308" t="s">
        <v>2898</v>
      </c>
      <c r="J1064" s="308" t="s">
        <v>2898</v>
      </c>
      <c r="K1064" s="308" t="s">
        <v>2898</v>
      </c>
      <c r="L1064" s="308" t="s">
        <v>2898</v>
      </c>
      <c r="M1064" s="308" t="s">
        <v>2898</v>
      </c>
      <c r="N1064" s="308" t="s">
        <v>2898</v>
      </c>
      <c r="O1064" s="308" t="s">
        <v>2898</v>
      </c>
      <c r="P1064" s="308" t="s">
        <v>2898</v>
      </c>
      <c r="Q1064" s="308" t="s">
        <v>2898</v>
      </c>
      <c r="R1064" s="308" t="s">
        <v>2898</v>
      </c>
      <c r="S1064" s="308" t="s">
        <v>2898</v>
      </c>
      <c r="T1064" s="308" t="s">
        <v>2898</v>
      </c>
      <c r="U1064" s="308" t="s">
        <v>2898</v>
      </c>
      <c r="V1064" s="308" t="s">
        <v>2898</v>
      </c>
      <c r="W1064" s="308" t="s">
        <v>2898</v>
      </c>
      <c r="X1064" s="308" t="s">
        <v>2898</v>
      </c>
      <c r="Y1064" s="308" t="s">
        <v>2898</v>
      </c>
      <c r="Z1064" s="308" t="s">
        <v>2898</v>
      </c>
    </row>
    <row r="1065" spans="2:26" hidden="1" outlineLevel="1" x14ac:dyDescent="0.3">
      <c r="B1065" s="308" t="s">
        <v>4075</v>
      </c>
      <c r="C1065" s="308" t="s">
        <v>2898</v>
      </c>
      <c r="D1065" s="308" t="s">
        <v>2898</v>
      </c>
      <c r="E1065" s="308" t="s">
        <v>2898</v>
      </c>
      <c r="F1065" s="308" t="s">
        <v>2898</v>
      </c>
      <c r="G1065" s="308" t="s">
        <v>2898</v>
      </c>
      <c r="H1065" s="308" t="s">
        <v>2898</v>
      </c>
      <c r="I1065" s="308" t="s">
        <v>2898</v>
      </c>
      <c r="J1065" s="308" t="s">
        <v>2898</v>
      </c>
      <c r="K1065" s="308" t="s">
        <v>2898</v>
      </c>
      <c r="L1065" s="308" t="s">
        <v>2898</v>
      </c>
      <c r="M1065" s="308" t="s">
        <v>2898</v>
      </c>
      <c r="N1065" s="308" t="s">
        <v>2898</v>
      </c>
      <c r="O1065" s="308" t="s">
        <v>2898</v>
      </c>
      <c r="P1065" s="308" t="s">
        <v>2898</v>
      </c>
      <c r="Q1065" s="308" t="s">
        <v>2898</v>
      </c>
      <c r="R1065" s="308" t="s">
        <v>2898</v>
      </c>
      <c r="S1065" s="308" t="s">
        <v>2898</v>
      </c>
      <c r="T1065" s="308" t="s">
        <v>2898</v>
      </c>
      <c r="U1065" s="308" t="s">
        <v>2898</v>
      </c>
      <c r="V1065" s="308" t="s">
        <v>2898</v>
      </c>
      <c r="W1065" s="308" t="s">
        <v>2898</v>
      </c>
      <c r="X1065" s="308" t="s">
        <v>2898</v>
      </c>
      <c r="Y1065" s="308" t="s">
        <v>2898</v>
      </c>
      <c r="Z1065" s="308" t="s">
        <v>2898</v>
      </c>
    </row>
    <row r="1066" spans="2:26" hidden="1" outlineLevel="1" x14ac:dyDescent="0.3">
      <c r="B1066" s="308" t="s">
        <v>4076</v>
      </c>
      <c r="C1066" s="308" t="s">
        <v>2898</v>
      </c>
      <c r="D1066" s="308" t="s">
        <v>2898</v>
      </c>
      <c r="E1066" s="308" t="s">
        <v>2898</v>
      </c>
      <c r="F1066" s="308" t="s">
        <v>2898</v>
      </c>
      <c r="G1066" s="308" t="s">
        <v>2898</v>
      </c>
      <c r="H1066" s="308" t="s">
        <v>2898</v>
      </c>
      <c r="I1066" s="308" t="s">
        <v>2898</v>
      </c>
      <c r="J1066" s="308" t="s">
        <v>2898</v>
      </c>
      <c r="K1066" s="308" t="s">
        <v>2898</v>
      </c>
      <c r="L1066" s="308" t="s">
        <v>2898</v>
      </c>
      <c r="M1066" s="308" t="s">
        <v>2898</v>
      </c>
      <c r="N1066" s="308" t="s">
        <v>2898</v>
      </c>
      <c r="O1066" s="308" t="s">
        <v>2898</v>
      </c>
      <c r="P1066" s="308" t="s">
        <v>2898</v>
      </c>
      <c r="Q1066" s="308" t="s">
        <v>2898</v>
      </c>
      <c r="R1066" s="308" t="s">
        <v>2898</v>
      </c>
      <c r="S1066" s="308" t="s">
        <v>2898</v>
      </c>
      <c r="T1066" s="308" t="s">
        <v>2898</v>
      </c>
      <c r="U1066" s="308" t="s">
        <v>2898</v>
      </c>
      <c r="V1066" s="308" t="s">
        <v>2898</v>
      </c>
      <c r="W1066" s="308" t="s">
        <v>2898</v>
      </c>
      <c r="X1066" s="308" t="s">
        <v>2898</v>
      </c>
      <c r="Y1066" s="308" t="s">
        <v>2898</v>
      </c>
      <c r="Z1066" s="308" t="s">
        <v>2898</v>
      </c>
    </row>
    <row r="1067" spans="2:26" hidden="1" outlineLevel="1" x14ac:dyDescent="0.3">
      <c r="B1067" s="308" t="s">
        <v>4077</v>
      </c>
      <c r="C1067" s="308" t="s">
        <v>2898</v>
      </c>
      <c r="D1067" s="308" t="s">
        <v>2898</v>
      </c>
      <c r="E1067" s="308" t="s">
        <v>2898</v>
      </c>
      <c r="F1067" s="308" t="s">
        <v>2898</v>
      </c>
      <c r="G1067" s="308" t="s">
        <v>2898</v>
      </c>
      <c r="H1067" s="308" t="s">
        <v>2898</v>
      </c>
      <c r="I1067" s="308" t="s">
        <v>2898</v>
      </c>
      <c r="J1067" s="308" t="s">
        <v>2898</v>
      </c>
      <c r="K1067" s="308" t="s">
        <v>2898</v>
      </c>
      <c r="L1067" s="308" t="s">
        <v>2898</v>
      </c>
      <c r="M1067" s="308" t="s">
        <v>2898</v>
      </c>
      <c r="N1067" s="308" t="s">
        <v>2898</v>
      </c>
      <c r="O1067" s="308" t="s">
        <v>2898</v>
      </c>
      <c r="P1067" s="308" t="s">
        <v>2898</v>
      </c>
      <c r="Q1067" s="308" t="s">
        <v>2898</v>
      </c>
      <c r="R1067" s="308" t="s">
        <v>2898</v>
      </c>
      <c r="S1067" s="308" t="s">
        <v>2898</v>
      </c>
      <c r="T1067" s="308" t="s">
        <v>2898</v>
      </c>
      <c r="U1067" s="308" t="s">
        <v>2898</v>
      </c>
      <c r="V1067" s="308" t="s">
        <v>2898</v>
      </c>
      <c r="W1067" s="308" t="s">
        <v>2898</v>
      </c>
      <c r="X1067" s="308" t="s">
        <v>2898</v>
      </c>
      <c r="Y1067" s="308" t="s">
        <v>2898</v>
      </c>
      <c r="Z1067" s="308" t="s">
        <v>2898</v>
      </c>
    </row>
    <row r="1068" spans="2:26" hidden="1" outlineLevel="1" x14ac:dyDescent="0.3">
      <c r="B1068" s="308" t="s">
        <v>4078</v>
      </c>
      <c r="C1068" s="308" t="s">
        <v>2898</v>
      </c>
      <c r="D1068" s="308" t="s">
        <v>2898</v>
      </c>
      <c r="E1068" s="308" t="s">
        <v>2898</v>
      </c>
      <c r="F1068" s="308" t="s">
        <v>2898</v>
      </c>
      <c r="G1068" s="308" t="s">
        <v>2898</v>
      </c>
      <c r="H1068" s="308" t="s">
        <v>2898</v>
      </c>
      <c r="I1068" s="308" t="s">
        <v>2898</v>
      </c>
      <c r="J1068" s="308" t="s">
        <v>2898</v>
      </c>
      <c r="K1068" s="308" t="s">
        <v>2898</v>
      </c>
      <c r="L1068" s="308" t="s">
        <v>2898</v>
      </c>
      <c r="M1068" s="308" t="s">
        <v>2898</v>
      </c>
      <c r="N1068" s="308" t="s">
        <v>2898</v>
      </c>
      <c r="O1068" s="308" t="s">
        <v>2898</v>
      </c>
      <c r="P1068" s="308" t="s">
        <v>2898</v>
      </c>
      <c r="Q1068" s="308" t="s">
        <v>2898</v>
      </c>
      <c r="R1068" s="308" t="s">
        <v>2898</v>
      </c>
      <c r="S1068" s="308" t="s">
        <v>2898</v>
      </c>
      <c r="T1068" s="308" t="s">
        <v>2898</v>
      </c>
      <c r="U1068" s="308" t="s">
        <v>2898</v>
      </c>
      <c r="V1068" s="308" t="s">
        <v>2898</v>
      </c>
      <c r="W1068" s="308" t="s">
        <v>2898</v>
      </c>
      <c r="X1068" s="308" t="s">
        <v>2898</v>
      </c>
      <c r="Y1068" s="308" t="s">
        <v>2898</v>
      </c>
      <c r="Z1068" s="308" t="s">
        <v>2898</v>
      </c>
    </row>
    <row r="1069" spans="2:26" hidden="1" outlineLevel="1" x14ac:dyDescent="0.3">
      <c r="B1069" s="308" t="s">
        <v>4079</v>
      </c>
      <c r="C1069" s="308" t="s">
        <v>2898</v>
      </c>
      <c r="D1069" s="308" t="s">
        <v>2898</v>
      </c>
      <c r="E1069" s="308" t="s">
        <v>2898</v>
      </c>
      <c r="F1069" s="308" t="s">
        <v>2898</v>
      </c>
      <c r="G1069" s="308" t="s">
        <v>2898</v>
      </c>
      <c r="H1069" s="308" t="s">
        <v>2898</v>
      </c>
      <c r="I1069" s="308" t="s">
        <v>2898</v>
      </c>
      <c r="J1069" s="308" t="s">
        <v>2898</v>
      </c>
      <c r="K1069" s="308" t="s">
        <v>2898</v>
      </c>
      <c r="L1069" s="308" t="s">
        <v>2898</v>
      </c>
      <c r="M1069" s="308" t="s">
        <v>2898</v>
      </c>
      <c r="N1069" s="308" t="s">
        <v>2898</v>
      </c>
      <c r="O1069" s="308" t="s">
        <v>2898</v>
      </c>
      <c r="P1069" s="308" t="s">
        <v>2898</v>
      </c>
      <c r="Q1069" s="308" t="s">
        <v>2898</v>
      </c>
      <c r="R1069" s="308" t="s">
        <v>2898</v>
      </c>
      <c r="S1069" s="308" t="s">
        <v>2898</v>
      </c>
      <c r="T1069" s="308" t="s">
        <v>2898</v>
      </c>
      <c r="U1069" s="308" t="s">
        <v>2898</v>
      </c>
      <c r="V1069" s="308" t="s">
        <v>2898</v>
      </c>
      <c r="W1069" s="308" t="s">
        <v>2898</v>
      </c>
      <c r="X1069" s="308" t="s">
        <v>2898</v>
      </c>
      <c r="Y1069" s="308" t="s">
        <v>2898</v>
      </c>
      <c r="Z1069" s="308" t="s">
        <v>2898</v>
      </c>
    </row>
    <row r="1070" spans="2:26" hidden="1" outlineLevel="1" x14ac:dyDescent="0.3">
      <c r="B1070" s="308" t="s">
        <v>4080</v>
      </c>
      <c r="C1070" s="308" t="s">
        <v>2898</v>
      </c>
      <c r="D1070" s="308" t="s">
        <v>2898</v>
      </c>
      <c r="E1070" s="308" t="s">
        <v>2898</v>
      </c>
      <c r="F1070" s="308" t="s">
        <v>2898</v>
      </c>
      <c r="G1070" s="308" t="s">
        <v>2898</v>
      </c>
      <c r="H1070" s="308" t="s">
        <v>2898</v>
      </c>
      <c r="I1070" s="308" t="s">
        <v>2898</v>
      </c>
      <c r="J1070" s="308" t="s">
        <v>2898</v>
      </c>
      <c r="K1070" s="308" t="s">
        <v>2898</v>
      </c>
      <c r="L1070" s="308" t="s">
        <v>2898</v>
      </c>
      <c r="M1070" s="308" t="s">
        <v>2898</v>
      </c>
      <c r="N1070" s="308" t="s">
        <v>2898</v>
      </c>
      <c r="O1070" s="308" t="s">
        <v>2898</v>
      </c>
      <c r="P1070" s="308" t="s">
        <v>2898</v>
      </c>
      <c r="Q1070" s="308" t="s">
        <v>2898</v>
      </c>
      <c r="R1070" s="308" t="s">
        <v>2898</v>
      </c>
      <c r="S1070" s="308" t="s">
        <v>2898</v>
      </c>
      <c r="T1070" s="308" t="s">
        <v>2898</v>
      </c>
      <c r="U1070" s="308" t="s">
        <v>2898</v>
      </c>
      <c r="V1070" s="308" t="s">
        <v>2898</v>
      </c>
      <c r="W1070" s="308" t="s">
        <v>2898</v>
      </c>
      <c r="X1070" s="308" t="s">
        <v>2898</v>
      </c>
      <c r="Y1070" s="308" t="s">
        <v>2898</v>
      </c>
      <c r="Z1070" s="308" t="s">
        <v>2898</v>
      </c>
    </row>
    <row r="1071" spans="2:26" hidden="1" outlineLevel="1" x14ac:dyDescent="0.3">
      <c r="B1071" s="308" t="s">
        <v>4081</v>
      </c>
      <c r="C1071" s="308" t="s">
        <v>2898</v>
      </c>
      <c r="D1071" s="308" t="s">
        <v>2898</v>
      </c>
      <c r="E1071" s="308" t="s">
        <v>2898</v>
      </c>
      <c r="F1071" s="308" t="s">
        <v>2898</v>
      </c>
      <c r="G1071" s="308" t="s">
        <v>2898</v>
      </c>
      <c r="H1071" s="308" t="s">
        <v>2898</v>
      </c>
      <c r="I1071" s="308" t="s">
        <v>2898</v>
      </c>
      <c r="J1071" s="308" t="s">
        <v>2898</v>
      </c>
      <c r="K1071" s="308" t="s">
        <v>2898</v>
      </c>
      <c r="L1071" s="308" t="s">
        <v>2898</v>
      </c>
      <c r="M1071" s="308" t="s">
        <v>2898</v>
      </c>
      <c r="N1071" s="308" t="s">
        <v>2898</v>
      </c>
      <c r="O1071" s="308" t="s">
        <v>2898</v>
      </c>
      <c r="P1071" s="308" t="s">
        <v>2898</v>
      </c>
      <c r="Q1071" s="308" t="s">
        <v>2898</v>
      </c>
      <c r="R1071" s="308" t="s">
        <v>2898</v>
      </c>
      <c r="S1071" s="308" t="s">
        <v>2898</v>
      </c>
      <c r="T1071" s="308" t="s">
        <v>2898</v>
      </c>
      <c r="U1071" s="308" t="s">
        <v>2898</v>
      </c>
      <c r="V1071" s="308" t="s">
        <v>2898</v>
      </c>
      <c r="W1071" s="308" t="s">
        <v>2898</v>
      </c>
      <c r="X1071" s="308" t="s">
        <v>2898</v>
      </c>
      <c r="Y1071" s="308" t="s">
        <v>2898</v>
      </c>
      <c r="Z1071" s="308" t="s">
        <v>2898</v>
      </c>
    </row>
    <row r="1072" spans="2:26" hidden="1" outlineLevel="1" x14ac:dyDescent="0.3">
      <c r="B1072" s="308" t="s">
        <v>4082</v>
      </c>
      <c r="C1072" s="308" t="s">
        <v>2898</v>
      </c>
      <c r="D1072" s="308" t="s">
        <v>2898</v>
      </c>
      <c r="E1072" s="308" t="s">
        <v>2898</v>
      </c>
      <c r="F1072" s="308" t="s">
        <v>2898</v>
      </c>
      <c r="G1072" s="308" t="s">
        <v>2898</v>
      </c>
      <c r="H1072" s="308" t="s">
        <v>2898</v>
      </c>
      <c r="I1072" s="308" t="s">
        <v>2898</v>
      </c>
      <c r="J1072" s="308" t="s">
        <v>2898</v>
      </c>
      <c r="K1072" s="308" t="s">
        <v>2898</v>
      </c>
      <c r="L1072" s="308" t="s">
        <v>2898</v>
      </c>
      <c r="M1072" s="308" t="s">
        <v>2898</v>
      </c>
      <c r="N1072" s="308" t="s">
        <v>2898</v>
      </c>
      <c r="O1072" s="308" t="s">
        <v>2898</v>
      </c>
      <c r="P1072" s="308" t="s">
        <v>2898</v>
      </c>
      <c r="Q1072" s="308" t="s">
        <v>2898</v>
      </c>
      <c r="R1072" s="308" t="s">
        <v>2898</v>
      </c>
      <c r="S1072" s="308" t="s">
        <v>2898</v>
      </c>
      <c r="T1072" s="308" t="s">
        <v>2898</v>
      </c>
      <c r="U1072" s="308" t="s">
        <v>2898</v>
      </c>
      <c r="V1072" s="308" t="s">
        <v>2898</v>
      </c>
      <c r="W1072" s="308" t="s">
        <v>2898</v>
      </c>
      <c r="X1072" s="308" t="s">
        <v>2898</v>
      </c>
      <c r="Y1072" s="308" t="s">
        <v>2898</v>
      </c>
      <c r="Z1072" s="308" t="s">
        <v>2898</v>
      </c>
    </row>
    <row r="1073" spans="2:26" hidden="1" outlineLevel="1" x14ac:dyDescent="0.3"/>
    <row r="1074" spans="2:26" collapsed="1" x14ac:dyDescent="0.3">
      <c r="B1074" s="667" t="s">
        <v>2942</v>
      </c>
    </row>
    <row r="1075" spans="2:26" x14ac:dyDescent="0.3">
      <c r="B1075" s="308"/>
      <c r="C1075" s="308" t="s">
        <v>243</v>
      </c>
      <c r="D1075" s="308" t="s">
        <v>244</v>
      </c>
      <c r="E1075" s="308" t="s">
        <v>245</v>
      </c>
      <c r="F1075" s="308" t="s">
        <v>246</v>
      </c>
      <c r="G1075" s="308" t="s">
        <v>247</v>
      </c>
      <c r="H1075" s="308" t="s">
        <v>248</v>
      </c>
      <c r="I1075" s="308" t="s">
        <v>249</v>
      </c>
      <c r="J1075" s="308" t="s">
        <v>250</v>
      </c>
      <c r="K1075" s="308" t="s">
        <v>251</v>
      </c>
      <c r="L1075" s="308" t="s">
        <v>252</v>
      </c>
      <c r="M1075" s="308" t="s">
        <v>253</v>
      </c>
      <c r="N1075" s="308" t="s">
        <v>254</v>
      </c>
      <c r="O1075" s="308" t="s">
        <v>255</v>
      </c>
      <c r="P1075" s="308" t="s">
        <v>256</v>
      </c>
      <c r="Q1075" s="308" t="s">
        <v>257</v>
      </c>
      <c r="R1075" s="308" t="s">
        <v>258</v>
      </c>
      <c r="S1075" s="308" t="s">
        <v>259</v>
      </c>
      <c r="T1075" s="308" t="s">
        <v>260</v>
      </c>
      <c r="U1075" s="308" t="s">
        <v>261</v>
      </c>
      <c r="V1075" s="308" t="s">
        <v>262</v>
      </c>
      <c r="W1075" s="308" t="s">
        <v>263</v>
      </c>
      <c r="X1075" s="308" t="s">
        <v>264</v>
      </c>
      <c r="Y1075" s="308" t="s">
        <v>265</v>
      </c>
      <c r="Z1075" s="308" t="s">
        <v>266</v>
      </c>
    </row>
    <row r="1076" spans="2:26" hidden="1" outlineLevel="1" x14ac:dyDescent="0.3">
      <c r="B1076" s="308" t="s">
        <v>4083</v>
      </c>
      <c r="C1076" s="308" t="s">
        <v>2898</v>
      </c>
      <c r="D1076" s="308" t="s">
        <v>2898</v>
      </c>
      <c r="E1076" s="308" t="s">
        <v>2898</v>
      </c>
      <c r="F1076" s="308" t="s">
        <v>2898</v>
      </c>
      <c r="G1076" s="308" t="s">
        <v>2898</v>
      </c>
      <c r="H1076" s="308" t="s">
        <v>2898</v>
      </c>
      <c r="I1076" s="308" t="s">
        <v>2898</v>
      </c>
      <c r="J1076" s="308" t="s">
        <v>2898</v>
      </c>
      <c r="K1076" s="308" t="s">
        <v>2898</v>
      </c>
      <c r="L1076" s="308" t="s">
        <v>2898</v>
      </c>
      <c r="M1076" s="308" t="s">
        <v>2898</v>
      </c>
      <c r="N1076" s="308" t="s">
        <v>2898</v>
      </c>
      <c r="O1076" s="308" t="s">
        <v>2898</v>
      </c>
      <c r="P1076" s="308" t="s">
        <v>2898</v>
      </c>
      <c r="Q1076" s="308" t="s">
        <v>2898</v>
      </c>
      <c r="R1076" s="308" t="s">
        <v>2898</v>
      </c>
      <c r="S1076" s="308" t="s">
        <v>2898</v>
      </c>
      <c r="T1076" s="308" t="s">
        <v>2898</v>
      </c>
      <c r="U1076" s="308" t="s">
        <v>2898</v>
      </c>
      <c r="V1076" s="308" t="s">
        <v>2898</v>
      </c>
      <c r="W1076" s="308" t="s">
        <v>2898</v>
      </c>
      <c r="X1076" s="308" t="s">
        <v>2898</v>
      </c>
      <c r="Y1076" s="308" t="s">
        <v>2898</v>
      </c>
      <c r="Z1076" s="308" t="s">
        <v>2898</v>
      </c>
    </row>
    <row r="1077" spans="2:26" hidden="1" outlineLevel="1" x14ac:dyDescent="0.3">
      <c r="B1077" s="308" t="s">
        <v>4084</v>
      </c>
      <c r="C1077" s="308" t="s">
        <v>2898</v>
      </c>
      <c r="D1077" s="308" t="s">
        <v>2898</v>
      </c>
      <c r="E1077" s="308" t="s">
        <v>2898</v>
      </c>
      <c r="F1077" s="308" t="s">
        <v>2898</v>
      </c>
      <c r="G1077" s="308" t="s">
        <v>2898</v>
      </c>
      <c r="H1077" s="308" t="s">
        <v>2898</v>
      </c>
      <c r="I1077" s="308" t="s">
        <v>2898</v>
      </c>
      <c r="J1077" s="308" t="s">
        <v>2898</v>
      </c>
      <c r="K1077" s="308" t="s">
        <v>2898</v>
      </c>
      <c r="L1077" s="308" t="s">
        <v>2898</v>
      </c>
      <c r="M1077" s="308" t="s">
        <v>2898</v>
      </c>
      <c r="N1077" s="308" t="s">
        <v>2898</v>
      </c>
      <c r="O1077" s="308" t="s">
        <v>2898</v>
      </c>
      <c r="P1077" s="308" t="s">
        <v>2898</v>
      </c>
      <c r="Q1077" s="308" t="s">
        <v>2898</v>
      </c>
      <c r="R1077" s="308" t="s">
        <v>2898</v>
      </c>
      <c r="S1077" s="308" t="s">
        <v>2898</v>
      </c>
      <c r="T1077" s="308" t="s">
        <v>2898</v>
      </c>
      <c r="U1077" s="308" t="s">
        <v>2898</v>
      </c>
      <c r="V1077" s="308" t="s">
        <v>2898</v>
      </c>
      <c r="W1077" s="308" t="s">
        <v>2898</v>
      </c>
      <c r="X1077" s="308" t="s">
        <v>2898</v>
      </c>
      <c r="Y1077" s="308" t="s">
        <v>2898</v>
      </c>
      <c r="Z1077" s="308" t="s">
        <v>2898</v>
      </c>
    </row>
    <row r="1078" spans="2:26" hidden="1" outlineLevel="1" x14ac:dyDescent="0.3">
      <c r="B1078" s="308" t="s">
        <v>4085</v>
      </c>
      <c r="C1078" s="308" t="s">
        <v>2898</v>
      </c>
      <c r="D1078" s="308" t="s">
        <v>2898</v>
      </c>
      <c r="E1078" s="308" t="s">
        <v>2898</v>
      </c>
      <c r="F1078" s="308" t="s">
        <v>2898</v>
      </c>
      <c r="G1078" s="308" t="s">
        <v>2898</v>
      </c>
      <c r="H1078" s="308" t="s">
        <v>2898</v>
      </c>
      <c r="I1078" s="308" t="s">
        <v>2898</v>
      </c>
      <c r="J1078" s="308" t="s">
        <v>2898</v>
      </c>
      <c r="K1078" s="308" t="s">
        <v>2898</v>
      </c>
      <c r="L1078" s="308" t="s">
        <v>2898</v>
      </c>
      <c r="M1078" s="308" t="s">
        <v>2898</v>
      </c>
      <c r="N1078" s="308" t="s">
        <v>2898</v>
      </c>
      <c r="O1078" s="308" t="s">
        <v>2898</v>
      </c>
      <c r="P1078" s="308" t="s">
        <v>2898</v>
      </c>
      <c r="Q1078" s="308" t="s">
        <v>2898</v>
      </c>
      <c r="R1078" s="308" t="s">
        <v>2898</v>
      </c>
      <c r="S1078" s="308" t="s">
        <v>2898</v>
      </c>
      <c r="T1078" s="308" t="s">
        <v>2898</v>
      </c>
      <c r="U1078" s="308" t="s">
        <v>2898</v>
      </c>
      <c r="V1078" s="308" t="s">
        <v>2898</v>
      </c>
      <c r="W1078" s="308" t="s">
        <v>2898</v>
      </c>
      <c r="X1078" s="308" t="s">
        <v>2898</v>
      </c>
      <c r="Y1078" s="308" t="s">
        <v>2898</v>
      </c>
      <c r="Z1078" s="308" t="s">
        <v>2898</v>
      </c>
    </row>
    <row r="1079" spans="2:26" hidden="1" outlineLevel="1" x14ac:dyDescent="0.3">
      <c r="B1079" s="308" t="s">
        <v>4086</v>
      </c>
      <c r="C1079" s="308" t="s">
        <v>2898</v>
      </c>
      <c r="D1079" s="308" t="s">
        <v>2898</v>
      </c>
      <c r="E1079" s="308" t="s">
        <v>2898</v>
      </c>
      <c r="F1079" s="308" t="s">
        <v>2898</v>
      </c>
      <c r="G1079" s="308" t="s">
        <v>2898</v>
      </c>
      <c r="H1079" s="308" t="s">
        <v>2898</v>
      </c>
      <c r="I1079" s="308" t="s">
        <v>2898</v>
      </c>
      <c r="J1079" s="308" t="s">
        <v>2898</v>
      </c>
      <c r="K1079" s="308" t="s">
        <v>2898</v>
      </c>
      <c r="L1079" s="308" t="s">
        <v>2898</v>
      </c>
      <c r="M1079" s="308" t="s">
        <v>2898</v>
      </c>
      <c r="N1079" s="308" t="s">
        <v>2898</v>
      </c>
      <c r="O1079" s="308" t="s">
        <v>2898</v>
      </c>
      <c r="P1079" s="308" t="s">
        <v>2898</v>
      </c>
      <c r="Q1079" s="308" t="s">
        <v>2898</v>
      </c>
      <c r="R1079" s="308" t="s">
        <v>2898</v>
      </c>
      <c r="S1079" s="308" t="s">
        <v>2898</v>
      </c>
      <c r="T1079" s="308" t="s">
        <v>2898</v>
      </c>
      <c r="U1079" s="308" t="s">
        <v>2898</v>
      </c>
      <c r="V1079" s="308" t="s">
        <v>2898</v>
      </c>
      <c r="W1079" s="308" t="s">
        <v>2898</v>
      </c>
      <c r="X1079" s="308" t="s">
        <v>2898</v>
      </c>
      <c r="Y1079" s="308" t="s">
        <v>2898</v>
      </c>
      <c r="Z1079" s="308" t="s">
        <v>2898</v>
      </c>
    </row>
    <row r="1080" spans="2:26" hidden="1" outlineLevel="1" x14ac:dyDescent="0.3">
      <c r="B1080" s="308" t="s">
        <v>4087</v>
      </c>
      <c r="C1080" s="308" t="s">
        <v>2898</v>
      </c>
      <c r="D1080" s="308" t="s">
        <v>2898</v>
      </c>
      <c r="E1080" s="308" t="s">
        <v>2898</v>
      </c>
      <c r="F1080" s="308" t="s">
        <v>2898</v>
      </c>
      <c r="G1080" s="308" t="s">
        <v>2898</v>
      </c>
      <c r="H1080" s="308" t="s">
        <v>2898</v>
      </c>
      <c r="I1080" s="308" t="s">
        <v>2898</v>
      </c>
      <c r="J1080" s="308" t="s">
        <v>2898</v>
      </c>
      <c r="K1080" s="308" t="s">
        <v>2898</v>
      </c>
      <c r="L1080" s="308" t="s">
        <v>2898</v>
      </c>
      <c r="M1080" s="308" t="s">
        <v>2898</v>
      </c>
      <c r="N1080" s="308" t="s">
        <v>2898</v>
      </c>
      <c r="O1080" s="308" t="s">
        <v>2898</v>
      </c>
      <c r="P1080" s="308" t="s">
        <v>2898</v>
      </c>
      <c r="Q1080" s="308" t="s">
        <v>2898</v>
      </c>
      <c r="R1080" s="308" t="s">
        <v>2898</v>
      </c>
      <c r="S1080" s="308" t="s">
        <v>2898</v>
      </c>
      <c r="T1080" s="308" t="s">
        <v>2898</v>
      </c>
      <c r="U1080" s="308" t="s">
        <v>2898</v>
      </c>
      <c r="V1080" s="308" t="s">
        <v>2898</v>
      </c>
      <c r="W1080" s="308" t="s">
        <v>2898</v>
      </c>
      <c r="X1080" s="308" t="s">
        <v>2898</v>
      </c>
      <c r="Y1080" s="308" t="s">
        <v>2898</v>
      </c>
      <c r="Z1080" s="308" t="s">
        <v>2898</v>
      </c>
    </row>
    <row r="1081" spans="2:26" hidden="1" outlineLevel="1" x14ac:dyDescent="0.3">
      <c r="B1081" s="308" t="s">
        <v>4088</v>
      </c>
      <c r="C1081" s="308" t="s">
        <v>2898</v>
      </c>
      <c r="D1081" s="308" t="s">
        <v>2898</v>
      </c>
      <c r="E1081" s="308" t="s">
        <v>2898</v>
      </c>
      <c r="F1081" s="308" t="s">
        <v>2898</v>
      </c>
      <c r="G1081" s="308" t="s">
        <v>2898</v>
      </c>
      <c r="H1081" s="308" t="s">
        <v>2898</v>
      </c>
      <c r="I1081" s="308" t="s">
        <v>2898</v>
      </c>
      <c r="J1081" s="308" t="s">
        <v>2898</v>
      </c>
      <c r="K1081" s="308" t="s">
        <v>2898</v>
      </c>
      <c r="L1081" s="308" t="s">
        <v>2898</v>
      </c>
      <c r="M1081" s="308" t="s">
        <v>2898</v>
      </c>
      <c r="N1081" s="308" t="s">
        <v>2898</v>
      </c>
      <c r="O1081" s="308" t="s">
        <v>2898</v>
      </c>
      <c r="P1081" s="308" t="s">
        <v>2898</v>
      </c>
      <c r="Q1081" s="308" t="s">
        <v>2898</v>
      </c>
      <c r="R1081" s="308" t="s">
        <v>2898</v>
      </c>
      <c r="S1081" s="308" t="s">
        <v>2898</v>
      </c>
      <c r="T1081" s="308" t="s">
        <v>2898</v>
      </c>
      <c r="U1081" s="308" t="s">
        <v>2898</v>
      </c>
      <c r="V1081" s="308" t="s">
        <v>2898</v>
      </c>
      <c r="W1081" s="308" t="s">
        <v>2898</v>
      </c>
      <c r="X1081" s="308" t="s">
        <v>2898</v>
      </c>
      <c r="Y1081" s="308" t="s">
        <v>2898</v>
      </c>
      <c r="Z1081" s="308" t="s">
        <v>2898</v>
      </c>
    </row>
    <row r="1082" spans="2:26" hidden="1" outlineLevel="1" x14ac:dyDescent="0.3">
      <c r="B1082" s="308" t="s">
        <v>4089</v>
      </c>
      <c r="C1082" s="308" t="s">
        <v>2898</v>
      </c>
      <c r="D1082" s="308" t="s">
        <v>2898</v>
      </c>
      <c r="E1082" s="308" t="s">
        <v>2898</v>
      </c>
      <c r="F1082" s="308" t="s">
        <v>2898</v>
      </c>
      <c r="G1082" s="308" t="s">
        <v>2898</v>
      </c>
      <c r="H1082" s="308" t="s">
        <v>2898</v>
      </c>
      <c r="I1082" s="308" t="s">
        <v>2898</v>
      </c>
      <c r="J1082" s="308" t="s">
        <v>2898</v>
      </c>
      <c r="K1082" s="308" t="s">
        <v>2898</v>
      </c>
      <c r="L1082" s="308" t="s">
        <v>2898</v>
      </c>
      <c r="M1082" s="308" t="s">
        <v>2898</v>
      </c>
      <c r="N1082" s="308" t="s">
        <v>2898</v>
      </c>
      <c r="O1082" s="308" t="s">
        <v>2898</v>
      </c>
      <c r="P1082" s="308" t="s">
        <v>2898</v>
      </c>
      <c r="Q1082" s="308" t="s">
        <v>2898</v>
      </c>
      <c r="R1082" s="308" t="s">
        <v>2898</v>
      </c>
      <c r="S1082" s="308" t="s">
        <v>2898</v>
      </c>
      <c r="T1082" s="308" t="s">
        <v>2898</v>
      </c>
      <c r="U1082" s="308" t="s">
        <v>2898</v>
      </c>
      <c r="V1082" s="308" t="s">
        <v>2898</v>
      </c>
      <c r="W1082" s="308" t="s">
        <v>2898</v>
      </c>
      <c r="X1082" s="308" t="s">
        <v>2898</v>
      </c>
      <c r="Y1082" s="308" t="s">
        <v>2898</v>
      </c>
      <c r="Z1082" s="308" t="s">
        <v>2898</v>
      </c>
    </row>
    <row r="1083" spans="2:26" hidden="1" outlineLevel="1" x14ac:dyDescent="0.3">
      <c r="B1083" s="308" t="s">
        <v>4090</v>
      </c>
      <c r="C1083" s="308" t="s">
        <v>2898</v>
      </c>
      <c r="D1083" s="308" t="s">
        <v>2898</v>
      </c>
      <c r="E1083" s="308" t="s">
        <v>2898</v>
      </c>
      <c r="F1083" s="308" t="s">
        <v>2898</v>
      </c>
      <c r="G1083" s="308" t="s">
        <v>2898</v>
      </c>
      <c r="H1083" s="308" t="s">
        <v>2898</v>
      </c>
      <c r="I1083" s="308" t="s">
        <v>2898</v>
      </c>
      <c r="J1083" s="308" t="s">
        <v>2898</v>
      </c>
      <c r="K1083" s="308" t="s">
        <v>2898</v>
      </c>
      <c r="L1083" s="308" t="s">
        <v>2898</v>
      </c>
      <c r="M1083" s="308" t="s">
        <v>2898</v>
      </c>
      <c r="N1083" s="308" t="s">
        <v>2898</v>
      </c>
      <c r="O1083" s="308" t="s">
        <v>2898</v>
      </c>
      <c r="P1083" s="308" t="s">
        <v>2898</v>
      </c>
      <c r="Q1083" s="308" t="s">
        <v>2898</v>
      </c>
      <c r="R1083" s="308" t="s">
        <v>2898</v>
      </c>
      <c r="S1083" s="308" t="s">
        <v>2898</v>
      </c>
      <c r="T1083" s="308" t="s">
        <v>2898</v>
      </c>
      <c r="U1083" s="308" t="s">
        <v>2898</v>
      </c>
      <c r="V1083" s="308" t="s">
        <v>2898</v>
      </c>
      <c r="W1083" s="308" t="s">
        <v>2898</v>
      </c>
      <c r="X1083" s="308" t="s">
        <v>2898</v>
      </c>
      <c r="Y1083" s="308" t="s">
        <v>2898</v>
      </c>
      <c r="Z1083" s="308" t="s">
        <v>2898</v>
      </c>
    </row>
    <row r="1084" spans="2:26" hidden="1" outlineLevel="1" x14ac:dyDescent="0.3">
      <c r="B1084" s="308" t="s">
        <v>4091</v>
      </c>
      <c r="C1084" s="308" t="s">
        <v>2898</v>
      </c>
      <c r="D1084" s="308" t="s">
        <v>2898</v>
      </c>
      <c r="E1084" s="308" t="s">
        <v>2898</v>
      </c>
      <c r="F1084" s="308" t="s">
        <v>2898</v>
      </c>
      <c r="G1084" s="308" t="s">
        <v>2898</v>
      </c>
      <c r="H1084" s="308" t="s">
        <v>2898</v>
      </c>
      <c r="I1084" s="308" t="s">
        <v>2898</v>
      </c>
      <c r="J1084" s="308" t="s">
        <v>2898</v>
      </c>
      <c r="K1084" s="308" t="s">
        <v>2898</v>
      </c>
      <c r="L1084" s="308" t="s">
        <v>2898</v>
      </c>
      <c r="M1084" s="308" t="s">
        <v>2898</v>
      </c>
      <c r="N1084" s="308" t="s">
        <v>2898</v>
      </c>
      <c r="O1084" s="308" t="s">
        <v>2898</v>
      </c>
      <c r="P1084" s="308" t="s">
        <v>2898</v>
      </c>
      <c r="Q1084" s="308" t="s">
        <v>2898</v>
      </c>
      <c r="R1084" s="308" t="s">
        <v>2898</v>
      </c>
      <c r="S1084" s="308" t="s">
        <v>2898</v>
      </c>
      <c r="T1084" s="308" t="s">
        <v>2898</v>
      </c>
      <c r="U1084" s="308" t="s">
        <v>2898</v>
      </c>
      <c r="V1084" s="308" t="s">
        <v>2898</v>
      </c>
      <c r="W1084" s="308" t="s">
        <v>2898</v>
      </c>
      <c r="X1084" s="308" t="s">
        <v>2898</v>
      </c>
      <c r="Y1084" s="308" t="s">
        <v>2898</v>
      </c>
      <c r="Z1084" s="308" t="s">
        <v>2898</v>
      </c>
    </row>
    <row r="1085" spans="2:26" hidden="1" outlineLevel="1" x14ac:dyDescent="0.3">
      <c r="B1085" s="308" t="s">
        <v>4092</v>
      </c>
      <c r="C1085" s="308" t="s">
        <v>2898</v>
      </c>
      <c r="D1085" s="308" t="s">
        <v>2898</v>
      </c>
      <c r="E1085" s="308" t="s">
        <v>2898</v>
      </c>
      <c r="F1085" s="308" t="s">
        <v>2898</v>
      </c>
      <c r="G1085" s="308" t="s">
        <v>2898</v>
      </c>
      <c r="H1085" s="308" t="s">
        <v>2898</v>
      </c>
      <c r="I1085" s="308" t="s">
        <v>2898</v>
      </c>
      <c r="J1085" s="308" t="s">
        <v>2898</v>
      </c>
      <c r="K1085" s="308" t="s">
        <v>2898</v>
      </c>
      <c r="L1085" s="308" t="s">
        <v>2898</v>
      </c>
      <c r="M1085" s="308" t="s">
        <v>2898</v>
      </c>
      <c r="N1085" s="308" t="s">
        <v>2898</v>
      </c>
      <c r="O1085" s="308" t="s">
        <v>2898</v>
      </c>
      <c r="P1085" s="308" t="s">
        <v>2898</v>
      </c>
      <c r="Q1085" s="308" t="s">
        <v>2898</v>
      </c>
      <c r="R1085" s="308" t="s">
        <v>2898</v>
      </c>
      <c r="S1085" s="308" t="s">
        <v>2898</v>
      </c>
      <c r="T1085" s="308" t="s">
        <v>2898</v>
      </c>
      <c r="U1085" s="308" t="s">
        <v>2898</v>
      </c>
      <c r="V1085" s="308" t="s">
        <v>2898</v>
      </c>
      <c r="W1085" s="308" t="s">
        <v>2898</v>
      </c>
      <c r="X1085" s="308" t="s">
        <v>2898</v>
      </c>
      <c r="Y1085" s="308" t="s">
        <v>2898</v>
      </c>
      <c r="Z1085" s="308" t="s">
        <v>2898</v>
      </c>
    </row>
    <row r="1086" spans="2:26" hidden="1" outlineLevel="1" x14ac:dyDescent="0.3">
      <c r="B1086" s="308" t="s">
        <v>4093</v>
      </c>
      <c r="C1086" s="308" t="s">
        <v>2898</v>
      </c>
      <c r="D1086" s="308" t="s">
        <v>2898</v>
      </c>
      <c r="E1086" s="308" t="s">
        <v>2898</v>
      </c>
      <c r="F1086" s="308" t="s">
        <v>2898</v>
      </c>
      <c r="G1086" s="308" t="s">
        <v>2898</v>
      </c>
      <c r="H1086" s="308" t="s">
        <v>2898</v>
      </c>
      <c r="I1086" s="308" t="s">
        <v>2898</v>
      </c>
      <c r="J1086" s="308" t="s">
        <v>2898</v>
      </c>
      <c r="K1086" s="308" t="s">
        <v>2898</v>
      </c>
      <c r="L1086" s="308" t="s">
        <v>2898</v>
      </c>
      <c r="M1086" s="308" t="s">
        <v>2898</v>
      </c>
      <c r="N1086" s="308" t="s">
        <v>2898</v>
      </c>
      <c r="O1086" s="308" t="s">
        <v>2898</v>
      </c>
      <c r="P1086" s="308" t="s">
        <v>2898</v>
      </c>
      <c r="Q1086" s="308" t="s">
        <v>2898</v>
      </c>
      <c r="R1086" s="308" t="s">
        <v>2898</v>
      </c>
      <c r="S1086" s="308" t="s">
        <v>2898</v>
      </c>
      <c r="T1086" s="308" t="s">
        <v>2898</v>
      </c>
      <c r="U1086" s="308" t="s">
        <v>2898</v>
      </c>
      <c r="V1086" s="308" t="s">
        <v>2898</v>
      </c>
      <c r="W1086" s="308" t="s">
        <v>2898</v>
      </c>
      <c r="X1086" s="308" t="s">
        <v>2898</v>
      </c>
      <c r="Y1086" s="308" t="s">
        <v>2898</v>
      </c>
      <c r="Z1086" s="308" t="s">
        <v>2898</v>
      </c>
    </row>
    <row r="1087" spans="2:26" hidden="1" outlineLevel="1" x14ac:dyDescent="0.3"/>
    <row r="1088" spans="2:26" collapsed="1" x14ac:dyDescent="0.3">
      <c r="B1088" s="667" t="s">
        <v>4094</v>
      </c>
    </row>
    <row r="1089" spans="2:26" x14ac:dyDescent="0.3">
      <c r="B1089" s="308"/>
      <c r="C1089" s="308" t="s">
        <v>243</v>
      </c>
      <c r="D1089" s="308" t="s">
        <v>244</v>
      </c>
      <c r="E1089" s="308" t="s">
        <v>245</v>
      </c>
      <c r="F1089" s="308" t="s">
        <v>246</v>
      </c>
      <c r="G1089" s="308" t="s">
        <v>247</v>
      </c>
      <c r="H1089" s="308" t="s">
        <v>248</v>
      </c>
      <c r="I1089" s="308" t="s">
        <v>249</v>
      </c>
      <c r="J1089" s="308" t="s">
        <v>250</v>
      </c>
      <c r="K1089" s="308" t="s">
        <v>251</v>
      </c>
      <c r="L1089" s="308" t="s">
        <v>252</v>
      </c>
      <c r="M1089" s="308" t="s">
        <v>253</v>
      </c>
      <c r="N1089" s="308" t="s">
        <v>254</v>
      </c>
      <c r="O1089" s="308" t="s">
        <v>255</v>
      </c>
      <c r="P1089" s="308" t="s">
        <v>256</v>
      </c>
      <c r="Q1089" s="308" t="s">
        <v>257</v>
      </c>
      <c r="R1089" s="308" t="s">
        <v>258</v>
      </c>
      <c r="S1089" s="308" t="s">
        <v>259</v>
      </c>
      <c r="T1089" s="308" t="s">
        <v>260</v>
      </c>
      <c r="U1089" s="308" t="s">
        <v>261</v>
      </c>
      <c r="V1089" s="308" t="s">
        <v>262</v>
      </c>
      <c r="W1089" s="308" t="s">
        <v>263</v>
      </c>
      <c r="X1089" s="308" t="s">
        <v>264</v>
      </c>
      <c r="Y1089" s="308" t="s">
        <v>265</v>
      </c>
      <c r="Z1089" s="308" t="s">
        <v>266</v>
      </c>
    </row>
    <row r="1090" spans="2:26" hidden="1" outlineLevel="1" x14ac:dyDescent="0.3">
      <c r="B1090" s="308" t="s">
        <v>4095</v>
      </c>
      <c r="C1090" s="308" t="s">
        <v>2898</v>
      </c>
      <c r="D1090" s="308" t="s">
        <v>2898</v>
      </c>
      <c r="E1090" s="308" t="s">
        <v>2898</v>
      </c>
      <c r="F1090" s="308" t="s">
        <v>2898</v>
      </c>
      <c r="G1090" s="308" t="s">
        <v>2898</v>
      </c>
      <c r="H1090" s="308" t="s">
        <v>2898</v>
      </c>
      <c r="I1090" s="308" t="s">
        <v>2898</v>
      </c>
      <c r="J1090" s="308" t="s">
        <v>2898</v>
      </c>
      <c r="K1090" s="308" t="s">
        <v>2898</v>
      </c>
      <c r="L1090" s="308" t="s">
        <v>2898</v>
      </c>
      <c r="M1090" s="308" t="s">
        <v>2898</v>
      </c>
      <c r="N1090" s="308" t="s">
        <v>2898</v>
      </c>
      <c r="O1090" s="308" t="s">
        <v>2898</v>
      </c>
      <c r="P1090" s="308" t="s">
        <v>2898</v>
      </c>
      <c r="Q1090" s="308" t="s">
        <v>2898</v>
      </c>
      <c r="R1090" s="308" t="s">
        <v>2898</v>
      </c>
      <c r="S1090" s="308" t="s">
        <v>2898</v>
      </c>
      <c r="T1090" s="308" t="s">
        <v>2898</v>
      </c>
      <c r="U1090" s="308" t="s">
        <v>2898</v>
      </c>
      <c r="V1090" s="308" t="s">
        <v>2898</v>
      </c>
      <c r="W1090" s="308" t="s">
        <v>2898</v>
      </c>
      <c r="X1090" s="308" t="s">
        <v>2898</v>
      </c>
      <c r="Y1090" s="308" t="s">
        <v>2898</v>
      </c>
      <c r="Z1090" s="308" t="s">
        <v>2898</v>
      </c>
    </row>
    <row r="1091" spans="2:26" hidden="1" outlineLevel="1" x14ac:dyDescent="0.3">
      <c r="B1091" s="308" t="s">
        <v>4096</v>
      </c>
      <c r="C1091" s="308" t="s">
        <v>2898</v>
      </c>
      <c r="D1091" s="308" t="s">
        <v>2898</v>
      </c>
      <c r="E1091" s="308" t="s">
        <v>2898</v>
      </c>
      <c r="F1091" s="308" t="s">
        <v>2898</v>
      </c>
      <c r="G1091" s="308" t="s">
        <v>2898</v>
      </c>
      <c r="H1091" s="308" t="s">
        <v>2898</v>
      </c>
      <c r="I1091" s="308" t="s">
        <v>2898</v>
      </c>
      <c r="J1091" s="308" t="s">
        <v>2898</v>
      </c>
      <c r="K1091" s="308" t="s">
        <v>2898</v>
      </c>
      <c r="L1091" s="308" t="s">
        <v>2898</v>
      </c>
      <c r="M1091" s="308" t="s">
        <v>2898</v>
      </c>
      <c r="N1091" s="308" t="s">
        <v>2898</v>
      </c>
      <c r="O1091" s="308" t="s">
        <v>2898</v>
      </c>
      <c r="P1091" s="308" t="s">
        <v>2898</v>
      </c>
      <c r="Q1091" s="308" t="s">
        <v>2898</v>
      </c>
      <c r="R1091" s="308" t="s">
        <v>2898</v>
      </c>
      <c r="S1091" s="308" t="s">
        <v>2898</v>
      </c>
      <c r="T1091" s="308" t="s">
        <v>2898</v>
      </c>
      <c r="U1091" s="308" t="s">
        <v>2898</v>
      </c>
      <c r="V1091" s="308" t="s">
        <v>2898</v>
      </c>
      <c r="W1091" s="308" t="s">
        <v>2898</v>
      </c>
      <c r="X1091" s="308" t="s">
        <v>2898</v>
      </c>
      <c r="Y1091" s="308" t="s">
        <v>2898</v>
      </c>
      <c r="Z1091" s="308" t="s">
        <v>2898</v>
      </c>
    </row>
    <row r="1092" spans="2:26" hidden="1" outlineLevel="1" x14ac:dyDescent="0.3">
      <c r="B1092" s="308" t="s">
        <v>4097</v>
      </c>
      <c r="C1092" s="308" t="s">
        <v>2898</v>
      </c>
      <c r="D1092" s="308" t="s">
        <v>2898</v>
      </c>
      <c r="E1092" s="308" t="s">
        <v>2898</v>
      </c>
      <c r="F1092" s="308" t="s">
        <v>2898</v>
      </c>
      <c r="G1092" s="308" t="s">
        <v>2898</v>
      </c>
      <c r="H1092" s="308" t="s">
        <v>2898</v>
      </c>
      <c r="I1092" s="308" t="s">
        <v>2898</v>
      </c>
      <c r="J1092" s="308" t="s">
        <v>2898</v>
      </c>
      <c r="K1092" s="308" t="s">
        <v>2898</v>
      </c>
      <c r="L1092" s="308" t="s">
        <v>2898</v>
      </c>
      <c r="M1092" s="308" t="s">
        <v>2898</v>
      </c>
      <c r="N1092" s="308" t="s">
        <v>2898</v>
      </c>
      <c r="O1092" s="308" t="s">
        <v>2898</v>
      </c>
      <c r="P1092" s="308" t="s">
        <v>2898</v>
      </c>
      <c r="Q1092" s="308" t="s">
        <v>2898</v>
      </c>
      <c r="R1092" s="308" t="s">
        <v>2898</v>
      </c>
      <c r="S1092" s="308" t="s">
        <v>2898</v>
      </c>
      <c r="T1092" s="308" t="s">
        <v>2898</v>
      </c>
      <c r="U1092" s="308" t="s">
        <v>2898</v>
      </c>
      <c r="V1092" s="308" t="s">
        <v>2898</v>
      </c>
      <c r="W1092" s="308" t="s">
        <v>2898</v>
      </c>
      <c r="X1092" s="308" t="s">
        <v>2898</v>
      </c>
      <c r="Y1092" s="308" t="s">
        <v>2898</v>
      </c>
      <c r="Z1092" s="308" t="s">
        <v>2898</v>
      </c>
    </row>
    <row r="1093" spans="2:26" hidden="1" outlineLevel="1" x14ac:dyDescent="0.3">
      <c r="B1093" s="308" t="s">
        <v>4098</v>
      </c>
      <c r="C1093" s="308" t="s">
        <v>2898</v>
      </c>
      <c r="D1093" s="308" t="s">
        <v>2898</v>
      </c>
      <c r="E1093" s="308" t="s">
        <v>2898</v>
      </c>
      <c r="F1093" s="308" t="s">
        <v>2898</v>
      </c>
      <c r="G1093" s="308" t="s">
        <v>2898</v>
      </c>
      <c r="H1093" s="308" t="s">
        <v>2898</v>
      </c>
      <c r="I1093" s="308" t="s">
        <v>2898</v>
      </c>
      <c r="J1093" s="308" t="s">
        <v>2898</v>
      </c>
      <c r="K1093" s="308" t="s">
        <v>2898</v>
      </c>
      <c r="L1093" s="308" t="s">
        <v>2898</v>
      </c>
      <c r="M1093" s="308" t="s">
        <v>2898</v>
      </c>
      <c r="N1093" s="308" t="s">
        <v>2898</v>
      </c>
      <c r="O1093" s="308" t="s">
        <v>2898</v>
      </c>
      <c r="P1093" s="308" t="s">
        <v>2898</v>
      </c>
      <c r="Q1093" s="308" t="s">
        <v>2898</v>
      </c>
      <c r="R1093" s="308" t="s">
        <v>2898</v>
      </c>
      <c r="S1093" s="308" t="s">
        <v>2898</v>
      </c>
      <c r="T1093" s="308" t="s">
        <v>2898</v>
      </c>
      <c r="U1093" s="308" t="s">
        <v>2898</v>
      </c>
      <c r="V1093" s="308" t="s">
        <v>2898</v>
      </c>
      <c r="W1093" s="308" t="s">
        <v>2898</v>
      </c>
      <c r="X1093" s="308" t="s">
        <v>2898</v>
      </c>
      <c r="Y1093" s="308" t="s">
        <v>2898</v>
      </c>
      <c r="Z1093" s="308" t="s">
        <v>2898</v>
      </c>
    </row>
    <row r="1094" spans="2:26" hidden="1" outlineLevel="1" x14ac:dyDescent="0.3">
      <c r="B1094" s="308" t="s">
        <v>4099</v>
      </c>
      <c r="C1094" s="308" t="s">
        <v>2898</v>
      </c>
      <c r="D1094" s="308" t="s">
        <v>2898</v>
      </c>
      <c r="E1094" s="308" t="s">
        <v>2898</v>
      </c>
      <c r="F1094" s="308" t="s">
        <v>2898</v>
      </c>
      <c r="G1094" s="308" t="s">
        <v>2898</v>
      </c>
      <c r="H1094" s="308" t="s">
        <v>2898</v>
      </c>
      <c r="I1094" s="308" t="s">
        <v>2898</v>
      </c>
      <c r="J1094" s="308" t="s">
        <v>2898</v>
      </c>
      <c r="K1094" s="308" t="s">
        <v>2898</v>
      </c>
      <c r="L1094" s="308" t="s">
        <v>2898</v>
      </c>
      <c r="M1094" s="308" t="s">
        <v>2898</v>
      </c>
      <c r="N1094" s="308" t="s">
        <v>2898</v>
      </c>
      <c r="O1094" s="308" t="s">
        <v>2898</v>
      </c>
      <c r="P1094" s="308" t="s">
        <v>2898</v>
      </c>
      <c r="Q1094" s="308" t="s">
        <v>2898</v>
      </c>
      <c r="R1094" s="308" t="s">
        <v>2898</v>
      </c>
      <c r="S1094" s="308" t="s">
        <v>2898</v>
      </c>
      <c r="T1094" s="308" t="s">
        <v>2898</v>
      </c>
      <c r="U1094" s="308" t="s">
        <v>2898</v>
      </c>
      <c r="V1094" s="308" t="s">
        <v>2898</v>
      </c>
      <c r="W1094" s="308" t="s">
        <v>2898</v>
      </c>
      <c r="X1094" s="308" t="s">
        <v>2898</v>
      </c>
      <c r="Y1094" s="308" t="s">
        <v>2898</v>
      </c>
      <c r="Z1094" s="308" t="s">
        <v>2898</v>
      </c>
    </row>
    <row r="1095" spans="2:26" hidden="1" outlineLevel="1" x14ac:dyDescent="0.3">
      <c r="B1095" s="308" t="s">
        <v>4100</v>
      </c>
      <c r="C1095" s="308" t="s">
        <v>2898</v>
      </c>
      <c r="D1095" s="308" t="s">
        <v>2898</v>
      </c>
      <c r="E1095" s="308" t="s">
        <v>2898</v>
      </c>
      <c r="F1095" s="308" t="s">
        <v>2898</v>
      </c>
      <c r="G1095" s="308" t="s">
        <v>2898</v>
      </c>
      <c r="H1095" s="308" t="s">
        <v>2898</v>
      </c>
      <c r="I1095" s="308" t="s">
        <v>2898</v>
      </c>
      <c r="J1095" s="308" t="s">
        <v>2898</v>
      </c>
      <c r="K1095" s="308" t="s">
        <v>2898</v>
      </c>
      <c r="L1095" s="308" t="s">
        <v>2898</v>
      </c>
      <c r="M1095" s="308" t="s">
        <v>2898</v>
      </c>
      <c r="N1095" s="308" t="s">
        <v>2898</v>
      </c>
      <c r="O1095" s="308" t="s">
        <v>2898</v>
      </c>
      <c r="P1095" s="308" t="s">
        <v>2898</v>
      </c>
      <c r="Q1095" s="308" t="s">
        <v>2898</v>
      </c>
      <c r="R1095" s="308" t="s">
        <v>2898</v>
      </c>
      <c r="S1095" s="308" t="s">
        <v>2898</v>
      </c>
      <c r="T1095" s="308" t="s">
        <v>2898</v>
      </c>
      <c r="U1095" s="308" t="s">
        <v>2898</v>
      </c>
      <c r="V1095" s="308" t="s">
        <v>2898</v>
      </c>
      <c r="W1095" s="308" t="s">
        <v>2898</v>
      </c>
      <c r="X1095" s="308" t="s">
        <v>2898</v>
      </c>
      <c r="Y1095" s="308" t="s">
        <v>2898</v>
      </c>
      <c r="Z1095" s="308" t="s">
        <v>2898</v>
      </c>
    </row>
    <row r="1096" spans="2:26" hidden="1" outlineLevel="1" x14ac:dyDescent="0.3">
      <c r="B1096" s="308" t="s">
        <v>4101</v>
      </c>
      <c r="C1096" s="308" t="s">
        <v>2898</v>
      </c>
      <c r="D1096" s="308" t="s">
        <v>2898</v>
      </c>
      <c r="E1096" s="308" t="s">
        <v>2898</v>
      </c>
      <c r="F1096" s="308" t="s">
        <v>2898</v>
      </c>
      <c r="G1096" s="308" t="s">
        <v>2898</v>
      </c>
      <c r="H1096" s="308" t="s">
        <v>2898</v>
      </c>
      <c r="I1096" s="308" t="s">
        <v>2898</v>
      </c>
      <c r="J1096" s="308" t="s">
        <v>2898</v>
      </c>
      <c r="K1096" s="308" t="s">
        <v>2898</v>
      </c>
      <c r="L1096" s="308" t="s">
        <v>2898</v>
      </c>
      <c r="M1096" s="308" t="s">
        <v>2898</v>
      </c>
      <c r="N1096" s="308" t="s">
        <v>2898</v>
      </c>
      <c r="O1096" s="308" t="s">
        <v>2898</v>
      </c>
      <c r="P1096" s="308" t="s">
        <v>2898</v>
      </c>
      <c r="Q1096" s="308" t="s">
        <v>2898</v>
      </c>
      <c r="R1096" s="308" t="s">
        <v>2898</v>
      </c>
      <c r="S1096" s="308" t="s">
        <v>2898</v>
      </c>
      <c r="T1096" s="308" t="s">
        <v>2898</v>
      </c>
      <c r="U1096" s="308" t="s">
        <v>2898</v>
      </c>
      <c r="V1096" s="308" t="s">
        <v>2898</v>
      </c>
      <c r="W1096" s="308" t="s">
        <v>2898</v>
      </c>
      <c r="X1096" s="308" t="s">
        <v>2898</v>
      </c>
      <c r="Y1096" s="308" t="s">
        <v>2898</v>
      </c>
      <c r="Z1096" s="308" t="s">
        <v>2898</v>
      </c>
    </row>
    <row r="1097" spans="2:26" hidden="1" outlineLevel="1" x14ac:dyDescent="0.3">
      <c r="B1097" s="308" t="s">
        <v>4102</v>
      </c>
      <c r="C1097" s="308" t="s">
        <v>2898</v>
      </c>
      <c r="D1097" s="308" t="s">
        <v>2898</v>
      </c>
      <c r="E1097" s="308" t="s">
        <v>2898</v>
      </c>
      <c r="F1097" s="308" t="s">
        <v>2898</v>
      </c>
      <c r="G1097" s="308" t="s">
        <v>2898</v>
      </c>
      <c r="H1097" s="308" t="s">
        <v>2898</v>
      </c>
      <c r="I1097" s="308" t="s">
        <v>2898</v>
      </c>
      <c r="J1097" s="308" t="s">
        <v>2898</v>
      </c>
      <c r="K1097" s="308" t="s">
        <v>2898</v>
      </c>
      <c r="L1097" s="308" t="s">
        <v>2898</v>
      </c>
      <c r="M1097" s="308" t="s">
        <v>2898</v>
      </c>
      <c r="N1097" s="308" t="s">
        <v>2898</v>
      </c>
      <c r="O1097" s="308" t="s">
        <v>2898</v>
      </c>
      <c r="P1097" s="308" t="s">
        <v>2898</v>
      </c>
      <c r="Q1097" s="308" t="s">
        <v>2898</v>
      </c>
      <c r="R1097" s="308" t="s">
        <v>2898</v>
      </c>
      <c r="S1097" s="308" t="s">
        <v>2898</v>
      </c>
      <c r="T1097" s="308" t="s">
        <v>2898</v>
      </c>
      <c r="U1097" s="308" t="s">
        <v>2898</v>
      </c>
      <c r="V1097" s="308" t="s">
        <v>2898</v>
      </c>
      <c r="W1097" s="308" t="s">
        <v>2898</v>
      </c>
      <c r="X1097" s="308" t="s">
        <v>2898</v>
      </c>
      <c r="Y1097" s="308" t="s">
        <v>2898</v>
      </c>
      <c r="Z1097" s="308" t="s">
        <v>2898</v>
      </c>
    </row>
    <row r="1098" spans="2:26" hidden="1" outlineLevel="1" x14ac:dyDescent="0.3">
      <c r="B1098" s="308" t="s">
        <v>4103</v>
      </c>
      <c r="C1098" s="308" t="s">
        <v>2898</v>
      </c>
      <c r="D1098" s="308" t="s">
        <v>2898</v>
      </c>
      <c r="E1098" s="308" t="s">
        <v>2898</v>
      </c>
      <c r="F1098" s="308" t="s">
        <v>2898</v>
      </c>
      <c r="G1098" s="308" t="s">
        <v>2898</v>
      </c>
      <c r="H1098" s="308" t="s">
        <v>2898</v>
      </c>
      <c r="I1098" s="308" t="s">
        <v>2898</v>
      </c>
      <c r="J1098" s="308" t="s">
        <v>2898</v>
      </c>
      <c r="K1098" s="308" t="s">
        <v>2898</v>
      </c>
      <c r="L1098" s="308" t="s">
        <v>2898</v>
      </c>
      <c r="M1098" s="308" t="s">
        <v>2898</v>
      </c>
      <c r="N1098" s="308" t="s">
        <v>2898</v>
      </c>
      <c r="O1098" s="308" t="s">
        <v>2898</v>
      </c>
      <c r="P1098" s="308" t="s">
        <v>2898</v>
      </c>
      <c r="Q1098" s="308" t="s">
        <v>2898</v>
      </c>
      <c r="R1098" s="308" t="s">
        <v>2898</v>
      </c>
      <c r="S1098" s="308" t="s">
        <v>2898</v>
      </c>
      <c r="T1098" s="308" t="s">
        <v>2898</v>
      </c>
      <c r="U1098" s="308" t="s">
        <v>2898</v>
      </c>
      <c r="V1098" s="308" t="s">
        <v>2898</v>
      </c>
      <c r="W1098" s="308" t="s">
        <v>2898</v>
      </c>
      <c r="X1098" s="308" t="s">
        <v>2898</v>
      </c>
      <c r="Y1098" s="308" t="s">
        <v>2898</v>
      </c>
      <c r="Z1098" s="308" t="s">
        <v>2898</v>
      </c>
    </row>
    <row r="1099" spans="2:26" hidden="1" outlineLevel="1" x14ac:dyDescent="0.3">
      <c r="B1099" s="308" t="s">
        <v>4104</v>
      </c>
      <c r="C1099" s="308" t="s">
        <v>2898</v>
      </c>
      <c r="D1099" s="308" t="s">
        <v>2898</v>
      </c>
      <c r="E1099" s="308" t="s">
        <v>2898</v>
      </c>
      <c r="F1099" s="308" t="s">
        <v>2898</v>
      </c>
      <c r="G1099" s="308" t="s">
        <v>2898</v>
      </c>
      <c r="H1099" s="308" t="s">
        <v>2898</v>
      </c>
      <c r="I1099" s="308" t="s">
        <v>2898</v>
      </c>
      <c r="J1099" s="308" t="s">
        <v>2898</v>
      </c>
      <c r="K1099" s="308" t="s">
        <v>2898</v>
      </c>
      <c r="L1099" s="308" t="s">
        <v>2898</v>
      </c>
      <c r="M1099" s="308" t="s">
        <v>2898</v>
      </c>
      <c r="N1099" s="308" t="s">
        <v>2898</v>
      </c>
      <c r="O1099" s="308" t="s">
        <v>2898</v>
      </c>
      <c r="P1099" s="308" t="s">
        <v>2898</v>
      </c>
      <c r="Q1099" s="308" t="s">
        <v>2898</v>
      </c>
      <c r="R1099" s="308" t="s">
        <v>2898</v>
      </c>
      <c r="S1099" s="308" t="s">
        <v>2898</v>
      </c>
      <c r="T1099" s="308" t="s">
        <v>2898</v>
      </c>
      <c r="U1099" s="308" t="s">
        <v>2898</v>
      </c>
      <c r="V1099" s="308" t="s">
        <v>2898</v>
      </c>
      <c r="W1099" s="308" t="s">
        <v>2898</v>
      </c>
      <c r="X1099" s="308" t="s">
        <v>2898</v>
      </c>
      <c r="Y1099" s="308" t="s">
        <v>2898</v>
      </c>
      <c r="Z1099" s="308" t="s">
        <v>2898</v>
      </c>
    </row>
    <row r="1100" spans="2:26" hidden="1" outlineLevel="1" x14ac:dyDescent="0.3">
      <c r="B1100" s="308" t="s">
        <v>4105</v>
      </c>
      <c r="C1100" s="308" t="s">
        <v>2898</v>
      </c>
      <c r="D1100" s="308" t="s">
        <v>2898</v>
      </c>
      <c r="E1100" s="308" t="s">
        <v>2898</v>
      </c>
      <c r="F1100" s="308" t="s">
        <v>2898</v>
      </c>
      <c r="G1100" s="308" t="s">
        <v>2898</v>
      </c>
      <c r="H1100" s="308" t="s">
        <v>2898</v>
      </c>
      <c r="I1100" s="308" t="s">
        <v>2898</v>
      </c>
      <c r="J1100" s="308" t="s">
        <v>2898</v>
      </c>
      <c r="K1100" s="308" t="s">
        <v>2898</v>
      </c>
      <c r="L1100" s="308" t="s">
        <v>2898</v>
      </c>
      <c r="M1100" s="308" t="s">
        <v>2898</v>
      </c>
      <c r="N1100" s="308" t="s">
        <v>2898</v>
      </c>
      <c r="O1100" s="308" t="s">
        <v>2898</v>
      </c>
      <c r="P1100" s="308" t="s">
        <v>2898</v>
      </c>
      <c r="Q1100" s="308" t="s">
        <v>2898</v>
      </c>
      <c r="R1100" s="308" t="s">
        <v>2898</v>
      </c>
      <c r="S1100" s="308" t="s">
        <v>2898</v>
      </c>
      <c r="T1100" s="308" t="s">
        <v>2898</v>
      </c>
      <c r="U1100" s="308" t="s">
        <v>2898</v>
      </c>
      <c r="V1100" s="308" t="s">
        <v>2898</v>
      </c>
      <c r="W1100" s="308" t="s">
        <v>2898</v>
      </c>
      <c r="X1100" s="308" t="s">
        <v>2898</v>
      </c>
      <c r="Y1100" s="308" t="s">
        <v>2898</v>
      </c>
      <c r="Z1100" s="308" t="s">
        <v>2898</v>
      </c>
    </row>
    <row r="1101" spans="2:26" hidden="1" outlineLevel="1" x14ac:dyDescent="0.3">
      <c r="B1101" s="308" t="s">
        <v>4106</v>
      </c>
      <c r="C1101" s="308" t="s">
        <v>2898</v>
      </c>
      <c r="D1101" s="308" t="s">
        <v>2898</v>
      </c>
      <c r="E1101" s="308" t="s">
        <v>2898</v>
      </c>
      <c r="F1101" s="308" t="s">
        <v>2898</v>
      </c>
      <c r="G1101" s="308" t="s">
        <v>2898</v>
      </c>
      <c r="H1101" s="308" t="s">
        <v>2898</v>
      </c>
      <c r="I1101" s="308" t="s">
        <v>2898</v>
      </c>
      <c r="J1101" s="308" t="s">
        <v>2898</v>
      </c>
      <c r="K1101" s="308" t="s">
        <v>2898</v>
      </c>
      <c r="L1101" s="308" t="s">
        <v>2898</v>
      </c>
      <c r="M1101" s="308" t="s">
        <v>2898</v>
      </c>
      <c r="N1101" s="308" t="s">
        <v>2898</v>
      </c>
      <c r="O1101" s="308" t="s">
        <v>2898</v>
      </c>
      <c r="P1101" s="308" t="s">
        <v>2898</v>
      </c>
      <c r="Q1101" s="308" t="s">
        <v>2898</v>
      </c>
      <c r="R1101" s="308" t="s">
        <v>2898</v>
      </c>
      <c r="S1101" s="308" t="s">
        <v>2898</v>
      </c>
      <c r="T1101" s="308" t="s">
        <v>2898</v>
      </c>
      <c r="U1101" s="308" t="s">
        <v>2898</v>
      </c>
      <c r="V1101" s="308" t="s">
        <v>2898</v>
      </c>
      <c r="W1101" s="308" t="s">
        <v>2898</v>
      </c>
      <c r="X1101" s="308" t="s">
        <v>2898</v>
      </c>
      <c r="Y1101" s="308" t="s">
        <v>2898</v>
      </c>
      <c r="Z1101" s="308" t="s">
        <v>2898</v>
      </c>
    </row>
    <row r="1102" spans="2:26" hidden="1" outlineLevel="1" x14ac:dyDescent="0.3">
      <c r="B1102" s="308" t="s">
        <v>4107</v>
      </c>
      <c r="C1102" s="308" t="s">
        <v>2898</v>
      </c>
      <c r="D1102" s="308" t="s">
        <v>2898</v>
      </c>
      <c r="E1102" s="308" t="s">
        <v>2898</v>
      </c>
      <c r="F1102" s="308" t="s">
        <v>2898</v>
      </c>
      <c r="G1102" s="308" t="s">
        <v>2898</v>
      </c>
      <c r="H1102" s="308" t="s">
        <v>2898</v>
      </c>
      <c r="I1102" s="308" t="s">
        <v>2898</v>
      </c>
      <c r="J1102" s="308" t="s">
        <v>2898</v>
      </c>
      <c r="K1102" s="308" t="s">
        <v>2898</v>
      </c>
      <c r="L1102" s="308" t="s">
        <v>2898</v>
      </c>
      <c r="M1102" s="308" t="s">
        <v>2898</v>
      </c>
      <c r="N1102" s="308" t="s">
        <v>2898</v>
      </c>
      <c r="O1102" s="308" t="s">
        <v>2898</v>
      </c>
      <c r="P1102" s="308" t="s">
        <v>2898</v>
      </c>
      <c r="Q1102" s="308" t="s">
        <v>2898</v>
      </c>
      <c r="R1102" s="308" t="s">
        <v>2898</v>
      </c>
      <c r="S1102" s="308" t="s">
        <v>2898</v>
      </c>
      <c r="T1102" s="308" t="s">
        <v>2898</v>
      </c>
      <c r="U1102" s="308" t="s">
        <v>2898</v>
      </c>
      <c r="V1102" s="308" t="s">
        <v>2898</v>
      </c>
      <c r="W1102" s="308" t="s">
        <v>2898</v>
      </c>
      <c r="X1102" s="308" t="s">
        <v>2898</v>
      </c>
      <c r="Y1102" s="308" t="s">
        <v>2898</v>
      </c>
      <c r="Z1102" s="308" t="s">
        <v>2898</v>
      </c>
    </row>
    <row r="1103" spans="2:26" hidden="1" outlineLevel="1" x14ac:dyDescent="0.3">
      <c r="B1103" s="308" t="s">
        <v>4108</v>
      </c>
      <c r="C1103" s="308" t="s">
        <v>2898</v>
      </c>
      <c r="D1103" s="308" t="s">
        <v>2898</v>
      </c>
      <c r="E1103" s="308" t="s">
        <v>2898</v>
      </c>
      <c r="F1103" s="308" t="s">
        <v>2898</v>
      </c>
      <c r="G1103" s="308" t="s">
        <v>2898</v>
      </c>
      <c r="H1103" s="308" t="s">
        <v>2898</v>
      </c>
      <c r="I1103" s="308" t="s">
        <v>2898</v>
      </c>
      <c r="J1103" s="308" t="s">
        <v>2898</v>
      </c>
      <c r="K1103" s="308" t="s">
        <v>2898</v>
      </c>
      <c r="L1103" s="308" t="s">
        <v>2898</v>
      </c>
      <c r="M1103" s="308" t="s">
        <v>2898</v>
      </c>
      <c r="N1103" s="308" t="s">
        <v>2898</v>
      </c>
      <c r="O1103" s="308" t="s">
        <v>2898</v>
      </c>
      <c r="P1103" s="308" t="s">
        <v>2898</v>
      </c>
      <c r="Q1103" s="308" t="s">
        <v>2898</v>
      </c>
      <c r="R1103" s="308" t="s">
        <v>2898</v>
      </c>
      <c r="S1103" s="308" t="s">
        <v>2898</v>
      </c>
      <c r="T1103" s="308" t="s">
        <v>2898</v>
      </c>
      <c r="U1103" s="308" t="s">
        <v>2898</v>
      </c>
      <c r="V1103" s="308" t="s">
        <v>2898</v>
      </c>
      <c r="W1103" s="308" t="s">
        <v>2898</v>
      </c>
      <c r="X1103" s="308" t="s">
        <v>2898</v>
      </c>
      <c r="Y1103" s="308" t="s">
        <v>2898</v>
      </c>
      <c r="Z1103" s="308" t="s">
        <v>2898</v>
      </c>
    </row>
    <row r="1104" spans="2:26" hidden="1" outlineLevel="1" x14ac:dyDescent="0.3">
      <c r="B1104" s="308" t="s">
        <v>4109</v>
      </c>
      <c r="C1104" s="308" t="s">
        <v>2898</v>
      </c>
      <c r="D1104" s="308" t="s">
        <v>2898</v>
      </c>
      <c r="E1104" s="308" t="s">
        <v>2898</v>
      </c>
      <c r="F1104" s="308" t="s">
        <v>2898</v>
      </c>
      <c r="G1104" s="308" t="s">
        <v>2898</v>
      </c>
      <c r="H1104" s="308" t="s">
        <v>2898</v>
      </c>
      <c r="I1104" s="308" t="s">
        <v>2898</v>
      </c>
      <c r="J1104" s="308" t="s">
        <v>2898</v>
      </c>
      <c r="K1104" s="308" t="s">
        <v>2898</v>
      </c>
      <c r="L1104" s="308" t="s">
        <v>2898</v>
      </c>
      <c r="M1104" s="308" t="s">
        <v>2898</v>
      </c>
      <c r="N1104" s="308" t="s">
        <v>2898</v>
      </c>
      <c r="O1104" s="308" t="s">
        <v>2898</v>
      </c>
      <c r="P1104" s="308" t="s">
        <v>2898</v>
      </c>
      <c r="Q1104" s="308" t="s">
        <v>2898</v>
      </c>
      <c r="R1104" s="308" t="s">
        <v>2898</v>
      </c>
      <c r="S1104" s="308" t="s">
        <v>2898</v>
      </c>
      <c r="T1104" s="308" t="s">
        <v>2898</v>
      </c>
      <c r="U1104" s="308" t="s">
        <v>2898</v>
      </c>
      <c r="V1104" s="308" t="s">
        <v>2898</v>
      </c>
      <c r="W1104" s="308" t="s">
        <v>2898</v>
      </c>
      <c r="X1104" s="308" t="s">
        <v>2898</v>
      </c>
      <c r="Y1104" s="308" t="s">
        <v>2898</v>
      </c>
      <c r="Z1104" s="308" t="s">
        <v>2898</v>
      </c>
    </row>
    <row r="1105" spans="2:26" hidden="1" outlineLevel="1" x14ac:dyDescent="0.3">
      <c r="B1105" s="308" t="s">
        <v>4110</v>
      </c>
      <c r="C1105" s="308" t="s">
        <v>2898</v>
      </c>
      <c r="D1105" s="308" t="s">
        <v>2898</v>
      </c>
      <c r="E1105" s="308" t="s">
        <v>2898</v>
      </c>
      <c r="F1105" s="308" t="s">
        <v>2898</v>
      </c>
      <c r="G1105" s="308" t="s">
        <v>2898</v>
      </c>
      <c r="H1105" s="308" t="s">
        <v>2898</v>
      </c>
      <c r="I1105" s="308" t="s">
        <v>2898</v>
      </c>
      <c r="J1105" s="308" t="s">
        <v>2898</v>
      </c>
      <c r="K1105" s="308" t="s">
        <v>2898</v>
      </c>
      <c r="L1105" s="308" t="s">
        <v>2898</v>
      </c>
      <c r="M1105" s="308" t="s">
        <v>2898</v>
      </c>
      <c r="N1105" s="308" t="s">
        <v>2898</v>
      </c>
      <c r="O1105" s="308" t="s">
        <v>2898</v>
      </c>
      <c r="P1105" s="308" t="s">
        <v>2898</v>
      </c>
      <c r="Q1105" s="308" t="s">
        <v>2898</v>
      </c>
      <c r="R1105" s="308" t="s">
        <v>2898</v>
      </c>
      <c r="S1105" s="308" t="s">
        <v>2898</v>
      </c>
      <c r="T1105" s="308" t="s">
        <v>2898</v>
      </c>
      <c r="U1105" s="308" t="s">
        <v>2898</v>
      </c>
      <c r="V1105" s="308" t="s">
        <v>2898</v>
      </c>
      <c r="W1105" s="308" t="s">
        <v>2898</v>
      </c>
      <c r="X1105" s="308" t="s">
        <v>2898</v>
      </c>
      <c r="Y1105" s="308" t="s">
        <v>2898</v>
      </c>
      <c r="Z1105" s="308" t="s">
        <v>2898</v>
      </c>
    </row>
    <row r="1106" spans="2:26" hidden="1" outlineLevel="1" x14ac:dyDescent="0.3">
      <c r="B1106" s="308" t="s">
        <v>4111</v>
      </c>
      <c r="C1106" s="308" t="s">
        <v>2898</v>
      </c>
      <c r="D1106" s="308" t="s">
        <v>2898</v>
      </c>
      <c r="E1106" s="308" t="s">
        <v>2898</v>
      </c>
      <c r="F1106" s="308" t="s">
        <v>2898</v>
      </c>
      <c r="G1106" s="308" t="s">
        <v>2898</v>
      </c>
      <c r="H1106" s="308" t="s">
        <v>2898</v>
      </c>
      <c r="I1106" s="308" t="s">
        <v>2898</v>
      </c>
      <c r="J1106" s="308" t="s">
        <v>2898</v>
      </c>
      <c r="K1106" s="308" t="s">
        <v>2898</v>
      </c>
      <c r="L1106" s="308" t="s">
        <v>2898</v>
      </c>
      <c r="M1106" s="308" t="s">
        <v>2898</v>
      </c>
      <c r="N1106" s="308" t="s">
        <v>2898</v>
      </c>
      <c r="O1106" s="308" t="s">
        <v>2898</v>
      </c>
      <c r="P1106" s="308" t="s">
        <v>2898</v>
      </c>
      <c r="Q1106" s="308" t="s">
        <v>2898</v>
      </c>
      <c r="R1106" s="308" t="s">
        <v>2898</v>
      </c>
      <c r="S1106" s="308" t="s">
        <v>2898</v>
      </c>
      <c r="T1106" s="308" t="s">
        <v>2898</v>
      </c>
      <c r="U1106" s="308" t="s">
        <v>2898</v>
      </c>
      <c r="V1106" s="308" t="s">
        <v>2898</v>
      </c>
      <c r="W1106" s="308" t="s">
        <v>2898</v>
      </c>
      <c r="X1106" s="308" t="s">
        <v>2898</v>
      </c>
      <c r="Y1106" s="308" t="s">
        <v>2898</v>
      </c>
      <c r="Z1106" s="308" t="s">
        <v>2898</v>
      </c>
    </row>
    <row r="1107" spans="2:26" hidden="1" outlineLevel="1" x14ac:dyDescent="0.3">
      <c r="B1107" s="308" t="s">
        <v>4112</v>
      </c>
      <c r="C1107" s="308" t="s">
        <v>2898</v>
      </c>
      <c r="D1107" s="308" t="s">
        <v>2898</v>
      </c>
      <c r="E1107" s="308" t="s">
        <v>2898</v>
      </c>
      <c r="F1107" s="308" t="s">
        <v>2898</v>
      </c>
      <c r="G1107" s="308" t="s">
        <v>2898</v>
      </c>
      <c r="H1107" s="308" t="s">
        <v>2898</v>
      </c>
      <c r="I1107" s="308" t="s">
        <v>2898</v>
      </c>
      <c r="J1107" s="308" t="s">
        <v>2898</v>
      </c>
      <c r="K1107" s="308" t="s">
        <v>2898</v>
      </c>
      <c r="L1107" s="308" t="s">
        <v>2898</v>
      </c>
      <c r="M1107" s="308" t="s">
        <v>2898</v>
      </c>
      <c r="N1107" s="308" t="s">
        <v>2898</v>
      </c>
      <c r="O1107" s="308" t="s">
        <v>2898</v>
      </c>
      <c r="P1107" s="308" t="s">
        <v>2898</v>
      </c>
      <c r="Q1107" s="308" t="s">
        <v>2898</v>
      </c>
      <c r="R1107" s="308" t="s">
        <v>2898</v>
      </c>
      <c r="S1107" s="308" t="s">
        <v>2898</v>
      </c>
      <c r="T1107" s="308" t="s">
        <v>2898</v>
      </c>
      <c r="U1107" s="308" t="s">
        <v>2898</v>
      </c>
      <c r="V1107" s="308" t="s">
        <v>2898</v>
      </c>
      <c r="W1107" s="308" t="s">
        <v>2898</v>
      </c>
      <c r="X1107" s="308" t="s">
        <v>2898</v>
      </c>
      <c r="Y1107" s="308" t="s">
        <v>2898</v>
      </c>
      <c r="Z1107" s="308" t="s">
        <v>2898</v>
      </c>
    </row>
    <row r="1108" spans="2:26" hidden="1" outlineLevel="1" x14ac:dyDescent="0.3">
      <c r="B1108" s="308" t="s">
        <v>4113</v>
      </c>
      <c r="C1108" s="308" t="s">
        <v>2898</v>
      </c>
      <c r="D1108" s="308" t="s">
        <v>2898</v>
      </c>
      <c r="E1108" s="308" t="s">
        <v>2898</v>
      </c>
      <c r="F1108" s="308" t="s">
        <v>2898</v>
      </c>
      <c r="G1108" s="308" t="s">
        <v>2898</v>
      </c>
      <c r="H1108" s="308" t="s">
        <v>2898</v>
      </c>
      <c r="I1108" s="308" t="s">
        <v>2898</v>
      </c>
      <c r="J1108" s="308" t="s">
        <v>2898</v>
      </c>
      <c r="K1108" s="308" t="s">
        <v>2898</v>
      </c>
      <c r="L1108" s="308" t="s">
        <v>2898</v>
      </c>
      <c r="M1108" s="308" t="s">
        <v>2898</v>
      </c>
      <c r="N1108" s="308" t="s">
        <v>2898</v>
      </c>
      <c r="O1108" s="308" t="s">
        <v>2898</v>
      </c>
      <c r="P1108" s="308" t="s">
        <v>2898</v>
      </c>
      <c r="Q1108" s="308" t="s">
        <v>2898</v>
      </c>
      <c r="R1108" s="308" t="s">
        <v>2898</v>
      </c>
      <c r="S1108" s="308" t="s">
        <v>2898</v>
      </c>
      <c r="T1108" s="308" t="s">
        <v>2898</v>
      </c>
      <c r="U1108" s="308" t="s">
        <v>2898</v>
      </c>
      <c r="V1108" s="308" t="s">
        <v>2898</v>
      </c>
      <c r="W1108" s="308" t="s">
        <v>2898</v>
      </c>
      <c r="X1108" s="308" t="s">
        <v>2898</v>
      </c>
      <c r="Y1108" s="308" t="s">
        <v>2898</v>
      </c>
      <c r="Z1108" s="308" t="s">
        <v>2898</v>
      </c>
    </row>
    <row r="1109" spans="2:26" hidden="1" outlineLevel="1" x14ac:dyDescent="0.3">
      <c r="B1109" s="308" t="s">
        <v>4114</v>
      </c>
      <c r="C1109" s="308" t="s">
        <v>2898</v>
      </c>
      <c r="D1109" s="308" t="s">
        <v>2898</v>
      </c>
      <c r="E1109" s="308" t="s">
        <v>2898</v>
      </c>
      <c r="F1109" s="308" t="s">
        <v>2898</v>
      </c>
      <c r="G1109" s="308" t="s">
        <v>2898</v>
      </c>
      <c r="H1109" s="308" t="s">
        <v>2898</v>
      </c>
      <c r="I1109" s="308" t="s">
        <v>2898</v>
      </c>
      <c r="J1109" s="308" t="s">
        <v>2898</v>
      </c>
      <c r="K1109" s="308" t="s">
        <v>2898</v>
      </c>
      <c r="L1109" s="308" t="s">
        <v>2898</v>
      </c>
      <c r="M1109" s="308" t="s">
        <v>2898</v>
      </c>
      <c r="N1109" s="308" t="s">
        <v>2898</v>
      </c>
      <c r="O1109" s="308" t="s">
        <v>2898</v>
      </c>
      <c r="P1109" s="308" t="s">
        <v>2898</v>
      </c>
      <c r="Q1109" s="308" t="s">
        <v>2898</v>
      </c>
      <c r="R1109" s="308" t="s">
        <v>2898</v>
      </c>
      <c r="S1109" s="308" t="s">
        <v>2898</v>
      </c>
      <c r="T1109" s="308" t="s">
        <v>2898</v>
      </c>
      <c r="U1109" s="308" t="s">
        <v>2898</v>
      </c>
      <c r="V1109" s="308" t="s">
        <v>2898</v>
      </c>
      <c r="W1109" s="308" t="s">
        <v>2898</v>
      </c>
      <c r="X1109" s="308" t="s">
        <v>2898</v>
      </c>
      <c r="Y1109" s="308" t="s">
        <v>2898</v>
      </c>
      <c r="Z1109" s="308" t="s">
        <v>2898</v>
      </c>
    </row>
    <row r="1110" spans="2:26" hidden="1" outlineLevel="1" x14ac:dyDescent="0.3">
      <c r="B1110" s="308" t="s">
        <v>4115</v>
      </c>
      <c r="C1110" s="308" t="s">
        <v>2898</v>
      </c>
      <c r="D1110" s="308" t="s">
        <v>2898</v>
      </c>
      <c r="E1110" s="308" t="s">
        <v>2898</v>
      </c>
      <c r="F1110" s="308" t="s">
        <v>2898</v>
      </c>
      <c r="G1110" s="308" t="s">
        <v>2898</v>
      </c>
      <c r="H1110" s="308" t="s">
        <v>2898</v>
      </c>
      <c r="I1110" s="308" t="s">
        <v>2898</v>
      </c>
      <c r="J1110" s="308" t="s">
        <v>2898</v>
      </c>
      <c r="K1110" s="308" t="s">
        <v>2898</v>
      </c>
      <c r="L1110" s="308" t="s">
        <v>2898</v>
      </c>
      <c r="M1110" s="308" t="s">
        <v>2898</v>
      </c>
      <c r="N1110" s="308" t="s">
        <v>2898</v>
      </c>
      <c r="O1110" s="308" t="s">
        <v>2898</v>
      </c>
      <c r="P1110" s="308" t="s">
        <v>2898</v>
      </c>
      <c r="Q1110" s="308" t="s">
        <v>2898</v>
      </c>
      <c r="R1110" s="308" t="s">
        <v>2898</v>
      </c>
      <c r="S1110" s="308" t="s">
        <v>2898</v>
      </c>
      <c r="T1110" s="308" t="s">
        <v>2898</v>
      </c>
      <c r="U1110" s="308" t="s">
        <v>2898</v>
      </c>
      <c r="V1110" s="308" t="s">
        <v>2898</v>
      </c>
      <c r="W1110" s="308" t="s">
        <v>2898</v>
      </c>
      <c r="X1110" s="308" t="s">
        <v>2898</v>
      </c>
      <c r="Y1110" s="308" t="s">
        <v>2898</v>
      </c>
      <c r="Z1110" s="308" t="s">
        <v>2898</v>
      </c>
    </row>
    <row r="1111" spans="2:26" hidden="1" outlineLevel="1" x14ac:dyDescent="0.3">
      <c r="B1111" s="308" t="s">
        <v>4116</v>
      </c>
      <c r="C1111" s="308" t="s">
        <v>2898</v>
      </c>
      <c r="D1111" s="308" t="s">
        <v>2898</v>
      </c>
      <c r="E1111" s="308" t="s">
        <v>2898</v>
      </c>
      <c r="F1111" s="308" t="s">
        <v>2898</v>
      </c>
      <c r="G1111" s="308" t="s">
        <v>2898</v>
      </c>
      <c r="H1111" s="308" t="s">
        <v>2898</v>
      </c>
      <c r="I1111" s="308" t="s">
        <v>2898</v>
      </c>
      <c r="J1111" s="308" t="s">
        <v>2898</v>
      </c>
      <c r="K1111" s="308" t="s">
        <v>2898</v>
      </c>
      <c r="L1111" s="308" t="s">
        <v>2898</v>
      </c>
      <c r="M1111" s="308" t="s">
        <v>2898</v>
      </c>
      <c r="N1111" s="308" t="s">
        <v>2898</v>
      </c>
      <c r="O1111" s="308" t="s">
        <v>2898</v>
      </c>
      <c r="P1111" s="308" t="s">
        <v>2898</v>
      </c>
      <c r="Q1111" s="308" t="s">
        <v>2898</v>
      </c>
      <c r="R1111" s="308" t="s">
        <v>2898</v>
      </c>
      <c r="S1111" s="308" t="s">
        <v>2898</v>
      </c>
      <c r="T1111" s="308" t="s">
        <v>2898</v>
      </c>
      <c r="U1111" s="308" t="s">
        <v>2898</v>
      </c>
      <c r="V1111" s="308" t="s">
        <v>2898</v>
      </c>
      <c r="W1111" s="308" t="s">
        <v>2898</v>
      </c>
      <c r="X1111" s="308" t="s">
        <v>2898</v>
      </c>
      <c r="Y1111" s="308" t="s">
        <v>2898</v>
      </c>
      <c r="Z1111" s="308" t="s">
        <v>2898</v>
      </c>
    </row>
    <row r="1112" spans="2:26" hidden="1" outlineLevel="1" x14ac:dyDescent="0.3">
      <c r="B1112" s="308" t="s">
        <v>4117</v>
      </c>
      <c r="C1112" s="308" t="s">
        <v>2898</v>
      </c>
      <c r="D1112" s="308" t="s">
        <v>2898</v>
      </c>
      <c r="E1112" s="308" t="s">
        <v>2898</v>
      </c>
      <c r="F1112" s="308" t="s">
        <v>2898</v>
      </c>
      <c r="G1112" s="308" t="s">
        <v>2898</v>
      </c>
      <c r="H1112" s="308" t="s">
        <v>2898</v>
      </c>
      <c r="I1112" s="308" t="s">
        <v>2898</v>
      </c>
      <c r="J1112" s="308" t="s">
        <v>2898</v>
      </c>
      <c r="K1112" s="308" t="s">
        <v>2898</v>
      </c>
      <c r="L1112" s="308" t="s">
        <v>2898</v>
      </c>
      <c r="M1112" s="308" t="s">
        <v>2898</v>
      </c>
      <c r="N1112" s="308" t="s">
        <v>2898</v>
      </c>
      <c r="O1112" s="308" t="s">
        <v>2898</v>
      </c>
      <c r="P1112" s="308" t="s">
        <v>2898</v>
      </c>
      <c r="Q1112" s="308" t="s">
        <v>2898</v>
      </c>
      <c r="R1112" s="308" t="s">
        <v>2898</v>
      </c>
      <c r="S1112" s="308" t="s">
        <v>2898</v>
      </c>
      <c r="T1112" s="308" t="s">
        <v>2898</v>
      </c>
      <c r="U1112" s="308" t="s">
        <v>2898</v>
      </c>
      <c r="V1112" s="308" t="s">
        <v>2898</v>
      </c>
      <c r="W1112" s="308" t="s">
        <v>2898</v>
      </c>
      <c r="X1112" s="308" t="s">
        <v>2898</v>
      </c>
      <c r="Y1112" s="308" t="s">
        <v>2898</v>
      </c>
      <c r="Z1112" s="308" t="s">
        <v>2898</v>
      </c>
    </row>
    <row r="1113" spans="2:26" hidden="1" outlineLevel="1" x14ac:dyDescent="0.3">
      <c r="B1113" s="308" t="s">
        <v>4118</v>
      </c>
      <c r="C1113" s="308" t="s">
        <v>2898</v>
      </c>
      <c r="D1113" s="308" t="s">
        <v>2898</v>
      </c>
      <c r="E1113" s="308" t="s">
        <v>2898</v>
      </c>
      <c r="F1113" s="308" t="s">
        <v>2898</v>
      </c>
      <c r="G1113" s="308" t="s">
        <v>2898</v>
      </c>
      <c r="H1113" s="308" t="s">
        <v>2898</v>
      </c>
      <c r="I1113" s="308" t="s">
        <v>2898</v>
      </c>
      <c r="J1113" s="308" t="s">
        <v>2898</v>
      </c>
      <c r="K1113" s="308" t="s">
        <v>2898</v>
      </c>
      <c r="L1113" s="308" t="s">
        <v>2898</v>
      </c>
      <c r="M1113" s="308" t="s">
        <v>2898</v>
      </c>
      <c r="N1113" s="308" t="s">
        <v>2898</v>
      </c>
      <c r="O1113" s="308" t="s">
        <v>2898</v>
      </c>
      <c r="P1113" s="308" t="s">
        <v>2898</v>
      </c>
      <c r="Q1113" s="308" t="s">
        <v>2898</v>
      </c>
      <c r="R1113" s="308" t="s">
        <v>2898</v>
      </c>
      <c r="S1113" s="308" t="s">
        <v>2898</v>
      </c>
      <c r="T1113" s="308" t="s">
        <v>2898</v>
      </c>
      <c r="U1113" s="308" t="s">
        <v>2898</v>
      </c>
      <c r="V1113" s="308" t="s">
        <v>2898</v>
      </c>
      <c r="W1113" s="308" t="s">
        <v>2898</v>
      </c>
      <c r="X1113" s="308" t="s">
        <v>2898</v>
      </c>
      <c r="Y1113" s="308" t="s">
        <v>2898</v>
      </c>
      <c r="Z1113" s="308" t="s">
        <v>2898</v>
      </c>
    </row>
    <row r="1114" spans="2:26" hidden="1" outlineLevel="1" x14ac:dyDescent="0.3">
      <c r="B1114" s="308" t="s">
        <v>4119</v>
      </c>
      <c r="C1114" s="308" t="s">
        <v>2898</v>
      </c>
      <c r="D1114" s="308" t="s">
        <v>2898</v>
      </c>
      <c r="E1114" s="308" t="s">
        <v>2898</v>
      </c>
      <c r="F1114" s="308" t="s">
        <v>2898</v>
      </c>
      <c r="G1114" s="308" t="s">
        <v>2898</v>
      </c>
      <c r="H1114" s="308" t="s">
        <v>2898</v>
      </c>
      <c r="I1114" s="308" t="s">
        <v>2898</v>
      </c>
      <c r="J1114" s="308" t="s">
        <v>2898</v>
      </c>
      <c r="K1114" s="308" t="s">
        <v>2898</v>
      </c>
      <c r="L1114" s="308" t="s">
        <v>2898</v>
      </c>
      <c r="M1114" s="308" t="s">
        <v>2898</v>
      </c>
      <c r="N1114" s="308" t="s">
        <v>2898</v>
      </c>
      <c r="O1114" s="308" t="s">
        <v>2898</v>
      </c>
      <c r="P1114" s="308" t="s">
        <v>2898</v>
      </c>
      <c r="Q1114" s="308" t="s">
        <v>2898</v>
      </c>
      <c r="R1114" s="308" t="s">
        <v>2898</v>
      </c>
      <c r="S1114" s="308" t="s">
        <v>2898</v>
      </c>
      <c r="T1114" s="308" t="s">
        <v>2898</v>
      </c>
      <c r="U1114" s="308" t="s">
        <v>2898</v>
      </c>
      <c r="V1114" s="308" t="s">
        <v>2898</v>
      </c>
      <c r="W1114" s="308" t="s">
        <v>2898</v>
      </c>
      <c r="X1114" s="308" t="s">
        <v>2898</v>
      </c>
      <c r="Y1114" s="308" t="s">
        <v>2898</v>
      </c>
      <c r="Z1114" s="308" t="s">
        <v>2898</v>
      </c>
    </row>
    <row r="1115" spans="2:26" hidden="1" outlineLevel="1" x14ac:dyDescent="0.3">
      <c r="B1115" s="308" t="s">
        <v>4120</v>
      </c>
      <c r="C1115" s="308" t="s">
        <v>2898</v>
      </c>
      <c r="D1115" s="308" t="s">
        <v>2898</v>
      </c>
      <c r="E1115" s="308" t="s">
        <v>2898</v>
      </c>
      <c r="F1115" s="308" t="s">
        <v>2898</v>
      </c>
      <c r="G1115" s="308" t="s">
        <v>2898</v>
      </c>
      <c r="H1115" s="308" t="s">
        <v>2898</v>
      </c>
      <c r="I1115" s="308" t="s">
        <v>2898</v>
      </c>
      <c r="J1115" s="308" t="s">
        <v>2898</v>
      </c>
      <c r="K1115" s="308" t="s">
        <v>2898</v>
      </c>
      <c r="L1115" s="308" t="s">
        <v>2898</v>
      </c>
      <c r="M1115" s="308" t="s">
        <v>2898</v>
      </c>
      <c r="N1115" s="308" t="s">
        <v>2898</v>
      </c>
      <c r="O1115" s="308" t="s">
        <v>2898</v>
      </c>
      <c r="P1115" s="308" t="s">
        <v>2898</v>
      </c>
      <c r="Q1115" s="308" t="s">
        <v>2898</v>
      </c>
      <c r="R1115" s="308" t="s">
        <v>2898</v>
      </c>
      <c r="S1115" s="308" t="s">
        <v>2898</v>
      </c>
      <c r="T1115" s="308" t="s">
        <v>2898</v>
      </c>
      <c r="U1115" s="308" t="s">
        <v>2898</v>
      </c>
      <c r="V1115" s="308" t="s">
        <v>2898</v>
      </c>
      <c r="W1115" s="308" t="s">
        <v>2898</v>
      </c>
      <c r="X1115" s="308" t="s">
        <v>2898</v>
      </c>
      <c r="Y1115" s="308" t="s">
        <v>2898</v>
      </c>
      <c r="Z1115" s="308" t="s">
        <v>2898</v>
      </c>
    </row>
    <row r="1116" spans="2:26" hidden="1" outlineLevel="1" x14ac:dyDescent="0.3"/>
    <row r="1117" spans="2:26" collapsed="1" x14ac:dyDescent="0.3">
      <c r="B1117" s="667" t="s">
        <v>2952</v>
      </c>
    </row>
    <row r="1118" spans="2:26" hidden="1" outlineLevel="1" x14ac:dyDescent="0.3">
      <c r="B1118" s="308"/>
      <c r="C1118" s="308" t="s">
        <v>243</v>
      </c>
      <c r="D1118" s="308" t="s">
        <v>244</v>
      </c>
      <c r="E1118" s="308" t="s">
        <v>245</v>
      </c>
      <c r="F1118" s="308" t="s">
        <v>246</v>
      </c>
      <c r="G1118" s="308" t="s">
        <v>247</v>
      </c>
      <c r="H1118" s="308" t="s">
        <v>248</v>
      </c>
      <c r="I1118" s="308" t="s">
        <v>249</v>
      </c>
      <c r="J1118" s="308" t="s">
        <v>250</v>
      </c>
      <c r="K1118" s="308" t="s">
        <v>251</v>
      </c>
      <c r="L1118" s="308" t="s">
        <v>252</v>
      </c>
      <c r="M1118" s="308" t="s">
        <v>253</v>
      </c>
      <c r="N1118" s="308" t="s">
        <v>254</v>
      </c>
      <c r="O1118" s="308" t="s">
        <v>255</v>
      </c>
      <c r="P1118" s="308" t="s">
        <v>256</v>
      </c>
      <c r="Q1118" s="308" t="s">
        <v>257</v>
      </c>
      <c r="R1118" s="308" t="s">
        <v>258</v>
      </c>
      <c r="S1118" s="308" t="s">
        <v>259</v>
      </c>
      <c r="T1118" s="308" t="s">
        <v>260</v>
      </c>
      <c r="U1118" s="308" t="s">
        <v>261</v>
      </c>
      <c r="V1118" s="308" t="s">
        <v>262</v>
      </c>
      <c r="W1118" s="308" t="s">
        <v>263</v>
      </c>
      <c r="X1118" s="308" t="s">
        <v>264</v>
      </c>
      <c r="Y1118" s="308" t="s">
        <v>265</v>
      </c>
      <c r="Z1118" s="308" t="s">
        <v>266</v>
      </c>
    </row>
    <row r="1119" spans="2:26" hidden="1" outlineLevel="1" x14ac:dyDescent="0.3">
      <c r="B1119" s="471" t="s">
        <v>4121</v>
      </c>
      <c r="C1119" s="308" t="s">
        <v>2898</v>
      </c>
      <c r="D1119" s="308" t="s">
        <v>2898</v>
      </c>
      <c r="E1119" s="308" t="s">
        <v>2898</v>
      </c>
      <c r="F1119" s="308" t="s">
        <v>2898</v>
      </c>
      <c r="G1119" s="308" t="s">
        <v>2898</v>
      </c>
      <c r="H1119" s="308" t="s">
        <v>2898</v>
      </c>
      <c r="I1119" s="308" t="s">
        <v>2898</v>
      </c>
      <c r="J1119" s="308" t="s">
        <v>2898</v>
      </c>
      <c r="K1119" s="308" t="s">
        <v>2898</v>
      </c>
      <c r="L1119" s="308" t="s">
        <v>2898</v>
      </c>
      <c r="M1119" s="308" t="s">
        <v>2898</v>
      </c>
      <c r="N1119" s="308" t="s">
        <v>2898</v>
      </c>
      <c r="O1119" s="308" t="s">
        <v>2898</v>
      </c>
      <c r="P1119" s="308" t="s">
        <v>2898</v>
      </c>
      <c r="Q1119" s="308" t="s">
        <v>2898</v>
      </c>
      <c r="R1119" s="308" t="s">
        <v>2898</v>
      </c>
      <c r="S1119" s="308" t="s">
        <v>2898</v>
      </c>
      <c r="T1119" s="308" t="s">
        <v>2898</v>
      </c>
      <c r="U1119" s="308" t="s">
        <v>2898</v>
      </c>
      <c r="V1119" s="308" t="s">
        <v>2898</v>
      </c>
      <c r="W1119" s="308" t="s">
        <v>2898</v>
      </c>
      <c r="X1119" s="308" t="s">
        <v>2898</v>
      </c>
      <c r="Y1119" s="308" t="s">
        <v>2898</v>
      </c>
      <c r="Z1119" s="308" t="s">
        <v>2898</v>
      </c>
    </row>
    <row r="1120" spans="2:26" hidden="1" outlineLevel="1" x14ac:dyDescent="0.3">
      <c r="B1120" s="471" t="s">
        <v>4122</v>
      </c>
      <c r="C1120" s="308" t="s">
        <v>2898</v>
      </c>
      <c r="D1120" s="308" t="s">
        <v>2898</v>
      </c>
      <c r="E1120" s="308" t="s">
        <v>2898</v>
      </c>
      <c r="F1120" s="308" t="s">
        <v>2898</v>
      </c>
      <c r="G1120" s="308" t="s">
        <v>2898</v>
      </c>
      <c r="H1120" s="308" t="s">
        <v>2898</v>
      </c>
      <c r="I1120" s="308" t="s">
        <v>2898</v>
      </c>
      <c r="J1120" s="308" t="s">
        <v>2898</v>
      </c>
      <c r="K1120" s="308" t="s">
        <v>2898</v>
      </c>
      <c r="L1120" s="308" t="s">
        <v>2898</v>
      </c>
      <c r="M1120" s="308" t="s">
        <v>2898</v>
      </c>
      <c r="N1120" s="308" t="s">
        <v>2898</v>
      </c>
      <c r="O1120" s="308" t="s">
        <v>2898</v>
      </c>
      <c r="P1120" s="308" t="s">
        <v>2898</v>
      </c>
      <c r="Q1120" s="308" t="s">
        <v>2898</v>
      </c>
      <c r="R1120" s="308" t="s">
        <v>2898</v>
      </c>
      <c r="S1120" s="308" t="s">
        <v>2898</v>
      </c>
      <c r="T1120" s="308" t="s">
        <v>2898</v>
      </c>
      <c r="U1120" s="308" t="s">
        <v>2898</v>
      </c>
      <c r="V1120" s="308" t="s">
        <v>2898</v>
      </c>
      <c r="W1120" s="308" t="s">
        <v>2898</v>
      </c>
      <c r="X1120" s="308" t="s">
        <v>2898</v>
      </c>
      <c r="Y1120" s="308" t="s">
        <v>2898</v>
      </c>
      <c r="Z1120" s="308" t="s">
        <v>2898</v>
      </c>
    </row>
    <row r="1121" spans="2:26" hidden="1" outlineLevel="1" x14ac:dyDescent="0.3">
      <c r="B1121" s="471" t="s">
        <v>4123</v>
      </c>
      <c r="C1121" s="308" t="s">
        <v>2898</v>
      </c>
      <c r="D1121" s="308" t="s">
        <v>2898</v>
      </c>
      <c r="E1121" s="308" t="s">
        <v>2898</v>
      </c>
      <c r="F1121" s="308" t="s">
        <v>2898</v>
      </c>
      <c r="G1121" s="308" t="s">
        <v>2898</v>
      </c>
      <c r="H1121" s="308" t="s">
        <v>2898</v>
      </c>
      <c r="I1121" s="308" t="s">
        <v>2898</v>
      </c>
      <c r="J1121" s="308" t="s">
        <v>2898</v>
      </c>
      <c r="K1121" s="308" t="s">
        <v>2898</v>
      </c>
      <c r="L1121" s="308" t="s">
        <v>2898</v>
      </c>
      <c r="M1121" s="308" t="s">
        <v>2898</v>
      </c>
      <c r="N1121" s="308" t="s">
        <v>2898</v>
      </c>
      <c r="O1121" s="308" t="s">
        <v>2898</v>
      </c>
      <c r="P1121" s="308" t="s">
        <v>2898</v>
      </c>
      <c r="Q1121" s="308" t="s">
        <v>2898</v>
      </c>
      <c r="R1121" s="308" t="s">
        <v>2898</v>
      </c>
      <c r="S1121" s="308" t="s">
        <v>2898</v>
      </c>
      <c r="T1121" s="308" t="s">
        <v>2898</v>
      </c>
      <c r="U1121" s="308" t="s">
        <v>2898</v>
      </c>
      <c r="V1121" s="308" t="s">
        <v>2898</v>
      </c>
      <c r="W1121" s="308" t="s">
        <v>2898</v>
      </c>
      <c r="X1121" s="308" t="s">
        <v>2898</v>
      </c>
      <c r="Y1121" s="308" t="s">
        <v>2898</v>
      </c>
      <c r="Z1121" s="308" t="s">
        <v>2898</v>
      </c>
    </row>
    <row r="1122" spans="2:26" hidden="1" outlineLevel="1" x14ac:dyDescent="0.3">
      <c r="B1122" s="471" t="s">
        <v>4124</v>
      </c>
      <c r="C1122" s="308" t="s">
        <v>2898</v>
      </c>
      <c r="D1122" s="308" t="s">
        <v>2898</v>
      </c>
      <c r="E1122" s="308" t="s">
        <v>2898</v>
      </c>
      <c r="F1122" s="308" t="s">
        <v>2898</v>
      </c>
      <c r="G1122" s="308" t="s">
        <v>2898</v>
      </c>
      <c r="H1122" s="308" t="s">
        <v>2898</v>
      </c>
      <c r="I1122" s="308" t="s">
        <v>2898</v>
      </c>
      <c r="J1122" s="308" t="s">
        <v>2898</v>
      </c>
      <c r="K1122" s="308" t="s">
        <v>2898</v>
      </c>
      <c r="L1122" s="308" t="s">
        <v>2898</v>
      </c>
      <c r="M1122" s="308" t="s">
        <v>2898</v>
      </c>
      <c r="N1122" s="308" t="s">
        <v>2898</v>
      </c>
      <c r="O1122" s="308" t="s">
        <v>2898</v>
      </c>
      <c r="P1122" s="308" t="s">
        <v>2898</v>
      </c>
      <c r="Q1122" s="308" t="s">
        <v>2898</v>
      </c>
      <c r="R1122" s="308" t="s">
        <v>2898</v>
      </c>
      <c r="S1122" s="308" t="s">
        <v>2898</v>
      </c>
      <c r="T1122" s="308" t="s">
        <v>2898</v>
      </c>
      <c r="U1122" s="308" t="s">
        <v>2898</v>
      </c>
      <c r="V1122" s="308" t="s">
        <v>2898</v>
      </c>
      <c r="W1122" s="308" t="s">
        <v>2898</v>
      </c>
      <c r="X1122" s="308" t="s">
        <v>2898</v>
      </c>
      <c r="Y1122" s="308" t="s">
        <v>2898</v>
      </c>
      <c r="Z1122" s="308" t="s">
        <v>2898</v>
      </c>
    </row>
    <row r="1123" spans="2:26" hidden="1" outlineLevel="1" x14ac:dyDescent="0.3">
      <c r="B1123" s="471" t="s">
        <v>4125</v>
      </c>
      <c r="C1123" s="308" t="s">
        <v>2898</v>
      </c>
      <c r="D1123" s="308" t="s">
        <v>2898</v>
      </c>
      <c r="E1123" s="308" t="s">
        <v>2898</v>
      </c>
      <c r="F1123" s="308" t="s">
        <v>2898</v>
      </c>
      <c r="G1123" s="308" t="s">
        <v>2898</v>
      </c>
      <c r="H1123" s="308" t="s">
        <v>2898</v>
      </c>
      <c r="I1123" s="308" t="s">
        <v>2898</v>
      </c>
      <c r="J1123" s="308" t="s">
        <v>2898</v>
      </c>
      <c r="K1123" s="308" t="s">
        <v>2898</v>
      </c>
      <c r="L1123" s="308" t="s">
        <v>2898</v>
      </c>
      <c r="M1123" s="308" t="s">
        <v>2898</v>
      </c>
      <c r="N1123" s="308" t="s">
        <v>2898</v>
      </c>
      <c r="O1123" s="308" t="s">
        <v>2898</v>
      </c>
      <c r="P1123" s="308" t="s">
        <v>2898</v>
      </c>
      <c r="Q1123" s="308" t="s">
        <v>2898</v>
      </c>
      <c r="R1123" s="308" t="s">
        <v>2898</v>
      </c>
      <c r="S1123" s="308" t="s">
        <v>2898</v>
      </c>
      <c r="T1123" s="308" t="s">
        <v>2898</v>
      </c>
      <c r="U1123" s="308" t="s">
        <v>2898</v>
      </c>
      <c r="V1123" s="308" t="s">
        <v>2898</v>
      </c>
      <c r="W1123" s="308" t="s">
        <v>2898</v>
      </c>
      <c r="X1123" s="308" t="s">
        <v>2898</v>
      </c>
      <c r="Y1123" s="308" t="s">
        <v>2898</v>
      </c>
      <c r="Z1123" s="308" t="s">
        <v>2898</v>
      </c>
    </row>
    <row r="1124" spans="2:26" hidden="1" outlineLevel="1" x14ac:dyDescent="0.3">
      <c r="B1124" s="471" t="s">
        <v>4126</v>
      </c>
      <c r="C1124" s="308" t="s">
        <v>2898</v>
      </c>
      <c r="D1124" s="308" t="s">
        <v>2898</v>
      </c>
      <c r="E1124" s="308" t="s">
        <v>2898</v>
      </c>
      <c r="F1124" s="308" t="s">
        <v>2898</v>
      </c>
      <c r="G1124" s="308" t="s">
        <v>2898</v>
      </c>
      <c r="H1124" s="308" t="s">
        <v>2898</v>
      </c>
      <c r="I1124" s="308" t="s">
        <v>2898</v>
      </c>
      <c r="J1124" s="308" t="s">
        <v>2898</v>
      </c>
      <c r="K1124" s="308" t="s">
        <v>2898</v>
      </c>
      <c r="L1124" s="308" t="s">
        <v>2898</v>
      </c>
      <c r="M1124" s="308" t="s">
        <v>2898</v>
      </c>
      <c r="N1124" s="308" t="s">
        <v>2898</v>
      </c>
      <c r="O1124" s="308" t="s">
        <v>2898</v>
      </c>
      <c r="P1124" s="308" t="s">
        <v>2898</v>
      </c>
      <c r="Q1124" s="308" t="s">
        <v>2898</v>
      </c>
      <c r="R1124" s="308" t="s">
        <v>2898</v>
      </c>
      <c r="S1124" s="308" t="s">
        <v>2898</v>
      </c>
      <c r="T1124" s="308" t="s">
        <v>2898</v>
      </c>
      <c r="U1124" s="308" t="s">
        <v>2898</v>
      </c>
      <c r="V1124" s="308" t="s">
        <v>2898</v>
      </c>
      <c r="W1124" s="308" t="s">
        <v>2898</v>
      </c>
      <c r="X1124" s="308" t="s">
        <v>2898</v>
      </c>
      <c r="Y1124" s="308" t="s">
        <v>2898</v>
      </c>
      <c r="Z1124" s="308" t="s">
        <v>2898</v>
      </c>
    </row>
    <row r="1125" spans="2:26" hidden="1" outlineLevel="1" x14ac:dyDescent="0.3">
      <c r="B1125" s="471" t="s">
        <v>4127</v>
      </c>
      <c r="C1125" s="308" t="s">
        <v>2898</v>
      </c>
      <c r="D1125" s="308" t="s">
        <v>2898</v>
      </c>
      <c r="E1125" s="308" t="s">
        <v>2898</v>
      </c>
      <c r="F1125" s="308" t="s">
        <v>2898</v>
      </c>
      <c r="G1125" s="308" t="s">
        <v>2898</v>
      </c>
      <c r="H1125" s="308" t="s">
        <v>2898</v>
      </c>
      <c r="I1125" s="308" t="s">
        <v>2898</v>
      </c>
      <c r="J1125" s="308" t="s">
        <v>2898</v>
      </c>
      <c r="K1125" s="308" t="s">
        <v>2898</v>
      </c>
      <c r="L1125" s="308" t="s">
        <v>2898</v>
      </c>
      <c r="M1125" s="308" t="s">
        <v>2898</v>
      </c>
      <c r="N1125" s="308" t="s">
        <v>2898</v>
      </c>
      <c r="O1125" s="308" t="s">
        <v>2898</v>
      </c>
      <c r="P1125" s="308" t="s">
        <v>2898</v>
      </c>
      <c r="Q1125" s="308" t="s">
        <v>2898</v>
      </c>
      <c r="R1125" s="308" t="s">
        <v>2898</v>
      </c>
      <c r="S1125" s="308" t="s">
        <v>2898</v>
      </c>
      <c r="T1125" s="308" t="s">
        <v>2898</v>
      </c>
      <c r="U1125" s="308" t="s">
        <v>2898</v>
      </c>
      <c r="V1125" s="308" t="s">
        <v>2898</v>
      </c>
      <c r="W1125" s="308" t="s">
        <v>2898</v>
      </c>
      <c r="X1125" s="308" t="s">
        <v>2898</v>
      </c>
      <c r="Y1125" s="308" t="s">
        <v>2898</v>
      </c>
      <c r="Z1125" s="308" t="s">
        <v>2898</v>
      </c>
    </row>
    <row r="1126" spans="2:26" hidden="1" outlineLevel="1" x14ac:dyDescent="0.3">
      <c r="B1126" s="471" t="s">
        <v>4128</v>
      </c>
      <c r="C1126" s="308" t="s">
        <v>2898</v>
      </c>
      <c r="D1126" s="308" t="s">
        <v>2898</v>
      </c>
      <c r="E1126" s="308" t="s">
        <v>2898</v>
      </c>
      <c r="F1126" s="308" t="s">
        <v>2898</v>
      </c>
      <c r="G1126" s="308" t="s">
        <v>2898</v>
      </c>
      <c r="H1126" s="308" t="s">
        <v>2898</v>
      </c>
      <c r="I1126" s="308" t="s">
        <v>2898</v>
      </c>
      <c r="J1126" s="308" t="s">
        <v>2898</v>
      </c>
      <c r="K1126" s="308" t="s">
        <v>2898</v>
      </c>
      <c r="L1126" s="308" t="s">
        <v>2898</v>
      </c>
      <c r="M1126" s="308" t="s">
        <v>2898</v>
      </c>
      <c r="N1126" s="308" t="s">
        <v>2898</v>
      </c>
      <c r="O1126" s="308" t="s">
        <v>2898</v>
      </c>
      <c r="P1126" s="308" t="s">
        <v>2898</v>
      </c>
      <c r="Q1126" s="308" t="s">
        <v>2898</v>
      </c>
      <c r="R1126" s="308" t="s">
        <v>2898</v>
      </c>
      <c r="S1126" s="308" t="s">
        <v>2898</v>
      </c>
      <c r="T1126" s="308" t="s">
        <v>2898</v>
      </c>
      <c r="U1126" s="308" t="s">
        <v>2898</v>
      </c>
      <c r="V1126" s="308" t="s">
        <v>2898</v>
      </c>
      <c r="W1126" s="308" t="s">
        <v>2898</v>
      </c>
      <c r="X1126" s="308" t="s">
        <v>2898</v>
      </c>
      <c r="Y1126" s="308" t="s">
        <v>2898</v>
      </c>
      <c r="Z1126" s="308" t="s">
        <v>2898</v>
      </c>
    </row>
    <row r="1127" spans="2:26" hidden="1" outlineLevel="1" x14ac:dyDescent="0.3">
      <c r="B1127" s="471" t="s">
        <v>4129</v>
      </c>
      <c r="C1127" s="308" t="s">
        <v>2898</v>
      </c>
      <c r="D1127" s="308" t="s">
        <v>2898</v>
      </c>
      <c r="E1127" s="308" t="s">
        <v>2898</v>
      </c>
      <c r="F1127" s="308" t="s">
        <v>2898</v>
      </c>
      <c r="G1127" s="308" t="s">
        <v>2898</v>
      </c>
      <c r="H1127" s="308" t="s">
        <v>2898</v>
      </c>
      <c r="I1127" s="308" t="s">
        <v>2898</v>
      </c>
      <c r="J1127" s="308" t="s">
        <v>2898</v>
      </c>
      <c r="K1127" s="308" t="s">
        <v>2898</v>
      </c>
      <c r="L1127" s="308" t="s">
        <v>2898</v>
      </c>
      <c r="M1127" s="308" t="s">
        <v>2898</v>
      </c>
      <c r="N1127" s="308" t="s">
        <v>2898</v>
      </c>
      <c r="O1127" s="308" t="s">
        <v>2898</v>
      </c>
      <c r="P1127" s="308" t="s">
        <v>2898</v>
      </c>
      <c r="Q1127" s="308" t="s">
        <v>2898</v>
      </c>
      <c r="R1127" s="308" t="s">
        <v>2898</v>
      </c>
      <c r="S1127" s="308" t="s">
        <v>2898</v>
      </c>
      <c r="T1127" s="308" t="s">
        <v>2898</v>
      </c>
      <c r="U1127" s="308" t="s">
        <v>2898</v>
      </c>
      <c r="V1127" s="308" t="s">
        <v>2898</v>
      </c>
      <c r="W1127" s="308" t="s">
        <v>2898</v>
      </c>
      <c r="X1127" s="308" t="s">
        <v>2898</v>
      </c>
      <c r="Y1127" s="308" t="s">
        <v>2898</v>
      </c>
      <c r="Z1127" s="308" t="s">
        <v>2898</v>
      </c>
    </row>
    <row r="1128" spans="2:26" hidden="1" outlineLevel="1" x14ac:dyDescent="0.3">
      <c r="B1128" s="471" t="s">
        <v>4130</v>
      </c>
      <c r="C1128" s="308" t="s">
        <v>2898</v>
      </c>
      <c r="D1128" s="308" t="s">
        <v>2898</v>
      </c>
      <c r="E1128" s="308" t="s">
        <v>2898</v>
      </c>
      <c r="F1128" s="308" t="s">
        <v>2898</v>
      </c>
      <c r="G1128" s="308" t="s">
        <v>2898</v>
      </c>
      <c r="H1128" s="308" t="s">
        <v>2898</v>
      </c>
      <c r="I1128" s="308" t="s">
        <v>2898</v>
      </c>
      <c r="J1128" s="308" t="s">
        <v>2898</v>
      </c>
      <c r="K1128" s="308" t="s">
        <v>2898</v>
      </c>
      <c r="L1128" s="308" t="s">
        <v>2898</v>
      </c>
      <c r="M1128" s="308" t="s">
        <v>2898</v>
      </c>
      <c r="N1128" s="308" t="s">
        <v>2898</v>
      </c>
      <c r="O1128" s="308" t="s">
        <v>2898</v>
      </c>
      <c r="P1128" s="308" t="s">
        <v>2898</v>
      </c>
      <c r="Q1128" s="308" t="s">
        <v>2898</v>
      </c>
      <c r="R1128" s="308" t="s">
        <v>2898</v>
      </c>
      <c r="S1128" s="308" t="s">
        <v>2898</v>
      </c>
      <c r="T1128" s="308" t="s">
        <v>2898</v>
      </c>
      <c r="U1128" s="308" t="s">
        <v>2898</v>
      </c>
      <c r="V1128" s="308" t="s">
        <v>2898</v>
      </c>
      <c r="W1128" s="308" t="s">
        <v>2898</v>
      </c>
      <c r="X1128" s="308" t="s">
        <v>2898</v>
      </c>
      <c r="Y1128" s="308" t="s">
        <v>2898</v>
      </c>
      <c r="Z1128" s="308" t="s">
        <v>2898</v>
      </c>
    </row>
    <row r="1129" spans="2:26" hidden="1" outlineLevel="1" x14ac:dyDescent="0.3">
      <c r="B1129" s="471" t="s">
        <v>4131</v>
      </c>
      <c r="C1129" s="308" t="s">
        <v>2898</v>
      </c>
      <c r="D1129" s="308" t="s">
        <v>2898</v>
      </c>
      <c r="E1129" s="308" t="s">
        <v>2898</v>
      </c>
      <c r="F1129" s="308" t="s">
        <v>2898</v>
      </c>
      <c r="G1129" s="308" t="s">
        <v>2898</v>
      </c>
      <c r="H1129" s="308" t="s">
        <v>2898</v>
      </c>
      <c r="I1129" s="308" t="s">
        <v>2898</v>
      </c>
      <c r="J1129" s="308" t="s">
        <v>2898</v>
      </c>
      <c r="K1129" s="308" t="s">
        <v>2898</v>
      </c>
      <c r="L1129" s="308" t="s">
        <v>2898</v>
      </c>
      <c r="M1129" s="308" t="s">
        <v>2898</v>
      </c>
      <c r="N1129" s="308" t="s">
        <v>2898</v>
      </c>
      <c r="O1129" s="308" t="s">
        <v>2898</v>
      </c>
      <c r="P1129" s="308" t="s">
        <v>2898</v>
      </c>
      <c r="Q1129" s="308" t="s">
        <v>2898</v>
      </c>
      <c r="R1129" s="308" t="s">
        <v>2898</v>
      </c>
      <c r="S1129" s="308" t="s">
        <v>2898</v>
      </c>
      <c r="T1129" s="308" t="s">
        <v>2898</v>
      </c>
      <c r="U1129" s="308" t="s">
        <v>2898</v>
      </c>
      <c r="V1129" s="308" t="s">
        <v>2898</v>
      </c>
      <c r="W1129" s="308" t="s">
        <v>2898</v>
      </c>
      <c r="X1129" s="308" t="s">
        <v>2898</v>
      </c>
      <c r="Y1129" s="308" t="s">
        <v>2898</v>
      </c>
      <c r="Z1129" s="308" t="s">
        <v>2898</v>
      </c>
    </row>
    <row r="1130" spans="2:26" hidden="1" outlineLevel="1" x14ac:dyDescent="0.3">
      <c r="B1130" s="471" t="s">
        <v>4132</v>
      </c>
      <c r="C1130" s="308" t="s">
        <v>2898</v>
      </c>
      <c r="D1130" s="308" t="s">
        <v>2898</v>
      </c>
      <c r="E1130" s="308" t="s">
        <v>2898</v>
      </c>
      <c r="F1130" s="308" t="s">
        <v>2898</v>
      </c>
      <c r="G1130" s="308" t="s">
        <v>2898</v>
      </c>
      <c r="H1130" s="308" t="s">
        <v>2898</v>
      </c>
      <c r="I1130" s="308" t="s">
        <v>2898</v>
      </c>
      <c r="J1130" s="308" t="s">
        <v>2898</v>
      </c>
      <c r="K1130" s="308" t="s">
        <v>2898</v>
      </c>
      <c r="L1130" s="308" t="s">
        <v>2898</v>
      </c>
      <c r="M1130" s="308" t="s">
        <v>2898</v>
      </c>
      <c r="N1130" s="308" t="s">
        <v>2898</v>
      </c>
      <c r="O1130" s="308" t="s">
        <v>2898</v>
      </c>
      <c r="P1130" s="308" t="s">
        <v>2898</v>
      </c>
      <c r="Q1130" s="308" t="s">
        <v>2898</v>
      </c>
      <c r="R1130" s="308" t="s">
        <v>2898</v>
      </c>
      <c r="S1130" s="308" t="s">
        <v>2898</v>
      </c>
      <c r="T1130" s="308" t="s">
        <v>2898</v>
      </c>
      <c r="U1130" s="308" t="s">
        <v>2898</v>
      </c>
      <c r="V1130" s="308" t="s">
        <v>2898</v>
      </c>
      <c r="W1130" s="308" t="s">
        <v>2898</v>
      </c>
      <c r="X1130" s="308" t="s">
        <v>2898</v>
      </c>
      <c r="Y1130" s="308" t="s">
        <v>2898</v>
      </c>
      <c r="Z1130" s="308" t="s">
        <v>2898</v>
      </c>
    </row>
    <row r="1131" spans="2:26" hidden="1" outlineLevel="1" x14ac:dyDescent="0.3">
      <c r="B1131" s="471" t="s">
        <v>4133</v>
      </c>
      <c r="C1131" s="308" t="s">
        <v>2898</v>
      </c>
      <c r="D1131" s="308" t="s">
        <v>2898</v>
      </c>
      <c r="E1131" s="308" t="s">
        <v>2898</v>
      </c>
      <c r="F1131" s="308" t="s">
        <v>2898</v>
      </c>
      <c r="G1131" s="308" t="s">
        <v>2898</v>
      </c>
      <c r="H1131" s="308" t="s">
        <v>2898</v>
      </c>
      <c r="I1131" s="308" t="s">
        <v>2898</v>
      </c>
      <c r="J1131" s="308" t="s">
        <v>2898</v>
      </c>
      <c r="K1131" s="308" t="s">
        <v>2898</v>
      </c>
      <c r="L1131" s="308" t="s">
        <v>2898</v>
      </c>
      <c r="M1131" s="308" t="s">
        <v>2898</v>
      </c>
      <c r="N1131" s="308" t="s">
        <v>2898</v>
      </c>
      <c r="O1131" s="308" t="s">
        <v>2898</v>
      </c>
      <c r="P1131" s="308" t="s">
        <v>2898</v>
      </c>
      <c r="Q1131" s="308" t="s">
        <v>2898</v>
      </c>
      <c r="R1131" s="308" t="s">
        <v>2898</v>
      </c>
      <c r="S1131" s="308" t="s">
        <v>2898</v>
      </c>
      <c r="T1131" s="308" t="s">
        <v>2898</v>
      </c>
      <c r="U1131" s="308" t="s">
        <v>2898</v>
      </c>
      <c r="V1131" s="308" t="s">
        <v>2898</v>
      </c>
      <c r="W1131" s="308" t="s">
        <v>2898</v>
      </c>
      <c r="X1131" s="308" t="s">
        <v>2898</v>
      </c>
      <c r="Y1131" s="308" t="s">
        <v>2898</v>
      </c>
      <c r="Z1131" s="308" t="s">
        <v>2898</v>
      </c>
    </row>
    <row r="1132" spans="2:26" hidden="1" outlineLevel="1" x14ac:dyDescent="0.3">
      <c r="B1132" s="471" t="s">
        <v>4134</v>
      </c>
      <c r="C1132" s="308" t="s">
        <v>2898</v>
      </c>
      <c r="D1132" s="308" t="s">
        <v>2898</v>
      </c>
      <c r="E1132" s="308" t="s">
        <v>2898</v>
      </c>
      <c r="F1132" s="308" t="s">
        <v>2898</v>
      </c>
      <c r="G1132" s="308" t="s">
        <v>2898</v>
      </c>
      <c r="H1132" s="308" t="s">
        <v>2898</v>
      </c>
      <c r="I1132" s="308" t="s">
        <v>2898</v>
      </c>
      <c r="J1132" s="308" t="s">
        <v>2898</v>
      </c>
      <c r="K1132" s="308" t="s">
        <v>2898</v>
      </c>
      <c r="L1132" s="308" t="s">
        <v>2898</v>
      </c>
      <c r="M1132" s="308" t="s">
        <v>2898</v>
      </c>
      <c r="N1132" s="308" t="s">
        <v>2898</v>
      </c>
      <c r="O1132" s="308" t="s">
        <v>2898</v>
      </c>
      <c r="P1132" s="308" t="s">
        <v>2898</v>
      </c>
      <c r="Q1132" s="308" t="s">
        <v>2898</v>
      </c>
      <c r="R1132" s="308" t="s">
        <v>2898</v>
      </c>
      <c r="S1132" s="308" t="s">
        <v>2898</v>
      </c>
      <c r="T1132" s="308" t="s">
        <v>2898</v>
      </c>
      <c r="U1132" s="308" t="s">
        <v>2898</v>
      </c>
      <c r="V1132" s="308" t="s">
        <v>2898</v>
      </c>
      <c r="W1132" s="308" t="s">
        <v>2898</v>
      </c>
      <c r="X1132" s="308" t="s">
        <v>2898</v>
      </c>
      <c r="Y1132" s="308" t="s">
        <v>2898</v>
      </c>
      <c r="Z1132" s="308" t="s">
        <v>2898</v>
      </c>
    </row>
    <row r="1133" spans="2:26" hidden="1" outlineLevel="1" x14ac:dyDescent="0.3">
      <c r="B1133" s="471" t="s">
        <v>4135</v>
      </c>
      <c r="C1133" s="308" t="s">
        <v>2898</v>
      </c>
      <c r="D1133" s="308" t="s">
        <v>2898</v>
      </c>
      <c r="E1133" s="308" t="s">
        <v>2898</v>
      </c>
      <c r="F1133" s="308" t="s">
        <v>2898</v>
      </c>
      <c r="G1133" s="308" t="s">
        <v>2898</v>
      </c>
      <c r="H1133" s="308" t="s">
        <v>2898</v>
      </c>
      <c r="I1133" s="308" t="s">
        <v>2898</v>
      </c>
      <c r="J1133" s="308" t="s">
        <v>2898</v>
      </c>
      <c r="K1133" s="308" t="s">
        <v>2898</v>
      </c>
      <c r="L1133" s="308" t="s">
        <v>2898</v>
      </c>
      <c r="M1133" s="308" t="s">
        <v>2898</v>
      </c>
      <c r="N1133" s="308" t="s">
        <v>2898</v>
      </c>
      <c r="O1133" s="308" t="s">
        <v>2898</v>
      </c>
      <c r="P1133" s="308" t="s">
        <v>2898</v>
      </c>
      <c r="Q1133" s="308" t="s">
        <v>2898</v>
      </c>
      <c r="R1133" s="308" t="s">
        <v>2898</v>
      </c>
      <c r="S1133" s="308" t="s">
        <v>2898</v>
      </c>
      <c r="T1133" s="308" t="s">
        <v>2898</v>
      </c>
      <c r="U1133" s="308" t="s">
        <v>2898</v>
      </c>
      <c r="V1133" s="308" t="s">
        <v>2898</v>
      </c>
      <c r="W1133" s="308" t="s">
        <v>2898</v>
      </c>
      <c r="X1133" s="308" t="s">
        <v>2898</v>
      </c>
      <c r="Y1133" s="308" t="s">
        <v>2898</v>
      </c>
      <c r="Z1133" s="308" t="s">
        <v>2898</v>
      </c>
    </row>
    <row r="1134" spans="2:26" hidden="1" outlineLevel="1" x14ac:dyDescent="0.3">
      <c r="B1134" s="471" t="s">
        <v>4136</v>
      </c>
      <c r="C1134" s="308" t="s">
        <v>2898</v>
      </c>
      <c r="D1134" s="308" t="s">
        <v>2898</v>
      </c>
      <c r="E1134" s="308" t="s">
        <v>2898</v>
      </c>
      <c r="F1134" s="308" t="s">
        <v>2898</v>
      </c>
      <c r="G1134" s="308" t="s">
        <v>2898</v>
      </c>
      <c r="H1134" s="308" t="s">
        <v>2898</v>
      </c>
      <c r="I1134" s="308" t="s">
        <v>2898</v>
      </c>
      <c r="J1134" s="308" t="s">
        <v>2898</v>
      </c>
      <c r="K1134" s="308" t="s">
        <v>2898</v>
      </c>
      <c r="L1134" s="308" t="s">
        <v>2898</v>
      </c>
      <c r="M1134" s="308" t="s">
        <v>2898</v>
      </c>
      <c r="N1134" s="308" t="s">
        <v>2898</v>
      </c>
      <c r="O1134" s="308" t="s">
        <v>2898</v>
      </c>
      <c r="P1134" s="308" t="s">
        <v>2898</v>
      </c>
      <c r="Q1134" s="308" t="s">
        <v>2898</v>
      </c>
      <c r="R1134" s="308" t="s">
        <v>2898</v>
      </c>
      <c r="S1134" s="308" t="s">
        <v>2898</v>
      </c>
      <c r="T1134" s="308" t="s">
        <v>2898</v>
      </c>
      <c r="U1134" s="308" t="s">
        <v>2898</v>
      </c>
      <c r="V1134" s="308" t="s">
        <v>2898</v>
      </c>
      <c r="W1134" s="308" t="s">
        <v>2898</v>
      </c>
      <c r="X1134" s="308" t="s">
        <v>2898</v>
      </c>
      <c r="Y1134" s="308" t="s">
        <v>2898</v>
      </c>
      <c r="Z1134" s="308" t="s">
        <v>2898</v>
      </c>
    </row>
    <row r="1135" spans="2:26" hidden="1" outlineLevel="1" x14ac:dyDescent="0.3">
      <c r="B1135" s="471" t="s">
        <v>4137</v>
      </c>
      <c r="C1135" s="308" t="s">
        <v>2898</v>
      </c>
      <c r="D1135" s="308" t="s">
        <v>2898</v>
      </c>
      <c r="E1135" s="308" t="s">
        <v>2898</v>
      </c>
      <c r="F1135" s="308" t="s">
        <v>2898</v>
      </c>
      <c r="G1135" s="308" t="s">
        <v>2898</v>
      </c>
      <c r="H1135" s="308" t="s">
        <v>2898</v>
      </c>
      <c r="I1135" s="308" t="s">
        <v>2898</v>
      </c>
      <c r="J1135" s="308" t="s">
        <v>2898</v>
      </c>
      <c r="K1135" s="308" t="s">
        <v>2898</v>
      </c>
      <c r="L1135" s="308" t="s">
        <v>2898</v>
      </c>
      <c r="M1135" s="308" t="s">
        <v>2898</v>
      </c>
      <c r="N1135" s="308" t="s">
        <v>2898</v>
      </c>
      <c r="O1135" s="308" t="s">
        <v>2898</v>
      </c>
      <c r="P1135" s="308" t="s">
        <v>2898</v>
      </c>
      <c r="Q1135" s="308" t="s">
        <v>2898</v>
      </c>
      <c r="R1135" s="308" t="s">
        <v>2898</v>
      </c>
      <c r="S1135" s="308" t="s">
        <v>2898</v>
      </c>
      <c r="T1135" s="308" t="s">
        <v>2898</v>
      </c>
      <c r="U1135" s="308" t="s">
        <v>2898</v>
      </c>
      <c r="V1135" s="308" t="s">
        <v>2898</v>
      </c>
      <c r="W1135" s="308" t="s">
        <v>2898</v>
      </c>
      <c r="X1135" s="308" t="s">
        <v>2898</v>
      </c>
      <c r="Y1135" s="308" t="s">
        <v>2898</v>
      </c>
      <c r="Z1135" s="308" t="s">
        <v>2898</v>
      </c>
    </row>
    <row r="1136" spans="2:26" hidden="1" outlineLevel="1" x14ac:dyDescent="0.3">
      <c r="B1136" s="471" t="s">
        <v>4138</v>
      </c>
      <c r="C1136" s="308" t="s">
        <v>2898</v>
      </c>
      <c r="D1136" s="308" t="s">
        <v>2898</v>
      </c>
      <c r="E1136" s="308" t="s">
        <v>2898</v>
      </c>
      <c r="F1136" s="308" t="s">
        <v>2898</v>
      </c>
      <c r="G1136" s="308" t="s">
        <v>2898</v>
      </c>
      <c r="H1136" s="308" t="s">
        <v>2898</v>
      </c>
      <c r="I1136" s="308" t="s">
        <v>2898</v>
      </c>
      <c r="J1136" s="308" t="s">
        <v>2898</v>
      </c>
      <c r="K1136" s="308" t="s">
        <v>2898</v>
      </c>
      <c r="L1136" s="308" t="s">
        <v>2898</v>
      </c>
      <c r="M1136" s="308" t="s">
        <v>2898</v>
      </c>
      <c r="N1136" s="308" t="s">
        <v>2898</v>
      </c>
      <c r="O1136" s="308" t="s">
        <v>2898</v>
      </c>
      <c r="P1136" s="308" t="s">
        <v>2898</v>
      </c>
      <c r="Q1136" s="308" t="s">
        <v>2898</v>
      </c>
      <c r="R1136" s="308" t="s">
        <v>2898</v>
      </c>
      <c r="S1136" s="308" t="s">
        <v>2898</v>
      </c>
      <c r="T1136" s="308" t="s">
        <v>2898</v>
      </c>
      <c r="U1136" s="308" t="s">
        <v>2898</v>
      </c>
      <c r="V1136" s="308" t="s">
        <v>2898</v>
      </c>
      <c r="W1136" s="308" t="s">
        <v>2898</v>
      </c>
      <c r="X1136" s="308" t="s">
        <v>2898</v>
      </c>
      <c r="Y1136" s="308" t="s">
        <v>2898</v>
      </c>
      <c r="Z1136" s="308" t="s">
        <v>2898</v>
      </c>
    </row>
    <row r="1137" spans="2:39" hidden="1" outlineLevel="1" x14ac:dyDescent="0.3">
      <c r="B1137" s="471" t="s">
        <v>4139</v>
      </c>
      <c r="C1137" s="308" t="s">
        <v>2898</v>
      </c>
      <c r="D1137" s="308" t="s">
        <v>2898</v>
      </c>
      <c r="E1137" s="308" t="s">
        <v>2898</v>
      </c>
      <c r="F1137" s="308" t="s">
        <v>2898</v>
      </c>
      <c r="G1137" s="308" t="s">
        <v>2898</v>
      </c>
      <c r="H1137" s="308" t="s">
        <v>2898</v>
      </c>
      <c r="I1137" s="308" t="s">
        <v>2898</v>
      </c>
      <c r="J1137" s="308" t="s">
        <v>2898</v>
      </c>
      <c r="K1137" s="308" t="s">
        <v>2898</v>
      </c>
      <c r="L1137" s="308" t="s">
        <v>2898</v>
      </c>
      <c r="M1137" s="308" t="s">
        <v>2898</v>
      </c>
      <c r="N1137" s="308" t="s">
        <v>2898</v>
      </c>
      <c r="O1137" s="308" t="s">
        <v>2898</v>
      </c>
      <c r="P1137" s="308" t="s">
        <v>2898</v>
      </c>
      <c r="Q1137" s="308" t="s">
        <v>2898</v>
      </c>
      <c r="R1137" s="308" t="s">
        <v>2898</v>
      </c>
      <c r="S1137" s="308" t="s">
        <v>2898</v>
      </c>
      <c r="T1137" s="308" t="s">
        <v>2898</v>
      </c>
      <c r="U1137" s="308" t="s">
        <v>2898</v>
      </c>
      <c r="V1137" s="308" t="s">
        <v>2898</v>
      </c>
      <c r="W1137" s="308" t="s">
        <v>2898</v>
      </c>
      <c r="X1137" s="308" t="s">
        <v>2898</v>
      </c>
      <c r="Y1137" s="308" t="s">
        <v>2898</v>
      </c>
      <c r="Z1137" s="308" t="s">
        <v>2898</v>
      </c>
    </row>
    <row r="1138" spans="2:39" hidden="1" outlineLevel="1" x14ac:dyDescent="0.3">
      <c r="B1138" s="471" t="s">
        <v>4140</v>
      </c>
      <c r="C1138" s="308" t="s">
        <v>2898</v>
      </c>
      <c r="D1138" s="308" t="s">
        <v>2898</v>
      </c>
      <c r="E1138" s="308" t="s">
        <v>2898</v>
      </c>
      <c r="F1138" s="308" t="s">
        <v>2898</v>
      </c>
      <c r="G1138" s="308" t="s">
        <v>2898</v>
      </c>
      <c r="H1138" s="308" t="s">
        <v>2898</v>
      </c>
      <c r="I1138" s="308" t="s">
        <v>2898</v>
      </c>
      <c r="J1138" s="308" t="s">
        <v>2898</v>
      </c>
      <c r="K1138" s="308" t="s">
        <v>2898</v>
      </c>
      <c r="L1138" s="308" t="s">
        <v>2898</v>
      </c>
      <c r="M1138" s="308" t="s">
        <v>2898</v>
      </c>
      <c r="N1138" s="308" t="s">
        <v>2898</v>
      </c>
      <c r="O1138" s="308" t="s">
        <v>2898</v>
      </c>
      <c r="P1138" s="308" t="s">
        <v>2898</v>
      </c>
      <c r="Q1138" s="308" t="s">
        <v>2898</v>
      </c>
      <c r="R1138" s="308" t="s">
        <v>2898</v>
      </c>
      <c r="S1138" s="308" t="s">
        <v>2898</v>
      </c>
      <c r="T1138" s="308" t="s">
        <v>2898</v>
      </c>
      <c r="U1138" s="308" t="s">
        <v>2898</v>
      </c>
      <c r="V1138" s="308" t="s">
        <v>2898</v>
      </c>
      <c r="W1138" s="308" t="s">
        <v>2898</v>
      </c>
      <c r="X1138" s="308" t="s">
        <v>2898</v>
      </c>
      <c r="Y1138" s="308" t="s">
        <v>2898</v>
      </c>
      <c r="Z1138" s="308" t="s">
        <v>2898</v>
      </c>
    </row>
    <row r="1139" spans="2:39" hidden="1" outlineLevel="1" x14ac:dyDescent="0.3">
      <c r="B1139" s="471" t="s">
        <v>4141</v>
      </c>
      <c r="C1139" s="308" t="s">
        <v>2898</v>
      </c>
      <c r="D1139" s="308" t="s">
        <v>2898</v>
      </c>
      <c r="E1139" s="308" t="s">
        <v>2898</v>
      </c>
      <c r="F1139" s="308" t="s">
        <v>2898</v>
      </c>
      <c r="G1139" s="308" t="s">
        <v>2898</v>
      </c>
      <c r="H1139" s="308" t="s">
        <v>2898</v>
      </c>
      <c r="I1139" s="308" t="s">
        <v>2898</v>
      </c>
      <c r="J1139" s="308" t="s">
        <v>2898</v>
      </c>
      <c r="K1139" s="308" t="s">
        <v>2898</v>
      </c>
      <c r="L1139" s="308" t="s">
        <v>2898</v>
      </c>
      <c r="M1139" s="308" t="s">
        <v>2898</v>
      </c>
      <c r="N1139" s="308" t="s">
        <v>2898</v>
      </c>
      <c r="O1139" s="308" t="s">
        <v>2898</v>
      </c>
      <c r="P1139" s="308" t="s">
        <v>2898</v>
      </c>
      <c r="Q1139" s="308" t="s">
        <v>2898</v>
      </c>
      <c r="R1139" s="308" t="s">
        <v>2898</v>
      </c>
      <c r="S1139" s="308" t="s">
        <v>2898</v>
      </c>
      <c r="T1139" s="308" t="s">
        <v>2898</v>
      </c>
      <c r="U1139" s="308" t="s">
        <v>2898</v>
      </c>
      <c r="V1139" s="308" t="s">
        <v>2898</v>
      </c>
      <c r="W1139" s="308" t="s">
        <v>2898</v>
      </c>
      <c r="X1139" s="308" t="s">
        <v>2898</v>
      </c>
      <c r="Y1139" s="308" t="s">
        <v>2898</v>
      </c>
      <c r="Z1139" s="308" t="s">
        <v>2898</v>
      </c>
    </row>
    <row r="1140" spans="2:39" hidden="1" outlineLevel="1" x14ac:dyDescent="0.3">
      <c r="B1140" s="471" t="s">
        <v>4142</v>
      </c>
      <c r="C1140" s="308" t="s">
        <v>2898</v>
      </c>
      <c r="D1140" s="308" t="s">
        <v>2898</v>
      </c>
      <c r="E1140" s="308" t="s">
        <v>2898</v>
      </c>
      <c r="F1140" s="308" t="s">
        <v>2898</v>
      </c>
      <c r="G1140" s="308" t="s">
        <v>2898</v>
      </c>
      <c r="H1140" s="308" t="s">
        <v>2898</v>
      </c>
      <c r="I1140" s="308" t="s">
        <v>2898</v>
      </c>
      <c r="J1140" s="308" t="s">
        <v>2898</v>
      </c>
      <c r="K1140" s="308" t="s">
        <v>2898</v>
      </c>
      <c r="L1140" s="308" t="s">
        <v>2898</v>
      </c>
      <c r="M1140" s="308" t="s">
        <v>2898</v>
      </c>
      <c r="N1140" s="308" t="s">
        <v>2898</v>
      </c>
      <c r="O1140" s="308" t="s">
        <v>2898</v>
      </c>
      <c r="P1140" s="308" t="s">
        <v>2898</v>
      </c>
      <c r="Q1140" s="308" t="s">
        <v>2898</v>
      </c>
      <c r="R1140" s="308" t="s">
        <v>2898</v>
      </c>
      <c r="S1140" s="308" t="s">
        <v>2898</v>
      </c>
      <c r="T1140" s="308" t="s">
        <v>2898</v>
      </c>
      <c r="U1140" s="308" t="s">
        <v>2898</v>
      </c>
      <c r="V1140" s="308" t="s">
        <v>2898</v>
      </c>
      <c r="W1140" s="308" t="s">
        <v>2898</v>
      </c>
      <c r="X1140" s="308" t="s">
        <v>2898</v>
      </c>
      <c r="Y1140" s="308" t="s">
        <v>2898</v>
      </c>
      <c r="Z1140" s="308" t="s">
        <v>2898</v>
      </c>
    </row>
    <row r="1141" spans="2:39" hidden="1" outlineLevel="1" x14ac:dyDescent="0.3">
      <c r="B1141" s="471" t="s">
        <v>4143</v>
      </c>
      <c r="C1141" s="308" t="s">
        <v>2898</v>
      </c>
      <c r="D1141" s="308" t="s">
        <v>2898</v>
      </c>
      <c r="E1141" s="308" t="s">
        <v>2898</v>
      </c>
      <c r="F1141" s="308" t="s">
        <v>2898</v>
      </c>
      <c r="G1141" s="308" t="s">
        <v>2898</v>
      </c>
      <c r="H1141" s="308" t="s">
        <v>2898</v>
      </c>
      <c r="I1141" s="308" t="s">
        <v>2898</v>
      </c>
      <c r="J1141" s="308" t="s">
        <v>2898</v>
      </c>
      <c r="K1141" s="308" t="s">
        <v>2898</v>
      </c>
      <c r="L1141" s="308" t="s">
        <v>2898</v>
      </c>
      <c r="M1141" s="308" t="s">
        <v>2898</v>
      </c>
      <c r="N1141" s="308" t="s">
        <v>2898</v>
      </c>
      <c r="O1141" s="308" t="s">
        <v>2898</v>
      </c>
      <c r="P1141" s="308" t="s">
        <v>2898</v>
      </c>
      <c r="Q1141" s="308" t="s">
        <v>2898</v>
      </c>
      <c r="R1141" s="308" t="s">
        <v>2898</v>
      </c>
      <c r="S1141" s="308" t="s">
        <v>2898</v>
      </c>
      <c r="T1141" s="308" t="s">
        <v>2898</v>
      </c>
      <c r="U1141" s="308" t="s">
        <v>2898</v>
      </c>
      <c r="V1141" s="308" t="s">
        <v>2898</v>
      </c>
      <c r="W1141" s="308" t="s">
        <v>2898</v>
      </c>
      <c r="X1141" s="308" t="s">
        <v>2898</v>
      </c>
      <c r="Y1141" s="308" t="s">
        <v>2898</v>
      </c>
      <c r="Z1141" s="308" t="s">
        <v>2898</v>
      </c>
    </row>
    <row r="1142" spans="2:39" hidden="1" outlineLevel="1" x14ac:dyDescent="0.3">
      <c r="B1142" s="471" t="s">
        <v>4144</v>
      </c>
      <c r="C1142" s="308" t="s">
        <v>2898</v>
      </c>
      <c r="D1142" s="308" t="s">
        <v>2898</v>
      </c>
      <c r="E1142" s="308" t="s">
        <v>2898</v>
      </c>
      <c r="F1142" s="308" t="s">
        <v>2898</v>
      </c>
      <c r="G1142" s="308" t="s">
        <v>2898</v>
      </c>
      <c r="H1142" s="308" t="s">
        <v>2898</v>
      </c>
      <c r="I1142" s="308" t="s">
        <v>2898</v>
      </c>
      <c r="J1142" s="308" t="s">
        <v>2898</v>
      </c>
      <c r="K1142" s="308" t="s">
        <v>2898</v>
      </c>
      <c r="L1142" s="308" t="s">
        <v>2898</v>
      </c>
      <c r="M1142" s="308" t="s">
        <v>2898</v>
      </c>
      <c r="N1142" s="308" t="s">
        <v>2898</v>
      </c>
      <c r="O1142" s="308" t="s">
        <v>2898</v>
      </c>
      <c r="P1142" s="308" t="s">
        <v>2898</v>
      </c>
      <c r="Q1142" s="308" t="s">
        <v>2898</v>
      </c>
      <c r="R1142" s="308" t="s">
        <v>2898</v>
      </c>
      <c r="S1142" s="308" t="s">
        <v>2898</v>
      </c>
      <c r="T1142" s="308" t="s">
        <v>2898</v>
      </c>
      <c r="U1142" s="308" t="s">
        <v>2898</v>
      </c>
      <c r="V1142" s="308" t="s">
        <v>2898</v>
      </c>
      <c r="W1142" s="308" t="s">
        <v>2898</v>
      </c>
      <c r="X1142" s="308" t="s">
        <v>2898</v>
      </c>
      <c r="Y1142" s="308" t="s">
        <v>2898</v>
      </c>
      <c r="Z1142" s="308" t="s">
        <v>2898</v>
      </c>
    </row>
    <row r="1143" spans="2:39" hidden="1" outlineLevel="1" x14ac:dyDescent="0.3">
      <c r="B1143" s="472" t="s">
        <v>4145</v>
      </c>
      <c r="C1143" s="308" t="s">
        <v>2898</v>
      </c>
      <c r="D1143" s="308" t="s">
        <v>2898</v>
      </c>
      <c r="E1143" s="308" t="s">
        <v>2898</v>
      </c>
      <c r="F1143" s="308" t="s">
        <v>2898</v>
      </c>
      <c r="G1143" s="308" t="s">
        <v>2898</v>
      </c>
      <c r="H1143" s="308" t="s">
        <v>2898</v>
      </c>
      <c r="I1143" s="308" t="s">
        <v>2898</v>
      </c>
      <c r="J1143" s="308" t="s">
        <v>2898</v>
      </c>
      <c r="K1143" s="308" t="s">
        <v>2898</v>
      </c>
      <c r="L1143" s="308" t="s">
        <v>2898</v>
      </c>
      <c r="M1143" s="308" t="s">
        <v>2898</v>
      </c>
      <c r="N1143" s="308" t="s">
        <v>2898</v>
      </c>
      <c r="O1143" s="308" t="s">
        <v>2898</v>
      </c>
      <c r="P1143" s="308" t="s">
        <v>2898</v>
      </c>
      <c r="Q1143" s="308" t="s">
        <v>2898</v>
      </c>
      <c r="R1143" s="308" t="s">
        <v>2898</v>
      </c>
      <c r="S1143" s="308" t="s">
        <v>2898</v>
      </c>
      <c r="T1143" s="308" t="s">
        <v>2898</v>
      </c>
      <c r="U1143" s="308" t="s">
        <v>2898</v>
      </c>
      <c r="V1143" s="308" t="s">
        <v>2898</v>
      </c>
      <c r="W1143" s="308" t="s">
        <v>2898</v>
      </c>
      <c r="X1143" s="308" t="s">
        <v>2898</v>
      </c>
      <c r="Y1143" s="308" t="s">
        <v>2898</v>
      </c>
      <c r="Z1143" s="308" t="s">
        <v>2898</v>
      </c>
    </row>
    <row r="1144" spans="2:39" hidden="1" outlineLevel="1" x14ac:dyDescent="0.3"/>
    <row r="1145" spans="2:39" hidden="1" outlineLevel="1" x14ac:dyDescent="0.3">
      <c r="B1145" s="667" t="s">
        <v>2982</v>
      </c>
    </row>
    <row r="1146" spans="2:39" collapsed="1" x14ac:dyDescent="0.3">
      <c r="B1146" s="696" t="s">
        <v>4146</v>
      </c>
      <c r="C1146" s="697"/>
    </row>
    <row r="1147" spans="2:39" hidden="1" outlineLevel="1" x14ac:dyDescent="0.3">
      <c r="B1147" s="698"/>
      <c r="C1147" s="698" t="s">
        <v>475</v>
      </c>
      <c r="E1147" s="308"/>
      <c r="F1147" s="489" t="s">
        <v>233</v>
      </c>
      <c r="G1147" s="489" t="s">
        <v>234</v>
      </c>
      <c r="H1147" s="489" t="s">
        <v>235</v>
      </c>
      <c r="I1147" s="489" t="s">
        <v>236</v>
      </c>
      <c r="J1147" s="489" t="s">
        <v>237</v>
      </c>
      <c r="K1147" s="489" t="s">
        <v>238</v>
      </c>
      <c r="L1147" s="489" t="s">
        <v>239</v>
      </c>
      <c r="M1147" s="489" t="s">
        <v>240</v>
      </c>
      <c r="N1147" s="489" t="s">
        <v>241</v>
      </c>
      <c r="O1147" s="489" t="s">
        <v>242</v>
      </c>
      <c r="P1147" s="489" t="s">
        <v>243</v>
      </c>
      <c r="Q1147" s="489" t="s">
        <v>244</v>
      </c>
      <c r="R1147" s="489" t="s">
        <v>245</v>
      </c>
      <c r="S1147" s="489" t="s">
        <v>246</v>
      </c>
      <c r="T1147" s="489" t="s">
        <v>247</v>
      </c>
      <c r="U1147" s="489" t="s">
        <v>248</v>
      </c>
      <c r="V1147" s="489" t="s">
        <v>249</v>
      </c>
      <c r="W1147" s="489" t="s">
        <v>250</v>
      </c>
      <c r="X1147" s="489" t="s">
        <v>251</v>
      </c>
      <c r="Y1147" s="489" t="s">
        <v>252</v>
      </c>
      <c r="Z1147" s="489" t="s">
        <v>253</v>
      </c>
      <c r="AA1147" s="489" t="s">
        <v>254</v>
      </c>
      <c r="AB1147" s="489" t="s">
        <v>255</v>
      </c>
      <c r="AC1147" s="489" t="s">
        <v>256</v>
      </c>
      <c r="AD1147" s="489" t="s">
        <v>257</v>
      </c>
      <c r="AE1147" s="489" t="s">
        <v>258</v>
      </c>
      <c r="AF1147" s="489" t="s">
        <v>259</v>
      </c>
      <c r="AG1147" s="489" t="s">
        <v>260</v>
      </c>
      <c r="AH1147" s="489" t="s">
        <v>261</v>
      </c>
      <c r="AI1147" s="489" t="s">
        <v>262</v>
      </c>
      <c r="AJ1147" s="489" t="s">
        <v>263</v>
      </c>
      <c r="AK1147" s="489" t="s">
        <v>264</v>
      </c>
      <c r="AL1147" s="489" t="s">
        <v>265</v>
      </c>
      <c r="AM1147" s="489" t="s">
        <v>266</v>
      </c>
    </row>
    <row r="1148" spans="2:39" hidden="1" outlineLevel="1" x14ac:dyDescent="0.3">
      <c r="B1148" s="699">
        <v>1.1000000000000001</v>
      </c>
      <c r="C1148" s="697" t="s">
        <v>476</v>
      </c>
      <c r="E1148" s="490" t="s">
        <v>4147</v>
      </c>
      <c r="F1148" s="491" t="s">
        <v>2898</v>
      </c>
      <c r="G1148" s="491" t="s">
        <v>2898</v>
      </c>
      <c r="H1148" s="491" t="s">
        <v>2898</v>
      </c>
      <c r="I1148" s="491" t="s">
        <v>2898</v>
      </c>
      <c r="J1148" s="491" t="s">
        <v>2898</v>
      </c>
      <c r="K1148" s="491" t="s">
        <v>2898</v>
      </c>
      <c r="L1148" s="491" t="s">
        <v>2898</v>
      </c>
      <c r="M1148" s="491" t="s">
        <v>2898</v>
      </c>
      <c r="N1148" s="491" t="s">
        <v>2898</v>
      </c>
      <c r="O1148" s="491" t="s">
        <v>2898</v>
      </c>
      <c r="P1148" s="491" t="s">
        <v>2898</v>
      </c>
      <c r="Q1148" s="491" t="s">
        <v>2898</v>
      </c>
      <c r="R1148" s="491" t="s">
        <v>2898</v>
      </c>
      <c r="S1148" s="491" t="s">
        <v>2898</v>
      </c>
      <c r="T1148" s="491" t="s">
        <v>2898</v>
      </c>
      <c r="U1148" s="491" t="s">
        <v>2898</v>
      </c>
      <c r="V1148" s="491" t="s">
        <v>2898</v>
      </c>
      <c r="W1148" s="491" t="s">
        <v>2898</v>
      </c>
      <c r="X1148" s="491" t="s">
        <v>2898</v>
      </c>
      <c r="Y1148" s="491" t="s">
        <v>2898</v>
      </c>
      <c r="Z1148" s="491" t="s">
        <v>2898</v>
      </c>
      <c r="AA1148" s="491" t="s">
        <v>2898</v>
      </c>
      <c r="AB1148" s="491" t="s">
        <v>2898</v>
      </c>
      <c r="AC1148" s="491" t="s">
        <v>2898</v>
      </c>
      <c r="AD1148" s="491" t="s">
        <v>2898</v>
      </c>
      <c r="AE1148" s="491" t="s">
        <v>2898</v>
      </c>
      <c r="AF1148" s="491" t="s">
        <v>2898</v>
      </c>
      <c r="AG1148" s="491" t="s">
        <v>2898</v>
      </c>
      <c r="AH1148" s="491" t="s">
        <v>2898</v>
      </c>
      <c r="AI1148" s="491" t="s">
        <v>2898</v>
      </c>
      <c r="AJ1148" s="491" t="s">
        <v>2898</v>
      </c>
      <c r="AK1148" s="491" t="s">
        <v>2898</v>
      </c>
      <c r="AL1148" s="491" t="s">
        <v>2898</v>
      </c>
      <c r="AM1148" s="491" t="s">
        <v>2898</v>
      </c>
    </row>
    <row r="1149" spans="2:39" hidden="1" outlineLevel="1" x14ac:dyDescent="0.3">
      <c r="B1149" s="699">
        <v>1.2</v>
      </c>
      <c r="C1149" s="697" t="s">
        <v>477</v>
      </c>
      <c r="E1149" s="490" t="s">
        <v>4148</v>
      </c>
      <c r="F1149" s="491" t="s">
        <v>2898</v>
      </c>
      <c r="G1149" s="491" t="s">
        <v>2898</v>
      </c>
      <c r="H1149" s="491" t="s">
        <v>2898</v>
      </c>
      <c r="I1149" s="491" t="s">
        <v>2898</v>
      </c>
      <c r="J1149" s="491" t="s">
        <v>2898</v>
      </c>
      <c r="K1149" s="491" t="s">
        <v>2898</v>
      </c>
      <c r="L1149" s="491" t="s">
        <v>2898</v>
      </c>
      <c r="M1149" s="491" t="s">
        <v>2898</v>
      </c>
      <c r="N1149" s="491" t="s">
        <v>2898</v>
      </c>
      <c r="O1149" s="491" t="s">
        <v>2898</v>
      </c>
      <c r="P1149" s="491" t="s">
        <v>2898</v>
      </c>
      <c r="Q1149" s="491" t="s">
        <v>2898</v>
      </c>
      <c r="R1149" s="491" t="s">
        <v>2898</v>
      </c>
      <c r="S1149" s="491" t="s">
        <v>2898</v>
      </c>
      <c r="T1149" s="491" t="s">
        <v>2898</v>
      </c>
      <c r="U1149" s="491" t="s">
        <v>2898</v>
      </c>
      <c r="V1149" s="491" t="s">
        <v>2898</v>
      </c>
      <c r="W1149" s="491" t="s">
        <v>2898</v>
      </c>
      <c r="X1149" s="491" t="s">
        <v>2898</v>
      </c>
      <c r="Y1149" s="491" t="s">
        <v>2898</v>
      </c>
      <c r="Z1149" s="491" t="s">
        <v>2898</v>
      </c>
      <c r="AA1149" s="491" t="s">
        <v>2898</v>
      </c>
      <c r="AB1149" s="491" t="s">
        <v>2898</v>
      </c>
      <c r="AC1149" s="491" t="s">
        <v>2898</v>
      </c>
      <c r="AD1149" s="491" t="s">
        <v>2898</v>
      </c>
      <c r="AE1149" s="491" t="s">
        <v>2898</v>
      </c>
      <c r="AF1149" s="491" t="s">
        <v>2898</v>
      </c>
      <c r="AG1149" s="491" t="s">
        <v>2898</v>
      </c>
      <c r="AH1149" s="491" t="s">
        <v>2898</v>
      </c>
      <c r="AI1149" s="491" t="s">
        <v>2898</v>
      </c>
      <c r="AJ1149" s="491" t="s">
        <v>2898</v>
      </c>
      <c r="AK1149" s="491" t="s">
        <v>2898</v>
      </c>
      <c r="AL1149" s="491" t="s">
        <v>2898</v>
      </c>
      <c r="AM1149" s="491" t="s">
        <v>2898</v>
      </c>
    </row>
    <row r="1150" spans="2:39" hidden="1" outlineLevel="1" x14ac:dyDescent="0.3">
      <c r="B1150" s="699">
        <v>1.3</v>
      </c>
      <c r="C1150" s="697" t="s">
        <v>372</v>
      </c>
      <c r="E1150" s="490" t="s">
        <v>4149</v>
      </c>
      <c r="F1150" s="491" t="s">
        <v>2898</v>
      </c>
      <c r="G1150" s="491" t="s">
        <v>2898</v>
      </c>
      <c r="H1150" s="491" t="s">
        <v>2898</v>
      </c>
      <c r="I1150" s="491" t="s">
        <v>2898</v>
      </c>
      <c r="J1150" s="491" t="s">
        <v>2898</v>
      </c>
      <c r="K1150" s="491" t="s">
        <v>2898</v>
      </c>
      <c r="L1150" s="491" t="s">
        <v>2898</v>
      </c>
      <c r="M1150" s="491" t="s">
        <v>2898</v>
      </c>
      <c r="N1150" s="491" t="s">
        <v>2898</v>
      </c>
      <c r="O1150" s="491" t="s">
        <v>2898</v>
      </c>
      <c r="P1150" s="491" t="s">
        <v>2898</v>
      </c>
      <c r="Q1150" s="491" t="s">
        <v>2898</v>
      </c>
      <c r="R1150" s="491" t="s">
        <v>2898</v>
      </c>
      <c r="S1150" s="491" t="s">
        <v>2898</v>
      </c>
      <c r="T1150" s="491" t="s">
        <v>2898</v>
      </c>
      <c r="U1150" s="491" t="s">
        <v>2898</v>
      </c>
      <c r="V1150" s="491" t="s">
        <v>2898</v>
      </c>
      <c r="W1150" s="491" t="s">
        <v>2898</v>
      </c>
      <c r="X1150" s="491" t="s">
        <v>2898</v>
      </c>
      <c r="Y1150" s="491" t="s">
        <v>2898</v>
      </c>
      <c r="Z1150" s="491" t="s">
        <v>2898</v>
      </c>
      <c r="AA1150" s="491" t="s">
        <v>2898</v>
      </c>
      <c r="AB1150" s="491" t="s">
        <v>2898</v>
      </c>
      <c r="AC1150" s="491" t="s">
        <v>2898</v>
      </c>
      <c r="AD1150" s="491" t="s">
        <v>2898</v>
      </c>
      <c r="AE1150" s="491" t="s">
        <v>2898</v>
      </c>
      <c r="AF1150" s="491" t="s">
        <v>2898</v>
      </c>
      <c r="AG1150" s="491" t="s">
        <v>2898</v>
      </c>
      <c r="AH1150" s="491" t="s">
        <v>2898</v>
      </c>
      <c r="AI1150" s="491" t="s">
        <v>2898</v>
      </c>
      <c r="AJ1150" s="491" t="s">
        <v>2898</v>
      </c>
      <c r="AK1150" s="491" t="s">
        <v>2898</v>
      </c>
      <c r="AL1150" s="491" t="s">
        <v>2898</v>
      </c>
      <c r="AM1150" s="491" t="s">
        <v>2898</v>
      </c>
    </row>
    <row r="1151" spans="2:39" hidden="1" outlineLevel="1" x14ac:dyDescent="0.3">
      <c r="B1151" s="699">
        <v>1.4</v>
      </c>
      <c r="C1151" s="697" t="s">
        <v>478</v>
      </c>
      <c r="E1151" s="490" t="s">
        <v>4150</v>
      </c>
      <c r="F1151" s="491" t="s">
        <v>2898</v>
      </c>
      <c r="G1151" s="491" t="s">
        <v>2898</v>
      </c>
      <c r="H1151" s="491" t="s">
        <v>2898</v>
      </c>
      <c r="I1151" s="491" t="s">
        <v>2898</v>
      </c>
      <c r="J1151" s="491" t="s">
        <v>2898</v>
      </c>
      <c r="K1151" s="491" t="s">
        <v>2898</v>
      </c>
      <c r="L1151" s="491" t="s">
        <v>2898</v>
      </c>
      <c r="M1151" s="491" t="s">
        <v>2898</v>
      </c>
      <c r="N1151" s="491" t="s">
        <v>2898</v>
      </c>
      <c r="O1151" s="491" t="s">
        <v>2898</v>
      </c>
      <c r="P1151" s="491" t="s">
        <v>2898</v>
      </c>
      <c r="Q1151" s="491" t="s">
        <v>2898</v>
      </c>
      <c r="R1151" s="491" t="s">
        <v>2898</v>
      </c>
      <c r="S1151" s="491" t="s">
        <v>2898</v>
      </c>
      <c r="T1151" s="491" t="s">
        <v>2898</v>
      </c>
      <c r="U1151" s="491" t="s">
        <v>2898</v>
      </c>
      <c r="V1151" s="491" t="s">
        <v>2898</v>
      </c>
      <c r="W1151" s="491" t="s">
        <v>2898</v>
      </c>
      <c r="X1151" s="491" t="s">
        <v>2898</v>
      </c>
      <c r="Y1151" s="491" t="s">
        <v>2898</v>
      </c>
      <c r="Z1151" s="491" t="s">
        <v>2898</v>
      </c>
      <c r="AA1151" s="491" t="s">
        <v>2898</v>
      </c>
      <c r="AB1151" s="491" t="s">
        <v>2898</v>
      </c>
      <c r="AC1151" s="491" t="s">
        <v>2898</v>
      </c>
      <c r="AD1151" s="491" t="s">
        <v>2898</v>
      </c>
      <c r="AE1151" s="491" t="s">
        <v>2898</v>
      </c>
      <c r="AF1151" s="491" t="s">
        <v>2898</v>
      </c>
      <c r="AG1151" s="491" t="s">
        <v>2898</v>
      </c>
      <c r="AH1151" s="491" t="s">
        <v>2898</v>
      </c>
      <c r="AI1151" s="491" t="s">
        <v>2898</v>
      </c>
      <c r="AJ1151" s="491" t="s">
        <v>2898</v>
      </c>
      <c r="AK1151" s="491" t="s">
        <v>2898</v>
      </c>
      <c r="AL1151" s="491" t="s">
        <v>2898</v>
      </c>
      <c r="AM1151" s="491" t="s">
        <v>2898</v>
      </c>
    </row>
    <row r="1152" spans="2:39" hidden="1" outlineLevel="1" x14ac:dyDescent="0.3">
      <c r="B1152" s="701" t="s">
        <v>373</v>
      </c>
      <c r="C1152" s="697" t="s">
        <v>374</v>
      </c>
      <c r="E1152" s="490" t="s">
        <v>4151</v>
      </c>
      <c r="F1152" s="491" t="s">
        <v>2898</v>
      </c>
      <c r="G1152" s="491" t="s">
        <v>2898</v>
      </c>
      <c r="H1152" s="491" t="s">
        <v>2898</v>
      </c>
      <c r="I1152" s="491" t="s">
        <v>2898</v>
      </c>
      <c r="J1152" s="491" t="s">
        <v>2898</v>
      </c>
      <c r="K1152" s="491" t="s">
        <v>2898</v>
      </c>
      <c r="L1152" s="491" t="s">
        <v>2898</v>
      </c>
      <c r="M1152" s="491" t="s">
        <v>2898</v>
      </c>
      <c r="N1152" s="491" t="s">
        <v>2898</v>
      </c>
      <c r="O1152" s="491" t="s">
        <v>2898</v>
      </c>
      <c r="P1152" s="491" t="s">
        <v>2898</v>
      </c>
      <c r="Q1152" s="491" t="s">
        <v>2898</v>
      </c>
      <c r="R1152" s="491" t="s">
        <v>2898</v>
      </c>
      <c r="S1152" s="491" t="s">
        <v>2898</v>
      </c>
      <c r="T1152" s="491" t="s">
        <v>2898</v>
      </c>
      <c r="U1152" s="491" t="s">
        <v>2898</v>
      </c>
      <c r="V1152" s="491" t="s">
        <v>2898</v>
      </c>
      <c r="W1152" s="491" t="s">
        <v>2898</v>
      </c>
      <c r="X1152" s="491" t="s">
        <v>2898</v>
      </c>
      <c r="Y1152" s="491" t="s">
        <v>2898</v>
      </c>
      <c r="Z1152" s="491" t="s">
        <v>2898</v>
      </c>
      <c r="AA1152" s="491" t="s">
        <v>2898</v>
      </c>
      <c r="AB1152" s="491" t="s">
        <v>2898</v>
      </c>
      <c r="AC1152" s="491" t="s">
        <v>2898</v>
      </c>
      <c r="AD1152" s="491" t="s">
        <v>2898</v>
      </c>
      <c r="AE1152" s="491" t="s">
        <v>2898</v>
      </c>
      <c r="AF1152" s="491" t="s">
        <v>2898</v>
      </c>
      <c r="AG1152" s="491" t="s">
        <v>2898</v>
      </c>
      <c r="AH1152" s="491" t="s">
        <v>2898</v>
      </c>
      <c r="AI1152" s="491" t="s">
        <v>2898</v>
      </c>
      <c r="AJ1152" s="491" t="s">
        <v>2898</v>
      </c>
      <c r="AK1152" s="491" t="s">
        <v>2898</v>
      </c>
      <c r="AL1152" s="491" t="s">
        <v>2898</v>
      </c>
      <c r="AM1152" s="491" t="s">
        <v>2898</v>
      </c>
    </row>
    <row r="1153" spans="2:39" hidden="1" outlineLevel="1" x14ac:dyDescent="0.3">
      <c r="B1153" s="701" t="s">
        <v>375</v>
      </c>
      <c r="C1153" s="697" t="s">
        <v>376</v>
      </c>
      <c r="E1153" s="490" t="s">
        <v>4152</v>
      </c>
      <c r="F1153" s="491" t="s">
        <v>2898</v>
      </c>
      <c r="G1153" s="491" t="s">
        <v>2898</v>
      </c>
      <c r="H1153" s="491" t="s">
        <v>2898</v>
      </c>
      <c r="I1153" s="491" t="s">
        <v>2898</v>
      </c>
      <c r="J1153" s="491" t="s">
        <v>2898</v>
      </c>
      <c r="K1153" s="491" t="s">
        <v>2898</v>
      </c>
      <c r="L1153" s="491" t="s">
        <v>2898</v>
      </c>
      <c r="M1153" s="491" t="s">
        <v>2898</v>
      </c>
      <c r="N1153" s="491" t="s">
        <v>2898</v>
      </c>
      <c r="O1153" s="491" t="s">
        <v>2898</v>
      </c>
      <c r="P1153" s="491" t="s">
        <v>2898</v>
      </c>
      <c r="Q1153" s="491" t="s">
        <v>2898</v>
      </c>
      <c r="R1153" s="491" t="s">
        <v>2898</v>
      </c>
      <c r="S1153" s="491" t="s">
        <v>2898</v>
      </c>
      <c r="T1153" s="491" t="s">
        <v>2898</v>
      </c>
      <c r="U1153" s="491" t="s">
        <v>2898</v>
      </c>
      <c r="V1153" s="491" t="s">
        <v>2898</v>
      </c>
      <c r="W1153" s="491" t="s">
        <v>2898</v>
      </c>
      <c r="X1153" s="491" t="s">
        <v>2898</v>
      </c>
      <c r="Y1153" s="491" t="s">
        <v>2898</v>
      </c>
      <c r="Z1153" s="491" t="s">
        <v>2898</v>
      </c>
      <c r="AA1153" s="491" t="s">
        <v>2898</v>
      </c>
      <c r="AB1153" s="491" t="s">
        <v>2898</v>
      </c>
      <c r="AC1153" s="491" t="s">
        <v>2898</v>
      </c>
      <c r="AD1153" s="491" t="s">
        <v>2898</v>
      </c>
      <c r="AE1153" s="491" t="s">
        <v>2898</v>
      </c>
      <c r="AF1153" s="491" t="s">
        <v>2898</v>
      </c>
      <c r="AG1153" s="491" t="s">
        <v>2898</v>
      </c>
      <c r="AH1153" s="491" t="s">
        <v>2898</v>
      </c>
      <c r="AI1153" s="491" t="s">
        <v>2898</v>
      </c>
      <c r="AJ1153" s="491" t="s">
        <v>2898</v>
      </c>
      <c r="AK1153" s="491" t="s">
        <v>2898</v>
      </c>
      <c r="AL1153" s="491" t="s">
        <v>2898</v>
      </c>
      <c r="AM1153" s="491" t="s">
        <v>2898</v>
      </c>
    </row>
    <row r="1154" spans="2:39" hidden="1" outlineLevel="1" x14ac:dyDescent="0.3">
      <c r="B1154" s="701" t="s">
        <v>377</v>
      </c>
      <c r="C1154" s="697" t="s">
        <v>378</v>
      </c>
      <c r="E1154" s="490" t="s">
        <v>4153</v>
      </c>
      <c r="F1154" s="491" t="s">
        <v>2898</v>
      </c>
      <c r="G1154" s="491" t="s">
        <v>2898</v>
      </c>
      <c r="H1154" s="491" t="s">
        <v>2898</v>
      </c>
      <c r="I1154" s="491" t="s">
        <v>2898</v>
      </c>
      <c r="J1154" s="491" t="s">
        <v>2898</v>
      </c>
      <c r="K1154" s="491" t="s">
        <v>2898</v>
      </c>
      <c r="L1154" s="491" t="s">
        <v>2898</v>
      </c>
      <c r="M1154" s="491" t="s">
        <v>2898</v>
      </c>
      <c r="N1154" s="491" t="s">
        <v>2898</v>
      </c>
      <c r="O1154" s="491" t="s">
        <v>2898</v>
      </c>
      <c r="P1154" s="491" t="s">
        <v>2898</v>
      </c>
      <c r="Q1154" s="491" t="s">
        <v>2898</v>
      </c>
      <c r="R1154" s="491" t="s">
        <v>2898</v>
      </c>
      <c r="S1154" s="491" t="s">
        <v>2898</v>
      </c>
      <c r="T1154" s="491" t="s">
        <v>2898</v>
      </c>
      <c r="U1154" s="491" t="s">
        <v>2898</v>
      </c>
      <c r="V1154" s="491" t="s">
        <v>2898</v>
      </c>
      <c r="W1154" s="491" t="s">
        <v>2898</v>
      </c>
      <c r="X1154" s="491" t="s">
        <v>2898</v>
      </c>
      <c r="Y1154" s="491" t="s">
        <v>2898</v>
      </c>
      <c r="Z1154" s="491" t="s">
        <v>2898</v>
      </c>
      <c r="AA1154" s="491" t="s">
        <v>2898</v>
      </c>
      <c r="AB1154" s="491" t="s">
        <v>2898</v>
      </c>
      <c r="AC1154" s="491" t="s">
        <v>2898</v>
      </c>
      <c r="AD1154" s="491" t="s">
        <v>2898</v>
      </c>
      <c r="AE1154" s="491" t="s">
        <v>2898</v>
      </c>
      <c r="AF1154" s="491" t="s">
        <v>2898</v>
      </c>
      <c r="AG1154" s="491" t="s">
        <v>2898</v>
      </c>
      <c r="AH1154" s="491" t="s">
        <v>2898</v>
      </c>
      <c r="AI1154" s="491" t="s">
        <v>2898</v>
      </c>
      <c r="AJ1154" s="491" t="s">
        <v>2898</v>
      </c>
      <c r="AK1154" s="491" t="s">
        <v>2898</v>
      </c>
      <c r="AL1154" s="491" t="s">
        <v>2898</v>
      </c>
      <c r="AM1154" s="491" t="s">
        <v>2898</v>
      </c>
    </row>
    <row r="1155" spans="2:39" hidden="1" outlineLevel="1" x14ac:dyDescent="0.3">
      <c r="B1155" s="701" t="s">
        <v>379</v>
      </c>
      <c r="C1155" s="697" t="s">
        <v>380</v>
      </c>
      <c r="E1155" s="490" t="s">
        <v>4154</v>
      </c>
      <c r="F1155" s="491" t="s">
        <v>2898</v>
      </c>
      <c r="G1155" s="491" t="s">
        <v>2898</v>
      </c>
      <c r="H1155" s="491" t="s">
        <v>2898</v>
      </c>
      <c r="I1155" s="491" t="s">
        <v>2898</v>
      </c>
      <c r="J1155" s="491" t="s">
        <v>2898</v>
      </c>
      <c r="K1155" s="491" t="s">
        <v>2898</v>
      </c>
      <c r="L1155" s="491" t="s">
        <v>2898</v>
      </c>
      <c r="M1155" s="491" t="s">
        <v>2898</v>
      </c>
      <c r="N1155" s="491" t="s">
        <v>2898</v>
      </c>
      <c r="O1155" s="491" t="s">
        <v>2898</v>
      </c>
      <c r="P1155" s="491" t="s">
        <v>2898</v>
      </c>
      <c r="Q1155" s="491" t="s">
        <v>2898</v>
      </c>
      <c r="R1155" s="491" t="s">
        <v>2898</v>
      </c>
      <c r="S1155" s="491" t="s">
        <v>2898</v>
      </c>
      <c r="T1155" s="491" t="s">
        <v>2898</v>
      </c>
      <c r="U1155" s="491" t="s">
        <v>2898</v>
      </c>
      <c r="V1155" s="491" t="s">
        <v>2898</v>
      </c>
      <c r="W1155" s="491" t="s">
        <v>2898</v>
      </c>
      <c r="X1155" s="491" t="s">
        <v>2898</v>
      </c>
      <c r="Y1155" s="491" t="s">
        <v>2898</v>
      </c>
      <c r="Z1155" s="491" t="s">
        <v>2898</v>
      </c>
      <c r="AA1155" s="491" t="s">
        <v>2898</v>
      </c>
      <c r="AB1155" s="491" t="s">
        <v>2898</v>
      </c>
      <c r="AC1155" s="491" t="s">
        <v>2898</v>
      </c>
      <c r="AD1155" s="491" t="s">
        <v>2898</v>
      </c>
      <c r="AE1155" s="491" t="s">
        <v>2898</v>
      </c>
      <c r="AF1155" s="491" t="s">
        <v>2898</v>
      </c>
      <c r="AG1155" s="491" t="s">
        <v>2898</v>
      </c>
      <c r="AH1155" s="491" t="s">
        <v>2898</v>
      </c>
      <c r="AI1155" s="491" t="s">
        <v>2898</v>
      </c>
      <c r="AJ1155" s="491" t="s">
        <v>2898</v>
      </c>
      <c r="AK1155" s="491" t="s">
        <v>2898</v>
      </c>
      <c r="AL1155" s="491" t="s">
        <v>2898</v>
      </c>
      <c r="AM1155" s="491" t="s">
        <v>2898</v>
      </c>
    </row>
    <row r="1156" spans="2:39" hidden="1" outlineLevel="1" x14ac:dyDescent="0.3">
      <c r="B1156" s="701" t="s">
        <v>381</v>
      </c>
      <c r="C1156" s="697" t="s">
        <v>382</v>
      </c>
      <c r="E1156" s="490" t="s">
        <v>4155</v>
      </c>
      <c r="F1156" s="491" t="s">
        <v>2898</v>
      </c>
      <c r="G1156" s="491" t="s">
        <v>2898</v>
      </c>
      <c r="H1156" s="491" t="s">
        <v>2898</v>
      </c>
      <c r="I1156" s="491" t="s">
        <v>2898</v>
      </c>
      <c r="J1156" s="491" t="s">
        <v>2898</v>
      </c>
      <c r="K1156" s="491" t="s">
        <v>2898</v>
      </c>
      <c r="L1156" s="491" t="s">
        <v>2898</v>
      </c>
      <c r="M1156" s="491" t="s">
        <v>2898</v>
      </c>
      <c r="N1156" s="491" t="s">
        <v>2898</v>
      </c>
      <c r="O1156" s="491" t="s">
        <v>2898</v>
      </c>
      <c r="P1156" s="491" t="s">
        <v>2898</v>
      </c>
      <c r="Q1156" s="491" t="s">
        <v>2898</v>
      </c>
      <c r="R1156" s="491" t="s">
        <v>2898</v>
      </c>
      <c r="S1156" s="491" t="s">
        <v>2898</v>
      </c>
      <c r="T1156" s="491" t="s">
        <v>2898</v>
      </c>
      <c r="U1156" s="491" t="s">
        <v>2898</v>
      </c>
      <c r="V1156" s="491" t="s">
        <v>2898</v>
      </c>
      <c r="W1156" s="491" t="s">
        <v>2898</v>
      </c>
      <c r="X1156" s="491" t="s">
        <v>2898</v>
      </c>
      <c r="Y1156" s="491" t="s">
        <v>2898</v>
      </c>
      <c r="Z1156" s="491" t="s">
        <v>2898</v>
      </c>
      <c r="AA1156" s="491" t="s">
        <v>2898</v>
      </c>
      <c r="AB1156" s="491" t="s">
        <v>2898</v>
      </c>
      <c r="AC1156" s="491" t="s">
        <v>2898</v>
      </c>
      <c r="AD1156" s="491" t="s">
        <v>2898</v>
      </c>
      <c r="AE1156" s="491" t="s">
        <v>2898</v>
      </c>
      <c r="AF1156" s="491" t="s">
        <v>2898</v>
      </c>
      <c r="AG1156" s="491" t="s">
        <v>2898</v>
      </c>
      <c r="AH1156" s="491" t="s">
        <v>2898</v>
      </c>
      <c r="AI1156" s="491" t="s">
        <v>2898</v>
      </c>
      <c r="AJ1156" s="491" t="s">
        <v>2898</v>
      </c>
      <c r="AK1156" s="491" t="s">
        <v>2898</v>
      </c>
      <c r="AL1156" s="491" t="s">
        <v>2898</v>
      </c>
      <c r="AM1156" s="491" t="s">
        <v>2898</v>
      </c>
    </row>
    <row r="1157" spans="2:39" hidden="1" outlineLevel="1" x14ac:dyDescent="0.3">
      <c r="B1157" s="701" t="s">
        <v>383</v>
      </c>
      <c r="C1157" s="697" t="s">
        <v>384</v>
      </c>
      <c r="E1157" s="490" t="s">
        <v>4156</v>
      </c>
      <c r="F1157" s="491" t="s">
        <v>2898</v>
      </c>
      <c r="G1157" s="491" t="s">
        <v>2898</v>
      </c>
      <c r="H1157" s="491" t="s">
        <v>2898</v>
      </c>
      <c r="I1157" s="491" t="s">
        <v>2898</v>
      </c>
      <c r="J1157" s="491" t="s">
        <v>2898</v>
      </c>
      <c r="K1157" s="491" t="s">
        <v>2898</v>
      </c>
      <c r="L1157" s="491" t="s">
        <v>2898</v>
      </c>
      <c r="M1157" s="491" t="s">
        <v>2898</v>
      </c>
      <c r="N1157" s="491" t="s">
        <v>2898</v>
      </c>
      <c r="O1157" s="491" t="s">
        <v>2898</v>
      </c>
      <c r="P1157" s="491" t="s">
        <v>2898</v>
      </c>
      <c r="Q1157" s="491" t="s">
        <v>2898</v>
      </c>
      <c r="R1157" s="491" t="s">
        <v>2898</v>
      </c>
      <c r="S1157" s="491" t="s">
        <v>2898</v>
      </c>
      <c r="T1157" s="491" t="s">
        <v>2898</v>
      </c>
      <c r="U1157" s="491" t="s">
        <v>2898</v>
      </c>
      <c r="V1157" s="491" t="s">
        <v>2898</v>
      </c>
      <c r="W1157" s="491" t="s">
        <v>2898</v>
      </c>
      <c r="X1157" s="491" t="s">
        <v>2898</v>
      </c>
      <c r="Y1157" s="491" t="s">
        <v>2898</v>
      </c>
      <c r="Z1157" s="491" t="s">
        <v>2898</v>
      </c>
      <c r="AA1157" s="491" t="s">
        <v>2898</v>
      </c>
      <c r="AB1157" s="491" t="s">
        <v>2898</v>
      </c>
      <c r="AC1157" s="491" t="s">
        <v>2898</v>
      </c>
      <c r="AD1157" s="491" t="s">
        <v>2898</v>
      </c>
      <c r="AE1157" s="491" t="s">
        <v>2898</v>
      </c>
      <c r="AF1157" s="491" t="s">
        <v>2898</v>
      </c>
      <c r="AG1157" s="491" t="s">
        <v>2898</v>
      </c>
      <c r="AH1157" s="491" t="s">
        <v>2898</v>
      </c>
      <c r="AI1157" s="491" t="s">
        <v>2898</v>
      </c>
      <c r="AJ1157" s="491" t="s">
        <v>2898</v>
      </c>
      <c r="AK1157" s="491" t="s">
        <v>2898</v>
      </c>
      <c r="AL1157" s="491" t="s">
        <v>2898</v>
      </c>
      <c r="AM1157" s="491" t="s">
        <v>2898</v>
      </c>
    </row>
    <row r="1158" spans="2:39" hidden="1" outlineLevel="1" x14ac:dyDescent="0.3">
      <c r="B1158" s="701" t="s">
        <v>385</v>
      </c>
      <c r="C1158" s="697" t="s">
        <v>386</v>
      </c>
      <c r="E1158" s="490" t="s">
        <v>4157</v>
      </c>
      <c r="F1158" s="491" t="s">
        <v>2898</v>
      </c>
      <c r="G1158" s="491" t="s">
        <v>2898</v>
      </c>
      <c r="H1158" s="491" t="s">
        <v>2898</v>
      </c>
      <c r="I1158" s="491" t="s">
        <v>2898</v>
      </c>
      <c r="J1158" s="491" t="s">
        <v>2898</v>
      </c>
      <c r="K1158" s="491" t="s">
        <v>2898</v>
      </c>
      <c r="L1158" s="491" t="s">
        <v>2898</v>
      </c>
      <c r="M1158" s="491" t="s">
        <v>2898</v>
      </c>
      <c r="N1158" s="491" t="s">
        <v>2898</v>
      </c>
      <c r="O1158" s="491" t="s">
        <v>2898</v>
      </c>
      <c r="P1158" s="491" t="s">
        <v>2898</v>
      </c>
      <c r="Q1158" s="491" t="s">
        <v>2898</v>
      </c>
      <c r="R1158" s="491" t="s">
        <v>2898</v>
      </c>
      <c r="S1158" s="491" t="s">
        <v>2898</v>
      </c>
      <c r="T1158" s="491" t="s">
        <v>2898</v>
      </c>
      <c r="U1158" s="491" t="s">
        <v>2898</v>
      </c>
      <c r="V1158" s="491" t="s">
        <v>2898</v>
      </c>
      <c r="W1158" s="491" t="s">
        <v>2898</v>
      </c>
      <c r="X1158" s="491" t="s">
        <v>2898</v>
      </c>
      <c r="Y1158" s="491" t="s">
        <v>2898</v>
      </c>
      <c r="Z1158" s="491" t="s">
        <v>2898</v>
      </c>
      <c r="AA1158" s="491" t="s">
        <v>2898</v>
      </c>
      <c r="AB1158" s="491" t="s">
        <v>2898</v>
      </c>
      <c r="AC1158" s="491" t="s">
        <v>2898</v>
      </c>
      <c r="AD1158" s="491" t="s">
        <v>2898</v>
      </c>
      <c r="AE1158" s="491" t="s">
        <v>2898</v>
      </c>
      <c r="AF1158" s="491" t="s">
        <v>2898</v>
      </c>
      <c r="AG1158" s="491" t="s">
        <v>2898</v>
      </c>
      <c r="AH1158" s="491" t="s">
        <v>2898</v>
      </c>
      <c r="AI1158" s="491" t="s">
        <v>2898</v>
      </c>
      <c r="AJ1158" s="491" t="s">
        <v>2898</v>
      </c>
      <c r="AK1158" s="491" t="s">
        <v>2898</v>
      </c>
      <c r="AL1158" s="491" t="s">
        <v>2898</v>
      </c>
      <c r="AM1158" s="491" t="s">
        <v>2898</v>
      </c>
    </row>
    <row r="1159" spans="2:39" hidden="1" outlineLevel="1" x14ac:dyDescent="0.3">
      <c r="B1159" s="701" t="s">
        <v>387</v>
      </c>
      <c r="C1159" s="697" t="s">
        <v>388</v>
      </c>
      <c r="E1159" s="490" t="s">
        <v>4158</v>
      </c>
      <c r="F1159" s="491" t="s">
        <v>2898</v>
      </c>
      <c r="G1159" s="491" t="s">
        <v>2898</v>
      </c>
      <c r="H1159" s="491" t="s">
        <v>2898</v>
      </c>
      <c r="I1159" s="491" t="s">
        <v>2898</v>
      </c>
      <c r="J1159" s="491" t="s">
        <v>2898</v>
      </c>
      <c r="K1159" s="491" t="s">
        <v>2898</v>
      </c>
      <c r="L1159" s="491" t="s">
        <v>2898</v>
      </c>
      <c r="M1159" s="491" t="s">
        <v>2898</v>
      </c>
      <c r="N1159" s="491" t="s">
        <v>2898</v>
      </c>
      <c r="O1159" s="491" t="s">
        <v>2898</v>
      </c>
      <c r="P1159" s="491" t="s">
        <v>2898</v>
      </c>
      <c r="Q1159" s="491" t="s">
        <v>2898</v>
      </c>
      <c r="R1159" s="491" t="s">
        <v>2898</v>
      </c>
      <c r="S1159" s="491" t="s">
        <v>2898</v>
      </c>
      <c r="T1159" s="491" t="s">
        <v>2898</v>
      </c>
      <c r="U1159" s="491" t="s">
        <v>2898</v>
      </c>
      <c r="V1159" s="491" t="s">
        <v>2898</v>
      </c>
      <c r="W1159" s="491" t="s">
        <v>2898</v>
      </c>
      <c r="X1159" s="491" t="s">
        <v>2898</v>
      </c>
      <c r="Y1159" s="491" t="s">
        <v>2898</v>
      </c>
      <c r="Z1159" s="491" t="s">
        <v>2898</v>
      </c>
      <c r="AA1159" s="491" t="s">
        <v>2898</v>
      </c>
      <c r="AB1159" s="491" t="s">
        <v>2898</v>
      </c>
      <c r="AC1159" s="491" t="s">
        <v>2898</v>
      </c>
      <c r="AD1159" s="491" t="s">
        <v>2898</v>
      </c>
      <c r="AE1159" s="491" t="s">
        <v>2898</v>
      </c>
      <c r="AF1159" s="491" t="s">
        <v>2898</v>
      </c>
      <c r="AG1159" s="491" t="s">
        <v>2898</v>
      </c>
      <c r="AH1159" s="491" t="s">
        <v>2898</v>
      </c>
      <c r="AI1159" s="491" t="s">
        <v>2898</v>
      </c>
      <c r="AJ1159" s="491" t="s">
        <v>2898</v>
      </c>
      <c r="AK1159" s="491" t="s">
        <v>2898</v>
      </c>
      <c r="AL1159" s="491" t="s">
        <v>2898</v>
      </c>
      <c r="AM1159" s="491" t="s">
        <v>2898</v>
      </c>
    </row>
    <row r="1160" spans="2:39" hidden="1" outlineLevel="1" x14ac:dyDescent="0.3">
      <c r="B1160" s="701">
        <v>6</v>
      </c>
      <c r="C1160" s="697" t="s">
        <v>479</v>
      </c>
      <c r="E1160" s="490" t="s">
        <v>4159</v>
      </c>
      <c r="F1160" s="491" t="s">
        <v>2898</v>
      </c>
      <c r="G1160" s="491" t="s">
        <v>2898</v>
      </c>
      <c r="H1160" s="491" t="s">
        <v>2898</v>
      </c>
      <c r="I1160" s="491" t="s">
        <v>2898</v>
      </c>
      <c r="J1160" s="491" t="s">
        <v>2898</v>
      </c>
      <c r="K1160" s="491" t="s">
        <v>2898</v>
      </c>
      <c r="L1160" s="491" t="s">
        <v>2898</v>
      </c>
      <c r="M1160" s="491" t="s">
        <v>2898</v>
      </c>
      <c r="N1160" s="491" t="s">
        <v>2898</v>
      </c>
      <c r="O1160" s="491" t="s">
        <v>2898</v>
      </c>
      <c r="P1160" s="491" t="s">
        <v>2898</v>
      </c>
      <c r="Q1160" s="491" t="s">
        <v>2898</v>
      </c>
      <c r="R1160" s="491" t="s">
        <v>2898</v>
      </c>
      <c r="S1160" s="491" t="s">
        <v>2898</v>
      </c>
      <c r="T1160" s="491" t="s">
        <v>2898</v>
      </c>
      <c r="U1160" s="491" t="s">
        <v>2898</v>
      </c>
      <c r="V1160" s="491" t="s">
        <v>2898</v>
      </c>
      <c r="W1160" s="491" t="s">
        <v>2898</v>
      </c>
      <c r="X1160" s="491" t="s">
        <v>2898</v>
      </c>
      <c r="Y1160" s="491" t="s">
        <v>2898</v>
      </c>
      <c r="Z1160" s="491" t="s">
        <v>2898</v>
      </c>
      <c r="AA1160" s="491" t="s">
        <v>2898</v>
      </c>
      <c r="AB1160" s="491" t="s">
        <v>2898</v>
      </c>
      <c r="AC1160" s="491" t="s">
        <v>2898</v>
      </c>
      <c r="AD1160" s="491" t="s">
        <v>2898</v>
      </c>
      <c r="AE1160" s="491" t="s">
        <v>2898</v>
      </c>
      <c r="AF1160" s="491" t="s">
        <v>2898</v>
      </c>
      <c r="AG1160" s="491" t="s">
        <v>2898</v>
      </c>
      <c r="AH1160" s="491" t="s">
        <v>2898</v>
      </c>
      <c r="AI1160" s="491" t="s">
        <v>2898</v>
      </c>
      <c r="AJ1160" s="491" t="s">
        <v>2898</v>
      </c>
      <c r="AK1160" s="491" t="s">
        <v>2898</v>
      </c>
      <c r="AL1160" s="491" t="s">
        <v>2898</v>
      </c>
      <c r="AM1160" s="491" t="s">
        <v>2898</v>
      </c>
    </row>
    <row r="1161" spans="2:39" hidden="1" outlineLevel="1" x14ac:dyDescent="0.3">
      <c r="B1161" s="702"/>
      <c r="C1161" s="703" t="s">
        <v>202</v>
      </c>
      <c r="E1161" s="490" t="s">
        <v>4160</v>
      </c>
      <c r="F1161" s="491" t="s">
        <v>2898</v>
      </c>
      <c r="G1161" s="491" t="s">
        <v>2898</v>
      </c>
      <c r="H1161" s="491" t="s">
        <v>2898</v>
      </c>
      <c r="I1161" s="491" t="s">
        <v>2898</v>
      </c>
      <c r="J1161" s="491" t="s">
        <v>2898</v>
      </c>
      <c r="K1161" s="491" t="s">
        <v>2898</v>
      </c>
      <c r="L1161" s="491" t="s">
        <v>2898</v>
      </c>
      <c r="M1161" s="491" t="s">
        <v>2898</v>
      </c>
      <c r="N1161" s="491" t="s">
        <v>2898</v>
      </c>
      <c r="O1161" s="491" t="s">
        <v>2898</v>
      </c>
      <c r="P1161" s="491" t="s">
        <v>2898</v>
      </c>
      <c r="Q1161" s="491" t="s">
        <v>2898</v>
      </c>
      <c r="R1161" s="491" t="s">
        <v>2898</v>
      </c>
      <c r="S1161" s="491" t="s">
        <v>2898</v>
      </c>
      <c r="T1161" s="491" t="s">
        <v>2898</v>
      </c>
      <c r="U1161" s="491" t="s">
        <v>2898</v>
      </c>
      <c r="V1161" s="491" t="s">
        <v>2898</v>
      </c>
      <c r="W1161" s="491" t="s">
        <v>2898</v>
      </c>
      <c r="X1161" s="491" t="s">
        <v>2898</v>
      </c>
      <c r="Y1161" s="491" t="s">
        <v>2898</v>
      </c>
      <c r="Z1161" s="491" t="s">
        <v>2898</v>
      </c>
      <c r="AA1161" s="491" t="s">
        <v>2898</v>
      </c>
      <c r="AB1161" s="491" t="s">
        <v>2898</v>
      </c>
      <c r="AC1161" s="491" t="s">
        <v>2898</v>
      </c>
      <c r="AD1161" s="491" t="s">
        <v>2898</v>
      </c>
      <c r="AE1161" s="491" t="s">
        <v>2898</v>
      </c>
      <c r="AF1161" s="491" t="s">
        <v>2898</v>
      </c>
      <c r="AG1161" s="491" t="s">
        <v>2898</v>
      </c>
      <c r="AH1161" s="491" t="s">
        <v>2898</v>
      </c>
      <c r="AI1161" s="491" t="s">
        <v>2898</v>
      </c>
      <c r="AJ1161" s="491" t="s">
        <v>2898</v>
      </c>
      <c r="AK1161" s="491" t="s">
        <v>2898</v>
      </c>
      <c r="AL1161" s="491" t="s">
        <v>2898</v>
      </c>
      <c r="AM1161" s="491" t="s">
        <v>2898</v>
      </c>
    </row>
    <row r="1162" spans="2:39" hidden="1" outlineLevel="1" x14ac:dyDescent="0.3">
      <c r="B1162" s="699"/>
      <c r="C1162" s="697"/>
      <c r="E1162" s="490"/>
      <c r="F1162" s="491"/>
      <c r="G1162" s="491"/>
      <c r="H1162" s="491"/>
      <c r="I1162" s="491"/>
      <c r="J1162" s="491"/>
      <c r="K1162" s="491"/>
      <c r="L1162" s="491"/>
      <c r="M1162" s="491"/>
      <c r="N1162" s="491"/>
      <c r="O1162" s="491"/>
      <c r="P1162" s="491"/>
      <c r="Q1162" s="491"/>
      <c r="R1162" s="491"/>
      <c r="S1162" s="491"/>
      <c r="T1162" s="491"/>
      <c r="U1162" s="491"/>
      <c r="V1162" s="491"/>
      <c r="W1162" s="491"/>
      <c r="X1162" s="491"/>
      <c r="Y1162" s="491"/>
      <c r="Z1162" s="491"/>
      <c r="AA1162" s="491"/>
      <c r="AB1162" s="491"/>
      <c r="AC1162" s="491"/>
      <c r="AD1162" s="491"/>
      <c r="AE1162" s="491"/>
      <c r="AF1162" s="491"/>
      <c r="AG1162" s="491"/>
      <c r="AH1162" s="491"/>
      <c r="AI1162" s="491"/>
      <c r="AJ1162" s="491"/>
      <c r="AK1162" s="491"/>
      <c r="AL1162" s="491"/>
      <c r="AM1162" s="491"/>
    </row>
    <row r="1163" spans="2:39" hidden="1" outlineLevel="1" x14ac:dyDescent="0.3">
      <c r="B1163" s="696" t="s">
        <v>4161</v>
      </c>
      <c r="C1163" s="697"/>
      <c r="E1163" s="490"/>
      <c r="F1163" s="491"/>
      <c r="G1163" s="491"/>
      <c r="H1163" s="491"/>
      <c r="I1163" s="491"/>
      <c r="J1163" s="491"/>
      <c r="K1163" s="491"/>
      <c r="L1163" s="491"/>
      <c r="M1163" s="491"/>
      <c r="N1163" s="491"/>
      <c r="O1163" s="491"/>
      <c r="P1163" s="491"/>
      <c r="Q1163" s="491"/>
      <c r="R1163" s="491"/>
      <c r="S1163" s="491"/>
      <c r="T1163" s="491"/>
      <c r="U1163" s="491"/>
      <c r="V1163" s="491"/>
      <c r="W1163" s="491"/>
      <c r="X1163" s="491"/>
      <c r="Y1163" s="491"/>
      <c r="Z1163" s="491"/>
      <c r="AA1163" s="491"/>
      <c r="AB1163" s="491"/>
      <c r="AC1163" s="491"/>
      <c r="AD1163" s="491"/>
      <c r="AE1163" s="491"/>
      <c r="AF1163" s="491"/>
      <c r="AG1163" s="491"/>
      <c r="AH1163" s="491"/>
      <c r="AI1163" s="491"/>
      <c r="AJ1163" s="491"/>
      <c r="AK1163" s="491"/>
      <c r="AL1163" s="491"/>
      <c r="AM1163" s="491"/>
    </row>
    <row r="1164" spans="2:39" collapsed="1" x14ac:dyDescent="0.3">
      <c r="B1164" s="698"/>
      <c r="C1164" s="698" t="s">
        <v>480</v>
      </c>
      <c r="E1164" s="490"/>
      <c r="F1164" s="491"/>
      <c r="G1164" s="491"/>
      <c r="H1164" s="491"/>
      <c r="I1164" s="491"/>
      <c r="J1164" s="491"/>
      <c r="K1164" s="491"/>
      <c r="L1164" s="491"/>
      <c r="M1164" s="491"/>
      <c r="N1164" s="491"/>
      <c r="O1164" s="491"/>
      <c r="P1164" s="491"/>
      <c r="Q1164" s="491"/>
      <c r="R1164" s="491"/>
      <c r="S1164" s="491"/>
      <c r="T1164" s="491"/>
      <c r="U1164" s="491"/>
      <c r="V1164" s="491"/>
      <c r="W1164" s="491"/>
      <c r="X1164" s="491"/>
      <c r="Y1164" s="491"/>
      <c r="Z1164" s="491"/>
      <c r="AA1164" s="491"/>
      <c r="AB1164" s="491"/>
      <c r="AC1164" s="491"/>
      <c r="AD1164" s="491"/>
      <c r="AE1164" s="491"/>
      <c r="AF1164" s="491"/>
      <c r="AG1164" s="491"/>
      <c r="AH1164" s="491"/>
      <c r="AI1164" s="491"/>
      <c r="AJ1164" s="491"/>
      <c r="AK1164" s="491"/>
      <c r="AL1164" s="491"/>
      <c r="AM1164" s="491"/>
    </row>
    <row r="1165" spans="2:39" hidden="1" outlineLevel="1" x14ac:dyDescent="0.3">
      <c r="B1165" s="699">
        <v>1.1000000000000001</v>
      </c>
      <c r="C1165" s="697" t="s">
        <v>476</v>
      </c>
      <c r="E1165" s="490" t="s">
        <v>4162</v>
      </c>
      <c r="F1165" s="491" t="s">
        <v>2898</v>
      </c>
      <c r="G1165" s="491" t="s">
        <v>2898</v>
      </c>
      <c r="H1165" s="491" t="s">
        <v>2898</v>
      </c>
      <c r="I1165" s="491" t="s">
        <v>2898</v>
      </c>
      <c r="J1165" s="491" t="s">
        <v>2898</v>
      </c>
      <c r="K1165" s="491" t="s">
        <v>2898</v>
      </c>
      <c r="L1165" s="491" t="s">
        <v>2898</v>
      </c>
      <c r="M1165" s="491" t="s">
        <v>2898</v>
      </c>
      <c r="N1165" s="491" t="s">
        <v>2898</v>
      </c>
      <c r="O1165" s="491" t="s">
        <v>2898</v>
      </c>
      <c r="P1165" s="491" t="s">
        <v>2898</v>
      </c>
      <c r="Q1165" s="491" t="s">
        <v>2898</v>
      </c>
      <c r="R1165" s="491" t="s">
        <v>2898</v>
      </c>
      <c r="S1165" s="491" t="s">
        <v>2898</v>
      </c>
      <c r="T1165" s="491" t="s">
        <v>2898</v>
      </c>
      <c r="U1165" s="491" t="s">
        <v>2898</v>
      </c>
      <c r="V1165" s="491" t="s">
        <v>2898</v>
      </c>
      <c r="W1165" s="491" t="s">
        <v>2898</v>
      </c>
      <c r="X1165" s="491" t="s">
        <v>2898</v>
      </c>
      <c r="Y1165" s="491" t="s">
        <v>2898</v>
      </c>
      <c r="Z1165" s="491" t="s">
        <v>2898</v>
      </c>
      <c r="AA1165" s="491" t="s">
        <v>2898</v>
      </c>
      <c r="AB1165" s="491" t="s">
        <v>2898</v>
      </c>
      <c r="AC1165" s="491" t="s">
        <v>2898</v>
      </c>
      <c r="AD1165" s="491" t="s">
        <v>2898</v>
      </c>
      <c r="AE1165" s="491" t="s">
        <v>2898</v>
      </c>
      <c r="AF1165" s="491" t="s">
        <v>2898</v>
      </c>
      <c r="AG1165" s="491" t="s">
        <v>2898</v>
      </c>
      <c r="AH1165" s="491" t="s">
        <v>2898</v>
      </c>
      <c r="AI1165" s="491" t="s">
        <v>2898</v>
      </c>
      <c r="AJ1165" s="491" t="s">
        <v>2898</v>
      </c>
      <c r="AK1165" s="491" t="s">
        <v>2898</v>
      </c>
      <c r="AL1165" s="491" t="s">
        <v>2898</v>
      </c>
      <c r="AM1165" s="491" t="s">
        <v>2898</v>
      </c>
    </row>
    <row r="1166" spans="2:39" hidden="1" outlineLevel="1" x14ac:dyDescent="0.3">
      <c r="B1166" s="699">
        <v>1.2</v>
      </c>
      <c r="C1166" s="697" t="s">
        <v>477</v>
      </c>
      <c r="E1166" s="490" t="s">
        <v>4163</v>
      </c>
      <c r="F1166" s="491" t="s">
        <v>2898</v>
      </c>
      <c r="G1166" s="491" t="s">
        <v>2898</v>
      </c>
      <c r="H1166" s="491" t="s">
        <v>2898</v>
      </c>
      <c r="I1166" s="491" t="s">
        <v>2898</v>
      </c>
      <c r="J1166" s="491" t="s">
        <v>2898</v>
      </c>
      <c r="K1166" s="491" t="s">
        <v>2898</v>
      </c>
      <c r="L1166" s="491" t="s">
        <v>2898</v>
      </c>
      <c r="M1166" s="491" t="s">
        <v>2898</v>
      </c>
      <c r="N1166" s="491" t="s">
        <v>2898</v>
      </c>
      <c r="O1166" s="491" t="s">
        <v>2898</v>
      </c>
      <c r="P1166" s="491" t="s">
        <v>2898</v>
      </c>
      <c r="Q1166" s="491" t="s">
        <v>2898</v>
      </c>
      <c r="R1166" s="491" t="s">
        <v>2898</v>
      </c>
      <c r="S1166" s="491" t="s">
        <v>2898</v>
      </c>
      <c r="T1166" s="491" t="s">
        <v>2898</v>
      </c>
      <c r="U1166" s="491" t="s">
        <v>2898</v>
      </c>
      <c r="V1166" s="491" t="s">
        <v>2898</v>
      </c>
      <c r="W1166" s="491" t="s">
        <v>2898</v>
      </c>
      <c r="X1166" s="491" t="s">
        <v>2898</v>
      </c>
      <c r="Y1166" s="491" t="s">
        <v>2898</v>
      </c>
      <c r="Z1166" s="491" t="s">
        <v>2898</v>
      </c>
      <c r="AA1166" s="491" t="s">
        <v>2898</v>
      </c>
      <c r="AB1166" s="491" t="s">
        <v>2898</v>
      </c>
      <c r="AC1166" s="491" t="s">
        <v>2898</v>
      </c>
      <c r="AD1166" s="491" t="s">
        <v>2898</v>
      </c>
      <c r="AE1166" s="491" t="s">
        <v>2898</v>
      </c>
      <c r="AF1166" s="491" t="s">
        <v>2898</v>
      </c>
      <c r="AG1166" s="491" t="s">
        <v>2898</v>
      </c>
      <c r="AH1166" s="491" t="s">
        <v>2898</v>
      </c>
      <c r="AI1166" s="491" t="s">
        <v>2898</v>
      </c>
      <c r="AJ1166" s="491" t="s">
        <v>2898</v>
      </c>
      <c r="AK1166" s="491" t="s">
        <v>2898</v>
      </c>
      <c r="AL1166" s="491" t="s">
        <v>2898</v>
      </c>
      <c r="AM1166" s="491" t="s">
        <v>2898</v>
      </c>
    </row>
    <row r="1167" spans="2:39" hidden="1" outlineLevel="1" x14ac:dyDescent="0.3">
      <c r="B1167" s="699">
        <v>1.3</v>
      </c>
      <c r="C1167" s="697" t="s">
        <v>372</v>
      </c>
      <c r="E1167" s="490" t="s">
        <v>4164</v>
      </c>
      <c r="F1167" s="491" t="s">
        <v>2898</v>
      </c>
      <c r="G1167" s="491" t="s">
        <v>2898</v>
      </c>
      <c r="H1167" s="491" t="s">
        <v>2898</v>
      </c>
      <c r="I1167" s="491" t="s">
        <v>2898</v>
      </c>
      <c r="J1167" s="491" t="s">
        <v>2898</v>
      </c>
      <c r="K1167" s="491" t="s">
        <v>2898</v>
      </c>
      <c r="L1167" s="491" t="s">
        <v>2898</v>
      </c>
      <c r="M1167" s="491" t="s">
        <v>2898</v>
      </c>
      <c r="N1167" s="491" t="s">
        <v>2898</v>
      </c>
      <c r="O1167" s="491" t="s">
        <v>2898</v>
      </c>
      <c r="P1167" s="491" t="s">
        <v>2898</v>
      </c>
      <c r="Q1167" s="491" t="s">
        <v>2898</v>
      </c>
      <c r="R1167" s="491" t="s">
        <v>2898</v>
      </c>
      <c r="S1167" s="491" t="s">
        <v>2898</v>
      </c>
      <c r="T1167" s="491" t="s">
        <v>2898</v>
      </c>
      <c r="U1167" s="491" t="s">
        <v>2898</v>
      </c>
      <c r="V1167" s="491" t="s">
        <v>2898</v>
      </c>
      <c r="W1167" s="491" t="s">
        <v>2898</v>
      </c>
      <c r="X1167" s="491" t="s">
        <v>2898</v>
      </c>
      <c r="Y1167" s="491" t="s">
        <v>2898</v>
      </c>
      <c r="Z1167" s="491" t="s">
        <v>2898</v>
      </c>
      <c r="AA1167" s="491" t="s">
        <v>2898</v>
      </c>
      <c r="AB1167" s="491" t="s">
        <v>2898</v>
      </c>
      <c r="AC1167" s="491" t="s">
        <v>2898</v>
      </c>
      <c r="AD1167" s="491" t="s">
        <v>2898</v>
      </c>
      <c r="AE1167" s="491" t="s">
        <v>2898</v>
      </c>
      <c r="AF1167" s="491" t="s">
        <v>2898</v>
      </c>
      <c r="AG1167" s="491" t="s">
        <v>2898</v>
      </c>
      <c r="AH1167" s="491" t="s">
        <v>2898</v>
      </c>
      <c r="AI1167" s="491" t="s">
        <v>2898</v>
      </c>
      <c r="AJ1167" s="491" t="s">
        <v>2898</v>
      </c>
      <c r="AK1167" s="491" t="s">
        <v>2898</v>
      </c>
      <c r="AL1167" s="491" t="s">
        <v>2898</v>
      </c>
      <c r="AM1167" s="491" t="s">
        <v>2898</v>
      </c>
    </row>
    <row r="1168" spans="2:39" hidden="1" outlineLevel="1" x14ac:dyDescent="0.3">
      <c r="B1168" s="699">
        <v>1.4</v>
      </c>
      <c r="C1168" s="697" t="s">
        <v>478</v>
      </c>
      <c r="E1168" s="490" t="s">
        <v>4165</v>
      </c>
      <c r="F1168" s="491" t="s">
        <v>2898</v>
      </c>
      <c r="G1168" s="491" t="s">
        <v>2898</v>
      </c>
      <c r="H1168" s="491" t="s">
        <v>2898</v>
      </c>
      <c r="I1168" s="491" t="s">
        <v>2898</v>
      </c>
      <c r="J1168" s="491" t="s">
        <v>2898</v>
      </c>
      <c r="K1168" s="491" t="s">
        <v>2898</v>
      </c>
      <c r="L1168" s="491" t="s">
        <v>2898</v>
      </c>
      <c r="M1168" s="491" t="s">
        <v>2898</v>
      </c>
      <c r="N1168" s="491" t="s">
        <v>2898</v>
      </c>
      <c r="O1168" s="491" t="s">
        <v>2898</v>
      </c>
      <c r="P1168" s="491" t="s">
        <v>2898</v>
      </c>
      <c r="Q1168" s="491" t="s">
        <v>2898</v>
      </c>
      <c r="R1168" s="491" t="s">
        <v>2898</v>
      </c>
      <c r="S1168" s="491" t="s">
        <v>2898</v>
      </c>
      <c r="T1168" s="491" t="s">
        <v>2898</v>
      </c>
      <c r="U1168" s="491" t="s">
        <v>2898</v>
      </c>
      <c r="V1168" s="491" t="s">
        <v>2898</v>
      </c>
      <c r="W1168" s="491" t="s">
        <v>2898</v>
      </c>
      <c r="X1168" s="491" t="s">
        <v>2898</v>
      </c>
      <c r="Y1168" s="491" t="s">
        <v>2898</v>
      </c>
      <c r="Z1168" s="491" t="s">
        <v>2898</v>
      </c>
      <c r="AA1168" s="491" t="s">
        <v>2898</v>
      </c>
      <c r="AB1168" s="491" t="s">
        <v>2898</v>
      </c>
      <c r="AC1168" s="491" t="s">
        <v>2898</v>
      </c>
      <c r="AD1168" s="491" t="s">
        <v>2898</v>
      </c>
      <c r="AE1168" s="491" t="s">
        <v>2898</v>
      </c>
      <c r="AF1168" s="491" t="s">
        <v>2898</v>
      </c>
      <c r="AG1168" s="491" t="s">
        <v>2898</v>
      </c>
      <c r="AH1168" s="491" t="s">
        <v>2898</v>
      </c>
      <c r="AI1168" s="491" t="s">
        <v>2898</v>
      </c>
      <c r="AJ1168" s="491" t="s">
        <v>2898</v>
      </c>
      <c r="AK1168" s="491" t="s">
        <v>2898</v>
      </c>
      <c r="AL1168" s="491" t="s">
        <v>2898</v>
      </c>
      <c r="AM1168" s="491" t="s">
        <v>2898</v>
      </c>
    </row>
    <row r="1169" spans="2:39" hidden="1" outlineLevel="1" x14ac:dyDescent="0.3">
      <c r="B1169" s="701" t="s">
        <v>373</v>
      </c>
      <c r="C1169" s="697" t="s">
        <v>374</v>
      </c>
      <c r="E1169" s="490" t="s">
        <v>4166</v>
      </c>
      <c r="F1169" s="491" t="s">
        <v>2898</v>
      </c>
      <c r="G1169" s="491" t="s">
        <v>2898</v>
      </c>
      <c r="H1169" s="491" t="s">
        <v>2898</v>
      </c>
      <c r="I1169" s="491" t="s">
        <v>2898</v>
      </c>
      <c r="J1169" s="491" t="s">
        <v>2898</v>
      </c>
      <c r="K1169" s="491" t="s">
        <v>2898</v>
      </c>
      <c r="L1169" s="491" t="s">
        <v>2898</v>
      </c>
      <c r="M1169" s="491" t="s">
        <v>2898</v>
      </c>
      <c r="N1169" s="491" t="s">
        <v>2898</v>
      </c>
      <c r="O1169" s="491" t="s">
        <v>2898</v>
      </c>
      <c r="P1169" s="491" t="s">
        <v>2898</v>
      </c>
      <c r="Q1169" s="491" t="s">
        <v>2898</v>
      </c>
      <c r="R1169" s="491" t="s">
        <v>2898</v>
      </c>
      <c r="S1169" s="491" t="s">
        <v>2898</v>
      </c>
      <c r="T1169" s="491" t="s">
        <v>2898</v>
      </c>
      <c r="U1169" s="491" t="s">
        <v>2898</v>
      </c>
      <c r="V1169" s="491" t="s">
        <v>2898</v>
      </c>
      <c r="W1169" s="491" t="s">
        <v>2898</v>
      </c>
      <c r="X1169" s="491" t="s">
        <v>2898</v>
      </c>
      <c r="Y1169" s="491" t="s">
        <v>2898</v>
      </c>
      <c r="Z1169" s="491" t="s">
        <v>2898</v>
      </c>
      <c r="AA1169" s="491" t="s">
        <v>2898</v>
      </c>
      <c r="AB1169" s="491" t="s">
        <v>2898</v>
      </c>
      <c r="AC1169" s="491" t="s">
        <v>2898</v>
      </c>
      <c r="AD1169" s="491" t="s">
        <v>2898</v>
      </c>
      <c r="AE1169" s="491" t="s">
        <v>2898</v>
      </c>
      <c r="AF1169" s="491" t="s">
        <v>2898</v>
      </c>
      <c r="AG1169" s="491" t="s">
        <v>2898</v>
      </c>
      <c r="AH1169" s="491" t="s">
        <v>2898</v>
      </c>
      <c r="AI1169" s="491" t="s">
        <v>2898</v>
      </c>
      <c r="AJ1169" s="491" t="s">
        <v>2898</v>
      </c>
      <c r="AK1169" s="491" t="s">
        <v>2898</v>
      </c>
      <c r="AL1169" s="491" t="s">
        <v>2898</v>
      </c>
      <c r="AM1169" s="491" t="s">
        <v>2898</v>
      </c>
    </row>
    <row r="1170" spans="2:39" hidden="1" outlineLevel="1" x14ac:dyDescent="0.3">
      <c r="B1170" s="701" t="s">
        <v>375</v>
      </c>
      <c r="C1170" s="697" t="s">
        <v>376</v>
      </c>
      <c r="E1170" s="490" t="s">
        <v>4167</v>
      </c>
      <c r="F1170" s="491" t="s">
        <v>2898</v>
      </c>
      <c r="G1170" s="491" t="s">
        <v>2898</v>
      </c>
      <c r="H1170" s="491" t="s">
        <v>2898</v>
      </c>
      <c r="I1170" s="491" t="s">
        <v>2898</v>
      </c>
      <c r="J1170" s="491" t="s">
        <v>2898</v>
      </c>
      <c r="K1170" s="491" t="s">
        <v>2898</v>
      </c>
      <c r="L1170" s="491" t="s">
        <v>2898</v>
      </c>
      <c r="M1170" s="491" t="s">
        <v>2898</v>
      </c>
      <c r="N1170" s="491" t="s">
        <v>2898</v>
      </c>
      <c r="O1170" s="491" t="s">
        <v>2898</v>
      </c>
      <c r="P1170" s="491" t="s">
        <v>2898</v>
      </c>
      <c r="Q1170" s="491" t="s">
        <v>2898</v>
      </c>
      <c r="R1170" s="491" t="s">
        <v>2898</v>
      </c>
      <c r="S1170" s="491" t="s">
        <v>2898</v>
      </c>
      <c r="T1170" s="491" t="s">
        <v>2898</v>
      </c>
      <c r="U1170" s="491" t="s">
        <v>2898</v>
      </c>
      <c r="V1170" s="491" t="s">
        <v>2898</v>
      </c>
      <c r="W1170" s="491" t="s">
        <v>2898</v>
      </c>
      <c r="X1170" s="491" t="s">
        <v>2898</v>
      </c>
      <c r="Y1170" s="491" t="s">
        <v>2898</v>
      </c>
      <c r="Z1170" s="491" t="s">
        <v>2898</v>
      </c>
      <c r="AA1170" s="491" t="s">
        <v>2898</v>
      </c>
      <c r="AB1170" s="491" t="s">
        <v>2898</v>
      </c>
      <c r="AC1170" s="491" t="s">
        <v>2898</v>
      </c>
      <c r="AD1170" s="491" t="s">
        <v>2898</v>
      </c>
      <c r="AE1170" s="491" t="s">
        <v>2898</v>
      </c>
      <c r="AF1170" s="491" t="s">
        <v>2898</v>
      </c>
      <c r="AG1170" s="491" t="s">
        <v>2898</v>
      </c>
      <c r="AH1170" s="491" t="s">
        <v>2898</v>
      </c>
      <c r="AI1170" s="491" t="s">
        <v>2898</v>
      </c>
      <c r="AJ1170" s="491" t="s">
        <v>2898</v>
      </c>
      <c r="AK1170" s="491" t="s">
        <v>2898</v>
      </c>
      <c r="AL1170" s="491" t="s">
        <v>2898</v>
      </c>
      <c r="AM1170" s="491" t="s">
        <v>2898</v>
      </c>
    </row>
    <row r="1171" spans="2:39" hidden="1" outlineLevel="1" x14ac:dyDescent="0.3">
      <c r="B1171" s="701" t="s">
        <v>377</v>
      </c>
      <c r="C1171" s="697" t="s">
        <v>378</v>
      </c>
      <c r="E1171" s="490" t="s">
        <v>4168</v>
      </c>
      <c r="F1171" s="491" t="s">
        <v>2898</v>
      </c>
      <c r="G1171" s="491" t="s">
        <v>2898</v>
      </c>
      <c r="H1171" s="491" t="s">
        <v>2898</v>
      </c>
      <c r="I1171" s="491" t="s">
        <v>2898</v>
      </c>
      <c r="J1171" s="491" t="s">
        <v>2898</v>
      </c>
      <c r="K1171" s="491" t="s">
        <v>2898</v>
      </c>
      <c r="L1171" s="491" t="s">
        <v>2898</v>
      </c>
      <c r="M1171" s="491" t="s">
        <v>2898</v>
      </c>
      <c r="N1171" s="491" t="s">
        <v>2898</v>
      </c>
      <c r="O1171" s="491" t="s">
        <v>2898</v>
      </c>
      <c r="P1171" s="491" t="s">
        <v>2898</v>
      </c>
      <c r="Q1171" s="491" t="s">
        <v>2898</v>
      </c>
      <c r="R1171" s="491" t="s">
        <v>2898</v>
      </c>
      <c r="S1171" s="491" t="s">
        <v>2898</v>
      </c>
      <c r="T1171" s="491" t="s">
        <v>2898</v>
      </c>
      <c r="U1171" s="491" t="s">
        <v>2898</v>
      </c>
      <c r="V1171" s="491" t="s">
        <v>2898</v>
      </c>
      <c r="W1171" s="491" t="s">
        <v>2898</v>
      </c>
      <c r="X1171" s="491" t="s">
        <v>2898</v>
      </c>
      <c r="Y1171" s="491" t="s">
        <v>2898</v>
      </c>
      <c r="Z1171" s="491" t="s">
        <v>2898</v>
      </c>
      <c r="AA1171" s="491" t="s">
        <v>2898</v>
      </c>
      <c r="AB1171" s="491" t="s">
        <v>2898</v>
      </c>
      <c r="AC1171" s="491" t="s">
        <v>2898</v>
      </c>
      <c r="AD1171" s="491" t="s">
        <v>2898</v>
      </c>
      <c r="AE1171" s="491" t="s">
        <v>2898</v>
      </c>
      <c r="AF1171" s="491" t="s">
        <v>2898</v>
      </c>
      <c r="AG1171" s="491" t="s">
        <v>2898</v>
      </c>
      <c r="AH1171" s="491" t="s">
        <v>2898</v>
      </c>
      <c r="AI1171" s="491" t="s">
        <v>2898</v>
      </c>
      <c r="AJ1171" s="491" t="s">
        <v>2898</v>
      </c>
      <c r="AK1171" s="491" t="s">
        <v>2898</v>
      </c>
      <c r="AL1171" s="491" t="s">
        <v>2898</v>
      </c>
      <c r="AM1171" s="491" t="s">
        <v>2898</v>
      </c>
    </row>
    <row r="1172" spans="2:39" hidden="1" outlineLevel="1" x14ac:dyDescent="0.3">
      <c r="B1172" s="701" t="s">
        <v>379</v>
      </c>
      <c r="C1172" s="697" t="s">
        <v>380</v>
      </c>
      <c r="E1172" s="490" t="s">
        <v>4169</v>
      </c>
      <c r="F1172" s="491" t="s">
        <v>2898</v>
      </c>
      <c r="G1172" s="491" t="s">
        <v>2898</v>
      </c>
      <c r="H1172" s="491" t="s">
        <v>2898</v>
      </c>
      <c r="I1172" s="491" t="s">
        <v>2898</v>
      </c>
      <c r="J1172" s="491" t="s">
        <v>2898</v>
      </c>
      <c r="K1172" s="491" t="s">
        <v>2898</v>
      </c>
      <c r="L1172" s="491" t="s">
        <v>2898</v>
      </c>
      <c r="M1172" s="491" t="s">
        <v>2898</v>
      </c>
      <c r="N1172" s="491" t="s">
        <v>2898</v>
      </c>
      <c r="O1172" s="491" t="s">
        <v>2898</v>
      </c>
      <c r="P1172" s="491" t="s">
        <v>2898</v>
      </c>
      <c r="Q1172" s="491" t="s">
        <v>2898</v>
      </c>
      <c r="R1172" s="491" t="s">
        <v>2898</v>
      </c>
      <c r="S1172" s="491" t="s">
        <v>2898</v>
      </c>
      <c r="T1172" s="491" t="s">
        <v>2898</v>
      </c>
      <c r="U1172" s="491" t="s">
        <v>2898</v>
      </c>
      <c r="V1172" s="491" t="s">
        <v>2898</v>
      </c>
      <c r="W1172" s="491" t="s">
        <v>2898</v>
      </c>
      <c r="X1172" s="491" t="s">
        <v>2898</v>
      </c>
      <c r="Y1172" s="491" t="s">
        <v>2898</v>
      </c>
      <c r="Z1172" s="491" t="s">
        <v>2898</v>
      </c>
      <c r="AA1172" s="491" t="s">
        <v>2898</v>
      </c>
      <c r="AB1172" s="491" t="s">
        <v>2898</v>
      </c>
      <c r="AC1172" s="491" t="s">
        <v>2898</v>
      </c>
      <c r="AD1172" s="491" t="s">
        <v>2898</v>
      </c>
      <c r="AE1172" s="491" t="s">
        <v>2898</v>
      </c>
      <c r="AF1172" s="491" t="s">
        <v>2898</v>
      </c>
      <c r="AG1172" s="491" t="s">
        <v>2898</v>
      </c>
      <c r="AH1172" s="491" t="s">
        <v>2898</v>
      </c>
      <c r="AI1172" s="491" t="s">
        <v>2898</v>
      </c>
      <c r="AJ1172" s="491" t="s">
        <v>2898</v>
      </c>
      <c r="AK1172" s="491" t="s">
        <v>2898</v>
      </c>
      <c r="AL1172" s="491" t="s">
        <v>2898</v>
      </c>
      <c r="AM1172" s="491" t="s">
        <v>2898</v>
      </c>
    </row>
    <row r="1173" spans="2:39" hidden="1" outlineLevel="1" x14ac:dyDescent="0.3">
      <c r="B1173" s="701" t="s">
        <v>381</v>
      </c>
      <c r="C1173" s="697" t="s">
        <v>382</v>
      </c>
      <c r="E1173" s="490" t="s">
        <v>4170</v>
      </c>
      <c r="F1173" s="491" t="s">
        <v>2898</v>
      </c>
      <c r="G1173" s="491" t="s">
        <v>2898</v>
      </c>
      <c r="H1173" s="491" t="s">
        <v>2898</v>
      </c>
      <c r="I1173" s="491" t="s">
        <v>2898</v>
      </c>
      <c r="J1173" s="491" t="s">
        <v>2898</v>
      </c>
      <c r="K1173" s="491" t="s">
        <v>2898</v>
      </c>
      <c r="L1173" s="491" t="s">
        <v>2898</v>
      </c>
      <c r="M1173" s="491" t="s">
        <v>2898</v>
      </c>
      <c r="N1173" s="491" t="s">
        <v>2898</v>
      </c>
      <c r="O1173" s="491" t="s">
        <v>2898</v>
      </c>
      <c r="P1173" s="491" t="s">
        <v>2898</v>
      </c>
      <c r="Q1173" s="491" t="s">
        <v>2898</v>
      </c>
      <c r="R1173" s="491" t="s">
        <v>2898</v>
      </c>
      <c r="S1173" s="491" t="s">
        <v>2898</v>
      </c>
      <c r="T1173" s="491" t="s">
        <v>2898</v>
      </c>
      <c r="U1173" s="491" t="s">
        <v>2898</v>
      </c>
      <c r="V1173" s="491" t="s">
        <v>2898</v>
      </c>
      <c r="W1173" s="491" t="s">
        <v>2898</v>
      </c>
      <c r="X1173" s="491" t="s">
        <v>2898</v>
      </c>
      <c r="Y1173" s="491" t="s">
        <v>2898</v>
      </c>
      <c r="Z1173" s="491" t="s">
        <v>2898</v>
      </c>
      <c r="AA1173" s="491" t="s">
        <v>2898</v>
      </c>
      <c r="AB1173" s="491" t="s">
        <v>2898</v>
      </c>
      <c r="AC1173" s="491" t="s">
        <v>2898</v>
      </c>
      <c r="AD1173" s="491" t="s">
        <v>2898</v>
      </c>
      <c r="AE1173" s="491" t="s">
        <v>2898</v>
      </c>
      <c r="AF1173" s="491" t="s">
        <v>2898</v>
      </c>
      <c r="AG1173" s="491" t="s">
        <v>2898</v>
      </c>
      <c r="AH1173" s="491" t="s">
        <v>2898</v>
      </c>
      <c r="AI1173" s="491" t="s">
        <v>2898</v>
      </c>
      <c r="AJ1173" s="491" t="s">
        <v>2898</v>
      </c>
      <c r="AK1173" s="491" t="s">
        <v>2898</v>
      </c>
      <c r="AL1173" s="491" t="s">
        <v>2898</v>
      </c>
      <c r="AM1173" s="491" t="s">
        <v>2898</v>
      </c>
    </row>
    <row r="1174" spans="2:39" hidden="1" outlineLevel="1" x14ac:dyDescent="0.3">
      <c r="B1174" s="701" t="s">
        <v>383</v>
      </c>
      <c r="C1174" s="697" t="s">
        <v>384</v>
      </c>
      <c r="E1174" s="490" t="s">
        <v>4171</v>
      </c>
      <c r="F1174" s="491" t="s">
        <v>2898</v>
      </c>
      <c r="G1174" s="491" t="s">
        <v>2898</v>
      </c>
      <c r="H1174" s="491" t="s">
        <v>2898</v>
      </c>
      <c r="I1174" s="491" t="s">
        <v>2898</v>
      </c>
      <c r="J1174" s="491" t="s">
        <v>2898</v>
      </c>
      <c r="K1174" s="491" t="s">
        <v>2898</v>
      </c>
      <c r="L1174" s="491" t="s">
        <v>2898</v>
      </c>
      <c r="M1174" s="491" t="s">
        <v>2898</v>
      </c>
      <c r="N1174" s="491" t="s">
        <v>2898</v>
      </c>
      <c r="O1174" s="491" t="s">
        <v>2898</v>
      </c>
      <c r="P1174" s="491" t="s">
        <v>2898</v>
      </c>
      <c r="Q1174" s="491" t="s">
        <v>2898</v>
      </c>
      <c r="R1174" s="491" t="s">
        <v>2898</v>
      </c>
      <c r="S1174" s="491" t="s">
        <v>2898</v>
      </c>
      <c r="T1174" s="491" t="s">
        <v>2898</v>
      </c>
      <c r="U1174" s="491" t="s">
        <v>2898</v>
      </c>
      <c r="V1174" s="491" t="s">
        <v>2898</v>
      </c>
      <c r="W1174" s="491" t="s">
        <v>2898</v>
      </c>
      <c r="X1174" s="491" t="s">
        <v>2898</v>
      </c>
      <c r="Y1174" s="491" t="s">
        <v>2898</v>
      </c>
      <c r="Z1174" s="491" t="s">
        <v>2898</v>
      </c>
      <c r="AA1174" s="491" t="s">
        <v>2898</v>
      </c>
      <c r="AB1174" s="491" t="s">
        <v>2898</v>
      </c>
      <c r="AC1174" s="491" t="s">
        <v>2898</v>
      </c>
      <c r="AD1174" s="491" t="s">
        <v>2898</v>
      </c>
      <c r="AE1174" s="491" t="s">
        <v>2898</v>
      </c>
      <c r="AF1174" s="491" t="s">
        <v>2898</v>
      </c>
      <c r="AG1174" s="491" t="s">
        <v>2898</v>
      </c>
      <c r="AH1174" s="491" t="s">
        <v>2898</v>
      </c>
      <c r="AI1174" s="491" t="s">
        <v>2898</v>
      </c>
      <c r="AJ1174" s="491" t="s">
        <v>2898</v>
      </c>
      <c r="AK1174" s="491" t="s">
        <v>2898</v>
      </c>
      <c r="AL1174" s="491" t="s">
        <v>2898</v>
      </c>
      <c r="AM1174" s="491" t="s">
        <v>2898</v>
      </c>
    </row>
    <row r="1175" spans="2:39" hidden="1" outlineLevel="1" x14ac:dyDescent="0.3">
      <c r="B1175" s="701" t="s">
        <v>385</v>
      </c>
      <c r="C1175" s="697" t="s">
        <v>386</v>
      </c>
      <c r="E1175" s="490" t="s">
        <v>4172</v>
      </c>
      <c r="F1175" s="491" t="s">
        <v>2898</v>
      </c>
      <c r="G1175" s="491" t="s">
        <v>2898</v>
      </c>
      <c r="H1175" s="491" t="s">
        <v>2898</v>
      </c>
      <c r="I1175" s="491" t="s">
        <v>2898</v>
      </c>
      <c r="J1175" s="491" t="s">
        <v>2898</v>
      </c>
      <c r="K1175" s="491" t="s">
        <v>2898</v>
      </c>
      <c r="L1175" s="491" t="s">
        <v>2898</v>
      </c>
      <c r="M1175" s="491" t="s">
        <v>2898</v>
      </c>
      <c r="N1175" s="491" t="s">
        <v>2898</v>
      </c>
      <c r="O1175" s="491" t="s">
        <v>2898</v>
      </c>
      <c r="P1175" s="491" t="s">
        <v>2898</v>
      </c>
      <c r="Q1175" s="491" t="s">
        <v>2898</v>
      </c>
      <c r="R1175" s="491" t="s">
        <v>2898</v>
      </c>
      <c r="S1175" s="491" t="s">
        <v>2898</v>
      </c>
      <c r="T1175" s="491" t="s">
        <v>2898</v>
      </c>
      <c r="U1175" s="491" t="s">
        <v>2898</v>
      </c>
      <c r="V1175" s="491" t="s">
        <v>2898</v>
      </c>
      <c r="W1175" s="491" t="s">
        <v>2898</v>
      </c>
      <c r="X1175" s="491" t="s">
        <v>2898</v>
      </c>
      <c r="Y1175" s="491" t="s">
        <v>2898</v>
      </c>
      <c r="Z1175" s="491" t="s">
        <v>2898</v>
      </c>
      <c r="AA1175" s="491" t="s">
        <v>2898</v>
      </c>
      <c r="AB1175" s="491" t="s">
        <v>2898</v>
      </c>
      <c r="AC1175" s="491" t="s">
        <v>2898</v>
      </c>
      <c r="AD1175" s="491" t="s">
        <v>2898</v>
      </c>
      <c r="AE1175" s="491" t="s">
        <v>2898</v>
      </c>
      <c r="AF1175" s="491" t="s">
        <v>2898</v>
      </c>
      <c r="AG1175" s="491" t="s">
        <v>2898</v>
      </c>
      <c r="AH1175" s="491" t="s">
        <v>2898</v>
      </c>
      <c r="AI1175" s="491" t="s">
        <v>2898</v>
      </c>
      <c r="AJ1175" s="491" t="s">
        <v>2898</v>
      </c>
      <c r="AK1175" s="491" t="s">
        <v>2898</v>
      </c>
      <c r="AL1175" s="491" t="s">
        <v>2898</v>
      </c>
      <c r="AM1175" s="491" t="s">
        <v>2898</v>
      </c>
    </row>
    <row r="1176" spans="2:39" hidden="1" outlineLevel="1" x14ac:dyDescent="0.3">
      <c r="B1176" s="701" t="s">
        <v>387</v>
      </c>
      <c r="C1176" s="697" t="s">
        <v>388</v>
      </c>
      <c r="E1176" s="490" t="s">
        <v>4173</v>
      </c>
      <c r="F1176" s="491" t="s">
        <v>2898</v>
      </c>
      <c r="G1176" s="491" t="s">
        <v>2898</v>
      </c>
      <c r="H1176" s="491" t="s">
        <v>2898</v>
      </c>
      <c r="I1176" s="491" t="s">
        <v>2898</v>
      </c>
      <c r="J1176" s="491" t="s">
        <v>2898</v>
      </c>
      <c r="K1176" s="491" t="s">
        <v>2898</v>
      </c>
      <c r="L1176" s="491" t="s">
        <v>2898</v>
      </c>
      <c r="M1176" s="491" t="s">
        <v>2898</v>
      </c>
      <c r="N1176" s="491" t="s">
        <v>2898</v>
      </c>
      <c r="O1176" s="491" t="s">
        <v>2898</v>
      </c>
      <c r="P1176" s="491" t="s">
        <v>2898</v>
      </c>
      <c r="Q1176" s="491" t="s">
        <v>2898</v>
      </c>
      <c r="R1176" s="491" t="s">
        <v>2898</v>
      </c>
      <c r="S1176" s="491" t="s">
        <v>2898</v>
      </c>
      <c r="T1176" s="491" t="s">
        <v>2898</v>
      </c>
      <c r="U1176" s="491" t="s">
        <v>2898</v>
      </c>
      <c r="V1176" s="491" t="s">
        <v>2898</v>
      </c>
      <c r="W1176" s="491" t="s">
        <v>2898</v>
      </c>
      <c r="X1176" s="491" t="s">
        <v>2898</v>
      </c>
      <c r="Y1176" s="491" t="s">
        <v>2898</v>
      </c>
      <c r="Z1176" s="491" t="s">
        <v>2898</v>
      </c>
      <c r="AA1176" s="491" t="s">
        <v>2898</v>
      </c>
      <c r="AB1176" s="491" t="s">
        <v>2898</v>
      </c>
      <c r="AC1176" s="491" t="s">
        <v>2898</v>
      </c>
      <c r="AD1176" s="491" t="s">
        <v>2898</v>
      </c>
      <c r="AE1176" s="491" t="s">
        <v>2898</v>
      </c>
      <c r="AF1176" s="491" t="s">
        <v>2898</v>
      </c>
      <c r="AG1176" s="491" t="s">
        <v>2898</v>
      </c>
      <c r="AH1176" s="491" t="s">
        <v>2898</v>
      </c>
      <c r="AI1176" s="491" t="s">
        <v>2898</v>
      </c>
      <c r="AJ1176" s="491" t="s">
        <v>2898</v>
      </c>
      <c r="AK1176" s="491" t="s">
        <v>2898</v>
      </c>
      <c r="AL1176" s="491" t="s">
        <v>2898</v>
      </c>
      <c r="AM1176" s="491" t="s">
        <v>2898</v>
      </c>
    </row>
    <row r="1177" spans="2:39" hidden="1" outlineLevel="1" x14ac:dyDescent="0.3">
      <c r="B1177" s="701">
        <v>6</v>
      </c>
      <c r="C1177" s="697" t="s">
        <v>479</v>
      </c>
      <c r="E1177" s="490" t="s">
        <v>4174</v>
      </c>
      <c r="F1177" s="491" t="s">
        <v>2898</v>
      </c>
      <c r="G1177" s="491" t="s">
        <v>2898</v>
      </c>
      <c r="H1177" s="491" t="s">
        <v>2898</v>
      </c>
      <c r="I1177" s="491" t="s">
        <v>2898</v>
      </c>
      <c r="J1177" s="491" t="s">
        <v>2898</v>
      </c>
      <c r="K1177" s="491" t="s">
        <v>2898</v>
      </c>
      <c r="L1177" s="491" t="s">
        <v>2898</v>
      </c>
      <c r="M1177" s="491" t="s">
        <v>2898</v>
      </c>
      <c r="N1177" s="491" t="s">
        <v>2898</v>
      </c>
      <c r="O1177" s="491" t="s">
        <v>2898</v>
      </c>
      <c r="P1177" s="491" t="s">
        <v>2898</v>
      </c>
      <c r="Q1177" s="491" t="s">
        <v>2898</v>
      </c>
      <c r="R1177" s="491" t="s">
        <v>2898</v>
      </c>
      <c r="S1177" s="491" t="s">
        <v>2898</v>
      </c>
      <c r="T1177" s="491" t="s">
        <v>2898</v>
      </c>
      <c r="U1177" s="491" t="s">
        <v>2898</v>
      </c>
      <c r="V1177" s="491" t="s">
        <v>2898</v>
      </c>
      <c r="W1177" s="491" t="s">
        <v>2898</v>
      </c>
      <c r="X1177" s="491" t="s">
        <v>2898</v>
      </c>
      <c r="Y1177" s="491" t="s">
        <v>2898</v>
      </c>
      <c r="Z1177" s="491" t="s">
        <v>2898</v>
      </c>
      <c r="AA1177" s="491" t="s">
        <v>2898</v>
      </c>
      <c r="AB1177" s="491" t="s">
        <v>2898</v>
      </c>
      <c r="AC1177" s="491" t="s">
        <v>2898</v>
      </c>
      <c r="AD1177" s="491" t="s">
        <v>2898</v>
      </c>
      <c r="AE1177" s="491" t="s">
        <v>2898</v>
      </c>
      <c r="AF1177" s="491" t="s">
        <v>2898</v>
      </c>
      <c r="AG1177" s="491" t="s">
        <v>2898</v>
      </c>
      <c r="AH1177" s="491" t="s">
        <v>2898</v>
      </c>
      <c r="AI1177" s="491" t="s">
        <v>2898</v>
      </c>
      <c r="AJ1177" s="491" t="s">
        <v>2898</v>
      </c>
      <c r="AK1177" s="491" t="s">
        <v>2898</v>
      </c>
      <c r="AL1177" s="491" t="s">
        <v>2898</v>
      </c>
      <c r="AM1177" s="491" t="s">
        <v>2898</v>
      </c>
    </row>
    <row r="1178" spans="2:39" hidden="1" outlineLevel="1" x14ac:dyDescent="0.3">
      <c r="B1178" s="702"/>
      <c r="C1178" s="703" t="s">
        <v>202</v>
      </c>
      <c r="E1178" s="490" t="s">
        <v>4175</v>
      </c>
      <c r="F1178" s="491" t="s">
        <v>2898</v>
      </c>
      <c r="G1178" s="491" t="s">
        <v>2898</v>
      </c>
      <c r="H1178" s="491" t="s">
        <v>2898</v>
      </c>
      <c r="I1178" s="491" t="s">
        <v>2898</v>
      </c>
      <c r="J1178" s="491" t="s">
        <v>2898</v>
      </c>
      <c r="K1178" s="491" t="s">
        <v>2898</v>
      </c>
      <c r="L1178" s="491" t="s">
        <v>2898</v>
      </c>
      <c r="M1178" s="491" t="s">
        <v>2898</v>
      </c>
      <c r="N1178" s="491" t="s">
        <v>2898</v>
      </c>
      <c r="O1178" s="491" t="s">
        <v>2898</v>
      </c>
      <c r="P1178" s="491" t="s">
        <v>2898</v>
      </c>
      <c r="Q1178" s="491" t="s">
        <v>2898</v>
      </c>
      <c r="R1178" s="491" t="s">
        <v>2898</v>
      </c>
      <c r="S1178" s="491" t="s">
        <v>2898</v>
      </c>
      <c r="T1178" s="491" t="s">
        <v>2898</v>
      </c>
      <c r="U1178" s="491" t="s">
        <v>2898</v>
      </c>
      <c r="V1178" s="491" t="s">
        <v>2898</v>
      </c>
      <c r="W1178" s="491" t="s">
        <v>2898</v>
      </c>
      <c r="X1178" s="491" t="s">
        <v>2898</v>
      </c>
      <c r="Y1178" s="491" t="s">
        <v>2898</v>
      </c>
      <c r="Z1178" s="491" t="s">
        <v>2898</v>
      </c>
      <c r="AA1178" s="491" t="s">
        <v>2898</v>
      </c>
      <c r="AB1178" s="491" t="s">
        <v>2898</v>
      </c>
      <c r="AC1178" s="491" t="s">
        <v>2898</v>
      </c>
      <c r="AD1178" s="491" t="s">
        <v>2898</v>
      </c>
      <c r="AE1178" s="491" t="s">
        <v>2898</v>
      </c>
      <c r="AF1178" s="491" t="s">
        <v>2898</v>
      </c>
      <c r="AG1178" s="491" t="s">
        <v>2898</v>
      </c>
      <c r="AH1178" s="491" t="s">
        <v>2898</v>
      </c>
      <c r="AI1178" s="491" t="s">
        <v>2898</v>
      </c>
      <c r="AJ1178" s="491" t="s">
        <v>2898</v>
      </c>
      <c r="AK1178" s="491" t="s">
        <v>2898</v>
      </c>
      <c r="AL1178" s="491" t="s">
        <v>2898</v>
      </c>
      <c r="AM1178" s="491" t="s">
        <v>2898</v>
      </c>
    </row>
    <row r="1179" spans="2:39" hidden="1" outlineLevel="1" x14ac:dyDescent="0.3">
      <c r="B1179" s="704" t="s">
        <v>481</v>
      </c>
      <c r="C1179" s="705"/>
      <c r="E1179" s="491"/>
      <c r="F1179" s="491"/>
      <c r="G1179" s="491"/>
      <c r="H1179" s="491"/>
      <c r="I1179" s="491"/>
      <c r="J1179" s="491"/>
      <c r="K1179" s="491"/>
      <c r="L1179" s="491"/>
      <c r="M1179" s="491"/>
      <c r="N1179" s="491"/>
      <c r="O1179" s="491"/>
      <c r="P1179" s="491"/>
      <c r="Q1179" s="491"/>
      <c r="R1179" s="491"/>
      <c r="S1179" s="491"/>
      <c r="T1179" s="491"/>
      <c r="U1179" s="491"/>
      <c r="V1179" s="491"/>
      <c r="W1179" s="491"/>
      <c r="X1179" s="491"/>
      <c r="Y1179" s="491"/>
      <c r="Z1179" s="491"/>
      <c r="AA1179" s="491"/>
      <c r="AB1179" s="491"/>
      <c r="AC1179" s="491"/>
      <c r="AD1179" s="491"/>
      <c r="AE1179" s="491"/>
      <c r="AF1179" s="491"/>
      <c r="AG1179" s="491"/>
      <c r="AH1179" s="491"/>
      <c r="AI1179" s="491"/>
      <c r="AJ1179" s="491"/>
      <c r="AK1179" s="491"/>
      <c r="AL1179" s="491"/>
      <c r="AM1179" s="491"/>
    </row>
    <row r="1180" spans="2:39" hidden="1" outlineLevel="1" x14ac:dyDescent="0.3">
      <c r="B1180" s="696" t="s">
        <v>4176</v>
      </c>
      <c r="C1180" s="697"/>
      <c r="E1180" s="491"/>
      <c r="F1180" s="491"/>
      <c r="G1180" s="491"/>
      <c r="H1180" s="491"/>
      <c r="I1180" s="491"/>
      <c r="J1180" s="491"/>
      <c r="K1180" s="491"/>
      <c r="L1180" s="491"/>
      <c r="M1180" s="491"/>
      <c r="N1180" s="491"/>
      <c r="O1180" s="491"/>
      <c r="P1180" s="491"/>
      <c r="Q1180" s="491"/>
      <c r="R1180" s="491"/>
      <c r="S1180" s="491"/>
      <c r="T1180" s="491"/>
      <c r="U1180" s="491"/>
      <c r="V1180" s="491"/>
      <c r="W1180" s="491"/>
      <c r="X1180" s="491"/>
      <c r="Y1180" s="491"/>
      <c r="Z1180" s="491"/>
      <c r="AA1180" s="491"/>
      <c r="AB1180" s="491"/>
      <c r="AC1180" s="491"/>
      <c r="AD1180" s="491"/>
      <c r="AE1180" s="491"/>
      <c r="AF1180" s="491"/>
      <c r="AG1180" s="491"/>
      <c r="AH1180" s="491"/>
      <c r="AI1180" s="491"/>
      <c r="AJ1180" s="491"/>
      <c r="AK1180" s="491"/>
      <c r="AL1180" s="491"/>
      <c r="AM1180" s="491"/>
    </row>
    <row r="1181" spans="2:39" hidden="1" outlineLevel="1" x14ac:dyDescent="0.3">
      <c r="B1181" s="698"/>
      <c r="C1181" s="706"/>
      <c r="E1181" s="491"/>
      <c r="F1181" s="491"/>
      <c r="G1181" s="491"/>
      <c r="H1181" s="491"/>
      <c r="I1181" s="491"/>
      <c r="J1181" s="491"/>
      <c r="K1181" s="491"/>
      <c r="L1181" s="491"/>
      <c r="M1181" s="491"/>
      <c r="N1181" s="491"/>
      <c r="O1181" s="491"/>
      <c r="P1181" s="491"/>
      <c r="Q1181" s="491"/>
      <c r="R1181" s="491"/>
      <c r="S1181" s="491"/>
      <c r="T1181" s="491"/>
      <c r="U1181" s="491"/>
      <c r="V1181" s="491"/>
      <c r="W1181" s="491"/>
      <c r="X1181" s="491"/>
      <c r="Y1181" s="491"/>
      <c r="Z1181" s="491"/>
      <c r="AA1181" s="491"/>
      <c r="AB1181" s="491"/>
      <c r="AC1181" s="491"/>
      <c r="AD1181" s="491"/>
      <c r="AE1181" s="491"/>
      <c r="AF1181" s="491"/>
      <c r="AG1181" s="491"/>
      <c r="AH1181" s="491"/>
      <c r="AI1181" s="491"/>
      <c r="AJ1181" s="491"/>
      <c r="AK1181" s="491"/>
      <c r="AL1181" s="491"/>
      <c r="AM1181" s="491"/>
    </row>
    <row r="1182" spans="2:39" hidden="1" outlineLevel="1" x14ac:dyDescent="0.3">
      <c r="B1182" s="699">
        <v>1.1000000000000001</v>
      </c>
      <c r="C1182" s="697" t="s">
        <v>476</v>
      </c>
      <c r="E1182" s="491"/>
      <c r="F1182" s="491"/>
      <c r="G1182" s="491"/>
      <c r="H1182" s="491"/>
      <c r="I1182" s="491"/>
      <c r="J1182" s="491"/>
      <c r="K1182" s="491"/>
      <c r="L1182" s="491"/>
      <c r="M1182" s="491"/>
      <c r="N1182" s="491"/>
      <c r="O1182" s="491"/>
      <c r="P1182" s="491"/>
      <c r="Q1182" s="491"/>
      <c r="R1182" s="491"/>
      <c r="S1182" s="491"/>
      <c r="T1182" s="491"/>
      <c r="U1182" s="491"/>
      <c r="V1182" s="491"/>
      <c r="W1182" s="491"/>
      <c r="X1182" s="491"/>
      <c r="Y1182" s="491"/>
      <c r="Z1182" s="491"/>
      <c r="AA1182" s="491"/>
      <c r="AB1182" s="491"/>
      <c r="AC1182" s="491"/>
      <c r="AD1182" s="491"/>
      <c r="AE1182" s="491"/>
      <c r="AF1182" s="491"/>
      <c r="AG1182" s="491"/>
      <c r="AH1182" s="491"/>
      <c r="AI1182" s="491"/>
      <c r="AJ1182" s="491"/>
      <c r="AK1182" s="491"/>
      <c r="AL1182" s="491"/>
      <c r="AM1182" s="491"/>
    </row>
    <row r="1183" spans="2:39" hidden="1" outlineLevel="1" x14ac:dyDescent="0.3">
      <c r="B1183" s="699">
        <v>1.2</v>
      </c>
      <c r="C1183" s="697" t="s">
        <v>477</v>
      </c>
      <c r="E1183" s="491"/>
      <c r="F1183" s="491"/>
      <c r="G1183" s="491"/>
      <c r="H1183" s="491"/>
      <c r="I1183" s="491"/>
      <c r="J1183" s="491"/>
      <c r="K1183" s="491"/>
      <c r="L1183" s="491"/>
      <c r="M1183" s="491"/>
      <c r="N1183" s="491"/>
      <c r="O1183" s="491"/>
      <c r="P1183" s="491"/>
      <c r="Q1183" s="491"/>
      <c r="R1183" s="491"/>
      <c r="S1183" s="491"/>
      <c r="T1183" s="491"/>
      <c r="U1183" s="491"/>
      <c r="V1183" s="491"/>
      <c r="W1183" s="491"/>
      <c r="X1183" s="491"/>
      <c r="Y1183" s="491"/>
      <c r="Z1183" s="491"/>
      <c r="AA1183" s="491"/>
      <c r="AB1183" s="491"/>
      <c r="AC1183" s="491"/>
      <c r="AD1183" s="491"/>
      <c r="AE1183" s="491"/>
      <c r="AF1183" s="491"/>
      <c r="AG1183" s="491"/>
      <c r="AH1183" s="491"/>
      <c r="AI1183" s="491"/>
      <c r="AJ1183" s="491"/>
      <c r="AK1183" s="491"/>
      <c r="AL1183" s="491"/>
      <c r="AM1183" s="491"/>
    </row>
    <row r="1184" spans="2:39" hidden="1" outlineLevel="1" x14ac:dyDescent="0.3">
      <c r="B1184" s="699">
        <v>1.3</v>
      </c>
      <c r="C1184" s="697" t="s">
        <v>372</v>
      </c>
      <c r="E1184" s="491"/>
      <c r="F1184" s="491"/>
      <c r="G1184" s="491"/>
      <c r="H1184" s="491"/>
      <c r="I1184" s="491"/>
      <c r="J1184" s="491"/>
      <c r="K1184" s="491"/>
      <c r="L1184" s="491"/>
      <c r="M1184" s="491"/>
      <c r="N1184" s="491"/>
      <c r="O1184" s="491"/>
      <c r="P1184" s="491"/>
      <c r="Q1184" s="491"/>
      <c r="R1184" s="491"/>
      <c r="S1184" s="491"/>
      <c r="T1184" s="491"/>
      <c r="U1184" s="491"/>
      <c r="V1184" s="491"/>
      <c r="W1184" s="491"/>
      <c r="X1184" s="491"/>
      <c r="Y1184" s="491"/>
      <c r="Z1184" s="491"/>
      <c r="AA1184" s="491"/>
      <c r="AB1184" s="491"/>
      <c r="AC1184" s="491"/>
      <c r="AD1184" s="491"/>
      <c r="AE1184" s="491"/>
      <c r="AF1184" s="491"/>
      <c r="AG1184" s="491"/>
      <c r="AH1184" s="491"/>
      <c r="AI1184" s="491"/>
      <c r="AJ1184" s="491"/>
      <c r="AK1184" s="491"/>
      <c r="AL1184" s="491"/>
      <c r="AM1184" s="491"/>
    </row>
    <row r="1185" spans="2:39" hidden="1" outlineLevel="1" x14ac:dyDescent="0.3">
      <c r="B1185" s="699">
        <v>1.4</v>
      </c>
      <c r="C1185" s="697" t="s">
        <v>478</v>
      </c>
      <c r="E1185" s="491"/>
      <c r="F1185" s="491"/>
      <c r="G1185" s="491"/>
      <c r="H1185" s="491"/>
      <c r="I1185" s="491"/>
      <c r="J1185" s="491"/>
      <c r="K1185" s="491"/>
      <c r="L1185" s="491"/>
      <c r="M1185" s="491"/>
      <c r="N1185" s="491"/>
      <c r="O1185" s="491"/>
      <c r="P1185" s="491"/>
      <c r="Q1185" s="491"/>
      <c r="R1185" s="491"/>
      <c r="S1185" s="491"/>
      <c r="T1185" s="491"/>
      <c r="U1185" s="491"/>
      <c r="V1185" s="491"/>
      <c r="W1185" s="491"/>
      <c r="X1185" s="491"/>
      <c r="Y1185" s="491"/>
      <c r="Z1185" s="491"/>
      <c r="AA1185" s="491"/>
      <c r="AB1185" s="491"/>
      <c r="AC1185" s="491"/>
      <c r="AD1185" s="491"/>
      <c r="AE1185" s="491"/>
      <c r="AF1185" s="491"/>
      <c r="AG1185" s="491"/>
      <c r="AH1185" s="491"/>
      <c r="AI1185" s="491"/>
      <c r="AJ1185" s="491"/>
      <c r="AK1185" s="491"/>
      <c r="AL1185" s="491"/>
      <c r="AM1185" s="491"/>
    </row>
    <row r="1186" spans="2:39" hidden="1" outlineLevel="1" x14ac:dyDescent="0.3">
      <c r="B1186" s="701" t="s">
        <v>373</v>
      </c>
      <c r="C1186" s="697" t="s">
        <v>374</v>
      </c>
      <c r="E1186" s="491"/>
      <c r="F1186" s="491"/>
      <c r="G1186" s="491"/>
      <c r="H1186" s="491"/>
      <c r="I1186" s="491"/>
      <c r="J1186" s="491"/>
      <c r="K1186" s="491"/>
      <c r="L1186" s="491"/>
      <c r="M1186" s="491"/>
      <c r="N1186" s="491"/>
      <c r="O1186" s="491"/>
      <c r="P1186" s="491"/>
      <c r="Q1186" s="491"/>
      <c r="R1186" s="491"/>
      <c r="S1186" s="491"/>
      <c r="T1186" s="491"/>
      <c r="U1186" s="491"/>
      <c r="V1186" s="491"/>
      <c r="W1186" s="491"/>
      <c r="X1186" s="491"/>
      <c r="Y1186" s="491"/>
      <c r="Z1186" s="491"/>
      <c r="AA1186" s="491"/>
      <c r="AB1186" s="491"/>
      <c r="AC1186" s="491"/>
      <c r="AD1186" s="491"/>
      <c r="AE1186" s="491"/>
      <c r="AF1186" s="491"/>
      <c r="AG1186" s="491"/>
      <c r="AH1186" s="491"/>
      <c r="AI1186" s="491"/>
      <c r="AJ1186" s="491"/>
      <c r="AK1186" s="491"/>
      <c r="AL1186" s="491"/>
      <c r="AM1186" s="491"/>
    </row>
    <row r="1187" spans="2:39" hidden="1" outlineLevel="1" x14ac:dyDescent="0.3">
      <c r="B1187" s="701" t="s">
        <v>375</v>
      </c>
      <c r="C1187" s="697" t="s">
        <v>376</v>
      </c>
      <c r="E1187" s="491"/>
      <c r="F1187" s="491"/>
      <c r="G1187" s="491"/>
      <c r="H1187" s="491"/>
      <c r="I1187" s="491"/>
      <c r="J1187" s="491"/>
      <c r="K1187" s="491"/>
      <c r="L1187" s="491"/>
      <c r="M1187" s="491"/>
      <c r="N1187" s="491"/>
      <c r="O1187" s="491"/>
      <c r="P1187" s="491"/>
      <c r="Q1187" s="491"/>
      <c r="R1187" s="491"/>
      <c r="S1187" s="491"/>
      <c r="T1187" s="491"/>
      <c r="U1187" s="491"/>
      <c r="V1187" s="491"/>
      <c r="W1187" s="491"/>
      <c r="X1187" s="491"/>
      <c r="Y1187" s="491"/>
      <c r="Z1187" s="491"/>
      <c r="AA1187" s="491"/>
      <c r="AB1187" s="491"/>
      <c r="AC1187" s="491"/>
      <c r="AD1187" s="491"/>
      <c r="AE1187" s="491"/>
      <c r="AF1187" s="491"/>
      <c r="AG1187" s="491"/>
      <c r="AH1187" s="491"/>
      <c r="AI1187" s="491"/>
      <c r="AJ1187" s="491"/>
      <c r="AK1187" s="491"/>
      <c r="AL1187" s="491"/>
      <c r="AM1187" s="491"/>
    </row>
    <row r="1188" spans="2:39" hidden="1" outlineLevel="1" x14ac:dyDescent="0.3">
      <c r="B1188" s="701" t="s">
        <v>377</v>
      </c>
      <c r="C1188" s="697" t="s">
        <v>378</v>
      </c>
      <c r="E1188" s="491"/>
      <c r="F1188" s="491"/>
      <c r="G1188" s="491"/>
      <c r="H1188" s="491"/>
      <c r="I1188" s="491"/>
      <c r="J1188" s="491"/>
      <c r="K1188" s="491"/>
      <c r="L1188" s="491"/>
      <c r="M1188" s="491"/>
      <c r="N1188" s="491"/>
      <c r="O1188" s="491"/>
      <c r="P1188" s="491"/>
      <c r="Q1188" s="491"/>
      <c r="R1188" s="491"/>
      <c r="S1188" s="491"/>
      <c r="T1188" s="491"/>
      <c r="U1188" s="491"/>
      <c r="V1188" s="491"/>
      <c r="W1188" s="491"/>
      <c r="X1188" s="491"/>
      <c r="Y1188" s="491"/>
      <c r="Z1188" s="491"/>
      <c r="AA1188" s="491"/>
      <c r="AB1188" s="491"/>
      <c r="AC1188" s="491"/>
      <c r="AD1188" s="491"/>
      <c r="AE1188" s="491"/>
      <c r="AF1188" s="491"/>
      <c r="AG1188" s="491"/>
      <c r="AH1188" s="491"/>
      <c r="AI1188" s="491"/>
      <c r="AJ1188" s="491"/>
      <c r="AK1188" s="491"/>
      <c r="AL1188" s="491"/>
      <c r="AM1188" s="491"/>
    </row>
    <row r="1189" spans="2:39" hidden="1" outlineLevel="1" x14ac:dyDescent="0.3">
      <c r="B1189" s="701" t="s">
        <v>379</v>
      </c>
      <c r="C1189" s="697" t="s">
        <v>380</v>
      </c>
      <c r="E1189" s="491"/>
      <c r="F1189" s="491"/>
      <c r="G1189" s="491"/>
      <c r="H1189" s="491"/>
      <c r="I1189" s="491"/>
      <c r="J1189" s="491"/>
      <c r="K1189" s="491"/>
      <c r="L1189" s="491"/>
      <c r="M1189" s="491"/>
      <c r="N1189" s="491"/>
      <c r="O1189" s="491"/>
      <c r="P1189" s="491"/>
      <c r="Q1189" s="491"/>
      <c r="R1189" s="491"/>
      <c r="S1189" s="491"/>
      <c r="T1189" s="491"/>
      <c r="U1189" s="491"/>
      <c r="V1189" s="491"/>
      <c r="W1189" s="491"/>
      <c r="X1189" s="491"/>
      <c r="Y1189" s="491"/>
      <c r="Z1189" s="491"/>
      <c r="AA1189" s="491"/>
      <c r="AB1189" s="491"/>
      <c r="AC1189" s="491"/>
      <c r="AD1189" s="491"/>
      <c r="AE1189" s="491"/>
      <c r="AF1189" s="491"/>
      <c r="AG1189" s="491"/>
      <c r="AH1189" s="491"/>
      <c r="AI1189" s="491"/>
      <c r="AJ1189" s="491"/>
      <c r="AK1189" s="491"/>
      <c r="AL1189" s="491"/>
      <c r="AM1189" s="491"/>
    </row>
    <row r="1190" spans="2:39" hidden="1" outlineLevel="1" x14ac:dyDescent="0.3">
      <c r="B1190" s="701" t="s">
        <v>381</v>
      </c>
      <c r="C1190" s="697" t="s">
        <v>382</v>
      </c>
      <c r="E1190" s="491"/>
      <c r="F1190" s="491"/>
      <c r="G1190" s="491"/>
      <c r="H1190" s="491"/>
      <c r="I1190" s="491"/>
      <c r="J1190" s="491"/>
      <c r="K1190" s="491"/>
      <c r="L1190" s="491"/>
      <c r="M1190" s="491"/>
      <c r="N1190" s="491"/>
      <c r="O1190" s="491"/>
      <c r="P1190" s="491"/>
      <c r="Q1190" s="491"/>
      <c r="R1190" s="491"/>
      <c r="S1190" s="491"/>
      <c r="T1190" s="491"/>
      <c r="U1190" s="491"/>
      <c r="V1190" s="491"/>
      <c r="W1190" s="491"/>
      <c r="X1190" s="491"/>
      <c r="Y1190" s="491"/>
      <c r="Z1190" s="491"/>
      <c r="AA1190" s="491"/>
      <c r="AB1190" s="491"/>
      <c r="AC1190" s="491"/>
      <c r="AD1190" s="491"/>
      <c r="AE1190" s="491"/>
      <c r="AF1190" s="491"/>
      <c r="AG1190" s="491"/>
      <c r="AH1190" s="491"/>
      <c r="AI1190" s="491"/>
      <c r="AJ1190" s="491"/>
      <c r="AK1190" s="491"/>
      <c r="AL1190" s="491"/>
      <c r="AM1190" s="491"/>
    </row>
    <row r="1191" spans="2:39" hidden="1" outlineLevel="1" x14ac:dyDescent="0.3">
      <c r="B1191" s="701" t="s">
        <v>383</v>
      </c>
      <c r="C1191" s="697" t="s">
        <v>384</v>
      </c>
      <c r="E1191" s="491"/>
      <c r="F1191" s="491"/>
      <c r="G1191" s="491"/>
      <c r="H1191" s="491"/>
      <c r="I1191" s="491"/>
      <c r="J1191" s="491"/>
      <c r="K1191" s="491"/>
      <c r="L1191" s="491"/>
      <c r="M1191" s="491"/>
      <c r="N1191" s="491"/>
      <c r="O1191" s="491"/>
      <c r="P1191" s="491"/>
      <c r="Q1191" s="491"/>
      <c r="R1191" s="491"/>
      <c r="S1191" s="491"/>
      <c r="T1191" s="491"/>
      <c r="U1191" s="491"/>
      <c r="V1191" s="491"/>
      <c r="W1191" s="491"/>
      <c r="X1191" s="491"/>
      <c r="Y1191" s="491"/>
      <c r="Z1191" s="491"/>
      <c r="AA1191" s="491"/>
      <c r="AB1191" s="491"/>
      <c r="AC1191" s="491"/>
      <c r="AD1191" s="491"/>
      <c r="AE1191" s="491"/>
      <c r="AF1191" s="491"/>
      <c r="AG1191" s="491"/>
      <c r="AH1191" s="491"/>
      <c r="AI1191" s="491"/>
      <c r="AJ1191" s="491"/>
      <c r="AK1191" s="491"/>
      <c r="AL1191" s="491"/>
      <c r="AM1191" s="491"/>
    </row>
    <row r="1192" spans="2:39" hidden="1" outlineLevel="1" x14ac:dyDescent="0.3">
      <c r="B1192" s="701" t="s">
        <v>385</v>
      </c>
      <c r="C1192" s="697" t="s">
        <v>386</v>
      </c>
      <c r="E1192" s="491"/>
      <c r="F1192" s="491"/>
      <c r="G1192" s="491"/>
      <c r="H1192" s="491"/>
      <c r="I1192" s="491"/>
      <c r="J1192" s="491"/>
      <c r="K1192" s="491"/>
      <c r="L1192" s="491"/>
      <c r="M1192" s="491"/>
      <c r="N1192" s="491"/>
      <c r="O1192" s="491"/>
      <c r="P1192" s="491"/>
      <c r="Q1192" s="491"/>
      <c r="R1192" s="491"/>
      <c r="S1192" s="491"/>
      <c r="T1192" s="491"/>
      <c r="U1192" s="491"/>
      <c r="V1192" s="491"/>
      <c r="W1192" s="491"/>
      <c r="X1192" s="491"/>
      <c r="Y1192" s="491"/>
      <c r="Z1192" s="491"/>
      <c r="AA1192" s="491"/>
      <c r="AB1192" s="491"/>
      <c r="AC1192" s="491"/>
      <c r="AD1192" s="491"/>
      <c r="AE1192" s="491"/>
      <c r="AF1192" s="491"/>
      <c r="AG1192" s="491"/>
      <c r="AH1192" s="491"/>
      <c r="AI1192" s="491"/>
      <c r="AJ1192" s="491"/>
      <c r="AK1192" s="491"/>
      <c r="AL1192" s="491"/>
      <c r="AM1192" s="491"/>
    </row>
    <row r="1193" spans="2:39" hidden="1" outlineLevel="1" x14ac:dyDescent="0.3">
      <c r="B1193" s="701" t="s">
        <v>387</v>
      </c>
      <c r="C1193" s="697" t="s">
        <v>388</v>
      </c>
      <c r="E1193" s="491"/>
      <c r="F1193" s="491"/>
      <c r="G1193" s="491"/>
      <c r="H1193" s="491"/>
      <c r="I1193" s="491"/>
      <c r="J1193" s="491"/>
      <c r="K1193" s="491"/>
      <c r="L1193" s="491"/>
      <c r="M1193" s="491"/>
      <c r="N1193" s="491"/>
      <c r="O1193" s="491"/>
      <c r="P1193" s="491"/>
      <c r="Q1193" s="491"/>
      <c r="R1193" s="491"/>
      <c r="S1193" s="491"/>
      <c r="T1193" s="491"/>
      <c r="U1193" s="491"/>
      <c r="V1193" s="491"/>
      <c r="W1193" s="491"/>
      <c r="X1193" s="491"/>
      <c r="Y1193" s="491"/>
      <c r="Z1193" s="491"/>
      <c r="AA1193" s="491"/>
      <c r="AB1193" s="491"/>
      <c r="AC1193" s="491"/>
      <c r="AD1193" s="491"/>
      <c r="AE1193" s="491"/>
      <c r="AF1193" s="491"/>
      <c r="AG1193" s="491"/>
      <c r="AH1193" s="491"/>
      <c r="AI1193" s="491"/>
      <c r="AJ1193" s="491"/>
      <c r="AK1193" s="491"/>
      <c r="AL1193" s="491"/>
      <c r="AM1193" s="491"/>
    </row>
    <row r="1194" spans="2:39" hidden="1" outlineLevel="1" x14ac:dyDescent="0.3">
      <c r="B1194" s="701">
        <v>6</v>
      </c>
      <c r="C1194" s="697" t="s">
        <v>479</v>
      </c>
      <c r="E1194" s="491"/>
      <c r="F1194" s="491"/>
      <c r="G1194" s="491"/>
      <c r="H1194" s="491"/>
      <c r="I1194" s="491"/>
      <c r="J1194" s="491"/>
      <c r="K1194" s="491"/>
      <c r="L1194" s="491"/>
      <c r="M1194" s="491"/>
      <c r="N1194" s="491"/>
      <c r="O1194" s="491"/>
      <c r="P1194" s="491"/>
      <c r="Q1194" s="491"/>
      <c r="R1194" s="491"/>
      <c r="S1194" s="491"/>
      <c r="T1194" s="491"/>
      <c r="U1194" s="491"/>
      <c r="V1194" s="491"/>
      <c r="W1194" s="491"/>
      <c r="X1194" s="491"/>
      <c r="Y1194" s="491"/>
      <c r="Z1194" s="491"/>
      <c r="AA1194" s="491"/>
      <c r="AB1194" s="491"/>
      <c r="AC1194" s="491"/>
      <c r="AD1194" s="491"/>
      <c r="AE1194" s="491"/>
      <c r="AF1194" s="491"/>
      <c r="AG1194" s="491"/>
      <c r="AH1194" s="491"/>
      <c r="AI1194" s="491"/>
      <c r="AJ1194" s="491"/>
      <c r="AK1194" s="491"/>
      <c r="AL1194" s="491"/>
      <c r="AM1194" s="491"/>
    </row>
    <row r="1195" spans="2:39" hidden="1" outlineLevel="1" x14ac:dyDescent="0.3">
      <c r="B1195" s="702"/>
      <c r="C1195" s="703" t="s">
        <v>202</v>
      </c>
      <c r="E1195" s="491"/>
      <c r="F1195" s="491"/>
      <c r="G1195" s="491"/>
      <c r="H1195" s="491"/>
      <c r="I1195" s="491"/>
      <c r="J1195" s="491"/>
      <c r="K1195" s="491"/>
      <c r="L1195" s="491"/>
      <c r="M1195" s="491"/>
      <c r="N1195" s="491"/>
      <c r="O1195" s="491"/>
      <c r="P1195" s="491"/>
      <c r="Q1195" s="491"/>
      <c r="R1195" s="491"/>
      <c r="S1195" s="491"/>
      <c r="T1195" s="491"/>
      <c r="U1195" s="491"/>
      <c r="V1195" s="491"/>
      <c r="W1195" s="491"/>
      <c r="X1195" s="491"/>
      <c r="Y1195" s="491"/>
      <c r="Z1195" s="491"/>
      <c r="AA1195" s="491"/>
      <c r="AB1195" s="491"/>
      <c r="AC1195" s="491"/>
      <c r="AD1195" s="491"/>
      <c r="AE1195" s="491"/>
      <c r="AF1195" s="491"/>
      <c r="AG1195" s="491"/>
      <c r="AH1195" s="491"/>
      <c r="AI1195" s="491"/>
      <c r="AJ1195" s="491"/>
      <c r="AK1195" s="491"/>
      <c r="AL1195" s="491"/>
      <c r="AM1195" s="491"/>
    </row>
    <row r="1196" spans="2:39" hidden="1" outlineLevel="1" x14ac:dyDescent="0.3">
      <c r="B1196" s="704" t="s">
        <v>481</v>
      </c>
      <c r="C1196" s="705"/>
      <c r="E1196" s="491"/>
      <c r="F1196" s="491"/>
      <c r="G1196" s="491"/>
      <c r="H1196" s="491"/>
      <c r="I1196" s="491"/>
      <c r="J1196" s="491"/>
      <c r="K1196" s="491"/>
      <c r="L1196" s="491"/>
      <c r="M1196" s="491"/>
      <c r="N1196" s="491"/>
      <c r="O1196" s="491"/>
      <c r="P1196" s="491"/>
      <c r="Q1196" s="491"/>
      <c r="R1196" s="491"/>
      <c r="S1196" s="491"/>
      <c r="T1196" s="491"/>
      <c r="U1196" s="491"/>
      <c r="V1196" s="491"/>
      <c r="W1196" s="491"/>
      <c r="X1196" s="491"/>
      <c r="Y1196" s="491"/>
      <c r="Z1196" s="491"/>
      <c r="AA1196" s="491"/>
      <c r="AB1196" s="491"/>
      <c r="AC1196" s="491"/>
      <c r="AD1196" s="491"/>
      <c r="AE1196" s="491"/>
      <c r="AF1196" s="491"/>
      <c r="AG1196" s="491"/>
      <c r="AH1196" s="491"/>
      <c r="AI1196" s="491"/>
      <c r="AJ1196" s="491"/>
      <c r="AK1196" s="491"/>
      <c r="AL1196" s="491"/>
      <c r="AM1196" s="491"/>
    </row>
    <row r="1197" spans="2:39" hidden="1" outlineLevel="1" x14ac:dyDescent="0.3">
      <c r="B1197" s="699"/>
      <c r="C1197" s="697"/>
      <c r="E1197" s="491"/>
      <c r="F1197" s="491"/>
      <c r="G1197" s="491"/>
      <c r="H1197" s="491"/>
      <c r="I1197" s="491"/>
      <c r="J1197" s="491"/>
      <c r="K1197" s="491"/>
      <c r="L1197" s="491"/>
      <c r="M1197" s="491"/>
      <c r="N1197" s="491"/>
      <c r="O1197" s="491"/>
      <c r="P1197" s="491"/>
      <c r="Q1197" s="491"/>
      <c r="R1197" s="491"/>
      <c r="S1197" s="491"/>
      <c r="T1197" s="491"/>
      <c r="U1197" s="491"/>
      <c r="V1197" s="491"/>
      <c r="W1197" s="491"/>
      <c r="X1197" s="491"/>
      <c r="Y1197" s="491"/>
      <c r="Z1197" s="491"/>
      <c r="AA1197" s="491"/>
      <c r="AB1197" s="491"/>
      <c r="AC1197" s="491"/>
      <c r="AD1197" s="491"/>
      <c r="AE1197" s="491"/>
      <c r="AF1197" s="491"/>
      <c r="AG1197" s="491"/>
      <c r="AH1197" s="491"/>
      <c r="AI1197" s="491"/>
      <c r="AJ1197" s="491"/>
      <c r="AK1197" s="491"/>
      <c r="AL1197" s="491"/>
      <c r="AM1197" s="491"/>
    </row>
    <row r="1198" spans="2:39" hidden="1" outlineLevel="1" x14ac:dyDescent="0.3">
      <c r="B1198" s="696" t="s">
        <v>4177</v>
      </c>
      <c r="C1198" s="697"/>
      <c r="E1198" s="491"/>
      <c r="F1198" s="491"/>
      <c r="G1198" s="491"/>
      <c r="H1198" s="491"/>
      <c r="I1198" s="491"/>
      <c r="J1198" s="491"/>
      <c r="K1198" s="491"/>
      <c r="L1198" s="491"/>
      <c r="M1198" s="491"/>
      <c r="N1198" s="491"/>
      <c r="O1198" s="491"/>
      <c r="P1198" s="491"/>
      <c r="Q1198" s="491"/>
      <c r="R1198" s="491"/>
      <c r="S1198" s="491"/>
      <c r="T1198" s="491"/>
      <c r="U1198" s="491"/>
      <c r="V1198" s="491"/>
      <c r="W1198" s="491"/>
      <c r="X1198" s="491"/>
      <c r="Y1198" s="491"/>
      <c r="Z1198" s="491"/>
      <c r="AA1198" s="491"/>
      <c r="AB1198" s="491"/>
      <c r="AC1198" s="491"/>
      <c r="AD1198" s="491"/>
      <c r="AE1198" s="491"/>
      <c r="AF1198" s="491"/>
      <c r="AG1198" s="491"/>
      <c r="AH1198" s="491"/>
      <c r="AI1198" s="491"/>
      <c r="AJ1198" s="491"/>
      <c r="AK1198" s="491"/>
      <c r="AL1198" s="491"/>
      <c r="AM1198" s="491"/>
    </row>
    <row r="1199" spans="2:39" hidden="1" outlineLevel="1" x14ac:dyDescent="0.3">
      <c r="B1199" s="698"/>
      <c r="C1199" s="706"/>
      <c r="E1199" s="491"/>
      <c r="F1199" s="491"/>
      <c r="G1199" s="491"/>
      <c r="H1199" s="491"/>
      <c r="I1199" s="491"/>
      <c r="J1199" s="491"/>
      <c r="K1199" s="491"/>
      <c r="L1199" s="491"/>
      <c r="M1199" s="491"/>
      <c r="N1199" s="491"/>
      <c r="O1199" s="491"/>
      <c r="P1199" s="491"/>
      <c r="Q1199" s="491"/>
      <c r="R1199" s="491"/>
      <c r="S1199" s="491"/>
      <c r="T1199" s="491"/>
      <c r="U1199" s="491"/>
      <c r="V1199" s="491"/>
      <c r="W1199" s="491"/>
      <c r="X1199" s="491"/>
      <c r="Y1199" s="491"/>
      <c r="Z1199" s="491"/>
      <c r="AA1199" s="491"/>
      <c r="AB1199" s="491"/>
      <c r="AC1199" s="491"/>
      <c r="AD1199" s="491"/>
      <c r="AE1199" s="491"/>
      <c r="AF1199" s="491"/>
      <c r="AG1199" s="491"/>
      <c r="AH1199" s="491"/>
      <c r="AI1199" s="491"/>
      <c r="AJ1199" s="491"/>
      <c r="AK1199" s="491"/>
      <c r="AL1199" s="491"/>
      <c r="AM1199" s="491"/>
    </row>
    <row r="1200" spans="2:39" hidden="1" outlineLevel="1" x14ac:dyDescent="0.3">
      <c r="B1200" s="699">
        <v>1.1000000000000001</v>
      </c>
      <c r="C1200" s="697" t="s">
        <v>476</v>
      </c>
      <c r="E1200" s="491"/>
      <c r="F1200" s="491"/>
      <c r="G1200" s="491"/>
      <c r="H1200" s="491"/>
      <c r="I1200" s="491"/>
      <c r="J1200" s="491"/>
      <c r="K1200" s="491"/>
      <c r="L1200" s="491"/>
      <c r="M1200" s="491"/>
      <c r="N1200" s="491"/>
      <c r="O1200" s="491"/>
      <c r="P1200" s="491"/>
      <c r="Q1200" s="491"/>
      <c r="R1200" s="491"/>
      <c r="S1200" s="491"/>
      <c r="T1200" s="491"/>
      <c r="U1200" s="491"/>
      <c r="V1200" s="491"/>
      <c r="W1200" s="491"/>
      <c r="X1200" s="491"/>
      <c r="Y1200" s="491"/>
      <c r="Z1200" s="491"/>
      <c r="AA1200" s="491"/>
      <c r="AB1200" s="491"/>
      <c r="AC1200" s="491"/>
      <c r="AD1200" s="491"/>
      <c r="AE1200" s="491"/>
      <c r="AF1200" s="491"/>
      <c r="AG1200" s="491"/>
      <c r="AH1200" s="491"/>
      <c r="AI1200" s="491"/>
      <c r="AJ1200" s="491"/>
      <c r="AK1200" s="491"/>
      <c r="AL1200" s="491"/>
      <c r="AM1200" s="491"/>
    </row>
    <row r="1201" spans="2:65" hidden="1" outlineLevel="1" x14ac:dyDescent="0.3">
      <c r="B1201" s="699">
        <v>1.2</v>
      </c>
      <c r="C1201" s="697" t="s">
        <v>477</v>
      </c>
      <c r="E1201" s="491"/>
      <c r="F1201" s="491"/>
      <c r="G1201" s="491"/>
      <c r="H1201" s="491"/>
      <c r="I1201" s="491"/>
      <c r="J1201" s="491"/>
      <c r="K1201" s="491"/>
      <c r="L1201" s="491"/>
      <c r="M1201" s="491"/>
      <c r="N1201" s="491"/>
      <c r="O1201" s="491"/>
      <c r="P1201" s="491"/>
      <c r="Q1201" s="491"/>
      <c r="R1201" s="491"/>
      <c r="S1201" s="491"/>
      <c r="T1201" s="491"/>
      <c r="U1201" s="491"/>
      <c r="V1201" s="491"/>
      <c r="W1201" s="491"/>
      <c r="X1201" s="491"/>
      <c r="Y1201" s="491"/>
      <c r="Z1201" s="491"/>
      <c r="AA1201" s="491"/>
      <c r="AB1201" s="491"/>
      <c r="AC1201" s="491"/>
      <c r="AD1201" s="491"/>
      <c r="AE1201" s="491"/>
      <c r="AF1201" s="491"/>
      <c r="AG1201" s="491"/>
      <c r="AH1201" s="491"/>
      <c r="AI1201" s="491"/>
      <c r="AJ1201" s="491"/>
      <c r="AK1201" s="491"/>
      <c r="AL1201" s="491"/>
      <c r="AM1201" s="491"/>
    </row>
    <row r="1202" spans="2:65" hidden="1" outlineLevel="1" x14ac:dyDescent="0.3">
      <c r="B1202" s="699">
        <v>1.3</v>
      </c>
      <c r="C1202" s="697" t="s">
        <v>372</v>
      </c>
      <c r="E1202" s="491"/>
      <c r="F1202" s="491"/>
      <c r="G1202" s="491"/>
      <c r="H1202" s="491"/>
      <c r="I1202" s="491"/>
      <c r="J1202" s="491"/>
      <c r="K1202" s="491"/>
      <c r="L1202" s="491"/>
      <c r="M1202" s="491"/>
      <c r="N1202" s="491"/>
      <c r="O1202" s="491"/>
      <c r="P1202" s="491"/>
      <c r="Q1202" s="491"/>
      <c r="R1202" s="491"/>
      <c r="S1202" s="491"/>
      <c r="T1202" s="491"/>
      <c r="U1202" s="491"/>
      <c r="V1202" s="491"/>
      <c r="W1202" s="491"/>
      <c r="X1202" s="491"/>
      <c r="Y1202" s="491"/>
      <c r="Z1202" s="491"/>
      <c r="AA1202" s="491"/>
      <c r="AB1202" s="491"/>
      <c r="AC1202" s="491"/>
      <c r="AD1202" s="491"/>
      <c r="AE1202" s="491"/>
      <c r="AF1202" s="491"/>
      <c r="AG1202" s="491"/>
      <c r="AH1202" s="491"/>
      <c r="AI1202" s="491"/>
      <c r="AJ1202" s="491"/>
      <c r="AK1202" s="491"/>
      <c r="AL1202" s="491"/>
      <c r="AM1202" s="491"/>
    </row>
    <row r="1203" spans="2:65" hidden="1" outlineLevel="1" x14ac:dyDescent="0.3">
      <c r="B1203" s="699">
        <v>1.4</v>
      </c>
      <c r="C1203" s="697" t="s">
        <v>478</v>
      </c>
      <c r="E1203" s="491"/>
      <c r="F1203" s="491"/>
      <c r="G1203" s="491"/>
      <c r="H1203" s="491"/>
      <c r="I1203" s="491"/>
      <c r="J1203" s="491"/>
      <c r="K1203" s="491"/>
      <c r="L1203" s="491"/>
      <c r="M1203" s="491"/>
      <c r="N1203" s="491"/>
      <c r="O1203" s="491"/>
      <c r="P1203" s="491"/>
      <c r="Q1203" s="491"/>
      <c r="R1203" s="491"/>
      <c r="S1203" s="491"/>
      <c r="T1203" s="491"/>
      <c r="U1203" s="491"/>
      <c r="V1203" s="491"/>
      <c r="W1203" s="491"/>
      <c r="X1203" s="491"/>
      <c r="Y1203" s="491"/>
      <c r="Z1203" s="491"/>
      <c r="AA1203" s="491"/>
      <c r="AB1203" s="491"/>
      <c r="AC1203" s="491"/>
      <c r="AD1203" s="491"/>
      <c r="AE1203" s="491"/>
      <c r="AF1203" s="491"/>
      <c r="AG1203" s="491"/>
      <c r="AH1203" s="491"/>
      <c r="AI1203" s="491"/>
      <c r="AJ1203" s="491"/>
      <c r="AK1203" s="491"/>
      <c r="AL1203" s="491"/>
      <c r="AM1203" s="491"/>
    </row>
    <row r="1204" spans="2:65" hidden="1" outlineLevel="1" x14ac:dyDescent="0.3">
      <c r="B1204" s="701" t="s">
        <v>373</v>
      </c>
      <c r="C1204" s="697" t="s">
        <v>374</v>
      </c>
      <c r="E1204" s="491"/>
      <c r="F1204" s="491"/>
      <c r="G1204" s="491"/>
      <c r="H1204" s="491"/>
      <c r="I1204" s="491"/>
      <c r="J1204" s="491"/>
      <c r="K1204" s="491"/>
      <c r="L1204" s="491"/>
      <c r="M1204" s="491"/>
      <c r="N1204" s="491"/>
      <c r="O1204" s="491"/>
      <c r="P1204" s="491"/>
      <c r="Q1204" s="491"/>
      <c r="R1204" s="491"/>
      <c r="S1204" s="491"/>
      <c r="T1204" s="491"/>
      <c r="U1204" s="491"/>
      <c r="V1204" s="491"/>
      <c r="W1204" s="491"/>
      <c r="X1204" s="491"/>
      <c r="Y1204" s="491"/>
      <c r="Z1204" s="491"/>
      <c r="AA1204" s="491"/>
      <c r="AB1204" s="491"/>
      <c r="AC1204" s="491"/>
      <c r="AD1204" s="491"/>
      <c r="AE1204" s="491"/>
      <c r="AF1204" s="491"/>
      <c r="AG1204" s="491"/>
      <c r="AH1204" s="491"/>
      <c r="AI1204" s="491"/>
      <c r="AJ1204" s="491"/>
      <c r="AK1204" s="491"/>
      <c r="AL1204" s="491"/>
      <c r="AM1204" s="491"/>
    </row>
    <row r="1205" spans="2:65" hidden="1" outlineLevel="1" x14ac:dyDescent="0.3">
      <c r="B1205" s="701" t="s">
        <v>375</v>
      </c>
      <c r="C1205" s="697" t="s">
        <v>376</v>
      </c>
      <c r="E1205" s="491"/>
      <c r="F1205" s="491"/>
      <c r="G1205" s="491"/>
      <c r="H1205" s="491"/>
      <c r="I1205" s="491"/>
      <c r="J1205" s="491"/>
      <c r="K1205" s="491"/>
      <c r="L1205" s="491"/>
      <c r="M1205" s="491"/>
      <c r="N1205" s="491"/>
      <c r="O1205" s="491"/>
      <c r="P1205" s="491"/>
      <c r="Q1205" s="491"/>
      <c r="R1205" s="491"/>
      <c r="S1205" s="491"/>
      <c r="T1205" s="491"/>
      <c r="U1205" s="491"/>
      <c r="V1205" s="491"/>
      <c r="W1205" s="491"/>
      <c r="X1205" s="491"/>
      <c r="Y1205" s="491"/>
      <c r="Z1205" s="491"/>
      <c r="AA1205" s="491"/>
      <c r="AB1205" s="491"/>
      <c r="AC1205" s="491"/>
      <c r="AD1205" s="491"/>
      <c r="AE1205" s="491"/>
      <c r="AF1205" s="491"/>
      <c r="AG1205" s="491"/>
      <c r="AH1205" s="491"/>
      <c r="AI1205" s="491"/>
      <c r="AJ1205" s="491"/>
      <c r="AK1205" s="491"/>
      <c r="AL1205" s="491"/>
      <c r="AM1205" s="491"/>
    </row>
    <row r="1206" spans="2:65" hidden="1" outlineLevel="1" x14ac:dyDescent="0.3">
      <c r="B1206" s="701" t="s">
        <v>377</v>
      </c>
      <c r="C1206" s="697" t="s">
        <v>378</v>
      </c>
      <c r="E1206" s="491"/>
      <c r="F1206" s="491"/>
      <c r="G1206" s="491"/>
      <c r="H1206" s="491"/>
      <c r="I1206" s="491"/>
      <c r="J1206" s="491"/>
      <c r="K1206" s="491"/>
      <c r="L1206" s="491"/>
      <c r="M1206" s="491"/>
      <c r="N1206" s="491"/>
      <c r="O1206" s="491"/>
      <c r="P1206" s="491"/>
      <c r="Q1206" s="491"/>
      <c r="R1206" s="491"/>
      <c r="S1206" s="491"/>
      <c r="T1206" s="491"/>
      <c r="U1206" s="491"/>
      <c r="V1206" s="491"/>
      <c r="W1206" s="491"/>
      <c r="X1206" s="491"/>
      <c r="Y1206" s="491"/>
      <c r="Z1206" s="491"/>
      <c r="AA1206" s="491"/>
      <c r="AB1206" s="491"/>
      <c r="AC1206" s="491"/>
      <c r="AD1206" s="491"/>
      <c r="AE1206" s="491"/>
      <c r="AF1206" s="491"/>
      <c r="AG1206" s="491"/>
      <c r="AH1206" s="491"/>
      <c r="AI1206" s="491"/>
      <c r="AJ1206" s="491"/>
      <c r="AK1206" s="491"/>
      <c r="AL1206" s="491"/>
      <c r="AM1206" s="491"/>
    </row>
    <row r="1207" spans="2:65" hidden="1" outlineLevel="1" x14ac:dyDescent="0.3">
      <c r="B1207" s="701" t="s">
        <v>379</v>
      </c>
      <c r="C1207" s="697" t="s">
        <v>380</v>
      </c>
      <c r="E1207" s="491"/>
      <c r="F1207" s="491"/>
      <c r="G1207" s="491"/>
      <c r="H1207" s="491"/>
      <c r="I1207" s="491"/>
      <c r="J1207" s="491"/>
      <c r="K1207" s="491"/>
      <c r="L1207" s="491"/>
      <c r="M1207" s="491"/>
      <c r="N1207" s="491"/>
      <c r="O1207" s="491"/>
      <c r="P1207" s="491"/>
      <c r="Q1207" s="491"/>
      <c r="R1207" s="491"/>
      <c r="S1207" s="491"/>
      <c r="T1207" s="491"/>
      <c r="U1207" s="491"/>
      <c r="V1207" s="491"/>
      <c r="W1207" s="491"/>
      <c r="X1207" s="491"/>
      <c r="Y1207" s="491"/>
      <c r="Z1207" s="491"/>
      <c r="AA1207" s="491"/>
      <c r="AB1207" s="491"/>
      <c r="AC1207" s="491"/>
      <c r="AD1207" s="491"/>
      <c r="AE1207" s="491"/>
      <c r="AF1207" s="491"/>
      <c r="AG1207" s="491"/>
      <c r="AH1207" s="491"/>
      <c r="AI1207" s="491"/>
      <c r="AJ1207" s="491"/>
      <c r="AK1207" s="491"/>
      <c r="AL1207" s="491"/>
      <c r="AM1207" s="491"/>
    </row>
    <row r="1208" spans="2:65" hidden="1" outlineLevel="1" x14ac:dyDescent="0.3">
      <c r="B1208" s="701" t="s">
        <v>381</v>
      </c>
      <c r="C1208" s="697" t="s">
        <v>382</v>
      </c>
      <c r="E1208" s="491"/>
      <c r="F1208" s="491"/>
      <c r="G1208" s="491"/>
      <c r="H1208" s="491"/>
      <c r="I1208" s="491"/>
      <c r="J1208" s="491"/>
      <c r="K1208" s="491"/>
      <c r="L1208" s="491"/>
      <c r="M1208" s="491"/>
      <c r="N1208" s="491"/>
      <c r="O1208" s="491"/>
      <c r="P1208" s="491"/>
      <c r="Q1208" s="491"/>
      <c r="R1208" s="491"/>
      <c r="S1208" s="491"/>
      <c r="T1208" s="491"/>
      <c r="U1208" s="491"/>
      <c r="V1208" s="491"/>
      <c r="W1208" s="491"/>
      <c r="X1208" s="491"/>
      <c r="Y1208" s="491"/>
      <c r="Z1208" s="491"/>
      <c r="AA1208" s="491"/>
      <c r="AB1208" s="491"/>
      <c r="AC1208" s="491"/>
      <c r="AD1208" s="491"/>
      <c r="AE1208" s="491"/>
      <c r="AF1208" s="491"/>
      <c r="AG1208" s="491"/>
      <c r="AH1208" s="491"/>
      <c r="AI1208" s="491"/>
      <c r="AJ1208" s="491"/>
      <c r="AK1208" s="491"/>
      <c r="AL1208" s="491"/>
      <c r="AM1208" s="491"/>
    </row>
    <row r="1209" spans="2:65" hidden="1" outlineLevel="1" x14ac:dyDescent="0.3">
      <c r="B1209" s="701" t="s">
        <v>383</v>
      </c>
      <c r="C1209" s="697" t="s">
        <v>384</v>
      </c>
      <c r="E1209" s="491"/>
      <c r="F1209" s="491"/>
      <c r="G1209" s="491"/>
      <c r="H1209" s="491"/>
      <c r="I1209" s="491"/>
      <c r="J1209" s="491"/>
      <c r="K1209" s="491"/>
      <c r="L1209" s="491"/>
      <c r="M1209" s="491"/>
      <c r="N1209" s="491"/>
      <c r="O1209" s="491"/>
      <c r="P1209" s="491"/>
      <c r="Q1209" s="491"/>
      <c r="R1209" s="491"/>
      <c r="S1209" s="491"/>
      <c r="T1209" s="491"/>
      <c r="U1209" s="491"/>
      <c r="V1209" s="491"/>
      <c r="W1209" s="491"/>
      <c r="X1209" s="491"/>
      <c r="Y1209" s="491"/>
      <c r="Z1209" s="491"/>
      <c r="AA1209" s="491"/>
      <c r="AB1209" s="491"/>
      <c r="AC1209" s="491"/>
      <c r="AD1209" s="491"/>
      <c r="AE1209" s="491"/>
      <c r="AF1209" s="491"/>
      <c r="AG1209" s="491"/>
      <c r="AH1209" s="491"/>
      <c r="AI1209" s="491"/>
      <c r="AJ1209" s="491"/>
      <c r="AK1209" s="491"/>
      <c r="AL1209" s="491"/>
      <c r="AM1209" s="491"/>
    </row>
    <row r="1210" spans="2:65" hidden="1" outlineLevel="1" x14ac:dyDescent="0.3">
      <c r="B1210" s="701" t="s">
        <v>385</v>
      </c>
      <c r="C1210" s="697" t="s">
        <v>386</v>
      </c>
      <c r="E1210" s="491"/>
      <c r="F1210" s="491"/>
      <c r="G1210" s="491"/>
      <c r="H1210" s="491"/>
      <c r="I1210" s="491"/>
      <c r="J1210" s="491"/>
      <c r="K1210" s="491"/>
      <c r="L1210" s="491"/>
      <c r="M1210" s="491"/>
      <c r="N1210" s="491"/>
      <c r="O1210" s="491"/>
      <c r="P1210" s="491"/>
      <c r="Q1210" s="491"/>
      <c r="R1210" s="491"/>
      <c r="S1210" s="491"/>
      <c r="T1210" s="491"/>
      <c r="U1210" s="491"/>
      <c r="V1210" s="491"/>
      <c r="W1210" s="491"/>
      <c r="X1210" s="491"/>
      <c r="Y1210" s="491"/>
      <c r="Z1210" s="491"/>
      <c r="AA1210" s="491"/>
      <c r="AB1210" s="491"/>
      <c r="AC1210" s="491"/>
      <c r="AD1210" s="491"/>
      <c r="AE1210" s="491"/>
      <c r="AF1210" s="491"/>
      <c r="AG1210" s="491"/>
      <c r="AH1210" s="491"/>
      <c r="AI1210" s="491"/>
      <c r="AJ1210" s="491"/>
      <c r="AK1210" s="491"/>
      <c r="AL1210" s="491"/>
      <c r="AM1210" s="491"/>
    </row>
    <row r="1211" spans="2:65" hidden="1" outlineLevel="1" x14ac:dyDescent="0.3">
      <c r="B1211" s="701" t="s">
        <v>387</v>
      </c>
      <c r="C1211" s="697" t="s">
        <v>388</v>
      </c>
      <c r="E1211" s="491"/>
      <c r="F1211" s="491"/>
      <c r="G1211" s="491"/>
      <c r="H1211" s="491"/>
      <c r="I1211" s="491"/>
      <c r="J1211" s="491"/>
      <c r="K1211" s="491"/>
      <c r="L1211" s="491"/>
      <c r="M1211" s="491"/>
      <c r="N1211" s="491"/>
      <c r="O1211" s="491"/>
      <c r="P1211" s="491"/>
      <c r="Q1211" s="491"/>
      <c r="R1211" s="491"/>
      <c r="S1211" s="491"/>
      <c r="T1211" s="491"/>
      <c r="U1211" s="491"/>
      <c r="V1211" s="491"/>
      <c r="W1211" s="491"/>
      <c r="X1211" s="491"/>
      <c r="Y1211" s="491"/>
      <c r="Z1211" s="491"/>
      <c r="AA1211" s="491"/>
      <c r="AB1211" s="491"/>
      <c r="AC1211" s="491"/>
      <c r="AD1211" s="491"/>
      <c r="AE1211" s="491"/>
      <c r="AF1211" s="491"/>
      <c r="AG1211" s="491"/>
      <c r="AH1211" s="491"/>
      <c r="AI1211" s="491"/>
      <c r="AJ1211" s="491"/>
      <c r="AK1211" s="491"/>
      <c r="AL1211" s="491"/>
      <c r="AM1211" s="491"/>
    </row>
    <row r="1212" spans="2:65" hidden="1" outlineLevel="1" x14ac:dyDescent="0.3">
      <c r="B1212" s="701">
        <v>6</v>
      </c>
      <c r="C1212" s="697" t="s">
        <v>479</v>
      </c>
      <c r="E1212" s="491"/>
      <c r="F1212" s="491"/>
      <c r="G1212" s="491"/>
      <c r="H1212" s="491"/>
      <c r="I1212" s="491"/>
      <c r="J1212" s="491"/>
      <c r="K1212" s="491"/>
      <c r="L1212" s="491"/>
      <c r="M1212" s="491"/>
      <c r="N1212" s="491"/>
      <c r="O1212" s="491"/>
      <c r="P1212" s="491"/>
      <c r="Q1212" s="491"/>
      <c r="R1212" s="491"/>
      <c r="S1212" s="491"/>
      <c r="T1212" s="491"/>
      <c r="U1212" s="491"/>
      <c r="V1212" s="491"/>
      <c r="W1212" s="491"/>
      <c r="X1212" s="491"/>
      <c r="Y1212" s="491"/>
      <c r="Z1212" s="491"/>
      <c r="AA1212" s="491"/>
      <c r="AB1212" s="491"/>
      <c r="AC1212" s="491"/>
      <c r="AD1212" s="491"/>
      <c r="AE1212" s="491"/>
      <c r="AF1212" s="491"/>
      <c r="AG1212" s="491"/>
      <c r="AH1212" s="491"/>
      <c r="AI1212" s="491"/>
      <c r="AJ1212" s="491"/>
      <c r="AK1212" s="491"/>
      <c r="AL1212" s="491"/>
      <c r="AM1212" s="491"/>
    </row>
    <row r="1213" spans="2:65" hidden="1" outlineLevel="1" x14ac:dyDescent="0.3">
      <c r="B1213" s="702"/>
      <c r="C1213" s="703" t="s">
        <v>202</v>
      </c>
      <c r="E1213" s="491"/>
      <c r="F1213" s="491"/>
      <c r="G1213" s="491"/>
      <c r="H1213" s="491"/>
      <c r="I1213" s="491"/>
      <c r="J1213" s="491"/>
      <c r="K1213" s="491"/>
      <c r="L1213" s="491"/>
      <c r="M1213" s="491"/>
      <c r="N1213" s="491"/>
      <c r="O1213" s="491"/>
      <c r="P1213" s="491"/>
      <c r="Q1213" s="491"/>
      <c r="R1213" s="491"/>
      <c r="S1213" s="491"/>
      <c r="T1213" s="491"/>
      <c r="U1213" s="491"/>
      <c r="V1213" s="491"/>
      <c r="W1213" s="491"/>
      <c r="X1213" s="491"/>
      <c r="Y1213" s="491"/>
      <c r="Z1213" s="491"/>
      <c r="AA1213" s="491"/>
      <c r="AB1213" s="491"/>
      <c r="AC1213" s="491"/>
      <c r="AD1213" s="491"/>
      <c r="AE1213" s="491"/>
      <c r="AF1213" s="491"/>
      <c r="AG1213" s="491"/>
      <c r="AH1213" s="491"/>
      <c r="AI1213" s="491"/>
      <c r="AJ1213" s="491"/>
      <c r="AK1213" s="491"/>
      <c r="AL1213" s="491"/>
      <c r="AM1213" s="491"/>
    </row>
    <row r="1214" spans="2:65" customFormat="1" hidden="1" outlineLevel="1" x14ac:dyDescent="0.3">
      <c r="B1214" s="704" t="s">
        <v>481</v>
      </c>
      <c r="C1214" s="705"/>
      <c r="D1214" s="301"/>
      <c r="E1214" s="491"/>
      <c r="F1214" s="491"/>
      <c r="G1214" s="491"/>
      <c r="H1214" s="491"/>
      <c r="I1214" s="491"/>
      <c r="J1214" s="491"/>
      <c r="K1214" s="491"/>
      <c r="L1214" s="491"/>
      <c r="M1214" s="491"/>
      <c r="N1214" s="491"/>
      <c r="O1214" s="491"/>
      <c r="P1214" s="491"/>
      <c r="Q1214" s="491"/>
      <c r="R1214" s="491"/>
      <c r="S1214" s="491"/>
      <c r="T1214" s="491"/>
      <c r="U1214" s="491"/>
      <c r="V1214" s="491"/>
      <c r="W1214" s="491"/>
      <c r="X1214" s="491"/>
      <c r="Y1214" s="491"/>
      <c r="Z1214" s="491"/>
      <c r="AA1214" s="491"/>
      <c r="AB1214" s="491"/>
      <c r="AC1214" s="491"/>
      <c r="AD1214" s="491"/>
      <c r="AE1214" s="491"/>
      <c r="AF1214" s="491"/>
      <c r="AG1214" s="491"/>
      <c r="AH1214" s="491"/>
      <c r="AI1214" s="491"/>
      <c r="AJ1214" s="491"/>
      <c r="AK1214" s="491"/>
      <c r="AL1214" s="491"/>
      <c r="AM1214" s="491"/>
      <c r="AN1214" s="301"/>
      <c r="AO1214" s="301"/>
      <c r="AP1214" s="301"/>
      <c r="AQ1214" s="301"/>
      <c r="AR1214" s="301"/>
      <c r="AS1214" s="301"/>
      <c r="AT1214" s="301"/>
      <c r="AU1214" s="301"/>
      <c r="AV1214" s="301"/>
      <c r="AW1214" s="301"/>
      <c r="AX1214" s="301"/>
      <c r="AY1214" s="301"/>
      <c r="AZ1214" s="301"/>
      <c r="BA1214" s="301"/>
      <c r="BB1214" s="301"/>
      <c r="BC1214" s="301"/>
      <c r="BD1214" s="301"/>
      <c r="BE1214" s="301"/>
      <c r="BF1214" s="301"/>
      <c r="BG1214" s="301"/>
      <c r="BH1214" s="301"/>
      <c r="BI1214" s="301"/>
      <c r="BJ1214" s="301"/>
      <c r="BK1214" s="301"/>
      <c r="BL1214" s="301"/>
      <c r="BM1214" s="301"/>
    </row>
    <row r="1215" spans="2:65" customFormat="1" collapsed="1" x14ac:dyDescent="0.3">
      <c r="B1215" s="696" t="s">
        <v>4178</v>
      </c>
      <c r="C1215" s="697"/>
      <c r="D1215" s="301"/>
      <c r="E1215" s="491"/>
      <c r="F1215" s="491"/>
      <c r="G1215" s="491"/>
      <c r="H1215" s="491"/>
      <c r="I1215" s="491"/>
      <c r="J1215" s="491"/>
      <c r="K1215" s="491"/>
      <c r="L1215" s="491"/>
      <c r="M1215" s="491"/>
      <c r="N1215" s="491"/>
      <c r="O1215" s="491"/>
      <c r="P1215" s="491"/>
      <c r="Q1215" s="491"/>
      <c r="R1215" s="491"/>
      <c r="S1215" s="491"/>
      <c r="T1215" s="491"/>
      <c r="U1215" s="491"/>
      <c r="V1215" s="491"/>
      <c r="W1215" s="491"/>
      <c r="X1215" s="491"/>
      <c r="Y1215" s="491"/>
      <c r="Z1215" s="491"/>
      <c r="AA1215" s="491"/>
      <c r="AB1215" s="491"/>
      <c r="AC1215" s="491"/>
      <c r="AD1215" s="491"/>
      <c r="AE1215" s="491"/>
      <c r="AF1215" s="491"/>
      <c r="AG1215" s="491"/>
      <c r="AH1215" s="491"/>
      <c r="AI1215" s="491"/>
      <c r="AJ1215" s="491"/>
      <c r="AK1215" s="491"/>
      <c r="AL1215" s="491"/>
      <c r="AM1215" s="491"/>
      <c r="AN1215" s="301"/>
      <c r="AO1215" s="301"/>
      <c r="AP1215" s="301"/>
      <c r="AQ1215" s="301"/>
      <c r="AR1215" s="301"/>
      <c r="AS1215" s="301"/>
      <c r="AT1215" s="301"/>
      <c r="AU1215" s="301"/>
      <c r="AV1215" s="301"/>
      <c r="AW1215" s="301"/>
      <c r="AX1215" s="301"/>
      <c r="AY1215" s="301"/>
      <c r="AZ1215" s="301"/>
      <c r="BA1215" s="301"/>
      <c r="BB1215" s="301"/>
      <c r="BC1215" s="301"/>
      <c r="BD1215" s="301"/>
      <c r="BE1215" s="301"/>
      <c r="BF1215" s="301"/>
      <c r="BG1215" s="301"/>
      <c r="BH1215" s="301"/>
      <c r="BI1215" s="301"/>
      <c r="BJ1215" s="301"/>
      <c r="BK1215" s="301"/>
      <c r="BL1215" s="301"/>
      <c r="BM1215" s="301"/>
    </row>
    <row r="1216" spans="2:65" customFormat="1" hidden="1" outlineLevel="1" x14ac:dyDescent="0.3">
      <c r="B1216" s="698"/>
      <c r="C1216" s="698" t="s">
        <v>475</v>
      </c>
      <c r="D1216" s="301"/>
      <c r="E1216" s="491"/>
      <c r="F1216" s="491"/>
      <c r="G1216" s="491"/>
      <c r="H1216" s="491"/>
      <c r="I1216" s="491"/>
      <c r="J1216" s="491"/>
      <c r="K1216" s="491"/>
      <c r="L1216" s="491"/>
      <c r="M1216" s="491"/>
      <c r="N1216" s="491"/>
      <c r="O1216" s="491"/>
      <c r="P1216" s="491"/>
      <c r="Q1216" s="491"/>
      <c r="R1216" s="491"/>
      <c r="S1216" s="491"/>
      <c r="T1216" s="491"/>
      <c r="U1216" s="491"/>
      <c r="V1216" s="491"/>
      <c r="W1216" s="491"/>
      <c r="X1216" s="491"/>
      <c r="Y1216" s="491"/>
      <c r="Z1216" s="491"/>
      <c r="AA1216" s="491"/>
      <c r="AB1216" s="491"/>
      <c r="AC1216" s="491"/>
      <c r="AD1216" s="491"/>
      <c r="AE1216" s="491"/>
      <c r="AF1216" s="491"/>
      <c r="AG1216" s="491"/>
      <c r="AH1216" s="491"/>
      <c r="AI1216" s="491"/>
      <c r="AJ1216" s="491"/>
      <c r="AK1216" s="491"/>
      <c r="AL1216" s="491"/>
      <c r="AM1216" s="491"/>
      <c r="AN1216" s="301"/>
      <c r="AO1216" s="301"/>
      <c r="AP1216" s="301"/>
      <c r="AQ1216" s="301"/>
      <c r="AR1216" s="301"/>
      <c r="AS1216" s="301"/>
      <c r="AT1216" s="301"/>
      <c r="AU1216" s="301"/>
      <c r="AV1216" s="301"/>
      <c r="AW1216" s="301"/>
      <c r="AX1216" s="301"/>
      <c r="AY1216" s="301"/>
      <c r="AZ1216" s="301"/>
      <c r="BA1216" s="301"/>
      <c r="BB1216" s="301"/>
      <c r="BC1216" s="301"/>
      <c r="BD1216" s="301"/>
      <c r="BE1216" s="301"/>
      <c r="BF1216" s="301"/>
      <c r="BG1216" s="301"/>
      <c r="BH1216" s="301"/>
      <c r="BI1216" s="301"/>
      <c r="BJ1216" s="301"/>
      <c r="BK1216" s="301"/>
      <c r="BL1216" s="301"/>
      <c r="BM1216" s="301"/>
    </row>
    <row r="1217" spans="2:65" customFormat="1" hidden="1" outlineLevel="1" x14ac:dyDescent="0.3">
      <c r="B1217" s="699">
        <v>1.1000000000000001</v>
      </c>
      <c r="C1217" s="697" t="s">
        <v>476</v>
      </c>
      <c r="D1217" s="301"/>
      <c r="E1217" s="490" t="s">
        <v>4179</v>
      </c>
      <c r="F1217" s="491" t="s">
        <v>2898</v>
      </c>
      <c r="G1217" s="491" t="s">
        <v>2898</v>
      </c>
      <c r="H1217" s="491" t="s">
        <v>2898</v>
      </c>
      <c r="I1217" s="491" t="s">
        <v>2898</v>
      </c>
      <c r="J1217" s="491" t="s">
        <v>2898</v>
      </c>
      <c r="K1217" s="491" t="s">
        <v>2898</v>
      </c>
      <c r="L1217" s="491" t="s">
        <v>2898</v>
      </c>
      <c r="M1217" s="491" t="s">
        <v>2898</v>
      </c>
      <c r="N1217" s="491" t="s">
        <v>2898</v>
      </c>
      <c r="O1217" s="491" t="s">
        <v>2898</v>
      </c>
      <c r="P1217" s="491" t="s">
        <v>2898</v>
      </c>
      <c r="Q1217" s="491" t="s">
        <v>2898</v>
      </c>
      <c r="R1217" s="491" t="s">
        <v>2898</v>
      </c>
      <c r="S1217" s="491" t="s">
        <v>2898</v>
      </c>
      <c r="T1217" s="491" t="s">
        <v>2898</v>
      </c>
      <c r="U1217" s="491" t="s">
        <v>2898</v>
      </c>
      <c r="V1217" s="491" t="s">
        <v>2898</v>
      </c>
      <c r="W1217" s="491" t="s">
        <v>2898</v>
      </c>
      <c r="X1217" s="491" t="s">
        <v>2898</v>
      </c>
      <c r="Y1217" s="491" t="s">
        <v>2898</v>
      </c>
      <c r="Z1217" s="491" t="s">
        <v>2898</v>
      </c>
      <c r="AA1217" s="491" t="s">
        <v>2898</v>
      </c>
      <c r="AB1217" s="491" t="s">
        <v>2898</v>
      </c>
      <c r="AC1217" s="491" t="s">
        <v>2898</v>
      </c>
      <c r="AD1217" s="491" t="s">
        <v>2898</v>
      </c>
      <c r="AE1217" s="491" t="s">
        <v>2898</v>
      </c>
      <c r="AF1217" s="491" t="s">
        <v>2898</v>
      </c>
      <c r="AG1217" s="491" t="s">
        <v>2898</v>
      </c>
      <c r="AH1217" s="491" t="s">
        <v>2898</v>
      </c>
      <c r="AI1217" s="491" t="s">
        <v>2898</v>
      </c>
      <c r="AJ1217" s="491" t="s">
        <v>2898</v>
      </c>
      <c r="AK1217" s="491" t="s">
        <v>2898</v>
      </c>
      <c r="AL1217" s="491" t="s">
        <v>2898</v>
      </c>
      <c r="AM1217" s="491" t="s">
        <v>2898</v>
      </c>
      <c r="AN1217" s="301"/>
      <c r="AO1217" s="301"/>
      <c r="AP1217" s="301"/>
      <c r="AQ1217" s="301"/>
      <c r="AR1217" s="301"/>
      <c r="AS1217" s="301"/>
      <c r="AT1217" s="301"/>
      <c r="AU1217" s="301"/>
      <c r="AV1217" s="301"/>
      <c r="AW1217" s="301"/>
      <c r="AX1217" s="301"/>
      <c r="AY1217" s="301"/>
      <c r="AZ1217" s="301"/>
      <c r="BA1217" s="301"/>
      <c r="BB1217" s="301"/>
      <c r="BC1217" s="301"/>
      <c r="BD1217" s="301"/>
      <c r="BE1217" s="301"/>
      <c r="BF1217" s="301"/>
      <c r="BG1217" s="301"/>
      <c r="BH1217" s="301"/>
      <c r="BI1217" s="301"/>
      <c r="BJ1217" s="301"/>
      <c r="BK1217" s="301"/>
      <c r="BL1217" s="301"/>
      <c r="BM1217" s="301"/>
    </row>
    <row r="1218" spans="2:65" customFormat="1" hidden="1" outlineLevel="1" x14ac:dyDescent="0.3">
      <c r="B1218" s="699">
        <v>1.2</v>
      </c>
      <c r="C1218" s="697" t="s">
        <v>477</v>
      </c>
      <c r="D1218" s="301"/>
      <c r="E1218" s="490" t="s">
        <v>4180</v>
      </c>
      <c r="F1218" s="491" t="s">
        <v>2898</v>
      </c>
      <c r="G1218" s="491" t="s">
        <v>2898</v>
      </c>
      <c r="H1218" s="491" t="s">
        <v>2898</v>
      </c>
      <c r="I1218" s="491" t="s">
        <v>2898</v>
      </c>
      <c r="J1218" s="491" t="s">
        <v>2898</v>
      </c>
      <c r="K1218" s="491" t="s">
        <v>2898</v>
      </c>
      <c r="L1218" s="491" t="s">
        <v>2898</v>
      </c>
      <c r="M1218" s="491" t="s">
        <v>2898</v>
      </c>
      <c r="N1218" s="491" t="s">
        <v>2898</v>
      </c>
      <c r="O1218" s="491" t="s">
        <v>2898</v>
      </c>
      <c r="P1218" s="491" t="s">
        <v>2898</v>
      </c>
      <c r="Q1218" s="491" t="s">
        <v>2898</v>
      </c>
      <c r="R1218" s="491" t="s">
        <v>2898</v>
      </c>
      <c r="S1218" s="491" t="s">
        <v>2898</v>
      </c>
      <c r="T1218" s="491" t="s">
        <v>2898</v>
      </c>
      <c r="U1218" s="491" t="s">
        <v>2898</v>
      </c>
      <c r="V1218" s="491" t="s">
        <v>2898</v>
      </c>
      <c r="W1218" s="491" t="s">
        <v>2898</v>
      </c>
      <c r="X1218" s="491" t="s">
        <v>2898</v>
      </c>
      <c r="Y1218" s="491" t="s">
        <v>2898</v>
      </c>
      <c r="Z1218" s="491" t="s">
        <v>2898</v>
      </c>
      <c r="AA1218" s="491" t="s">
        <v>2898</v>
      </c>
      <c r="AB1218" s="491" t="s">
        <v>2898</v>
      </c>
      <c r="AC1218" s="491" t="s">
        <v>2898</v>
      </c>
      <c r="AD1218" s="491" t="s">
        <v>2898</v>
      </c>
      <c r="AE1218" s="491" t="s">
        <v>2898</v>
      </c>
      <c r="AF1218" s="491" t="s">
        <v>2898</v>
      </c>
      <c r="AG1218" s="491" t="s">
        <v>2898</v>
      </c>
      <c r="AH1218" s="491" t="s">
        <v>2898</v>
      </c>
      <c r="AI1218" s="491" t="s">
        <v>2898</v>
      </c>
      <c r="AJ1218" s="491" t="s">
        <v>2898</v>
      </c>
      <c r="AK1218" s="491" t="s">
        <v>2898</v>
      </c>
      <c r="AL1218" s="491" t="s">
        <v>2898</v>
      </c>
      <c r="AM1218" s="491" t="s">
        <v>2898</v>
      </c>
      <c r="AN1218" s="301"/>
      <c r="AO1218" s="301"/>
      <c r="AP1218" s="301"/>
      <c r="AQ1218" s="301"/>
      <c r="AR1218" s="301"/>
      <c r="AS1218" s="301"/>
      <c r="AT1218" s="301"/>
      <c r="AU1218" s="301"/>
      <c r="AV1218" s="301"/>
      <c r="AW1218" s="301"/>
      <c r="AX1218" s="301"/>
      <c r="AY1218" s="301"/>
      <c r="AZ1218" s="301"/>
      <c r="BA1218" s="301"/>
      <c r="BB1218" s="301"/>
      <c r="BC1218" s="301"/>
      <c r="BD1218" s="301"/>
      <c r="BE1218" s="301"/>
      <c r="BF1218" s="301"/>
      <c r="BG1218" s="301"/>
      <c r="BH1218" s="301"/>
      <c r="BI1218" s="301"/>
      <c r="BJ1218" s="301"/>
      <c r="BK1218" s="301"/>
      <c r="BL1218" s="301"/>
      <c r="BM1218" s="301"/>
    </row>
    <row r="1219" spans="2:65" customFormat="1" hidden="1" outlineLevel="1" x14ac:dyDescent="0.3">
      <c r="B1219" s="699">
        <v>1.3</v>
      </c>
      <c r="C1219" s="697" t="s">
        <v>372</v>
      </c>
      <c r="D1219" s="301"/>
      <c r="E1219" s="490" t="s">
        <v>4181</v>
      </c>
      <c r="F1219" s="491" t="s">
        <v>2898</v>
      </c>
      <c r="G1219" s="491" t="s">
        <v>2898</v>
      </c>
      <c r="H1219" s="491" t="s">
        <v>2898</v>
      </c>
      <c r="I1219" s="491" t="s">
        <v>2898</v>
      </c>
      <c r="J1219" s="491" t="s">
        <v>2898</v>
      </c>
      <c r="K1219" s="491" t="s">
        <v>2898</v>
      </c>
      <c r="L1219" s="491" t="s">
        <v>2898</v>
      </c>
      <c r="M1219" s="491" t="s">
        <v>2898</v>
      </c>
      <c r="N1219" s="491" t="s">
        <v>2898</v>
      </c>
      <c r="O1219" s="491" t="s">
        <v>2898</v>
      </c>
      <c r="P1219" s="491" t="s">
        <v>2898</v>
      </c>
      <c r="Q1219" s="491" t="s">
        <v>2898</v>
      </c>
      <c r="R1219" s="491" t="s">
        <v>2898</v>
      </c>
      <c r="S1219" s="491" t="s">
        <v>2898</v>
      </c>
      <c r="T1219" s="491" t="s">
        <v>2898</v>
      </c>
      <c r="U1219" s="491" t="s">
        <v>2898</v>
      </c>
      <c r="V1219" s="491" t="s">
        <v>2898</v>
      </c>
      <c r="W1219" s="491" t="s">
        <v>2898</v>
      </c>
      <c r="X1219" s="491" t="s">
        <v>2898</v>
      </c>
      <c r="Y1219" s="491" t="s">
        <v>2898</v>
      </c>
      <c r="Z1219" s="491" t="s">
        <v>2898</v>
      </c>
      <c r="AA1219" s="491" t="s">
        <v>2898</v>
      </c>
      <c r="AB1219" s="491" t="s">
        <v>2898</v>
      </c>
      <c r="AC1219" s="491" t="s">
        <v>2898</v>
      </c>
      <c r="AD1219" s="491" t="s">
        <v>2898</v>
      </c>
      <c r="AE1219" s="491" t="s">
        <v>2898</v>
      </c>
      <c r="AF1219" s="491" t="s">
        <v>2898</v>
      </c>
      <c r="AG1219" s="491" t="s">
        <v>2898</v>
      </c>
      <c r="AH1219" s="491" t="s">
        <v>2898</v>
      </c>
      <c r="AI1219" s="491" t="s">
        <v>2898</v>
      </c>
      <c r="AJ1219" s="491" t="s">
        <v>2898</v>
      </c>
      <c r="AK1219" s="491" t="s">
        <v>2898</v>
      </c>
      <c r="AL1219" s="491" t="s">
        <v>2898</v>
      </c>
      <c r="AM1219" s="491" t="s">
        <v>2898</v>
      </c>
      <c r="AN1219" s="301"/>
      <c r="AO1219" s="301"/>
      <c r="AP1219" s="301"/>
      <c r="AQ1219" s="301"/>
      <c r="AR1219" s="301"/>
      <c r="AS1219" s="301"/>
      <c r="AT1219" s="301"/>
      <c r="AU1219" s="301"/>
      <c r="AV1219" s="301"/>
      <c r="AW1219" s="301"/>
      <c r="AX1219" s="301"/>
      <c r="AY1219" s="301"/>
    </row>
    <row r="1220" spans="2:65" customFormat="1" hidden="1" outlineLevel="1" x14ac:dyDescent="0.3">
      <c r="B1220" s="699">
        <v>1.4</v>
      </c>
      <c r="C1220" s="697" t="s">
        <v>478</v>
      </c>
      <c r="D1220" s="301"/>
      <c r="E1220" s="490" t="s">
        <v>4182</v>
      </c>
      <c r="F1220" s="491" t="s">
        <v>2898</v>
      </c>
      <c r="G1220" s="491" t="s">
        <v>2898</v>
      </c>
      <c r="H1220" s="491" t="s">
        <v>2898</v>
      </c>
      <c r="I1220" s="491" t="s">
        <v>2898</v>
      </c>
      <c r="J1220" s="491" t="s">
        <v>2898</v>
      </c>
      <c r="K1220" s="491" t="s">
        <v>2898</v>
      </c>
      <c r="L1220" s="491" t="s">
        <v>2898</v>
      </c>
      <c r="M1220" s="491" t="s">
        <v>2898</v>
      </c>
      <c r="N1220" s="491" t="s">
        <v>2898</v>
      </c>
      <c r="O1220" s="491" t="s">
        <v>2898</v>
      </c>
      <c r="P1220" s="491" t="s">
        <v>2898</v>
      </c>
      <c r="Q1220" s="491" t="s">
        <v>2898</v>
      </c>
      <c r="R1220" s="491" t="s">
        <v>2898</v>
      </c>
      <c r="S1220" s="491" t="s">
        <v>2898</v>
      </c>
      <c r="T1220" s="491" t="s">
        <v>2898</v>
      </c>
      <c r="U1220" s="491" t="s">
        <v>2898</v>
      </c>
      <c r="V1220" s="491" t="s">
        <v>2898</v>
      </c>
      <c r="W1220" s="491" t="s">
        <v>2898</v>
      </c>
      <c r="X1220" s="491" t="s">
        <v>2898</v>
      </c>
      <c r="Y1220" s="491" t="s">
        <v>2898</v>
      </c>
      <c r="Z1220" s="491" t="s">
        <v>2898</v>
      </c>
      <c r="AA1220" s="491" t="s">
        <v>2898</v>
      </c>
      <c r="AB1220" s="491" t="s">
        <v>2898</v>
      </c>
      <c r="AC1220" s="491" t="s">
        <v>2898</v>
      </c>
      <c r="AD1220" s="491" t="s">
        <v>2898</v>
      </c>
      <c r="AE1220" s="491" t="s">
        <v>2898</v>
      </c>
      <c r="AF1220" s="491" t="s">
        <v>2898</v>
      </c>
      <c r="AG1220" s="491" t="s">
        <v>2898</v>
      </c>
      <c r="AH1220" s="491" t="s">
        <v>2898</v>
      </c>
      <c r="AI1220" s="491" t="s">
        <v>2898</v>
      </c>
      <c r="AJ1220" s="491" t="s">
        <v>2898</v>
      </c>
      <c r="AK1220" s="491" t="s">
        <v>2898</v>
      </c>
      <c r="AL1220" s="491" t="s">
        <v>2898</v>
      </c>
      <c r="AM1220" s="491" t="s">
        <v>2898</v>
      </c>
      <c r="AN1220" s="301"/>
      <c r="AO1220" s="301"/>
      <c r="AP1220" s="301"/>
      <c r="AQ1220" s="301"/>
      <c r="AR1220" s="301"/>
      <c r="AS1220" s="301"/>
      <c r="AT1220" s="301"/>
      <c r="AU1220" s="301"/>
      <c r="AV1220" s="301"/>
      <c r="AW1220" s="301"/>
      <c r="AX1220" s="301"/>
      <c r="AY1220" s="301"/>
    </row>
    <row r="1221" spans="2:65" customFormat="1" hidden="1" outlineLevel="1" x14ac:dyDescent="0.3">
      <c r="B1221" s="701" t="s">
        <v>373</v>
      </c>
      <c r="C1221" s="697" t="s">
        <v>374</v>
      </c>
      <c r="D1221" s="301"/>
      <c r="E1221" s="490" t="s">
        <v>4183</v>
      </c>
      <c r="F1221" s="491" t="s">
        <v>2898</v>
      </c>
      <c r="G1221" s="491" t="s">
        <v>2898</v>
      </c>
      <c r="H1221" s="491" t="s">
        <v>2898</v>
      </c>
      <c r="I1221" s="491" t="s">
        <v>2898</v>
      </c>
      <c r="J1221" s="491" t="s">
        <v>2898</v>
      </c>
      <c r="K1221" s="491" t="s">
        <v>2898</v>
      </c>
      <c r="L1221" s="491" t="s">
        <v>2898</v>
      </c>
      <c r="M1221" s="491" t="s">
        <v>2898</v>
      </c>
      <c r="N1221" s="491" t="s">
        <v>2898</v>
      </c>
      <c r="O1221" s="491" t="s">
        <v>2898</v>
      </c>
      <c r="P1221" s="491" t="s">
        <v>2898</v>
      </c>
      <c r="Q1221" s="491" t="s">
        <v>2898</v>
      </c>
      <c r="R1221" s="491" t="s">
        <v>2898</v>
      </c>
      <c r="S1221" s="491" t="s">
        <v>2898</v>
      </c>
      <c r="T1221" s="491" t="s">
        <v>2898</v>
      </c>
      <c r="U1221" s="491" t="s">
        <v>2898</v>
      </c>
      <c r="V1221" s="491" t="s">
        <v>2898</v>
      </c>
      <c r="W1221" s="491" t="s">
        <v>2898</v>
      </c>
      <c r="X1221" s="491" t="s">
        <v>2898</v>
      </c>
      <c r="Y1221" s="491" t="s">
        <v>2898</v>
      </c>
      <c r="Z1221" s="491" t="s">
        <v>2898</v>
      </c>
      <c r="AA1221" s="491" t="s">
        <v>2898</v>
      </c>
      <c r="AB1221" s="491" t="s">
        <v>2898</v>
      </c>
      <c r="AC1221" s="491" t="s">
        <v>2898</v>
      </c>
      <c r="AD1221" s="491" t="s">
        <v>2898</v>
      </c>
      <c r="AE1221" s="491" t="s">
        <v>2898</v>
      </c>
      <c r="AF1221" s="491" t="s">
        <v>2898</v>
      </c>
      <c r="AG1221" s="491" t="s">
        <v>2898</v>
      </c>
      <c r="AH1221" s="491" t="s">
        <v>2898</v>
      </c>
      <c r="AI1221" s="491" t="s">
        <v>2898</v>
      </c>
      <c r="AJ1221" s="491" t="s">
        <v>2898</v>
      </c>
      <c r="AK1221" s="491" t="s">
        <v>2898</v>
      </c>
      <c r="AL1221" s="491" t="s">
        <v>2898</v>
      </c>
      <c r="AM1221" s="491" t="s">
        <v>2898</v>
      </c>
      <c r="AN1221" s="301"/>
      <c r="AO1221" s="301"/>
      <c r="AP1221" s="301"/>
      <c r="AQ1221" s="301"/>
      <c r="AR1221" s="301"/>
      <c r="AS1221" s="301"/>
      <c r="AT1221" s="301"/>
      <c r="AU1221" s="301"/>
      <c r="AV1221" s="301"/>
      <c r="AW1221" s="301"/>
      <c r="AX1221" s="301"/>
      <c r="AY1221" s="301"/>
    </row>
    <row r="1222" spans="2:65" customFormat="1" hidden="1" outlineLevel="1" x14ac:dyDescent="0.3">
      <c r="B1222" s="701" t="s">
        <v>375</v>
      </c>
      <c r="C1222" s="697" t="s">
        <v>376</v>
      </c>
      <c r="D1222" s="301"/>
      <c r="E1222" s="490" t="s">
        <v>4184</v>
      </c>
      <c r="F1222" s="491" t="s">
        <v>2898</v>
      </c>
      <c r="G1222" s="491" t="s">
        <v>2898</v>
      </c>
      <c r="H1222" s="491" t="s">
        <v>2898</v>
      </c>
      <c r="I1222" s="491" t="s">
        <v>2898</v>
      </c>
      <c r="J1222" s="491" t="s">
        <v>2898</v>
      </c>
      <c r="K1222" s="491" t="s">
        <v>2898</v>
      </c>
      <c r="L1222" s="491" t="s">
        <v>2898</v>
      </c>
      <c r="M1222" s="491" t="s">
        <v>2898</v>
      </c>
      <c r="N1222" s="491" t="s">
        <v>2898</v>
      </c>
      <c r="O1222" s="491" t="s">
        <v>2898</v>
      </c>
      <c r="P1222" s="491" t="s">
        <v>2898</v>
      </c>
      <c r="Q1222" s="491" t="s">
        <v>2898</v>
      </c>
      <c r="R1222" s="491" t="s">
        <v>2898</v>
      </c>
      <c r="S1222" s="491" t="s">
        <v>2898</v>
      </c>
      <c r="T1222" s="491" t="s">
        <v>2898</v>
      </c>
      <c r="U1222" s="491" t="s">
        <v>2898</v>
      </c>
      <c r="V1222" s="491" t="s">
        <v>2898</v>
      </c>
      <c r="W1222" s="491" t="s">
        <v>2898</v>
      </c>
      <c r="X1222" s="491" t="s">
        <v>2898</v>
      </c>
      <c r="Y1222" s="491" t="s">
        <v>2898</v>
      </c>
      <c r="Z1222" s="491" t="s">
        <v>2898</v>
      </c>
      <c r="AA1222" s="491" t="s">
        <v>2898</v>
      </c>
      <c r="AB1222" s="491" t="s">
        <v>2898</v>
      </c>
      <c r="AC1222" s="491" t="s">
        <v>2898</v>
      </c>
      <c r="AD1222" s="491" t="s">
        <v>2898</v>
      </c>
      <c r="AE1222" s="491" t="s">
        <v>2898</v>
      </c>
      <c r="AF1222" s="491" t="s">
        <v>2898</v>
      </c>
      <c r="AG1222" s="491" t="s">
        <v>2898</v>
      </c>
      <c r="AH1222" s="491" t="s">
        <v>2898</v>
      </c>
      <c r="AI1222" s="491" t="s">
        <v>2898</v>
      </c>
      <c r="AJ1222" s="491" t="s">
        <v>2898</v>
      </c>
      <c r="AK1222" s="491" t="s">
        <v>2898</v>
      </c>
      <c r="AL1222" s="491" t="s">
        <v>2898</v>
      </c>
      <c r="AM1222" s="491" t="s">
        <v>2898</v>
      </c>
      <c r="AN1222" s="301"/>
      <c r="AO1222" s="301"/>
      <c r="AP1222" s="301"/>
      <c r="AQ1222" s="301"/>
      <c r="AR1222" s="301"/>
      <c r="AS1222" s="301"/>
      <c r="AT1222" s="301"/>
      <c r="AU1222" s="301"/>
      <c r="AV1222" s="301"/>
      <c r="AW1222" s="301"/>
      <c r="AX1222" s="301"/>
      <c r="AY1222" s="301"/>
    </row>
    <row r="1223" spans="2:65" customFormat="1" hidden="1" outlineLevel="1" x14ac:dyDescent="0.3">
      <c r="B1223" s="701" t="s">
        <v>377</v>
      </c>
      <c r="C1223" s="697" t="s">
        <v>378</v>
      </c>
      <c r="D1223" s="301"/>
      <c r="E1223" s="490" t="s">
        <v>4185</v>
      </c>
      <c r="F1223" s="491" t="s">
        <v>2898</v>
      </c>
      <c r="G1223" s="491" t="s">
        <v>2898</v>
      </c>
      <c r="H1223" s="491" t="s">
        <v>2898</v>
      </c>
      <c r="I1223" s="491" t="s">
        <v>2898</v>
      </c>
      <c r="J1223" s="491" t="s">
        <v>2898</v>
      </c>
      <c r="K1223" s="491" t="s">
        <v>2898</v>
      </c>
      <c r="L1223" s="491" t="s">
        <v>2898</v>
      </c>
      <c r="M1223" s="491" t="s">
        <v>2898</v>
      </c>
      <c r="N1223" s="491" t="s">
        <v>2898</v>
      </c>
      <c r="O1223" s="491" t="s">
        <v>2898</v>
      </c>
      <c r="P1223" s="491" t="s">
        <v>2898</v>
      </c>
      <c r="Q1223" s="491" t="s">
        <v>2898</v>
      </c>
      <c r="R1223" s="491" t="s">
        <v>2898</v>
      </c>
      <c r="S1223" s="491" t="s">
        <v>2898</v>
      </c>
      <c r="T1223" s="491" t="s">
        <v>2898</v>
      </c>
      <c r="U1223" s="491" t="s">
        <v>2898</v>
      </c>
      <c r="V1223" s="491" t="s">
        <v>2898</v>
      </c>
      <c r="W1223" s="491" t="s">
        <v>2898</v>
      </c>
      <c r="X1223" s="491" t="s">
        <v>2898</v>
      </c>
      <c r="Y1223" s="491" t="s">
        <v>2898</v>
      </c>
      <c r="Z1223" s="491" t="s">
        <v>2898</v>
      </c>
      <c r="AA1223" s="491" t="s">
        <v>2898</v>
      </c>
      <c r="AB1223" s="491" t="s">
        <v>2898</v>
      </c>
      <c r="AC1223" s="491" t="s">
        <v>2898</v>
      </c>
      <c r="AD1223" s="491" t="s">
        <v>2898</v>
      </c>
      <c r="AE1223" s="491" t="s">
        <v>2898</v>
      </c>
      <c r="AF1223" s="491" t="s">
        <v>2898</v>
      </c>
      <c r="AG1223" s="491" t="s">
        <v>2898</v>
      </c>
      <c r="AH1223" s="491" t="s">
        <v>2898</v>
      </c>
      <c r="AI1223" s="491" t="s">
        <v>2898</v>
      </c>
      <c r="AJ1223" s="491" t="s">
        <v>2898</v>
      </c>
      <c r="AK1223" s="491" t="s">
        <v>2898</v>
      </c>
      <c r="AL1223" s="491" t="s">
        <v>2898</v>
      </c>
      <c r="AM1223" s="491" t="s">
        <v>2898</v>
      </c>
      <c r="AN1223" s="301"/>
      <c r="AO1223" s="301"/>
      <c r="AP1223" s="301"/>
      <c r="AQ1223" s="301"/>
      <c r="AR1223" s="301"/>
      <c r="AS1223" s="301"/>
      <c r="AT1223" s="301"/>
      <c r="AU1223" s="301"/>
      <c r="AV1223" s="301"/>
      <c r="AW1223" s="301"/>
      <c r="AX1223" s="301"/>
      <c r="AY1223" s="301"/>
    </row>
    <row r="1224" spans="2:65" customFormat="1" hidden="1" outlineLevel="1" x14ac:dyDescent="0.3">
      <c r="B1224" s="701" t="s">
        <v>379</v>
      </c>
      <c r="C1224" s="697" t="s">
        <v>380</v>
      </c>
      <c r="D1224" s="301"/>
      <c r="E1224" s="490" t="s">
        <v>4186</v>
      </c>
      <c r="F1224" s="491" t="s">
        <v>2898</v>
      </c>
      <c r="G1224" s="491" t="s">
        <v>2898</v>
      </c>
      <c r="H1224" s="491" t="s">
        <v>2898</v>
      </c>
      <c r="I1224" s="491" t="s">
        <v>2898</v>
      </c>
      <c r="J1224" s="491" t="s">
        <v>2898</v>
      </c>
      <c r="K1224" s="491" t="s">
        <v>2898</v>
      </c>
      <c r="L1224" s="491" t="s">
        <v>2898</v>
      </c>
      <c r="M1224" s="491" t="s">
        <v>2898</v>
      </c>
      <c r="N1224" s="491" t="s">
        <v>2898</v>
      </c>
      <c r="O1224" s="491" t="s">
        <v>2898</v>
      </c>
      <c r="P1224" s="491" t="s">
        <v>2898</v>
      </c>
      <c r="Q1224" s="491" t="s">
        <v>2898</v>
      </c>
      <c r="R1224" s="491" t="s">
        <v>2898</v>
      </c>
      <c r="S1224" s="491" t="s">
        <v>2898</v>
      </c>
      <c r="T1224" s="491" t="s">
        <v>2898</v>
      </c>
      <c r="U1224" s="491" t="s">
        <v>2898</v>
      </c>
      <c r="V1224" s="491" t="s">
        <v>2898</v>
      </c>
      <c r="W1224" s="491" t="s">
        <v>2898</v>
      </c>
      <c r="X1224" s="491" t="s">
        <v>2898</v>
      </c>
      <c r="Y1224" s="491" t="s">
        <v>2898</v>
      </c>
      <c r="Z1224" s="491" t="s">
        <v>2898</v>
      </c>
      <c r="AA1224" s="491" t="s">
        <v>2898</v>
      </c>
      <c r="AB1224" s="491" t="s">
        <v>2898</v>
      </c>
      <c r="AC1224" s="491" t="s">
        <v>2898</v>
      </c>
      <c r="AD1224" s="491" t="s">
        <v>2898</v>
      </c>
      <c r="AE1224" s="491" t="s">
        <v>2898</v>
      </c>
      <c r="AF1224" s="491" t="s">
        <v>2898</v>
      </c>
      <c r="AG1224" s="491" t="s">
        <v>2898</v>
      </c>
      <c r="AH1224" s="491" t="s">
        <v>2898</v>
      </c>
      <c r="AI1224" s="491" t="s">
        <v>2898</v>
      </c>
      <c r="AJ1224" s="491" t="s">
        <v>2898</v>
      </c>
      <c r="AK1224" s="491" t="s">
        <v>2898</v>
      </c>
      <c r="AL1224" s="491" t="s">
        <v>2898</v>
      </c>
      <c r="AM1224" s="491" t="s">
        <v>2898</v>
      </c>
      <c r="AN1224" s="301"/>
      <c r="AO1224" s="301"/>
      <c r="AP1224" s="301"/>
      <c r="AQ1224" s="301"/>
      <c r="AR1224" s="301"/>
      <c r="AS1224" s="301"/>
      <c r="AT1224" s="301"/>
      <c r="AU1224" s="301"/>
      <c r="AV1224" s="301"/>
      <c r="AW1224" s="301"/>
      <c r="AX1224" s="301"/>
      <c r="AY1224" s="301"/>
    </row>
    <row r="1225" spans="2:65" customFormat="1" hidden="1" outlineLevel="1" x14ac:dyDescent="0.3">
      <c r="B1225" s="701" t="s">
        <v>381</v>
      </c>
      <c r="C1225" s="697" t="s">
        <v>382</v>
      </c>
      <c r="D1225" s="301"/>
      <c r="E1225" s="490" t="s">
        <v>4187</v>
      </c>
      <c r="F1225" s="491" t="s">
        <v>2898</v>
      </c>
      <c r="G1225" s="491" t="s">
        <v>2898</v>
      </c>
      <c r="H1225" s="491" t="s">
        <v>2898</v>
      </c>
      <c r="I1225" s="491" t="s">
        <v>2898</v>
      </c>
      <c r="J1225" s="491" t="s">
        <v>2898</v>
      </c>
      <c r="K1225" s="491" t="s">
        <v>2898</v>
      </c>
      <c r="L1225" s="491" t="s">
        <v>2898</v>
      </c>
      <c r="M1225" s="491" t="s">
        <v>2898</v>
      </c>
      <c r="N1225" s="491" t="s">
        <v>2898</v>
      </c>
      <c r="O1225" s="491" t="s">
        <v>2898</v>
      </c>
      <c r="P1225" s="491" t="s">
        <v>2898</v>
      </c>
      <c r="Q1225" s="491" t="s">
        <v>2898</v>
      </c>
      <c r="R1225" s="491" t="s">
        <v>2898</v>
      </c>
      <c r="S1225" s="491" t="s">
        <v>2898</v>
      </c>
      <c r="T1225" s="491" t="s">
        <v>2898</v>
      </c>
      <c r="U1225" s="491" t="s">
        <v>2898</v>
      </c>
      <c r="V1225" s="491" t="s">
        <v>2898</v>
      </c>
      <c r="W1225" s="491" t="s">
        <v>2898</v>
      </c>
      <c r="X1225" s="491" t="s">
        <v>2898</v>
      </c>
      <c r="Y1225" s="491" t="s">
        <v>2898</v>
      </c>
      <c r="Z1225" s="491" t="s">
        <v>2898</v>
      </c>
      <c r="AA1225" s="491" t="s">
        <v>2898</v>
      </c>
      <c r="AB1225" s="491" t="s">
        <v>2898</v>
      </c>
      <c r="AC1225" s="491" t="s">
        <v>2898</v>
      </c>
      <c r="AD1225" s="491" t="s">
        <v>2898</v>
      </c>
      <c r="AE1225" s="491" t="s">
        <v>2898</v>
      </c>
      <c r="AF1225" s="491" t="s">
        <v>2898</v>
      </c>
      <c r="AG1225" s="491" t="s">
        <v>2898</v>
      </c>
      <c r="AH1225" s="491" t="s">
        <v>2898</v>
      </c>
      <c r="AI1225" s="491" t="s">
        <v>2898</v>
      </c>
      <c r="AJ1225" s="491" t="s">
        <v>2898</v>
      </c>
      <c r="AK1225" s="491" t="s">
        <v>2898</v>
      </c>
      <c r="AL1225" s="491" t="s">
        <v>2898</v>
      </c>
      <c r="AM1225" s="491" t="s">
        <v>2898</v>
      </c>
      <c r="AN1225" s="301"/>
      <c r="AO1225" s="301"/>
      <c r="AP1225" s="301"/>
      <c r="AQ1225" s="301"/>
      <c r="AR1225" s="301"/>
      <c r="AS1225" s="301"/>
      <c r="AT1225" s="301"/>
      <c r="AU1225" s="301"/>
      <c r="AV1225" s="301"/>
      <c r="AW1225" s="301"/>
      <c r="AX1225" s="301"/>
      <c r="AY1225" s="301"/>
    </row>
    <row r="1226" spans="2:65" customFormat="1" hidden="1" outlineLevel="1" x14ac:dyDescent="0.3">
      <c r="B1226" s="701" t="s">
        <v>383</v>
      </c>
      <c r="C1226" s="697" t="s">
        <v>384</v>
      </c>
      <c r="D1226" s="301"/>
      <c r="E1226" s="490" t="s">
        <v>4188</v>
      </c>
      <c r="F1226" s="491" t="s">
        <v>2898</v>
      </c>
      <c r="G1226" s="491" t="s">
        <v>2898</v>
      </c>
      <c r="H1226" s="491" t="s">
        <v>2898</v>
      </c>
      <c r="I1226" s="491" t="s">
        <v>2898</v>
      </c>
      <c r="J1226" s="491" t="s">
        <v>2898</v>
      </c>
      <c r="K1226" s="491" t="s">
        <v>2898</v>
      </c>
      <c r="L1226" s="491" t="s">
        <v>2898</v>
      </c>
      <c r="M1226" s="491" t="s">
        <v>2898</v>
      </c>
      <c r="N1226" s="491" t="s">
        <v>2898</v>
      </c>
      <c r="O1226" s="491" t="s">
        <v>2898</v>
      </c>
      <c r="P1226" s="491" t="s">
        <v>2898</v>
      </c>
      <c r="Q1226" s="491" t="s">
        <v>2898</v>
      </c>
      <c r="R1226" s="491" t="s">
        <v>2898</v>
      </c>
      <c r="S1226" s="491" t="s">
        <v>2898</v>
      </c>
      <c r="T1226" s="491" t="s">
        <v>2898</v>
      </c>
      <c r="U1226" s="491" t="s">
        <v>2898</v>
      </c>
      <c r="V1226" s="491" t="s">
        <v>2898</v>
      </c>
      <c r="W1226" s="491" t="s">
        <v>2898</v>
      </c>
      <c r="X1226" s="491" t="s">
        <v>2898</v>
      </c>
      <c r="Y1226" s="491" t="s">
        <v>2898</v>
      </c>
      <c r="Z1226" s="491" t="s">
        <v>2898</v>
      </c>
      <c r="AA1226" s="491" t="s">
        <v>2898</v>
      </c>
      <c r="AB1226" s="491" t="s">
        <v>2898</v>
      </c>
      <c r="AC1226" s="491" t="s">
        <v>2898</v>
      </c>
      <c r="AD1226" s="491" t="s">
        <v>2898</v>
      </c>
      <c r="AE1226" s="491" t="s">
        <v>2898</v>
      </c>
      <c r="AF1226" s="491" t="s">
        <v>2898</v>
      </c>
      <c r="AG1226" s="491" t="s">
        <v>2898</v>
      </c>
      <c r="AH1226" s="491" t="s">
        <v>2898</v>
      </c>
      <c r="AI1226" s="491" t="s">
        <v>2898</v>
      </c>
      <c r="AJ1226" s="491" t="s">
        <v>2898</v>
      </c>
      <c r="AK1226" s="491" t="s">
        <v>2898</v>
      </c>
      <c r="AL1226" s="491" t="s">
        <v>2898</v>
      </c>
      <c r="AM1226" s="491" t="s">
        <v>2898</v>
      </c>
      <c r="AN1226" s="301"/>
      <c r="AO1226" s="301"/>
      <c r="AP1226" s="301"/>
      <c r="AQ1226" s="301"/>
      <c r="AR1226" s="301"/>
      <c r="AS1226" s="301"/>
      <c r="AT1226" s="301"/>
      <c r="AU1226" s="301"/>
      <c r="AV1226" s="301"/>
      <c r="AW1226" s="301"/>
      <c r="AX1226" s="301"/>
      <c r="AY1226" s="301"/>
    </row>
    <row r="1227" spans="2:65" customFormat="1" hidden="1" outlineLevel="1" x14ac:dyDescent="0.3">
      <c r="B1227" s="701" t="s">
        <v>385</v>
      </c>
      <c r="C1227" s="697" t="s">
        <v>386</v>
      </c>
      <c r="D1227" s="301"/>
      <c r="E1227" s="490" t="s">
        <v>4189</v>
      </c>
      <c r="F1227" s="491" t="s">
        <v>2898</v>
      </c>
      <c r="G1227" s="491" t="s">
        <v>2898</v>
      </c>
      <c r="H1227" s="491" t="s">
        <v>2898</v>
      </c>
      <c r="I1227" s="491" t="s">
        <v>2898</v>
      </c>
      <c r="J1227" s="491" t="s">
        <v>2898</v>
      </c>
      <c r="K1227" s="491" t="s">
        <v>2898</v>
      </c>
      <c r="L1227" s="491" t="s">
        <v>2898</v>
      </c>
      <c r="M1227" s="491" t="s">
        <v>2898</v>
      </c>
      <c r="N1227" s="491" t="s">
        <v>2898</v>
      </c>
      <c r="O1227" s="491" t="s">
        <v>2898</v>
      </c>
      <c r="P1227" s="491" t="s">
        <v>2898</v>
      </c>
      <c r="Q1227" s="491" t="s">
        <v>2898</v>
      </c>
      <c r="R1227" s="491" t="s">
        <v>2898</v>
      </c>
      <c r="S1227" s="491" t="s">
        <v>2898</v>
      </c>
      <c r="T1227" s="491" t="s">
        <v>2898</v>
      </c>
      <c r="U1227" s="491" t="s">
        <v>2898</v>
      </c>
      <c r="V1227" s="491" t="s">
        <v>2898</v>
      </c>
      <c r="W1227" s="491" t="s">
        <v>2898</v>
      </c>
      <c r="X1227" s="491" t="s">
        <v>2898</v>
      </c>
      <c r="Y1227" s="491" t="s">
        <v>2898</v>
      </c>
      <c r="Z1227" s="491" t="s">
        <v>2898</v>
      </c>
      <c r="AA1227" s="491" t="s">
        <v>2898</v>
      </c>
      <c r="AB1227" s="491" t="s">
        <v>2898</v>
      </c>
      <c r="AC1227" s="491" t="s">
        <v>2898</v>
      </c>
      <c r="AD1227" s="491" t="s">
        <v>2898</v>
      </c>
      <c r="AE1227" s="491" t="s">
        <v>2898</v>
      </c>
      <c r="AF1227" s="491" t="s">
        <v>2898</v>
      </c>
      <c r="AG1227" s="491" t="s">
        <v>2898</v>
      </c>
      <c r="AH1227" s="491" t="s">
        <v>2898</v>
      </c>
      <c r="AI1227" s="491" t="s">
        <v>2898</v>
      </c>
      <c r="AJ1227" s="491" t="s">
        <v>2898</v>
      </c>
      <c r="AK1227" s="491" t="s">
        <v>2898</v>
      </c>
      <c r="AL1227" s="491" t="s">
        <v>2898</v>
      </c>
      <c r="AM1227" s="491" t="s">
        <v>2898</v>
      </c>
      <c r="AN1227" s="301"/>
      <c r="AO1227" s="301"/>
      <c r="AP1227" s="301"/>
      <c r="AQ1227" s="301"/>
      <c r="AR1227" s="301"/>
      <c r="AS1227" s="301"/>
      <c r="AT1227" s="301"/>
      <c r="AU1227" s="301"/>
      <c r="AV1227" s="301"/>
      <c r="AW1227" s="301"/>
      <c r="AX1227" s="301"/>
      <c r="AY1227" s="301"/>
    </row>
    <row r="1228" spans="2:65" customFormat="1" hidden="1" outlineLevel="1" x14ac:dyDescent="0.3">
      <c r="B1228" s="701" t="s">
        <v>387</v>
      </c>
      <c r="C1228" s="697" t="s">
        <v>388</v>
      </c>
      <c r="D1228" s="301"/>
      <c r="E1228" s="490" t="s">
        <v>4190</v>
      </c>
      <c r="F1228" s="491" t="s">
        <v>2898</v>
      </c>
      <c r="G1228" s="491" t="s">
        <v>2898</v>
      </c>
      <c r="H1228" s="491" t="s">
        <v>2898</v>
      </c>
      <c r="I1228" s="491" t="s">
        <v>2898</v>
      </c>
      <c r="J1228" s="491" t="s">
        <v>2898</v>
      </c>
      <c r="K1228" s="491" t="s">
        <v>2898</v>
      </c>
      <c r="L1228" s="491" t="s">
        <v>2898</v>
      </c>
      <c r="M1228" s="491" t="s">
        <v>2898</v>
      </c>
      <c r="N1228" s="491" t="s">
        <v>2898</v>
      </c>
      <c r="O1228" s="491" t="s">
        <v>2898</v>
      </c>
      <c r="P1228" s="491" t="s">
        <v>2898</v>
      </c>
      <c r="Q1228" s="491" t="s">
        <v>2898</v>
      </c>
      <c r="R1228" s="491" t="s">
        <v>2898</v>
      </c>
      <c r="S1228" s="491" t="s">
        <v>2898</v>
      </c>
      <c r="T1228" s="491" t="s">
        <v>2898</v>
      </c>
      <c r="U1228" s="491" t="s">
        <v>2898</v>
      </c>
      <c r="V1228" s="491" t="s">
        <v>2898</v>
      </c>
      <c r="W1228" s="491" t="s">
        <v>2898</v>
      </c>
      <c r="X1228" s="491" t="s">
        <v>2898</v>
      </c>
      <c r="Y1228" s="491" t="s">
        <v>2898</v>
      </c>
      <c r="Z1228" s="491" t="s">
        <v>2898</v>
      </c>
      <c r="AA1228" s="491" t="s">
        <v>2898</v>
      </c>
      <c r="AB1228" s="491" t="s">
        <v>2898</v>
      </c>
      <c r="AC1228" s="491" t="s">
        <v>2898</v>
      </c>
      <c r="AD1228" s="491" t="s">
        <v>2898</v>
      </c>
      <c r="AE1228" s="491" t="s">
        <v>2898</v>
      </c>
      <c r="AF1228" s="491" t="s">
        <v>2898</v>
      </c>
      <c r="AG1228" s="491" t="s">
        <v>2898</v>
      </c>
      <c r="AH1228" s="491" t="s">
        <v>2898</v>
      </c>
      <c r="AI1228" s="491" t="s">
        <v>2898</v>
      </c>
      <c r="AJ1228" s="491" t="s">
        <v>2898</v>
      </c>
      <c r="AK1228" s="491" t="s">
        <v>2898</v>
      </c>
      <c r="AL1228" s="491" t="s">
        <v>2898</v>
      </c>
      <c r="AM1228" s="491" t="s">
        <v>2898</v>
      </c>
      <c r="AN1228" s="301"/>
      <c r="AO1228" s="301"/>
      <c r="AP1228" s="301"/>
      <c r="AQ1228" s="301"/>
      <c r="AR1228" s="301"/>
      <c r="AS1228" s="301"/>
      <c r="AT1228" s="301"/>
      <c r="AU1228" s="301"/>
      <c r="AV1228" s="301"/>
      <c r="AW1228" s="301"/>
      <c r="AX1228" s="301"/>
      <c r="AY1228" s="301"/>
    </row>
    <row r="1229" spans="2:65" customFormat="1" hidden="1" outlineLevel="1" x14ac:dyDescent="0.3">
      <c r="B1229" s="701">
        <v>6</v>
      </c>
      <c r="C1229" s="697" t="s">
        <v>479</v>
      </c>
      <c r="D1229" s="301"/>
      <c r="E1229" s="490" t="s">
        <v>4191</v>
      </c>
      <c r="F1229" s="491" t="s">
        <v>2898</v>
      </c>
      <c r="G1229" s="491" t="s">
        <v>2898</v>
      </c>
      <c r="H1229" s="491" t="s">
        <v>2898</v>
      </c>
      <c r="I1229" s="491" t="s">
        <v>2898</v>
      </c>
      <c r="J1229" s="491" t="s">
        <v>2898</v>
      </c>
      <c r="K1229" s="491" t="s">
        <v>2898</v>
      </c>
      <c r="L1229" s="491" t="s">
        <v>2898</v>
      </c>
      <c r="M1229" s="491" t="s">
        <v>2898</v>
      </c>
      <c r="N1229" s="491" t="s">
        <v>2898</v>
      </c>
      <c r="O1229" s="491" t="s">
        <v>2898</v>
      </c>
      <c r="P1229" s="491" t="s">
        <v>2898</v>
      </c>
      <c r="Q1229" s="491" t="s">
        <v>2898</v>
      </c>
      <c r="R1229" s="491" t="s">
        <v>2898</v>
      </c>
      <c r="S1229" s="491" t="s">
        <v>2898</v>
      </c>
      <c r="T1229" s="491" t="s">
        <v>2898</v>
      </c>
      <c r="U1229" s="491" t="s">
        <v>2898</v>
      </c>
      <c r="V1229" s="491" t="s">
        <v>2898</v>
      </c>
      <c r="W1229" s="491" t="s">
        <v>2898</v>
      </c>
      <c r="X1229" s="491" t="s">
        <v>2898</v>
      </c>
      <c r="Y1229" s="491" t="s">
        <v>2898</v>
      </c>
      <c r="Z1229" s="491" t="s">
        <v>2898</v>
      </c>
      <c r="AA1229" s="491" t="s">
        <v>2898</v>
      </c>
      <c r="AB1229" s="491" t="s">
        <v>2898</v>
      </c>
      <c r="AC1229" s="491" t="s">
        <v>2898</v>
      </c>
      <c r="AD1229" s="491" t="s">
        <v>2898</v>
      </c>
      <c r="AE1229" s="491" t="s">
        <v>2898</v>
      </c>
      <c r="AF1229" s="491" t="s">
        <v>2898</v>
      </c>
      <c r="AG1229" s="491" t="s">
        <v>2898</v>
      </c>
      <c r="AH1229" s="491" t="s">
        <v>2898</v>
      </c>
      <c r="AI1229" s="491" t="s">
        <v>2898</v>
      </c>
      <c r="AJ1229" s="491" t="s">
        <v>2898</v>
      </c>
      <c r="AK1229" s="491" t="s">
        <v>2898</v>
      </c>
      <c r="AL1229" s="491" t="s">
        <v>2898</v>
      </c>
      <c r="AM1229" s="491" t="s">
        <v>2898</v>
      </c>
      <c r="AN1229" s="301"/>
      <c r="AO1229" s="301"/>
      <c r="AP1229" s="301"/>
      <c r="AQ1229" s="301"/>
      <c r="AR1229" s="301"/>
      <c r="AS1229" s="301"/>
      <c r="AT1229" s="301"/>
      <c r="AU1229" s="301"/>
      <c r="AV1229" s="301"/>
      <c r="AW1229" s="301"/>
      <c r="AX1229" s="301"/>
      <c r="AY1229" s="301"/>
    </row>
    <row r="1230" spans="2:65" hidden="1" outlineLevel="1" x14ac:dyDescent="0.3">
      <c r="B1230" s="702"/>
      <c r="C1230" s="703" t="s">
        <v>202</v>
      </c>
      <c r="E1230" s="491" t="s">
        <v>4192</v>
      </c>
      <c r="F1230" s="491" t="s">
        <v>2898</v>
      </c>
      <c r="G1230" s="491" t="s">
        <v>2898</v>
      </c>
      <c r="H1230" s="491" t="s">
        <v>2898</v>
      </c>
      <c r="I1230" s="491" t="s">
        <v>2898</v>
      </c>
      <c r="J1230" s="491" t="s">
        <v>2898</v>
      </c>
      <c r="K1230" s="491" t="s">
        <v>2898</v>
      </c>
      <c r="L1230" s="491" t="s">
        <v>2898</v>
      </c>
      <c r="M1230" s="491" t="s">
        <v>2898</v>
      </c>
      <c r="N1230" s="491" t="s">
        <v>2898</v>
      </c>
      <c r="O1230" s="491" t="s">
        <v>2898</v>
      </c>
      <c r="P1230" s="491" t="s">
        <v>2898</v>
      </c>
      <c r="Q1230" s="491" t="s">
        <v>2898</v>
      </c>
      <c r="R1230" s="491" t="s">
        <v>2898</v>
      </c>
      <c r="S1230" s="491" t="s">
        <v>2898</v>
      </c>
      <c r="T1230" s="491" t="s">
        <v>2898</v>
      </c>
      <c r="U1230" s="491" t="s">
        <v>2898</v>
      </c>
      <c r="V1230" s="491" t="s">
        <v>2898</v>
      </c>
      <c r="W1230" s="491" t="s">
        <v>2898</v>
      </c>
      <c r="X1230" s="491" t="s">
        <v>2898</v>
      </c>
      <c r="Y1230" s="491" t="s">
        <v>2898</v>
      </c>
      <c r="Z1230" s="491" t="s">
        <v>2898</v>
      </c>
      <c r="AA1230" s="491" t="s">
        <v>2898</v>
      </c>
      <c r="AB1230" s="491" t="s">
        <v>2898</v>
      </c>
      <c r="AC1230" s="491" t="s">
        <v>2898</v>
      </c>
      <c r="AD1230" s="491" t="s">
        <v>2898</v>
      </c>
      <c r="AE1230" s="491" t="s">
        <v>2898</v>
      </c>
      <c r="AF1230" s="491" t="s">
        <v>2898</v>
      </c>
      <c r="AG1230" s="491" t="s">
        <v>2898</v>
      </c>
      <c r="AH1230" s="491" t="s">
        <v>2898</v>
      </c>
      <c r="AI1230" s="491" t="s">
        <v>2898</v>
      </c>
      <c r="AJ1230" s="491" t="s">
        <v>2898</v>
      </c>
      <c r="AK1230" s="491" t="s">
        <v>2898</v>
      </c>
      <c r="AL1230" s="491" t="s">
        <v>2898</v>
      </c>
      <c r="AM1230" s="491" t="s">
        <v>2898</v>
      </c>
    </row>
    <row r="1231" spans="2:65" hidden="1" outlineLevel="1" x14ac:dyDescent="0.3">
      <c r="B1231" s="704"/>
      <c r="C1231" s="705"/>
      <c r="E1231" s="491"/>
      <c r="F1231" s="491"/>
      <c r="G1231" s="491"/>
      <c r="H1231" s="491"/>
      <c r="I1231" s="491"/>
      <c r="J1231" s="491"/>
      <c r="K1231" s="491"/>
      <c r="L1231" s="491"/>
      <c r="M1231" s="491"/>
      <c r="N1231" s="491"/>
      <c r="O1231" s="491"/>
      <c r="P1231" s="491"/>
      <c r="Q1231" s="491"/>
      <c r="R1231" s="491"/>
      <c r="S1231" s="491"/>
      <c r="T1231" s="491"/>
      <c r="U1231" s="491"/>
      <c r="V1231" s="491"/>
      <c r="W1231" s="491"/>
      <c r="X1231" s="491"/>
      <c r="Y1231" s="491"/>
      <c r="Z1231" s="491"/>
      <c r="AA1231" s="491"/>
      <c r="AB1231" s="491"/>
      <c r="AC1231" s="491"/>
      <c r="AD1231" s="491"/>
      <c r="AE1231" s="491"/>
      <c r="AF1231" s="491"/>
      <c r="AG1231" s="491"/>
      <c r="AH1231" s="491"/>
      <c r="AI1231" s="491"/>
      <c r="AJ1231" s="491"/>
      <c r="AK1231" s="491"/>
      <c r="AL1231" s="491"/>
      <c r="AM1231" s="491"/>
    </row>
    <row r="1232" spans="2:65" customFormat="1" collapsed="1" x14ac:dyDescent="0.3">
      <c r="B1232" s="696" t="s">
        <v>4193</v>
      </c>
      <c r="C1232" s="697"/>
      <c r="D1232" s="301"/>
      <c r="E1232" s="490"/>
      <c r="F1232" s="491"/>
      <c r="G1232" s="491"/>
      <c r="H1232" s="491"/>
      <c r="I1232" s="491"/>
      <c r="J1232" s="491"/>
      <c r="K1232" s="491"/>
      <c r="L1232" s="491"/>
      <c r="M1232" s="491"/>
      <c r="N1232" s="491"/>
      <c r="O1232" s="491"/>
      <c r="P1232" s="491"/>
      <c r="Q1232" s="491"/>
      <c r="R1232" s="491"/>
      <c r="S1232" s="491"/>
      <c r="T1232" s="491"/>
      <c r="U1232" s="491"/>
      <c r="V1232" s="491"/>
      <c r="W1232" s="491"/>
      <c r="X1232" s="491"/>
      <c r="Y1232" s="491"/>
      <c r="Z1232" s="491"/>
      <c r="AA1232" s="491"/>
      <c r="AB1232" s="491"/>
      <c r="AC1232" s="491"/>
      <c r="AD1232" s="491"/>
      <c r="AE1232" s="491"/>
      <c r="AF1232" s="491"/>
      <c r="AG1232" s="491"/>
      <c r="AH1232" s="491"/>
      <c r="AI1232" s="491"/>
      <c r="AJ1232" s="491"/>
      <c r="AK1232" s="491"/>
      <c r="AL1232" s="491"/>
      <c r="AM1232" s="491"/>
      <c r="AN1232" s="301"/>
      <c r="AO1232" s="301"/>
      <c r="AP1232" s="301"/>
      <c r="AQ1232" s="301"/>
      <c r="AR1232" s="301"/>
      <c r="AS1232" s="301"/>
      <c r="AT1232" s="301"/>
      <c r="AU1232" s="301"/>
      <c r="AV1232" s="301"/>
      <c r="AW1232" s="301"/>
      <c r="AX1232" s="301"/>
      <c r="AY1232" s="301"/>
    </row>
    <row r="1233" spans="2:51" customFormat="1" hidden="1" outlineLevel="1" x14ac:dyDescent="0.3">
      <c r="B1233" s="698"/>
      <c r="C1233" s="698" t="s">
        <v>480</v>
      </c>
      <c r="D1233" s="301"/>
      <c r="E1233" s="492"/>
      <c r="F1233" s="491"/>
      <c r="G1233" s="491"/>
      <c r="H1233" s="491"/>
      <c r="I1233" s="491"/>
      <c r="J1233" s="491"/>
      <c r="K1233" s="491"/>
      <c r="L1233" s="491"/>
      <c r="M1233" s="491"/>
      <c r="N1233" s="491"/>
      <c r="O1233" s="491"/>
      <c r="P1233" s="491"/>
      <c r="Q1233" s="491"/>
      <c r="R1233" s="491"/>
      <c r="S1233" s="491"/>
      <c r="T1233" s="491"/>
      <c r="U1233" s="491"/>
      <c r="V1233" s="491"/>
      <c r="W1233" s="491"/>
      <c r="X1233" s="491"/>
      <c r="Y1233" s="491"/>
      <c r="Z1233" s="491"/>
      <c r="AA1233" s="491"/>
      <c r="AB1233" s="491"/>
      <c r="AC1233" s="491"/>
      <c r="AD1233" s="491"/>
      <c r="AE1233" s="491"/>
      <c r="AF1233" s="491"/>
      <c r="AG1233" s="491"/>
      <c r="AH1233" s="491"/>
      <c r="AI1233" s="491"/>
      <c r="AJ1233" s="491"/>
      <c r="AK1233" s="491"/>
      <c r="AL1233" s="491"/>
      <c r="AM1233" s="491"/>
      <c r="AN1233" s="301"/>
      <c r="AO1233" s="301"/>
      <c r="AP1233" s="301"/>
      <c r="AQ1233" s="301"/>
      <c r="AR1233" s="301"/>
      <c r="AS1233" s="301"/>
      <c r="AT1233" s="301"/>
      <c r="AU1233" s="301"/>
      <c r="AV1233" s="301"/>
      <c r="AW1233" s="301"/>
      <c r="AX1233" s="301"/>
      <c r="AY1233" s="301"/>
    </row>
    <row r="1234" spans="2:51" customFormat="1" hidden="1" outlineLevel="1" x14ac:dyDescent="0.3">
      <c r="B1234" s="699">
        <v>1.1000000000000001</v>
      </c>
      <c r="C1234" s="697" t="s">
        <v>476</v>
      </c>
      <c r="D1234" s="301"/>
      <c r="E1234" s="490" t="s">
        <v>4194</v>
      </c>
      <c r="F1234" s="491" t="s">
        <v>2898</v>
      </c>
      <c r="G1234" s="491" t="s">
        <v>2898</v>
      </c>
      <c r="H1234" s="491" t="s">
        <v>2898</v>
      </c>
      <c r="I1234" s="491" t="s">
        <v>2898</v>
      </c>
      <c r="J1234" s="491" t="s">
        <v>2898</v>
      </c>
      <c r="K1234" s="491" t="s">
        <v>2898</v>
      </c>
      <c r="L1234" s="491" t="s">
        <v>2898</v>
      </c>
      <c r="M1234" s="491" t="s">
        <v>2898</v>
      </c>
      <c r="N1234" s="491" t="s">
        <v>2898</v>
      </c>
      <c r="O1234" s="491" t="s">
        <v>2898</v>
      </c>
      <c r="P1234" s="491" t="s">
        <v>2898</v>
      </c>
      <c r="Q1234" s="491" t="s">
        <v>2898</v>
      </c>
      <c r="R1234" s="491" t="s">
        <v>2898</v>
      </c>
      <c r="S1234" s="491" t="s">
        <v>2898</v>
      </c>
      <c r="T1234" s="491" t="s">
        <v>2898</v>
      </c>
      <c r="U1234" s="491" t="s">
        <v>2898</v>
      </c>
      <c r="V1234" s="491" t="s">
        <v>2898</v>
      </c>
      <c r="W1234" s="491" t="s">
        <v>2898</v>
      </c>
      <c r="X1234" s="491" t="s">
        <v>2898</v>
      </c>
      <c r="Y1234" s="491" t="s">
        <v>2898</v>
      </c>
      <c r="Z1234" s="491" t="s">
        <v>2898</v>
      </c>
      <c r="AA1234" s="491" t="s">
        <v>2898</v>
      </c>
      <c r="AB1234" s="491" t="s">
        <v>2898</v>
      </c>
      <c r="AC1234" s="491" t="s">
        <v>2898</v>
      </c>
      <c r="AD1234" s="491" t="s">
        <v>2898</v>
      </c>
      <c r="AE1234" s="491" t="s">
        <v>2898</v>
      </c>
      <c r="AF1234" s="491" t="s">
        <v>2898</v>
      </c>
      <c r="AG1234" s="491" t="s">
        <v>2898</v>
      </c>
      <c r="AH1234" s="491" t="s">
        <v>2898</v>
      </c>
      <c r="AI1234" s="491" t="s">
        <v>2898</v>
      </c>
      <c r="AJ1234" s="491" t="s">
        <v>2898</v>
      </c>
      <c r="AK1234" s="491" t="s">
        <v>2898</v>
      </c>
      <c r="AL1234" s="491" t="s">
        <v>2898</v>
      </c>
      <c r="AM1234" s="491" t="s">
        <v>2898</v>
      </c>
      <c r="AN1234" s="301"/>
      <c r="AO1234" s="301"/>
      <c r="AP1234" s="301"/>
      <c r="AQ1234" s="301"/>
      <c r="AR1234" s="301"/>
      <c r="AS1234" s="301"/>
      <c r="AT1234" s="301"/>
      <c r="AU1234" s="301"/>
      <c r="AV1234" s="301"/>
      <c r="AW1234" s="301"/>
      <c r="AX1234" s="301"/>
      <c r="AY1234" s="301"/>
    </row>
    <row r="1235" spans="2:51" customFormat="1" hidden="1" outlineLevel="1" x14ac:dyDescent="0.3">
      <c r="B1235" s="699">
        <v>1.2</v>
      </c>
      <c r="C1235" s="697" t="s">
        <v>477</v>
      </c>
      <c r="D1235" s="301"/>
      <c r="E1235" s="490" t="s">
        <v>4195</v>
      </c>
      <c r="F1235" s="491" t="s">
        <v>2898</v>
      </c>
      <c r="G1235" s="491" t="s">
        <v>2898</v>
      </c>
      <c r="H1235" s="491" t="s">
        <v>2898</v>
      </c>
      <c r="I1235" s="491" t="s">
        <v>2898</v>
      </c>
      <c r="J1235" s="491" t="s">
        <v>2898</v>
      </c>
      <c r="K1235" s="491" t="s">
        <v>2898</v>
      </c>
      <c r="L1235" s="491" t="s">
        <v>2898</v>
      </c>
      <c r="M1235" s="491" t="s">
        <v>2898</v>
      </c>
      <c r="N1235" s="491" t="s">
        <v>2898</v>
      </c>
      <c r="O1235" s="491" t="s">
        <v>2898</v>
      </c>
      <c r="P1235" s="491" t="s">
        <v>2898</v>
      </c>
      <c r="Q1235" s="491" t="s">
        <v>2898</v>
      </c>
      <c r="R1235" s="491" t="s">
        <v>2898</v>
      </c>
      <c r="S1235" s="491" t="s">
        <v>2898</v>
      </c>
      <c r="T1235" s="491" t="s">
        <v>2898</v>
      </c>
      <c r="U1235" s="491" t="s">
        <v>2898</v>
      </c>
      <c r="V1235" s="491" t="s">
        <v>2898</v>
      </c>
      <c r="W1235" s="491" t="s">
        <v>2898</v>
      </c>
      <c r="X1235" s="491" t="s">
        <v>2898</v>
      </c>
      <c r="Y1235" s="491" t="s">
        <v>2898</v>
      </c>
      <c r="Z1235" s="491" t="s">
        <v>2898</v>
      </c>
      <c r="AA1235" s="491" t="s">
        <v>2898</v>
      </c>
      <c r="AB1235" s="491" t="s">
        <v>2898</v>
      </c>
      <c r="AC1235" s="491" t="s">
        <v>2898</v>
      </c>
      <c r="AD1235" s="491" t="s">
        <v>2898</v>
      </c>
      <c r="AE1235" s="491" t="s">
        <v>2898</v>
      </c>
      <c r="AF1235" s="491" t="s">
        <v>2898</v>
      </c>
      <c r="AG1235" s="491" t="s">
        <v>2898</v>
      </c>
      <c r="AH1235" s="491" t="s">
        <v>2898</v>
      </c>
      <c r="AI1235" s="491" t="s">
        <v>2898</v>
      </c>
      <c r="AJ1235" s="491" t="s">
        <v>2898</v>
      </c>
      <c r="AK1235" s="491" t="s">
        <v>2898</v>
      </c>
      <c r="AL1235" s="491" t="s">
        <v>2898</v>
      </c>
      <c r="AM1235" s="491" t="s">
        <v>2898</v>
      </c>
      <c r="AN1235" s="301"/>
      <c r="AO1235" s="301"/>
      <c r="AP1235" s="301"/>
      <c r="AQ1235" s="301"/>
      <c r="AR1235" s="301"/>
      <c r="AS1235" s="301"/>
      <c r="AT1235" s="301"/>
      <c r="AU1235" s="301"/>
      <c r="AV1235" s="301"/>
      <c r="AW1235" s="301"/>
      <c r="AX1235" s="301"/>
      <c r="AY1235" s="301"/>
    </row>
    <row r="1236" spans="2:51" customFormat="1" hidden="1" outlineLevel="1" x14ac:dyDescent="0.3">
      <c r="B1236" s="699">
        <v>1.3</v>
      </c>
      <c r="C1236" s="697" t="s">
        <v>372</v>
      </c>
      <c r="D1236" s="301"/>
      <c r="E1236" s="490" t="s">
        <v>4196</v>
      </c>
      <c r="F1236" s="491" t="s">
        <v>2898</v>
      </c>
      <c r="G1236" s="491" t="s">
        <v>2898</v>
      </c>
      <c r="H1236" s="491" t="s">
        <v>2898</v>
      </c>
      <c r="I1236" s="491" t="s">
        <v>2898</v>
      </c>
      <c r="J1236" s="491" t="s">
        <v>2898</v>
      </c>
      <c r="K1236" s="491" t="s">
        <v>2898</v>
      </c>
      <c r="L1236" s="491" t="s">
        <v>2898</v>
      </c>
      <c r="M1236" s="491" t="s">
        <v>2898</v>
      </c>
      <c r="N1236" s="491" t="s">
        <v>2898</v>
      </c>
      <c r="O1236" s="491" t="s">
        <v>2898</v>
      </c>
      <c r="P1236" s="491" t="s">
        <v>2898</v>
      </c>
      <c r="Q1236" s="491" t="s">
        <v>2898</v>
      </c>
      <c r="R1236" s="491" t="s">
        <v>2898</v>
      </c>
      <c r="S1236" s="491" t="s">
        <v>2898</v>
      </c>
      <c r="T1236" s="491" t="s">
        <v>2898</v>
      </c>
      <c r="U1236" s="491" t="s">
        <v>2898</v>
      </c>
      <c r="V1236" s="491" t="s">
        <v>2898</v>
      </c>
      <c r="W1236" s="491" t="s">
        <v>2898</v>
      </c>
      <c r="X1236" s="491" t="s">
        <v>2898</v>
      </c>
      <c r="Y1236" s="491" t="s">
        <v>2898</v>
      </c>
      <c r="Z1236" s="491" t="s">
        <v>2898</v>
      </c>
      <c r="AA1236" s="491" t="s">
        <v>2898</v>
      </c>
      <c r="AB1236" s="491" t="s">
        <v>2898</v>
      </c>
      <c r="AC1236" s="491" t="s">
        <v>2898</v>
      </c>
      <c r="AD1236" s="491" t="s">
        <v>2898</v>
      </c>
      <c r="AE1236" s="491" t="s">
        <v>2898</v>
      </c>
      <c r="AF1236" s="491" t="s">
        <v>2898</v>
      </c>
      <c r="AG1236" s="491" t="s">
        <v>2898</v>
      </c>
      <c r="AH1236" s="491" t="s">
        <v>2898</v>
      </c>
      <c r="AI1236" s="491" t="s">
        <v>2898</v>
      </c>
      <c r="AJ1236" s="491" t="s">
        <v>2898</v>
      </c>
      <c r="AK1236" s="491" t="s">
        <v>2898</v>
      </c>
      <c r="AL1236" s="491" t="s">
        <v>2898</v>
      </c>
      <c r="AM1236" s="491" t="s">
        <v>2898</v>
      </c>
      <c r="AN1236" s="301"/>
      <c r="AO1236" s="301"/>
      <c r="AP1236" s="301"/>
      <c r="AQ1236" s="301"/>
      <c r="AR1236" s="301"/>
      <c r="AS1236" s="301"/>
      <c r="AT1236" s="301"/>
      <c r="AU1236" s="301"/>
      <c r="AV1236" s="301"/>
      <c r="AW1236" s="301"/>
      <c r="AX1236" s="301"/>
      <c r="AY1236" s="301"/>
    </row>
    <row r="1237" spans="2:51" customFormat="1" hidden="1" outlineLevel="1" x14ac:dyDescent="0.3">
      <c r="B1237" s="699">
        <v>1.4</v>
      </c>
      <c r="C1237" s="697" t="s">
        <v>478</v>
      </c>
      <c r="D1237" s="301"/>
      <c r="E1237" s="490" t="s">
        <v>4197</v>
      </c>
      <c r="F1237" s="491" t="s">
        <v>2898</v>
      </c>
      <c r="G1237" s="491" t="s">
        <v>2898</v>
      </c>
      <c r="H1237" s="491" t="s">
        <v>2898</v>
      </c>
      <c r="I1237" s="491" t="s">
        <v>2898</v>
      </c>
      <c r="J1237" s="491" t="s">
        <v>2898</v>
      </c>
      <c r="K1237" s="491" t="s">
        <v>2898</v>
      </c>
      <c r="L1237" s="491" t="s">
        <v>2898</v>
      </c>
      <c r="M1237" s="491" t="s">
        <v>2898</v>
      </c>
      <c r="N1237" s="491" t="s">
        <v>2898</v>
      </c>
      <c r="O1237" s="491" t="s">
        <v>2898</v>
      </c>
      <c r="P1237" s="491" t="s">
        <v>2898</v>
      </c>
      <c r="Q1237" s="491" t="s">
        <v>2898</v>
      </c>
      <c r="R1237" s="491" t="s">
        <v>2898</v>
      </c>
      <c r="S1237" s="491" t="s">
        <v>2898</v>
      </c>
      <c r="T1237" s="491" t="s">
        <v>2898</v>
      </c>
      <c r="U1237" s="491" t="s">
        <v>2898</v>
      </c>
      <c r="V1237" s="491" t="s">
        <v>2898</v>
      </c>
      <c r="W1237" s="491" t="s">
        <v>2898</v>
      </c>
      <c r="X1237" s="491" t="s">
        <v>2898</v>
      </c>
      <c r="Y1237" s="491" t="s">
        <v>2898</v>
      </c>
      <c r="Z1237" s="491" t="s">
        <v>2898</v>
      </c>
      <c r="AA1237" s="491" t="s">
        <v>2898</v>
      </c>
      <c r="AB1237" s="491" t="s">
        <v>2898</v>
      </c>
      <c r="AC1237" s="491" t="s">
        <v>2898</v>
      </c>
      <c r="AD1237" s="491" t="s">
        <v>2898</v>
      </c>
      <c r="AE1237" s="491" t="s">
        <v>2898</v>
      </c>
      <c r="AF1237" s="491" t="s">
        <v>2898</v>
      </c>
      <c r="AG1237" s="491" t="s">
        <v>2898</v>
      </c>
      <c r="AH1237" s="491" t="s">
        <v>2898</v>
      </c>
      <c r="AI1237" s="491" t="s">
        <v>2898</v>
      </c>
      <c r="AJ1237" s="491" t="s">
        <v>2898</v>
      </c>
      <c r="AK1237" s="491" t="s">
        <v>2898</v>
      </c>
      <c r="AL1237" s="491" t="s">
        <v>2898</v>
      </c>
      <c r="AM1237" s="491" t="s">
        <v>2898</v>
      </c>
      <c r="AN1237" s="301"/>
      <c r="AO1237" s="301"/>
      <c r="AP1237" s="301"/>
      <c r="AQ1237" s="301"/>
      <c r="AR1237" s="301"/>
      <c r="AS1237" s="301"/>
      <c r="AT1237" s="301"/>
      <c r="AU1237" s="301"/>
      <c r="AV1237" s="301"/>
      <c r="AW1237" s="301"/>
      <c r="AX1237" s="301"/>
      <c r="AY1237" s="301"/>
    </row>
    <row r="1238" spans="2:51" customFormat="1" hidden="1" outlineLevel="1" x14ac:dyDescent="0.3">
      <c r="B1238" s="701" t="s">
        <v>373</v>
      </c>
      <c r="C1238" s="697" t="s">
        <v>374</v>
      </c>
      <c r="D1238" s="301"/>
      <c r="E1238" s="490" t="s">
        <v>4198</v>
      </c>
      <c r="F1238" s="491" t="s">
        <v>2898</v>
      </c>
      <c r="G1238" s="491" t="s">
        <v>2898</v>
      </c>
      <c r="H1238" s="491" t="s">
        <v>2898</v>
      </c>
      <c r="I1238" s="491" t="s">
        <v>2898</v>
      </c>
      <c r="J1238" s="491" t="s">
        <v>2898</v>
      </c>
      <c r="K1238" s="491" t="s">
        <v>2898</v>
      </c>
      <c r="L1238" s="491" t="s">
        <v>2898</v>
      </c>
      <c r="M1238" s="491" t="s">
        <v>2898</v>
      </c>
      <c r="N1238" s="491" t="s">
        <v>2898</v>
      </c>
      <c r="O1238" s="491" t="s">
        <v>2898</v>
      </c>
      <c r="P1238" s="491" t="s">
        <v>2898</v>
      </c>
      <c r="Q1238" s="491" t="s">
        <v>2898</v>
      </c>
      <c r="R1238" s="491" t="s">
        <v>2898</v>
      </c>
      <c r="S1238" s="491" t="s">
        <v>2898</v>
      </c>
      <c r="T1238" s="491" t="s">
        <v>2898</v>
      </c>
      <c r="U1238" s="491" t="s">
        <v>2898</v>
      </c>
      <c r="V1238" s="491" t="s">
        <v>2898</v>
      </c>
      <c r="W1238" s="491" t="s">
        <v>2898</v>
      </c>
      <c r="X1238" s="491" t="s">
        <v>2898</v>
      </c>
      <c r="Y1238" s="491" t="s">
        <v>2898</v>
      </c>
      <c r="Z1238" s="491" t="s">
        <v>2898</v>
      </c>
      <c r="AA1238" s="491" t="s">
        <v>2898</v>
      </c>
      <c r="AB1238" s="491" t="s">
        <v>2898</v>
      </c>
      <c r="AC1238" s="491" t="s">
        <v>2898</v>
      </c>
      <c r="AD1238" s="491" t="s">
        <v>2898</v>
      </c>
      <c r="AE1238" s="491" t="s">
        <v>2898</v>
      </c>
      <c r="AF1238" s="491" t="s">
        <v>2898</v>
      </c>
      <c r="AG1238" s="491" t="s">
        <v>2898</v>
      </c>
      <c r="AH1238" s="491" t="s">
        <v>2898</v>
      </c>
      <c r="AI1238" s="491" t="s">
        <v>2898</v>
      </c>
      <c r="AJ1238" s="491" t="s">
        <v>2898</v>
      </c>
      <c r="AK1238" s="491" t="s">
        <v>2898</v>
      </c>
      <c r="AL1238" s="491" t="s">
        <v>2898</v>
      </c>
      <c r="AM1238" s="491" t="s">
        <v>2898</v>
      </c>
      <c r="AN1238" s="301"/>
      <c r="AO1238" s="301"/>
      <c r="AP1238" s="301"/>
      <c r="AQ1238" s="301"/>
      <c r="AR1238" s="301"/>
      <c r="AS1238" s="301"/>
      <c r="AT1238" s="301"/>
      <c r="AU1238" s="301"/>
      <c r="AV1238" s="301"/>
      <c r="AW1238" s="301"/>
      <c r="AX1238" s="301"/>
      <c r="AY1238" s="301"/>
    </row>
    <row r="1239" spans="2:51" customFormat="1" hidden="1" outlineLevel="1" x14ac:dyDescent="0.3">
      <c r="B1239" s="701" t="s">
        <v>375</v>
      </c>
      <c r="C1239" s="697" t="s">
        <v>376</v>
      </c>
      <c r="D1239" s="301"/>
      <c r="E1239" s="490" t="s">
        <v>4199</v>
      </c>
      <c r="F1239" s="491" t="s">
        <v>2898</v>
      </c>
      <c r="G1239" s="491" t="s">
        <v>2898</v>
      </c>
      <c r="H1239" s="491" t="s">
        <v>2898</v>
      </c>
      <c r="I1239" s="491" t="s">
        <v>2898</v>
      </c>
      <c r="J1239" s="491" t="s">
        <v>2898</v>
      </c>
      <c r="K1239" s="491" t="s">
        <v>2898</v>
      </c>
      <c r="L1239" s="491" t="s">
        <v>2898</v>
      </c>
      <c r="M1239" s="491" t="s">
        <v>2898</v>
      </c>
      <c r="N1239" s="491" t="s">
        <v>2898</v>
      </c>
      <c r="O1239" s="491" t="s">
        <v>2898</v>
      </c>
      <c r="P1239" s="491" t="s">
        <v>2898</v>
      </c>
      <c r="Q1239" s="491" t="s">
        <v>2898</v>
      </c>
      <c r="R1239" s="491" t="s">
        <v>2898</v>
      </c>
      <c r="S1239" s="491" t="s">
        <v>2898</v>
      </c>
      <c r="T1239" s="491" t="s">
        <v>2898</v>
      </c>
      <c r="U1239" s="491" t="s">
        <v>2898</v>
      </c>
      <c r="V1239" s="491" t="s">
        <v>2898</v>
      </c>
      <c r="W1239" s="491" t="s">
        <v>2898</v>
      </c>
      <c r="X1239" s="491" t="s">
        <v>2898</v>
      </c>
      <c r="Y1239" s="491" t="s">
        <v>2898</v>
      </c>
      <c r="Z1239" s="491" t="s">
        <v>2898</v>
      </c>
      <c r="AA1239" s="491" t="s">
        <v>2898</v>
      </c>
      <c r="AB1239" s="491" t="s">
        <v>2898</v>
      </c>
      <c r="AC1239" s="491" t="s">
        <v>2898</v>
      </c>
      <c r="AD1239" s="491" t="s">
        <v>2898</v>
      </c>
      <c r="AE1239" s="491" t="s">
        <v>2898</v>
      </c>
      <c r="AF1239" s="491" t="s">
        <v>2898</v>
      </c>
      <c r="AG1239" s="491" t="s">
        <v>2898</v>
      </c>
      <c r="AH1239" s="491" t="s">
        <v>2898</v>
      </c>
      <c r="AI1239" s="491" t="s">
        <v>2898</v>
      </c>
      <c r="AJ1239" s="491" t="s">
        <v>2898</v>
      </c>
      <c r="AK1239" s="491" t="s">
        <v>2898</v>
      </c>
      <c r="AL1239" s="491" t="s">
        <v>2898</v>
      </c>
      <c r="AM1239" s="491" t="s">
        <v>2898</v>
      </c>
      <c r="AN1239" s="301"/>
      <c r="AO1239" s="301"/>
      <c r="AP1239" s="301"/>
      <c r="AQ1239" s="301"/>
      <c r="AR1239" s="301"/>
      <c r="AS1239" s="301"/>
      <c r="AT1239" s="301"/>
      <c r="AU1239" s="301"/>
      <c r="AV1239" s="301"/>
      <c r="AW1239" s="301"/>
      <c r="AX1239" s="301"/>
      <c r="AY1239" s="301"/>
    </row>
    <row r="1240" spans="2:51" customFormat="1" hidden="1" outlineLevel="1" x14ac:dyDescent="0.3">
      <c r="B1240" s="701" t="s">
        <v>377</v>
      </c>
      <c r="C1240" s="697" t="s">
        <v>378</v>
      </c>
      <c r="D1240" s="301"/>
      <c r="E1240" s="490" t="s">
        <v>4200</v>
      </c>
      <c r="F1240" s="491" t="s">
        <v>2898</v>
      </c>
      <c r="G1240" s="491" t="s">
        <v>2898</v>
      </c>
      <c r="H1240" s="491" t="s">
        <v>2898</v>
      </c>
      <c r="I1240" s="491" t="s">
        <v>2898</v>
      </c>
      <c r="J1240" s="491" t="s">
        <v>2898</v>
      </c>
      <c r="K1240" s="491" t="s">
        <v>2898</v>
      </c>
      <c r="L1240" s="491" t="s">
        <v>2898</v>
      </c>
      <c r="M1240" s="491" t="s">
        <v>2898</v>
      </c>
      <c r="N1240" s="491" t="s">
        <v>2898</v>
      </c>
      <c r="O1240" s="491" t="s">
        <v>2898</v>
      </c>
      <c r="P1240" s="491" t="s">
        <v>2898</v>
      </c>
      <c r="Q1240" s="491" t="s">
        <v>2898</v>
      </c>
      <c r="R1240" s="491" t="s">
        <v>2898</v>
      </c>
      <c r="S1240" s="491" t="s">
        <v>2898</v>
      </c>
      <c r="T1240" s="491" t="s">
        <v>2898</v>
      </c>
      <c r="U1240" s="491" t="s">
        <v>2898</v>
      </c>
      <c r="V1240" s="491" t="s">
        <v>2898</v>
      </c>
      <c r="W1240" s="491" t="s">
        <v>2898</v>
      </c>
      <c r="X1240" s="491" t="s">
        <v>2898</v>
      </c>
      <c r="Y1240" s="491" t="s">
        <v>2898</v>
      </c>
      <c r="Z1240" s="491" t="s">
        <v>2898</v>
      </c>
      <c r="AA1240" s="491" t="s">
        <v>2898</v>
      </c>
      <c r="AB1240" s="491" t="s">
        <v>2898</v>
      </c>
      <c r="AC1240" s="491" t="s">
        <v>2898</v>
      </c>
      <c r="AD1240" s="491" t="s">
        <v>2898</v>
      </c>
      <c r="AE1240" s="491" t="s">
        <v>2898</v>
      </c>
      <c r="AF1240" s="491" t="s">
        <v>2898</v>
      </c>
      <c r="AG1240" s="491" t="s">
        <v>2898</v>
      </c>
      <c r="AH1240" s="491" t="s">
        <v>2898</v>
      </c>
      <c r="AI1240" s="491" t="s">
        <v>2898</v>
      </c>
      <c r="AJ1240" s="491" t="s">
        <v>2898</v>
      </c>
      <c r="AK1240" s="491" t="s">
        <v>2898</v>
      </c>
      <c r="AL1240" s="491" t="s">
        <v>2898</v>
      </c>
      <c r="AM1240" s="491" t="s">
        <v>2898</v>
      </c>
      <c r="AN1240" s="301"/>
      <c r="AO1240" s="301"/>
      <c r="AP1240" s="301"/>
      <c r="AQ1240" s="301"/>
      <c r="AR1240" s="301"/>
      <c r="AS1240" s="301"/>
      <c r="AT1240" s="301"/>
      <c r="AU1240" s="301"/>
      <c r="AV1240" s="301"/>
      <c r="AW1240" s="301"/>
      <c r="AX1240" s="301"/>
      <c r="AY1240" s="301"/>
    </row>
    <row r="1241" spans="2:51" customFormat="1" hidden="1" outlineLevel="1" x14ac:dyDescent="0.3">
      <c r="B1241" s="701" t="s">
        <v>379</v>
      </c>
      <c r="C1241" s="697" t="s">
        <v>380</v>
      </c>
      <c r="D1241" s="301"/>
      <c r="E1241" s="490" t="s">
        <v>4201</v>
      </c>
      <c r="F1241" s="491" t="s">
        <v>2898</v>
      </c>
      <c r="G1241" s="491" t="s">
        <v>2898</v>
      </c>
      <c r="H1241" s="491" t="s">
        <v>2898</v>
      </c>
      <c r="I1241" s="491" t="s">
        <v>2898</v>
      </c>
      <c r="J1241" s="491" t="s">
        <v>2898</v>
      </c>
      <c r="K1241" s="491" t="s">
        <v>2898</v>
      </c>
      <c r="L1241" s="491" t="s">
        <v>2898</v>
      </c>
      <c r="M1241" s="491" t="s">
        <v>2898</v>
      </c>
      <c r="N1241" s="491" t="s">
        <v>2898</v>
      </c>
      <c r="O1241" s="491" t="s">
        <v>2898</v>
      </c>
      <c r="P1241" s="491" t="s">
        <v>2898</v>
      </c>
      <c r="Q1241" s="491" t="s">
        <v>2898</v>
      </c>
      <c r="R1241" s="491" t="s">
        <v>2898</v>
      </c>
      <c r="S1241" s="491" t="s">
        <v>2898</v>
      </c>
      <c r="T1241" s="491" t="s">
        <v>2898</v>
      </c>
      <c r="U1241" s="491" t="s">
        <v>2898</v>
      </c>
      <c r="V1241" s="491" t="s">
        <v>2898</v>
      </c>
      <c r="W1241" s="491" t="s">
        <v>2898</v>
      </c>
      <c r="X1241" s="491" t="s">
        <v>2898</v>
      </c>
      <c r="Y1241" s="491" t="s">
        <v>2898</v>
      </c>
      <c r="Z1241" s="491" t="s">
        <v>2898</v>
      </c>
      <c r="AA1241" s="491" t="s">
        <v>2898</v>
      </c>
      <c r="AB1241" s="491" t="s">
        <v>2898</v>
      </c>
      <c r="AC1241" s="491" t="s">
        <v>2898</v>
      </c>
      <c r="AD1241" s="491" t="s">
        <v>2898</v>
      </c>
      <c r="AE1241" s="491" t="s">
        <v>2898</v>
      </c>
      <c r="AF1241" s="491" t="s">
        <v>2898</v>
      </c>
      <c r="AG1241" s="491" t="s">
        <v>2898</v>
      </c>
      <c r="AH1241" s="491" t="s">
        <v>2898</v>
      </c>
      <c r="AI1241" s="491" t="s">
        <v>2898</v>
      </c>
      <c r="AJ1241" s="491" t="s">
        <v>2898</v>
      </c>
      <c r="AK1241" s="491" t="s">
        <v>2898</v>
      </c>
      <c r="AL1241" s="491" t="s">
        <v>2898</v>
      </c>
      <c r="AM1241" s="491" t="s">
        <v>2898</v>
      </c>
      <c r="AN1241" s="301"/>
      <c r="AO1241" s="301"/>
      <c r="AP1241" s="301"/>
      <c r="AQ1241" s="301"/>
      <c r="AR1241" s="301"/>
      <c r="AS1241" s="301"/>
      <c r="AT1241" s="301"/>
      <c r="AU1241" s="301"/>
      <c r="AV1241" s="301"/>
      <c r="AW1241" s="301"/>
      <c r="AX1241" s="301"/>
      <c r="AY1241" s="301"/>
    </row>
    <row r="1242" spans="2:51" customFormat="1" hidden="1" outlineLevel="1" x14ac:dyDescent="0.3">
      <c r="B1242" s="701" t="s">
        <v>381</v>
      </c>
      <c r="C1242" s="697" t="s">
        <v>382</v>
      </c>
      <c r="D1242" s="301"/>
      <c r="E1242" s="490" t="s">
        <v>4202</v>
      </c>
      <c r="F1242" s="491" t="s">
        <v>2898</v>
      </c>
      <c r="G1242" s="491" t="s">
        <v>2898</v>
      </c>
      <c r="H1242" s="491" t="s">
        <v>2898</v>
      </c>
      <c r="I1242" s="491" t="s">
        <v>2898</v>
      </c>
      <c r="J1242" s="491" t="s">
        <v>2898</v>
      </c>
      <c r="K1242" s="491" t="s">
        <v>2898</v>
      </c>
      <c r="L1242" s="491" t="s">
        <v>2898</v>
      </c>
      <c r="M1242" s="491" t="s">
        <v>2898</v>
      </c>
      <c r="N1242" s="491" t="s">
        <v>2898</v>
      </c>
      <c r="O1242" s="491" t="s">
        <v>2898</v>
      </c>
      <c r="P1242" s="491" t="s">
        <v>2898</v>
      </c>
      <c r="Q1242" s="491" t="s">
        <v>2898</v>
      </c>
      <c r="R1242" s="491" t="s">
        <v>2898</v>
      </c>
      <c r="S1242" s="491" t="s">
        <v>2898</v>
      </c>
      <c r="T1242" s="491" t="s">
        <v>2898</v>
      </c>
      <c r="U1242" s="491" t="s">
        <v>2898</v>
      </c>
      <c r="V1242" s="491" t="s">
        <v>2898</v>
      </c>
      <c r="W1242" s="491" t="s">
        <v>2898</v>
      </c>
      <c r="X1242" s="491" t="s">
        <v>2898</v>
      </c>
      <c r="Y1242" s="491" t="s">
        <v>2898</v>
      </c>
      <c r="Z1242" s="491" t="s">
        <v>2898</v>
      </c>
      <c r="AA1242" s="491" t="s">
        <v>2898</v>
      </c>
      <c r="AB1242" s="491" t="s">
        <v>2898</v>
      </c>
      <c r="AC1242" s="491" t="s">
        <v>2898</v>
      </c>
      <c r="AD1242" s="491" t="s">
        <v>2898</v>
      </c>
      <c r="AE1242" s="491" t="s">
        <v>2898</v>
      </c>
      <c r="AF1242" s="491" t="s">
        <v>2898</v>
      </c>
      <c r="AG1242" s="491" t="s">
        <v>2898</v>
      </c>
      <c r="AH1242" s="491" t="s">
        <v>2898</v>
      </c>
      <c r="AI1242" s="491" t="s">
        <v>2898</v>
      </c>
      <c r="AJ1242" s="491" t="s">
        <v>2898</v>
      </c>
      <c r="AK1242" s="491" t="s">
        <v>2898</v>
      </c>
      <c r="AL1242" s="491" t="s">
        <v>2898</v>
      </c>
      <c r="AM1242" s="491" t="s">
        <v>2898</v>
      </c>
      <c r="AN1242" s="301"/>
      <c r="AO1242" s="301"/>
      <c r="AP1242" s="301"/>
      <c r="AQ1242" s="301"/>
      <c r="AR1242" s="301"/>
      <c r="AS1242" s="301"/>
      <c r="AT1242" s="301"/>
      <c r="AU1242" s="301"/>
      <c r="AV1242" s="301"/>
      <c r="AW1242" s="301"/>
      <c r="AX1242" s="301"/>
      <c r="AY1242" s="301"/>
    </row>
    <row r="1243" spans="2:51" customFormat="1" hidden="1" outlineLevel="1" x14ac:dyDescent="0.3">
      <c r="B1243" s="701" t="s">
        <v>383</v>
      </c>
      <c r="C1243" s="697" t="s">
        <v>384</v>
      </c>
      <c r="D1243" s="301"/>
      <c r="E1243" s="490" t="s">
        <v>4203</v>
      </c>
      <c r="F1243" s="491" t="s">
        <v>2898</v>
      </c>
      <c r="G1243" s="491" t="s">
        <v>2898</v>
      </c>
      <c r="H1243" s="491" t="s">
        <v>2898</v>
      </c>
      <c r="I1243" s="491" t="s">
        <v>2898</v>
      </c>
      <c r="J1243" s="491" t="s">
        <v>2898</v>
      </c>
      <c r="K1243" s="491" t="s">
        <v>2898</v>
      </c>
      <c r="L1243" s="491" t="s">
        <v>2898</v>
      </c>
      <c r="M1243" s="491" t="s">
        <v>2898</v>
      </c>
      <c r="N1243" s="491" t="s">
        <v>2898</v>
      </c>
      <c r="O1243" s="491" t="s">
        <v>2898</v>
      </c>
      <c r="P1243" s="491" t="s">
        <v>2898</v>
      </c>
      <c r="Q1243" s="491" t="s">
        <v>2898</v>
      </c>
      <c r="R1243" s="491" t="s">
        <v>2898</v>
      </c>
      <c r="S1243" s="491" t="s">
        <v>2898</v>
      </c>
      <c r="T1243" s="491" t="s">
        <v>2898</v>
      </c>
      <c r="U1243" s="491" t="s">
        <v>2898</v>
      </c>
      <c r="V1243" s="491" t="s">
        <v>2898</v>
      </c>
      <c r="W1243" s="491" t="s">
        <v>2898</v>
      </c>
      <c r="X1243" s="491" t="s">
        <v>2898</v>
      </c>
      <c r="Y1243" s="491" t="s">
        <v>2898</v>
      </c>
      <c r="Z1243" s="491" t="s">
        <v>2898</v>
      </c>
      <c r="AA1243" s="491" t="s">
        <v>2898</v>
      </c>
      <c r="AB1243" s="491" t="s">
        <v>2898</v>
      </c>
      <c r="AC1243" s="491" t="s">
        <v>2898</v>
      </c>
      <c r="AD1243" s="491" t="s">
        <v>2898</v>
      </c>
      <c r="AE1243" s="491" t="s">
        <v>2898</v>
      </c>
      <c r="AF1243" s="491" t="s">
        <v>2898</v>
      </c>
      <c r="AG1243" s="491" t="s">
        <v>2898</v>
      </c>
      <c r="AH1243" s="491" t="s">
        <v>2898</v>
      </c>
      <c r="AI1243" s="491" t="s">
        <v>2898</v>
      </c>
      <c r="AJ1243" s="491" t="s">
        <v>2898</v>
      </c>
      <c r="AK1243" s="491" t="s">
        <v>2898</v>
      </c>
      <c r="AL1243" s="491" t="s">
        <v>2898</v>
      </c>
      <c r="AM1243" s="491" t="s">
        <v>2898</v>
      </c>
      <c r="AN1243" s="301"/>
      <c r="AO1243" s="301"/>
      <c r="AP1243" s="301"/>
      <c r="AQ1243" s="301"/>
      <c r="AR1243" s="301"/>
      <c r="AS1243" s="301"/>
      <c r="AT1243" s="301"/>
      <c r="AU1243" s="301"/>
      <c r="AV1243" s="301"/>
      <c r="AW1243" s="301"/>
      <c r="AX1243" s="301"/>
      <c r="AY1243" s="301"/>
    </row>
    <row r="1244" spans="2:51" customFormat="1" hidden="1" outlineLevel="1" x14ac:dyDescent="0.3">
      <c r="B1244" s="701" t="s">
        <v>385</v>
      </c>
      <c r="C1244" s="697" t="s">
        <v>386</v>
      </c>
      <c r="D1244" s="301"/>
      <c r="E1244" s="490" t="s">
        <v>4204</v>
      </c>
      <c r="F1244" s="491" t="s">
        <v>2898</v>
      </c>
      <c r="G1244" s="491" t="s">
        <v>2898</v>
      </c>
      <c r="H1244" s="491" t="s">
        <v>2898</v>
      </c>
      <c r="I1244" s="491" t="s">
        <v>2898</v>
      </c>
      <c r="J1244" s="491" t="s">
        <v>2898</v>
      </c>
      <c r="K1244" s="491" t="s">
        <v>2898</v>
      </c>
      <c r="L1244" s="491" t="s">
        <v>2898</v>
      </c>
      <c r="M1244" s="491" t="s">
        <v>2898</v>
      </c>
      <c r="N1244" s="491" t="s">
        <v>2898</v>
      </c>
      <c r="O1244" s="491" t="s">
        <v>2898</v>
      </c>
      <c r="P1244" s="491" t="s">
        <v>2898</v>
      </c>
      <c r="Q1244" s="491" t="s">
        <v>2898</v>
      </c>
      <c r="R1244" s="491" t="s">
        <v>2898</v>
      </c>
      <c r="S1244" s="491" t="s">
        <v>2898</v>
      </c>
      <c r="T1244" s="491" t="s">
        <v>2898</v>
      </c>
      <c r="U1244" s="491" t="s">
        <v>2898</v>
      </c>
      <c r="V1244" s="491" t="s">
        <v>2898</v>
      </c>
      <c r="W1244" s="491" t="s">
        <v>2898</v>
      </c>
      <c r="X1244" s="491" t="s">
        <v>2898</v>
      </c>
      <c r="Y1244" s="491" t="s">
        <v>2898</v>
      </c>
      <c r="Z1244" s="491" t="s">
        <v>2898</v>
      </c>
      <c r="AA1244" s="491" t="s">
        <v>2898</v>
      </c>
      <c r="AB1244" s="491" t="s">
        <v>2898</v>
      </c>
      <c r="AC1244" s="491" t="s">
        <v>2898</v>
      </c>
      <c r="AD1244" s="491" t="s">
        <v>2898</v>
      </c>
      <c r="AE1244" s="491" t="s">
        <v>2898</v>
      </c>
      <c r="AF1244" s="491" t="s">
        <v>2898</v>
      </c>
      <c r="AG1244" s="491" t="s">
        <v>2898</v>
      </c>
      <c r="AH1244" s="491" t="s">
        <v>2898</v>
      </c>
      <c r="AI1244" s="491" t="s">
        <v>2898</v>
      </c>
      <c r="AJ1244" s="491" t="s">
        <v>2898</v>
      </c>
      <c r="AK1244" s="491" t="s">
        <v>2898</v>
      </c>
      <c r="AL1244" s="491" t="s">
        <v>2898</v>
      </c>
      <c r="AM1244" s="491" t="s">
        <v>2898</v>
      </c>
      <c r="AN1244" s="301"/>
      <c r="AO1244" s="301"/>
      <c r="AP1244" s="301"/>
      <c r="AQ1244" s="301"/>
      <c r="AR1244" s="301"/>
      <c r="AS1244" s="301"/>
      <c r="AT1244" s="301"/>
      <c r="AU1244" s="301"/>
      <c r="AV1244" s="301"/>
      <c r="AW1244" s="301"/>
      <c r="AX1244" s="301"/>
      <c r="AY1244" s="301"/>
    </row>
    <row r="1245" spans="2:51" customFormat="1" hidden="1" outlineLevel="1" x14ac:dyDescent="0.3">
      <c r="B1245" s="701" t="s">
        <v>387</v>
      </c>
      <c r="C1245" s="697" t="s">
        <v>388</v>
      </c>
      <c r="D1245" s="301"/>
      <c r="E1245" s="490" t="s">
        <v>4205</v>
      </c>
      <c r="F1245" s="491" t="s">
        <v>2898</v>
      </c>
      <c r="G1245" s="491" t="s">
        <v>2898</v>
      </c>
      <c r="H1245" s="491" t="s">
        <v>2898</v>
      </c>
      <c r="I1245" s="491" t="s">
        <v>2898</v>
      </c>
      <c r="J1245" s="491" t="s">
        <v>2898</v>
      </c>
      <c r="K1245" s="491" t="s">
        <v>2898</v>
      </c>
      <c r="L1245" s="491" t="s">
        <v>2898</v>
      </c>
      <c r="M1245" s="491" t="s">
        <v>2898</v>
      </c>
      <c r="N1245" s="491" t="s">
        <v>2898</v>
      </c>
      <c r="O1245" s="491" t="s">
        <v>2898</v>
      </c>
      <c r="P1245" s="491" t="s">
        <v>2898</v>
      </c>
      <c r="Q1245" s="491" t="s">
        <v>2898</v>
      </c>
      <c r="R1245" s="491" t="s">
        <v>2898</v>
      </c>
      <c r="S1245" s="491" t="s">
        <v>2898</v>
      </c>
      <c r="T1245" s="491" t="s">
        <v>2898</v>
      </c>
      <c r="U1245" s="491" t="s">
        <v>2898</v>
      </c>
      <c r="V1245" s="491" t="s">
        <v>2898</v>
      </c>
      <c r="W1245" s="491" t="s">
        <v>2898</v>
      </c>
      <c r="X1245" s="491" t="s">
        <v>2898</v>
      </c>
      <c r="Y1245" s="491" t="s">
        <v>2898</v>
      </c>
      <c r="Z1245" s="491" t="s">
        <v>2898</v>
      </c>
      <c r="AA1245" s="491" t="s">
        <v>2898</v>
      </c>
      <c r="AB1245" s="491" t="s">
        <v>2898</v>
      </c>
      <c r="AC1245" s="491" t="s">
        <v>2898</v>
      </c>
      <c r="AD1245" s="491" t="s">
        <v>2898</v>
      </c>
      <c r="AE1245" s="491" t="s">
        <v>2898</v>
      </c>
      <c r="AF1245" s="491" t="s">
        <v>2898</v>
      </c>
      <c r="AG1245" s="491" t="s">
        <v>2898</v>
      </c>
      <c r="AH1245" s="491" t="s">
        <v>2898</v>
      </c>
      <c r="AI1245" s="491" t="s">
        <v>2898</v>
      </c>
      <c r="AJ1245" s="491" t="s">
        <v>2898</v>
      </c>
      <c r="AK1245" s="491" t="s">
        <v>2898</v>
      </c>
      <c r="AL1245" s="491" t="s">
        <v>2898</v>
      </c>
      <c r="AM1245" s="491" t="s">
        <v>2898</v>
      </c>
      <c r="AN1245" s="301"/>
      <c r="AO1245" s="301"/>
      <c r="AP1245" s="301"/>
      <c r="AQ1245" s="301"/>
      <c r="AR1245" s="301"/>
      <c r="AS1245" s="301"/>
      <c r="AT1245" s="301"/>
      <c r="AU1245" s="301"/>
      <c r="AV1245" s="301"/>
      <c r="AW1245" s="301"/>
      <c r="AX1245" s="301"/>
      <c r="AY1245" s="301"/>
    </row>
    <row r="1246" spans="2:51" customFormat="1" hidden="1" outlineLevel="1" x14ac:dyDescent="0.3">
      <c r="B1246" s="701">
        <v>6</v>
      </c>
      <c r="C1246" s="697" t="s">
        <v>479</v>
      </c>
      <c r="D1246" s="301"/>
      <c r="E1246" s="490" t="s">
        <v>4206</v>
      </c>
      <c r="F1246" s="491" t="s">
        <v>2898</v>
      </c>
      <c r="G1246" s="491" t="s">
        <v>2898</v>
      </c>
      <c r="H1246" s="491" t="s">
        <v>2898</v>
      </c>
      <c r="I1246" s="491" t="s">
        <v>2898</v>
      </c>
      <c r="J1246" s="491" t="s">
        <v>2898</v>
      </c>
      <c r="K1246" s="491" t="s">
        <v>2898</v>
      </c>
      <c r="L1246" s="491" t="s">
        <v>2898</v>
      </c>
      <c r="M1246" s="491" t="s">
        <v>2898</v>
      </c>
      <c r="N1246" s="491" t="s">
        <v>2898</v>
      </c>
      <c r="O1246" s="491" t="s">
        <v>2898</v>
      </c>
      <c r="P1246" s="491" t="s">
        <v>2898</v>
      </c>
      <c r="Q1246" s="491" t="s">
        <v>2898</v>
      </c>
      <c r="R1246" s="491" t="s">
        <v>2898</v>
      </c>
      <c r="S1246" s="491" t="s">
        <v>2898</v>
      </c>
      <c r="T1246" s="491" t="s">
        <v>2898</v>
      </c>
      <c r="U1246" s="491" t="s">
        <v>2898</v>
      </c>
      <c r="V1246" s="491" t="s">
        <v>2898</v>
      </c>
      <c r="W1246" s="491" t="s">
        <v>2898</v>
      </c>
      <c r="X1246" s="491" t="s">
        <v>2898</v>
      </c>
      <c r="Y1246" s="491" t="s">
        <v>2898</v>
      </c>
      <c r="Z1246" s="491" t="s">
        <v>2898</v>
      </c>
      <c r="AA1246" s="491" t="s">
        <v>2898</v>
      </c>
      <c r="AB1246" s="491" t="s">
        <v>2898</v>
      </c>
      <c r="AC1246" s="491" t="s">
        <v>2898</v>
      </c>
      <c r="AD1246" s="491" t="s">
        <v>2898</v>
      </c>
      <c r="AE1246" s="491" t="s">
        <v>2898</v>
      </c>
      <c r="AF1246" s="491" t="s">
        <v>2898</v>
      </c>
      <c r="AG1246" s="491" t="s">
        <v>2898</v>
      </c>
      <c r="AH1246" s="491" t="s">
        <v>2898</v>
      </c>
      <c r="AI1246" s="491" t="s">
        <v>2898</v>
      </c>
      <c r="AJ1246" s="491" t="s">
        <v>2898</v>
      </c>
      <c r="AK1246" s="491" t="s">
        <v>2898</v>
      </c>
      <c r="AL1246" s="491" t="s">
        <v>2898</v>
      </c>
      <c r="AM1246" s="491" t="s">
        <v>2898</v>
      </c>
      <c r="AN1246" s="301"/>
      <c r="AO1246" s="301"/>
      <c r="AP1246" s="301"/>
      <c r="AQ1246" s="301"/>
      <c r="AR1246" s="301"/>
      <c r="AS1246" s="301"/>
      <c r="AT1246" s="301"/>
      <c r="AU1246" s="301"/>
      <c r="AV1246" s="301"/>
      <c r="AW1246" s="301"/>
      <c r="AX1246" s="301"/>
      <c r="AY1246" s="301"/>
    </row>
    <row r="1247" spans="2:51" customFormat="1" hidden="1" outlineLevel="1" x14ac:dyDescent="0.3">
      <c r="B1247" s="702"/>
      <c r="C1247" s="703" t="s">
        <v>202</v>
      </c>
      <c r="D1247" s="301"/>
      <c r="E1247" s="490" t="s">
        <v>4207</v>
      </c>
      <c r="F1247" s="491" t="s">
        <v>2898</v>
      </c>
      <c r="G1247" s="491" t="s">
        <v>2898</v>
      </c>
      <c r="H1247" s="491" t="s">
        <v>2898</v>
      </c>
      <c r="I1247" s="491" t="s">
        <v>2898</v>
      </c>
      <c r="J1247" s="491" t="s">
        <v>2898</v>
      </c>
      <c r="K1247" s="491" t="s">
        <v>2898</v>
      </c>
      <c r="L1247" s="491" t="s">
        <v>2898</v>
      </c>
      <c r="M1247" s="491" t="s">
        <v>2898</v>
      </c>
      <c r="N1247" s="491" t="s">
        <v>2898</v>
      </c>
      <c r="O1247" s="491" t="s">
        <v>2898</v>
      </c>
      <c r="P1247" s="491" t="s">
        <v>2898</v>
      </c>
      <c r="Q1247" s="491" t="s">
        <v>2898</v>
      </c>
      <c r="R1247" s="491" t="s">
        <v>2898</v>
      </c>
      <c r="S1247" s="491" t="s">
        <v>2898</v>
      </c>
      <c r="T1247" s="491" t="s">
        <v>2898</v>
      </c>
      <c r="U1247" s="491" t="s">
        <v>2898</v>
      </c>
      <c r="V1247" s="491" t="s">
        <v>2898</v>
      </c>
      <c r="W1247" s="491" t="s">
        <v>2898</v>
      </c>
      <c r="X1247" s="491" t="s">
        <v>2898</v>
      </c>
      <c r="Y1247" s="491" t="s">
        <v>2898</v>
      </c>
      <c r="Z1247" s="491" t="s">
        <v>2898</v>
      </c>
      <c r="AA1247" s="491" t="s">
        <v>2898</v>
      </c>
      <c r="AB1247" s="491" t="s">
        <v>2898</v>
      </c>
      <c r="AC1247" s="491" t="s">
        <v>2898</v>
      </c>
      <c r="AD1247" s="491" t="s">
        <v>2898</v>
      </c>
      <c r="AE1247" s="491" t="s">
        <v>2898</v>
      </c>
      <c r="AF1247" s="491" t="s">
        <v>2898</v>
      </c>
      <c r="AG1247" s="491" t="s">
        <v>2898</v>
      </c>
      <c r="AH1247" s="491" t="s">
        <v>2898</v>
      </c>
      <c r="AI1247" s="491" t="s">
        <v>2898</v>
      </c>
      <c r="AJ1247" s="491" t="s">
        <v>2898</v>
      </c>
      <c r="AK1247" s="491" t="s">
        <v>2898</v>
      </c>
      <c r="AL1247" s="491" t="s">
        <v>2898</v>
      </c>
      <c r="AM1247" s="491" t="s">
        <v>2898</v>
      </c>
      <c r="AN1247" s="301"/>
      <c r="AO1247" s="301"/>
      <c r="AP1247" s="301"/>
      <c r="AQ1247" s="301"/>
      <c r="AR1247" s="301"/>
      <c r="AS1247" s="301"/>
      <c r="AT1247" s="301"/>
      <c r="AU1247" s="301"/>
      <c r="AV1247" s="301"/>
      <c r="AW1247" s="301"/>
      <c r="AX1247" s="301"/>
      <c r="AY1247" s="301"/>
    </row>
    <row r="1248" spans="2:51" customFormat="1" collapsed="1" x14ac:dyDescent="0.3">
      <c r="B1248" s="667" t="s">
        <v>2986</v>
      </c>
      <c r="C1248" s="705"/>
      <c r="D1248" s="301"/>
      <c r="E1248" s="301"/>
      <c r="F1248" s="301"/>
      <c r="G1248" s="301"/>
      <c r="H1248" s="301"/>
      <c r="I1248" s="301"/>
      <c r="J1248" s="301"/>
      <c r="K1248" s="301"/>
      <c r="L1248" s="301"/>
      <c r="M1248" s="301"/>
      <c r="N1248" s="301"/>
      <c r="O1248" s="301"/>
      <c r="P1248" s="301"/>
      <c r="Q1248" s="301"/>
      <c r="R1248" s="301"/>
      <c r="S1248" s="301"/>
      <c r="T1248" s="301"/>
      <c r="U1248" s="301"/>
      <c r="V1248" s="301"/>
      <c r="W1248" s="301"/>
      <c r="X1248" s="301"/>
      <c r="Y1248" s="301"/>
      <c r="Z1248" s="301"/>
      <c r="AA1248" s="301"/>
      <c r="AB1248" s="301"/>
      <c r="AC1248" s="301"/>
      <c r="AD1248" s="301"/>
      <c r="AE1248" s="301"/>
      <c r="AF1248" s="301"/>
      <c r="AG1248" s="301"/>
      <c r="AH1248" s="301"/>
      <c r="AI1248" s="301"/>
      <c r="AJ1248" s="301"/>
      <c r="AK1248" s="301"/>
      <c r="AL1248" s="301"/>
      <c r="AM1248" s="301"/>
      <c r="AN1248" s="301"/>
      <c r="AO1248" s="301"/>
      <c r="AP1248" s="301"/>
      <c r="AQ1248" s="301"/>
      <c r="AR1248" s="301"/>
      <c r="AS1248" s="301"/>
      <c r="AT1248" s="301"/>
      <c r="AU1248" s="301"/>
      <c r="AV1248" s="301"/>
      <c r="AW1248" s="301"/>
      <c r="AX1248" s="301"/>
      <c r="AY1248" s="301"/>
    </row>
    <row r="1249" spans="2:65" customFormat="1" x14ac:dyDescent="0.3">
      <c r="B1249" s="708" t="s">
        <v>4208</v>
      </c>
      <c r="C1249" s="708"/>
      <c r="D1249" s="301"/>
      <c r="E1249" s="301"/>
      <c r="F1249" s="301"/>
      <c r="G1249" s="301"/>
      <c r="H1249" s="301"/>
      <c r="I1249" s="301"/>
      <c r="J1249" s="301"/>
      <c r="K1249" s="301"/>
      <c r="L1249" s="301"/>
      <c r="M1249" s="301"/>
      <c r="N1249" s="301"/>
      <c r="O1249" s="301"/>
      <c r="P1249" s="301"/>
      <c r="Q1249" s="301"/>
      <c r="R1249" s="301"/>
      <c r="S1249" s="301"/>
      <c r="T1249" s="301"/>
      <c r="U1249" s="301"/>
      <c r="V1249" s="301"/>
      <c r="W1249" s="301"/>
      <c r="X1249" s="301"/>
      <c r="Y1249" s="301"/>
      <c r="Z1249" s="301"/>
      <c r="AA1249" s="301"/>
      <c r="AB1249" s="301"/>
      <c r="AC1249" s="301"/>
      <c r="AD1249" s="301"/>
      <c r="AE1249" s="301"/>
      <c r="AF1249" s="301"/>
      <c r="AG1249" s="301"/>
      <c r="AH1249" s="301"/>
      <c r="AI1249" s="301"/>
      <c r="AJ1249" s="301"/>
      <c r="AK1249" s="301"/>
      <c r="AL1249" s="301"/>
      <c r="AM1249" s="301"/>
      <c r="AN1249" s="301"/>
      <c r="AO1249" s="301"/>
      <c r="AP1249" s="301"/>
      <c r="AQ1249" s="301"/>
      <c r="AR1249" s="301"/>
      <c r="AS1249" s="301"/>
      <c r="AT1249" s="301"/>
      <c r="AU1249" s="301"/>
      <c r="AV1249" s="301"/>
      <c r="AW1249" s="301"/>
      <c r="AX1249" s="301"/>
      <c r="AY1249" s="301"/>
    </row>
    <row r="1250" spans="2:65" customFormat="1" x14ac:dyDescent="0.3">
      <c r="B1250" s="708"/>
      <c r="C1250" s="708" t="s">
        <v>475</v>
      </c>
      <c r="D1250" s="301"/>
      <c r="E1250" s="308"/>
      <c r="F1250" s="489" t="s">
        <v>233</v>
      </c>
      <c r="G1250" s="489" t="s">
        <v>234</v>
      </c>
      <c r="H1250" s="489" t="s">
        <v>235</v>
      </c>
      <c r="I1250" s="489" t="s">
        <v>236</v>
      </c>
      <c r="J1250" s="489" t="s">
        <v>237</v>
      </c>
      <c r="K1250" s="489" t="s">
        <v>238</v>
      </c>
      <c r="L1250" s="489" t="s">
        <v>239</v>
      </c>
      <c r="M1250" s="489" t="s">
        <v>240</v>
      </c>
      <c r="N1250" s="489" t="s">
        <v>241</v>
      </c>
      <c r="O1250" s="489" t="s">
        <v>242</v>
      </c>
      <c r="P1250" s="489" t="s">
        <v>243</v>
      </c>
      <c r="Q1250" s="489" t="s">
        <v>244</v>
      </c>
      <c r="R1250" s="489" t="s">
        <v>245</v>
      </c>
      <c r="S1250" s="489" t="s">
        <v>246</v>
      </c>
      <c r="T1250" s="489" t="s">
        <v>247</v>
      </c>
      <c r="U1250" s="489" t="s">
        <v>248</v>
      </c>
      <c r="V1250" s="489" t="s">
        <v>249</v>
      </c>
      <c r="W1250" s="489" t="s">
        <v>250</v>
      </c>
      <c r="X1250" s="489" t="s">
        <v>251</v>
      </c>
      <c r="Y1250" s="489" t="s">
        <v>252</v>
      </c>
      <c r="Z1250" s="489" t="s">
        <v>253</v>
      </c>
      <c r="AA1250" s="489" t="s">
        <v>254</v>
      </c>
      <c r="AB1250" s="489" t="s">
        <v>255</v>
      </c>
      <c r="AC1250" s="489" t="s">
        <v>256</v>
      </c>
      <c r="AD1250" s="489" t="s">
        <v>257</v>
      </c>
      <c r="AE1250" s="489" t="s">
        <v>258</v>
      </c>
      <c r="AF1250" s="489" t="s">
        <v>259</v>
      </c>
      <c r="AG1250" s="489" t="s">
        <v>260</v>
      </c>
      <c r="AH1250" s="489" t="s">
        <v>261</v>
      </c>
      <c r="AI1250" s="489" t="s">
        <v>262</v>
      </c>
      <c r="AJ1250" s="489" t="s">
        <v>263</v>
      </c>
      <c r="AK1250" s="489" t="s">
        <v>264</v>
      </c>
      <c r="AL1250" s="489" t="s">
        <v>265</v>
      </c>
      <c r="AM1250" s="489" t="s">
        <v>266</v>
      </c>
      <c r="AN1250" s="301"/>
      <c r="AO1250" s="301"/>
      <c r="AP1250" s="301"/>
      <c r="AQ1250" s="301"/>
      <c r="AR1250" s="301"/>
      <c r="AS1250" s="301"/>
      <c r="AT1250" s="301"/>
      <c r="AU1250" s="301"/>
      <c r="AV1250" s="301"/>
      <c r="AW1250" s="301"/>
      <c r="AX1250" s="301"/>
      <c r="AY1250" s="301"/>
    </row>
    <row r="1251" spans="2:65" customFormat="1" hidden="1" outlineLevel="1" x14ac:dyDescent="0.3">
      <c r="B1251" s="708" t="s">
        <v>321</v>
      </c>
      <c r="C1251" s="708" t="s">
        <v>322</v>
      </c>
      <c r="D1251" s="301"/>
      <c r="E1251" s="308" t="s">
        <v>4209</v>
      </c>
      <c r="F1251" s="491" t="s">
        <v>2898</v>
      </c>
      <c r="G1251" s="491" t="s">
        <v>2898</v>
      </c>
      <c r="H1251" s="491" t="s">
        <v>2898</v>
      </c>
      <c r="I1251" s="491" t="s">
        <v>2898</v>
      </c>
      <c r="J1251" s="491" t="s">
        <v>2898</v>
      </c>
      <c r="K1251" s="491" t="s">
        <v>2898</v>
      </c>
      <c r="L1251" s="491" t="s">
        <v>2898</v>
      </c>
      <c r="M1251" s="491" t="s">
        <v>2898</v>
      </c>
      <c r="N1251" s="491" t="s">
        <v>2898</v>
      </c>
      <c r="O1251" s="491" t="s">
        <v>2898</v>
      </c>
      <c r="P1251" s="491" t="s">
        <v>2898</v>
      </c>
      <c r="Q1251" s="491" t="s">
        <v>2898</v>
      </c>
      <c r="R1251" s="491" t="s">
        <v>2898</v>
      </c>
      <c r="S1251" s="491" t="s">
        <v>2898</v>
      </c>
      <c r="T1251" s="491" t="s">
        <v>2898</v>
      </c>
      <c r="U1251" s="491" t="s">
        <v>2898</v>
      </c>
      <c r="V1251" s="491" t="s">
        <v>2898</v>
      </c>
      <c r="W1251" s="491" t="s">
        <v>2898</v>
      </c>
      <c r="X1251" s="491" t="s">
        <v>2898</v>
      </c>
      <c r="Y1251" s="491" t="s">
        <v>2898</v>
      </c>
      <c r="Z1251" s="491" t="s">
        <v>2898</v>
      </c>
      <c r="AA1251" s="491" t="s">
        <v>2898</v>
      </c>
      <c r="AB1251" s="491" t="s">
        <v>2898</v>
      </c>
      <c r="AC1251" s="491" t="s">
        <v>2898</v>
      </c>
      <c r="AD1251" s="491" t="s">
        <v>2898</v>
      </c>
      <c r="AE1251" s="491" t="s">
        <v>2898</v>
      </c>
      <c r="AF1251" s="491" t="s">
        <v>2898</v>
      </c>
      <c r="AG1251" s="491" t="s">
        <v>2898</v>
      </c>
      <c r="AH1251" s="491" t="s">
        <v>2898</v>
      </c>
      <c r="AI1251" s="491" t="s">
        <v>2898</v>
      </c>
      <c r="AJ1251" s="491" t="s">
        <v>2898</v>
      </c>
      <c r="AK1251" s="491" t="s">
        <v>2898</v>
      </c>
      <c r="AL1251" s="491" t="s">
        <v>2898</v>
      </c>
      <c r="AM1251" s="491" t="s">
        <v>2898</v>
      </c>
      <c r="AN1251" s="301"/>
      <c r="AO1251" s="301"/>
      <c r="AP1251" s="301"/>
      <c r="AQ1251" s="301"/>
      <c r="AR1251" s="301"/>
      <c r="AS1251" s="301"/>
      <c r="AT1251" s="301"/>
      <c r="AU1251" s="301"/>
      <c r="AV1251" s="301"/>
      <c r="AW1251" s="301"/>
      <c r="AX1251" s="301"/>
      <c r="AY1251" s="301"/>
    </row>
    <row r="1252" spans="2:65" customFormat="1" hidden="1" outlineLevel="1" x14ac:dyDescent="0.3">
      <c r="B1252" s="708" t="s">
        <v>323</v>
      </c>
      <c r="C1252" s="708" t="s">
        <v>324</v>
      </c>
      <c r="D1252" s="301"/>
      <c r="E1252" s="308" t="s">
        <v>4210</v>
      </c>
      <c r="F1252" s="491" t="s">
        <v>2898</v>
      </c>
      <c r="G1252" s="491" t="s">
        <v>2898</v>
      </c>
      <c r="H1252" s="491" t="s">
        <v>2898</v>
      </c>
      <c r="I1252" s="491" t="s">
        <v>2898</v>
      </c>
      <c r="J1252" s="491" t="s">
        <v>2898</v>
      </c>
      <c r="K1252" s="491" t="s">
        <v>2898</v>
      </c>
      <c r="L1252" s="491" t="s">
        <v>2898</v>
      </c>
      <c r="M1252" s="491" t="s">
        <v>2898</v>
      </c>
      <c r="N1252" s="491" t="s">
        <v>2898</v>
      </c>
      <c r="O1252" s="491" t="s">
        <v>2898</v>
      </c>
      <c r="P1252" s="491" t="s">
        <v>2898</v>
      </c>
      <c r="Q1252" s="491" t="s">
        <v>2898</v>
      </c>
      <c r="R1252" s="491" t="s">
        <v>2898</v>
      </c>
      <c r="S1252" s="491" t="s">
        <v>2898</v>
      </c>
      <c r="T1252" s="491" t="s">
        <v>2898</v>
      </c>
      <c r="U1252" s="491" t="s">
        <v>2898</v>
      </c>
      <c r="V1252" s="491" t="s">
        <v>2898</v>
      </c>
      <c r="W1252" s="491" t="s">
        <v>2898</v>
      </c>
      <c r="X1252" s="491" t="s">
        <v>2898</v>
      </c>
      <c r="Y1252" s="491" t="s">
        <v>2898</v>
      </c>
      <c r="Z1252" s="491" t="s">
        <v>2898</v>
      </c>
      <c r="AA1252" s="491" t="s">
        <v>2898</v>
      </c>
      <c r="AB1252" s="491" t="s">
        <v>2898</v>
      </c>
      <c r="AC1252" s="491" t="s">
        <v>2898</v>
      </c>
      <c r="AD1252" s="491" t="s">
        <v>2898</v>
      </c>
      <c r="AE1252" s="491" t="s">
        <v>2898</v>
      </c>
      <c r="AF1252" s="491" t="s">
        <v>2898</v>
      </c>
      <c r="AG1252" s="491" t="s">
        <v>2898</v>
      </c>
      <c r="AH1252" s="491" t="s">
        <v>2898</v>
      </c>
      <c r="AI1252" s="491" t="s">
        <v>2898</v>
      </c>
      <c r="AJ1252" s="491" t="s">
        <v>2898</v>
      </c>
      <c r="AK1252" s="491" t="s">
        <v>2898</v>
      </c>
      <c r="AL1252" s="491" t="s">
        <v>2898</v>
      </c>
      <c r="AM1252" s="491" t="s">
        <v>2898</v>
      </c>
      <c r="AN1252" s="301"/>
      <c r="AO1252" s="301"/>
      <c r="AP1252" s="301"/>
      <c r="AQ1252" s="301"/>
      <c r="AR1252" s="301"/>
      <c r="AS1252" s="301"/>
      <c r="AT1252" s="301"/>
      <c r="AU1252" s="301"/>
      <c r="AV1252" s="301"/>
      <c r="AW1252" s="301"/>
      <c r="AX1252" s="301"/>
      <c r="AY1252" s="301"/>
    </row>
    <row r="1253" spans="2:65" customFormat="1" hidden="1" outlineLevel="1" x14ac:dyDescent="0.3">
      <c r="B1253" s="708" t="s">
        <v>325</v>
      </c>
      <c r="C1253" s="708" t="s">
        <v>326</v>
      </c>
      <c r="D1253" s="301"/>
      <c r="E1253" s="308" t="s">
        <v>4211</v>
      </c>
      <c r="F1253" s="491" t="s">
        <v>2898</v>
      </c>
      <c r="G1253" s="491" t="s">
        <v>2898</v>
      </c>
      <c r="H1253" s="491" t="s">
        <v>2898</v>
      </c>
      <c r="I1253" s="491" t="s">
        <v>2898</v>
      </c>
      <c r="J1253" s="491" t="s">
        <v>2898</v>
      </c>
      <c r="K1253" s="491" t="s">
        <v>2898</v>
      </c>
      <c r="L1253" s="491" t="s">
        <v>2898</v>
      </c>
      <c r="M1253" s="491" t="s">
        <v>2898</v>
      </c>
      <c r="N1253" s="491" t="s">
        <v>2898</v>
      </c>
      <c r="O1253" s="491" t="s">
        <v>2898</v>
      </c>
      <c r="P1253" s="491" t="s">
        <v>2898</v>
      </c>
      <c r="Q1253" s="491" t="s">
        <v>2898</v>
      </c>
      <c r="R1253" s="491" t="s">
        <v>2898</v>
      </c>
      <c r="S1253" s="491" t="s">
        <v>2898</v>
      </c>
      <c r="T1253" s="491" t="s">
        <v>2898</v>
      </c>
      <c r="U1253" s="491" t="s">
        <v>2898</v>
      </c>
      <c r="V1253" s="491" t="s">
        <v>2898</v>
      </c>
      <c r="W1253" s="491" t="s">
        <v>2898</v>
      </c>
      <c r="X1253" s="491" t="s">
        <v>2898</v>
      </c>
      <c r="Y1253" s="491" t="s">
        <v>2898</v>
      </c>
      <c r="Z1253" s="491" t="s">
        <v>2898</v>
      </c>
      <c r="AA1253" s="491" t="s">
        <v>2898</v>
      </c>
      <c r="AB1253" s="491" t="s">
        <v>2898</v>
      </c>
      <c r="AC1253" s="491" t="s">
        <v>2898</v>
      </c>
      <c r="AD1253" s="491" t="s">
        <v>2898</v>
      </c>
      <c r="AE1253" s="491" t="s">
        <v>2898</v>
      </c>
      <c r="AF1253" s="491" t="s">
        <v>2898</v>
      </c>
      <c r="AG1253" s="491" t="s">
        <v>2898</v>
      </c>
      <c r="AH1253" s="491" t="s">
        <v>2898</v>
      </c>
      <c r="AI1253" s="491" t="s">
        <v>2898</v>
      </c>
      <c r="AJ1253" s="491" t="s">
        <v>2898</v>
      </c>
      <c r="AK1253" s="491" t="s">
        <v>2898</v>
      </c>
      <c r="AL1253" s="491" t="s">
        <v>2898</v>
      </c>
      <c r="AM1253" s="491" t="s">
        <v>2898</v>
      </c>
      <c r="AN1253" s="301"/>
      <c r="AO1253" s="301"/>
      <c r="AP1253" s="301"/>
      <c r="AQ1253" s="301"/>
      <c r="AR1253" s="301"/>
      <c r="AS1253" s="301"/>
      <c r="AT1253" s="301"/>
      <c r="AU1253" s="301"/>
      <c r="AV1253" s="301"/>
      <c r="AW1253" s="301"/>
      <c r="AX1253" s="301"/>
      <c r="AY1253" s="301"/>
    </row>
    <row r="1254" spans="2:65" customFormat="1" hidden="1" outlineLevel="1" x14ac:dyDescent="0.3">
      <c r="B1254" s="708" t="s">
        <v>327</v>
      </c>
      <c r="C1254" s="708" t="s">
        <v>328</v>
      </c>
      <c r="D1254" s="301"/>
      <c r="E1254" s="308" t="s">
        <v>4212</v>
      </c>
      <c r="F1254" s="491" t="s">
        <v>2898</v>
      </c>
      <c r="G1254" s="491" t="s">
        <v>2898</v>
      </c>
      <c r="H1254" s="491" t="s">
        <v>2898</v>
      </c>
      <c r="I1254" s="491" t="s">
        <v>2898</v>
      </c>
      <c r="J1254" s="491" t="s">
        <v>2898</v>
      </c>
      <c r="K1254" s="491" t="s">
        <v>2898</v>
      </c>
      <c r="L1254" s="491" t="s">
        <v>2898</v>
      </c>
      <c r="M1254" s="491" t="s">
        <v>2898</v>
      </c>
      <c r="N1254" s="491" t="s">
        <v>2898</v>
      </c>
      <c r="O1254" s="491" t="s">
        <v>2898</v>
      </c>
      <c r="P1254" s="491" t="s">
        <v>2898</v>
      </c>
      <c r="Q1254" s="491" t="s">
        <v>2898</v>
      </c>
      <c r="R1254" s="491" t="s">
        <v>2898</v>
      </c>
      <c r="S1254" s="491" t="s">
        <v>2898</v>
      </c>
      <c r="T1254" s="491" t="s">
        <v>2898</v>
      </c>
      <c r="U1254" s="491" t="s">
        <v>2898</v>
      </c>
      <c r="V1254" s="491" t="s">
        <v>2898</v>
      </c>
      <c r="W1254" s="491" t="s">
        <v>2898</v>
      </c>
      <c r="X1254" s="491" t="s">
        <v>2898</v>
      </c>
      <c r="Y1254" s="491" t="s">
        <v>2898</v>
      </c>
      <c r="Z1254" s="491" t="s">
        <v>2898</v>
      </c>
      <c r="AA1254" s="491" t="s">
        <v>2898</v>
      </c>
      <c r="AB1254" s="491" t="s">
        <v>2898</v>
      </c>
      <c r="AC1254" s="491" t="s">
        <v>2898</v>
      </c>
      <c r="AD1254" s="491" t="s">
        <v>2898</v>
      </c>
      <c r="AE1254" s="491" t="s">
        <v>2898</v>
      </c>
      <c r="AF1254" s="491" t="s">
        <v>2898</v>
      </c>
      <c r="AG1254" s="491" t="s">
        <v>2898</v>
      </c>
      <c r="AH1254" s="491" t="s">
        <v>2898</v>
      </c>
      <c r="AI1254" s="491" t="s">
        <v>2898</v>
      </c>
      <c r="AJ1254" s="491" t="s">
        <v>2898</v>
      </c>
      <c r="AK1254" s="491" t="s">
        <v>2898</v>
      </c>
      <c r="AL1254" s="491" t="s">
        <v>2898</v>
      </c>
      <c r="AM1254" s="491" t="s">
        <v>2898</v>
      </c>
      <c r="AN1254" s="301"/>
      <c r="AO1254" s="301"/>
      <c r="AP1254" s="301"/>
      <c r="AQ1254" s="301"/>
      <c r="AR1254" s="301"/>
      <c r="AS1254" s="301"/>
      <c r="AT1254" s="301"/>
      <c r="AU1254" s="301"/>
      <c r="AV1254" s="301"/>
      <c r="AW1254" s="301"/>
      <c r="AX1254" s="301"/>
      <c r="AY1254" s="301"/>
    </row>
    <row r="1255" spans="2:65" customFormat="1" hidden="1" outlineLevel="1" x14ac:dyDescent="0.3">
      <c r="B1255" s="708" t="s">
        <v>329</v>
      </c>
      <c r="C1255" s="708" t="s">
        <v>330</v>
      </c>
      <c r="D1255" s="301"/>
      <c r="E1255" s="308" t="s">
        <v>4213</v>
      </c>
      <c r="F1255" s="491" t="s">
        <v>2898</v>
      </c>
      <c r="G1255" s="491" t="s">
        <v>2898</v>
      </c>
      <c r="H1255" s="491" t="s">
        <v>2898</v>
      </c>
      <c r="I1255" s="491" t="s">
        <v>2898</v>
      </c>
      <c r="J1255" s="491" t="s">
        <v>2898</v>
      </c>
      <c r="K1255" s="491" t="s">
        <v>2898</v>
      </c>
      <c r="L1255" s="491" t="s">
        <v>2898</v>
      </c>
      <c r="M1255" s="491" t="s">
        <v>2898</v>
      </c>
      <c r="N1255" s="491" t="s">
        <v>2898</v>
      </c>
      <c r="O1255" s="491" t="s">
        <v>2898</v>
      </c>
      <c r="P1255" s="491" t="s">
        <v>2898</v>
      </c>
      <c r="Q1255" s="491" t="s">
        <v>2898</v>
      </c>
      <c r="R1255" s="491" t="s">
        <v>2898</v>
      </c>
      <c r="S1255" s="491" t="s">
        <v>2898</v>
      </c>
      <c r="T1255" s="491" t="s">
        <v>2898</v>
      </c>
      <c r="U1255" s="491" t="s">
        <v>2898</v>
      </c>
      <c r="V1255" s="491" t="s">
        <v>2898</v>
      </c>
      <c r="W1255" s="491" t="s">
        <v>2898</v>
      </c>
      <c r="X1255" s="491" t="s">
        <v>2898</v>
      </c>
      <c r="Y1255" s="491" t="s">
        <v>2898</v>
      </c>
      <c r="Z1255" s="491" t="s">
        <v>2898</v>
      </c>
      <c r="AA1255" s="491" t="s">
        <v>2898</v>
      </c>
      <c r="AB1255" s="491" t="s">
        <v>2898</v>
      </c>
      <c r="AC1255" s="491" t="s">
        <v>2898</v>
      </c>
      <c r="AD1255" s="491" t="s">
        <v>2898</v>
      </c>
      <c r="AE1255" s="491" t="s">
        <v>2898</v>
      </c>
      <c r="AF1255" s="491" t="s">
        <v>2898</v>
      </c>
      <c r="AG1255" s="491" t="s">
        <v>2898</v>
      </c>
      <c r="AH1255" s="491" t="s">
        <v>2898</v>
      </c>
      <c r="AI1255" s="491" t="s">
        <v>2898</v>
      </c>
      <c r="AJ1255" s="491" t="s">
        <v>2898</v>
      </c>
      <c r="AK1255" s="491" t="s">
        <v>2898</v>
      </c>
      <c r="AL1255" s="491" t="s">
        <v>2898</v>
      </c>
      <c r="AM1255" s="491" t="s">
        <v>2898</v>
      </c>
      <c r="AN1255" s="301"/>
      <c r="AO1255" s="301"/>
      <c r="AP1255" s="301"/>
      <c r="AQ1255" s="301"/>
      <c r="AR1255" s="301"/>
      <c r="AS1255" s="301"/>
      <c r="AT1255" s="301"/>
      <c r="AU1255" s="301"/>
      <c r="AV1255" s="301"/>
      <c r="AW1255" s="301"/>
      <c r="AX1255" s="301"/>
      <c r="AY1255" s="301"/>
    </row>
    <row r="1256" spans="2:65" customFormat="1" hidden="1" outlineLevel="1" x14ac:dyDescent="0.3">
      <c r="B1256" s="708" t="s">
        <v>331</v>
      </c>
      <c r="C1256" s="708" t="s">
        <v>332</v>
      </c>
      <c r="D1256" s="301"/>
      <c r="E1256" s="308" t="s">
        <v>4214</v>
      </c>
      <c r="F1256" s="491" t="s">
        <v>2898</v>
      </c>
      <c r="G1256" s="491" t="s">
        <v>2898</v>
      </c>
      <c r="H1256" s="491" t="s">
        <v>2898</v>
      </c>
      <c r="I1256" s="491" t="s">
        <v>2898</v>
      </c>
      <c r="J1256" s="491" t="s">
        <v>2898</v>
      </c>
      <c r="K1256" s="491" t="s">
        <v>2898</v>
      </c>
      <c r="L1256" s="491" t="s">
        <v>2898</v>
      </c>
      <c r="M1256" s="491" t="s">
        <v>2898</v>
      </c>
      <c r="N1256" s="491" t="s">
        <v>2898</v>
      </c>
      <c r="O1256" s="491" t="s">
        <v>2898</v>
      </c>
      <c r="P1256" s="491" t="s">
        <v>2898</v>
      </c>
      <c r="Q1256" s="491" t="s">
        <v>2898</v>
      </c>
      <c r="R1256" s="491" t="s">
        <v>2898</v>
      </c>
      <c r="S1256" s="491" t="s">
        <v>2898</v>
      </c>
      <c r="T1256" s="491" t="s">
        <v>2898</v>
      </c>
      <c r="U1256" s="491" t="s">
        <v>2898</v>
      </c>
      <c r="V1256" s="491" t="s">
        <v>2898</v>
      </c>
      <c r="W1256" s="491" t="s">
        <v>2898</v>
      </c>
      <c r="X1256" s="491" t="s">
        <v>2898</v>
      </c>
      <c r="Y1256" s="491" t="s">
        <v>2898</v>
      </c>
      <c r="Z1256" s="491" t="s">
        <v>2898</v>
      </c>
      <c r="AA1256" s="491" t="s">
        <v>2898</v>
      </c>
      <c r="AB1256" s="491" t="s">
        <v>2898</v>
      </c>
      <c r="AC1256" s="491" t="s">
        <v>2898</v>
      </c>
      <c r="AD1256" s="491" t="s">
        <v>2898</v>
      </c>
      <c r="AE1256" s="491" t="s">
        <v>2898</v>
      </c>
      <c r="AF1256" s="491" t="s">
        <v>2898</v>
      </c>
      <c r="AG1256" s="491" t="s">
        <v>2898</v>
      </c>
      <c r="AH1256" s="491" t="s">
        <v>2898</v>
      </c>
      <c r="AI1256" s="491" t="s">
        <v>2898</v>
      </c>
      <c r="AJ1256" s="491" t="s">
        <v>2898</v>
      </c>
      <c r="AK1256" s="491" t="s">
        <v>2898</v>
      </c>
      <c r="AL1256" s="491" t="s">
        <v>2898</v>
      </c>
      <c r="AM1256" s="491" t="s">
        <v>2898</v>
      </c>
      <c r="AN1256" s="301"/>
      <c r="AO1256" s="301"/>
      <c r="AP1256" s="301"/>
      <c r="AQ1256" s="301"/>
      <c r="AR1256" s="301"/>
      <c r="AS1256" s="301"/>
      <c r="AT1256" s="301"/>
      <c r="AU1256" s="301"/>
      <c r="AV1256" s="301"/>
      <c r="AW1256" s="301"/>
      <c r="AX1256" s="301"/>
      <c r="AY1256" s="301"/>
    </row>
    <row r="1257" spans="2:65" customFormat="1" hidden="1" outlineLevel="1" x14ac:dyDescent="0.3">
      <c r="B1257" s="708" t="s">
        <v>333</v>
      </c>
      <c r="C1257" s="708" t="s">
        <v>334</v>
      </c>
      <c r="D1257" s="301"/>
      <c r="E1257" s="308" t="s">
        <v>4215</v>
      </c>
      <c r="F1257" s="491" t="s">
        <v>2898</v>
      </c>
      <c r="G1257" s="491" t="s">
        <v>2898</v>
      </c>
      <c r="H1257" s="491" t="s">
        <v>2898</v>
      </c>
      <c r="I1257" s="491" t="s">
        <v>2898</v>
      </c>
      <c r="J1257" s="491" t="s">
        <v>2898</v>
      </c>
      <c r="K1257" s="491" t="s">
        <v>2898</v>
      </c>
      <c r="L1257" s="491" t="s">
        <v>2898</v>
      </c>
      <c r="M1257" s="491" t="s">
        <v>2898</v>
      </c>
      <c r="N1257" s="491" t="s">
        <v>2898</v>
      </c>
      <c r="O1257" s="491" t="s">
        <v>2898</v>
      </c>
      <c r="P1257" s="491" t="s">
        <v>2898</v>
      </c>
      <c r="Q1257" s="491" t="s">
        <v>2898</v>
      </c>
      <c r="R1257" s="491" t="s">
        <v>2898</v>
      </c>
      <c r="S1257" s="491" t="s">
        <v>2898</v>
      </c>
      <c r="T1257" s="491" t="s">
        <v>2898</v>
      </c>
      <c r="U1257" s="491" t="s">
        <v>2898</v>
      </c>
      <c r="V1257" s="491" t="s">
        <v>2898</v>
      </c>
      <c r="W1257" s="491" t="s">
        <v>2898</v>
      </c>
      <c r="X1257" s="491" t="s">
        <v>2898</v>
      </c>
      <c r="Y1257" s="491" t="s">
        <v>2898</v>
      </c>
      <c r="Z1257" s="491" t="s">
        <v>2898</v>
      </c>
      <c r="AA1257" s="491" t="s">
        <v>2898</v>
      </c>
      <c r="AB1257" s="491" t="s">
        <v>2898</v>
      </c>
      <c r="AC1257" s="491" t="s">
        <v>2898</v>
      </c>
      <c r="AD1257" s="491" t="s">
        <v>2898</v>
      </c>
      <c r="AE1257" s="491" t="s">
        <v>2898</v>
      </c>
      <c r="AF1257" s="491" t="s">
        <v>2898</v>
      </c>
      <c r="AG1257" s="491" t="s">
        <v>2898</v>
      </c>
      <c r="AH1257" s="491" t="s">
        <v>2898</v>
      </c>
      <c r="AI1257" s="491" t="s">
        <v>2898</v>
      </c>
      <c r="AJ1257" s="491" t="s">
        <v>2898</v>
      </c>
      <c r="AK1257" s="491" t="s">
        <v>2898</v>
      </c>
      <c r="AL1257" s="491" t="s">
        <v>2898</v>
      </c>
      <c r="AM1257" s="491" t="s">
        <v>2898</v>
      </c>
      <c r="AN1257" s="301"/>
      <c r="AO1257" s="301"/>
      <c r="AP1257" s="301"/>
      <c r="AQ1257" s="301"/>
      <c r="AR1257" s="301"/>
      <c r="AS1257" s="301"/>
      <c r="AT1257" s="301"/>
      <c r="AU1257" s="301"/>
      <c r="AV1257" s="301"/>
      <c r="AW1257" s="301"/>
      <c r="AX1257" s="301"/>
      <c r="AY1257" s="301"/>
    </row>
    <row r="1258" spans="2:65" customFormat="1" hidden="1" outlineLevel="1" x14ac:dyDescent="0.3">
      <c r="B1258" s="708" t="s">
        <v>335</v>
      </c>
      <c r="C1258" s="708" t="s">
        <v>336</v>
      </c>
      <c r="D1258" s="301"/>
      <c r="E1258" s="308" t="s">
        <v>4216</v>
      </c>
      <c r="F1258" s="491" t="s">
        <v>2898</v>
      </c>
      <c r="G1258" s="491" t="s">
        <v>2898</v>
      </c>
      <c r="H1258" s="491" t="s">
        <v>2898</v>
      </c>
      <c r="I1258" s="491" t="s">
        <v>2898</v>
      </c>
      <c r="J1258" s="491" t="s">
        <v>2898</v>
      </c>
      <c r="K1258" s="491" t="s">
        <v>2898</v>
      </c>
      <c r="L1258" s="491" t="s">
        <v>2898</v>
      </c>
      <c r="M1258" s="491" t="s">
        <v>2898</v>
      </c>
      <c r="N1258" s="491" t="s">
        <v>2898</v>
      </c>
      <c r="O1258" s="491" t="s">
        <v>2898</v>
      </c>
      <c r="P1258" s="491" t="s">
        <v>2898</v>
      </c>
      <c r="Q1258" s="491" t="s">
        <v>2898</v>
      </c>
      <c r="R1258" s="491" t="s">
        <v>2898</v>
      </c>
      <c r="S1258" s="491" t="s">
        <v>2898</v>
      </c>
      <c r="T1258" s="491" t="s">
        <v>2898</v>
      </c>
      <c r="U1258" s="491" t="s">
        <v>2898</v>
      </c>
      <c r="V1258" s="491" t="s">
        <v>2898</v>
      </c>
      <c r="W1258" s="491" t="s">
        <v>2898</v>
      </c>
      <c r="X1258" s="491" t="s">
        <v>2898</v>
      </c>
      <c r="Y1258" s="491" t="s">
        <v>2898</v>
      </c>
      <c r="Z1258" s="491" t="s">
        <v>2898</v>
      </c>
      <c r="AA1258" s="491" t="s">
        <v>2898</v>
      </c>
      <c r="AB1258" s="491" t="s">
        <v>2898</v>
      </c>
      <c r="AC1258" s="491" t="s">
        <v>2898</v>
      </c>
      <c r="AD1258" s="491" t="s">
        <v>2898</v>
      </c>
      <c r="AE1258" s="491" t="s">
        <v>2898</v>
      </c>
      <c r="AF1258" s="491" t="s">
        <v>2898</v>
      </c>
      <c r="AG1258" s="491" t="s">
        <v>2898</v>
      </c>
      <c r="AH1258" s="491" t="s">
        <v>2898</v>
      </c>
      <c r="AI1258" s="491" t="s">
        <v>2898</v>
      </c>
      <c r="AJ1258" s="491" t="s">
        <v>2898</v>
      </c>
      <c r="AK1258" s="491" t="s">
        <v>2898</v>
      </c>
      <c r="AL1258" s="491" t="s">
        <v>2898</v>
      </c>
      <c r="AM1258" s="491" t="s">
        <v>2898</v>
      </c>
      <c r="AN1258" s="301"/>
      <c r="AO1258" s="301"/>
      <c r="AP1258" s="301"/>
      <c r="AQ1258" s="301"/>
      <c r="AR1258" s="301"/>
      <c r="AS1258" s="301"/>
      <c r="AT1258" s="301"/>
      <c r="AU1258" s="301"/>
      <c r="AV1258" s="301"/>
      <c r="AW1258" s="301"/>
      <c r="AX1258" s="301"/>
      <c r="AY1258" s="301"/>
    </row>
    <row r="1259" spans="2:65" customFormat="1" hidden="1" outlineLevel="1" x14ac:dyDescent="0.3">
      <c r="B1259" s="708" t="s">
        <v>337</v>
      </c>
      <c r="C1259" s="708" t="s">
        <v>338</v>
      </c>
      <c r="D1259" s="301"/>
      <c r="E1259" s="308" t="s">
        <v>4217</v>
      </c>
      <c r="F1259" s="491" t="s">
        <v>2898</v>
      </c>
      <c r="G1259" s="491" t="s">
        <v>2898</v>
      </c>
      <c r="H1259" s="491" t="s">
        <v>2898</v>
      </c>
      <c r="I1259" s="491" t="s">
        <v>2898</v>
      </c>
      <c r="J1259" s="491" t="s">
        <v>2898</v>
      </c>
      <c r="K1259" s="491" t="s">
        <v>2898</v>
      </c>
      <c r="L1259" s="491" t="s">
        <v>2898</v>
      </c>
      <c r="M1259" s="491" t="s">
        <v>2898</v>
      </c>
      <c r="N1259" s="491" t="s">
        <v>2898</v>
      </c>
      <c r="O1259" s="491" t="s">
        <v>2898</v>
      </c>
      <c r="P1259" s="491" t="s">
        <v>2898</v>
      </c>
      <c r="Q1259" s="491" t="s">
        <v>2898</v>
      </c>
      <c r="R1259" s="491" t="s">
        <v>2898</v>
      </c>
      <c r="S1259" s="491" t="s">
        <v>2898</v>
      </c>
      <c r="T1259" s="491" t="s">
        <v>2898</v>
      </c>
      <c r="U1259" s="491" t="s">
        <v>2898</v>
      </c>
      <c r="V1259" s="491" t="s">
        <v>2898</v>
      </c>
      <c r="W1259" s="491" t="s">
        <v>2898</v>
      </c>
      <c r="X1259" s="491" t="s">
        <v>2898</v>
      </c>
      <c r="Y1259" s="491" t="s">
        <v>2898</v>
      </c>
      <c r="Z1259" s="491" t="s">
        <v>2898</v>
      </c>
      <c r="AA1259" s="491" t="s">
        <v>2898</v>
      </c>
      <c r="AB1259" s="491" t="s">
        <v>2898</v>
      </c>
      <c r="AC1259" s="491" t="s">
        <v>2898</v>
      </c>
      <c r="AD1259" s="491" t="s">
        <v>2898</v>
      </c>
      <c r="AE1259" s="491" t="s">
        <v>2898</v>
      </c>
      <c r="AF1259" s="491" t="s">
        <v>2898</v>
      </c>
      <c r="AG1259" s="491" t="s">
        <v>2898</v>
      </c>
      <c r="AH1259" s="491" t="s">
        <v>2898</v>
      </c>
      <c r="AI1259" s="491" t="s">
        <v>2898</v>
      </c>
      <c r="AJ1259" s="491" t="s">
        <v>2898</v>
      </c>
      <c r="AK1259" s="491" t="s">
        <v>2898</v>
      </c>
      <c r="AL1259" s="491" t="s">
        <v>2898</v>
      </c>
      <c r="AM1259" s="491" t="s">
        <v>2898</v>
      </c>
      <c r="AN1259" s="301"/>
      <c r="AO1259" s="301"/>
      <c r="AP1259" s="301"/>
      <c r="AQ1259" s="301"/>
      <c r="AR1259" s="301"/>
      <c r="AS1259" s="301"/>
      <c r="AT1259" s="301"/>
      <c r="AU1259" s="301"/>
      <c r="AV1259" s="301"/>
      <c r="AW1259" s="301"/>
      <c r="AX1259" s="301"/>
      <c r="AY1259" s="301"/>
    </row>
    <row r="1260" spans="2:65" customFormat="1" hidden="1" outlineLevel="1" x14ac:dyDescent="0.3">
      <c r="B1260" s="708" t="s">
        <v>339</v>
      </c>
      <c r="C1260" s="708" t="s">
        <v>340</v>
      </c>
      <c r="D1260" s="301"/>
      <c r="E1260" s="308" t="s">
        <v>4218</v>
      </c>
      <c r="F1260" s="491" t="s">
        <v>2898</v>
      </c>
      <c r="G1260" s="491" t="s">
        <v>2898</v>
      </c>
      <c r="H1260" s="491" t="s">
        <v>2898</v>
      </c>
      <c r="I1260" s="491" t="s">
        <v>2898</v>
      </c>
      <c r="J1260" s="491" t="s">
        <v>2898</v>
      </c>
      <c r="K1260" s="491" t="s">
        <v>2898</v>
      </c>
      <c r="L1260" s="491" t="s">
        <v>2898</v>
      </c>
      <c r="M1260" s="491" t="s">
        <v>2898</v>
      </c>
      <c r="N1260" s="491" t="s">
        <v>2898</v>
      </c>
      <c r="O1260" s="491" t="s">
        <v>2898</v>
      </c>
      <c r="P1260" s="491" t="s">
        <v>2898</v>
      </c>
      <c r="Q1260" s="491" t="s">
        <v>2898</v>
      </c>
      <c r="R1260" s="491" t="s">
        <v>2898</v>
      </c>
      <c r="S1260" s="491" t="s">
        <v>2898</v>
      </c>
      <c r="T1260" s="491" t="s">
        <v>2898</v>
      </c>
      <c r="U1260" s="491" t="s">
        <v>2898</v>
      </c>
      <c r="V1260" s="491" t="s">
        <v>2898</v>
      </c>
      <c r="W1260" s="491" t="s">
        <v>2898</v>
      </c>
      <c r="X1260" s="491" t="s">
        <v>2898</v>
      </c>
      <c r="Y1260" s="491" t="s">
        <v>2898</v>
      </c>
      <c r="Z1260" s="491" t="s">
        <v>2898</v>
      </c>
      <c r="AA1260" s="491" t="s">
        <v>2898</v>
      </c>
      <c r="AB1260" s="491" t="s">
        <v>2898</v>
      </c>
      <c r="AC1260" s="491" t="s">
        <v>2898</v>
      </c>
      <c r="AD1260" s="491" t="s">
        <v>2898</v>
      </c>
      <c r="AE1260" s="491" t="s">
        <v>2898</v>
      </c>
      <c r="AF1260" s="491" t="s">
        <v>2898</v>
      </c>
      <c r="AG1260" s="491" t="s">
        <v>2898</v>
      </c>
      <c r="AH1260" s="491" t="s">
        <v>2898</v>
      </c>
      <c r="AI1260" s="491" t="s">
        <v>2898</v>
      </c>
      <c r="AJ1260" s="491" t="s">
        <v>2898</v>
      </c>
      <c r="AK1260" s="491" t="s">
        <v>2898</v>
      </c>
      <c r="AL1260" s="491" t="s">
        <v>2898</v>
      </c>
      <c r="AM1260" s="491" t="s">
        <v>2898</v>
      </c>
      <c r="AN1260" s="301"/>
      <c r="AO1260" s="301"/>
      <c r="AP1260" s="301"/>
      <c r="AQ1260" s="301"/>
      <c r="AR1260" s="301"/>
      <c r="AS1260" s="301"/>
      <c r="AT1260" s="301"/>
      <c r="AU1260" s="301"/>
      <c r="AV1260" s="301"/>
      <c r="AW1260" s="301"/>
      <c r="AX1260" s="301"/>
      <c r="AY1260" s="301"/>
    </row>
    <row r="1261" spans="2:65" customFormat="1" hidden="1" outlineLevel="1" x14ac:dyDescent="0.3">
      <c r="B1261" s="708" t="s">
        <v>341</v>
      </c>
      <c r="C1261" s="708" t="s">
        <v>342</v>
      </c>
      <c r="D1261" s="301"/>
      <c r="E1261" s="308" t="s">
        <v>4219</v>
      </c>
      <c r="F1261" s="491" t="s">
        <v>2898</v>
      </c>
      <c r="G1261" s="491" t="s">
        <v>2898</v>
      </c>
      <c r="H1261" s="491" t="s">
        <v>2898</v>
      </c>
      <c r="I1261" s="491" t="s">
        <v>2898</v>
      </c>
      <c r="J1261" s="491" t="s">
        <v>2898</v>
      </c>
      <c r="K1261" s="491" t="s">
        <v>2898</v>
      </c>
      <c r="L1261" s="491" t="s">
        <v>2898</v>
      </c>
      <c r="M1261" s="491" t="s">
        <v>2898</v>
      </c>
      <c r="N1261" s="491" t="s">
        <v>2898</v>
      </c>
      <c r="O1261" s="491" t="s">
        <v>2898</v>
      </c>
      <c r="P1261" s="491" t="s">
        <v>2898</v>
      </c>
      <c r="Q1261" s="491" t="s">
        <v>2898</v>
      </c>
      <c r="R1261" s="491" t="s">
        <v>2898</v>
      </c>
      <c r="S1261" s="491" t="s">
        <v>2898</v>
      </c>
      <c r="T1261" s="491" t="s">
        <v>2898</v>
      </c>
      <c r="U1261" s="491" t="s">
        <v>2898</v>
      </c>
      <c r="V1261" s="491" t="s">
        <v>2898</v>
      </c>
      <c r="W1261" s="491" t="s">
        <v>2898</v>
      </c>
      <c r="X1261" s="491" t="s">
        <v>2898</v>
      </c>
      <c r="Y1261" s="491" t="s">
        <v>2898</v>
      </c>
      <c r="Z1261" s="491" t="s">
        <v>2898</v>
      </c>
      <c r="AA1261" s="491" t="s">
        <v>2898</v>
      </c>
      <c r="AB1261" s="491" t="s">
        <v>2898</v>
      </c>
      <c r="AC1261" s="491" t="s">
        <v>2898</v>
      </c>
      <c r="AD1261" s="491" t="s">
        <v>2898</v>
      </c>
      <c r="AE1261" s="491" t="s">
        <v>2898</v>
      </c>
      <c r="AF1261" s="491" t="s">
        <v>2898</v>
      </c>
      <c r="AG1261" s="491" t="s">
        <v>2898</v>
      </c>
      <c r="AH1261" s="491" t="s">
        <v>2898</v>
      </c>
      <c r="AI1261" s="491" t="s">
        <v>2898</v>
      </c>
      <c r="AJ1261" s="491" t="s">
        <v>2898</v>
      </c>
      <c r="AK1261" s="491" t="s">
        <v>2898</v>
      </c>
      <c r="AL1261" s="491" t="s">
        <v>2898</v>
      </c>
      <c r="AM1261" s="491" t="s">
        <v>2898</v>
      </c>
      <c r="AN1261" s="301"/>
      <c r="AO1261" s="301"/>
      <c r="AP1261" s="301"/>
      <c r="AQ1261" s="301"/>
      <c r="AR1261" s="301"/>
      <c r="AS1261" s="301"/>
      <c r="AT1261" s="301"/>
      <c r="AU1261" s="301"/>
      <c r="AV1261" s="301"/>
      <c r="AW1261" s="301"/>
      <c r="AX1261" s="301"/>
      <c r="AY1261" s="301"/>
    </row>
    <row r="1262" spans="2:65" customFormat="1" ht="12" hidden="1" customHeight="1" outlineLevel="1" x14ac:dyDescent="0.3">
      <c r="B1262" s="708" t="s">
        <v>343</v>
      </c>
      <c r="C1262" s="708" t="s">
        <v>483</v>
      </c>
      <c r="D1262" s="301"/>
      <c r="E1262" s="308" t="s">
        <v>4220</v>
      </c>
      <c r="F1262" s="491" t="s">
        <v>2898</v>
      </c>
      <c r="G1262" s="491" t="s">
        <v>2898</v>
      </c>
      <c r="H1262" s="491" t="s">
        <v>2898</v>
      </c>
      <c r="I1262" s="491" t="s">
        <v>2898</v>
      </c>
      <c r="J1262" s="491" t="s">
        <v>2898</v>
      </c>
      <c r="K1262" s="491" t="s">
        <v>2898</v>
      </c>
      <c r="L1262" s="491" t="s">
        <v>2898</v>
      </c>
      <c r="M1262" s="491" t="s">
        <v>2898</v>
      </c>
      <c r="N1262" s="491" t="s">
        <v>2898</v>
      </c>
      <c r="O1262" s="491" t="s">
        <v>2898</v>
      </c>
      <c r="P1262" s="491" t="s">
        <v>2898</v>
      </c>
      <c r="Q1262" s="491" t="s">
        <v>2898</v>
      </c>
      <c r="R1262" s="491" t="s">
        <v>2898</v>
      </c>
      <c r="S1262" s="491" t="s">
        <v>2898</v>
      </c>
      <c r="T1262" s="491" t="s">
        <v>2898</v>
      </c>
      <c r="U1262" s="491" t="s">
        <v>2898</v>
      </c>
      <c r="V1262" s="491" t="s">
        <v>2898</v>
      </c>
      <c r="W1262" s="491" t="s">
        <v>2898</v>
      </c>
      <c r="X1262" s="491" t="s">
        <v>2898</v>
      </c>
      <c r="Y1262" s="491" t="s">
        <v>2898</v>
      </c>
      <c r="Z1262" s="491" t="s">
        <v>2898</v>
      </c>
      <c r="AA1262" s="491" t="s">
        <v>2898</v>
      </c>
      <c r="AB1262" s="491" t="s">
        <v>2898</v>
      </c>
      <c r="AC1262" s="491" t="s">
        <v>2898</v>
      </c>
      <c r="AD1262" s="491" t="s">
        <v>2898</v>
      </c>
      <c r="AE1262" s="491" t="s">
        <v>2898</v>
      </c>
      <c r="AF1262" s="491" t="s">
        <v>2898</v>
      </c>
      <c r="AG1262" s="491" t="s">
        <v>2898</v>
      </c>
      <c r="AH1262" s="491" t="s">
        <v>2898</v>
      </c>
      <c r="AI1262" s="491" t="s">
        <v>2898</v>
      </c>
      <c r="AJ1262" s="491" t="s">
        <v>2898</v>
      </c>
      <c r="AK1262" s="491" t="s">
        <v>2898</v>
      </c>
      <c r="AL1262" s="491" t="s">
        <v>2898</v>
      </c>
      <c r="AM1262" s="491" t="s">
        <v>2898</v>
      </c>
      <c r="AN1262" s="301"/>
      <c r="AO1262" s="301"/>
      <c r="AP1262" s="301"/>
      <c r="AQ1262" s="301"/>
      <c r="AR1262" s="301"/>
      <c r="AS1262" s="301"/>
      <c r="AT1262" s="301"/>
      <c r="AU1262" s="301"/>
      <c r="AV1262" s="301"/>
      <c r="AW1262" s="301"/>
      <c r="AX1262" s="301"/>
      <c r="AY1262" s="301"/>
    </row>
    <row r="1263" spans="2:65" ht="12" hidden="1" customHeight="1" outlineLevel="1" x14ac:dyDescent="0.3">
      <c r="B1263" s="708" t="s">
        <v>345</v>
      </c>
      <c r="C1263" s="708" t="s">
        <v>346</v>
      </c>
      <c r="E1263" s="308" t="s">
        <v>4221</v>
      </c>
      <c r="F1263" s="491" t="s">
        <v>2898</v>
      </c>
      <c r="G1263" s="491" t="s">
        <v>2898</v>
      </c>
      <c r="H1263" s="491" t="s">
        <v>2898</v>
      </c>
      <c r="I1263" s="491" t="s">
        <v>2898</v>
      </c>
      <c r="J1263" s="491" t="s">
        <v>2898</v>
      </c>
      <c r="K1263" s="491" t="s">
        <v>2898</v>
      </c>
      <c r="L1263" s="491" t="s">
        <v>2898</v>
      </c>
      <c r="M1263" s="491" t="s">
        <v>2898</v>
      </c>
      <c r="N1263" s="491" t="s">
        <v>2898</v>
      </c>
      <c r="O1263" s="491" t="s">
        <v>2898</v>
      </c>
      <c r="P1263" s="491" t="s">
        <v>2898</v>
      </c>
      <c r="Q1263" s="491" t="s">
        <v>2898</v>
      </c>
      <c r="R1263" s="491" t="s">
        <v>2898</v>
      </c>
      <c r="S1263" s="491" t="s">
        <v>2898</v>
      </c>
      <c r="T1263" s="491" t="s">
        <v>2898</v>
      </c>
      <c r="U1263" s="491" t="s">
        <v>2898</v>
      </c>
      <c r="V1263" s="491" t="s">
        <v>2898</v>
      </c>
      <c r="W1263" s="491" t="s">
        <v>2898</v>
      </c>
      <c r="X1263" s="491" t="s">
        <v>2898</v>
      </c>
      <c r="Y1263" s="491" t="s">
        <v>2898</v>
      </c>
      <c r="Z1263" s="491" t="s">
        <v>2898</v>
      </c>
      <c r="AA1263" s="491" t="s">
        <v>2898</v>
      </c>
      <c r="AB1263" s="491" t="s">
        <v>2898</v>
      </c>
      <c r="AC1263" s="491" t="s">
        <v>2898</v>
      </c>
      <c r="AD1263" s="491" t="s">
        <v>2898</v>
      </c>
      <c r="AE1263" s="491" t="s">
        <v>2898</v>
      </c>
      <c r="AF1263" s="491" t="s">
        <v>2898</v>
      </c>
      <c r="AG1263" s="491" t="s">
        <v>2898</v>
      </c>
      <c r="AH1263" s="491" t="s">
        <v>2898</v>
      </c>
      <c r="AI1263" s="491" t="s">
        <v>2898</v>
      </c>
      <c r="AJ1263" s="491" t="s">
        <v>2898</v>
      </c>
      <c r="AK1263" s="491" t="s">
        <v>2898</v>
      </c>
      <c r="AL1263" s="491" t="s">
        <v>2898</v>
      </c>
      <c r="AM1263" s="491" t="s">
        <v>2898</v>
      </c>
      <c r="AZ1263"/>
      <c r="BA1263"/>
      <c r="BB1263"/>
      <c r="BC1263"/>
      <c r="BD1263"/>
      <c r="BE1263"/>
      <c r="BF1263"/>
      <c r="BG1263"/>
      <c r="BH1263"/>
      <c r="BI1263"/>
      <c r="BJ1263"/>
      <c r="BK1263"/>
      <c r="BL1263"/>
      <c r="BM1263"/>
    </row>
    <row r="1264" spans="2:65" ht="12" hidden="1" customHeight="1" outlineLevel="1" x14ac:dyDescent="0.3">
      <c r="B1264" s="708" t="s">
        <v>347</v>
      </c>
      <c r="C1264" s="708" t="s">
        <v>348</v>
      </c>
      <c r="E1264" s="308" t="s">
        <v>4222</v>
      </c>
      <c r="F1264" s="491" t="s">
        <v>2898</v>
      </c>
      <c r="G1264" s="491" t="s">
        <v>2898</v>
      </c>
      <c r="H1264" s="491" t="s">
        <v>2898</v>
      </c>
      <c r="I1264" s="491" t="s">
        <v>2898</v>
      </c>
      <c r="J1264" s="491" t="s">
        <v>2898</v>
      </c>
      <c r="K1264" s="491" t="s">
        <v>2898</v>
      </c>
      <c r="L1264" s="491" t="s">
        <v>2898</v>
      </c>
      <c r="M1264" s="491" t="s">
        <v>2898</v>
      </c>
      <c r="N1264" s="491" t="s">
        <v>2898</v>
      </c>
      <c r="O1264" s="491" t="s">
        <v>2898</v>
      </c>
      <c r="P1264" s="491" t="s">
        <v>2898</v>
      </c>
      <c r="Q1264" s="491" t="s">
        <v>2898</v>
      </c>
      <c r="R1264" s="491" t="s">
        <v>2898</v>
      </c>
      <c r="S1264" s="491" t="s">
        <v>2898</v>
      </c>
      <c r="T1264" s="491" t="s">
        <v>2898</v>
      </c>
      <c r="U1264" s="491" t="s">
        <v>2898</v>
      </c>
      <c r="V1264" s="491" t="s">
        <v>2898</v>
      </c>
      <c r="W1264" s="491" t="s">
        <v>2898</v>
      </c>
      <c r="X1264" s="491" t="s">
        <v>2898</v>
      </c>
      <c r="Y1264" s="491" t="s">
        <v>2898</v>
      </c>
      <c r="Z1264" s="491" t="s">
        <v>2898</v>
      </c>
      <c r="AA1264" s="491" t="s">
        <v>2898</v>
      </c>
      <c r="AB1264" s="491" t="s">
        <v>2898</v>
      </c>
      <c r="AC1264" s="491" t="s">
        <v>2898</v>
      </c>
      <c r="AD1264" s="491" t="s">
        <v>2898</v>
      </c>
      <c r="AE1264" s="491" t="s">
        <v>2898</v>
      </c>
      <c r="AF1264" s="491" t="s">
        <v>2898</v>
      </c>
      <c r="AG1264" s="491" t="s">
        <v>2898</v>
      </c>
      <c r="AH1264" s="491" t="s">
        <v>2898</v>
      </c>
      <c r="AI1264" s="491" t="s">
        <v>2898</v>
      </c>
      <c r="AJ1264" s="491" t="s">
        <v>2898</v>
      </c>
      <c r="AK1264" s="491" t="s">
        <v>2898</v>
      </c>
      <c r="AL1264" s="491" t="s">
        <v>2898</v>
      </c>
      <c r="AM1264" s="491" t="s">
        <v>2898</v>
      </c>
      <c r="AZ1264"/>
      <c r="BA1264"/>
      <c r="BB1264"/>
      <c r="BC1264"/>
      <c r="BD1264"/>
      <c r="BE1264"/>
      <c r="BF1264"/>
      <c r="BG1264"/>
      <c r="BH1264"/>
      <c r="BI1264"/>
      <c r="BJ1264"/>
      <c r="BK1264"/>
      <c r="BL1264"/>
      <c r="BM1264"/>
    </row>
    <row r="1265" spans="2:65" ht="12" hidden="1" customHeight="1" outlineLevel="1" x14ac:dyDescent="0.3">
      <c r="B1265" s="708" t="s">
        <v>349</v>
      </c>
      <c r="C1265" s="708" t="s">
        <v>350</v>
      </c>
      <c r="E1265" s="308" t="s">
        <v>4223</v>
      </c>
      <c r="F1265" s="491" t="s">
        <v>2898</v>
      </c>
      <c r="G1265" s="491" t="s">
        <v>2898</v>
      </c>
      <c r="H1265" s="491" t="s">
        <v>2898</v>
      </c>
      <c r="I1265" s="491" t="s">
        <v>2898</v>
      </c>
      <c r="J1265" s="491" t="s">
        <v>2898</v>
      </c>
      <c r="K1265" s="491" t="s">
        <v>2898</v>
      </c>
      <c r="L1265" s="491" t="s">
        <v>2898</v>
      </c>
      <c r="M1265" s="491" t="s">
        <v>2898</v>
      </c>
      <c r="N1265" s="491" t="s">
        <v>2898</v>
      </c>
      <c r="O1265" s="491" t="s">
        <v>2898</v>
      </c>
      <c r="P1265" s="491" t="s">
        <v>2898</v>
      </c>
      <c r="Q1265" s="491" t="s">
        <v>2898</v>
      </c>
      <c r="R1265" s="491" t="s">
        <v>2898</v>
      </c>
      <c r="S1265" s="491" t="s">
        <v>2898</v>
      </c>
      <c r="T1265" s="491" t="s">
        <v>2898</v>
      </c>
      <c r="U1265" s="491" t="s">
        <v>2898</v>
      </c>
      <c r="V1265" s="491" t="s">
        <v>2898</v>
      </c>
      <c r="W1265" s="491" t="s">
        <v>2898</v>
      </c>
      <c r="X1265" s="491" t="s">
        <v>2898</v>
      </c>
      <c r="Y1265" s="491" t="s">
        <v>2898</v>
      </c>
      <c r="Z1265" s="491" t="s">
        <v>2898</v>
      </c>
      <c r="AA1265" s="491" t="s">
        <v>2898</v>
      </c>
      <c r="AB1265" s="491" t="s">
        <v>2898</v>
      </c>
      <c r="AC1265" s="491" t="s">
        <v>2898</v>
      </c>
      <c r="AD1265" s="491" t="s">
        <v>2898</v>
      </c>
      <c r="AE1265" s="491" t="s">
        <v>2898</v>
      </c>
      <c r="AF1265" s="491" t="s">
        <v>2898</v>
      </c>
      <c r="AG1265" s="491" t="s">
        <v>2898</v>
      </c>
      <c r="AH1265" s="491" t="s">
        <v>2898</v>
      </c>
      <c r="AI1265" s="491" t="s">
        <v>2898</v>
      </c>
      <c r="AJ1265" s="491" t="s">
        <v>2898</v>
      </c>
      <c r="AK1265" s="491" t="s">
        <v>2898</v>
      </c>
      <c r="AL1265" s="491" t="s">
        <v>2898</v>
      </c>
      <c r="AM1265" s="491" t="s">
        <v>2898</v>
      </c>
      <c r="AZ1265"/>
      <c r="BA1265"/>
      <c r="BB1265"/>
      <c r="BC1265"/>
      <c r="BD1265"/>
      <c r="BE1265"/>
      <c r="BF1265"/>
      <c r="BG1265"/>
      <c r="BH1265"/>
      <c r="BI1265"/>
      <c r="BJ1265"/>
      <c r="BK1265"/>
      <c r="BL1265"/>
      <c r="BM1265"/>
    </row>
    <row r="1266" spans="2:65" ht="12" hidden="1" customHeight="1" outlineLevel="1" x14ac:dyDescent="0.3">
      <c r="B1266" s="708" t="s">
        <v>351</v>
      </c>
      <c r="C1266" s="708" t="s">
        <v>484</v>
      </c>
      <c r="E1266" s="308" t="s">
        <v>4224</v>
      </c>
      <c r="F1266" s="491" t="s">
        <v>2898</v>
      </c>
      <c r="G1266" s="491" t="s">
        <v>2898</v>
      </c>
      <c r="H1266" s="491" t="s">
        <v>2898</v>
      </c>
      <c r="I1266" s="491" t="s">
        <v>2898</v>
      </c>
      <c r="J1266" s="491" t="s">
        <v>2898</v>
      </c>
      <c r="K1266" s="491" t="s">
        <v>2898</v>
      </c>
      <c r="L1266" s="491" t="s">
        <v>2898</v>
      </c>
      <c r="M1266" s="491" t="s">
        <v>2898</v>
      </c>
      <c r="N1266" s="491" t="s">
        <v>2898</v>
      </c>
      <c r="O1266" s="491" t="s">
        <v>2898</v>
      </c>
      <c r="P1266" s="491" t="s">
        <v>2898</v>
      </c>
      <c r="Q1266" s="491" t="s">
        <v>2898</v>
      </c>
      <c r="R1266" s="491" t="s">
        <v>2898</v>
      </c>
      <c r="S1266" s="491" t="s">
        <v>2898</v>
      </c>
      <c r="T1266" s="491" t="s">
        <v>2898</v>
      </c>
      <c r="U1266" s="491" t="s">
        <v>2898</v>
      </c>
      <c r="V1266" s="491" t="s">
        <v>2898</v>
      </c>
      <c r="W1266" s="491" t="s">
        <v>2898</v>
      </c>
      <c r="X1266" s="491" t="s">
        <v>2898</v>
      </c>
      <c r="Y1266" s="491" t="s">
        <v>2898</v>
      </c>
      <c r="Z1266" s="491" t="s">
        <v>2898</v>
      </c>
      <c r="AA1266" s="491" t="s">
        <v>2898</v>
      </c>
      <c r="AB1266" s="491" t="s">
        <v>2898</v>
      </c>
      <c r="AC1266" s="491" t="s">
        <v>2898</v>
      </c>
      <c r="AD1266" s="491" t="s">
        <v>2898</v>
      </c>
      <c r="AE1266" s="491" t="s">
        <v>2898</v>
      </c>
      <c r="AF1266" s="491" t="s">
        <v>2898</v>
      </c>
      <c r="AG1266" s="491" t="s">
        <v>2898</v>
      </c>
      <c r="AH1266" s="491" t="s">
        <v>2898</v>
      </c>
      <c r="AI1266" s="491" t="s">
        <v>2898</v>
      </c>
      <c r="AJ1266" s="491" t="s">
        <v>2898</v>
      </c>
      <c r="AK1266" s="491" t="s">
        <v>2898</v>
      </c>
      <c r="AL1266" s="491" t="s">
        <v>2898</v>
      </c>
      <c r="AM1266" s="491" t="s">
        <v>2898</v>
      </c>
      <c r="AZ1266"/>
      <c r="BA1266"/>
      <c r="BB1266"/>
      <c r="BC1266"/>
      <c r="BD1266"/>
      <c r="BE1266"/>
      <c r="BF1266"/>
      <c r="BG1266"/>
      <c r="BH1266"/>
      <c r="BI1266"/>
      <c r="BJ1266"/>
      <c r="BK1266"/>
      <c r="BL1266"/>
      <c r="BM1266"/>
    </row>
    <row r="1267" spans="2:65" ht="12" hidden="1" customHeight="1" outlineLevel="1" x14ac:dyDescent="0.3">
      <c r="B1267" s="708" t="s">
        <v>353</v>
      </c>
      <c r="C1267" s="708" t="s">
        <v>354</v>
      </c>
      <c r="E1267" s="308" t="s">
        <v>4225</v>
      </c>
      <c r="F1267" s="491" t="s">
        <v>2898</v>
      </c>
      <c r="G1267" s="491" t="s">
        <v>2898</v>
      </c>
      <c r="H1267" s="491" t="s">
        <v>2898</v>
      </c>
      <c r="I1267" s="491" t="s">
        <v>2898</v>
      </c>
      <c r="J1267" s="491" t="s">
        <v>2898</v>
      </c>
      <c r="K1267" s="491" t="s">
        <v>2898</v>
      </c>
      <c r="L1267" s="491" t="s">
        <v>2898</v>
      </c>
      <c r="M1267" s="491" t="s">
        <v>2898</v>
      </c>
      <c r="N1267" s="491" t="s">
        <v>2898</v>
      </c>
      <c r="O1267" s="491" t="s">
        <v>2898</v>
      </c>
      <c r="P1267" s="491" t="s">
        <v>2898</v>
      </c>
      <c r="Q1267" s="491" t="s">
        <v>2898</v>
      </c>
      <c r="R1267" s="491" t="s">
        <v>2898</v>
      </c>
      <c r="S1267" s="491" t="s">
        <v>2898</v>
      </c>
      <c r="T1267" s="491" t="s">
        <v>2898</v>
      </c>
      <c r="U1267" s="491" t="s">
        <v>2898</v>
      </c>
      <c r="V1267" s="491" t="s">
        <v>2898</v>
      </c>
      <c r="W1267" s="491" t="s">
        <v>2898</v>
      </c>
      <c r="X1267" s="491" t="s">
        <v>2898</v>
      </c>
      <c r="Y1267" s="491" t="s">
        <v>2898</v>
      </c>
      <c r="Z1267" s="491" t="s">
        <v>2898</v>
      </c>
      <c r="AA1267" s="491" t="s">
        <v>2898</v>
      </c>
      <c r="AB1267" s="491" t="s">
        <v>2898</v>
      </c>
      <c r="AC1267" s="491" t="s">
        <v>2898</v>
      </c>
      <c r="AD1267" s="491" t="s">
        <v>2898</v>
      </c>
      <c r="AE1267" s="491" t="s">
        <v>2898</v>
      </c>
      <c r="AF1267" s="491" t="s">
        <v>2898</v>
      </c>
      <c r="AG1267" s="491" t="s">
        <v>2898</v>
      </c>
      <c r="AH1267" s="491" t="s">
        <v>2898</v>
      </c>
      <c r="AI1267" s="491" t="s">
        <v>2898</v>
      </c>
      <c r="AJ1267" s="491" t="s">
        <v>2898</v>
      </c>
      <c r="AK1267" s="491" t="s">
        <v>2898</v>
      </c>
      <c r="AL1267" s="491" t="s">
        <v>2898</v>
      </c>
      <c r="AM1267" s="491" t="s">
        <v>2898</v>
      </c>
    </row>
    <row r="1268" spans="2:65" ht="12" hidden="1" customHeight="1" outlineLevel="1" x14ac:dyDescent="0.3">
      <c r="B1268" s="708" t="s">
        <v>355</v>
      </c>
      <c r="C1268" s="708" t="s">
        <v>356</v>
      </c>
      <c r="E1268" s="308" t="s">
        <v>4226</v>
      </c>
      <c r="F1268" s="491" t="s">
        <v>2898</v>
      </c>
      <c r="G1268" s="491" t="s">
        <v>2898</v>
      </c>
      <c r="H1268" s="491" t="s">
        <v>2898</v>
      </c>
      <c r="I1268" s="491" t="s">
        <v>2898</v>
      </c>
      <c r="J1268" s="491" t="s">
        <v>2898</v>
      </c>
      <c r="K1268" s="491" t="s">
        <v>2898</v>
      </c>
      <c r="L1268" s="491" t="s">
        <v>2898</v>
      </c>
      <c r="M1268" s="491" t="s">
        <v>2898</v>
      </c>
      <c r="N1268" s="491" t="s">
        <v>2898</v>
      </c>
      <c r="O1268" s="491" t="s">
        <v>2898</v>
      </c>
      <c r="P1268" s="491" t="s">
        <v>2898</v>
      </c>
      <c r="Q1268" s="491" t="s">
        <v>2898</v>
      </c>
      <c r="R1268" s="491" t="s">
        <v>2898</v>
      </c>
      <c r="S1268" s="491" t="s">
        <v>2898</v>
      </c>
      <c r="T1268" s="491" t="s">
        <v>2898</v>
      </c>
      <c r="U1268" s="491" t="s">
        <v>2898</v>
      </c>
      <c r="V1268" s="491" t="s">
        <v>2898</v>
      </c>
      <c r="W1268" s="491" t="s">
        <v>2898</v>
      </c>
      <c r="X1268" s="491" t="s">
        <v>2898</v>
      </c>
      <c r="Y1268" s="491" t="s">
        <v>2898</v>
      </c>
      <c r="Z1268" s="491" t="s">
        <v>2898</v>
      </c>
      <c r="AA1268" s="491" t="s">
        <v>2898</v>
      </c>
      <c r="AB1268" s="491" t="s">
        <v>2898</v>
      </c>
      <c r="AC1268" s="491" t="s">
        <v>2898</v>
      </c>
      <c r="AD1268" s="491" t="s">
        <v>2898</v>
      </c>
      <c r="AE1268" s="491" t="s">
        <v>2898</v>
      </c>
      <c r="AF1268" s="491" t="s">
        <v>2898</v>
      </c>
      <c r="AG1268" s="491" t="s">
        <v>2898</v>
      </c>
      <c r="AH1268" s="491" t="s">
        <v>2898</v>
      </c>
      <c r="AI1268" s="491" t="s">
        <v>2898</v>
      </c>
      <c r="AJ1268" s="491" t="s">
        <v>2898</v>
      </c>
      <c r="AK1268" s="491" t="s">
        <v>2898</v>
      </c>
      <c r="AL1268" s="491" t="s">
        <v>2898</v>
      </c>
      <c r="AM1268" s="491" t="s">
        <v>2898</v>
      </c>
      <c r="AZ1268"/>
      <c r="BA1268"/>
      <c r="BB1268"/>
      <c r="BC1268"/>
      <c r="BD1268"/>
      <c r="BE1268"/>
      <c r="BF1268"/>
      <c r="BG1268"/>
      <c r="BH1268"/>
      <c r="BI1268"/>
      <c r="BJ1268"/>
      <c r="BK1268"/>
      <c r="BL1268"/>
      <c r="BM1268"/>
    </row>
    <row r="1269" spans="2:65" ht="12" hidden="1" customHeight="1" outlineLevel="1" x14ac:dyDescent="0.3">
      <c r="B1269" s="708" t="s">
        <v>357</v>
      </c>
      <c r="C1269" s="708" t="s">
        <v>358</v>
      </c>
      <c r="E1269" s="308" t="s">
        <v>4227</v>
      </c>
      <c r="F1269" s="491" t="s">
        <v>2898</v>
      </c>
      <c r="G1269" s="491" t="s">
        <v>2898</v>
      </c>
      <c r="H1269" s="491" t="s">
        <v>2898</v>
      </c>
      <c r="I1269" s="491" t="s">
        <v>2898</v>
      </c>
      <c r="J1269" s="491" t="s">
        <v>2898</v>
      </c>
      <c r="K1269" s="491" t="s">
        <v>2898</v>
      </c>
      <c r="L1269" s="491" t="s">
        <v>2898</v>
      </c>
      <c r="M1269" s="491" t="s">
        <v>2898</v>
      </c>
      <c r="N1269" s="491" t="s">
        <v>2898</v>
      </c>
      <c r="O1269" s="491" t="s">
        <v>2898</v>
      </c>
      <c r="P1269" s="491" t="s">
        <v>2898</v>
      </c>
      <c r="Q1269" s="491" t="s">
        <v>2898</v>
      </c>
      <c r="R1269" s="491" t="s">
        <v>2898</v>
      </c>
      <c r="S1269" s="491" t="s">
        <v>2898</v>
      </c>
      <c r="T1269" s="491" t="s">
        <v>2898</v>
      </c>
      <c r="U1269" s="491" t="s">
        <v>2898</v>
      </c>
      <c r="V1269" s="491" t="s">
        <v>2898</v>
      </c>
      <c r="W1269" s="491" t="s">
        <v>2898</v>
      </c>
      <c r="X1269" s="491" t="s">
        <v>2898</v>
      </c>
      <c r="Y1269" s="491" t="s">
        <v>2898</v>
      </c>
      <c r="Z1269" s="491" t="s">
        <v>2898</v>
      </c>
      <c r="AA1269" s="491" t="s">
        <v>2898</v>
      </c>
      <c r="AB1269" s="491" t="s">
        <v>2898</v>
      </c>
      <c r="AC1269" s="491" t="s">
        <v>2898</v>
      </c>
      <c r="AD1269" s="491" t="s">
        <v>2898</v>
      </c>
      <c r="AE1269" s="491" t="s">
        <v>2898</v>
      </c>
      <c r="AF1269" s="491" t="s">
        <v>2898</v>
      </c>
      <c r="AG1269" s="491" t="s">
        <v>2898</v>
      </c>
      <c r="AH1269" s="491" t="s">
        <v>2898</v>
      </c>
      <c r="AI1269" s="491" t="s">
        <v>2898</v>
      </c>
      <c r="AJ1269" s="491" t="s">
        <v>2898</v>
      </c>
      <c r="AK1269" s="491" t="s">
        <v>2898</v>
      </c>
      <c r="AL1269" s="491" t="s">
        <v>2898</v>
      </c>
      <c r="AM1269" s="491" t="s">
        <v>2898</v>
      </c>
    </row>
    <row r="1270" spans="2:65" ht="12" hidden="1" customHeight="1" outlineLevel="1" x14ac:dyDescent="0.3">
      <c r="B1270" s="708" t="s">
        <v>359</v>
      </c>
      <c r="C1270" s="708" t="s">
        <v>360</v>
      </c>
      <c r="E1270" s="308" t="s">
        <v>4228</v>
      </c>
      <c r="F1270" s="491" t="s">
        <v>2898</v>
      </c>
      <c r="G1270" s="491" t="s">
        <v>2898</v>
      </c>
      <c r="H1270" s="491" t="s">
        <v>2898</v>
      </c>
      <c r="I1270" s="491" t="s">
        <v>2898</v>
      </c>
      <c r="J1270" s="491" t="s">
        <v>2898</v>
      </c>
      <c r="K1270" s="491" t="s">
        <v>2898</v>
      </c>
      <c r="L1270" s="491" t="s">
        <v>2898</v>
      </c>
      <c r="M1270" s="491" t="s">
        <v>2898</v>
      </c>
      <c r="N1270" s="491" t="s">
        <v>2898</v>
      </c>
      <c r="O1270" s="491" t="s">
        <v>2898</v>
      </c>
      <c r="P1270" s="491" t="s">
        <v>2898</v>
      </c>
      <c r="Q1270" s="491" t="s">
        <v>2898</v>
      </c>
      <c r="R1270" s="491" t="s">
        <v>2898</v>
      </c>
      <c r="S1270" s="491" t="s">
        <v>2898</v>
      </c>
      <c r="T1270" s="491" t="s">
        <v>2898</v>
      </c>
      <c r="U1270" s="491" t="s">
        <v>2898</v>
      </c>
      <c r="V1270" s="491" t="s">
        <v>2898</v>
      </c>
      <c r="W1270" s="491" t="s">
        <v>2898</v>
      </c>
      <c r="X1270" s="491" t="s">
        <v>2898</v>
      </c>
      <c r="Y1270" s="491" t="s">
        <v>2898</v>
      </c>
      <c r="Z1270" s="491" t="s">
        <v>2898</v>
      </c>
      <c r="AA1270" s="491" t="s">
        <v>2898</v>
      </c>
      <c r="AB1270" s="491" t="s">
        <v>2898</v>
      </c>
      <c r="AC1270" s="491" t="s">
        <v>2898</v>
      </c>
      <c r="AD1270" s="491" t="s">
        <v>2898</v>
      </c>
      <c r="AE1270" s="491" t="s">
        <v>2898</v>
      </c>
      <c r="AF1270" s="491" t="s">
        <v>2898</v>
      </c>
      <c r="AG1270" s="491" t="s">
        <v>2898</v>
      </c>
      <c r="AH1270" s="491" t="s">
        <v>2898</v>
      </c>
      <c r="AI1270" s="491" t="s">
        <v>2898</v>
      </c>
      <c r="AJ1270" s="491" t="s">
        <v>2898</v>
      </c>
      <c r="AK1270" s="491" t="s">
        <v>2898</v>
      </c>
      <c r="AL1270" s="491" t="s">
        <v>2898</v>
      </c>
      <c r="AM1270" s="491" t="s">
        <v>2898</v>
      </c>
    </row>
    <row r="1271" spans="2:65" ht="12" hidden="1" customHeight="1" outlineLevel="1" x14ac:dyDescent="0.3">
      <c r="B1271" s="708" t="s">
        <v>361</v>
      </c>
      <c r="C1271" s="708" t="s">
        <v>485</v>
      </c>
      <c r="E1271" s="308" t="s">
        <v>4229</v>
      </c>
      <c r="F1271" s="491" t="s">
        <v>2898</v>
      </c>
      <c r="G1271" s="491" t="s">
        <v>2898</v>
      </c>
      <c r="H1271" s="491" t="s">
        <v>2898</v>
      </c>
      <c r="I1271" s="491" t="s">
        <v>2898</v>
      </c>
      <c r="J1271" s="491" t="s">
        <v>2898</v>
      </c>
      <c r="K1271" s="491" t="s">
        <v>2898</v>
      </c>
      <c r="L1271" s="491" t="s">
        <v>2898</v>
      </c>
      <c r="M1271" s="491" t="s">
        <v>2898</v>
      </c>
      <c r="N1271" s="491" t="s">
        <v>2898</v>
      </c>
      <c r="O1271" s="491" t="s">
        <v>2898</v>
      </c>
      <c r="P1271" s="491" t="s">
        <v>2898</v>
      </c>
      <c r="Q1271" s="491" t="s">
        <v>2898</v>
      </c>
      <c r="R1271" s="491" t="s">
        <v>2898</v>
      </c>
      <c r="S1271" s="491" t="s">
        <v>2898</v>
      </c>
      <c r="T1271" s="491" t="s">
        <v>2898</v>
      </c>
      <c r="U1271" s="491" t="s">
        <v>2898</v>
      </c>
      <c r="V1271" s="491" t="s">
        <v>2898</v>
      </c>
      <c r="W1271" s="491" t="s">
        <v>2898</v>
      </c>
      <c r="X1271" s="491" t="s">
        <v>2898</v>
      </c>
      <c r="Y1271" s="491" t="s">
        <v>2898</v>
      </c>
      <c r="Z1271" s="491" t="s">
        <v>2898</v>
      </c>
      <c r="AA1271" s="491" t="s">
        <v>2898</v>
      </c>
      <c r="AB1271" s="491" t="s">
        <v>2898</v>
      </c>
      <c r="AC1271" s="491" t="s">
        <v>2898</v>
      </c>
      <c r="AD1271" s="491" t="s">
        <v>2898</v>
      </c>
      <c r="AE1271" s="491" t="s">
        <v>2898</v>
      </c>
      <c r="AF1271" s="491" t="s">
        <v>2898</v>
      </c>
      <c r="AG1271" s="491" t="s">
        <v>2898</v>
      </c>
      <c r="AH1271" s="491" t="s">
        <v>2898</v>
      </c>
      <c r="AI1271" s="491" t="s">
        <v>2898</v>
      </c>
      <c r="AJ1271" s="491" t="s">
        <v>2898</v>
      </c>
      <c r="AK1271" s="491" t="s">
        <v>2898</v>
      </c>
      <c r="AL1271" s="491" t="s">
        <v>2898</v>
      </c>
      <c r="AM1271" s="491" t="s">
        <v>2898</v>
      </c>
    </row>
    <row r="1272" spans="2:65" ht="12" hidden="1" customHeight="1" outlineLevel="1" x14ac:dyDescent="0.3">
      <c r="B1272" s="708" t="s">
        <v>486</v>
      </c>
      <c r="C1272" s="708" t="s">
        <v>487</v>
      </c>
      <c r="E1272" s="308" t="s">
        <v>4230</v>
      </c>
      <c r="F1272" s="491" t="s">
        <v>2898</v>
      </c>
      <c r="G1272" s="491" t="s">
        <v>2898</v>
      </c>
      <c r="H1272" s="491" t="s">
        <v>2898</v>
      </c>
      <c r="I1272" s="491" t="s">
        <v>2898</v>
      </c>
      <c r="J1272" s="491" t="s">
        <v>2898</v>
      </c>
      <c r="K1272" s="491" t="s">
        <v>2898</v>
      </c>
      <c r="L1272" s="491" t="s">
        <v>2898</v>
      </c>
      <c r="M1272" s="491" t="s">
        <v>2898</v>
      </c>
      <c r="N1272" s="491" t="s">
        <v>2898</v>
      </c>
      <c r="O1272" s="491" t="s">
        <v>2898</v>
      </c>
      <c r="P1272" s="491" t="s">
        <v>2898</v>
      </c>
      <c r="Q1272" s="491" t="s">
        <v>2898</v>
      </c>
      <c r="R1272" s="491" t="s">
        <v>2898</v>
      </c>
      <c r="S1272" s="491" t="s">
        <v>2898</v>
      </c>
      <c r="T1272" s="491" t="s">
        <v>2898</v>
      </c>
      <c r="U1272" s="491" t="s">
        <v>2898</v>
      </c>
      <c r="V1272" s="491" t="s">
        <v>2898</v>
      </c>
      <c r="W1272" s="491" t="s">
        <v>2898</v>
      </c>
      <c r="X1272" s="491" t="s">
        <v>2898</v>
      </c>
      <c r="Y1272" s="491" t="s">
        <v>2898</v>
      </c>
      <c r="Z1272" s="491" t="s">
        <v>2898</v>
      </c>
      <c r="AA1272" s="491" t="s">
        <v>2898</v>
      </c>
      <c r="AB1272" s="491" t="s">
        <v>2898</v>
      </c>
      <c r="AC1272" s="491" t="s">
        <v>2898</v>
      </c>
      <c r="AD1272" s="491" t="s">
        <v>2898</v>
      </c>
      <c r="AE1272" s="491" t="s">
        <v>2898</v>
      </c>
      <c r="AF1272" s="491" t="s">
        <v>2898</v>
      </c>
      <c r="AG1272" s="491" t="s">
        <v>2898</v>
      </c>
      <c r="AH1272" s="491" t="s">
        <v>2898</v>
      </c>
      <c r="AI1272" s="491" t="s">
        <v>2898</v>
      </c>
      <c r="AJ1272" s="491" t="s">
        <v>2898</v>
      </c>
      <c r="AK1272" s="491" t="s">
        <v>2898</v>
      </c>
      <c r="AL1272" s="491" t="s">
        <v>2898</v>
      </c>
      <c r="AM1272" s="491" t="s">
        <v>2898</v>
      </c>
    </row>
    <row r="1273" spans="2:65" ht="12" hidden="1" customHeight="1" outlineLevel="1" x14ac:dyDescent="0.3">
      <c r="B1273" s="708"/>
      <c r="C1273" s="708" t="s">
        <v>202</v>
      </c>
      <c r="E1273" s="308" t="s">
        <v>4231</v>
      </c>
      <c r="F1273" s="491" t="s">
        <v>2898</v>
      </c>
      <c r="G1273" s="491" t="s">
        <v>2898</v>
      </c>
      <c r="H1273" s="491" t="s">
        <v>2898</v>
      </c>
      <c r="I1273" s="491" t="s">
        <v>2898</v>
      </c>
      <c r="J1273" s="491" t="s">
        <v>2898</v>
      </c>
      <c r="K1273" s="491" t="s">
        <v>2898</v>
      </c>
      <c r="L1273" s="491" t="s">
        <v>2898</v>
      </c>
      <c r="M1273" s="491" t="s">
        <v>2898</v>
      </c>
      <c r="N1273" s="491" t="s">
        <v>2898</v>
      </c>
      <c r="O1273" s="491" t="s">
        <v>2898</v>
      </c>
      <c r="P1273" s="491" t="s">
        <v>2898</v>
      </c>
      <c r="Q1273" s="491" t="s">
        <v>2898</v>
      </c>
      <c r="R1273" s="491" t="s">
        <v>2898</v>
      </c>
      <c r="S1273" s="491" t="s">
        <v>2898</v>
      </c>
      <c r="T1273" s="491" t="s">
        <v>2898</v>
      </c>
      <c r="U1273" s="491" t="s">
        <v>2898</v>
      </c>
      <c r="V1273" s="491" t="s">
        <v>2898</v>
      </c>
      <c r="W1273" s="491" t="s">
        <v>2898</v>
      </c>
      <c r="X1273" s="491" t="s">
        <v>2898</v>
      </c>
      <c r="Y1273" s="491" t="s">
        <v>2898</v>
      </c>
      <c r="Z1273" s="491" t="s">
        <v>2898</v>
      </c>
      <c r="AA1273" s="491" t="s">
        <v>2898</v>
      </c>
      <c r="AB1273" s="491" t="s">
        <v>2898</v>
      </c>
      <c r="AC1273" s="491" t="s">
        <v>2898</v>
      </c>
      <c r="AD1273" s="491" t="s">
        <v>2898</v>
      </c>
      <c r="AE1273" s="491" t="s">
        <v>2898</v>
      </c>
      <c r="AF1273" s="491" t="s">
        <v>2898</v>
      </c>
      <c r="AG1273" s="491" t="s">
        <v>2898</v>
      </c>
      <c r="AH1273" s="491" t="s">
        <v>2898</v>
      </c>
      <c r="AI1273" s="491" t="s">
        <v>2898</v>
      </c>
      <c r="AJ1273" s="491" t="s">
        <v>2898</v>
      </c>
      <c r="AK1273" s="491" t="s">
        <v>2898</v>
      </c>
      <c r="AL1273" s="491" t="s">
        <v>2898</v>
      </c>
      <c r="AM1273" s="491" t="s">
        <v>2898</v>
      </c>
    </row>
    <row r="1274" spans="2:65" ht="12" hidden="1" customHeight="1" outlineLevel="1" x14ac:dyDescent="0.3">
      <c r="B1274" s="708" t="s">
        <v>481</v>
      </c>
      <c r="C1274" s="708"/>
      <c r="E1274" s="308"/>
      <c r="F1274" s="308"/>
      <c r="G1274" s="308"/>
      <c r="H1274" s="308"/>
      <c r="I1274" s="308"/>
      <c r="J1274" s="308"/>
      <c r="K1274" s="308"/>
      <c r="L1274" s="308"/>
      <c r="M1274" s="308"/>
      <c r="N1274" s="308"/>
      <c r="O1274" s="308"/>
      <c r="P1274" s="308"/>
      <c r="Q1274" s="308"/>
      <c r="R1274" s="308"/>
      <c r="S1274" s="308"/>
      <c r="T1274" s="308"/>
      <c r="U1274" s="308"/>
      <c r="V1274" s="308"/>
      <c r="W1274" s="308"/>
      <c r="X1274" s="308"/>
      <c r="Y1274" s="308"/>
      <c r="Z1274" s="308"/>
      <c r="AA1274" s="308"/>
      <c r="AB1274" s="308"/>
      <c r="AC1274" s="308"/>
      <c r="AD1274" s="308"/>
      <c r="AE1274" s="308"/>
      <c r="AF1274" s="308"/>
      <c r="AG1274" s="308"/>
      <c r="AH1274" s="308"/>
      <c r="AI1274" s="308"/>
      <c r="AJ1274" s="308"/>
      <c r="AK1274" s="308"/>
      <c r="AL1274" s="308"/>
      <c r="AM1274" s="308"/>
    </row>
    <row r="1275" spans="2:65" ht="12" hidden="1" customHeight="1" outlineLevel="1" x14ac:dyDescent="0.3">
      <c r="B1275" s="708"/>
      <c r="C1275" s="708"/>
      <c r="E1275" s="308"/>
      <c r="F1275" s="308"/>
      <c r="G1275" s="308"/>
      <c r="H1275" s="308"/>
      <c r="I1275" s="308"/>
      <c r="J1275" s="308"/>
      <c r="K1275" s="308"/>
      <c r="L1275" s="308"/>
      <c r="M1275" s="308"/>
      <c r="N1275" s="308"/>
      <c r="O1275" s="308"/>
      <c r="P1275" s="308"/>
      <c r="Q1275" s="308"/>
      <c r="R1275" s="308"/>
      <c r="S1275" s="308"/>
      <c r="T1275" s="308"/>
      <c r="U1275" s="308"/>
      <c r="V1275" s="308"/>
      <c r="W1275" s="308"/>
      <c r="X1275" s="308"/>
      <c r="Y1275" s="308"/>
      <c r="Z1275" s="308"/>
      <c r="AA1275" s="308"/>
      <c r="AB1275" s="308"/>
      <c r="AC1275" s="308"/>
      <c r="AD1275" s="308"/>
      <c r="AE1275" s="308"/>
      <c r="AF1275" s="308"/>
      <c r="AG1275" s="308"/>
      <c r="AH1275" s="308"/>
      <c r="AI1275" s="308"/>
      <c r="AJ1275" s="308"/>
      <c r="AK1275" s="308"/>
      <c r="AL1275" s="308"/>
      <c r="AM1275" s="308"/>
    </row>
    <row r="1276" spans="2:65" ht="12" customHeight="1" collapsed="1" x14ac:dyDescent="0.3">
      <c r="B1276" s="708" t="s">
        <v>4232</v>
      </c>
      <c r="C1276" s="708"/>
      <c r="E1276" s="308"/>
      <c r="F1276" s="308"/>
      <c r="G1276" s="308"/>
      <c r="H1276" s="308"/>
      <c r="I1276" s="308"/>
      <c r="J1276" s="308"/>
      <c r="K1276" s="308"/>
      <c r="L1276" s="308"/>
      <c r="M1276" s="308"/>
      <c r="N1276" s="308"/>
      <c r="O1276" s="308"/>
      <c r="P1276" s="308"/>
      <c r="Q1276" s="308"/>
      <c r="R1276" s="308"/>
      <c r="S1276" s="308"/>
      <c r="T1276" s="308"/>
      <c r="U1276" s="308"/>
      <c r="V1276" s="308"/>
      <c r="W1276" s="308"/>
      <c r="X1276" s="308"/>
      <c r="Y1276" s="308"/>
      <c r="Z1276" s="308"/>
      <c r="AA1276" s="308"/>
      <c r="AB1276" s="308"/>
      <c r="AC1276" s="308"/>
      <c r="AD1276" s="308"/>
      <c r="AE1276" s="308"/>
      <c r="AF1276" s="308"/>
      <c r="AG1276" s="308"/>
      <c r="AH1276" s="308"/>
      <c r="AI1276" s="308"/>
      <c r="AJ1276" s="308"/>
      <c r="AK1276" s="308"/>
      <c r="AL1276" s="308"/>
      <c r="AM1276" s="308"/>
    </row>
    <row r="1277" spans="2:65" ht="12" hidden="1" customHeight="1" outlineLevel="1" x14ac:dyDescent="0.3">
      <c r="B1277" s="708"/>
      <c r="C1277" s="708" t="s">
        <v>488</v>
      </c>
      <c r="E1277" s="308"/>
      <c r="F1277" s="308"/>
      <c r="G1277" s="308"/>
      <c r="H1277" s="308"/>
      <c r="I1277" s="308"/>
      <c r="J1277" s="308"/>
      <c r="K1277" s="308"/>
      <c r="L1277" s="308"/>
      <c r="M1277" s="308"/>
      <c r="N1277" s="308"/>
      <c r="O1277" s="308"/>
      <c r="P1277" s="308"/>
      <c r="Q1277" s="308"/>
      <c r="R1277" s="308"/>
      <c r="S1277" s="308"/>
      <c r="T1277" s="308"/>
      <c r="U1277" s="308"/>
      <c r="V1277" s="308"/>
      <c r="W1277" s="308"/>
      <c r="X1277" s="308"/>
      <c r="Y1277" s="308"/>
      <c r="Z1277" s="308"/>
      <c r="AA1277" s="308"/>
      <c r="AB1277" s="308"/>
      <c r="AC1277" s="308"/>
      <c r="AD1277" s="308"/>
      <c r="AE1277" s="308"/>
      <c r="AF1277" s="308"/>
      <c r="AG1277" s="308"/>
      <c r="AH1277" s="308"/>
      <c r="AI1277" s="308"/>
      <c r="AJ1277" s="308"/>
      <c r="AK1277" s="308"/>
      <c r="AL1277" s="308"/>
      <c r="AM1277" s="308"/>
    </row>
    <row r="1278" spans="2:65" ht="12" hidden="1" customHeight="1" outlineLevel="1" x14ac:dyDescent="0.3">
      <c r="B1278" s="708" t="s">
        <v>321</v>
      </c>
      <c r="C1278" s="708" t="s">
        <v>322</v>
      </c>
      <c r="E1278" s="308" t="s">
        <v>4233</v>
      </c>
      <c r="F1278" s="491" t="s">
        <v>2898</v>
      </c>
      <c r="G1278" s="491" t="s">
        <v>2898</v>
      </c>
      <c r="H1278" s="491" t="s">
        <v>2898</v>
      </c>
      <c r="I1278" s="491" t="s">
        <v>2898</v>
      </c>
      <c r="J1278" s="491" t="s">
        <v>2898</v>
      </c>
      <c r="K1278" s="491" t="s">
        <v>2898</v>
      </c>
      <c r="L1278" s="491" t="s">
        <v>2898</v>
      </c>
      <c r="M1278" s="491" t="s">
        <v>2898</v>
      </c>
      <c r="N1278" s="491" t="s">
        <v>2898</v>
      </c>
      <c r="O1278" s="491" t="s">
        <v>2898</v>
      </c>
      <c r="P1278" s="491" t="s">
        <v>2898</v>
      </c>
      <c r="Q1278" s="491" t="s">
        <v>2898</v>
      </c>
      <c r="R1278" s="491" t="s">
        <v>2898</v>
      </c>
      <c r="S1278" s="491" t="s">
        <v>2898</v>
      </c>
      <c r="T1278" s="491" t="s">
        <v>2898</v>
      </c>
      <c r="U1278" s="491" t="s">
        <v>2898</v>
      </c>
      <c r="V1278" s="491" t="s">
        <v>2898</v>
      </c>
      <c r="W1278" s="491" t="s">
        <v>2898</v>
      </c>
      <c r="X1278" s="491" t="s">
        <v>2898</v>
      </c>
      <c r="Y1278" s="491" t="s">
        <v>2898</v>
      </c>
      <c r="Z1278" s="491" t="s">
        <v>2898</v>
      </c>
      <c r="AA1278" s="491" t="s">
        <v>2898</v>
      </c>
      <c r="AB1278" s="491" t="s">
        <v>2898</v>
      </c>
      <c r="AC1278" s="491" t="s">
        <v>2898</v>
      </c>
      <c r="AD1278" s="491" t="s">
        <v>2898</v>
      </c>
      <c r="AE1278" s="491" t="s">
        <v>2898</v>
      </c>
      <c r="AF1278" s="491" t="s">
        <v>2898</v>
      </c>
      <c r="AG1278" s="491" t="s">
        <v>2898</v>
      </c>
      <c r="AH1278" s="491" t="s">
        <v>2898</v>
      </c>
      <c r="AI1278" s="491" t="s">
        <v>2898</v>
      </c>
      <c r="AJ1278" s="491" t="s">
        <v>2898</v>
      </c>
      <c r="AK1278" s="491" t="s">
        <v>2898</v>
      </c>
      <c r="AL1278" s="491" t="s">
        <v>2898</v>
      </c>
      <c r="AM1278" s="491" t="s">
        <v>2898</v>
      </c>
    </row>
    <row r="1279" spans="2:65" ht="12" hidden="1" customHeight="1" outlineLevel="1" x14ac:dyDescent="0.3">
      <c r="B1279" s="708" t="s">
        <v>323</v>
      </c>
      <c r="C1279" s="708" t="s">
        <v>324</v>
      </c>
      <c r="E1279" s="308" t="s">
        <v>4234</v>
      </c>
      <c r="F1279" s="491" t="s">
        <v>2898</v>
      </c>
      <c r="G1279" s="491" t="s">
        <v>2898</v>
      </c>
      <c r="H1279" s="491" t="s">
        <v>2898</v>
      </c>
      <c r="I1279" s="491" t="s">
        <v>2898</v>
      </c>
      <c r="J1279" s="491" t="s">
        <v>2898</v>
      </c>
      <c r="K1279" s="491" t="s">
        <v>2898</v>
      </c>
      <c r="L1279" s="491" t="s">
        <v>2898</v>
      </c>
      <c r="M1279" s="491" t="s">
        <v>2898</v>
      </c>
      <c r="N1279" s="491" t="s">
        <v>2898</v>
      </c>
      <c r="O1279" s="491" t="s">
        <v>2898</v>
      </c>
      <c r="P1279" s="491" t="s">
        <v>2898</v>
      </c>
      <c r="Q1279" s="491" t="s">
        <v>2898</v>
      </c>
      <c r="R1279" s="491" t="s">
        <v>2898</v>
      </c>
      <c r="S1279" s="491" t="s">
        <v>2898</v>
      </c>
      <c r="T1279" s="491" t="s">
        <v>2898</v>
      </c>
      <c r="U1279" s="491" t="s">
        <v>2898</v>
      </c>
      <c r="V1279" s="491" t="s">
        <v>2898</v>
      </c>
      <c r="W1279" s="491" t="s">
        <v>2898</v>
      </c>
      <c r="X1279" s="491" t="s">
        <v>2898</v>
      </c>
      <c r="Y1279" s="491" t="s">
        <v>2898</v>
      </c>
      <c r="Z1279" s="491" t="s">
        <v>2898</v>
      </c>
      <c r="AA1279" s="491" t="s">
        <v>2898</v>
      </c>
      <c r="AB1279" s="491" t="s">
        <v>2898</v>
      </c>
      <c r="AC1279" s="491" t="s">
        <v>2898</v>
      </c>
      <c r="AD1279" s="491" t="s">
        <v>2898</v>
      </c>
      <c r="AE1279" s="491" t="s">
        <v>2898</v>
      </c>
      <c r="AF1279" s="491" t="s">
        <v>2898</v>
      </c>
      <c r="AG1279" s="491" t="s">
        <v>2898</v>
      </c>
      <c r="AH1279" s="491" t="s">
        <v>2898</v>
      </c>
      <c r="AI1279" s="491" t="s">
        <v>2898</v>
      </c>
      <c r="AJ1279" s="491" t="s">
        <v>2898</v>
      </c>
      <c r="AK1279" s="491" t="s">
        <v>2898</v>
      </c>
      <c r="AL1279" s="491" t="s">
        <v>2898</v>
      </c>
      <c r="AM1279" s="491" t="s">
        <v>2898</v>
      </c>
    </row>
    <row r="1280" spans="2:65" ht="12" hidden="1" customHeight="1" outlineLevel="1" x14ac:dyDescent="0.3">
      <c r="B1280" s="708" t="s">
        <v>325</v>
      </c>
      <c r="C1280" s="708" t="s">
        <v>326</v>
      </c>
      <c r="E1280" s="308" t="s">
        <v>4235</v>
      </c>
      <c r="F1280" s="491" t="s">
        <v>2898</v>
      </c>
      <c r="G1280" s="491" t="s">
        <v>2898</v>
      </c>
      <c r="H1280" s="491" t="s">
        <v>2898</v>
      </c>
      <c r="I1280" s="491" t="s">
        <v>2898</v>
      </c>
      <c r="J1280" s="491" t="s">
        <v>2898</v>
      </c>
      <c r="K1280" s="491" t="s">
        <v>2898</v>
      </c>
      <c r="L1280" s="491" t="s">
        <v>2898</v>
      </c>
      <c r="M1280" s="491" t="s">
        <v>2898</v>
      </c>
      <c r="N1280" s="491" t="s">
        <v>2898</v>
      </c>
      <c r="O1280" s="491" t="s">
        <v>2898</v>
      </c>
      <c r="P1280" s="491" t="s">
        <v>2898</v>
      </c>
      <c r="Q1280" s="491" t="s">
        <v>2898</v>
      </c>
      <c r="R1280" s="491" t="s">
        <v>2898</v>
      </c>
      <c r="S1280" s="491" t="s">
        <v>2898</v>
      </c>
      <c r="T1280" s="491" t="s">
        <v>2898</v>
      </c>
      <c r="U1280" s="491" t="s">
        <v>2898</v>
      </c>
      <c r="V1280" s="491" t="s">
        <v>2898</v>
      </c>
      <c r="W1280" s="491" t="s">
        <v>2898</v>
      </c>
      <c r="X1280" s="491" t="s">
        <v>2898</v>
      </c>
      <c r="Y1280" s="491" t="s">
        <v>2898</v>
      </c>
      <c r="Z1280" s="491" t="s">
        <v>2898</v>
      </c>
      <c r="AA1280" s="491" t="s">
        <v>2898</v>
      </c>
      <c r="AB1280" s="491" t="s">
        <v>2898</v>
      </c>
      <c r="AC1280" s="491" t="s">
        <v>2898</v>
      </c>
      <c r="AD1280" s="491" t="s">
        <v>2898</v>
      </c>
      <c r="AE1280" s="491" t="s">
        <v>2898</v>
      </c>
      <c r="AF1280" s="491" t="s">
        <v>2898</v>
      </c>
      <c r="AG1280" s="491" t="s">
        <v>2898</v>
      </c>
      <c r="AH1280" s="491" t="s">
        <v>2898</v>
      </c>
      <c r="AI1280" s="491" t="s">
        <v>2898</v>
      </c>
      <c r="AJ1280" s="491" t="s">
        <v>2898</v>
      </c>
      <c r="AK1280" s="491" t="s">
        <v>2898</v>
      </c>
      <c r="AL1280" s="491" t="s">
        <v>2898</v>
      </c>
      <c r="AM1280" s="491" t="s">
        <v>2898</v>
      </c>
    </row>
    <row r="1281" spans="2:39" ht="12" hidden="1" customHeight="1" outlineLevel="1" x14ac:dyDescent="0.3">
      <c r="B1281" s="708" t="s">
        <v>327</v>
      </c>
      <c r="C1281" s="708" t="s">
        <v>328</v>
      </c>
      <c r="E1281" s="308" t="s">
        <v>4236</v>
      </c>
      <c r="F1281" s="491" t="s">
        <v>2898</v>
      </c>
      <c r="G1281" s="491" t="s">
        <v>2898</v>
      </c>
      <c r="H1281" s="491" t="s">
        <v>2898</v>
      </c>
      <c r="I1281" s="491" t="s">
        <v>2898</v>
      </c>
      <c r="J1281" s="491" t="s">
        <v>2898</v>
      </c>
      <c r="K1281" s="491" t="s">
        <v>2898</v>
      </c>
      <c r="L1281" s="491" t="s">
        <v>2898</v>
      </c>
      <c r="M1281" s="491" t="s">
        <v>2898</v>
      </c>
      <c r="N1281" s="491" t="s">
        <v>2898</v>
      </c>
      <c r="O1281" s="491" t="s">
        <v>2898</v>
      </c>
      <c r="P1281" s="491" t="s">
        <v>2898</v>
      </c>
      <c r="Q1281" s="491" t="s">
        <v>2898</v>
      </c>
      <c r="R1281" s="491" t="s">
        <v>2898</v>
      </c>
      <c r="S1281" s="491" t="s">
        <v>2898</v>
      </c>
      <c r="T1281" s="491" t="s">
        <v>2898</v>
      </c>
      <c r="U1281" s="491" t="s">
        <v>2898</v>
      </c>
      <c r="V1281" s="491" t="s">
        <v>2898</v>
      </c>
      <c r="W1281" s="491" t="s">
        <v>2898</v>
      </c>
      <c r="X1281" s="491" t="s">
        <v>2898</v>
      </c>
      <c r="Y1281" s="491" t="s">
        <v>2898</v>
      </c>
      <c r="Z1281" s="491" t="s">
        <v>2898</v>
      </c>
      <c r="AA1281" s="491" t="s">
        <v>2898</v>
      </c>
      <c r="AB1281" s="491" t="s">
        <v>2898</v>
      </c>
      <c r="AC1281" s="491" t="s">
        <v>2898</v>
      </c>
      <c r="AD1281" s="491" t="s">
        <v>2898</v>
      </c>
      <c r="AE1281" s="491" t="s">
        <v>2898</v>
      </c>
      <c r="AF1281" s="491" t="s">
        <v>2898</v>
      </c>
      <c r="AG1281" s="491" t="s">
        <v>2898</v>
      </c>
      <c r="AH1281" s="491" t="s">
        <v>2898</v>
      </c>
      <c r="AI1281" s="491" t="s">
        <v>2898</v>
      </c>
      <c r="AJ1281" s="491" t="s">
        <v>2898</v>
      </c>
      <c r="AK1281" s="491" t="s">
        <v>2898</v>
      </c>
      <c r="AL1281" s="491" t="s">
        <v>2898</v>
      </c>
      <c r="AM1281" s="491" t="s">
        <v>2898</v>
      </c>
    </row>
    <row r="1282" spans="2:39" ht="12" hidden="1" customHeight="1" outlineLevel="1" x14ac:dyDescent="0.3">
      <c r="B1282" s="708" t="s">
        <v>329</v>
      </c>
      <c r="C1282" s="708" t="s">
        <v>330</v>
      </c>
      <c r="E1282" s="308" t="s">
        <v>4237</v>
      </c>
      <c r="F1282" s="491" t="s">
        <v>2898</v>
      </c>
      <c r="G1282" s="491" t="s">
        <v>2898</v>
      </c>
      <c r="H1282" s="491" t="s">
        <v>2898</v>
      </c>
      <c r="I1282" s="491" t="s">
        <v>2898</v>
      </c>
      <c r="J1282" s="491" t="s">
        <v>2898</v>
      </c>
      <c r="K1282" s="491" t="s">
        <v>2898</v>
      </c>
      <c r="L1282" s="491" t="s">
        <v>2898</v>
      </c>
      <c r="M1282" s="491" t="s">
        <v>2898</v>
      </c>
      <c r="N1282" s="491" t="s">
        <v>2898</v>
      </c>
      <c r="O1282" s="491" t="s">
        <v>2898</v>
      </c>
      <c r="P1282" s="491" t="s">
        <v>2898</v>
      </c>
      <c r="Q1282" s="491" t="s">
        <v>2898</v>
      </c>
      <c r="R1282" s="491" t="s">
        <v>2898</v>
      </c>
      <c r="S1282" s="491" t="s">
        <v>2898</v>
      </c>
      <c r="T1282" s="491" t="s">
        <v>2898</v>
      </c>
      <c r="U1282" s="491" t="s">
        <v>2898</v>
      </c>
      <c r="V1282" s="491" t="s">
        <v>2898</v>
      </c>
      <c r="W1282" s="491" t="s">
        <v>2898</v>
      </c>
      <c r="X1282" s="491" t="s">
        <v>2898</v>
      </c>
      <c r="Y1282" s="491" t="s">
        <v>2898</v>
      </c>
      <c r="Z1282" s="491" t="s">
        <v>2898</v>
      </c>
      <c r="AA1282" s="491" t="s">
        <v>2898</v>
      </c>
      <c r="AB1282" s="491" t="s">
        <v>2898</v>
      </c>
      <c r="AC1282" s="491" t="s">
        <v>2898</v>
      </c>
      <c r="AD1282" s="491" t="s">
        <v>2898</v>
      </c>
      <c r="AE1282" s="491" t="s">
        <v>2898</v>
      </c>
      <c r="AF1282" s="491" t="s">
        <v>2898</v>
      </c>
      <c r="AG1282" s="491" t="s">
        <v>2898</v>
      </c>
      <c r="AH1282" s="491" t="s">
        <v>2898</v>
      </c>
      <c r="AI1282" s="491" t="s">
        <v>2898</v>
      </c>
      <c r="AJ1282" s="491" t="s">
        <v>2898</v>
      </c>
      <c r="AK1282" s="491" t="s">
        <v>2898</v>
      </c>
      <c r="AL1282" s="491" t="s">
        <v>2898</v>
      </c>
      <c r="AM1282" s="491" t="s">
        <v>2898</v>
      </c>
    </row>
    <row r="1283" spans="2:39" ht="12" hidden="1" customHeight="1" outlineLevel="1" x14ac:dyDescent="0.3">
      <c r="B1283" s="708" t="s">
        <v>331</v>
      </c>
      <c r="C1283" s="708" t="s">
        <v>332</v>
      </c>
      <c r="E1283" s="308" t="s">
        <v>4238</v>
      </c>
      <c r="F1283" s="491" t="s">
        <v>2898</v>
      </c>
      <c r="G1283" s="491" t="s">
        <v>2898</v>
      </c>
      <c r="H1283" s="491" t="s">
        <v>2898</v>
      </c>
      <c r="I1283" s="491" t="s">
        <v>2898</v>
      </c>
      <c r="J1283" s="491" t="s">
        <v>2898</v>
      </c>
      <c r="K1283" s="491" t="s">
        <v>2898</v>
      </c>
      <c r="L1283" s="491" t="s">
        <v>2898</v>
      </c>
      <c r="M1283" s="491" t="s">
        <v>2898</v>
      </c>
      <c r="N1283" s="491" t="s">
        <v>2898</v>
      </c>
      <c r="O1283" s="491" t="s">
        <v>2898</v>
      </c>
      <c r="P1283" s="491" t="s">
        <v>2898</v>
      </c>
      <c r="Q1283" s="491" t="s">
        <v>2898</v>
      </c>
      <c r="R1283" s="491" t="s">
        <v>2898</v>
      </c>
      <c r="S1283" s="491" t="s">
        <v>2898</v>
      </c>
      <c r="T1283" s="491" t="s">
        <v>2898</v>
      </c>
      <c r="U1283" s="491" t="s">
        <v>2898</v>
      </c>
      <c r="V1283" s="491" t="s">
        <v>2898</v>
      </c>
      <c r="W1283" s="491" t="s">
        <v>2898</v>
      </c>
      <c r="X1283" s="491" t="s">
        <v>2898</v>
      </c>
      <c r="Y1283" s="491" t="s">
        <v>2898</v>
      </c>
      <c r="Z1283" s="491" t="s">
        <v>2898</v>
      </c>
      <c r="AA1283" s="491" t="s">
        <v>2898</v>
      </c>
      <c r="AB1283" s="491" t="s">
        <v>2898</v>
      </c>
      <c r="AC1283" s="491" t="s">
        <v>2898</v>
      </c>
      <c r="AD1283" s="491" t="s">
        <v>2898</v>
      </c>
      <c r="AE1283" s="491" t="s">
        <v>2898</v>
      </c>
      <c r="AF1283" s="491" t="s">
        <v>2898</v>
      </c>
      <c r="AG1283" s="491" t="s">
        <v>2898</v>
      </c>
      <c r="AH1283" s="491" t="s">
        <v>2898</v>
      </c>
      <c r="AI1283" s="491" t="s">
        <v>2898</v>
      </c>
      <c r="AJ1283" s="491" t="s">
        <v>2898</v>
      </c>
      <c r="AK1283" s="491" t="s">
        <v>2898</v>
      </c>
      <c r="AL1283" s="491" t="s">
        <v>2898</v>
      </c>
      <c r="AM1283" s="491" t="s">
        <v>2898</v>
      </c>
    </row>
    <row r="1284" spans="2:39" ht="12" hidden="1" customHeight="1" outlineLevel="1" x14ac:dyDescent="0.3">
      <c r="B1284" s="708" t="s">
        <v>333</v>
      </c>
      <c r="C1284" s="708" t="s">
        <v>334</v>
      </c>
      <c r="E1284" s="308" t="s">
        <v>4239</v>
      </c>
      <c r="F1284" s="491" t="s">
        <v>2898</v>
      </c>
      <c r="G1284" s="491" t="s">
        <v>2898</v>
      </c>
      <c r="H1284" s="491" t="s">
        <v>2898</v>
      </c>
      <c r="I1284" s="491" t="s">
        <v>2898</v>
      </c>
      <c r="J1284" s="491" t="s">
        <v>2898</v>
      </c>
      <c r="K1284" s="491" t="s">
        <v>2898</v>
      </c>
      <c r="L1284" s="491" t="s">
        <v>2898</v>
      </c>
      <c r="M1284" s="491" t="s">
        <v>2898</v>
      </c>
      <c r="N1284" s="491" t="s">
        <v>2898</v>
      </c>
      <c r="O1284" s="491" t="s">
        <v>2898</v>
      </c>
      <c r="P1284" s="491" t="s">
        <v>2898</v>
      </c>
      <c r="Q1284" s="491" t="s">
        <v>2898</v>
      </c>
      <c r="R1284" s="491" t="s">
        <v>2898</v>
      </c>
      <c r="S1284" s="491" t="s">
        <v>2898</v>
      </c>
      <c r="T1284" s="491" t="s">
        <v>2898</v>
      </c>
      <c r="U1284" s="491" t="s">
        <v>2898</v>
      </c>
      <c r="V1284" s="491" t="s">
        <v>2898</v>
      </c>
      <c r="W1284" s="491" t="s">
        <v>2898</v>
      </c>
      <c r="X1284" s="491" t="s">
        <v>2898</v>
      </c>
      <c r="Y1284" s="491" t="s">
        <v>2898</v>
      </c>
      <c r="Z1284" s="491" t="s">
        <v>2898</v>
      </c>
      <c r="AA1284" s="491" t="s">
        <v>2898</v>
      </c>
      <c r="AB1284" s="491" t="s">
        <v>2898</v>
      </c>
      <c r="AC1284" s="491" t="s">
        <v>2898</v>
      </c>
      <c r="AD1284" s="491" t="s">
        <v>2898</v>
      </c>
      <c r="AE1284" s="491" t="s">
        <v>2898</v>
      </c>
      <c r="AF1284" s="491" t="s">
        <v>2898</v>
      </c>
      <c r="AG1284" s="491" t="s">
        <v>2898</v>
      </c>
      <c r="AH1284" s="491" t="s">
        <v>2898</v>
      </c>
      <c r="AI1284" s="491" t="s">
        <v>2898</v>
      </c>
      <c r="AJ1284" s="491" t="s">
        <v>2898</v>
      </c>
      <c r="AK1284" s="491" t="s">
        <v>2898</v>
      </c>
      <c r="AL1284" s="491" t="s">
        <v>2898</v>
      </c>
      <c r="AM1284" s="491" t="s">
        <v>2898</v>
      </c>
    </row>
    <row r="1285" spans="2:39" ht="12" hidden="1" customHeight="1" outlineLevel="1" x14ac:dyDescent="0.3">
      <c r="B1285" s="708" t="s">
        <v>335</v>
      </c>
      <c r="C1285" s="708" t="s">
        <v>336</v>
      </c>
      <c r="E1285" s="308" t="s">
        <v>4240</v>
      </c>
      <c r="F1285" s="491" t="s">
        <v>2898</v>
      </c>
      <c r="G1285" s="491" t="s">
        <v>2898</v>
      </c>
      <c r="H1285" s="491" t="s">
        <v>2898</v>
      </c>
      <c r="I1285" s="491" t="s">
        <v>2898</v>
      </c>
      <c r="J1285" s="491" t="s">
        <v>2898</v>
      </c>
      <c r="K1285" s="491" t="s">
        <v>2898</v>
      </c>
      <c r="L1285" s="491" t="s">
        <v>2898</v>
      </c>
      <c r="M1285" s="491" t="s">
        <v>2898</v>
      </c>
      <c r="N1285" s="491" t="s">
        <v>2898</v>
      </c>
      <c r="O1285" s="491" t="s">
        <v>2898</v>
      </c>
      <c r="P1285" s="491" t="s">
        <v>2898</v>
      </c>
      <c r="Q1285" s="491" t="s">
        <v>2898</v>
      </c>
      <c r="R1285" s="491" t="s">
        <v>2898</v>
      </c>
      <c r="S1285" s="491" t="s">
        <v>2898</v>
      </c>
      <c r="T1285" s="491" t="s">
        <v>2898</v>
      </c>
      <c r="U1285" s="491" t="s">
        <v>2898</v>
      </c>
      <c r="V1285" s="491" t="s">
        <v>2898</v>
      </c>
      <c r="W1285" s="491" t="s">
        <v>2898</v>
      </c>
      <c r="X1285" s="491" t="s">
        <v>2898</v>
      </c>
      <c r="Y1285" s="491" t="s">
        <v>2898</v>
      </c>
      <c r="Z1285" s="491" t="s">
        <v>2898</v>
      </c>
      <c r="AA1285" s="491" t="s">
        <v>2898</v>
      </c>
      <c r="AB1285" s="491" t="s">
        <v>2898</v>
      </c>
      <c r="AC1285" s="491" t="s">
        <v>2898</v>
      </c>
      <c r="AD1285" s="491" t="s">
        <v>2898</v>
      </c>
      <c r="AE1285" s="491" t="s">
        <v>2898</v>
      </c>
      <c r="AF1285" s="491" t="s">
        <v>2898</v>
      </c>
      <c r="AG1285" s="491" t="s">
        <v>2898</v>
      </c>
      <c r="AH1285" s="491" t="s">
        <v>2898</v>
      </c>
      <c r="AI1285" s="491" t="s">
        <v>2898</v>
      </c>
      <c r="AJ1285" s="491" t="s">
        <v>2898</v>
      </c>
      <c r="AK1285" s="491" t="s">
        <v>2898</v>
      </c>
      <c r="AL1285" s="491" t="s">
        <v>2898</v>
      </c>
      <c r="AM1285" s="491" t="s">
        <v>2898</v>
      </c>
    </row>
    <row r="1286" spans="2:39" ht="12" hidden="1" customHeight="1" outlineLevel="1" x14ac:dyDescent="0.3">
      <c r="B1286" s="708" t="s">
        <v>337</v>
      </c>
      <c r="C1286" s="708" t="s">
        <v>338</v>
      </c>
      <c r="E1286" s="308" t="s">
        <v>4241</v>
      </c>
      <c r="F1286" s="491" t="s">
        <v>2898</v>
      </c>
      <c r="G1286" s="491" t="s">
        <v>2898</v>
      </c>
      <c r="H1286" s="491" t="s">
        <v>2898</v>
      </c>
      <c r="I1286" s="491" t="s">
        <v>2898</v>
      </c>
      <c r="J1286" s="491" t="s">
        <v>2898</v>
      </c>
      <c r="K1286" s="491" t="s">
        <v>2898</v>
      </c>
      <c r="L1286" s="491" t="s">
        <v>2898</v>
      </c>
      <c r="M1286" s="491" t="s">
        <v>2898</v>
      </c>
      <c r="N1286" s="491" t="s">
        <v>2898</v>
      </c>
      <c r="O1286" s="491" t="s">
        <v>2898</v>
      </c>
      <c r="P1286" s="491" t="s">
        <v>2898</v>
      </c>
      <c r="Q1286" s="491" t="s">
        <v>2898</v>
      </c>
      <c r="R1286" s="491" t="s">
        <v>2898</v>
      </c>
      <c r="S1286" s="491" t="s">
        <v>2898</v>
      </c>
      <c r="T1286" s="491" t="s">
        <v>2898</v>
      </c>
      <c r="U1286" s="491" t="s">
        <v>2898</v>
      </c>
      <c r="V1286" s="491" t="s">
        <v>2898</v>
      </c>
      <c r="W1286" s="491" t="s">
        <v>2898</v>
      </c>
      <c r="X1286" s="491" t="s">
        <v>2898</v>
      </c>
      <c r="Y1286" s="491" t="s">
        <v>2898</v>
      </c>
      <c r="Z1286" s="491" t="s">
        <v>2898</v>
      </c>
      <c r="AA1286" s="491" t="s">
        <v>2898</v>
      </c>
      <c r="AB1286" s="491" t="s">
        <v>2898</v>
      </c>
      <c r="AC1286" s="491" t="s">
        <v>2898</v>
      </c>
      <c r="AD1286" s="491" t="s">
        <v>2898</v>
      </c>
      <c r="AE1286" s="491" t="s">
        <v>2898</v>
      </c>
      <c r="AF1286" s="491" t="s">
        <v>2898</v>
      </c>
      <c r="AG1286" s="491" t="s">
        <v>2898</v>
      </c>
      <c r="AH1286" s="491" t="s">
        <v>2898</v>
      </c>
      <c r="AI1286" s="491" t="s">
        <v>2898</v>
      </c>
      <c r="AJ1286" s="491" t="s">
        <v>2898</v>
      </c>
      <c r="AK1286" s="491" t="s">
        <v>2898</v>
      </c>
      <c r="AL1286" s="491" t="s">
        <v>2898</v>
      </c>
      <c r="AM1286" s="491" t="s">
        <v>2898</v>
      </c>
    </row>
    <row r="1287" spans="2:39" ht="12" hidden="1" customHeight="1" outlineLevel="1" x14ac:dyDescent="0.3">
      <c r="B1287" s="708" t="s">
        <v>339</v>
      </c>
      <c r="C1287" s="708" t="s">
        <v>340</v>
      </c>
      <c r="E1287" s="308" t="s">
        <v>4242</v>
      </c>
      <c r="F1287" s="491" t="s">
        <v>2898</v>
      </c>
      <c r="G1287" s="491" t="s">
        <v>2898</v>
      </c>
      <c r="H1287" s="491" t="s">
        <v>2898</v>
      </c>
      <c r="I1287" s="491" t="s">
        <v>2898</v>
      </c>
      <c r="J1287" s="491" t="s">
        <v>2898</v>
      </c>
      <c r="K1287" s="491" t="s">
        <v>2898</v>
      </c>
      <c r="L1287" s="491" t="s">
        <v>2898</v>
      </c>
      <c r="M1287" s="491" t="s">
        <v>2898</v>
      </c>
      <c r="N1287" s="491" t="s">
        <v>2898</v>
      </c>
      <c r="O1287" s="491" t="s">
        <v>2898</v>
      </c>
      <c r="P1287" s="491" t="s">
        <v>2898</v>
      </c>
      <c r="Q1287" s="491" t="s">
        <v>2898</v>
      </c>
      <c r="R1287" s="491" t="s">
        <v>2898</v>
      </c>
      <c r="S1287" s="491" t="s">
        <v>2898</v>
      </c>
      <c r="T1287" s="491" t="s">
        <v>2898</v>
      </c>
      <c r="U1287" s="491" t="s">
        <v>2898</v>
      </c>
      <c r="V1287" s="491" t="s">
        <v>2898</v>
      </c>
      <c r="W1287" s="491" t="s">
        <v>2898</v>
      </c>
      <c r="X1287" s="491" t="s">
        <v>2898</v>
      </c>
      <c r="Y1287" s="491" t="s">
        <v>2898</v>
      </c>
      <c r="Z1287" s="491" t="s">
        <v>2898</v>
      </c>
      <c r="AA1287" s="491" t="s">
        <v>2898</v>
      </c>
      <c r="AB1287" s="491" t="s">
        <v>2898</v>
      </c>
      <c r="AC1287" s="491" t="s">
        <v>2898</v>
      </c>
      <c r="AD1287" s="491" t="s">
        <v>2898</v>
      </c>
      <c r="AE1287" s="491" t="s">
        <v>2898</v>
      </c>
      <c r="AF1287" s="491" t="s">
        <v>2898</v>
      </c>
      <c r="AG1287" s="491" t="s">
        <v>2898</v>
      </c>
      <c r="AH1287" s="491" t="s">
        <v>2898</v>
      </c>
      <c r="AI1287" s="491" t="s">
        <v>2898</v>
      </c>
      <c r="AJ1287" s="491" t="s">
        <v>2898</v>
      </c>
      <c r="AK1287" s="491" t="s">
        <v>2898</v>
      </c>
      <c r="AL1287" s="491" t="s">
        <v>2898</v>
      </c>
      <c r="AM1287" s="491" t="s">
        <v>2898</v>
      </c>
    </row>
    <row r="1288" spans="2:39" ht="12" hidden="1" customHeight="1" outlineLevel="1" x14ac:dyDescent="0.3">
      <c r="B1288" s="708" t="s">
        <v>341</v>
      </c>
      <c r="C1288" s="708" t="s">
        <v>342</v>
      </c>
      <c r="E1288" s="308" t="s">
        <v>4243</v>
      </c>
      <c r="F1288" s="491" t="s">
        <v>2898</v>
      </c>
      <c r="G1288" s="491" t="s">
        <v>2898</v>
      </c>
      <c r="H1288" s="491" t="s">
        <v>2898</v>
      </c>
      <c r="I1288" s="491" t="s">
        <v>2898</v>
      </c>
      <c r="J1288" s="491" t="s">
        <v>2898</v>
      </c>
      <c r="K1288" s="491" t="s">
        <v>2898</v>
      </c>
      <c r="L1288" s="491" t="s">
        <v>2898</v>
      </c>
      <c r="M1288" s="491" t="s">
        <v>2898</v>
      </c>
      <c r="N1288" s="491" t="s">
        <v>2898</v>
      </c>
      <c r="O1288" s="491" t="s">
        <v>2898</v>
      </c>
      <c r="P1288" s="491" t="s">
        <v>2898</v>
      </c>
      <c r="Q1288" s="491" t="s">
        <v>2898</v>
      </c>
      <c r="R1288" s="491" t="s">
        <v>2898</v>
      </c>
      <c r="S1288" s="491" t="s">
        <v>2898</v>
      </c>
      <c r="T1288" s="491" t="s">
        <v>2898</v>
      </c>
      <c r="U1288" s="491" t="s">
        <v>2898</v>
      </c>
      <c r="V1288" s="491" t="s">
        <v>2898</v>
      </c>
      <c r="W1288" s="491" t="s">
        <v>2898</v>
      </c>
      <c r="X1288" s="491" t="s">
        <v>2898</v>
      </c>
      <c r="Y1288" s="491" t="s">
        <v>2898</v>
      </c>
      <c r="Z1288" s="491" t="s">
        <v>2898</v>
      </c>
      <c r="AA1288" s="491" t="s">
        <v>2898</v>
      </c>
      <c r="AB1288" s="491" t="s">
        <v>2898</v>
      </c>
      <c r="AC1288" s="491" t="s">
        <v>2898</v>
      </c>
      <c r="AD1288" s="491" t="s">
        <v>2898</v>
      </c>
      <c r="AE1288" s="491" t="s">
        <v>2898</v>
      </c>
      <c r="AF1288" s="491" t="s">
        <v>2898</v>
      </c>
      <c r="AG1288" s="491" t="s">
        <v>2898</v>
      </c>
      <c r="AH1288" s="491" t="s">
        <v>2898</v>
      </c>
      <c r="AI1288" s="491" t="s">
        <v>2898</v>
      </c>
      <c r="AJ1288" s="491" t="s">
        <v>2898</v>
      </c>
      <c r="AK1288" s="491" t="s">
        <v>2898</v>
      </c>
      <c r="AL1288" s="491" t="s">
        <v>2898</v>
      </c>
      <c r="AM1288" s="491" t="s">
        <v>2898</v>
      </c>
    </row>
    <row r="1289" spans="2:39" ht="12" hidden="1" customHeight="1" outlineLevel="1" x14ac:dyDescent="0.3">
      <c r="B1289" s="708" t="s">
        <v>343</v>
      </c>
      <c r="C1289" s="708" t="s">
        <v>483</v>
      </c>
      <c r="E1289" s="308" t="s">
        <v>4244</v>
      </c>
      <c r="F1289" s="491" t="s">
        <v>2898</v>
      </c>
      <c r="G1289" s="491" t="s">
        <v>2898</v>
      </c>
      <c r="H1289" s="491" t="s">
        <v>2898</v>
      </c>
      <c r="I1289" s="491" t="s">
        <v>2898</v>
      </c>
      <c r="J1289" s="491" t="s">
        <v>2898</v>
      </c>
      <c r="K1289" s="491" t="s">
        <v>2898</v>
      </c>
      <c r="L1289" s="491" t="s">
        <v>2898</v>
      </c>
      <c r="M1289" s="491" t="s">
        <v>2898</v>
      </c>
      <c r="N1289" s="491" t="s">
        <v>2898</v>
      </c>
      <c r="O1289" s="491" t="s">
        <v>2898</v>
      </c>
      <c r="P1289" s="491" t="s">
        <v>2898</v>
      </c>
      <c r="Q1289" s="491" t="s">
        <v>2898</v>
      </c>
      <c r="R1289" s="491" t="s">
        <v>2898</v>
      </c>
      <c r="S1289" s="491" t="s">
        <v>2898</v>
      </c>
      <c r="T1289" s="491" t="s">
        <v>2898</v>
      </c>
      <c r="U1289" s="491" t="s">
        <v>2898</v>
      </c>
      <c r="V1289" s="491" t="s">
        <v>2898</v>
      </c>
      <c r="W1289" s="491" t="s">
        <v>2898</v>
      </c>
      <c r="X1289" s="491" t="s">
        <v>2898</v>
      </c>
      <c r="Y1289" s="491" t="s">
        <v>2898</v>
      </c>
      <c r="Z1289" s="491" t="s">
        <v>2898</v>
      </c>
      <c r="AA1289" s="491" t="s">
        <v>2898</v>
      </c>
      <c r="AB1289" s="491" t="s">
        <v>2898</v>
      </c>
      <c r="AC1289" s="491" t="s">
        <v>2898</v>
      </c>
      <c r="AD1289" s="491" t="s">
        <v>2898</v>
      </c>
      <c r="AE1289" s="491" t="s">
        <v>2898</v>
      </c>
      <c r="AF1289" s="491" t="s">
        <v>2898</v>
      </c>
      <c r="AG1289" s="491" t="s">
        <v>2898</v>
      </c>
      <c r="AH1289" s="491" t="s">
        <v>2898</v>
      </c>
      <c r="AI1289" s="491" t="s">
        <v>2898</v>
      </c>
      <c r="AJ1289" s="491" t="s">
        <v>2898</v>
      </c>
      <c r="AK1289" s="491" t="s">
        <v>2898</v>
      </c>
      <c r="AL1289" s="491" t="s">
        <v>2898</v>
      </c>
      <c r="AM1289" s="491" t="s">
        <v>2898</v>
      </c>
    </row>
    <row r="1290" spans="2:39" ht="12" hidden="1" customHeight="1" outlineLevel="1" x14ac:dyDescent="0.3">
      <c r="B1290" s="708" t="s">
        <v>345</v>
      </c>
      <c r="C1290" s="708" t="s">
        <v>346</v>
      </c>
      <c r="E1290" s="308" t="s">
        <v>4245</v>
      </c>
      <c r="F1290" s="491" t="s">
        <v>2898</v>
      </c>
      <c r="G1290" s="491" t="s">
        <v>2898</v>
      </c>
      <c r="H1290" s="491" t="s">
        <v>2898</v>
      </c>
      <c r="I1290" s="491" t="s">
        <v>2898</v>
      </c>
      <c r="J1290" s="491" t="s">
        <v>2898</v>
      </c>
      <c r="K1290" s="491" t="s">
        <v>2898</v>
      </c>
      <c r="L1290" s="491" t="s">
        <v>2898</v>
      </c>
      <c r="M1290" s="491" t="s">
        <v>2898</v>
      </c>
      <c r="N1290" s="491" t="s">
        <v>2898</v>
      </c>
      <c r="O1290" s="491" t="s">
        <v>2898</v>
      </c>
      <c r="P1290" s="491" t="s">
        <v>2898</v>
      </c>
      <c r="Q1290" s="491" t="s">
        <v>2898</v>
      </c>
      <c r="R1290" s="491" t="s">
        <v>2898</v>
      </c>
      <c r="S1290" s="491" t="s">
        <v>2898</v>
      </c>
      <c r="T1290" s="491" t="s">
        <v>2898</v>
      </c>
      <c r="U1290" s="491" t="s">
        <v>2898</v>
      </c>
      <c r="V1290" s="491" t="s">
        <v>2898</v>
      </c>
      <c r="W1290" s="491" t="s">
        <v>2898</v>
      </c>
      <c r="X1290" s="491" t="s">
        <v>2898</v>
      </c>
      <c r="Y1290" s="491" t="s">
        <v>2898</v>
      </c>
      <c r="Z1290" s="491" t="s">
        <v>2898</v>
      </c>
      <c r="AA1290" s="491" t="s">
        <v>2898</v>
      </c>
      <c r="AB1290" s="491" t="s">
        <v>2898</v>
      </c>
      <c r="AC1290" s="491" t="s">
        <v>2898</v>
      </c>
      <c r="AD1290" s="491" t="s">
        <v>2898</v>
      </c>
      <c r="AE1290" s="491" t="s">
        <v>2898</v>
      </c>
      <c r="AF1290" s="491" t="s">
        <v>2898</v>
      </c>
      <c r="AG1290" s="491" t="s">
        <v>2898</v>
      </c>
      <c r="AH1290" s="491" t="s">
        <v>2898</v>
      </c>
      <c r="AI1290" s="491" t="s">
        <v>2898</v>
      </c>
      <c r="AJ1290" s="491" t="s">
        <v>2898</v>
      </c>
      <c r="AK1290" s="491" t="s">
        <v>2898</v>
      </c>
      <c r="AL1290" s="491" t="s">
        <v>2898</v>
      </c>
      <c r="AM1290" s="491" t="s">
        <v>2898</v>
      </c>
    </row>
    <row r="1291" spans="2:39" ht="12" hidden="1" customHeight="1" outlineLevel="1" x14ac:dyDescent="0.3">
      <c r="B1291" s="708" t="s">
        <v>347</v>
      </c>
      <c r="C1291" s="708" t="s">
        <v>348</v>
      </c>
      <c r="E1291" s="308" t="s">
        <v>4246</v>
      </c>
      <c r="F1291" s="491" t="s">
        <v>2898</v>
      </c>
      <c r="G1291" s="491" t="s">
        <v>2898</v>
      </c>
      <c r="H1291" s="491" t="s">
        <v>2898</v>
      </c>
      <c r="I1291" s="491" t="s">
        <v>2898</v>
      </c>
      <c r="J1291" s="491" t="s">
        <v>2898</v>
      </c>
      <c r="K1291" s="491" t="s">
        <v>2898</v>
      </c>
      <c r="L1291" s="491" t="s">
        <v>2898</v>
      </c>
      <c r="M1291" s="491" t="s">
        <v>2898</v>
      </c>
      <c r="N1291" s="491" t="s">
        <v>2898</v>
      </c>
      <c r="O1291" s="491" t="s">
        <v>2898</v>
      </c>
      <c r="P1291" s="491" t="s">
        <v>2898</v>
      </c>
      <c r="Q1291" s="491" t="s">
        <v>2898</v>
      </c>
      <c r="R1291" s="491" t="s">
        <v>2898</v>
      </c>
      <c r="S1291" s="491" t="s">
        <v>2898</v>
      </c>
      <c r="T1291" s="491" t="s">
        <v>2898</v>
      </c>
      <c r="U1291" s="491" t="s">
        <v>2898</v>
      </c>
      <c r="V1291" s="491" t="s">
        <v>2898</v>
      </c>
      <c r="W1291" s="491" t="s">
        <v>2898</v>
      </c>
      <c r="X1291" s="491" t="s">
        <v>2898</v>
      </c>
      <c r="Y1291" s="491" t="s">
        <v>2898</v>
      </c>
      <c r="Z1291" s="491" t="s">
        <v>2898</v>
      </c>
      <c r="AA1291" s="491" t="s">
        <v>2898</v>
      </c>
      <c r="AB1291" s="491" t="s">
        <v>2898</v>
      </c>
      <c r="AC1291" s="491" t="s">
        <v>2898</v>
      </c>
      <c r="AD1291" s="491" t="s">
        <v>2898</v>
      </c>
      <c r="AE1291" s="491" t="s">
        <v>2898</v>
      </c>
      <c r="AF1291" s="491" t="s">
        <v>2898</v>
      </c>
      <c r="AG1291" s="491" t="s">
        <v>2898</v>
      </c>
      <c r="AH1291" s="491" t="s">
        <v>2898</v>
      </c>
      <c r="AI1291" s="491" t="s">
        <v>2898</v>
      </c>
      <c r="AJ1291" s="491" t="s">
        <v>2898</v>
      </c>
      <c r="AK1291" s="491" t="s">
        <v>2898</v>
      </c>
      <c r="AL1291" s="491" t="s">
        <v>2898</v>
      </c>
      <c r="AM1291" s="491" t="s">
        <v>2898</v>
      </c>
    </row>
    <row r="1292" spans="2:39" ht="12" hidden="1" customHeight="1" outlineLevel="1" x14ac:dyDescent="0.3">
      <c r="B1292" s="708" t="s">
        <v>349</v>
      </c>
      <c r="C1292" s="708" t="s">
        <v>350</v>
      </c>
      <c r="E1292" s="308" t="s">
        <v>4247</v>
      </c>
      <c r="F1292" s="491" t="s">
        <v>2898</v>
      </c>
      <c r="G1292" s="491" t="s">
        <v>2898</v>
      </c>
      <c r="H1292" s="491" t="s">
        <v>2898</v>
      </c>
      <c r="I1292" s="491" t="s">
        <v>2898</v>
      </c>
      <c r="J1292" s="491" t="s">
        <v>2898</v>
      </c>
      <c r="K1292" s="491" t="s">
        <v>2898</v>
      </c>
      <c r="L1292" s="491" t="s">
        <v>2898</v>
      </c>
      <c r="M1292" s="491" t="s">
        <v>2898</v>
      </c>
      <c r="N1292" s="491" t="s">
        <v>2898</v>
      </c>
      <c r="O1292" s="491" t="s">
        <v>2898</v>
      </c>
      <c r="P1292" s="491" t="s">
        <v>2898</v>
      </c>
      <c r="Q1292" s="491" t="s">
        <v>2898</v>
      </c>
      <c r="R1292" s="491" t="s">
        <v>2898</v>
      </c>
      <c r="S1292" s="491" t="s">
        <v>2898</v>
      </c>
      <c r="T1292" s="491" t="s">
        <v>2898</v>
      </c>
      <c r="U1292" s="491" t="s">
        <v>2898</v>
      </c>
      <c r="V1292" s="491" t="s">
        <v>2898</v>
      </c>
      <c r="W1292" s="491" t="s">
        <v>2898</v>
      </c>
      <c r="X1292" s="491" t="s">
        <v>2898</v>
      </c>
      <c r="Y1292" s="491" t="s">
        <v>2898</v>
      </c>
      <c r="Z1292" s="491" t="s">
        <v>2898</v>
      </c>
      <c r="AA1292" s="491" t="s">
        <v>2898</v>
      </c>
      <c r="AB1292" s="491" t="s">
        <v>2898</v>
      </c>
      <c r="AC1292" s="491" t="s">
        <v>2898</v>
      </c>
      <c r="AD1292" s="491" t="s">
        <v>2898</v>
      </c>
      <c r="AE1292" s="491" t="s">
        <v>2898</v>
      </c>
      <c r="AF1292" s="491" t="s">
        <v>2898</v>
      </c>
      <c r="AG1292" s="491" t="s">
        <v>2898</v>
      </c>
      <c r="AH1292" s="491" t="s">
        <v>2898</v>
      </c>
      <c r="AI1292" s="491" t="s">
        <v>2898</v>
      </c>
      <c r="AJ1292" s="491" t="s">
        <v>2898</v>
      </c>
      <c r="AK1292" s="491" t="s">
        <v>2898</v>
      </c>
      <c r="AL1292" s="491" t="s">
        <v>2898</v>
      </c>
      <c r="AM1292" s="491" t="s">
        <v>2898</v>
      </c>
    </row>
    <row r="1293" spans="2:39" ht="12" hidden="1" customHeight="1" outlineLevel="1" x14ac:dyDescent="0.3">
      <c r="B1293" s="708" t="s">
        <v>351</v>
      </c>
      <c r="C1293" s="708" t="s">
        <v>484</v>
      </c>
      <c r="E1293" s="308" t="s">
        <v>4248</v>
      </c>
      <c r="F1293" s="491" t="s">
        <v>2898</v>
      </c>
      <c r="G1293" s="491" t="s">
        <v>2898</v>
      </c>
      <c r="H1293" s="491" t="s">
        <v>2898</v>
      </c>
      <c r="I1293" s="491" t="s">
        <v>2898</v>
      </c>
      <c r="J1293" s="491" t="s">
        <v>2898</v>
      </c>
      <c r="K1293" s="491" t="s">
        <v>2898</v>
      </c>
      <c r="L1293" s="491" t="s">
        <v>2898</v>
      </c>
      <c r="M1293" s="491" t="s">
        <v>2898</v>
      </c>
      <c r="N1293" s="491" t="s">
        <v>2898</v>
      </c>
      <c r="O1293" s="491" t="s">
        <v>2898</v>
      </c>
      <c r="P1293" s="491" t="s">
        <v>2898</v>
      </c>
      <c r="Q1293" s="491" t="s">
        <v>2898</v>
      </c>
      <c r="R1293" s="491" t="s">
        <v>2898</v>
      </c>
      <c r="S1293" s="491" t="s">
        <v>2898</v>
      </c>
      <c r="T1293" s="491" t="s">
        <v>2898</v>
      </c>
      <c r="U1293" s="491" t="s">
        <v>2898</v>
      </c>
      <c r="V1293" s="491" t="s">
        <v>2898</v>
      </c>
      <c r="W1293" s="491" t="s">
        <v>2898</v>
      </c>
      <c r="X1293" s="491" t="s">
        <v>2898</v>
      </c>
      <c r="Y1293" s="491" t="s">
        <v>2898</v>
      </c>
      <c r="Z1293" s="491" t="s">
        <v>2898</v>
      </c>
      <c r="AA1293" s="491" t="s">
        <v>2898</v>
      </c>
      <c r="AB1293" s="491" t="s">
        <v>2898</v>
      </c>
      <c r="AC1293" s="491" t="s">
        <v>2898</v>
      </c>
      <c r="AD1293" s="491" t="s">
        <v>2898</v>
      </c>
      <c r="AE1293" s="491" t="s">
        <v>2898</v>
      </c>
      <c r="AF1293" s="491" t="s">
        <v>2898</v>
      </c>
      <c r="AG1293" s="491" t="s">
        <v>2898</v>
      </c>
      <c r="AH1293" s="491" t="s">
        <v>2898</v>
      </c>
      <c r="AI1293" s="491" t="s">
        <v>2898</v>
      </c>
      <c r="AJ1293" s="491" t="s">
        <v>2898</v>
      </c>
      <c r="AK1293" s="491" t="s">
        <v>2898</v>
      </c>
      <c r="AL1293" s="491" t="s">
        <v>2898</v>
      </c>
      <c r="AM1293" s="491" t="s">
        <v>2898</v>
      </c>
    </row>
    <row r="1294" spans="2:39" ht="12" hidden="1" customHeight="1" outlineLevel="1" x14ac:dyDescent="0.3">
      <c r="B1294" s="708" t="s">
        <v>353</v>
      </c>
      <c r="C1294" s="708" t="s">
        <v>354</v>
      </c>
      <c r="E1294" s="308" t="s">
        <v>4249</v>
      </c>
      <c r="F1294" s="491" t="s">
        <v>2898</v>
      </c>
      <c r="G1294" s="491" t="s">
        <v>2898</v>
      </c>
      <c r="H1294" s="491" t="s">
        <v>2898</v>
      </c>
      <c r="I1294" s="491" t="s">
        <v>2898</v>
      </c>
      <c r="J1294" s="491" t="s">
        <v>2898</v>
      </c>
      <c r="K1294" s="491" t="s">
        <v>2898</v>
      </c>
      <c r="L1294" s="491" t="s">
        <v>2898</v>
      </c>
      <c r="M1294" s="491" t="s">
        <v>2898</v>
      </c>
      <c r="N1294" s="491" t="s">
        <v>2898</v>
      </c>
      <c r="O1294" s="491" t="s">
        <v>2898</v>
      </c>
      <c r="P1294" s="491" t="s">
        <v>2898</v>
      </c>
      <c r="Q1294" s="491" t="s">
        <v>2898</v>
      </c>
      <c r="R1294" s="491" t="s">
        <v>2898</v>
      </c>
      <c r="S1294" s="491" t="s">
        <v>2898</v>
      </c>
      <c r="T1294" s="491" t="s">
        <v>2898</v>
      </c>
      <c r="U1294" s="491" t="s">
        <v>2898</v>
      </c>
      <c r="V1294" s="491" t="s">
        <v>2898</v>
      </c>
      <c r="W1294" s="491" t="s">
        <v>2898</v>
      </c>
      <c r="X1294" s="491" t="s">
        <v>2898</v>
      </c>
      <c r="Y1294" s="491" t="s">
        <v>2898</v>
      </c>
      <c r="Z1294" s="491" t="s">
        <v>2898</v>
      </c>
      <c r="AA1294" s="491" t="s">
        <v>2898</v>
      </c>
      <c r="AB1294" s="491" t="s">
        <v>2898</v>
      </c>
      <c r="AC1294" s="491" t="s">
        <v>2898</v>
      </c>
      <c r="AD1294" s="491" t="s">
        <v>2898</v>
      </c>
      <c r="AE1294" s="491" t="s">
        <v>2898</v>
      </c>
      <c r="AF1294" s="491" t="s">
        <v>2898</v>
      </c>
      <c r="AG1294" s="491" t="s">
        <v>2898</v>
      </c>
      <c r="AH1294" s="491" t="s">
        <v>2898</v>
      </c>
      <c r="AI1294" s="491" t="s">
        <v>2898</v>
      </c>
      <c r="AJ1294" s="491" t="s">
        <v>2898</v>
      </c>
      <c r="AK1294" s="491" t="s">
        <v>2898</v>
      </c>
      <c r="AL1294" s="491" t="s">
        <v>2898</v>
      </c>
      <c r="AM1294" s="491" t="s">
        <v>2898</v>
      </c>
    </row>
    <row r="1295" spans="2:39" ht="12" hidden="1" customHeight="1" outlineLevel="1" x14ac:dyDescent="0.3">
      <c r="B1295" s="708" t="s">
        <v>355</v>
      </c>
      <c r="C1295" s="708" t="s">
        <v>356</v>
      </c>
      <c r="E1295" s="308" t="s">
        <v>4250</v>
      </c>
      <c r="F1295" s="491" t="s">
        <v>2898</v>
      </c>
      <c r="G1295" s="491" t="s">
        <v>2898</v>
      </c>
      <c r="H1295" s="491" t="s">
        <v>2898</v>
      </c>
      <c r="I1295" s="491" t="s">
        <v>2898</v>
      </c>
      <c r="J1295" s="491" t="s">
        <v>2898</v>
      </c>
      <c r="K1295" s="491" t="s">
        <v>2898</v>
      </c>
      <c r="L1295" s="491" t="s">
        <v>2898</v>
      </c>
      <c r="M1295" s="491" t="s">
        <v>2898</v>
      </c>
      <c r="N1295" s="491" t="s">
        <v>2898</v>
      </c>
      <c r="O1295" s="491" t="s">
        <v>2898</v>
      </c>
      <c r="P1295" s="491" t="s">
        <v>2898</v>
      </c>
      <c r="Q1295" s="491" t="s">
        <v>2898</v>
      </c>
      <c r="R1295" s="491" t="s">
        <v>2898</v>
      </c>
      <c r="S1295" s="491" t="s">
        <v>2898</v>
      </c>
      <c r="T1295" s="491" t="s">
        <v>2898</v>
      </c>
      <c r="U1295" s="491" t="s">
        <v>2898</v>
      </c>
      <c r="V1295" s="491" t="s">
        <v>2898</v>
      </c>
      <c r="W1295" s="491" t="s">
        <v>2898</v>
      </c>
      <c r="X1295" s="491" t="s">
        <v>2898</v>
      </c>
      <c r="Y1295" s="491" t="s">
        <v>2898</v>
      </c>
      <c r="Z1295" s="491" t="s">
        <v>2898</v>
      </c>
      <c r="AA1295" s="491" t="s">
        <v>2898</v>
      </c>
      <c r="AB1295" s="491" t="s">
        <v>2898</v>
      </c>
      <c r="AC1295" s="491" t="s">
        <v>2898</v>
      </c>
      <c r="AD1295" s="491" t="s">
        <v>2898</v>
      </c>
      <c r="AE1295" s="491" t="s">
        <v>2898</v>
      </c>
      <c r="AF1295" s="491" t="s">
        <v>2898</v>
      </c>
      <c r="AG1295" s="491" t="s">
        <v>2898</v>
      </c>
      <c r="AH1295" s="491" t="s">
        <v>2898</v>
      </c>
      <c r="AI1295" s="491" t="s">
        <v>2898</v>
      </c>
      <c r="AJ1295" s="491" t="s">
        <v>2898</v>
      </c>
      <c r="AK1295" s="491" t="s">
        <v>2898</v>
      </c>
      <c r="AL1295" s="491" t="s">
        <v>2898</v>
      </c>
      <c r="AM1295" s="491" t="s">
        <v>2898</v>
      </c>
    </row>
    <row r="1296" spans="2:39" ht="12" hidden="1" customHeight="1" outlineLevel="1" x14ac:dyDescent="0.3">
      <c r="B1296" s="708" t="s">
        <v>357</v>
      </c>
      <c r="C1296" s="708" t="s">
        <v>358</v>
      </c>
      <c r="E1296" s="308" t="s">
        <v>4251</v>
      </c>
      <c r="F1296" s="491" t="s">
        <v>2898</v>
      </c>
      <c r="G1296" s="491" t="s">
        <v>2898</v>
      </c>
      <c r="H1296" s="491" t="s">
        <v>2898</v>
      </c>
      <c r="I1296" s="491" t="s">
        <v>2898</v>
      </c>
      <c r="J1296" s="491" t="s">
        <v>2898</v>
      </c>
      <c r="K1296" s="491" t="s">
        <v>2898</v>
      </c>
      <c r="L1296" s="491" t="s">
        <v>2898</v>
      </c>
      <c r="M1296" s="491" t="s">
        <v>2898</v>
      </c>
      <c r="N1296" s="491" t="s">
        <v>2898</v>
      </c>
      <c r="O1296" s="491" t="s">
        <v>2898</v>
      </c>
      <c r="P1296" s="491" t="s">
        <v>2898</v>
      </c>
      <c r="Q1296" s="491" t="s">
        <v>2898</v>
      </c>
      <c r="R1296" s="491" t="s">
        <v>2898</v>
      </c>
      <c r="S1296" s="491" t="s">
        <v>2898</v>
      </c>
      <c r="T1296" s="491" t="s">
        <v>2898</v>
      </c>
      <c r="U1296" s="491" t="s">
        <v>2898</v>
      </c>
      <c r="V1296" s="491" t="s">
        <v>2898</v>
      </c>
      <c r="W1296" s="491" t="s">
        <v>2898</v>
      </c>
      <c r="X1296" s="491" t="s">
        <v>2898</v>
      </c>
      <c r="Y1296" s="491" t="s">
        <v>2898</v>
      </c>
      <c r="Z1296" s="491" t="s">
        <v>2898</v>
      </c>
      <c r="AA1296" s="491" t="s">
        <v>2898</v>
      </c>
      <c r="AB1296" s="491" t="s">
        <v>2898</v>
      </c>
      <c r="AC1296" s="491" t="s">
        <v>2898</v>
      </c>
      <c r="AD1296" s="491" t="s">
        <v>2898</v>
      </c>
      <c r="AE1296" s="491" t="s">
        <v>2898</v>
      </c>
      <c r="AF1296" s="491" t="s">
        <v>2898</v>
      </c>
      <c r="AG1296" s="491" t="s">
        <v>2898</v>
      </c>
      <c r="AH1296" s="491" t="s">
        <v>2898</v>
      </c>
      <c r="AI1296" s="491" t="s">
        <v>2898</v>
      </c>
      <c r="AJ1296" s="491" t="s">
        <v>2898</v>
      </c>
      <c r="AK1296" s="491" t="s">
        <v>2898</v>
      </c>
      <c r="AL1296" s="491" t="s">
        <v>2898</v>
      </c>
      <c r="AM1296" s="491" t="s">
        <v>2898</v>
      </c>
    </row>
    <row r="1297" spans="2:39" ht="12" hidden="1" customHeight="1" outlineLevel="1" x14ac:dyDescent="0.3">
      <c r="B1297" s="708" t="s">
        <v>359</v>
      </c>
      <c r="C1297" s="708" t="s">
        <v>360</v>
      </c>
      <c r="E1297" s="308" t="s">
        <v>4252</v>
      </c>
      <c r="F1297" s="491" t="s">
        <v>2898</v>
      </c>
      <c r="G1297" s="491" t="s">
        <v>2898</v>
      </c>
      <c r="H1297" s="491" t="s">
        <v>2898</v>
      </c>
      <c r="I1297" s="491" t="s">
        <v>2898</v>
      </c>
      <c r="J1297" s="491" t="s">
        <v>2898</v>
      </c>
      <c r="K1297" s="491" t="s">
        <v>2898</v>
      </c>
      <c r="L1297" s="491" t="s">
        <v>2898</v>
      </c>
      <c r="M1297" s="491" t="s">
        <v>2898</v>
      </c>
      <c r="N1297" s="491" t="s">
        <v>2898</v>
      </c>
      <c r="O1297" s="491" t="s">
        <v>2898</v>
      </c>
      <c r="P1297" s="491" t="s">
        <v>2898</v>
      </c>
      <c r="Q1297" s="491" t="s">
        <v>2898</v>
      </c>
      <c r="R1297" s="491" t="s">
        <v>2898</v>
      </c>
      <c r="S1297" s="491" t="s">
        <v>2898</v>
      </c>
      <c r="T1297" s="491" t="s">
        <v>2898</v>
      </c>
      <c r="U1297" s="491" t="s">
        <v>2898</v>
      </c>
      <c r="V1297" s="491" t="s">
        <v>2898</v>
      </c>
      <c r="W1297" s="491" t="s">
        <v>2898</v>
      </c>
      <c r="X1297" s="491" t="s">
        <v>2898</v>
      </c>
      <c r="Y1297" s="491" t="s">
        <v>2898</v>
      </c>
      <c r="Z1297" s="491" t="s">
        <v>2898</v>
      </c>
      <c r="AA1297" s="491" t="s">
        <v>2898</v>
      </c>
      <c r="AB1297" s="491" t="s">
        <v>2898</v>
      </c>
      <c r="AC1297" s="491" t="s">
        <v>2898</v>
      </c>
      <c r="AD1297" s="491" t="s">
        <v>2898</v>
      </c>
      <c r="AE1297" s="491" t="s">
        <v>2898</v>
      </c>
      <c r="AF1297" s="491" t="s">
        <v>2898</v>
      </c>
      <c r="AG1297" s="491" t="s">
        <v>2898</v>
      </c>
      <c r="AH1297" s="491" t="s">
        <v>2898</v>
      </c>
      <c r="AI1297" s="491" t="s">
        <v>2898</v>
      </c>
      <c r="AJ1297" s="491" t="s">
        <v>2898</v>
      </c>
      <c r="AK1297" s="491" t="s">
        <v>2898</v>
      </c>
      <c r="AL1297" s="491" t="s">
        <v>2898</v>
      </c>
      <c r="AM1297" s="491" t="s">
        <v>2898</v>
      </c>
    </row>
    <row r="1298" spans="2:39" ht="12" hidden="1" customHeight="1" outlineLevel="1" x14ac:dyDescent="0.3">
      <c r="B1298" s="708" t="s">
        <v>361</v>
      </c>
      <c r="C1298" s="708" t="s">
        <v>485</v>
      </c>
      <c r="E1298" s="308" t="s">
        <v>4253</v>
      </c>
      <c r="F1298" s="491" t="s">
        <v>2898</v>
      </c>
      <c r="G1298" s="491" t="s">
        <v>2898</v>
      </c>
      <c r="H1298" s="491" t="s">
        <v>2898</v>
      </c>
      <c r="I1298" s="491" t="s">
        <v>2898</v>
      </c>
      <c r="J1298" s="491" t="s">
        <v>2898</v>
      </c>
      <c r="K1298" s="491" t="s">
        <v>2898</v>
      </c>
      <c r="L1298" s="491" t="s">
        <v>2898</v>
      </c>
      <c r="M1298" s="491" t="s">
        <v>2898</v>
      </c>
      <c r="N1298" s="491" t="s">
        <v>2898</v>
      </c>
      <c r="O1298" s="491" t="s">
        <v>2898</v>
      </c>
      <c r="P1298" s="491" t="s">
        <v>2898</v>
      </c>
      <c r="Q1298" s="491" t="s">
        <v>2898</v>
      </c>
      <c r="R1298" s="491" t="s">
        <v>2898</v>
      </c>
      <c r="S1298" s="491" t="s">
        <v>2898</v>
      </c>
      <c r="T1298" s="491" t="s">
        <v>2898</v>
      </c>
      <c r="U1298" s="491" t="s">
        <v>2898</v>
      </c>
      <c r="V1298" s="491" t="s">
        <v>2898</v>
      </c>
      <c r="W1298" s="491" t="s">
        <v>2898</v>
      </c>
      <c r="X1298" s="491" t="s">
        <v>2898</v>
      </c>
      <c r="Y1298" s="491" t="s">
        <v>2898</v>
      </c>
      <c r="Z1298" s="491" t="s">
        <v>2898</v>
      </c>
      <c r="AA1298" s="491" t="s">
        <v>2898</v>
      </c>
      <c r="AB1298" s="491" t="s">
        <v>2898</v>
      </c>
      <c r="AC1298" s="491" t="s">
        <v>2898</v>
      </c>
      <c r="AD1298" s="491" t="s">
        <v>2898</v>
      </c>
      <c r="AE1298" s="491" t="s">
        <v>2898</v>
      </c>
      <c r="AF1298" s="491" t="s">
        <v>2898</v>
      </c>
      <c r="AG1298" s="491" t="s">
        <v>2898</v>
      </c>
      <c r="AH1298" s="491" t="s">
        <v>2898</v>
      </c>
      <c r="AI1298" s="491" t="s">
        <v>2898</v>
      </c>
      <c r="AJ1298" s="491" t="s">
        <v>2898</v>
      </c>
      <c r="AK1298" s="491" t="s">
        <v>2898</v>
      </c>
      <c r="AL1298" s="491" t="s">
        <v>2898</v>
      </c>
      <c r="AM1298" s="491" t="s">
        <v>2898</v>
      </c>
    </row>
    <row r="1299" spans="2:39" ht="12" hidden="1" customHeight="1" outlineLevel="1" x14ac:dyDescent="0.3">
      <c r="B1299" s="708" t="s">
        <v>486</v>
      </c>
      <c r="C1299" s="708" t="s">
        <v>487</v>
      </c>
      <c r="E1299" s="308" t="s">
        <v>4254</v>
      </c>
      <c r="F1299" s="491" t="s">
        <v>2898</v>
      </c>
      <c r="G1299" s="491" t="s">
        <v>2898</v>
      </c>
      <c r="H1299" s="491" t="s">
        <v>2898</v>
      </c>
      <c r="I1299" s="491" t="s">
        <v>2898</v>
      </c>
      <c r="J1299" s="491" t="s">
        <v>2898</v>
      </c>
      <c r="K1299" s="491" t="s">
        <v>2898</v>
      </c>
      <c r="L1299" s="491" t="s">
        <v>2898</v>
      </c>
      <c r="M1299" s="491" t="s">
        <v>2898</v>
      </c>
      <c r="N1299" s="491" t="s">
        <v>2898</v>
      </c>
      <c r="O1299" s="491" t="s">
        <v>2898</v>
      </c>
      <c r="P1299" s="491" t="s">
        <v>2898</v>
      </c>
      <c r="Q1299" s="491" t="s">
        <v>2898</v>
      </c>
      <c r="R1299" s="491" t="s">
        <v>2898</v>
      </c>
      <c r="S1299" s="491" t="s">
        <v>2898</v>
      </c>
      <c r="T1299" s="491" t="s">
        <v>2898</v>
      </c>
      <c r="U1299" s="491" t="s">
        <v>2898</v>
      </c>
      <c r="V1299" s="491" t="s">
        <v>2898</v>
      </c>
      <c r="W1299" s="491" t="s">
        <v>2898</v>
      </c>
      <c r="X1299" s="491" t="s">
        <v>2898</v>
      </c>
      <c r="Y1299" s="491" t="s">
        <v>2898</v>
      </c>
      <c r="Z1299" s="491" t="s">
        <v>2898</v>
      </c>
      <c r="AA1299" s="491" t="s">
        <v>2898</v>
      </c>
      <c r="AB1299" s="491" t="s">
        <v>2898</v>
      </c>
      <c r="AC1299" s="491" t="s">
        <v>2898</v>
      </c>
      <c r="AD1299" s="491" t="s">
        <v>2898</v>
      </c>
      <c r="AE1299" s="491" t="s">
        <v>2898</v>
      </c>
      <c r="AF1299" s="491" t="s">
        <v>2898</v>
      </c>
      <c r="AG1299" s="491" t="s">
        <v>2898</v>
      </c>
      <c r="AH1299" s="491" t="s">
        <v>2898</v>
      </c>
      <c r="AI1299" s="491" t="s">
        <v>2898</v>
      </c>
      <c r="AJ1299" s="491" t="s">
        <v>2898</v>
      </c>
      <c r="AK1299" s="491" t="s">
        <v>2898</v>
      </c>
      <c r="AL1299" s="491" t="s">
        <v>2898</v>
      </c>
      <c r="AM1299" s="491" t="s">
        <v>2898</v>
      </c>
    </row>
    <row r="1300" spans="2:39" ht="12" hidden="1" customHeight="1" outlineLevel="1" x14ac:dyDescent="0.3">
      <c r="B1300" s="708"/>
      <c r="C1300" s="708" t="s">
        <v>202</v>
      </c>
      <c r="E1300" s="308" t="s">
        <v>4255</v>
      </c>
      <c r="F1300" s="491" t="s">
        <v>2898</v>
      </c>
      <c r="G1300" s="491" t="s">
        <v>2898</v>
      </c>
      <c r="H1300" s="491" t="s">
        <v>2898</v>
      </c>
      <c r="I1300" s="491" t="s">
        <v>2898</v>
      </c>
      <c r="J1300" s="491" t="s">
        <v>2898</v>
      </c>
      <c r="K1300" s="491" t="s">
        <v>2898</v>
      </c>
      <c r="L1300" s="491" t="s">
        <v>2898</v>
      </c>
      <c r="M1300" s="491" t="s">
        <v>2898</v>
      </c>
      <c r="N1300" s="491" t="s">
        <v>2898</v>
      </c>
      <c r="O1300" s="491" t="s">
        <v>2898</v>
      </c>
      <c r="P1300" s="491" t="s">
        <v>2898</v>
      </c>
      <c r="Q1300" s="491" t="s">
        <v>2898</v>
      </c>
      <c r="R1300" s="491" t="s">
        <v>2898</v>
      </c>
      <c r="S1300" s="491" t="s">
        <v>2898</v>
      </c>
      <c r="T1300" s="491" t="s">
        <v>2898</v>
      </c>
      <c r="U1300" s="491" t="s">
        <v>2898</v>
      </c>
      <c r="V1300" s="491" t="s">
        <v>2898</v>
      </c>
      <c r="W1300" s="491" t="s">
        <v>2898</v>
      </c>
      <c r="X1300" s="491" t="s">
        <v>2898</v>
      </c>
      <c r="Y1300" s="491" t="s">
        <v>2898</v>
      </c>
      <c r="Z1300" s="491" t="s">
        <v>2898</v>
      </c>
      <c r="AA1300" s="491" t="s">
        <v>2898</v>
      </c>
      <c r="AB1300" s="491" t="s">
        <v>2898</v>
      </c>
      <c r="AC1300" s="491" t="s">
        <v>2898</v>
      </c>
      <c r="AD1300" s="491" t="s">
        <v>2898</v>
      </c>
      <c r="AE1300" s="491" t="s">
        <v>2898</v>
      </c>
      <c r="AF1300" s="491" t="s">
        <v>2898</v>
      </c>
      <c r="AG1300" s="491" t="s">
        <v>2898</v>
      </c>
      <c r="AH1300" s="491" t="s">
        <v>2898</v>
      </c>
      <c r="AI1300" s="491" t="s">
        <v>2898</v>
      </c>
      <c r="AJ1300" s="491" t="s">
        <v>2898</v>
      </c>
      <c r="AK1300" s="491" t="s">
        <v>2898</v>
      </c>
      <c r="AL1300" s="491" t="s">
        <v>2898</v>
      </c>
      <c r="AM1300" s="491" t="s">
        <v>2898</v>
      </c>
    </row>
    <row r="1301" spans="2:39" ht="12" hidden="1" customHeight="1" outlineLevel="1" x14ac:dyDescent="0.3">
      <c r="B1301" s="708" t="s">
        <v>481</v>
      </c>
      <c r="C1301" s="708"/>
      <c r="E1301" s="308"/>
      <c r="F1301" s="308"/>
      <c r="G1301" s="308"/>
      <c r="H1301" s="308"/>
      <c r="I1301" s="308"/>
      <c r="J1301" s="308"/>
      <c r="K1301" s="308"/>
      <c r="L1301" s="308"/>
      <c r="M1301" s="308"/>
      <c r="N1301" s="308"/>
      <c r="O1301" s="308"/>
      <c r="P1301" s="308"/>
      <c r="Q1301" s="308"/>
      <c r="R1301" s="308"/>
      <c r="S1301" s="308"/>
      <c r="T1301" s="308"/>
      <c r="U1301" s="308"/>
      <c r="V1301" s="308"/>
      <c r="W1301" s="308"/>
      <c r="X1301" s="308"/>
      <c r="Y1301" s="308"/>
      <c r="Z1301" s="308"/>
      <c r="AA1301" s="308"/>
      <c r="AB1301" s="308"/>
      <c r="AC1301" s="308"/>
      <c r="AD1301" s="308"/>
      <c r="AE1301" s="308"/>
      <c r="AF1301" s="308"/>
      <c r="AG1301" s="308"/>
      <c r="AH1301" s="308"/>
      <c r="AI1301" s="308"/>
      <c r="AJ1301" s="308"/>
      <c r="AK1301" s="308"/>
      <c r="AL1301" s="308"/>
      <c r="AM1301" s="308"/>
    </row>
    <row r="1302" spans="2:39" ht="12" hidden="1" customHeight="1" outlineLevel="1" x14ac:dyDescent="0.3">
      <c r="B1302" s="708"/>
      <c r="C1302" s="708"/>
      <c r="E1302" s="308"/>
      <c r="F1302" s="308"/>
      <c r="G1302" s="308"/>
      <c r="H1302" s="308"/>
      <c r="I1302" s="308"/>
      <c r="J1302" s="308"/>
      <c r="K1302" s="308"/>
      <c r="L1302" s="308"/>
      <c r="M1302" s="308"/>
      <c r="N1302" s="308"/>
      <c r="O1302" s="308"/>
      <c r="P1302" s="308"/>
      <c r="Q1302" s="308"/>
      <c r="R1302" s="308"/>
      <c r="S1302" s="308"/>
      <c r="T1302" s="308"/>
      <c r="U1302" s="308"/>
      <c r="V1302" s="308"/>
      <c r="W1302" s="308"/>
      <c r="X1302" s="308"/>
      <c r="Y1302" s="308"/>
      <c r="Z1302" s="308"/>
      <c r="AA1302" s="308"/>
      <c r="AB1302" s="308"/>
      <c r="AC1302" s="308"/>
      <c r="AD1302" s="308"/>
      <c r="AE1302" s="308"/>
      <c r="AF1302" s="308"/>
      <c r="AG1302" s="308"/>
      <c r="AH1302" s="308"/>
      <c r="AI1302" s="308"/>
      <c r="AJ1302" s="308"/>
      <c r="AK1302" s="308"/>
      <c r="AL1302" s="308"/>
      <c r="AM1302" s="308"/>
    </row>
    <row r="1303" spans="2:39" ht="12" hidden="1" customHeight="1" outlineLevel="1" x14ac:dyDescent="0.3">
      <c r="B1303" s="708" t="s">
        <v>4256</v>
      </c>
      <c r="C1303" s="708"/>
      <c r="E1303" s="308"/>
      <c r="F1303" s="308"/>
      <c r="G1303" s="308"/>
      <c r="H1303" s="308"/>
      <c r="I1303" s="308"/>
      <c r="J1303" s="308"/>
      <c r="K1303" s="308"/>
      <c r="L1303" s="308"/>
      <c r="M1303" s="308"/>
      <c r="N1303" s="308"/>
      <c r="O1303" s="308"/>
      <c r="P1303" s="308"/>
      <c r="Q1303" s="308"/>
      <c r="R1303" s="308"/>
      <c r="S1303" s="308"/>
      <c r="T1303" s="308"/>
      <c r="U1303" s="308"/>
      <c r="V1303" s="308"/>
      <c r="W1303" s="308"/>
      <c r="X1303" s="308"/>
      <c r="Y1303" s="308"/>
      <c r="Z1303" s="308"/>
      <c r="AA1303" s="308"/>
      <c r="AB1303" s="308"/>
      <c r="AC1303" s="308"/>
      <c r="AD1303" s="308"/>
      <c r="AE1303" s="308"/>
      <c r="AF1303" s="308"/>
      <c r="AG1303" s="308"/>
      <c r="AH1303" s="308"/>
      <c r="AI1303" s="308"/>
      <c r="AJ1303" s="308"/>
      <c r="AK1303" s="308"/>
      <c r="AL1303" s="308"/>
      <c r="AM1303" s="308"/>
    </row>
    <row r="1304" spans="2:39" ht="12" hidden="1" customHeight="1" outlineLevel="1" x14ac:dyDescent="0.3">
      <c r="B1304" s="708"/>
      <c r="C1304" s="708"/>
      <c r="E1304" s="308"/>
      <c r="F1304" s="308"/>
      <c r="G1304" s="308"/>
      <c r="H1304" s="308"/>
      <c r="I1304" s="308"/>
      <c r="J1304" s="308"/>
      <c r="K1304" s="308"/>
      <c r="L1304" s="308"/>
      <c r="M1304" s="308"/>
      <c r="N1304" s="308"/>
      <c r="O1304" s="308"/>
      <c r="P1304" s="308"/>
      <c r="Q1304" s="308"/>
      <c r="R1304" s="308"/>
      <c r="S1304" s="308"/>
      <c r="T1304" s="308"/>
      <c r="U1304" s="308"/>
      <c r="V1304" s="308"/>
      <c r="W1304" s="308"/>
      <c r="X1304" s="308"/>
      <c r="Y1304" s="308"/>
      <c r="Z1304" s="308"/>
      <c r="AA1304" s="308"/>
      <c r="AB1304" s="308"/>
      <c r="AC1304" s="308"/>
      <c r="AD1304" s="308"/>
      <c r="AE1304" s="308"/>
      <c r="AF1304" s="308"/>
      <c r="AG1304" s="308"/>
      <c r="AH1304" s="308"/>
      <c r="AI1304" s="308"/>
      <c r="AJ1304" s="308"/>
      <c r="AK1304" s="308"/>
      <c r="AL1304" s="308"/>
      <c r="AM1304" s="308"/>
    </row>
    <row r="1305" spans="2:39" ht="12" hidden="1" customHeight="1" outlineLevel="1" x14ac:dyDescent="0.3">
      <c r="B1305" s="708" t="s">
        <v>321</v>
      </c>
      <c r="C1305" s="708" t="s">
        <v>322</v>
      </c>
      <c r="E1305" s="308"/>
      <c r="F1305" s="308"/>
      <c r="G1305" s="308"/>
      <c r="H1305" s="308"/>
      <c r="I1305" s="308"/>
      <c r="J1305" s="308"/>
      <c r="K1305" s="308"/>
      <c r="L1305" s="308"/>
      <c r="M1305" s="308"/>
      <c r="N1305" s="308"/>
      <c r="O1305" s="308"/>
      <c r="P1305" s="308"/>
      <c r="Q1305" s="308"/>
      <c r="R1305" s="308"/>
      <c r="S1305" s="308"/>
      <c r="T1305" s="308"/>
      <c r="U1305" s="308"/>
      <c r="V1305" s="308"/>
      <c r="W1305" s="308"/>
      <c r="X1305" s="308"/>
      <c r="Y1305" s="308"/>
      <c r="Z1305" s="308"/>
      <c r="AA1305" s="308"/>
      <c r="AB1305" s="308"/>
      <c r="AC1305" s="308"/>
      <c r="AD1305" s="308"/>
      <c r="AE1305" s="308"/>
      <c r="AF1305" s="308"/>
      <c r="AG1305" s="308"/>
      <c r="AH1305" s="308"/>
      <c r="AI1305" s="308"/>
      <c r="AJ1305" s="308"/>
      <c r="AK1305" s="308"/>
      <c r="AL1305" s="308"/>
      <c r="AM1305" s="308"/>
    </row>
    <row r="1306" spans="2:39" ht="12" hidden="1" customHeight="1" outlineLevel="1" x14ac:dyDescent="0.3">
      <c r="B1306" s="708" t="s">
        <v>323</v>
      </c>
      <c r="C1306" s="708" t="s">
        <v>324</v>
      </c>
      <c r="E1306" s="308"/>
      <c r="F1306" s="308"/>
      <c r="G1306" s="308"/>
      <c r="H1306" s="308"/>
      <c r="I1306" s="308"/>
      <c r="J1306" s="308"/>
      <c r="K1306" s="308"/>
      <c r="L1306" s="308"/>
      <c r="M1306" s="308"/>
      <c r="N1306" s="308"/>
      <c r="O1306" s="308"/>
      <c r="P1306" s="308"/>
      <c r="Q1306" s="308"/>
      <c r="R1306" s="308"/>
      <c r="S1306" s="308"/>
      <c r="T1306" s="308"/>
      <c r="U1306" s="308"/>
      <c r="V1306" s="308"/>
      <c r="W1306" s="308"/>
      <c r="X1306" s="308"/>
      <c r="Y1306" s="308"/>
      <c r="Z1306" s="308"/>
      <c r="AA1306" s="308"/>
      <c r="AB1306" s="308"/>
      <c r="AC1306" s="308"/>
      <c r="AD1306" s="308"/>
      <c r="AE1306" s="308"/>
      <c r="AF1306" s="308"/>
      <c r="AG1306" s="308"/>
      <c r="AH1306" s="308"/>
      <c r="AI1306" s="308"/>
      <c r="AJ1306" s="308"/>
      <c r="AK1306" s="308"/>
      <c r="AL1306" s="308"/>
      <c r="AM1306" s="308"/>
    </row>
    <row r="1307" spans="2:39" ht="12" hidden="1" customHeight="1" outlineLevel="1" x14ac:dyDescent="0.3">
      <c r="B1307" s="708" t="s">
        <v>325</v>
      </c>
      <c r="C1307" s="708" t="s">
        <v>326</v>
      </c>
      <c r="E1307" s="308"/>
      <c r="F1307" s="308"/>
      <c r="G1307" s="308"/>
      <c r="H1307" s="308"/>
      <c r="I1307" s="308"/>
      <c r="J1307" s="308"/>
      <c r="K1307" s="308"/>
      <c r="L1307" s="308"/>
      <c r="M1307" s="308"/>
      <c r="N1307" s="308"/>
      <c r="O1307" s="308"/>
      <c r="P1307" s="308"/>
      <c r="Q1307" s="308"/>
      <c r="R1307" s="308"/>
      <c r="S1307" s="308"/>
      <c r="T1307" s="308"/>
      <c r="U1307" s="308"/>
      <c r="V1307" s="308"/>
      <c r="W1307" s="308"/>
      <c r="X1307" s="308"/>
      <c r="Y1307" s="308"/>
      <c r="Z1307" s="308"/>
      <c r="AA1307" s="308"/>
      <c r="AB1307" s="308"/>
      <c r="AC1307" s="308"/>
      <c r="AD1307" s="308"/>
      <c r="AE1307" s="308"/>
      <c r="AF1307" s="308"/>
      <c r="AG1307" s="308"/>
      <c r="AH1307" s="308"/>
      <c r="AI1307" s="308"/>
      <c r="AJ1307" s="308"/>
      <c r="AK1307" s="308"/>
      <c r="AL1307" s="308"/>
      <c r="AM1307" s="308"/>
    </row>
    <row r="1308" spans="2:39" ht="12" hidden="1" customHeight="1" outlineLevel="1" x14ac:dyDescent="0.3">
      <c r="B1308" s="708" t="s">
        <v>327</v>
      </c>
      <c r="C1308" s="708" t="s">
        <v>328</v>
      </c>
      <c r="E1308" s="308"/>
      <c r="F1308" s="308"/>
      <c r="G1308" s="308"/>
      <c r="H1308" s="308"/>
      <c r="I1308" s="308"/>
      <c r="J1308" s="308"/>
      <c r="K1308" s="308"/>
      <c r="L1308" s="308"/>
      <c r="M1308" s="308"/>
      <c r="N1308" s="308"/>
      <c r="O1308" s="308"/>
      <c r="P1308" s="308"/>
      <c r="Q1308" s="308"/>
      <c r="R1308" s="308"/>
      <c r="S1308" s="308"/>
      <c r="T1308" s="308"/>
      <c r="U1308" s="308"/>
      <c r="V1308" s="308"/>
      <c r="W1308" s="308"/>
      <c r="X1308" s="308"/>
      <c r="Y1308" s="308"/>
      <c r="Z1308" s="308"/>
      <c r="AA1308" s="308"/>
      <c r="AB1308" s="308"/>
      <c r="AC1308" s="308"/>
      <c r="AD1308" s="308"/>
      <c r="AE1308" s="308"/>
      <c r="AF1308" s="308"/>
      <c r="AG1308" s="308"/>
      <c r="AH1308" s="308"/>
      <c r="AI1308" s="308"/>
      <c r="AJ1308" s="308"/>
      <c r="AK1308" s="308"/>
      <c r="AL1308" s="308"/>
      <c r="AM1308" s="308"/>
    </row>
    <row r="1309" spans="2:39" ht="12" hidden="1" customHeight="1" outlineLevel="1" x14ac:dyDescent="0.3">
      <c r="B1309" s="708" t="s">
        <v>329</v>
      </c>
      <c r="C1309" s="708" t="s">
        <v>330</v>
      </c>
      <c r="E1309" s="308"/>
      <c r="F1309" s="308"/>
      <c r="G1309" s="308"/>
      <c r="H1309" s="308"/>
      <c r="I1309" s="308"/>
      <c r="J1309" s="308"/>
      <c r="K1309" s="308"/>
      <c r="L1309" s="308"/>
      <c r="M1309" s="308"/>
      <c r="N1309" s="308"/>
      <c r="O1309" s="308"/>
      <c r="P1309" s="308"/>
      <c r="Q1309" s="308"/>
      <c r="R1309" s="308"/>
      <c r="S1309" s="308"/>
      <c r="T1309" s="308"/>
      <c r="U1309" s="308"/>
      <c r="V1309" s="308"/>
      <c r="W1309" s="308"/>
      <c r="X1309" s="308"/>
      <c r="Y1309" s="308"/>
      <c r="Z1309" s="308"/>
      <c r="AA1309" s="308"/>
      <c r="AB1309" s="308"/>
      <c r="AC1309" s="308"/>
      <c r="AD1309" s="308"/>
      <c r="AE1309" s="308"/>
      <c r="AF1309" s="308"/>
      <c r="AG1309" s="308"/>
      <c r="AH1309" s="308"/>
      <c r="AI1309" s="308"/>
      <c r="AJ1309" s="308"/>
      <c r="AK1309" s="308"/>
      <c r="AL1309" s="308"/>
      <c r="AM1309" s="308"/>
    </row>
    <row r="1310" spans="2:39" ht="12" hidden="1" customHeight="1" outlineLevel="1" x14ac:dyDescent="0.3">
      <c r="B1310" s="708" t="s">
        <v>331</v>
      </c>
      <c r="C1310" s="708" t="s">
        <v>332</v>
      </c>
      <c r="E1310" s="308"/>
      <c r="F1310" s="308"/>
      <c r="G1310" s="308"/>
      <c r="H1310" s="308"/>
      <c r="I1310" s="308"/>
      <c r="J1310" s="308"/>
      <c r="K1310" s="308"/>
      <c r="L1310" s="308"/>
      <c r="M1310" s="308"/>
      <c r="N1310" s="308"/>
      <c r="O1310" s="308"/>
      <c r="P1310" s="308"/>
      <c r="Q1310" s="308"/>
      <c r="R1310" s="308"/>
      <c r="S1310" s="308"/>
      <c r="T1310" s="308"/>
      <c r="U1310" s="308"/>
      <c r="V1310" s="308"/>
      <c r="W1310" s="308"/>
      <c r="X1310" s="308"/>
      <c r="Y1310" s="308"/>
      <c r="Z1310" s="308"/>
      <c r="AA1310" s="308"/>
      <c r="AB1310" s="308"/>
      <c r="AC1310" s="308"/>
      <c r="AD1310" s="308"/>
      <c r="AE1310" s="308"/>
      <c r="AF1310" s="308"/>
      <c r="AG1310" s="308"/>
      <c r="AH1310" s="308"/>
      <c r="AI1310" s="308"/>
      <c r="AJ1310" s="308"/>
      <c r="AK1310" s="308"/>
      <c r="AL1310" s="308"/>
      <c r="AM1310" s="308"/>
    </row>
    <row r="1311" spans="2:39" ht="12" hidden="1" customHeight="1" outlineLevel="1" x14ac:dyDescent="0.3">
      <c r="B1311" s="708" t="s">
        <v>333</v>
      </c>
      <c r="C1311" s="708" t="s">
        <v>334</v>
      </c>
      <c r="E1311" s="308"/>
      <c r="F1311" s="308"/>
      <c r="G1311" s="308"/>
      <c r="H1311" s="308"/>
      <c r="I1311" s="308"/>
      <c r="J1311" s="308"/>
      <c r="K1311" s="308"/>
      <c r="L1311" s="308"/>
      <c r="M1311" s="308"/>
      <c r="N1311" s="308"/>
      <c r="O1311" s="308"/>
      <c r="P1311" s="308"/>
      <c r="Q1311" s="308"/>
      <c r="R1311" s="308"/>
      <c r="S1311" s="308"/>
      <c r="T1311" s="308"/>
      <c r="U1311" s="308"/>
      <c r="V1311" s="308"/>
      <c r="W1311" s="308"/>
      <c r="X1311" s="308"/>
      <c r="Y1311" s="308"/>
      <c r="Z1311" s="308"/>
      <c r="AA1311" s="308"/>
      <c r="AB1311" s="308"/>
      <c r="AC1311" s="308"/>
      <c r="AD1311" s="308"/>
      <c r="AE1311" s="308"/>
      <c r="AF1311" s="308"/>
      <c r="AG1311" s="308"/>
      <c r="AH1311" s="308"/>
      <c r="AI1311" s="308"/>
      <c r="AJ1311" s="308"/>
      <c r="AK1311" s="308"/>
      <c r="AL1311" s="308"/>
      <c r="AM1311" s="308"/>
    </row>
    <row r="1312" spans="2:39" ht="12" hidden="1" customHeight="1" outlineLevel="1" x14ac:dyDescent="0.3">
      <c r="B1312" s="708" t="s">
        <v>335</v>
      </c>
      <c r="C1312" s="708" t="s">
        <v>336</v>
      </c>
      <c r="E1312" s="308"/>
      <c r="F1312" s="308"/>
      <c r="G1312" s="308"/>
      <c r="H1312" s="308"/>
      <c r="I1312" s="308"/>
      <c r="J1312" s="308"/>
      <c r="K1312" s="308"/>
      <c r="L1312" s="308"/>
      <c r="M1312" s="308"/>
      <c r="N1312" s="308"/>
      <c r="O1312" s="308"/>
      <c r="P1312" s="308"/>
      <c r="Q1312" s="308"/>
      <c r="R1312" s="308"/>
      <c r="S1312" s="308"/>
      <c r="T1312" s="308"/>
      <c r="U1312" s="308"/>
      <c r="V1312" s="308"/>
      <c r="W1312" s="308"/>
      <c r="X1312" s="308"/>
      <c r="Y1312" s="308"/>
      <c r="Z1312" s="308"/>
      <c r="AA1312" s="308"/>
      <c r="AB1312" s="308"/>
      <c r="AC1312" s="308"/>
      <c r="AD1312" s="308"/>
      <c r="AE1312" s="308"/>
      <c r="AF1312" s="308"/>
      <c r="AG1312" s="308"/>
      <c r="AH1312" s="308"/>
      <c r="AI1312" s="308"/>
      <c r="AJ1312" s="308"/>
      <c r="AK1312" s="308"/>
      <c r="AL1312" s="308"/>
      <c r="AM1312" s="308"/>
    </row>
    <row r="1313" spans="2:39" ht="12" hidden="1" customHeight="1" outlineLevel="1" x14ac:dyDescent="0.3">
      <c r="B1313" s="708" t="s">
        <v>337</v>
      </c>
      <c r="C1313" s="708" t="s">
        <v>338</v>
      </c>
      <c r="E1313" s="308"/>
      <c r="F1313" s="308"/>
      <c r="G1313" s="308"/>
      <c r="H1313" s="308"/>
      <c r="I1313" s="308"/>
      <c r="J1313" s="308"/>
      <c r="K1313" s="308"/>
      <c r="L1313" s="308"/>
      <c r="M1313" s="308"/>
      <c r="N1313" s="308"/>
      <c r="O1313" s="308"/>
      <c r="P1313" s="308"/>
      <c r="Q1313" s="308"/>
      <c r="R1313" s="308"/>
      <c r="S1313" s="308"/>
      <c r="T1313" s="308"/>
      <c r="U1313" s="308"/>
      <c r="V1313" s="308"/>
      <c r="W1313" s="308"/>
      <c r="X1313" s="308"/>
      <c r="Y1313" s="308"/>
      <c r="Z1313" s="308"/>
      <c r="AA1313" s="308"/>
      <c r="AB1313" s="308"/>
      <c r="AC1313" s="308"/>
      <c r="AD1313" s="308"/>
      <c r="AE1313" s="308"/>
      <c r="AF1313" s="308"/>
      <c r="AG1313" s="308"/>
      <c r="AH1313" s="308"/>
      <c r="AI1313" s="308"/>
      <c r="AJ1313" s="308"/>
      <c r="AK1313" s="308"/>
      <c r="AL1313" s="308"/>
      <c r="AM1313" s="308"/>
    </row>
    <row r="1314" spans="2:39" ht="12" hidden="1" customHeight="1" outlineLevel="1" x14ac:dyDescent="0.3">
      <c r="B1314" s="708" t="s">
        <v>339</v>
      </c>
      <c r="C1314" s="708" t="s">
        <v>340</v>
      </c>
      <c r="E1314" s="308"/>
      <c r="F1314" s="308"/>
      <c r="G1314" s="308"/>
      <c r="H1314" s="308"/>
      <c r="I1314" s="308"/>
      <c r="J1314" s="308"/>
      <c r="K1314" s="308"/>
      <c r="L1314" s="308"/>
      <c r="M1314" s="308"/>
      <c r="N1314" s="308"/>
      <c r="O1314" s="308"/>
      <c r="P1314" s="308"/>
      <c r="Q1314" s="308"/>
      <c r="R1314" s="308"/>
      <c r="S1314" s="308"/>
      <c r="T1314" s="308"/>
      <c r="U1314" s="308"/>
      <c r="V1314" s="308"/>
      <c r="W1314" s="308"/>
      <c r="X1314" s="308"/>
      <c r="Y1314" s="308"/>
      <c r="Z1314" s="308"/>
      <c r="AA1314" s="308"/>
      <c r="AB1314" s="308"/>
      <c r="AC1314" s="308"/>
      <c r="AD1314" s="308"/>
      <c r="AE1314" s="308"/>
      <c r="AF1314" s="308"/>
      <c r="AG1314" s="308"/>
      <c r="AH1314" s="308"/>
      <c r="AI1314" s="308"/>
      <c r="AJ1314" s="308"/>
      <c r="AK1314" s="308"/>
      <c r="AL1314" s="308"/>
      <c r="AM1314" s="308"/>
    </row>
    <row r="1315" spans="2:39" ht="12" hidden="1" customHeight="1" outlineLevel="1" x14ac:dyDescent="0.3">
      <c r="B1315" s="708" t="s">
        <v>341</v>
      </c>
      <c r="C1315" s="708" t="s">
        <v>342</v>
      </c>
      <c r="E1315" s="308"/>
      <c r="F1315" s="308"/>
      <c r="G1315" s="308"/>
      <c r="H1315" s="308"/>
      <c r="I1315" s="308"/>
      <c r="J1315" s="308"/>
      <c r="K1315" s="308"/>
      <c r="L1315" s="308"/>
      <c r="M1315" s="308"/>
      <c r="N1315" s="308"/>
      <c r="O1315" s="308"/>
      <c r="P1315" s="308"/>
      <c r="Q1315" s="308"/>
      <c r="R1315" s="308"/>
      <c r="S1315" s="308"/>
      <c r="T1315" s="308"/>
      <c r="U1315" s="308"/>
      <c r="V1315" s="308"/>
      <c r="W1315" s="308"/>
      <c r="X1315" s="308"/>
      <c r="Y1315" s="308"/>
      <c r="Z1315" s="308"/>
      <c r="AA1315" s="308"/>
      <c r="AB1315" s="308"/>
      <c r="AC1315" s="308"/>
      <c r="AD1315" s="308"/>
      <c r="AE1315" s="308"/>
      <c r="AF1315" s="308"/>
      <c r="AG1315" s="308"/>
      <c r="AH1315" s="308"/>
      <c r="AI1315" s="308"/>
      <c r="AJ1315" s="308"/>
      <c r="AK1315" s="308"/>
      <c r="AL1315" s="308"/>
      <c r="AM1315" s="308"/>
    </row>
    <row r="1316" spans="2:39" ht="12" hidden="1" customHeight="1" outlineLevel="1" x14ac:dyDescent="0.3">
      <c r="B1316" s="708" t="s">
        <v>343</v>
      </c>
      <c r="C1316" s="708" t="s">
        <v>483</v>
      </c>
      <c r="E1316" s="308"/>
      <c r="F1316" s="308"/>
      <c r="G1316" s="308"/>
      <c r="H1316" s="308"/>
      <c r="I1316" s="308"/>
      <c r="J1316" s="308"/>
      <c r="K1316" s="308"/>
      <c r="L1316" s="308"/>
      <c r="M1316" s="308"/>
      <c r="N1316" s="308"/>
      <c r="O1316" s="308"/>
      <c r="P1316" s="308"/>
      <c r="Q1316" s="308"/>
      <c r="R1316" s="308"/>
      <c r="S1316" s="308"/>
      <c r="T1316" s="308"/>
      <c r="U1316" s="308"/>
      <c r="V1316" s="308"/>
      <c r="W1316" s="308"/>
      <c r="X1316" s="308"/>
      <c r="Y1316" s="308"/>
      <c r="Z1316" s="308"/>
      <c r="AA1316" s="308"/>
      <c r="AB1316" s="308"/>
      <c r="AC1316" s="308"/>
      <c r="AD1316" s="308"/>
      <c r="AE1316" s="308"/>
      <c r="AF1316" s="308"/>
      <c r="AG1316" s="308"/>
      <c r="AH1316" s="308"/>
      <c r="AI1316" s="308"/>
      <c r="AJ1316" s="308"/>
      <c r="AK1316" s="308"/>
      <c r="AL1316" s="308"/>
      <c r="AM1316" s="308"/>
    </row>
    <row r="1317" spans="2:39" ht="12" hidden="1" customHeight="1" outlineLevel="1" x14ac:dyDescent="0.3">
      <c r="B1317" s="708" t="s">
        <v>345</v>
      </c>
      <c r="C1317" s="708" t="s">
        <v>346</v>
      </c>
      <c r="E1317" s="308"/>
      <c r="F1317" s="308"/>
      <c r="G1317" s="308"/>
      <c r="H1317" s="308"/>
      <c r="I1317" s="308"/>
      <c r="J1317" s="308"/>
      <c r="K1317" s="308"/>
      <c r="L1317" s="308"/>
      <c r="M1317" s="308"/>
      <c r="N1317" s="308"/>
      <c r="O1317" s="308"/>
      <c r="P1317" s="308"/>
      <c r="Q1317" s="308"/>
      <c r="R1317" s="308"/>
      <c r="S1317" s="308"/>
      <c r="T1317" s="308"/>
      <c r="U1317" s="308"/>
      <c r="V1317" s="308"/>
      <c r="W1317" s="308"/>
      <c r="X1317" s="308"/>
      <c r="Y1317" s="308"/>
      <c r="Z1317" s="308"/>
      <c r="AA1317" s="308"/>
      <c r="AB1317" s="308"/>
      <c r="AC1317" s="308"/>
      <c r="AD1317" s="308"/>
      <c r="AE1317" s="308"/>
      <c r="AF1317" s="308"/>
      <c r="AG1317" s="308"/>
      <c r="AH1317" s="308"/>
      <c r="AI1317" s="308"/>
      <c r="AJ1317" s="308"/>
      <c r="AK1317" s="308"/>
      <c r="AL1317" s="308"/>
      <c r="AM1317" s="308"/>
    </row>
    <row r="1318" spans="2:39" ht="12" hidden="1" customHeight="1" outlineLevel="1" x14ac:dyDescent="0.3">
      <c r="B1318" s="708" t="s">
        <v>347</v>
      </c>
      <c r="C1318" s="708" t="s">
        <v>348</v>
      </c>
      <c r="E1318" s="308"/>
      <c r="F1318" s="308"/>
      <c r="G1318" s="308"/>
      <c r="H1318" s="308"/>
      <c r="I1318" s="308"/>
      <c r="J1318" s="308"/>
      <c r="K1318" s="308"/>
      <c r="L1318" s="308"/>
      <c r="M1318" s="308"/>
      <c r="N1318" s="308"/>
      <c r="O1318" s="308"/>
      <c r="P1318" s="308"/>
      <c r="Q1318" s="308"/>
      <c r="R1318" s="308"/>
      <c r="S1318" s="308"/>
      <c r="T1318" s="308"/>
      <c r="U1318" s="308"/>
      <c r="V1318" s="308"/>
      <c r="W1318" s="308"/>
      <c r="X1318" s="308"/>
      <c r="Y1318" s="308"/>
      <c r="Z1318" s="308"/>
      <c r="AA1318" s="308"/>
      <c r="AB1318" s="308"/>
      <c r="AC1318" s="308"/>
      <c r="AD1318" s="308"/>
      <c r="AE1318" s="308"/>
      <c r="AF1318" s="308"/>
      <c r="AG1318" s="308"/>
      <c r="AH1318" s="308"/>
      <c r="AI1318" s="308"/>
      <c r="AJ1318" s="308"/>
      <c r="AK1318" s="308"/>
      <c r="AL1318" s="308"/>
      <c r="AM1318" s="308"/>
    </row>
    <row r="1319" spans="2:39" ht="12" hidden="1" customHeight="1" outlineLevel="1" x14ac:dyDescent="0.3">
      <c r="B1319" s="708" t="s">
        <v>349</v>
      </c>
      <c r="C1319" s="708" t="s">
        <v>350</v>
      </c>
      <c r="E1319" s="308"/>
      <c r="F1319" s="308"/>
      <c r="G1319" s="308"/>
      <c r="H1319" s="308"/>
      <c r="I1319" s="308"/>
      <c r="J1319" s="308"/>
      <c r="K1319" s="308"/>
      <c r="L1319" s="308"/>
      <c r="M1319" s="308"/>
      <c r="N1319" s="308"/>
      <c r="O1319" s="308"/>
      <c r="P1319" s="308"/>
      <c r="Q1319" s="308"/>
      <c r="R1319" s="308"/>
      <c r="S1319" s="308"/>
      <c r="T1319" s="308"/>
      <c r="U1319" s="308"/>
      <c r="V1319" s="308"/>
      <c r="W1319" s="308"/>
      <c r="X1319" s="308"/>
      <c r="Y1319" s="308"/>
      <c r="Z1319" s="308"/>
      <c r="AA1319" s="308"/>
      <c r="AB1319" s="308"/>
      <c r="AC1319" s="308"/>
      <c r="AD1319" s="308"/>
      <c r="AE1319" s="308"/>
      <c r="AF1319" s="308"/>
      <c r="AG1319" s="308"/>
      <c r="AH1319" s="308"/>
      <c r="AI1319" s="308"/>
      <c r="AJ1319" s="308"/>
      <c r="AK1319" s="308"/>
      <c r="AL1319" s="308"/>
      <c r="AM1319" s="308"/>
    </row>
    <row r="1320" spans="2:39" ht="12" customHeight="1" collapsed="1" x14ac:dyDescent="0.3">
      <c r="B1320" s="708" t="s">
        <v>351</v>
      </c>
      <c r="C1320" s="708" t="s">
        <v>484</v>
      </c>
      <c r="E1320" s="308"/>
      <c r="F1320" s="308"/>
      <c r="G1320" s="308"/>
      <c r="H1320" s="308"/>
      <c r="I1320" s="308"/>
      <c r="J1320" s="308"/>
      <c r="K1320" s="308"/>
      <c r="L1320" s="308"/>
      <c r="M1320" s="308"/>
      <c r="N1320" s="308"/>
      <c r="O1320" s="308"/>
      <c r="P1320" s="308"/>
      <c r="Q1320" s="308"/>
      <c r="R1320" s="308"/>
      <c r="S1320" s="308"/>
      <c r="T1320" s="308"/>
      <c r="U1320" s="308"/>
      <c r="V1320" s="308"/>
      <c r="W1320" s="308"/>
      <c r="X1320" s="308"/>
      <c r="Y1320" s="308"/>
      <c r="Z1320" s="308"/>
      <c r="AA1320" s="308"/>
      <c r="AB1320" s="308"/>
      <c r="AC1320" s="308"/>
      <c r="AD1320" s="308"/>
      <c r="AE1320" s="308"/>
      <c r="AF1320" s="308"/>
      <c r="AG1320" s="308"/>
      <c r="AH1320" s="308"/>
      <c r="AI1320" s="308"/>
      <c r="AJ1320" s="308"/>
      <c r="AK1320" s="308"/>
      <c r="AL1320" s="308"/>
      <c r="AM1320" s="308"/>
    </row>
    <row r="1321" spans="2:39" ht="12" hidden="1" customHeight="1" outlineLevel="2" x14ac:dyDescent="0.3">
      <c r="B1321" s="708" t="s">
        <v>353</v>
      </c>
      <c r="C1321" s="708" t="s">
        <v>354</v>
      </c>
      <c r="E1321" s="308"/>
      <c r="F1321" s="308"/>
      <c r="G1321" s="308"/>
      <c r="H1321" s="308"/>
      <c r="I1321" s="308"/>
      <c r="J1321" s="308"/>
      <c r="K1321" s="308"/>
      <c r="L1321" s="308"/>
      <c r="M1321" s="308"/>
      <c r="N1321" s="308"/>
      <c r="O1321" s="308"/>
      <c r="P1321" s="308"/>
      <c r="Q1321" s="308"/>
      <c r="R1321" s="308"/>
      <c r="S1321" s="308"/>
      <c r="T1321" s="308"/>
      <c r="U1321" s="308"/>
      <c r="V1321" s="308"/>
      <c r="W1321" s="308"/>
      <c r="X1321" s="308"/>
      <c r="Y1321" s="308"/>
      <c r="Z1321" s="308"/>
      <c r="AA1321" s="308"/>
      <c r="AB1321" s="308"/>
      <c r="AC1321" s="308"/>
      <c r="AD1321" s="308"/>
      <c r="AE1321" s="308"/>
      <c r="AF1321" s="308"/>
      <c r="AG1321" s="308"/>
      <c r="AH1321" s="308"/>
      <c r="AI1321" s="308"/>
      <c r="AJ1321" s="308"/>
      <c r="AK1321" s="308"/>
      <c r="AL1321" s="308"/>
      <c r="AM1321" s="308"/>
    </row>
    <row r="1322" spans="2:39" ht="12" hidden="1" customHeight="1" outlineLevel="2" x14ac:dyDescent="0.3">
      <c r="B1322" s="708" t="s">
        <v>355</v>
      </c>
      <c r="C1322" s="708" t="s">
        <v>356</v>
      </c>
      <c r="E1322" s="308"/>
      <c r="F1322" s="308"/>
      <c r="G1322" s="308"/>
      <c r="H1322" s="308"/>
      <c r="I1322" s="308"/>
      <c r="J1322" s="308"/>
      <c r="K1322" s="308"/>
      <c r="L1322" s="308"/>
      <c r="M1322" s="308"/>
      <c r="N1322" s="308"/>
      <c r="O1322" s="308"/>
      <c r="P1322" s="308"/>
      <c r="Q1322" s="308"/>
      <c r="R1322" s="308"/>
      <c r="S1322" s="308"/>
      <c r="T1322" s="308"/>
      <c r="U1322" s="308"/>
      <c r="V1322" s="308"/>
      <c r="W1322" s="308"/>
      <c r="X1322" s="308"/>
      <c r="Y1322" s="308"/>
      <c r="Z1322" s="308"/>
      <c r="AA1322" s="308"/>
      <c r="AB1322" s="308"/>
      <c r="AC1322" s="308"/>
      <c r="AD1322" s="308"/>
      <c r="AE1322" s="308"/>
      <c r="AF1322" s="308"/>
      <c r="AG1322" s="308"/>
      <c r="AH1322" s="308"/>
      <c r="AI1322" s="308"/>
      <c r="AJ1322" s="308"/>
      <c r="AK1322" s="308"/>
      <c r="AL1322" s="308"/>
      <c r="AM1322" s="308"/>
    </row>
    <row r="1323" spans="2:39" ht="12" hidden="1" customHeight="1" outlineLevel="2" x14ac:dyDescent="0.3">
      <c r="B1323" s="708" t="s">
        <v>357</v>
      </c>
      <c r="C1323" s="708" t="s">
        <v>358</v>
      </c>
      <c r="E1323" s="308"/>
      <c r="F1323" s="308"/>
      <c r="G1323" s="308"/>
      <c r="H1323" s="308"/>
      <c r="I1323" s="308"/>
      <c r="J1323" s="308"/>
      <c r="K1323" s="308"/>
      <c r="L1323" s="308"/>
      <c r="M1323" s="308"/>
      <c r="N1323" s="308"/>
      <c r="O1323" s="308"/>
      <c r="P1323" s="308"/>
      <c r="Q1323" s="308"/>
      <c r="R1323" s="308"/>
      <c r="S1323" s="308"/>
      <c r="T1323" s="308"/>
      <c r="U1323" s="308"/>
      <c r="V1323" s="308"/>
      <c r="W1323" s="308"/>
      <c r="X1323" s="308"/>
      <c r="Y1323" s="308"/>
      <c r="Z1323" s="308"/>
      <c r="AA1323" s="308"/>
      <c r="AB1323" s="308"/>
      <c r="AC1323" s="308"/>
      <c r="AD1323" s="308"/>
      <c r="AE1323" s="308"/>
      <c r="AF1323" s="308"/>
      <c r="AG1323" s="308"/>
      <c r="AH1323" s="308"/>
      <c r="AI1323" s="308"/>
      <c r="AJ1323" s="308"/>
      <c r="AK1323" s="308"/>
      <c r="AL1323" s="308"/>
      <c r="AM1323" s="308"/>
    </row>
    <row r="1324" spans="2:39" ht="12" hidden="1" customHeight="1" outlineLevel="2" x14ac:dyDescent="0.3">
      <c r="B1324" s="708" t="s">
        <v>359</v>
      </c>
      <c r="C1324" s="708" t="s">
        <v>360</v>
      </c>
      <c r="E1324" s="308"/>
      <c r="F1324" s="308"/>
      <c r="G1324" s="308"/>
      <c r="H1324" s="308"/>
      <c r="I1324" s="308"/>
      <c r="J1324" s="308"/>
      <c r="K1324" s="308"/>
      <c r="L1324" s="308"/>
      <c r="M1324" s="308"/>
      <c r="N1324" s="308"/>
      <c r="O1324" s="308"/>
      <c r="P1324" s="308"/>
      <c r="Q1324" s="308"/>
      <c r="R1324" s="308"/>
      <c r="S1324" s="308"/>
      <c r="T1324" s="308"/>
      <c r="U1324" s="308"/>
      <c r="V1324" s="308"/>
      <c r="W1324" s="308"/>
      <c r="X1324" s="308"/>
      <c r="Y1324" s="308"/>
      <c r="Z1324" s="308"/>
      <c r="AA1324" s="308"/>
      <c r="AB1324" s="308"/>
      <c r="AC1324" s="308"/>
      <c r="AD1324" s="308"/>
      <c r="AE1324" s="308"/>
      <c r="AF1324" s="308"/>
      <c r="AG1324" s="308"/>
      <c r="AH1324" s="308"/>
      <c r="AI1324" s="308"/>
      <c r="AJ1324" s="308"/>
      <c r="AK1324" s="308"/>
      <c r="AL1324" s="308"/>
      <c r="AM1324" s="308"/>
    </row>
    <row r="1325" spans="2:39" ht="12" hidden="1" customHeight="1" outlineLevel="2" x14ac:dyDescent="0.3">
      <c r="B1325" s="708" t="s">
        <v>361</v>
      </c>
      <c r="C1325" s="708" t="s">
        <v>485</v>
      </c>
      <c r="E1325" s="308"/>
      <c r="F1325" s="308"/>
      <c r="G1325" s="308"/>
      <c r="H1325" s="308"/>
      <c r="I1325" s="308"/>
      <c r="J1325" s="308"/>
      <c r="K1325" s="308"/>
      <c r="L1325" s="308"/>
      <c r="M1325" s="308"/>
      <c r="N1325" s="308"/>
      <c r="O1325" s="308"/>
      <c r="P1325" s="308"/>
      <c r="Q1325" s="308"/>
      <c r="R1325" s="308"/>
      <c r="S1325" s="308"/>
      <c r="T1325" s="308"/>
      <c r="U1325" s="308"/>
      <c r="V1325" s="308"/>
      <c r="W1325" s="308"/>
      <c r="X1325" s="308"/>
      <c r="Y1325" s="308"/>
      <c r="Z1325" s="308"/>
      <c r="AA1325" s="308"/>
      <c r="AB1325" s="308"/>
      <c r="AC1325" s="308"/>
      <c r="AD1325" s="308"/>
      <c r="AE1325" s="308"/>
      <c r="AF1325" s="308"/>
      <c r="AG1325" s="308"/>
      <c r="AH1325" s="308"/>
      <c r="AI1325" s="308"/>
      <c r="AJ1325" s="308"/>
      <c r="AK1325" s="308"/>
      <c r="AL1325" s="308"/>
      <c r="AM1325" s="308"/>
    </row>
    <row r="1326" spans="2:39" ht="12" hidden="1" customHeight="1" outlineLevel="2" x14ac:dyDescent="0.3">
      <c r="B1326" s="708" t="s">
        <v>486</v>
      </c>
      <c r="C1326" s="708" t="s">
        <v>487</v>
      </c>
      <c r="E1326" s="308"/>
      <c r="F1326" s="308"/>
      <c r="G1326" s="308"/>
      <c r="H1326" s="308"/>
      <c r="I1326" s="308"/>
      <c r="J1326" s="308"/>
      <c r="K1326" s="308"/>
      <c r="L1326" s="308"/>
      <c r="M1326" s="308"/>
      <c r="N1326" s="308"/>
      <c r="O1326" s="308"/>
      <c r="P1326" s="308"/>
      <c r="Q1326" s="308"/>
      <c r="R1326" s="308"/>
      <c r="S1326" s="308"/>
      <c r="T1326" s="308"/>
      <c r="U1326" s="308"/>
      <c r="V1326" s="308"/>
      <c r="W1326" s="308"/>
      <c r="X1326" s="308"/>
      <c r="Y1326" s="308"/>
      <c r="Z1326" s="308"/>
      <c r="AA1326" s="308"/>
      <c r="AB1326" s="308"/>
      <c r="AC1326" s="308"/>
      <c r="AD1326" s="308"/>
      <c r="AE1326" s="308"/>
      <c r="AF1326" s="308"/>
      <c r="AG1326" s="308"/>
      <c r="AH1326" s="308"/>
      <c r="AI1326" s="308"/>
      <c r="AJ1326" s="308"/>
      <c r="AK1326" s="308"/>
      <c r="AL1326" s="308"/>
      <c r="AM1326" s="308"/>
    </row>
    <row r="1327" spans="2:39" ht="12" hidden="1" customHeight="1" outlineLevel="2" x14ac:dyDescent="0.3">
      <c r="B1327" s="708"/>
      <c r="C1327" s="708" t="s">
        <v>202</v>
      </c>
      <c r="E1327" s="308"/>
      <c r="F1327" s="308"/>
      <c r="G1327" s="308"/>
      <c r="H1327" s="308"/>
      <c r="I1327" s="308"/>
      <c r="J1327" s="308"/>
      <c r="K1327" s="308"/>
      <c r="L1327" s="308"/>
      <c r="M1327" s="308"/>
      <c r="N1327" s="308"/>
      <c r="O1327" s="308"/>
      <c r="P1327" s="308"/>
      <c r="Q1327" s="308"/>
      <c r="R1327" s="308"/>
      <c r="S1327" s="308"/>
      <c r="T1327" s="308"/>
      <c r="U1327" s="308"/>
      <c r="V1327" s="308"/>
      <c r="W1327" s="308"/>
      <c r="X1327" s="308"/>
      <c r="Y1327" s="308"/>
      <c r="Z1327" s="308"/>
      <c r="AA1327" s="308"/>
      <c r="AB1327" s="308"/>
      <c r="AC1327" s="308"/>
      <c r="AD1327" s="308"/>
      <c r="AE1327" s="308"/>
      <c r="AF1327" s="308"/>
      <c r="AG1327" s="308"/>
      <c r="AH1327" s="308"/>
      <c r="AI1327" s="308"/>
      <c r="AJ1327" s="308"/>
      <c r="AK1327" s="308"/>
      <c r="AL1327" s="308"/>
      <c r="AM1327" s="308"/>
    </row>
    <row r="1328" spans="2:39" ht="12" hidden="1" customHeight="1" outlineLevel="2" x14ac:dyDescent="0.3">
      <c r="B1328" s="708" t="s">
        <v>481</v>
      </c>
      <c r="C1328" s="708"/>
      <c r="E1328" s="308"/>
      <c r="F1328" s="308"/>
      <c r="G1328" s="308"/>
      <c r="H1328" s="308"/>
      <c r="I1328" s="308"/>
      <c r="J1328" s="308"/>
      <c r="K1328" s="308"/>
      <c r="L1328" s="308"/>
      <c r="M1328" s="308"/>
      <c r="N1328" s="308"/>
      <c r="O1328" s="308"/>
      <c r="P1328" s="308"/>
      <c r="Q1328" s="308"/>
      <c r="R1328" s="308"/>
      <c r="S1328" s="308"/>
      <c r="T1328" s="308"/>
      <c r="U1328" s="308"/>
      <c r="V1328" s="308"/>
      <c r="W1328" s="308"/>
      <c r="X1328" s="308"/>
      <c r="Y1328" s="308"/>
      <c r="Z1328" s="308"/>
      <c r="AA1328" s="308"/>
      <c r="AB1328" s="308"/>
      <c r="AC1328" s="308"/>
      <c r="AD1328" s="308"/>
      <c r="AE1328" s="308"/>
      <c r="AF1328" s="308"/>
      <c r="AG1328" s="308"/>
      <c r="AH1328" s="308"/>
      <c r="AI1328" s="308"/>
      <c r="AJ1328" s="308"/>
      <c r="AK1328" s="308"/>
      <c r="AL1328" s="308"/>
      <c r="AM1328" s="308"/>
    </row>
    <row r="1329" spans="2:39" ht="12" hidden="1" customHeight="1" outlineLevel="2" x14ac:dyDescent="0.3">
      <c r="B1329" s="708"/>
      <c r="C1329" s="708"/>
      <c r="E1329" s="308"/>
      <c r="F1329" s="308"/>
      <c r="G1329" s="308"/>
      <c r="H1329" s="308"/>
      <c r="I1329" s="308"/>
      <c r="J1329" s="308"/>
      <c r="K1329" s="308"/>
      <c r="L1329" s="308"/>
      <c r="M1329" s="308"/>
      <c r="N1329" s="308"/>
      <c r="O1329" s="308"/>
      <c r="P1329" s="308"/>
      <c r="Q1329" s="308"/>
      <c r="R1329" s="308"/>
      <c r="S1329" s="308"/>
      <c r="T1329" s="308"/>
      <c r="U1329" s="308"/>
      <c r="V1329" s="308"/>
      <c r="W1329" s="308"/>
      <c r="X1329" s="308"/>
      <c r="Y1329" s="308"/>
      <c r="Z1329" s="308"/>
      <c r="AA1329" s="308"/>
      <c r="AB1329" s="308"/>
      <c r="AC1329" s="308"/>
      <c r="AD1329" s="308"/>
      <c r="AE1329" s="308"/>
      <c r="AF1329" s="308"/>
      <c r="AG1329" s="308"/>
      <c r="AH1329" s="308"/>
      <c r="AI1329" s="308"/>
      <c r="AJ1329" s="308"/>
      <c r="AK1329" s="308"/>
      <c r="AL1329" s="308"/>
      <c r="AM1329" s="308"/>
    </row>
    <row r="1330" spans="2:39" ht="12" hidden="1" customHeight="1" outlineLevel="2" x14ac:dyDescent="0.3">
      <c r="B1330" s="708" t="s">
        <v>4257</v>
      </c>
      <c r="C1330" s="708"/>
      <c r="E1330" s="308"/>
      <c r="F1330" s="308"/>
      <c r="G1330" s="308"/>
      <c r="H1330" s="308"/>
      <c r="I1330" s="308"/>
      <c r="J1330" s="308"/>
      <c r="K1330" s="308"/>
      <c r="L1330" s="308"/>
      <c r="M1330" s="308"/>
      <c r="N1330" s="308"/>
      <c r="O1330" s="308"/>
      <c r="P1330" s="308"/>
      <c r="Q1330" s="308"/>
      <c r="R1330" s="308"/>
      <c r="S1330" s="308"/>
      <c r="T1330" s="308"/>
      <c r="U1330" s="308"/>
      <c r="V1330" s="308"/>
      <c r="W1330" s="308"/>
      <c r="X1330" s="308"/>
      <c r="Y1330" s="308"/>
      <c r="Z1330" s="308"/>
      <c r="AA1330" s="308"/>
      <c r="AB1330" s="308"/>
      <c r="AC1330" s="308"/>
      <c r="AD1330" s="308"/>
      <c r="AE1330" s="308"/>
      <c r="AF1330" s="308"/>
      <c r="AG1330" s="308"/>
      <c r="AH1330" s="308"/>
      <c r="AI1330" s="308"/>
      <c r="AJ1330" s="308"/>
      <c r="AK1330" s="308"/>
      <c r="AL1330" s="308"/>
      <c r="AM1330" s="308"/>
    </row>
    <row r="1331" spans="2:39" ht="12" hidden="1" customHeight="1" outlineLevel="2" x14ac:dyDescent="0.3">
      <c r="B1331" s="708"/>
      <c r="C1331" s="708"/>
      <c r="E1331" s="308"/>
      <c r="F1331" s="308"/>
      <c r="G1331" s="308"/>
      <c r="H1331" s="308"/>
      <c r="I1331" s="308"/>
      <c r="J1331" s="308"/>
      <c r="K1331" s="308"/>
      <c r="L1331" s="308"/>
      <c r="M1331" s="308"/>
      <c r="N1331" s="308"/>
      <c r="O1331" s="308"/>
      <c r="P1331" s="308"/>
      <c r="Q1331" s="308"/>
      <c r="R1331" s="308"/>
      <c r="S1331" s="308"/>
      <c r="T1331" s="308"/>
      <c r="U1331" s="308"/>
      <c r="V1331" s="308"/>
      <c r="W1331" s="308"/>
      <c r="X1331" s="308"/>
      <c r="Y1331" s="308"/>
      <c r="Z1331" s="308"/>
      <c r="AA1331" s="308"/>
      <c r="AB1331" s="308"/>
      <c r="AC1331" s="308"/>
      <c r="AD1331" s="308"/>
      <c r="AE1331" s="308"/>
      <c r="AF1331" s="308"/>
      <c r="AG1331" s="308"/>
      <c r="AH1331" s="308"/>
      <c r="AI1331" s="308"/>
      <c r="AJ1331" s="308"/>
      <c r="AK1331" s="308"/>
      <c r="AL1331" s="308"/>
      <c r="AM1331" s="308"/>
    </row>
    <row r="1332" spans="2:39" ht="12" hidden="1" customHeight="1" outlineLevel="2" x14ac:dyDescent="0.3">
      <c r="B1332" s="708" t="s">
        <v>321</v>
      </c>
      <c r="C1332" s="708" t="s">
        <v>322</v>
      </c>
      <c r="E1332" s="308"/>
      <c r="F1332" s="308"/>
      <c r="G1332" s="308"/>
      <c r="H1332" s="308"/>
      <c r="I1332" s="308"/>
      <c r="J1332" s="308"/>
      <c r="K1332" s="308"/>
      <c r="L1332" s="308"/>
      <c r="M1332" s="308"/>
      <c r="N1332" s="308"/>
      <c r="O1332" s="308"/>
      <c r="P1332" s="308"/>
      <c r="Q1332" s="308"/>
      <c r="R1332" s="308"/>
      <c r="S1332" s="308"/>
      <c r="T1332" s="308"/>
      <c r="U1332" s="308"/>
      <c r="V1332" s="308"/>
      <c r="W1332" s="308"/>
      <c r="X1332" s="308"/>
      <c r="Y1332" s="308"/>
      <c r="Z1332" s="308"/>
      <c r="AA1332" s="308"/>
      <c r="AB1332" s="308"/>
      <c r="AC1332" s="308"/>
      <c r="AD1332" s="308"/>
      <c r="AE1332" s="308"/>
      <c r="AF1332" s="308"/>
      <c r="AG1332" s="308"/>
      <c r="AH1332" s="308"/>
      <c r="AI1332" s="308"/>
      <c r="AJ1332" s="308"/>
      <c r="AK1332" s="308"/>
      <c r="AL1332" s="308"/>
      <c r="AM1332" s="308"/>
    </row>
    <row r="1333" spans="2:39" ht="12" hidden="1" customHeight="1" outlineLevel="2" x14ac:dyDescent="0.3">
      <c r="B1333" s="708" t="s">
        <v>323</v>
      </c>
      <c r="C1333" s="708" t="s">
        <v>324</v>
      </c>
      <c r="E1333" s="308"/>
      <c r="F1333" s="308"/>
      <c r="G1333" s="308"/>
      <c r="H1333" s="308"/>
      <c r="I1333" s="308"/>
      <c r="J1333" s="308"/>
      <c r="K1333" s="308"/>
      <c r="L1333" s="308"/>
      <c r="M1333" s="308"/>
      <c r="N1333" s="308"/>
      <c r="O1333" s="308"/>
      <c r="P1333" s="308"/>
      <c r="Q1333" s="308"/>
      <c r="R1333" s="308"/>
      <c r="S1333" s="308"/>
      <c r="T1333" s="308"/>
      <c r="U1333" s="308"/>
      <c r="V1333" s="308"/>
      <c r="W1333" s="308"/>
      <c r="X1333" s="308"/>
      <c r="Y1333" s="308"/>
      <c r="Z1333" s="308"/>
      <c r="AA1333" s="308"/>
      <c r="AB1333" s="308"/>
      <c r="AC1333" s="308"/>
      <c r="AD1333" s="308"/>
      <c r="AE1333" s="308"/>
      <c r="AF1333" s="308"/>
      <c r="AG1333" s="308"/>
      <c r="AH1333" s="308"/>
      <c r="AI1333" s="308"/>
      <c r="AJ1333" s="308"/>
      <c r="AK1333" s="308"/>
      <c r="AL1333" s="308"/>
      <c r="AM1333" s="308"/>
    </row>
    <row r="1334" spans="2:39" ht="12" hidden="1" customHeight="1" outlineLevel="2" x14ac:dyDescent="0.3">
      <c r="B1334" s="708" t="s">
        <v>325</v>
      </c>
      <c r="C1334" s="708" t="s">
        <v>326</v>
      </c>
      <c r="E1334" s="308"/>
      <c r="F1334" s="308"/>
      <c r="G1334" s="308"/>
      <c r="H1334" s="308"/>
      <c r="I1334" s="308"/>
      <c r="J1334" s="308"/>
      <c r="K1334" s="308"/>
      <c r="L1334" s="308"/>
      <c r="M1334" s="308"/>
      <c r="N1334" s="308"/>
      <c r="O1334" s="308"/>
      <c r="P1334" s="308"/>
      <c r="Q1334" s="308"/>
      <c r="R1334" s="308"/>
      <c r="S1334" s="308"/>
      <c r="T1334" s="308"/>
      <c r="U1334" s="308"/>
      <c r="V1334" s="308"/>
      <c r="W1334" s="308"/>
      <c r="X1334" s="308"/>
      <c r="Y1334" s="308"/>
      <c r="Z1334" s="308"/>
      <c r="AA1334" s="308"/>
      <c r="AB1334" s="308"/>
      <c r="AC1334" s="308"/>
      <c r="AD1334" s="308"/>
      <c r="AE1334" s="308"/>
      <c r="AF1334" s="308"/>
      <c r="AG1334" s="308"/>
      <c r="AH1334" s="308"/>
      <c r="AI1334" s="308"/>
      <c r="AJ1334" s="308"/>
      <c r="AK1334" s="308"/>
      <c r="AL1334" s="308"/>
      <c r="AM1334" s="308"/>
    </row>
    <row r="1335" spans="2:39" ht="12" hidden="1" customHeight="1" outlineLevel="2" x14ac:dyDescent="0.3">
      <c r="B1335" s="708" t="s">
        <v>327</v>
      </c>
      <c r="C1335" s="708" t="s">
        <v>328</v>
      </c>
      <c r="E1335" s="308"/>
      <c r="F1335" s="308"/>
      <c r="G1335" s="308"/>
      <c r="H1335" s="308"/>
      <c r="I1335" s="308"/>
      <c r="J1335" s="308"/>
      <c r="K1335" s="308"/>
      <c r="L1335" s="308"/>
      <c r="M1335" s="308"/>
      <c r="N1335" s="308"/>
      <c r="O1335" s="308"/>
      <c r="P1335" s="308"/>
      <c r="Q1335" s="308"/>
      <c r="R1335" s="308"/>
      <c r="S1335" s="308"/>
      <c r="T1335" s="308"/>
      <c r="U1335" s="308"/>
      <c r="V1335" s="308"/>
      <c r="W1335" s="308"/>
      <c r="X1335" s="308"/>
      <c r="Y1335" s="308"/>
      <c r="Z1335" s="308"/>
      <c r="AA1335" s="308"/>
      <c r="AB1335" s="308"/>
      <c r="AC1335" s="308"/>
      <c r="AD1335" s="308"/>
      <c r="AE1335" s="308"/>
      <c r="AF1335" s="308"/>
      <c r="AG1335" s="308"/>
      <c r="AH1335" s="308"/>
      <c r="AI1335" s="308"/>
      <c r="AJ1335" s="308"/>
      <c r="AK1335" s="308"/>
      <c r="AL1335" s="308"/>
      <c r="AM1335" s="308"/>
    </row>
    <row r="1336" spans="2:39" ht="12" hidden="1" customHeight="1" outlineLevel="2" x14ac:dyDescent="0.3">
      <c r="B1336" s="708" t="s">
        <v>329</v>
      </c>
      <c r="C1336" s="708" t="s">
        <v>330</v>
      </c>
      <c r="E1336" s="308"/>
      <c r="F1336" s="308"/>
      <c r="G1336" s="308"/>
      <c r="H1336" s="308"/>
      <c r="I1336" s="308"/>
      <c r="J1336" s="308"/>
      <c r="K1336" s="308"/>
      <c r="L1336" s="308"/>
      <c r="M1336" s="308"/>
      <c r="N1336" s="308"/>
      <c r="O1336" s="308"/>
      <c r="P1336" s="308"/>
      <c r="Q1336" s="308"/>
      <c r="R1336" s="308"/>
      <c r="S1336" s="308"/>
      <c r="T1336" s="308"/>
      <c r="U1336" s="308"/>
      <c r="V1336" s="308"/>
      <c r="W1336" s="308"/>
      <c r="X1336" s="308"/>
      <c r="Y1336" s="308"/>
      <c r="Z1336" s="308"/>
      <c r="AA1336" s="308"/>
      <c r="AB1336" s="308"/>
      <c r="AC1336" s="308"/>
      <c r="AD1336" s="308"/>
      <c r="AE1336" s="308"/>
      <c r="AF1336" s="308"/>
      <c r="AG1336" s="308"/>
      <c r="AH1336" s="308"/>
      <c r="AI1336" s="308"/>
      <c r="AJ1336" s="308"/>
      <c r="AK1336" s="308"/>
      <c r="AL1336" s="308"/>
      <c r="AM1336" s="308"/>
    </row>
    <row r="1337" spans="2:39" ht="12" hidden="1" customHeight="1" outlineLevel="2" x14ac:dyDescent="0.3">
      <c r="B1337" s="708" t="s">
        <v>331</v>
      </c>
      <c r="C1337" s="708" t="s">
        <v>332</v>
      </c>
      <c r="E1337" s="308"/>
      <c r="F1337" s="308"/>
      <c r="G1337" s="308"/>
      <c r="H1337" s="308"/>
      <c r="I1337" s="308"/>
      <c r="J1337" s="308"/>
      <c r="K1337" s="308"/>
      <c r="L1337" s="308"/>
      <c r="M1337" s="308"/>
      <c r="N1337" s="308"/>
      <c r="O1337" s="308"/>
      <c r="P1337" s="308"/>
      <c r="Q1337" s="308"/>
      <c r="R1337" s="308"/>
      <c r="S1337" s="308"/>
      <c r="T1337" s="308"/>
      <c r="U1337" s="308"/>
      <c r="V1337" s="308"/>
      <c r="W1337" s="308"/>
      <c r="X1337" s="308"/>
      <c r="Y1337" s="308"/>
      <c r="Z1337" s="308"/>
      <c r="AA1337" s="308"/>
      <c r="AB1337" s="308"/>
      <c r="AC1337" s="308"/>
      <c r="AD1337" s="308"/>
      <c r="AE1337" s="308"/>
      <c r="AF1337" s="308"/>
      <c r="AG1337" s="308"/>
      <c r="AH1337" s="308"/>
      <c r="AI1337" s="308"/>
      <c r="AJ1337" s="308"/>
      <c r="AK1337" s="308"/>
      <c r="AL1337" s="308"/>
      <c r="AM1337" s="308"/>
    </row>
    <row r="1338" spans="2:39" ht="12" hidden="1" customHeight="1" outlineLevel="2" x14ac:dyDescent="0.3">
      <c r="B1338" s="708" t="s">
        <v>333</v>
      </c>
      <c r="C1338" s="708" t="s">
        <v>334</v>
      </c>
      <c r="E1338" s="308"/>
      <c r="F1338" s="308"/>
      <c r="G1338" s="308"/>
      <c r="H1338" s="308"/>
      <c r="I1338" s="308"/>
      <c r="J1338" s="308"/>
      <c r="K1338" s="308"/>
      <c r="L1338" s="308"/>
      <c r="M1338" s="308"/>
      <c r="N1338" s="308"/>
      <c r="O1338" s="308"/>
      <c r="P1338" s="308"/>
      <c r="Q1338" s="308"/>
      <c r="R1338" s="308"/>
      <c r="S1338" s="308"/>
      <c r="T1338" s="308"/>
      <c r="U1338" s="308"/>
      <c r="V1338" s="308"/>
      <c r="W1338" s="308"/>
      <c r="X1338" s="308"/>
      <c r="Y1338" s="308"/>
      <c r="Z1338" s="308"/>
      <c r="AA1338" s="308"/>
      <c r="AB1338" s="308"/>
      <c r="AC1338" s="308"/>
      <c r="AD1338" s="308"/>
      <c r="AE1338" s="308"/>
      <c r="AF1338" s="308"/>
      <c r="AG1338" s="308"/>
      <c r="AH1338" s="308"/>
      <c r="AI1338" s="308"/>
      <c r="AJ1338" s="308"/>
      <c r="AK1338" s="308"/>
      <c r="AL1338" s="308"/>
      <c r="AM1338" s="308"/>
    </row>
    <row r="1339" spans="2:39" ht="12" hidden="1" customHeight="1" outlineLevel="2" x14ac:dyDescent="0.3">
      <c r="B1339" s="708" t="s">
        <v>335</v>
      </c>
      <c r="C1339" s="708" t="s">
        <v>336</v>
      </c>
      <c r="E1339" s="308"/>
      <c r="F1339" s="308"/>
      <c r="G1339" s="308"/>
      <c r="H1339" s="308"/>
      <c r="I1339" s="308"/>
      <c r="J1339" s="308"/>
      <c r="K1339" s="308"/>
      <c r="L1339" s="308"/>
      <c r="M1339" s="308"/>
      <c r="N1339" s="308"/>
      <c r="O1339" s="308"/>
      <c r="P1339" s="308"/>
      <c r="Q1339" s="308"/>
      <c r="R1339" s="308"/>
      <c r="S1339" s="308"/>
      <c r="T1339" s="308"/>
      <c r="U1339" s="308"/>
      <c r="V1339" s="308"/>
      <c r="W1339" s="308"/>
      <c r="X1339" s="308"/>
      <c r="Y1339" s="308"/>
      <c r="Z1339" s="308"/>
      <c r="AA1339" s="308"/>
      <c r="AB1339" s="308"/>
      <c r="AC1339" s="308"/>
      <c r="AD1339" s="308"/>
      <c r="AE1339" s="308"/>
      <c r="AF1339" s="308"/>
      <c r="AG1339" s="308"/>
      <c r="AH1339" s="308"/>
      <c r="AI1339" s="308"/>
      <c r="AJ1339" s="308"/>
      <c r="AK1339" s="308"/>
      <c r="AL1339" s="308"/>
      <c r="AM1339" s="308"/>
    </row>
    <row r="1340" spans="2:39" ht="12" hidden="1" customHeight="1" outlineLevel="2" x14ac:dyDescent="0.3">
      <c r="B1340" s="708" t="s">
        <v>337</v>
      </c>
      <c r="C1340" s="708" t="s">
        <v>338</v>
      </c>
      <c r="E1340" s="308"/>
      <c r="F1340" s="308"/>
      <c r="G1340" s="308"/>
      <c r="H1340" s="308"/>
      <c r="I1340" s="308"/>
      <c r="J1340" s="308"/>
      <c r="K1340" s="308"/>
      <c r="L1340" s="308"/>
      <c r="M1340" s="308"/>
      <c r="N1340" s="308"/>
      <c r="O1340" s="308"/>
      <c r="P1340" s="308"/>
      <c r="Q1340" s="308"/>
      <c r="R1340" s="308"/>
      <c r="S1340" s="308"/>
      <c r="T1340" s="308"/>
      <c r="U1340" s="308"/>
      <c r="V1340" s="308"/>
      <c r="W1340" s="308"/>
      <c r="X1340" s="308"/>
      <c r="Y1340" s="308"/>
      <c r="Z1340" s="308"/>
      <c r="AA1340" s="308"/>
      <c r="AB1340" s="308"/>
      <c r="AC1340" s="308"/>
      <c r="AD1340" s="308"/>
      <c r="AE1340" s="308"/>
      <c r="AF1340" s="308"/>
      <c r="AG1340" s="308"/>
      <c r="AH1340" s="308"/>
      <c r="AI1340" s="308"/>
      <c r="AJ1340" s="308"/>
      <c r="AK1340" s="308"/>
      <c r="AL1340" s="308"/>
      <c r="AM1340" s="308"/>
    </row>
    <row r="1341" spans="2:39" ht="12" hidden="1" customHeight="1" outlineLevel="2" x14ac:dyDescent="0.3">
      <c r="B1341" s="708" t="s">
        <v>339</v>
      </c>
      <c r="C1341" s="708" t="s">
        <v>340</v>
      </c>
      <c r="E1341" s="308"/>
      <c r="F1341" s="308"/>
      <c r="G1341" s="308"/>
      <c r="H1341" s="308"/>
      <c r="I1341" s="308"/>
      <c r="J1341" s="308"/>
      <c r="K1341" s="308"/>
      <c r="L1341" s="308"/>
      <c r="M1341" s="308"/>
      <c r="N1341" s="308"/>
      <c r="O1341" s="308"/>
      <c r="P1341" s="308"/>
      <c r="Q1341" s="308"/>
      <c r="R1341" s="308"/>
      <c r="S1341" s="308"/>
      <c r="T1341" s="308"/>
      <c r="U1341" s="308"/>
      <c r="V1341" s="308"/>
      <c r="W1341" s="308"/>
      <c r="X1341" s="308"/>
      <c r="Y1341" s="308"/>
      <c r="Z1341" s="308"/>
      <c r="AA1341" s="308"/>
      <c r="AB1341" s="308"/>
      <c r="AC1341" s="308"/>
      <c r="AD1341" s="308"/>
      <c r="AE1341" s="308"/>
      <c r="AF1341" s="308"/>
      <c r="AG1341" s="308"/>
      <c r="AH1341" s="308"/>
      <c r="AI1341" s="308"/>
      <c r="AJ1341" s="308"/>
      <c r="AK1341" s="308"/>
      <c r="AL1341" s="308"/>
      <c r="AM1341" s="308"/>
    </row>
    <row r="1342" spans="2:39" ht="12" hidden="1" customHeight="1" outlineLevel="2" x14ac:dyDescent="0.3">
      <c r="B1342" s="708" t="s">
        <v>341</v>
      </c>
      <c r="C1342" s="708" t="s">
        <v>342</v>
      </c>
      <c r="E1342" s="308"/>
      <c r="F1342" s="308"/>
      <c r="G1342" s="308"/>
      <c r="H1342" s="308"/>
      <c r="I1342" s="308"/>
      <c r="J1342" s="308"/>
      <c r="K1342" s="308"/>
      <c r="L1342" s="308"/>
      <c r="M1342" s="308"/>
      <c r="N1342" s="308"/>
      <c r="O1342" s="308"/>
      <c r="P1342" s="308"/>
      <c r="Q1342" s="308"/>
      <c r="R1342" s="308"/>
      <c r="S1342" s="308"/>
      <c r="T1342" s="308"/>
      <c r="U1342" s="308"/>
      <c r="V1342" s="308"/>
      <c r="W1342" s="308"/>
      <c r="X1342" s="308"/>
      <c r="Y1342" s="308"/>
      <c r="Z1342" s="308"/>
      <c r="AA1342" s="308"/>
      <c r="AB1342" s="308"/>
      <c r="AC1342" s="308"/>
      <c r="AD1342" s="308"/>
      <c r="AE1342" s="308"/>
      <c r="AF1342" s="308"/>
      <c r="AG1342" s="308"/>
      <c r="AH1342" s="308"/>
      <c r="AI1342" s="308"/>
      <c r="AJ1342" s="308"/>
      <c r="AK1342" s="308"/>
      <c r="AL1342" s="308"/>
      <c r="AM1342" s="308"/>
    </row>
    <row r="1343" spans="2:39" ht="12" hidden="1" customHeight="1" outlineLevel="2" x14ac:dyDescent="0.3">
      <c r="B1343" s="708" t="s">
        <v>343</v>
      </c>
      <c r="C1343" s="708" t="s">
        <v>483</v>
      </c>
      <c r="E1343" s="308"/>
      <c r="F1343" s="308"/>
      <c r="G1343" s="308"/>
      <c r="H1343" s="308"/>
      <c r="I1343" s="308"/>
      <c r="J1343" s="308"/>
      <c r="K1343" s="308"/>
      <c r="L1343" s="308"/>
      <c r="M1343" s="308"/>
      <c r="N1343" s="308"/>
      <c r="O1343" s="308"/>
      <c r="P1343" s="308"/>
      <c r="Q1343" s="308"/>
      <c r="R1343" s="308"/>
      <c r="S1343" s="308"/>
      <c r="T1343" s="308"/>
      <c r="U1343" s="308"/>
      <c r="V1343" s="308"/>
      <c r="W1343" s="308"/>
      <c r="X1343" s="308"/>
      <c r="Y1343" s="308"/>
      <c r="Z1343" s="308"/>
      <c r="AA1343" s="308"/>
      <c r="AB1343" s="308"/>
      <c r="AC1343" s="308"/>
      <c r="AD1343" s="308"/>
      <c r="AE1343" s="308"/>
      <c r="AF1343" s="308"/>
      <c r="AG1343" s="308"/>
      <c r="AH1343" s="308"/>
      <c r="AI1343" s="308"/>
      <c r="AJ1343" s="308"/>
      <c r="AK1343" s="308"/>
      <c r="AL1343" s="308"/>
      <c r="AM1343" s="308"/>
    </row>
    <row r="1344" spans="2:39" ht="12" hidden="1" customHeight="1" outlineLevel="2" x14ac:dyDescent="0.3">
      <c r="B1344" s="708" t="s">
        <v>345</v>
      </c>
      <c r="C1344" s="708" t="s">
        <v>346</v>
      </c>
      <c r="E1344" s="308"/>
      <c r="F1344" s="308"/>
      <c r="G1344" s="308"/>
      <c r="H1344" s="308"/>
      <c r="I1344" s="308"/>
      <c r="J1344" s="308"/>
      <c r="K1344" s="308"/>
      <c r="L1344" s="308"/>
      <c r="M1344" s="308"/>
      <c r="N1344" s="308"/>
      <c r="O1344" s="308"/>
      <c r="P1344" s="308"/>
      <c r="Q1344" s="308"/>
      <c r="R1344" s="308"/>
      <c r="S1344" s="308"/>
      <c r="T1344" s="308"/>
      <c r="U1344" s="308"/>
      <c r="V1344" s="308"/>
      <c r="W1344" s="308"/>
      <c r="X1344" s="308"/>
      <c r="Y1344" s="308"/>
      <c r="Z1344" s="308"/>
      <c r="AA1344" s="308"/>
      <c r="AB1344" s="308"/>
      <c r="AC1344" s="308"/>
      <c r="AD1344" s="308"/>
      <c r="AE1344" s="308"/>
      <c r="AF1344" s="308"/>
      <c r="AG1344" s="308"/>
      <c r="AH1344" s="308"/>
      <c r="AI1344" s="308"/>
      <c r="AJ1344" s="308"/>
      <c r="AK1344" s="308"/>
      <c r="AL1344" s="308"/>
      <c r="AM1344" s="308"/>
    </row>
    <row r="1345" spans="2:39" ht="12" hidden="1" customHeight="1" outlineLevel="2" x14ac:dyDescent="0.3">
      <c r="B1345" s="708" t="s">
        <v>347</v>
      </c>
      <c r="C1345" s="708" t="s">
        <v>348</v>
      </c>
      <c r="E1345" s="308"/>
      <c r="F1345" s="308"/>
      <c r="G1345" s="308"/>
      <c r="H1345" s="308"/>
      <c r="I1345" s="308"/>
      <c r="J1345" s="308"/>
      <c r="K1345" s="308"/>
      <c r="L1345" s="308"/>
      <c r="M1345" s="308"/>
      <c r="N1345" s="308"/>
      <c r="O1345" s="308"/>
      <c r="P1345" s="308"/>
      <c r="Q1345" s="308"/>
      <c r="R1345" s="308"/>
      <c r="S1345" s="308"/>
      <c r="T1345" s="308"/>
      <c r="U1345" s="308"/>
      <c r="V1345" s="308"/>
      <c r="W1345" s="308"/>
      <c r="X1345" s="308"/>
      <c r="Y1345" s="308"/>
      <c r="Z1345" s="308"/>
      <c r="AA1345" s="308"/>
      <c r="AB1345" s="308"/>
      <c r="AC1345" s="308"/>
      <c r="AD1345" s="308"/>
      <c r="AE1345" s="308"/>
      <c r="AF1345" s="308"/>
      <c r="AG1345" s="308"/>
      <c r="AH1345" s="308"/>
      <c r="AI1345" s="308"/>
      <c r="AJ1345" s="308"/>
      <c r="AK1345" s="308"/>
      <c r="AL1345" s="308"/>
      <c r="AM1345" s="308"/>
    </row>
    <row r="1346" spans="2:39" ht="12" hidden="1" customHeight="1" outlineLevel="2" x14ac:dyDescent="0.3">
      <c r="B1346" s="708" t="s">
        <v>349</v>
      </c>
      <c r="C1346" s="708" t="s">
        <v>350</v>
      </c>
      <c r="E1346" s="308"/>
      <c r="F1346" s="308"/>
      <c r="G1346" s="308"/>
      <c r="H1346" s="308"/>
      <c r="I1346" s="308"/>
      <c r="J1346" s="308"/>
      <c r="K1346" s="308"/>
      <c r="L1346" s="308"/>
      <c r="M1346" s="308"/>
      <c r="N1346" s="308"/>
      <c r="O1346" s="308"/>
      <c r="P1346" s="308"/>
      <c r="Q1346" s="308"/>
      <c r="R1346" s="308"/>
      <c r="S1346" s="308"/>
      <c r="T1346" s="308"/>
      <c r="U1346" s="308"/>
      <c r="V1346" s="308"/>
      <c r="W1346" s="308"/>
      <c r="X1346" s="308"/>
      <c r="Y1346" s="308"/>
      <c r="Z1346" s="308"/>
      <c r="AA1346" s="308"/>
      <c r="AB1346" s="308"/>
      <c r="AC1346" s="308"/>
      <c r="AD1346" s="308"/>
      <c r="AE1346" s="308"/>
      <c r="AF1346" s="308"/>
      <c r="AG1346" s="308"/>
      <c r="AH1346" s="308"/>
      <c r="AI1346" s="308"/>
      <c r="AJ1346" s="308"/>
      <c r="AK1346" s="308"/>
      <c r="AL1346" s="308"/>
      <c r="AM1346" s="308"/>
    </row>
    <row r="1347" spans="2:39" ht="12" hidden="1" customHeight="1" outlineLevel="2" x14ac:dyDescent="0.3">
      <c r="B1347" s="708" t="s">
        <v>351</v>
      </c>
      <c r="C1347" s="708" t="s">
        <v>484</v>
      </c>
      <c r="E1347" s="308"/>
      <c r="F1347" s="308"/>
      <c r="G1347" s="308"/>
      <c r="H1347" s="308"/>
      <c r="I1347" s="308"/>
      <c r="J1347" s="308"/>
      <c r="K1347" s="308"/>
      <c r="L1347" s="308"/>
      <c r="M1347" s="308"/>
      <c r="N1347" s="308"/>
      <c r="O1347" s="308"/>
      <c r="P1347" s="308"/>
      <c r="Q1347" s="308"/>
      <c r="R1347" s="308"/>
      <c r="S1347" s="308"/>
      <c r="T1347" s="308"/>
      <c r="U1347" s="308"/>
      <c r="V1347" s="308"/>
      <c r="W1347" s="308"/>
      <c r="X1347" s="308"/>
      <c r="Y1347" s="308"/>
      <c r="Z1347" s="308"/>
      <c r="AA1347" s="308"/>
      <c r="AB1347" s="308"/>
      <c r="AC1347" s="308"/>
      <c r="AD1347" s="308"/>
      <c r="AE1347" s="308"/>
      <c r="AF1347" s="308"/>
      <c r="AG1347" s="308"/>
      <c r="AH1347" s="308"/>
      <c r="AI1347" s="308"/>
      <c r="AJ1347" s="308"/>
      <c r="AK1347" s="308"/>
      <c r="AL1347" s="308"/>
      <c r="AM1347" s="308"/>
    </row>
    <row r="1348" spans="2:39" ht="12" hidden="1" customHeight="1" outlineLevel="2" x14ac:dyDescent="0.3">
      <c r="B1348" s="708" t="s">
        <v>353</v>
      </c>
      <c r="C1348" s="708" t="s">
        <v>354</v>
      </c>
      <c r="E1348" s="308"/>
      <c r="F1348" s="308"/>
      <c r="G1348" s="308"/>
      <c r="H1348" s="308"/>
      <c r="I1348" s="308"/>
      <c r="J1348" s="308"/>
      <c r="K1348" s="308"/>
      <c r="L1348" s="308"/>
      <c r="M1348" s="308"/>
      <c r="N1348" s="308"/>
      <c r="O1348" s="308"/>
      <c r="P1348" s="308"/>
      <c r="Q1348" s="308"/>
      <c r="R1348" s="308"/>
      <c r="S1348" s="308"/>
      <c r="T1348" s="308"/>
      <c r="U1348" s="308"/>
      <c r="V1348" s="308"/>
      <c r="W1348" s="308"/>
      <c r="X1348" s="308"/>
      <c r="Y1348" s="308"/>
      <c r="Z1348" s="308"/>
      <c r="AA1348" s="308"/>
      <c r="AB1348" s="308"/>
      <c r="AC1348" s="308"/>
      <c r="AD1348" s="308"/>
      <c r="AE1348" s="308"/>
      <c r="AF1348" s="308"/>
      <c r="AG1348" s="308"/>
      <c r="AH1348" s="308"/>
      <c r="AI1348" s="308"/>
      <c r="AJ1348" s="308"/>
      <c r="AK1348" s="308"/>
      <c r="AL1348" s="308"/>
      <c r="AM1348" s="308"/>
    </row>
    <row r="1349" spans="2:39" ht="12" hidden="1" customHeight="1" outlineLevel="2" x14ac:dyDescent="0.3">
      <c r="B1349" s="708" t="s">
        <v>355</v>
      </c>
      <c r="C1349" s="708" t="s">
        <v>356</v>
      </c>
      <c r="E1349" s="308"/>
      <c r="F1349" s="308"/>
      <c r="G1349" s="308"/>
      <c r="H1349" s="308"/>
      <c r="I1349" s="308"/>
      <c r="J1349" s="308"/>
      <c r="K1349" s="308"/>
      <c r="L1349" s="308"/>
      <c r="M1349" s="308"/>
      <c r="N1349" s="308"/>
      <c r="O1349" s="308"/>
      <c r="P1349" s="308"/>
      <c r="Q1349" s="308"/>
      <c r="R1349" s="308"/>
      <c r="S1349" s="308"/>
      <c r="T1349" s="308"/>
      <c r="U1349" s="308"/>
      <c r="V1349" s="308"/>
      <c r="W1349" s="308"/>
      <c r="X1349" s="308"/>
      <c r="Y1349" s="308"/>
      <c r="Z1349" s="308"/>
      <c r="AA1349" s="308"/>
      <c r="AB1349" s="308"/>
      <c r="AC1349" s="308"/>
      <c r="AD1349" s="308"/>
      <c r="AE1349" s="308"/>
      <c r="AF1349" s="308"/>
      <c r="AG1349" s="308"/>
      <c r="AH1349" s="308"/>
      <c r="AI1349" s="308"/>
      <c r="AJ1349" s="308"/>
      <c r="AK1349" s="308"/>
      <c r="AL1349" s="308"/>
      <c r="AM1349" s="308"/>
    </row>
    <row r="1350" spans="2:39" ht="12" hidden="1" customHeight="1" outlineLevel="2" x14ac:dyDescent="0.3">
      <c r="B1350" s="708" t="s">
        <v>357</v>
      </c>
      <c r="C1350" s="708" t="s">
        <v>358</v>
      </c>
      <c r="E1350" s="308"/>
      <c r="F1350" s="308"/>
      <c r="G1350" s="308"/>
      <c r="H1350" s="308"/>
      <c r="I1350" s="308"/>
      <c r="J1350" s="308"/>
      <c r="K1350" s="308"/>
      <c r="L1350" s="308"/>
      <c r="M1350" s="308"/>
      <c r="N1350" s="308"/>
      <c r="O1350" s="308"/>
      <c r="P1350" s="308"/>
      <c r="Q1350" s="308"/>
      <c r="R1350" s="308"/>
      <c r="S1350" s="308"/>
      <c r="T1350" s="308"/>
      <c r="U1350" s="308"/>
      <c r="V1350" s="308"/>
      <c r="W1350" s="308"/>
      <c r="X1350" s="308"/>
      <c r="Y1350" s="308"/>
      <c r="Z1350" s="308"/>
      <c r="AA1350" s="308"/>
      <c r="AB1350" s="308"/>
      <c r="AC1350" s="308"/>
      <c r="AD1350" s="308"/>
      <c r="AE1350" s="308"/>
      <c r="AF1350" s="308"/>
      <c r="AG1350" s="308"/>
      <c r="AH1350" s="308"/>
      <c r="AI1350" s="308"/>
      <c r="AJ1350" s="308"/>
      <c r="AK1350" s="308"/>
      <c r="AL1350" s="308"/>
      <c r="AM1350" s="308"/>
    </row>
    <row r="1351" spans="2:39" ht="12" hidden="1" customHeight="1" outlineLevel="2" x14ac:dyDescent="0.3">
      <c r="B1351" s="708" t="s">
        <v>359</v>
      </c>
      <c r="C1351" s="708" t="s">
        <v>360</v>
      </c>
      <c r="E1351" s="308"/>
      <c r="F1351" s="308"/>
      <c r="G1351" s="308"/>
      <c r="H1351" s="308"/>
      <c r="I1351" s="308"/>
      <c r="J1351" s="308"/>
      <c r="K1351" s="308"/>
      <c r="L1351" s="308"/>
      <c r="M1351" s="308"/>
      <c r="N1351" s="308"/>
      <c r="O1351" s="308"/>
      <c r="P1351" s="308"/>
      <c r="Q1351" s="308"/>
      <c r="R1351" s="308"/>
      <c r="S1351" s="308"/>
      <c r="T1351" s="308"/>
      <c r="U1351" s="308"/>
      <c r="V1351" s="308"/>
      <c r="W1351" s="308"/>
      <c r="X1351" s="308"/>
      <c r="Y1351" s="308"/>
      <c r="Z1351" s="308"/>
      <c r="AA1351" s="308"/>
      <c r="AB1351" s="308"/>
      <c r="AC1351" s="308"/>
      <c r="AD1351" s="308"/>
      <c r="AE1351" s="308"/>
      <c r="AF1351" s="308"/>
      <c r="AG1351" s="308"/>
      <c r="AH1351" s="308"/>
      <c r="AI1351" s="308"/>
      <c r="AJ1351" s="308"/>
      <c r="AK1351" s="308"/>
      <c r="AL1351" s="308"/>
      <c r="AM1351" s="308"/>
    </row>
    <row r="1352" spans="2:39" ht="12" hidden="1" customHeight="1" outlineLevel="2" x14ac:dyDescent="0.3">
      <c r="B1352" s="708" t="s">
        <v>361</v>
      </c>
      <c r="C1352" s="708" t="s">
        <v>485</v>
      </c>
      <c r="E1352" s="308"/>
      <c r="F1352" s="308"/>
      <c r="G1352" s="308"/>
      <c r="H1352" s="308"/>
      <c r="I1352" s="308"/>
      <c r="J1352" s="308"/>
      <c r="K1352" s="308"/>
      <c r="L1352" s="308"/>
      <c r="M1352" s="308"/>
      <c r="N1352" s="308"/>
      <c r="O1352" s="308"/>
      <c r="P1352" s="308"/>
      <c r="Q1352" s="308"/>
      <c r="R1352" s="308"/>
      <c r="S1352" s="308"/>
      <c r="T1352" s="308"/>
      <c r="U1352" s="308"/>
      <c r="V1352" s="308"/>
      <c r="W1352" s="308"/>
      <c r="X1352" s="308"/>
      <c r="Y1352" s="308"/>
      <c r="Z1352" s="308"/>
      <c r="AA1352" s="308"/>
      <c r="AB1352" s="308"/>
      <c r="AC1352" s="308"/>
      <c r="AD1352" s="308"/>
      <c r="AE1352" s="308"/>
      <c r="AF1352" s="308"/>
      <c r="AG1352" s="308"/>
      <c r="AH1352" s="308"/>
      <c r="AI1352" s="308"/>
      <c r="AJ1352" s="308"/>
      <c r="AK1352" s="308"/>
      <c r="AL1352" s="308"/>
      <c r="AM1352" s="308"/>
    </row>
    <row r="1353" spans="2:39" ht="12" hidden="1" customHeight="1" outlineLevel="2" x14ac:dyDescent="0.3">
      <c r="B1353" s="708" t="s">
        <v>486</v>
      </c>
      <c r="C1353" s="708" t="s">
        <v>487</v>
      </c>
      <c r="E1353" s="308"/>
      <c r="F1353" s="308"/>
      <c r="G1353" s="308"/>
      <c r="H1353" s="308"/>
      <c r="I1353" s="308"/>
      <c r="J1353" s="308"/>
      <c r="K1353" s="308"/>
      <c r="L1353" s="308"/>
      <c r="M1353" s="308"/>
      <c r="N1353" s="308"/>
      <c r="O1353" s="308"/>
      <c r="P1353" s="308"/>
      <c r="Q1353" s="308"/>
      <c r="R1353" s="308"/>
      <c r="S1353" s="308"/>
      <c r="T1353" s="308"/>
      <c r="U1353" s="308"/>
      <c r="V1353" s="308"/>
      <c r="W1353" s="308"/>
      <c r="X1353" s="308"/>
      <c r="Y1353" s="308"/>
      <c r="Z1353" s="308"/>
      <c r="AA1353" s="308"/>
      <c r="AB1353" s="308"/>
      <c r="AC1353" s="308"/>
      <c r="AD1353" s="308"/>
      <c r="AE1353" s="308"/>
      <c r="AF1353" s="308"/>
      <c r="AG1353" s="308"/>
      <c r="AH1353" s="308"/>
      <c r="AI1353" s="308"/>
      <c r="AJ1353" s="308"/>
      <c r="AK1353" s="308"/>
      <c r="AL1353" s="308"/>
      <c r="AM1353" s="308"/>
    </row>
    <row r="1354" spans="2:39" ht="12" hidden="1" customHeight="1" outlineLevel="2" x14ac:dyDescent="0.3">
      <c r="B1354" s="708"/>
      <c r="C1354" s="708" t="s">
        <v>202</v>
      </c>
      <c r="E1354" s="308"/>
      <c r="F1354" s="308"/>
      <c r="G1354" s="308"/>
      <c r="H1354" s="308"/>
      <c r="I1354" s="308"/>
      <c r="J1354" s="308"/>
      <c r="K1354" s="308"/>
      <c r="L1354" s="308"/>
      <c r="M1354" s="308"/>
      <c r="N1354" s="308"/>
      <c r="O1354" s="308"/>
      <c r="P1354" s="308"/>
      <c r="Q1354" s="308"/>
      <c r="R1354" s="308"/>
      <c r="S1354" s="308"/>
      <c r="T1354" s="308"/>
      <c r="U1354" s="308"/>
      <c r="V1354" s="308"/>
      <c r="W1354" s="308"/>
      <c r="X1354" s="308"/>
      <c r="Y1354" s="308"/>
      <c r="Z1354" s="308"/>
      <c r="AA1354" s="308"/>
      <c r="AB1354" s="308"/>
      <c r="AC1354" s="308"/>
      <c r="AD1354" s="308"/>
      <c r="AE1354" s="308"/>
      <c r="AF1354" s="308"/>
      <c r="AG1354" s="308"/>
      <c r="AH1354" s="308"/>
      <c r="AI1354" s="308"/>
      <c r="AJ1354" s="308"/>
      <c r="AK1354" s="308"/>
      <c r="AL1354" s="308"/>
      <c r="AM1354" s="308"/>
    </row>
    <row r="1355" spans="2:39" ht="12" hidden="1" customHeight="1" outlineLevel="2" x14ac:dyDescent="0.3">
      <c r="B1355" s="708" t="s">
        <v>481</v>
      </c>
      <c r="C1355" s="708"/>
      <c r="E1355" s="308"/>
      <c r="F1355" s="308"/>
      <c r="G1355" s="308"/>
      <c r="H1355" s="308"/>
      <c r="I1355" s="308"/>
      <c r="J1355" s="308"/>
      <c r="K1355" s="308"/>
      <c r="L1355" s="308"/>
      <c r="M1355" s="308"/>
      <c r="N1355" s="308"/>
      <c r="O1355" s="308"/>
      <c r="P1355" s="308"/>
      <c r="Q1355" s="308"/>
      <c r="R1355" s="308"/>
      <c r="S1355" s="308"/>
      <c r="T1355" s="308"/>
      <c r="U1355" s="308"/>
      <c r="V1355" s="308"/>
      <c r="W1355" s="308"/>
      <c r="X1355" s="308"/>
      <c r="Y1355" s="308"/>
      <c r="Z1355" s="308"/>
      <c r="AA1355" s="308"/>
      <c r="AB1355" s="308"/>
      <c r="AC1355" s="308"/>
      <c r="AD1355" s="308"/>
      <c r="AE1355" s="308"/>
      <c r="AF1355" s="308"/>
      <c r="AG1355" s="308"/>
      <c r="AH1355" s="308"/>
      <c r="AI1355" s="308"/>
      <c r="AJ1355" s="308"/>
      <c r="AK1355" s="308"/>
      <c r="AL1355" s="308"/>
      <c r="AM1355" s="308"/>
    </row>
    <row r="1356" spans="2:39" ht="12" hidden="1" customHeight="1" outlineLevel="2" x14ac:dyDescent="0.3">
      <c r="B1356" s="708"/>
      <c r="C1356" s="708"/>
      <c r="E1356" s="308"/>
      <c r="F1356" s="308"/>
      <c r="G1356" s="308"/>
      <c r="H1356" s="308"/>
      <c r="I1356" s="308"/>
      <c r="J1356" s="308"/>
      <c r="K1356" s="308"/>
      <c r="L1356" s="308"/>
      <c r="M1356" s="308"/>
      <c r="N1356" s="308"/>
      <c r="O1356" s="308"/>
      <c r="P1356" s="308"/>
      <c r="Q1356" s="308"/>
      <c r="R1356" s="308"/>
      <c r="S1356" s="308"/>
      <c r="T1356" s="308"/>
      <c r="U1356" s="308"/>
      <c r="V1356" s="308"/>
      <c r="W1356" s="308"/>
      <c r="X1356" s="308"/>
      <c r="Y1356" s="308"/>
      <c r="Z1356" s="308"/>
      <c r="AA1356" s="308"/>
      <c r="AB1356" s="308"/>
      <c r="AC1356" s="308"/>
      <c r="AD1356" s="308"/>
      <c r="AE1356" s="308"/>
      <c r="AF1356" s="308"/>
      <c r="AG1356" s="308"/>
      <c r="AH1356" s="308"/>
      <c r="AI1356" s="308"/>
      <c r="AJ1356" s="308"/>
      <c r="AK1356" s="308"/>
      <c r="AL1356" s="308"/>
      <c r="AM1356" s="308"/>
    </row>
    <row r="1357" spans="2:39" ht="12" hidden="1" customHeight="1" outlineLevel="1" x14ac:dyDescent="0.3">
      <c r="B1357" s="708" t="s">
        <v>4258</v>
      </c>
      <c r="C1357" s="708"/>
      <c r="E1357" s="308"/>
      <c r="F1357" s="308"/>
      <c r="G1357" s="308"/>
      <c r="H1357" s="308"/>
      <c r="I1357" s="308"/>
      <c r="J1357" s="308"/>
      <c r="K1357" s="308"/>
      <c r="L1357" s="308"/>
      <c r="M1357" s="308"/>
      <c r="N1357" s="308"/>
      <c r="O1357" s="308"/>
      <c r="P1357" s="308"/>
      <c r="Q1357" s="308"/>
      <c r="R1357" s="308"/>
      <c r="S1357" s="308"/>
      <c r="T1357" s="308"/>
      <c r="U1357" s="308"/>
      <c r="V1357" s="308"/>
      <c r="W1357" s="308"/>
      <c r="X1357" s="308"/>
      <c r="Y1357" s="308"/>
      <c r="Z1357" s="308"/>
      <c r="AA1357" s="308"/>
      <c r="AB1357" s="308"/>
      <c r="AC1357" s="308"/>
      <c r="AD1357" s="308"/>
      <c r="AE1357" s="308"/>
      <c r="AF1357" s="308"/>
      <c r="AG1357" s="308"/>
      <c r="AH1357" s="308"/>
      <c r="AI1357" s="308"/>
      <c r="AJ1357" s="308"/>
      <c r="AK1357" s="308"/>
      <c r="AL1357" s="308"/>
      <c r="AM1357" s="308"/>
    </row>
    <row r="1358" spans="2:39" ht="12" hidden="1" customHeight="1" outlineLevel="2" x14ac:dyDescent="0.3">
      <c r="B1358" s="708"/>
      <c r="C1358" s="708" t="s">
        <v>475</v>
      </c>
      <c r="E1358" s="308"/>
      <c r="F1358" s="308"/>
      <c r="G1358" s="308"/>
      <c r="H1358" s="308"/>
      <c r="I1358" s="308"/>
      <c r="J1358" s="308"/>
      <c r="K1358" s="308"/>
      <c r="L1358" s="308"/>
      <c r="M1358" s="308"/>
      <c r="N1358" s="308"/>
      <c r="O1358" s="308"/>
      <c r="P1358" s="308"/>
      <c r="Q1358" s="308"/>
      <c r="R1358" s="308"/>
      <c r="S1358" s="308"/>
      <c r="T1358" s="308"/>
      <c r="U1358" s="308"/>
      <c r="V1358" s="308"/>
      <c r="W1358" s="308"/>
      <c r="X1358" s="308"/>
      <c r="Y1358" s="308"/>
      <c r="Z1358" s="308"/>
      <c r="AA1358" s="308"/>
      <c r="AB1358" s="308"/>
      <c r="AC1358" s="308"/>
      <c r="AD1358" s="308"/>
      <c r="AE1358" s="308"/>
      <c r="AF1358" s="308"/>
      <c r="AG1358" s="308"/>
      <c r="AH1358" s="308"/>
      <c r="AI1358" s="308"/>
      <c r="AJ1358" s="308"/>
      <c r="AK1358" s="308"/>
      <c r="AL1358" s="308"/>
      <c r="AM1358" s="308"/>
    </row>
    <row r="1359" spans="2:39" ht="12" hidden="1" customHeight="1" outlineLevel="2" x14ac:dyDescent="0.3">
      <c r="B1359" s="708" t="s">
        <v>321</v>
      </c>
      <c r="C1359" s="708" t="s">
        <v>322</v>
      </c>
      <c r="E1359" s="308" t="s">
        <v>4259</v>
      </c>
      <c r="F1359" s="491" t="s">
        <v>2898</v>
      </c>
      <c r="G1359" s="491" t="s">
        <v>2898</v>
      </c>
      <c r="H1359" s="491" t="s">
        <v>2898</v>
      </c>
      <c r="I1359" s="491" t="s">
        <v>2898</v>
      </c>
      <c r="J1359" s="491" t="s">
        <v>2898</v>
      </c>
      <c r="K1359" s="491" t="s">
        <v>2898</v>
      </c>
      <c r="L1359" s="491" t="s">
        <v>2898</v>
      </c>
      <c r="M1359" s="491" t="s">
        <v>2898</v>
      </c>
      <c r="N1359" s="491" t="s">
        <v>2898</v>
      </c>
      <c r="O1359" s="491" t="s">
        <v>2898</v>
      </c>
      <c r="P1359" s="491" t="s">
        <v>2898</v>
      </c>
      <c r="Q1359" s="491" t="s">
        <v>2898</v>
      </c>
      <c r="R1359" s="491" t="s">
        <v>2898</v>
      </c>
      <c r="S1359" s="491" t="s">
        <v>2898</v>
      </c>
      <c r="T1359" s="491" t="s">
        <v>2898</v>
      </c>
      <c r="U1359" s="491" t="s">
        <v>2898</v>
      </c>
      <c r="V1359" s="491" t="s">
        <v>2898</v>
      </c>
      <c r="W1359" s="491" t="s">
        <v>2898</v>
      </c>
      <c r="X1359" s="491" t="s">
        <v>2898</v>
      </c>
      <c r="Y1359" s="491" t="s">
        <v>2898</v>
      </c>
      <c r="Z1359" s="491" t="s">
        <v>2898</v>
      </c>
      <c r="AA1359" s="491" t="s">
        <v>2898</v>
      </c>
      <c r="AB1359" s="491" t="s">
        <v>2898</v>
      </c>
      <c r="AC1359" s="491" t="s">
        <v>2898</v>
      </c>
      <c r="AD1359" s="491" t="s">
        <v>2898</v>
      </c>
      <c r="AE1359" s="491" t="s">
        <v>2898</v>
      </c>
      <c r="AF1359" s="491" t="s">
        <v>2898</v>
      </c>
      <c r="AG1359" s="491" t="s">
        <v>2898</v>
      </c>
      <c r="AH1359" s="491" t="s">
        <v>2898</v>
      </c>
      <c r="AI1359" s="491" t="s">
        <v>2898</v>
      </c>
      <c r="AJ1359" s="491" t="s">
        <v>2898</v>
      </c>
      <c r="AK1359" s="491" t="s">
        <v>2898</v>
      </c>
      <c r="AL1359" s="491" t="s">
        <v>2898</v>
      </c>
      <c r="AM1359" s="491" t="s">
        <v>2898</v>
      </c>
    </row>
    <row r="1360" spans="2:39" ht="12" hidden="1" customHeight="1" outlineLevel="2" x14ac:dyDescent="0.3">
      <c r="B1360" s="708" t="s">
        <v>323</v>
      </c>
      <c r="C1360" s="708" t="s">
        <v>324</v>
      </c>
      <c r="E1360" s="308" t="s">
        <v>4260</v>
      </c>
      <c r="F1360" s="491" t="s">
        <v>2898</v>
      </c>
      <c r="G1360" s="491" t="s">
        <v>2898</v>
      </c>
      <c r="H1360" s="491" t="s">
        <v>2898</v>
      </c>
      <c r="I1360" s="491" t="s">
        <v>2898</v>
      </c>
      <c r="J1360" s="491" t="s">
        <v>2898</v>
      </c>
      <c r="K1360" s="491" t="s">
        <v>2898</v>
      </c>
      <c r="L1360" s="491" t="s">
        <v>2898</v>
      </c>
      <c r="M1360" s="491" t="s">
        <v>2898</v>
      </c>
      <c r="N1360" s="491" t="s">
        <v>2898</v>
      </c>
      <c r="O1360" s="491" t="s">
        <v>2898</v>
      </c>
      <c r="P1360" s="491" t="s">
        <v>2898</v>
      </c>
      <c r="Q1360" s="491" t="s">
        <v>2898</v>
      </c>
      <c r="R1360" s="491" t="s">
        <v>2898</v>
      </c>
      <c r="S1360" s="491" t="s">
        <v>2898</v>
      </c>
      <c r="T1360" s="491" t="s">
        <v>2898</v>
      </c>
      <c r="U1360" s="491" t="s">
        <v>2898</v>
      </c>
      <c r="V1360" s="491" t="s">
        <v>2898</v>
      </c>
      <c r="W1360" s="491" t="s">
        <v>2898</v>
      </c>
      <c r="X1360" s="491" t="s">
        <v>2898</v>
      </c>
      <c r="Y1360" s="491" t="s">
        <v>2898</v>
      </c>
      <c r="Z1360" s="491" t="s">
        <v>2898</v>
      </c>
      <c r="AA1360" s="491" t="s">
        <v>2898</v>
      </c>
      <c r="AB1360" s="491" t="s">
        <v>2898</v>
      </c>
      <c r="AC1360" s="491" t="s">
        <v>2898</v>
      </c>
      <c r="AD1360" s="491" t="s">
        <v>2898</v>
      </c>
      <c r="AE1360" s="491" t="s">
        <v>2898</v>
      </c>
      <c r="AF1360" s="491" t="s">
        <v>2898</v>
      </c>
      <c r="AG1360" s="491" t="s">
        <v>2898</v>
      </c>
      <c r="AH1360" s="491" t="s">
        <v>2898</v>
      </c>
      <c r="AI1360" s="491" t="s">
        <v>2898</v>
      </c>
      <c r="AJ1360" s="491" t="s">
        <v>2898</v>
      </c>
      <c r="AK1360" s="491" t="s">
        <v>2898</v>
      </c>
      <c r="AL1360" s="491" t="s">
        <v>2898</v>
      </c>
      <c r="AM1360" s="491" t="s">
        <v>2898</v>
      </c>
    </row>
    <row r="1361" spans="2:39" ht="12" hidden="1" customHeight="1" outlineLevel="2" x14ac:dyDescent="0.3">
      <c r="B1361" s="708" t="s">
        <v>325</v>
      </c>
      <c r="C1361" s="708" t="s">
        <v>326</v>
      </c>
      <c r="E1361" s="308" t="s">
        <v>4261</v>
      </c>
      <c r="F1361" s="491" t="s">
        <v>2898</v>
      </c>
      <c r="G1361" s="491" t="s">
        <v>2898</v>
      </c>
      <c r="H1361" s="491" t="s">
        <v>2898</v>
      </c>
      <c r="I1361" s="491" t="s">
        <v>2898</v>
      </c>
      <c r="J1361" s="491" t="s">
        <v>2898</v>
      </c>
      <c r="K1361" s="491" t="s">
        <v>2898</v>
      </c>
      <c r="L1361" s="491" t="s">
        <v>2898</v>
      </c>
      <c r="M1361" s="491" t="s">
        <v>2898</v>
      </c>
      <c r="N1361" s="491" t="s">
        <v>2898</v>
      </c>
      <c r="O1361" s="491" t="s">
        <v>2898</v>
      </c>
      <c r="P1361" s="491" t="s">
        <v>2898</v>
      </c>
      <c r="Q1361" s="491" t="s">
        <v>2898</v>
      </c>
      <c r="R1361" s="491" t="s">
        <v>2898</v>
      </c>
      <c r="S1361" s="491" t="s">
        <v>2898</v>
      </c>
      <c r="T1361" s="491" t="s">
        <v>2898</v>
      </c>
      <c r="U1361" s="491" t="s">
        <v>2898</v>
      </c>
      <c r="V1361" s="491" t="s">
        <v>2898</v>
      </c>
      <c r="W1361" s="491" t="s">
        <v>2898</v>
      </c>
      <c r="X1361" s="491" t="s">
        <v>2898</v>
      </c>
      <c r="Y1361" s="491" t="s">
        <v>2898</v>
      </c>
      <c r="Z1361" s="491" t="s">
        <v>2898</v>
      </c>
      <c r="AA1361" s="491" t="s">
        <v>2898</v>
      </c>
      <c r="AB1361" s="491" t="s">
        <v>2898</v>
      </c>
      <c r="AC1361" s="491" t="s">
        <v>2898</v>
      </c>
      <c r="AD1361" s="491" t="s">
        <v>2898</v>
      </c>
      <c r="AE1361" s="491" t="s">
        <v>2898</v>
      </c>
      <c r="AF1361" s="491" t="s">
        <v>2898</v>
      </c>
      <c r="AG1361" s="491" t="s">
        <v>2898</v>
      </c>
      <c r="AH1361" s="491" t="s">
        <v>2898</v>
      </c>
      <c r="AI1361" s="491" t="s">
        <v>2898</v>
      </c>
      <c r="AJ1361" s="491" t="s">
        <v>2898</v>
      </c>
      <c r="AK1361" s="491" t="s">
        <v>2898</v>
      </c>
      <c r="AL1361" s="491" t="s">
        <v>2898</v>
      </c>
      <c r="AM1361" s="491" t="s">
        <v>2898</v>
      </c>
    </row>
    <row r="1362" spans="2:39" ht="12" hidden="1" customHeight="1" outlineLevel="2" x14ac:dyDescent="0.3">
      <c r="B1362" s="708" t="s">
        <v>327</v>
      </c>
      <c r="C1362" s="708" t="s">
        <v>328</v>
      </c>
      <c r="E1362" s="308" t="s">
        <v>4262</v>
      </c>
      <c r="F1362" s="491" t="s">
        <v>2898</v>
      </c>
      <c r="G1362" s="491" t="s">
        <v>2898</v>
      </c>
      <c r="H1362" s="491" t="s">
        <v>2898</v>
      </c>
      <c r="I1362" s="491" t="s">
        <v>2898</v>
      </c>
      <c r="J1362" s="491" t="s">
        <v>2898</v>
      </c>
      <c r="K1362" s="491" t="s">
        <v>2898</v>
      </c>
      <c r="L1362" s="491" t="s">
        <v>2898</v>
      </c>
      <c r="M1362" s="491" t="s">
        <v>2898</v>
      </c>
      <c r="N1362" s="491" t="s">
        <v>2898</v>
      </c>
      <c r="O1362" s="491" t="s">
        <v>2898</v>
      </c>
      <c r="P1362" s="491" t="s">
        <v>2898</v>
      </c>
      <c r="Q1362" s="491" t="s">
        <v>2898</v>
      </c>
      <c r="R1362" s="491" t="s">
        <v>2898</v>
      </c>
      <c r="S1362" s="491" t="s">
        <v>2898</v>
      </c>
      <c r="T1362" s="491" t="s">
        <v>2898</v>
      </c>
      <c r="U1362" s="491" t="s">
        <v>2898</v>
      </c>
      <c r="V1362" s="491" t="s">
        <v>2898</v>
      </c>
      <c r="W1362" s="491" t="s">
        <v>2898</v>
      </c>
      <c r="X1362" s="491" t="s">
        <v>2898</v>
      </c>
      <c r="Y1362" s="491" t="s">
        <v>2898</v>
      </c>
      <c r="Z1362" s="491" t="s">
        <v>2898</v>
      </c>
      <c r="AA1362" s="491" t="s">
        <v>2898</v>
      </c>
      <c r="AB1362" s="491" t="s">
        <v>2898</v>
      </c>
      <c r="AC1362" s="491" t="s">
        <v>2898</v>
      </c>
      <c r="AD1362" s="491" t="s">
        <v>2898</v>
      </c>
      <c r="AE1362" s="491" t="s">
        <v>2898</v>
      </c>
      <c r="AF1362" s="491" t="s">
        <v>2898</v>
      </c>
      <c r="AG1362" s="491" t="s">
        <v>2898</v>
      </c>
      <c r="AH1362" s="491" t="s">
        <v>2898</v>
      </c>
      <c r="AI1362" s="491" t="s">
        <v>2898</v>
      </c>
      <c r="AJ1362" s="491" t="s">
        <v>2898</v>
      </c>
      <c r="AK1362" s="491" t="s">
        <v>2898</v>
      </c>
      <c r="AL1362" s="491" t="s">
        <v>2898</v>
      </c>
      <c r="AM1362" s="491" t="s">
        <v>2898</v>
      </c>
    </row>
    <row r="1363" spans="2:39" ht="12" hidden="1" customHeight="1" outlineLevel="2" x14ac:dyDescent="0.3">
      <c r="B1363" s="708" t="s">
        <v>329</v>
      </c>
      <c r="C1363" s="708" t="s">
        <v>330</v>
      </c>
      <c r="E1363" s="308" t="s">
        <v>4263</v>
      </c>
      <c r="F1363" s="491" t="s">
        <v>2898</v>
      </c>
      <c r="G1363" s="491" t="s">
        <v>2898</v>
      </c>
      <c r="H1363" s="491" t="s">
        <v>2898</v>
      </c>
      <c r="I1363" s="491" t="s">
        <v>2898</v>
      </c>
      <c r="J1363" s="491" t="s">
        <v>2898</v>
      </c>
      <c r="K1363" s="491" t="s">
        <v>2898</v>
      </c>
      <c r="L1363" s="491" t="s">
        <v>2898</v>
      </c>
      <c r="M1363" s="491" t="s">
        <v>2898</v>
      </c>
      <c r="N1363" s="491" t="s">
        <v>2898</v>
      </c>
      <c r="O1363" s="491" t="s">
        <v>2898</v>
      </c>
      <c r="P1363" s="491" t="s">
        <v>2898</v>
      </c>
      <c r="Q1363" s="491" t="s">
        <v>2898</v>
      </c>
      <c r="R1363" s="491" t="s">
        <v>2898</v>
      </c>
      <c r="S1363" s="491" t="s">
        <v>2898</v>
      </c>
      <c r="T1363" s="491" t="s">
        <v>2898</v>
      </c>
      <c r="U1363" s="491" t="s">
        <v>2898</v>
      </c>
      <c r="V1363" s="491" t="s">
        <v>2898</v>
      </c>
      <c r="W1363" s="491" t="s">
        <v>2898</v>
      </c>
      <c r="X1363" s="491" t="s">
        <v>2898</v>
      </c>
      <c r="Y1363" s="491" t="s">
        <v>2898</v>
      </c>
      <c r="Z1363" s="491" t="s">
        <v>2898</v>
      </c>
      <c r="AA1363" s="491" t="s">
        <v>2898</v>
      </c>
      <c r="AB1363" s="491" t="s">
        <v>2898</v>
      </c>
      <c r="AC1363" s="491" t="s">
        <v>2898</v>
      </c>
      <c r="AD1363" s="491" t="s">
        <v>2898</v>
      </c>
      <c r="AE1363" s="491" t="s">
        <v>2898</v>
      </c>
      <c r="AF1363" s="491" t="s">
        <v>2898</v>
      </c>
      <c r="AG1363" s="491" t="s">
        <v>2898</v>
      </c>
      <c r="AH1363" s="491" t="s">
        <v>2898</v>
      </c>
      <c r="AI1363" s="491" t="s">
        <v>2898</v>
      </c>
      <c r="AJ1363" s="491" t="s">
        <v>2898</v>
      </c>
      <c r="AK1363" s="491" t="s">
        <v>2898</v>
      </c>
      <c r="AL1363" s="491" t="s">
        <v>2898</v>
      </c>
      <c r="AM1363" s="491" t="s">
        <v>2898</v>
      </c>
    </row>
    <row r="1364" spans="2:39" ht="12" hidden="1" customHeight="1" outlineLevel="2" x14ac:dyDescent="0.3">
      <c r="B1364" s="708" t="s">
        <v>331</v>
      </c>
      <c r="C1364" s="708" t="s">
        <v>332</v>
      </c>
      <c r="E1364" s="308" t="s">
        <v>4264</v>
      </c>
      <c r="F1364" s="491" t="s">
        <v>2898</v>
      </c>
      <c r="G1364" s="491" t="s">
        <v>2898</v>
      </c>
      <c r="H1364" s="491" t="s">
        <v>2898</v>
      </c>
      <c r="I1364" s="491" t="s">
        <v>2898</v>
      </c>
      <c r="J1364" s="491" t="s">
        <v>2898</v>
      </c>
      <c r="K1364" s="491" t="s">
        <v>2898</v>
      </c>
      <c r="L1364" s="491" t="s">
        <v>2898</v>
      </c>
      <c r="M1364" s="491" t="s">
        <v>2898</v>
      </c>
      <c r="N1364" s="491" t="s">
        <v>2898</v>
      </c>
      <c r="O1364" s="491" t="s">
        <v>2898</v>
      </c>
      <c r="P1364" s="491" t="s">
        <v>2898</v>
      </c>
      <c r="Q1364" s="491" t="s">
        <v>2898</v>
      </c>
      <c r="R1364" s="491" t="s">
        <v>2898</v>
      </c>
      <c r="S1364" s="491" t="s">
        <v>2898</v>
      </c>
      <c r="T1364" s="491" t="s">
        <v>2898</v>
      </c>
      <c r="U1364" s="491" t="s">
        <v>2898</v>
      </c>
      <c r="V1364" s="491" t="s">
        <v>2898</v>
      </c>
      <c r="W1364" s="491" t="s">
        <v>2898</v>
      </c>
      <c r="X1364" s="491" t="s">
        <v>2898</v>
      </c>
      <c r="Y1364" s="491" t="s">
        <v>2898</v>
      </c>
      <c r="Z1364" s="491" t="s">
        <v>2898</v>
      </c>
      <c r="AA1364" s="491" t="s">
        <v>2898</v>
      </c>
      <c r="AB1364" s="491" t="s">
        <v>2898</v>
      </c>
      <c r="AC1364" s="491" t="s">
        <v>2898</v>
      </c>
      <c r="AD1364" s="491" t="s">
        <v>2898</v>
      </c>
      <c r="AE1364" s="491" t="s">
        <v>2898</v>
      </c>
      <c r="AF1364" s="491" t="s">
        <v>2898</v>
      </c>
      <c r="AG1364" s="491" t="s">
        <v>2898</v>
      </c>
      <c r="AH1364" s="491" t="s">
        <v>2898</v>
      </c>
      <c r="AI1364" s="491" t="s">
        <v>2898</v>
      </c>
      <c r="AJ1364" s="491" t="s">
        <v>2898</v>
      </c>
      <c r="AK1364" s="491" t="s">
        <v>2898</v>
      </c>
      <c r="AL1364" s="491" t="s">
        <v>2898</v>
      </c>
      <c r="AM1364" s="491" t="s">
        <v>2898</v>
      </c>
    </row>
    <row r="1365" spans="2:39" ht="12" hidden="1" customHeight="1" outlineLevel="2" x14ac:dyDescent="0.3">
      <c r="B1365" s="708" t="s">
        <v>333</v>
      </c>
      <c r="C1365" s="708" t="s">
        <v>334</v>
      </c>
      <c r="E1365" s="308" t="s">
        <v>4265</v>
      </c>
      <c r="F1365" s="491" t="s">
        <v>2898</v>
      </c>
      <c r="G1365" s="491" t="s">
        <v>2898</v>
      </c>
      <c r="H1365" s="491" t="s">
        <v>2898</v>
      </c>
      <c r="I1365" s="491" t="s">
        <v>2898</v>
      </c>
      <c r="J1365" s="491" t="s">
        <v>2898</v>
      </c>
      <c r="K1365" s="491" t="s">
        <v>2898</v>
      </c>
      <c r="L1365" s="491" t="s">
        <v>2898</v>
      </c>
      <c r="M1365" s="491" t="s">
        <v>2898</v>
      </c>
      <c r="N1365" s="491" t="s">
        <v>2898</v>
      </c>
      <c r="O1365" s="491" t="s">
        <v>2898</v>
      </c>
      <c r="P1365" s="491" t="s">
        <v>2898</v>
      </c>
      <c r="Q1365" s="491" t="s">
        <v>2898</v>
      </c>
      <c r="R1365" s="491" t="s">
        <v>2898</v>
      </c>
      <c r="S1365" s="491" t="s">
        <v>2898</v>
      </c>
      <c r="T1365" s="491" t="s">
        <v>2898</v>
      </c>
      <c r="U1365" s="491" t="s">
        <v>2898</v>
      </c>
      <c r="V1365" s="491" t="s">
        <v>2898</v>
      </c>
      <c r="W1365" s="491" t="s">
        <v>2898</v>
      </c>
      <c r="X1365" s="491" t="s">
        <v>2898</v>
      </c>
      <c r="Y1365" s="491" t="s">
        <v>2898</v>
      </c>
      <c r="Z1365" s="491" t="s">
        <v>2898</v>
      </c>
      <c r="AA1365" s="491" t="s">
        <v>2898</v>
      </c>
      <c r="AB1365" s="491" t="s">
        <v>2898</v>
      </c>
      <c r="AC1365" s="491" t="s">
        <v>2898</v>
      </c>
      <c r="AD1365" s="491" t="s">
        <v>2898</v>
      </c>
      <c r="AE1365" s="491" t="s">
        <v>2898</v>
      </c>
      <c r="AF1365" s="491" t="s">
        <v>2898</v>
      </c>
      <c r="AG1365" s="491" t="s">
        <v>2898</v>
      </c>
      <c r="AH1365" s="491" t="s">
        <v>2898</v>
      </c>
      <c r="AI1365" s="491" t="s">
        <v>2898</v>
      </c>
      <c r="AJ1365" s="491" t="s">
        <v>2898</v>
      </c>
      <c r="AK1365" s="491" t="s">
        <v>2898</v>
      </c>
      <c r="AL1365" s="491" t="s">
        <v>2898</v>
      </c>
      <c r="AM1365" s="491" t="s">
        <v>2898</v>
      </c>
    </row>
    <row r="1366" spans="2:39" ht="12" hidden="1" customHeight="1" outlineLevel="2" x14ac:dyDescent="0.3">
      <c r="B1366" s="708" t="s">
        <v>335</v>
      </c>
      <c r="C1366" s="708" t="s">
        <v>336</v>
      </c>
      <c r="E1366" s="308" t="s">
        <v>4266</v>
      </c>
      <c r="F1366" s="491" t="s">
        <v>2898</v>
      </c>
      <c r="G1366" s="491" t="s">
        <v>2898</v>
      </c>
      <c r="H1366" s="491" t="s">
        <v>2898</v>
      </c>
      <c r="I1366" s="491" t="s">
        <v>2898</v>
      </c>
      <c r="J1366" s="491" t="s">
        <v>2898</v>
      </c>
      <c r="K1366" s="491" t="s">
        <v>2898</v>
      </c>
      <c r="L1366" s="491" t="s">
        <v>2898</v>
      </c>
      <c r="M1366" s="491" t="s">
        <v>2898</v>
      </c>
      <c r="N1366" s="491" t="s">
        <v>2898</v>
      </c>
      <c r="O1366" s="491" t="s">
        <v>2898</v>
      </c>
      <c r="P1366" s="491" t="s">
        <v>2898</v>
      </c>
      <c r="Q1366" s="491" t="s">
        <v>2898</v>
      </c>
      <c r="R1366" s="491" t="s">
        <v>2898</v>
      </c>
      <c r="S1366" s="491" t="s">
        <v>2898</v>
      </c>
      <c r="T1366" s="491" t="s">
        <v>2898</v>
      </c>
      <c r="U1366" s="491" t="s">
        <v>2898</v>
      </c>
      <c r="V1366" s="491" t="s">
        <v>2898</v>
      </c>
      <c r="W1366" s="491" t="s">
        <v>2898</v>
      </c>
      <c r="X1366" s="491" t="s">
        <v>2898</v>
      </c>
      <c r="Y1366" s="491" t="s">
        <v>2898</v>
      </c>
      <c r="Z1366" s="491" t="s">
        <v>2898</v>
      </c>
      <c r="AA1366" s="491" t="s">
        <v>2898</v>
      </c>
      <c r="AB1366" s="491" t="s">
        <v>2898</v>
      </c>
      <c r="AC1366" s="491" t="s">
        <v>2898</v>
      </c>
      <c r="AD1366" s="491" t="s">
        <v>2898</v>
      </c>
      <c r="AE1366" s="491" t="s">
        <v>2898</v>
      </c>
      <c r="AF1366" s="491" t="s">
        <v>2898</v>
      </c>
      <c r="AG1366" s="491" t="s">
        <v>2898</v>
      </c>
      <c r="AH1366" s="491" t="s">
        <v>2898</v>
      </c>
      <c r="AI1366" s="491" t="s">
        <v>2898</v>
      </c>
      <c r="AJ1366" s="491" t="s">
        <v>2898</v>
      </c>
      <c r="AK1366" s="491" t="s">
        <v>2898</v>
      </c>
      <c r="AL1366" s="491" t="s">
        <v>2898</v>
      </c>
      <c r="AM1366" s="491" t="s">
        <v>2898</v>
      </c>
    </row>
    <row r="1367" spans="2:39" ht="12" hidden="1" customHeight="1" outlineLevel="2" x14ac:dyDescent="0.3">
      <c r="B1367" s="708" t="s">
        <v>337</v>
      </c>
      <c r="C1367" s="708" t="s">
        <v>338</v>
      </c>
      <c r="E1367" s="308" t="s">
        <v>4267</v>
      </c>
      <c r="F1367" s="491" t="s">
        <v>2898</v>
      </c>
      <c r="G1367" s="491" t="s">
        <v>2898</v>
      </c>
      <c r="H1367" s="491" t="s">
        <v>2898</v>
      </c>
      <c r="I1367" s="491" t="s">
        <v>2898</v>
      </c>
      <c r="J1367" s="491" t="s">
        <v>2898</v>
      </c>
      <c r="K1367" s="491" t="s">
        <v>2898</v>
      </c>
      <c r="L1367" s="491" t="s">
        <v>2898</v>
      </c>
      <c r="M1367" s="491" t="s">
        <v>2898</v>
      </c>
      <c r="N1367" s="491" t="s">
        <v>2898</v>
      </c>
      <c r="O1367" s="491" t="s">
        <v>2898</v>
      </c>
      <c r="P1367" s="491" t="s">
        <v>2898</v>
      </c>
      <c r="Q1367" s="491" t="s">
        <v>2898</v>
      </c>
      <c r="R1367" s="491" t="s">
        <v>2898</v>
      </c>
      <c r="S1367" s="491" t="s">
        <v>2898</v>
      </c>
      <c r="T1367" s="491" t="s">
        <v>2898</v>
      </c>
      <c r="U1367" s="491" t="s">
        <v>2898</v>
      </c>
      <c r="V1367" s="491" t="s">
        <v>2898</v>
      </c>
      <c r="W1367" s="491" t="s">
        <v>2898</v>
      </c>
      <c r="X1367" s="491" t="s">
        <v>2898</v>
      </c>
      <c r="Y1367" s="491" t="s">
        <v>2898</v>
      </c>
      <c r="Z1367" s="491" t="s">
        <v>2898</v>
      </c>
      <c r="AA1367" s="491" t="s">
        <v>2898</v>
      </c>
      <c r="AB1367" s="491" t="s">
        <v>2898</v>
      </c>
      <c r="AC1367" s="491" t="s">
        <v>2898</v>
      </c>
      <c r="AD1367" s="491" t="s">
        <v>2898</v>
      </c>
      <c r="AE1367" s="491" t="s">
        <v>2898</v>
      </c>
      <c r="AF1367" s="491" t="s">
        <v>2898</v>
      </c>
      <c r="AG1367" s="491" t="s">
        <v>2898</v>
      </c>
      <c r="AH1367" s="491" t="s">
        <v>2898</v>
      </c>
      <c r="AI1367" s="491" t="s">
        <v>2898</v>
      </c>
      <c r="AJ1367" s="491" t="s">
        <v>2898</v>
      </c>
      <c r="AK1367" s="491" t="s">
        <v>2898</v>
      </c>
      <c r="AL1367" s="491" t="s">
        <v>2898</v>
      </c>
      <c r="AM1367" s="491" t="s">
        <v>2898</v>
      </c>
    </row>
    <row r="1368" spans="2:39" ht="12" hidden="1" customHeight="1" outlineLevel="2" x14ac:dyDescent="0.3">
      <c r="B1368" s="708" t="s">
        <v>339</v>
      </c>
      <c r="C1368" s="708" t="s">
        <v>340</v>
      </c>
      <c r="E1368" s="308" t="s">
        <v>4268</v>
      </c>
      <c r="F1368" s="491" t="s">
        <v>2898</v>
      </c>
      <c r="G1368" s="491" t="s">
        <v>2898</v>
      </c>
      <c r="H1368" s="491" t="s">
        <v>2898</v>
      </c>
      <c r="I1368" s="491" t="s">
        <v>2898</v>
      </c>
      <c r="J1368" s="491" t="s">
        <v>2898</v>
      </c>
      <c r="K1368" s="491" t="s">
        <v>2898</v>
      </c>
      <c r="L1368" s="491" t="s">
        <v>2898</v>
      </c>
      <c r="M1368" s="491" t="s">
        <v>2898</v>
      </c>
      <c r="N1368" s="491" t="s">
        <v>2898</v>
      </c>
      <c r="O1368" s="491" t="s">
        <v>2898</v>
      </c>
      <c r="P1368" s="491" t="s">
        <v>2898</v>
      </c>
      <c r="Q1368" s="491" t="s">
        <v>2898</v>
      </c>
      <c r="R1368" s="491" t="s">
        <v>2898</v>
      </c>
      <c r="S1368" s="491" t="s">
        <v>2898</v>
      </c>
      <c r="T1368" s="491" t="s">
        <v>2898</v>
      </c>
      <c r="U1368" s="491" t="s">
        <v>2898</v>
      </c>
      <c r="V1368" s="491" t="s">
        <v>2898</v>
      </c>
      <c r="W1368" s="491" t="s">
        <v>2898</v>
      </c>
      <c r="X1368" s="491" t="s">
        <v>2898</v>
      </c>
      <c r="Y1368" s="491" t="s">
        <v>2898</v>
      </c>
      <c r="Z1368" s="491" t="s">
        <v>2898</v>
      </c>
      <c r="AA1368" s="491" t="s">
        <v>2898</v>
      </c>
      <c r="AB1368" s="491" t="s">
        <v>2898</v>
      </c>
      <c r="AC1368" s="491" t="s">
        <v>2898</v>
      </c>
      <c r="AD1368" s="491" t="s">
        <v>2898</v>
      </c>
      <c r="AE1368" s="491" t="s">
        <v>2898</v>
      </c>
      <c r="AF1368" s="491" t="s">
        <v>2898</v>
      </c>
      <c r="AG1368" s="491" t="s">
        <v>2898</v>
      </c>
      <c r="AH1368" s="491" t="s">
        <v>2898</v>
      </c>
      <c r="AI1368" s="491" t="s">
        <v>2898</v>
      </c>
      <c r="AJ1368" s="491" t="s">
        <v>2898</v>
      </c>
      <c r="AK1368" s="491" t="s">
        <v>2898</v>
      </c>
      <c r="AL1368" s="491" t="s">
        <v>2898</v>
      </c>
      <c r="AM1368" s="491" t="s">
        <v>2898</v>
      </c>
    </row>
    <row r="1369" spans="2:39" ht="12" hidden="1" customHeight="1" outlineLevel="2" x14ac:dyDescent="0.3">
      <c r="B1369" s="708" t="s">
        <v>341</v>
      </c>
      <c r="C1369" s="708" t="s">
        <v>342</v>
      </c>
      <c r="E1369" s="308" t="s">
        <v>4269</v>
      </c>
      <c r="F1369" s="491" t="s">
        <v>2898</v>
      </c>
      <c r="G1369" s="491" t="s">
        <v>2898</v>
      </c>
      <c r="H1369" s="491" t="s">
        <v>2898</v>
      </c>
      <c r="I1369" s="491" t="s">
        <v>2898</v>
      </c>
      <c r="J1369" s="491" t="s">
        <v>2898</v>
      </c>
      <c r="K1369" s="491" t="s">
        <v>2898</v>
      </c>
      <c r="L1369" s="491" t="s">
        <v>2898</v>
      </c>
      <c r="M1369" s="491" t="s">
        <v>2898</v>
      </c>
      <c r="N1369" s="491" t="s">
        <v>2898</v>
      </c>
      <c r="O1369" s="491" t="s">
        <v>2898</v>
      </c>
      <c r="P1369" s="491" t="s">
        <v>2898</v>
      </c>
      <c r="Q1369" s="491" t="s">
        <v>2898</v>
      </c>
      <c r="R1369" s="491" t="s">
        <v>2898</v>
      </c>
      <c r="S1369" s="491" t="s">
        <v>2898</v>
      </c>
      <c r="T1369" s="491" t="s">
        <v>2898</v>
      </c>
      <c r="U1369" s="491" t="s">
        <v>2898</v>
      </c>
      <c r="V1369" s="491" t="s">
        <v>2898</v>
      </c>
      <c r="W1369" s="491" t="s">
        <v>2898</v>
      </c>
      <c r="X1369" s="491" t="s">
        <v>2898</v>
      </c>
      <c r="Y1369" s="491" t="s">
        <v>2898</v>
      </c>
      <c r="Z1369" s="491" t="s">
        <v>2898</v>
      </c>
      <c r="AA1369" s="491" t="s">
        <v>2898</v>
      </c>
      <c r="AB1369" s="491" t="s">
        <v>2898</v>
      </c>
      <c r="AC1369" s="491" t="s">
        <v>2898</v>
      </c>
      <c r="AD1369" s="491" t="s">
        <v>2898</v>
      </c>
      <c r="AE1369" s="491" t="s">
        <v>2898</v>
      </c>
      <c r="AF1369" s="491" t="s">
        <v>2898</v>
      </c>
      <c r="AG1369" s="491" t="s">
        <v>2898</v>
      </c>
      <c r="AH1369" s="491" t="s">
        <v>2898</v>
      </c>
      <c r="AI1369" s="491" t="s">
        <v>2898</v>
      </c>
      <c r="AJ1369" s="491" t="s">
        <v>2898</v>
      </c>
      <c r="AK1369" s="491" t="s">
        <v>2898</v>
      </c>
      <c r="AL1369" s="491" t="s">
        <v>2898</v>
      </c>
      <c r="AM1369" s="491" t="s">
        <v>2898</v>
      </c>
    </row>
    <row r="1370" spans="2:39" ht="12" hidden="1" customHeight="1" outlineLevel="2" x14ac:dyDescent="0.3">
      <c r="B1370" s="708" t="s">
        <v>343</v>
      </c>
      <c r="C1370" s="708" t="s">
        <v>483</v>
      </c>
      <c r="E1370" s="308" t="s">
        <v>4270</v>
      </c>
      <c r="F1370" s="491" t="s">
        <v>2898</v>
      </c>
      <c r="G1370" s="491" t="s">
        <v>2898</v>
      </c>
      <c r="H1370" s="491" t="s">
        <v>2898</v>
      </c>
      <c r="I1370" s="491" t="s">
        <v>2898</v>
      </c>
      <c r="J1370" s="491" t="s">
        <v>2898</v>
      </c>
      <c r="K1370" s="491" t="s">
        <v>2898</v>
      </c>
      <c r="L1370" s="491" t="s">
        <v>2898</v>
      </c>
      <c r="M1370" s="491" t="s">
        <v>2898</v>
      </c>
      <c r="N1370" s="491" t="s">
        <v>2898</v>
      </c>
      <c r="O1370" s="491" t="s">
        <v>2898</v>
      </c>
      <c r="P1370" s="491" t="s">
        <v>2898</v>
      </c>
      <c r="Q1370" s="491" t="s">
        <v>2898</v>
      </c>
      <c r="R1370" s="491" t="s">
        <v>2898</v>
      </c>
      <c r="S1370" s="491" t="s">
        <v>2898</v>
      </c>
      <c r="T1370" s="491" t="s">
        <v>2898</v>
      </c>
      <c r="U1370" s="491" t="s">
        <v>2898</v>
      </c>
      <c r="V1370" s="491" t="s">
        <v>2898</v>
      </c>
      <c r="W1370" s="491" t="s">
        <v>2898</v>
      </c>
      <c r="X1370" s="491" t="s">
        <v>2898</v>
      </c>
      <c r="Y1370" s="491" t="s">
        <v>2898</v>
      </c>
      <c r="Z1370" s="491" t="s">
        <v>2898</v>
      </c>
      <c r="AA1370" s="491" t="s">
        <v>2898</v>
      </c>
      <c r="AB1370" s="491" t="s">
        <v>2898</v>
      </c>
      <c r="AC1370" s="491" t="s">
        <v>2898</v>
      </c>
      <c r="AD1370" s="491" t="s">
        <v>2898</v>
      </c>
      <c r="AE1370" s="491" t="s">
        <v>2898</v>
      </c>
      <c r="AF1370" s="491" t="s">
        <v>2898</v>
      </c>
      <c r="AG1370" s="491" t="s">
        <v>2898</v>
      </c>
      <c r="AH1370" s="491" t="s">
        <v>2898</v>
      </c>
      <c r="AI1370" s="491" t="s">
        <v>2898</v>
      </c>
      <c r="AJ1370" s="491" t="s">
        <v>2898</v>
      </c>
      <c r="AK1370" s="491" t="s">
        <v>2898</v>
      </c>
      <c r="AL1370" s="491" t="s">
        <v>2898</v>
      </c>
      <c r="AM1370" s="491" t="s">
        <v>2898</v>
      </c>
    </row>
    <row r="1371" spans="2:39" ht="12" hidden="1" customHeight="1" outlineLevel="2" x14ac:dyDescent="0.3">
      <c r="B1371" s="708" t="s">
        <v>345</v>
      </c>
      <c r="C1371" s="708" t="s">
        <v>346</v>
      </c>
      <c r="E1371" s="308" t="s">
        <v>4271</v>
      </c>
      <c r="F1371" s="491" t="s">
        <v>2898</v>
      </c>
      <c r="G1371" s="491" t="s">
        <v>2898</v>
      </c>
      <c r="H1371" s="491" t="s">
        <v>2898</v>
      </c>
      <c r="I1371" s="491" t="s">
        <v>2898</v>
      </c>
      <c r="J1371" s="491" t="s">
        <v>2898</v>
      </c>
      <c r="K1371" s="491" t="s">
        <v>2898</v>
      </c>
      <c r="L1371" s="491" t="s">
        <v>2898</v>
      </c>
      <c r="M1371" s="491" t="s">
        <v>2898</v>
      </c>
      <c r="N1371" s="491" t="s">
        <v>2898</v>
      </c>
      <c r="O1371" s="491" t="s">
        <v>2898</v>
      </c>
      <c r="P1371" s="491" t="s">
        <v>2898</v>
      </c>
      <c r="Q1371" s="491" t="s">
        <v>2898</v>
      </c>
      <c r="R1371" s="491" t="s">
        <v>2898</v>
      </c>
      <c r="S1371" s="491" t="s">
        <v>2898</v>
      </c>
      <c r="T1371" s="491" t="s">
        <v>2898</v>
      </c>
      <c r="U1371" s="491" t="s">
        <v>2898</v>
      </c>
      <c r="V1371" s="491" t="s">
        <v>2898</v>
      </c>
      <c r="W1371" s="491" t="s">
        <v>2898</v>
      </c>
      <c r="X1371" s="491" t="s">
        <v>2898</v>
      </c>
      <c r="Y1371" s="491" t="s">
        <v>2898</v>
      </c>
      <c r="Z1371" s="491" t="s">
        <v>2898</v>
      </c>
      <c r="AA1371" s="491" t="s">
        <v>2898</v>
      </c>
      <c r="AB1371" s="491" t="s">
        <v>2898</v>
      </c>
      <c r="AC1371" s="491" t="s">
        <v>2898</v>
      </c>
      <c r="AD1371" s="491" t="s">
        <v>2898</v>
      </c>
      <c r="AE1371" s="491" t="s">
        <v>2898</v>
      </c>
      <c r="AF1371" s="491" t="s">
        <v>2898</v>
      </c>
      <c r="AG1371" s="491" t="s">
        <v>2898</v>
      </c>
      <c r="AH1371" s="491" t="s">
        <v>2898</v>
      </c>
      <c r="AI1371" s="491" t="s">
        <v>2898</v>
      </c>
      <c r="AJ1371" s="491" t="s">
        <v>2898</v>
      </c>
      <c r="AK1371" s="491" t="s">
        <v>2898</v>
      </c>
      <c r="AL1371" s="491" t="s">
        <v>2898</v>
      </c>
      <c r="AM1371" s="491" t="s">
        <v>2898</v>
      </c>
    </row>
    <row r="1372" spans="2:39" ht="12" hidden="1" customHeight="1" outlineLevel="2" x14ac:dyDescent="0.3">
      <c r="B1372" s="708" t="s">
        <v>347</v>
      </c>
      <c r="C1372" s="708" t="s">
        <v>348</v>
      </c>
      <c r="E1372" s="308" t="s">
        <v>4272</v>
      </c>
      <c r="F1372" s="491" t="s">
        <v>2898</v>
      </c>
      <c r="G1372" s="491" t="s">
        <v>2898</v>
      </c>
      <c r="H1372" s="491" t="s">
        <v>2898</v>
      </c>
      <c r="I1372" s="491" t="s">
        <v>2898</v>
      </c>
      <c r="J1372" s="491" t="s">
        <v>2898</v>
      </c>
      <c r="K1372" s="491" t="s">
        <v>2898</v>
      </c>
      <c r="L1372" s="491" t="s">
        <v>2898</v>
      </c>
      <c r="M1372" s="491" t="s">
        <v>2898</v>
      </c>
      <c r="N1372" s="491" t="s">
        <v>2898</v>
      </c>
      <c r="O1372" s="491" t="s">
        <v>2898</v>
      </c>
      <c r="P1372" s="491" t="s">
        <v>2898</v>
      </c>
      <c r="Q1372" s="491" t="s">
        <v>2898</v>
      </c>
      <c r="R1372" s="491" t="s">
        <v>2898</v>
      </c>
      <c r="S1372" s="491" t="s">
        <v>2898</v>
      </c>
      <c r="T1372" s="491" t="s">
        <v>2898</v>
      </c>
      <c r="U1372" s="491" t="s">
        <v>2898</v>
      </c>
      <c r="V1372" s="491" t="s">
        <v>2898</v>
      </c>
      <c r="W1372" s="491" t="s">
        <v>2898</v>
      </c>
      <c r="X1372" s="491" t="s">
        <v>2898</v>
      </c>
      <c r="Y1372" s="491" t="s">
        <v>2898</v>
      </c>
      <c r="Z1372" s="491" t="s">
        <v>2898</v>
      </c>
      <c r="AA1372" s="491" t="s">
        <v>2898</v>
      </c>
      <c r="AB1372" s="491" t="s">
        <v>2898</v>
      </c>
      <c r="AC1372" s="491" t="s">
        <v>2898</v>
      </c>
      <c r="AD1372" s="491" t="s">
        <v>2898</v>
      </c>
      <c r="AE1372" s="491" t="s">
        <v>2898</v>
      </c>
      <c r="AF1372" s="491" t="s">
        <v>2898</v>
      </c>
      <c r="AG1372" s="491" t="s">
        <v>2898</v>
      </c>
      <c r="AH1372" s="491" t="s">
        <v>2898</v>
      </c>
      <c r="AI1372" s="491" t="s">
        <v>2898</v>
      </c>
      <c r="AJ1372" s="491" t="s">
        <v>2898</v>
      </c>
      <c r="AK1372" s="491" t="s">
        <v>2898</v>
      </c>
      <c r="AL1372" s="491" t="s">
        <v>2898</v>
      </c>
      <c r="AM1372" s="491" t="s">
        <v>2898</v>
      </c>
    </row>
    <row r="1373" spans="2:39" ht="12" hidden="1" customHeight="1" outlineLevel="2" x14ac:dyDescent="0.3">
      <c r="B1373" s="708" t="s">
        <v>349</v>
      </c>
      <c r="C1373" s="708" t="s">
        <v>350</v>
      </c>
      <c r="E1373" s="308" t="s">
        <v>4273</v>
      </c>
      <c r="F1373" s="491" t="s">
        <v>2898</v>
      </c>
      <c r="G1373" s="491" t="s">
        <v>2898</v>
      </c>
      <c r="H1373" s="491" t="s">
        <v>2898</v>
      </c>
      <c r="I1373" s="491" t="s">
        <v>2898</v>
      </c>
      <c r="J1373" s="491" t="s">
        <v>2898</v>
      </c>
      <c r="K1373" s="491" t="s">
        <v>2898</v>
      </c>
      <c r="L1373" s="491" t="s">
        <v>2898</v>
      </c>
      <c r="M1373" s="491" t="s">
        <v>2898</v>
      </c>
      <c r="N1373" s="491" t="s">
        <v>2898</v>
      </c>
      <c r="O1373" s="491" t="s">
        <v>2898</v>
      </c>
      <c r="P1373" s="491" t="s">
        <v>2898</v>
      </c>
      <c r="Q1373" s="491" t="s">
        <v>2898</v>
      </c>
      <c r="R1373" s="491" t="s">
        <v>2898</v>
      </c>
      <c r="S1373" s="491" t="s">
        <v>2898</v>
      </c>
      <c r="T1373" s="491" t="s">
        <v>2898</v>
      </c>
      <c r="U1373" s="491" t="s">
        <v>2898</v>
      </c>
      <c r="V1373" s="491" t="s">
        <v>2898</v>
      </c>
      <c r="W1373" s="491" t="s">
        <v>2898</v>
      </c>
      <c r="X1373" s="491" t="s">
        <v>2898</v>
      </c>
      <c r="Y1373" s="491" t="s">
        <v>2898</v>
      </c>
      <c r="Z1373" s="491" t="s">
        <v>2898</v>
      </c>
      <c r="AA1373" s="491" t="s">
        <v>2898</v>
      </c>
      <c r="AB1373" s="491" t="s">
        <v>2898</v>
      </c>
      <c r="AC1373" s="491" t="s">
        <v>2898</v>
      </c>
      <c r="AD1373" s="491" t="s">
        <v>2898</v>
      </c>
      <c r="AE1373" s="491" t="s">
        <v>2898</v>
      </c>
      <c r="AF1373" s="491" t="s">
        <v>2898</v>
      </c>
      <c r="AG1373" s="491" t="s">
        <v>2898</v>
      </c>
      <c r="AH1373" s="491" t="s">
        <v>2898</v>
      </c>
      <c r="AI1373" s="491" t="s">
        <v>2898</v>
      </c>
      <c r="AJ1373" s="491" t="s">
        <v>2898</v>
      </c>
      <c r="AK1373" s="491" t="s">
        <v>2898</v>
      </c>
      <c r="AL1373" s="491" t="s">
        <v>2898</v>
      </c>
      <c r="AM1373" s="491" t="s">
        <v>2898</v>
      </c>
    </row>
    <row r="1374" spans="2:39" ht="12" hidden="1" customHeight="1" outlineLevel="2" x14ac:dyDescent="0.3">
      <c r="B1374" s="708" t="s">
        <v>351</v>
      </c>
      <c r="C1374" s="708" t="s">
        <v>484</v>
      </c>
      <c r="E1374" s="308" t="s">
        <v>4274</v>
      </c>
      <c r="F1374" s="491" t="s">
        <v>2898</v>
      </c>
      <c r="G1374" s="491" t="s">
        <v>2898</v>
      </c>
      <c r="H1374" s="491" t="s">
        <v>2898</v>
      </c>
      <c r="I1374" s="491" t="s">
        <v>2898</v>
      </c>
      <c r="J1374" s="491" t="s">
        <v>2898</v>
      </c>
      <c r="K1374" s="491" t="s">
        <v>2898</v>
      </c>
      <c r="L1374" s="491" t="s">
        <v>2898</v>
      </c>
      <c r="M1374" s="491" t="s">
        <v>2898</v>
      </c>
      <c r="N1374" s="491" t="s">
        <v>2898</v>
      </c>
      <c r="O1374" s="491" t="s">
        <v>2898</v>
      </c>
      <c r="P1374" s="491" t="s">
        <v>2898</v>
      </c>
      <c r="Q1374" s="491" t="s">
        <v>2898</v>
      </c>
      <c r="R1374" s="491" t="s">
        <v>2898</v>
      </c>
      <c r="S1374" s="491" t="s">
        <v>2898</v>
      </c>
      <c r="T1374" s="491" t="s">
        <v>2898</v>
      </c>
      <c r="U1374" s="491" t="s">
        <v>2898</v>
      </c>
      <c r="V1374" s="491" t="s">
        <v>2898</v>
      </c>
      <c r="W1374" s="491" t="s">
        <v>2898</v>
      </c>
      <c r="X1374" s="491" t="s">
        <v>2898</v>
      </c>
      <c r="Y1374" s="491" t="s">
        <v>2898</v>
      </c>
      <c r="Z1374" s="491" t="s">
        <v>2898</v>
      </c>
      <c r="AA1374" s="491" t="s">
        <v>2898</v>
      </c>
      <c r="AB1374" s="491" t="s">
        <v>2898</v>
      </c>
      <c r="AC1374" s="491" t="s">
        <v>2898</v>
      </c>
      <c r="AD1374" s="491" t="s">
        <v>2898</v>
      </c>
      <c r="AE1374" s="491" t="s">
        <v>2898</v>
      </c>
      <c r="AF1374" s="491" t="s">
        <v>2898</v>
      </c>
      <c r="AG1374" s="491" t="s">
        <v>2898</v>
      </c>
      <c r="AH1374" s="491" t="s">
        <v>2898</v>
      </c>
      <c r="AI1374" s="491" t="s">
        <v>2898</v>
      </c>
      <c r="AJ1374" s="491" t="s">
        <v>2898</v>
      </c>
      <c r="AK1374" s="491" t="s">
        <v>2898</v>
      </c>
      <c r="AL1374" s="491" t="s">
        <v>2898</v>
      </c>
      <c r="AM1374" s="491" t="s">
        <v>2898</v>
      </c>
    </row>
    <row r="1375" spans="2:39" ht="12" hidden="1" customHeight="1" outlineLevel="2" x14ac:dyDescent="0.3">
      <c r="B1375" s="708" t="s">
        <v>353</v>
      </c>
      <c r="C1375" s="708" t="s">
        <v>354</v>
      </c>
      <c r="E1375" s="308" t="s">
        <v>4275</v>
      </c>
      <c r="F1375" s="491" t="s">
        <v>2898</v>
      </c>
      <c r="G1375" s="491" t="s">
        <v>2898</v>
      </c>
      <c r="H1375" s="491" t="s">
        <v>2898</v>
      </c>
      <c r="I1375" s="491" t="s">
        <v>2898</v>
      </c>
      <c r="J1375" s="491" t="s">
        <v>2898</v>
      </c>
      <c r="K1375" s="491" t="s">
        <v>2898</v>
      </c>
      <c r="L1375" s="491" t="s">
        <v>2898</v>
      </c>
      <c r="M1375" s="491" t="s">
        <v>2898</v>
      </c>
      <c r="N1375" s="491" t="s">
        <v>2898</v>
      </c>
      <c r="O1375" s="491" t="s">
        <v>2898</v>
      </c>
      <c r="P1375" s="491" t="s">
        <v>2898</v>
      </c>
      <c r="Q1375" s="491" t="s">
        <v>2898</v>
      </c>
      <c r="R1375" s="491" t="s">
        <v>2898</v>
      </c>
      <c r="S1375" s="491" t="s">
        <v>2898</v>
      </c>
      <c r="T1375" s="491" t="s">
        <v>2898</v>
      </c>
      <c r="U1375" s="491" t="s">
        <v>2898</v>
      </c>
      <c r="V1375" s="491" t="s">
        <v>2898</v>
      </c>
      <c r="W1375" s="491" t="s">
        <v>2898</v>
      </c>
      <c r="X1375" s="491" t="s">
        <v>2898</v>
      </c>
      <c r="Y1375" s="491" t="s">
        <v>2898</v>
      </c>
      <c r="Z1375" s="491" t="s">
        <v>2898</v>
      </c>
      <c r="AA1375" s="491" t="s">
        <v>2898</v>
      </c>
      <c r="AB1375" s="491" t="s">
        <v>2898</v>
      </c>
      <c r="AC1375" s="491" t="s">
        <v>2898</v>
      </c>
      <c r="AD1375" s="491" t="s">
        <v>2898</v>
      </c>
      <c r="AE1375" s="491" t="s">
        <v>2898</v>
      </c>
      <c r="AF1375" s="491" t="s">
        <v>2898</v>
      </c>
      <c r="AG1375" s="491" t="s">
        <v>2898</v>
      </c>
      <c r="AH1375" s="491" t="s">
        <v>2898</v>
      </c>
      <c r="AI1375" s="491" t="s">
        <v>2898</v>
      </c>
      <c r="AJ1375" s="491" t="s">
        <v>2898</v>
      </c>
      <c r="AK1375" s="491" t="s">
        <v>2898</v>
      </c>
      <c r="AL1375" s="491" t="s">
        <v>2898</v>
      </c>
      <c r="AM1375" s="491" t="s">
        <v>2898</v>
      </c>
    </row>
    <row r="1376" spans="2:39" ht="12" hidden="1" customHeight="1" outlineLevel="2" x14ac:dyDescent="0.3">
      <c r="B1376" s="708" t="s">
        <v>355</v>
      </c>
      <c r="C1376" s="708" t="s">
        <v>356</v>
      </c>
      <c r="E1376" s="308" t="s">
        <v>4276</v>
      </c>
      <c r="F1376" s="491" t="s">
        <v>2898</v>
      </c>
      <c r="G1376" s="491" t="s">
        <v>2898</v>
      </c>
      <c r="H1376" s="491" t="s">
        <v>2898</v>
      </c>
      <c r="I1376" s="491" t="s">
        <v>2898</v>
      </c>
      <c r="J1376" s="491" t="s">
        <v>2898</v>
      </c>
      <c r="K1376" s="491" t="s">
        <v>2898</v>
      </c>
      <c r="L1376" s="491" t="s">
        <v>2898</v>
      </c>
      <c r="M1376" s="491" t="s">
        <v>2898</v>
      </c>
      <c r="N1376" s="491" t="s">
        <v>2898</v>
      </c>
      <c r="O1376" s="491" t="s">
        <v>2898</v>
      </c>
      <c r="P1376" s="491" t="s">
        <v>2898</v>
      </c>
      <c r="Q1376" s="491" t="s">
        <v>2898</v>
      </c>
      <c r="R1376" s="491" t="s">
        <v>2898</v>
      </c>
      <c r="S1376" s="491" t="s">
        <v>2898</v>
      </c>
      <c r="T1376" s="491" t="s">
        <v>2898</v>
      </c>
      <c r="U1376" s="491" t="s">
        <v>2898</v>
      </c>
      <c r="V1376" s="491" t="s">
        <v>2898</v>
      </c>
      <c r="W1376" s="491" t="s">
        <v>2898</v>
      </c>
      <c r="X1376" s="491" t="s">
        <v>2898</v>
      </c>
      <c r="Y1376" s="491" t="s">
        <v>2898</v>
      </c>
      <c r="Z1376" s="491" t="s">
        <v>2898</v>
      </c>
      <c r="AA1376" s="491" t="s">
        <v>2898</v>
      </c>
      <c r="AB1376" s="491" t="s">
        <v>2898</v>
      </c>
      <c r="AC1376" s="491" t="s">
        <v>2898</v>
      </c>
      <c r="AD1376" s="491" t="s">
        <v>2898</v>
      </c>
      <c r="AE1376" s="491" t="s">
        <v>2898</v>
      </c>
      <c r="AF1376" s="491" t="s">
        <v>2898</v>
      </c>
      <c r="AG1376" s="491" t="s">
        <v>2898</v>
      </c>
      <c r="AH1376" s="491" t="s">
        <v>2898</v>
      </c>
      <c r="AI1376" s="491" t="s">
        <v>2898</v>
      </c>
      <c r="AJ1376" s="491" t="s">
        <v>2898</v>
      </c>
      <c r="AK1376" s="491" t="s">
        <v>2898</v>
      </c>
      <c r="AL1376" s="491" t="s">
        <v>2898</v>
      </c>
      <c r="AM1376" s="491" t="s">
        <v>2898</v>
      </c>
    </row>
    <row r="1377" spans="2:65" ht="12" hidden="1" customHeight="1" outlineLevel="2" x14ac:dyDescent="0.3">
      <c r="B1377" s="708" t="s">
        <v>357</v>
      </c>
      <c r="C1377" s="708" t="s">
        <v>358</v>
      </c>
      <c r="E1377" s="308" t="s">
        <v>4277</v>
      </c>
      <c r="F1377" s="491" t="s">
        <v>2898</v>
      </c>
      <c r="G1377" s="491" t="s">
        <v>2898</v>
      </c>
      <c r="H1377" s="491" t="s">
        <v>2898</v>
      </c>
      <c r="I1377" s="491" t="s">
        <v>2898</v>
      </c>
      <c r="J1377" s="491" t="s">
        <v>2898</v>
      </c>
      <c r="K1377" s="491" t="s">
        <v>2898</v>
      </c>
      <c r="L1377" s="491" t="s">
        <v>2898</v>
      </c>
      <c r="M1377" s="491" t="s">
        <v>2898</v>
      </c>
      <c r="N1377" s="491" t="s">
        <v>2898</v>
      </c>
      <c r="O1377" s="491" t="s">
        <v>2898</v>
      </c>
      <c r="P1377" s="491" t="s">
        <v>2898</v>
      </c>
      <c r="Q1377" s="491" t="s">
        <v>2898</v>
      </c>
      <c r="R1377" s="491" t="s">
        <v>2898</v>
      </c>
      <c r="S1377" s="491" t="s">
        <v>2898</v>
      </c>
      <c r="T1377" s="491" t="s">
        <v>2898</v>
      </c>
      <c r="U1377" s="491" t="s">
        <v>2898</v>
      </c>
      <c r="V1377" s="491" t="s">
        <v>2898</v>
      </c>
      <c r="W1377" s="491" t="s">
        <v>2898</v>
      </c>
      <c r="X1377" s="491" t="s">
        <v>2898</v>
      </c>
      <c r="Y1377" s="491" t="s">
        <v>2898</v>
      </c>
      <c r="Z1377" s="491" t="s">
        <v>2898</v>
      </c>
      <c r="AA1377" s="491" t="s">
        <v>2898</v>
      </c>
      <c r="AB1377" s="491" t="s">
        <v>2898</v>
      </c>
      <c r="AC1377" s="491" t="s">
        <v>2898</v>
      </c>
      <c r="AD1377" s="491" t="s">
        <v>2898</v>
      </c>
      <c r="AE1377" s="491" t="s">
        <v>2898</v>
      </c>
      <c r="AF1377" s="491" t="s">
        <v>2898</v>
      </c>
      <c r="AG1377" s="491" t="s">
        <v>2898</v>
      </c>
      <c r="AH1377" s="491" t="s">
        <v>2898</v>
      </c>
      <c r="AI1377" s="491" t="s">
        <v>2898</v>
      </c>
      <c r="AJ1377" s="491" t="s">
        <v>2898</v>
      </c>
      <c r="AK1377" s="491" t="s">
        <v>2898</v>
      </c>
      <c r="AL1377" s="491" t="s">
        <v>2898</v>
      </c>
      <c r="AM1377" s="491" t="s">
        <v>2898</v>
      </c>
    </row>
    <row r="1378" spans="2:65" ht="12" hidden="1" customHeight="1" outlineLevel="2" x14ac:dyDescent="0.3">
      <c r="B1378" s="708" t="s">
        <v>359</v>
      </c>
      <c r="C1378" s="708" t="s">
        <v>360</v>
      </c>
      <c r="E1378" s="308" t="s">
        <v>4278</v>
      </c>
      <c r="F1378" s="491" t="s">
        <v>2898</v>
      </c>
      <c r="G1378" s="491" t="s">
        <v>2898</v>
      </c>
      <c r="H1378" s="491" t="s">
        <v>2898</v>
      </c>
      <c r="I1378" s="491" t="s">
        <v>2898</v>
      </c>
      <c r="J1378" s="491" t="s">
        <v>2898</v>
      </c>
      <c r="K1378" s="491" t="s">
        <v>2898</v>
      </c>
      <c r="L1378" s="491" t="s">
        <v>2898</v>
      </c>
      <c r="M1378" s="491" t="s">
        <v>2898</v>
      </c>
      <c r="N1378" s="491" t="s">
        <v>2898</v>
      </c>
      <c r="O1378" s="491" t="s">
        <v>2898</v>
      </c>
      <c r="P1378" s="491" t="s">
        <v>2898</v>
      </c>
      <c r="Q1378" s="491" t="s">
        <v>2898</v>
      </c>
      <c r="R1378" s="491" t="s">
        <v>2898</v>
      </c>
      <c r="S1378" s="491" t="s">
        <v>2898</v>
      </c>
      <c r="T1378" s="491" t="s">
        <v>2898</v>
      </c>
      <c r="U1378" s="491" t="s">
        <v>2898</v>
      </c>
      <c r="V1378" s="491" t="s">
        <v>2898</v>
      </c>
      <c r="W1378" s="491" t="s">
        <v>2898</v>
      </c>
      <c r="X1378" s="491" t="s">
        <v>2898</v>
      </c>
      <c r="Y1378" s="491" t="s">
        <v>2898</v>
      </c>
      <c r="Z1378" s="491" t="s">
        <v>2898</v>
      </c>
      <c r="AA1378" s="491" t="s">
        <v>2898</v>
      </c>
      <c r="AB1378" s="491" t="s">
        <v>2898</v>
      </c>
      <c r="AC1378" s="491" t="s">
        <v>2898</v>
      </c>
      <c r="AD1378" s="491" t="s">
        <v>2898</v>
      </c>
      <c r="AE1378" s="491" t="s">
        <v>2898</v>
      </c>
      <c r="AF1378" s="491" t="s">
        <v>2898</v>
      </c>
      <c r="AG1378" s="491" t="s">
        <v>2898</v>
      </c>
      <c r="AH1378" s="491" t="s">
        <v>2898</v>
      </c>
      <c r="AI1378" s="491" t="s">
        <v>2898</v>
      </c>
      <c r="AJ1378" s="491" t="s">
        <v>2898</v>
      </c>
      <c r="AK1378" s="491" t="s">
        <v>2898</v>
      </c>
      <c r="AL1378" s="491" t="s">
        <v>2898</v>
      </c>
      <c r="AM1378" s="491" t="s">
        <v>2898</v>
      </c>
    </row>
    <row r="1379" spans="2:65" ht="12" hidden="1" customHeight="1" outlineLevel="2" x14ac:dyDescent="0.3">
      <c r="B1379" s="708" t="s">
        <v>361</v>
      </c>
      <c r="C1379" s="708" t="s">
        <v>485</v>
      </c>
      <c r="E1379" s="308" t="s">
        <v>4279</v>
      </c>
      <c r="F1379" s="491" t="s">
        <v>2898</v>
      </c>
      <c r="G1379" s="491" t="s">
        <v>2898</v>
      </c>
      <c r="H1379" s="491" t="s">
        <v>2898</v>
      </c>
      <c r="I1379" s="491" t="s">
        <v>2898</v>
      </c>
      <c r="J1379" s="491" t="s">
        <v>2898</v>
      </c>
      <c r="K1379" s="491" t="s">
        <v>2898</v>
      </c>
      <c r="L1379" s="491" t="s">
        <v>2898</v>
      </c>
      <c r="M1379" s="491" t="s">
        <v>2898</v>
      </c>
      <c r="N1379" s="491" t="s">
        <v>2898</v>
      </c>
      <c r="O1379" s="491" t="s">
        <v>2898</v>
      </c>
      <c r="P1379" s="491" t="s">
        <v>2898</v>
      </c>
      <c r="Q1379" s="491" t="s">
        <v>2898</v>
      </c>
      <c r="R1379" s="491" t="s">
        <v>2898</v>
      </c>
      <c r="S1379" s="491" t="s">
        <v>2898</v>
      </c>
      <c r="T1379" s="491" t="s">
        <v>2898</v>
      </c>
      <c r="U1379" s="491" t="s">
        <v>2898</v>
      </c>
      <c r="V1379" s="491" t="s">
        <v>2898</v>
      </c>
      <c r="W1379" s="491" t="s">
        <v>2898</v>
      </c>
      <c r="X1379" s="491" t="s">
        <v>2898</v>
      </c>
      <c r="Y1379" s="491" t="s">
        <v>2898</v>
      </c>
      <c r="Z1379" s="491" t="s">
        <v>2898</v>
      </c>
      <c r="AA1379" s="491" t="s">
        <v>2898</v>
      </c>
      <c r="AB1379" s="491" t="s">
        <v>2898</v>
      </c>
      <c r="AC1379" s="491" t="s">
        <v>2898</v>
      </c>
      <c r="AD1379" s="491" t="s">
        <v>2898</v>
      </c>
      <c r="AE1379" s="491" t="s">
        <v>2898</v>
      </c>
      <c r="AF1379" s="491" t="s">
        <v>2898</v>
      </c>
      <c r="AG1379" s="491" t="s">
        <v>2898</v>
      </c>
      <c r="AH1379" s="491" t="s">
        <v>2898</v>
      </c>
      <c r="AI1379" s="491" t="s">
        <v>2898</v>
      </c>
      <c r="AJ1379" s="491" t="s">
        <v>2898</v>
      </c>
      <c r="AK1379" s="491" t="s">
        <v>2898</v>
      </c>
      <c r="AL1379" s="491" t="s">
        <v>2898</v>
      </c>
      <c r="AM1379" s="491" t="s">
        <v>2898</v>
      </c>
    </row>
    <row r="1380" spans="2:65" ht="12" hidden="1" customHeight="1" outlineLevel="2" x14ac:dyDescent="0.3">
      <c r="B1380" s="708" t="s">
        <v>486</v>
      </c>
      <c r="C1380" s="708" t="s">
        <v>487</v>
      </c>
      <c r="E1380" s="308" t="s">
        <v>4280</v>
      </c>
      <c r="F1380" s="491" t="s">
        <v>2898</v>
      </c>
      <c r="G1380" s="491" t="s">
        <v>2898</v>
      </c>
      <c r="H1380" s="491" t="s">
        <v>2898</v>
      </c>
      <c r="I1380" s="491" t="s">
        <v>2898</v>
      </c>
      <c r="J1380" s="491" t="s">
        <v>2898</v>
      </c>
      <c r="K1380" s="491" t="s">
        <v>2898</v>
      </c>
      <c r="L1380" s="491" t="s">
        <v>2898</v>
      </c>
      <c r="M1380" s="491" t="s">
        <v>2898</v>
      </c>
      <c r="N1380" s="491" t="s">
        <v>2898</v>
      </c>
      <c r="O1380" s="491" t="s">
        <v>2898</v>
      </c>
      <c r="P1380" s="491" t="s">
        <v>2898</v>
      </c>
      <c r="Q1380" s="491" t="s">
        <v>2898</v>
      </c>
      <c r="R1380" s="491" t="s">
        <v>2898</v>
      </c>
      <c r="S1380" s="491" t="s">
        <v>2898</v>
      </c>
      <c r="T1380" s="491" t="s">
        <v>2898</v>
      </c>
      <c r="U1380" s="491" t="s">
        <v>2898</v>
      </c>
      <c r="V1380" s="491" t="s">
        <v>2898</v>
      </c>
      <c r="W1380" s="491" t="s">
        <v>2898</v>
      </c>
      <c r="X1380" s="491" t="s">
        <v>2898</v>
      </c>
      <c r="Y1380" s="491" t="s">
        <v>2898</v>
      </c>
      <c r="Z1380" s="491" t="s">
        <v>2898</v>
      </c>
      <c r="AA1380" s="491" t="s">
        <v>2898</v>
      </c>
      <c r="AB1380" s="491" t="s">
        <v>2898</v>
      </c>
      <c r="AC1380" s="491" t="s">
        <v>2898</v>
      </c>
      <c r="AD1380" s="491" t="s">
        <v>2898</v>
      </c>
      <c r="AE1380" s="491" t="s">
        <v>2898</v>
      </c>
      <c r="AF1380" s="491" t="s">
        <v>2898</v>
      </c>
      <c r="AG1380" s="491" t="s">
        <v>2898</v>
      </c>
      <c r="AH1380" s="491" t="s">
        <v>2898</v>
      </c>
      <c r="AI1380" s="491" t="s">
        <v>2898</v>
      </c>
      <c r="AJ1380" s="491" t="s">
        <v>2898</v>
      </c>
      <c r="AK1380" s="491" t="s">
        <v>2898</v>
      </c>
      <c r="AL1380" s="491" t="s">
        <v>2898</v>
      </c>
      <c r="AM1380" s="491" t="s">
        <v>2898</v>
      </c>
    </row>
    <row r="1381" spans="2:65" ht="12" hidden="1" customHeight="1" outlineLevel="2" x14ac:dyDescent="0.3">
      <c r="B1381" s="708"/>
      <c r="C1381" s="708" t="s">
        <v>202</v>
      </c>
      <c r="E1381" s="308" t="s">
        <v>4281</v>
      </c>
      <c r="F1381" s="491" t="s">
        <v>2898</v>
      </c>
      <c r="G1381" s="491" t="s">
        <v>2898</v>
      </c>
      <c r="H1381" s="491" t="s">
        <v>2898</v>
      </c>
      <c r="I1381" s="491" t="s">
        <v>2898</v>
      </c>
      <c r="J1381" s="491" t="s">
        <v>2898</v>
      </c>
      <c r="K1381" s="491" t="s">
        <v>2898</v>
      </c>
      <c r="L1381" s="491" t="s">
        <v>2898</v>
      </c>
      <c r="M1381" s="491" t="s">
        <v>2898</v>
      </c>
      <c r="N1381" s="491" t="s">
        <v>2898</v>
      </c>
      <c r="O1381" s="491" t="s">
        <v>2898</v>
      </c>
      <c r="P1381" s="491" t="s">
        <v>2898</v>
      </c>
      <c r="Q1381" s="491" t="s">
        <v>2898</v>
      </c>
      <c r="R1381" s="491" t="s">
        <v>2898</v>
      </c>
      <c r="S1381" s="491" t="s">
        <v>2898</v>
      </c>
      <c r="T1381" s="491" t="s">
        <v>2898</v>
      </c>
      <c r="U1381" s="491" t="s">
        <v>2898</v>
      </c>
      <c r="V1381" s="491" t="s">
        <v>2898</v>
      </c>
      <c r="W1381" s="491" t="s">
        <v>2898</v>
      </c>
      <c r="X1381" s="491" t="s">
        <v>2898</v>
      </c>
      <c r="Y1381" s="491" t="s">
        <v>2898</v>
      </c>
      <c r="Z1381" s="491" t="s">
        <v>2898</v>
      </c>
      <c r="AA1381" s="491" t="s">
        <v>2898</v>
      </c>
      <c r="AB1381" s="491" t="s">
        <v>2898</v>
      </c>
      <c r="AC1381" s="491" t="s">
        <v>2898</v>
      </c>
      <c r="AD1381" s="491" t="s">
        <v>2898</v>
      </c>
      <c r="AE1381" s="491" t="s">
        <v>2898</v>
      </c>
      <c r="AF1381" s="491" t="s">
        <v>2898</v>
      </c>
      <c r="AG1381" s="491" t="s">
        <v>2898</v>
      </c>
      <c r="AH1381" s="491" t="s">
        <v>2898</v>
      </c>
      <c r="AI1381" s="491" t="s">
        <v>2898</v>
      </c>
      <c r="AJ1381" s="491" t="s">
        <v>2898</v>
      </c>
      <c r="AK1381" s="491" t="s">
        <v>2898</v>
      </c>
      <c r="AL1381" s="491" t="s">
        <v>2898</v>
      </c>
      <c r="AM1381" s="491" t="s">
        <v>2898</v>
      </c>
    </row>
    <row r="1382" spans="2:65" ht="12" hidden="1" customHeight="1" outlineLevel="2" x14ac:dyDescent="0.3">
      <c r="B1382" s="708" t="s">
        <v>481</v>
      </c>
      <c r="C1382" s="708"/>
      <c r="E1382" s="308"/>
      <c r="F1382" s="308"/>
      <c r="G1382" s="308"/>
      <c r="H1382" s="308"/>
      <c r="I1382" s="308"/>
      <c r="J1382" s="308"/>
      <c r="K1382" s="308"/>
      <c r="L1382" s="308"/>
      <c r="M1382" s="308"/>
      <c r="N1382" s="308"/>
      <c r="O1382" s="308"/>
      <c r="P1382" s="308"/>
      <c r="Q1382" s="308"/>
      <c r="R1382" s="308"/>
      <c r="S1382" s="308"/>
      <c r="T1382" s="308"/>
      <c r="U1382" s="308"/>
      <c r="V1382" s="308"/>
      <c r="W1382" s="308"/>
      <c r="X1382" s="308"/>
      <c r="Y1382" s="308"/>
      <c r="Z1382" s="308"/>
      <c r="AA1382" s="308"/>
      <c r="AB1382" s="308"/>
      <c r="AC1382" s="308"/>
      <c r="AD1382" s="308"/>
      <c r="AE1382" s="308"/>
      <c r="AF1382" s="308"/>
      <c r="AG1382" s="308"/>
      <c r="AH1382" s="308"/>
      <c r="AI1382" s="308"/>
      <c r="AJ1382" s="308"/>
      <c r="AK1382" s="308"/>
      <c r="AL1382" s="308"/>
      <c r="AM1382" s="308"/>
    </row>
    <row r="1383" spans="2:65" ht="12" hidden="1" customHeight="1" outlineLevel="2" x14ac:dyDescent="0.3">
      <c r="B1383" s="708"/>
      <c r="C1383" s="708"/>
      <c r="E1383" s="308"/>
      <c r="F1383" s="308"/>
      <c r="G1383" s="308"/>
      <c r="H1383" s="308"/>
      <c r="I1383" s="308"/>
      <c r="J1383" s="308"/>
      <c r="K1383" s="308"/>
      <c r="L1383" s="308"/>
      <c r="M1383" s="308"/>
      <c r="N1383" s="308"/>
      <c r="O1383" s="308"/>
      <c r="P1383" s="308"/>
      <c r="Q1383" s="308"/>
      <c r="R1383" s="308"/>
      <c r="S1383" s="308"/>
      <c r="T1383" s="308"/>
      <c r="U1383" s="308"/>
      <c r="V1383" s="308"/>
      <c r="W1383" s="308"/>
      <c r="X1383" s="308"/>
      <c r="Y1383" s="308"/>
      <c r="Z1383" s="308"/>
      <c r="AA1383" s="308"/>
      <c r="AB1383" s="308"/>
      <c r="AC1383" s="308"/>
      <c r="AD1383" s="308"/>
      <c r="AE1383" s="308"/>
      <c r="AF1383" s="308"/>
      <c r="AG1383" s="308"/>
      <c r="AH1383" s="308"/>
      <c r="AI1383" s="308"/>
      <c r="AJ1383" s="308"/>
      <c r="AK1383" s="308"/>
      <c r="AL1383" s="308"/>
      <c r="AM1383" s="308"/>
    </row>
    <row r="1384" spans="2:65" ht="12" customHeight="1" collapsed="1" x14ac:dyDescent="0.3">
      <c r="B1384" s="708" t="s">
        <v>4282</v>
      </c>
      <c r="C1384" s="708"/>
      <c r="E1384" s="308"/>
      <c r="F1384" s="308"/>
      <c r="G1384" s="308"/>
      <c r="H1384" s="308"/>
      <c r="I1384" s="308"/>
      <c r="J1384" s="308"/>
      <c r="K1384" s="308"/>
      <c r="L1384" s="308"/>
      <c r="M1384" s="308"/>
      <c r="N1384" s="308"/>
      <c r="O1384" s="308"/>
      <c r="P1384" s="308"/>
      <c r="Q1384" s="308"/>
      <c r="R1384" s="308"/>
      <c r="S1384" s="308"/>
      <c r="T1384" s="308"/>
      <c r="U1384" s="308"/>
      <c r="V1384" s="308"/>
      <c r="W1384" s="308"/>
      <c r="X1384" s="308"/>
      <c r="Y1384" s="308"/>
      <c r="Z1384" s="308"/>
      <c r="AA1384" s="308"/>
      <c r="AB1384" s="308"/>
      <c r="AC1384" s="308"/>
      <c r="AD1384" s="308"/>
      <c r="AE1384" s="308"/>
      <c r="AF1384" s="308"/>
      <c r="AG1384" s="308"/>
      <c r="AH1384" s="308"/>
      <c r="AI1384" s="308"/>
      <c r="AJ1384" s="308"/>
      <c r="AK1384" s="308"/>
      <c r="AL1384" s="308"/>
      <c r="AM1384" s="308"/>
    </row>
    <row r="1385" spans="2:65" ht="12" hidden="1" customHeight="1" outlineLevel="1" x14ac:dyDescent="0.3">
      <c r="B1385" s="708"/>
      <c r="C1385" s="708" t="s">
        <v>488</v>
      </c>
      <c r="E1385" s="308"/>
      <c r="F1385" s="308"/>
      <c r="G1385" s="308"/>
      <c r="H1385" s="308"/>
      <c r="I1385" s="308"/>
      <c r="J1385" s="308"/>
      <c r="K1385" s="308"/>
      <c r="L1385" s="308"/>
      <c r="M1385" s="308"/>
      <c r="N1385" s="308"/>
      <c r="O1385" s="308"/>
      <c r="P1385" s="308"/>
      <c r="Q1385" s="308"/>
      <c r="R1385" s="308"/>
      <c r="S1385" s="308"/>
      <c r="T1385" s="308"/>
      <c r="U1385" s="308"/>
      <c r="V1385" s="308"/>
      <c r="W1385" s="308"/>
      <c r="X1385" s="308"/>
      <c r="Y1385" s="308"/>
      <c r="Z1385" s="308"/>
      <c r="AA1385" s="308"/>
      <c r="AB1385" s="308"/>
      <c r="AC1385" s="308"/>
      <c r="AD1385" s="308"/>
      <c r="AE1385" s="308"/>
      <c r="AF1385" s="308"/>
      <c r="AG1385" s="308"/>
      <c r="AH1385" s="308"/>
      <c r="AI1385" s="308"/>
      <c r="AJ1385" s="308"/>
      <c r="AK1385" s="308"/>
      <c r="AL1385" s="308"/>
      <c r="AM1385" s="308"/>
    </row>
    <row r="1386" spans="2:65" ht="12" hidden="1" customHeight="1" outlineLevel="1" x14ac:dyDescent="0.3">
      <c r="B1386" s="708" t="s">
        <v>321</v>
      </c>
      <c r="C1386" s="708" t="s">
        <v>322</v>
      </c>
      <c r="E1386" s="308" t="s">
        <v>4283</v>
      </c>
      <c r="F1386" s="491" t="s">
        <v>2898</v>
      </c>
      <c r="G1386" s="491" t="s">
        <v>2898</v>
      </c>
      <c r="H1386" s="491" t="s">
        <v>2898</v>
      </c>
      <c r="I1386" s="491" t="s">
        <v>2898</v>
      </c>
      <c r="J1386" s="491" t="s">
        <v>2898</v>
      </c>
      <c r="K1386" s="491" t="s">
        <v>2898</v>
      </c>
      <c r="L1386" s="491" t="s">
        <v>2898</v>
      </c>
      <c r="M1386" s="491" t="s">
        <v>2898</v>
      </c>
      <c r="N1386" s="491" t="s">
        <v>2898</v>
      </c>
      <c r="O1386" s="491" t="s">
        <v>2898</v>
      </c>
      <c r="P1386" s="491" t="s">
        <v>2898</v>
      </c>
      <c r="Q1386" s="491" t="s">
        <v>2898</v>
      </c>
      <c r="R1386" s="491" t="s">
        <v>2898</v>
      </c>
      <c r="S1386" s="491" t="s">
        <v>2898</v>
      </c>
      <c r="T1386" s="491" t="s">
        <v>2898</v>
      </c>
      <c r="U1386" s="491" t="s">
        <v>2898</v>
      </c>
      <c r="V1386" s="491" t="s">
        <v>2898</v>
      </c>
      <c r="W1386" s="491" t="s">
        <v>2898</v>
      </c>
      <c r="X1386" s="491" t="s">
        <v>2898</v>
      </c>
      <c r="Y1386" s="491" t="s">
        <v>2898</v>
      </c>
      <c r="Z1386" s="491" t="s">
        <v>2898</v>
      </c>
      <c r="AA1386" s="491" t="s">
        <v>2898</v>
      </c>
      <c r="AB1386" s="491" t="s">
        <v>2898</v>
      </c>
      <c r="AC1386" s="491" t="s">
        <v>2898</v>
      </c>
      <c r="AD1386" s="491" t="s">
        <v>2898</v>
      </c>
      <c r="AE1386" s="491" t="s">
        <v>2898</v>
      </c>
      <c r="AF1386" s="491" t="s">
        <v>2898</v>
      </c>
      <c r="AG1386" s="491" t="s">
        <v>2898</v>
      </c>
      <c r="AH1386" s="491" t="s">
        <v>2898</v>
      </c>
      <c r="AI1386" s="491" t="s">
        <v>2898</v>
      </c>
      <c r="AJ1386" s="491" t="s">
        <v>2898</v>
      </c>
      <c r="AK1386" s="491" t="s">
        <v>2898</v>
      </c>
      <c r="AL1386" s="491" t="s">
        <v>2898</v>
      </c>
      <c r="AM1386" s="491" t="s">
        <v>2898</v>
      </c>
    </row>
    <row r="1387" spans="2:65" ht="12" hidden="1" customHeight="1" outlineLevel="1" x14ac:dyDescent="0.3">
      <c r="B1387" s="708" t="s">
        <v>323</v>
      </c>
      <c r="C1387" s="708" t="s">
        <v>324</v>
      </c>
      <c r="E1387" s="308" t="s">
        <v>4284</v>
      </c>
      <c r="F1387" s="491" t="s">
        <v>2898</v>
      </c>
      <c r="G1387" s="491" t="s">
        <v>2898</v>
      </c>
      <c r="H1387" s="491" t="s">
        <v>2898</v>
      </c>
      <c r="I1387" s="491" t="s">
        <v>2898</v>
      </c>
      <c r="J1387" s="491" t="s">
        <v>2898</v>
      </c>
      <c r="K1387" s="491" t="s">
        <v>2898</v>
      </c>
      <c r="L1387" s="491" t="s">
        <v>2898</v>
      </c>
      <c r="M1387" s="491" t="s">
        <v>2898</v>
      </c>
      <c r="N1387" s="491" t="s">
        <v>2898</v>
      </c>
      <c r="O1387" s="491" t="s">
        <v>2898</v>
      </c>
      <c r="P1387" s="491" t="s">
        <v>2898</v>
      </c>
      <c r="Q1387" s="491" t="s">
        <v>2898</v>
      </c>
      <c r="R1387" s="491" t="s">
        <v>2898</v>
      </c>
      <c r="S1387" s="491" t="s">
        <v>2898</v>
      </c>
      <c r="T1387" s="491" t="s">
        <v>2898</v>
      </c>
      <c r="U1387" s="491" t="s">
        <v>2898</v>
      </c>
      <c r="V1387" s="491" t="s">
        <v>2898</v>
      </c>
      <c r="W1387" s="491" t="s">
        <v>2898</v>
      </c>
      <c r="X1387" s="491" t="s">
        <v>2898</v>
      </c>
      <c r="Y1387" s="491" t="s">
        <v>2898</v>
      </c>
      <c r="Z1387" s="491" t="s">
        <v>2898</v>
      </c>
      <c r="AA1387" s="491" t="s">
        <v>2898</v>
      </c>
      <c r="AB1387" s="491" t="s">
        <v>2898</v>
      </c>
      <c r="AC1387" s="491" t="s">
        <v>2898</v>
      </c>
      <c r="AD1387" s="491" t="s">
        <v>2898</v>
      </c>
      <c r="AE1387" s="491" t="s">
        <v>2898</v>
      </c>
      <c r="AF1387" s="491" t="s">
        <v>2898</v>
      </c>
      <c r="AG1387" s="491" t="s">
        <v>2898</v>
      </c>
      <c r="AH1387" s="491" t="s">
        <v>2898</v>
      </c>
      <c r="AI1387" s="491" t="s">
        <v>2898</v>
      </c>
      <c r="AJ1387" s="491" t="s">
        <v>2898</v>
      </c>
      <c r="AK1387" s="491" t="s">
        <v>2898</v>
      </c>
      <c r="AL1387" s="491" t="s">
        <v>2898</v>
      </c>
      <c r="AM1387" s="491" t="s">
        <v>2898</v>
      </c>
    </row>
    <row r="1388" spans="2:65" ht="12" hidden="1" customHeight="1" outlineLevel="1" x14ac:dyDescent="0.3">
      <c r="B1388" s="708" t="s">
        <v>325</v>
      </c>
      <c r="C1388" s="708" t="s">
        <v>326</v>
      </c>
      <c r="E1388" s="308" t="s">
        <v>4285</v>
      </c>
      <c r="F1388" s="491" t="s">
        <v>2898</v>
      </c>
      <c r="G1388" s="491" t="s">
        <v>2898</v>
      </c>
      <c r="H1388" s="491" t="s">
        <v>2898</v>
      </c>
      <c r="I1388" s="491" t="s">
        <v>2898</v>
      </c>
      <c r="J1388" s="491" t="s">
        <v>2898</v>
      </c>
      <c r="K1388" s="491" t="s">
        <v>2898</v>
      </c>
      <c r="L1388" s="491" t="s">
        <v>2898</v>
      </c>
      <c r="M1388" s="491" t="s">
        <v>2898</v>
      </c>
      <c r="N1388" s="491" t="s">
        <v>2898</v>
      </c>
      <c r="O1388" s="491" t="s">
        <v>2898</v>
      </c>
      <c r="P1388" s="491" t="s">
        <v>2898</v>
      </c>
      <c r="Q1388" s="491" t="s">
        <v>2898</v>
      </c>
      <c r="R1388" s="491" t="s">
        <v>2898</v>
      </c>
      <c r="S1388" s="491" t="s">
        <v>2898</v>
      </c>
      <c r="T1388" s="491" t="s">
        <v>2898</v>
      </c>
      <c r="U1388" s="491" t="s">
        <v>2898</v>
      </c>
      <c r="V1388" s="491" t="s">
        <v>2898</v>
      </c>
      <c r="W1388" s="491" t="s">
        <v>2898</v>
      </c>
      <c r="X1388" s="491" t="s">
        <v>2898</v>
      </c>
      <c r="Y1388" s="491" t="s">
        <v>2898</v>
      </c>
      <c r="Z1388" s="491" t="s">
        <v>2898</v>
      </c>
      <c r="AA1388" s="491" t="s">
        <v>2898</v>
      </c>
      <c r="AB1388" s="491" t="s">
        <v>2898</v>
      </c>
      <c r="AC1388" s="491" t="s">
        <v>2898</v>
      </c>
      <c r="AD1388" s="491" t="s">
        <v>2898</v>
      </c>
      <c r="AE1388" s="491" t="s">
        <v>2898</v>
      </c>
      <c r="AF1388" s="491" t="s">
        <v>2898</v>
      </c>
      <c r="AG1388" s="491" t="s">
        <v>2898</v>
      </c>
      <c r="AH1388" s="491" t="s">
        <v>2898</v>
      </c>
      <c r="AI1388" s="491" t="s">
        <v>2898</v>
      </c>
      <c r="AJ1388" s="491" t="s">
        <v>2898</v>
      </c>
      <c r="AK1388" s="491" t="s">
        <v>2898</v>
      </c>
      <c r="AL1388" s="491" t="s">
        <v>2898</v>
      </c>
      <c r="AM1388" s="491" t="s">
        <v>2898</v>
      </c>
    </row>
    <row r="1389" spans="2:65" s="503" customFormat="1" ht="12" hidden="1" customHeight="1" outlineLevel="1" x14ac:dyDescent="0.3">
      <c r="B1389" s="708" t="s">
        <v>327</v>
      </c>
      <c r="C1389" s="708" t="s">
        <v>328</v>
      </c>
      <c r="D1389" s="301"/>
      <c r="E1389" s="308" t="s">
        <v>4286</v>
      </c>
      <c r="F1389" s="491" t="s">
        <v>2898</v>
      </c>
      <c r="G1389" s="491" t="s">
        <v>2898</v>
      </c>
      <c r="H1389" s="491" t="s">
        <v>2898</v>
      </c>
      <c r="I1389" s="491" t="s">
        <v>2898</v>
      </c>
      <c r="J1389" s="491" t="s">
        <v>2898</v>
      </c>
      <c r="K1389" s="491" t="s">
        <v>2898</v>
      </c>
      <c r="L1389" s="491" t="s">
        <v>2898</v>
      </c>
      <c r="M1389" s="491" t="s">
        <v>2898</v>
      </c>
      <c r="N1389" s="491" t="s">
        <v>2898</v>
      </c>
      <c r="O1389" s="491" t="s">
        <v>2898</v>
      </c>
      <c r="P1389" s="491" t="s">
        <v>2898</v>
      </c>
      <c r="Q1389" s="491" t="s">
        <v>2898</v>
      </c>
      <c r="R1389" s="491" t="s">
        <v>2898</v>
      </c>
      <c r="S1389" s="491" t="s">
        <v>2898</v>
      </c>
      <c r="T1389" s="491" t="s">
        <v>2898</v>
      </c>
      <c r="U1389" s="491" t="s">
        <v>2898</v>
      </c>
      <c r="V1389" s="491" t="s">
        <v>2898</v>
      </c>
      <c r="W1389" s="491" t="s">
        <v>2898</v>
      </c>
      <c r="X1389" s="491" t="s">
        <v>2898</v>
      </c>
      <c r="Y1389" s="491" t="s">
        <v>2898</v>
      </c>
      <c r="Z1389" s="491" t="s">
        <v>2898</v>
      </c>
      <c r="AA1389" s="491" t="s">
        <v>2898</v>
      </c>
      <c r="AB1389" s="491" t="s">
        <v>2898</v>
      </c>
      <c r="AC1389" s="491" t="s">
        <v>2898</v>
      </c>
      <c r="AD1389" s="491" t="s">
        <v>2898</v>
      </c>
      <c r="AE1389" s="491" t="s">
        <v>2898</v>
      </c>
      <c r="AF1389" s="491" t="s">
        <v>2898</v>
      </c>
      <c r="AG1389" s="491" t="s">
        <v>2898</v>
      </c>
      <c r="AH1389" s="491" t="s">
        <v>2898</v>
      </c>
      <c r="AI1389" s="491" t="s">
        <v>2898</v>
      </c>
      <c r="AJ1389" s="491" t="s">
        <v>2898</v>
      </c>
      <c r="AK1389" s="491" t="s">
        <v>2898</v>
      </c>
      <c r="AL1389" s="491" t="s">
        <v>2898</v>
      </c>
      <c r="AM1389" s="491" t="s">
        <v>2898</v>
      </c>
      <c r="AN1389" s="301"/>
      <c r="AO1389" s="301"/>
      <c r="AP1389" s="301"/>
      <c r="AQ1389" s="301"/>
      <c r="AR1389" s="301"/>
      <c r="AS1389" s="301"/>
      <c r="AT1389" s="301"/>
      <c r="AU1389" s="301"/>
      <c r="AV1389" s="301"/>
      <c r="AW1389" s="301"/>
      <c r="AX1389" s="301"/>
      <c r="AY1389" s="301"/>
      <c r="AZ1389" s="301"/>
      <c r="BA1389" s="301"/>
      <c r="BB1389" s="301"/>
      <c r="BC1389" s="301"/>
      <c r="BD1389" s="301"/>
      <c r="BE1389" s="301"/>
      <c r="BF1389" s="301"/>
      <c r="BG1389" s="301"/>
      <c r="BH1389" s="301"/>
      <c r="BI1389" s="301"/>
      <c r="BJ1389" s="301"/>
      <c r="BK1389" s="301"/>
      <c r="BL1389" s="301"/>
      <c r="BM1389" s="301"/>
    </row>
    <row r="1390" spans="2:65" s="503" customFormat="1" ht="12" hidden="1" customHeight="1" outlineLevel="1" x14ac:dyDescent="0.3">
      <c r="B1390" s="708" t="s">
        <v>329</v>
      </c>
      <c r="C1390" s="708" t="s">
        <v>330</v>
      </c>
      <c r="D1390" s="301"/>
      <c r="E1390" s="308" t="s">
        <v>4287</v>
      </c>
      <c r="F1390" s="491" t="s">
        <v>2898</v>
      </c>
      <c r="G1390" s="491" t="s">
        <v>2898</v>
      </c>
      <c r="H1390" s="491" t="s">
        <v>2898</v>
      </c>
      <c r="I1390" s="491" t="s">
        <v>2898</v>
      </c>
      <c r="J1390" s="491" t="s">
        <v>2898</v>
      </c>
      <c r="K1390" s="491" t="s">
        <v>2898</v>
      </c>
      <c r="L1390" s="491" t="s">
        <v>2898</v>
      </c>
      <c r="M1390" s="491" t="s">
        <v>2898</v>
      </c>
      <c r="N1390" s="491" t="s">
        <v>2898</v>
      </c>
      <c r="O1390" s="491" t="s">
        <v>2898</v>
      </c>
      <c r="P1390" s="491" t="s">
        <v>2898</v>
      </c>
      <c r="Q1390" s="491" t="s">
        <v>2898</v>
      </c>
      <c r="R1390" s="491" t="s">
        <v>2898</v>
      </c>
      <c r="S1390" s="491" t="s">
        <v>2898</v>
      </c>
      <c r="T1390" s="491" t="s">
        <v>2898</v>
      </c>
      <c r="U1390" s="491" t="s">
        <v>2898</v>
      </c>
      <c r="V1390" s="491" t="s">
        <v>2898</v>
      </c>
      <c r="W1390" s="491" t="s">
        <v>2898</v>
      </c>
      <c r="X1390" s="491" t="s">
        <v>2898</v>
      </c>
      <c r="Y1390" s="491" t="s">
        <v>2898</v>
      </c>
      <c r="Z1390" s="491" t="s">
        <v>2898</v>
      </c>
      <c r="AA1390" s="491" t="s">
        <v>2898</v>
      </c>
      <c r="AB1390" s="491" t="s">
        <v>2898</v>
      </c>
      <c r="AC1390" s="491" t="s">
        <v>2898</v>
      </c>
      <c r="AD1390" s="491" t="s">
        <v>2898</v>
      </c>
      <c r="AE1390" s="491" t="s">
        <v>2898</v>
      </c>
      <c r="AF1390" s="491" t="s">
        <v>2898</v>
      </c>
      <c r="AG1390" s="491" t="s">
        <v>2898</v>
      </c>
      <c r="AH1390" s="491" t="s">
        <v>2898</v>
      </c>
      <c r="AI1390" s="491" t="s">
        <v>2898</v>
      </c>
      <c r="AJ1390" s="491" t="s">
        <v>2898</v>
      </c>
      <c r="AK1390" s="491" t="s">
        <v>2898</v>
      </c>
      <c r="AL1390" s="491" t="s">
        <v>2898</v>
      </c>
      <c r="AM1390" s="491" t="s">
        <v>2898</v>
      </c>
      <c r="AN1390" s="301"/>
      <c r="AO1390" s="301"/>
      <c r="AP1390" s="301"/>
      <c r="AQ1390" s="301"/>
      <c r="AR1390" s="301"/>
      <c r="AS1390" s="301"/>
      <c r="AT1390" s="301"/>
      <c r="AU1390" s="301"/>
      <c r="AV1390" s="301"/>
      <c r="AW1390" s="301"/>
      <c r="AX1390" s="301"/>
      <c r="AY1390" s="301"/>
      <c r="AZ1390" s="301"/>
      <c r="BA1390" s="301"/>
      <c r="BB1390" s="301"/>
      <c r="BC1390" s="301"/>
      <c r="BD1390" s="301"/>
      <c r="BE1390" s="301"/>
      <c r="BF1390" s="301"/>
      <c r="BG1390" s="301"/>
      <c r="BH1390" s="301"/>
      <c r="BI1390" s="301"/>
      <c r="BJ1390" s="301"/>
      <c r="BK1390" s="301"/>
      <c r="BL1390" s="301"/>
      <c r="BM1390" s="301"/>
    </row>
    <row r="1391" spans="2:65" s="503" customFormat="1" ht="12" hidden="1" customHeight="1" outlineLevel="1" x14ac:dyDescent="0.3">
      <c r="B1391" s="708" t="s">
        <v>331</v>
      </c>
      <c r="C1391" s="708" t="s">
        <v>332</v>
      </c>
      <c r="D1391" s="301"/>
      <c r="E1391" s="308" t="s">
        <v>4288</v>
      </c>
      <c r="F1391" s="491" t="s">
        <v>2898</v>
      </c>
      <c r="G1391" s="491" t="s">
        <v>2898</v>
      </c>
      <c r="H1391" s="491" t="s">
        <v>2898</v>
      </c>
      <c r="I1391" s="491" t="s">
        <v>2898</v>
      </c>
      <c r="J1391" s="491" t="s">
        <v>2898</v>
      </c>
      <c r="K1391" s="491" t="s">
        <v>2898</v>
      </c>
      <c r="L1391" s="491" t="s">
        <v>2898</v>
      </c>
      <c r="M1391" s="491" t="s">
        <v>2898</v>
      </c>
      <c r="N1391" s="491" t="s">
        <v>2898</v>
      </c>
      <c r="O1391" s="491" t="s">
        <v>2898</v>
      </c>
      <c r="P1391" s="491" t="s">
        <v>2898</v>
      </c>
      <c r="Q1391" s="491" t="s">
        <v>2898</v>
      </c>
      <c r="R1391" s="491" t="s">
        <v>2898</v>
      </c>
      <c r="S1391" s="491" t="s">
        <v>2898</v>
      </c>
      <c r="T1391" s="491" t="s">
        <v>2898</v>
      </c>
      <c r="U1391" s="491" t="s">
        <v>2898</v>
      </c>
      <c r="V1391" s="491" t="s">
        <v>2898</v>
      </c>
      <c r="W1391" s="491" t="s">
        <v>2898</v>
      </c>
      <c r="X1391" s="491" t="s">
        <v>2898</v>
      </c>
      <c r="Y1391" s="491" t="s">
        <v>2898</v>
      </c>
      <c r="Z1391" s="491" t="s">
        <v>2898</v>
      </c>
      <c r="AA1391" s="491" t="s">
        <v>2898</v>
      </c>
      <c r="AB1391" s="491" t="s">
        <v>2898</v>
      </c>
      <c r="AC1391" s="491" t="s">
        <v>2898</v>
      </c>
      <c r="AD1391" s="491" t="s">
        <v>2898</v>
      </c>
      <c r="AE1391" s="491" t="s">
        <v>2898</v>
      </c>
      <c r="AF1391" s="491" t="s">
        <v>2898</v>
      </c>
      <c r="AG1391" s="491" t="s">
        <v>2898</v>
      </c>
      <c r="AH1391" s="491" t="s">
        <v>2898</v>
      </c>
      <c r="AI1391" s="491" t="s">
        <v>2898</v>
      </c>
      <c r="AJ1391" s="491" t="s">
        <v>2898</v>
      </c>
      <c r="AK1391" s="491" t="s">
        <v>2898</v>
      </c>
      <c r="AL1391" s="491" t="s">
        <v>2898</v>
      </c>
      <c r="AM1391" s="491" t="s">
        <v>2898</v>
      </c>
      <c r="AN1391" s="301"/>
      <c r="AO1391" s="301"/>
      <c r="AP1391" s="301"/>
      <c r="AQ1391" s="301"/>
      <c r="AR1391" s="301"/>
      <c r="AS1391" s="301"/>
      <c r="AT1391" s="301"/>
      <c r="AU1391" s="301"/>
      <c r="AV1391" s="301"/>
      <c r="AW1391" s="301"/>
      <c r="AX1391" s="301"/>
      <c r="AY1391" s="301"/>
      <c r="AZ1391" s="301"/>
      <c r="BA1391" s="301"/>
      <c r="BB1391" s="301"/>
      <c r="BC1391" s="301"/>
      <c r="BD1391" s="301"/>
      <c r="BE1391" s="301"/>
      <c r="BF1391" s="301"/>
      <c r="BG1391" s="301"/>
      <c r="BH1391" s="301"/>
      <c r="BI1391" s="301"/>
      <c r="BJ1391" s="301"/>
      <c r="BK1391" s="301"/>
      <c r="BL1391" s="301"/>
      <c r="BM1391" s="301"/>
    </row>
    <row r="1392" spans="2:65" s="503" customFormat="1" ht="12" hidden="1" customHeight="1" outlineLevel="1" x14ac:dyDescent="0.3">
      <c r="B1392" s="708" t="s">
        <v>333</v>
      </c>
      <c r="C1392" s="708" t="s">
        <v>334</v>
      </c>
      <c r="D1392" s="301"/>
      <c r="E1392" s="308" t="s">
        <v>4289</v>
      </c>
      <c r="F1392" s="491" t="s">
        <v>2898</v>
      </c>
      <c r="G1392" s="491" t="s">
        <v>2898</v>
      </c>
      <c r="H1392" s="491" t="s">
        <v>2898</v>
      </c>
      <c r="I1392" s="491" t="s">
        <v>2898</v>
      </c>
      <c r="J1392" s="491" t="s">
        <v>2898</v>
      </c>
      <c r="K1392" s="491" t="s">
        <v>2898</v>
      </c>
      <c r="L1392" s="491" t="s">
        <v>2898</v>
      </c>
      <c r="M1392" s="491" t="s">
        <v>2898</v>
      </c>
      <c r="N1392" s="491" t="s">
        <v>2898</v>
      </c>
      <c r="O1392" s="491" t="s">
        <v>2898</v>
      </c>
      <c r="P1392" s="491" t="s">
        <v>2898</v>
      </c>
      <c r="Q1392" s="491" t="s">
        <v>2898</v>
      </c>
      <c r="R1392" s="491" t="s">
        <v>2898</v>
      </c>
      <c r="S1392" s="491" t="s">
        <v>2898</v>
      </c>
      <c r="T1392" s="491" t="s">
        <v>2898</v>
      </c>
      <c r="U1392" s="491" t="s">
        <v>2898</v>
      </c>
      <c r="V1392" s="491" t="s">
        <v>2898</v>
      </c>
      <c r="W1392" s="491" t="s">
        <v>2898</v>
      </c>
      <c r="X1392" s="491" t="s">
        <v>2898</v>
      </c>
      <c r="Y1392" s="491" t="s">
        <v>2898</v>
      </c>
      <c r="Z1392" s="491" t="s">
        <v>2898</v>
      </c>
      <c r="AA1392" s="491" t="s">
        <v>2898</v>
      </c>
      <c r="AB1392" s="491" t="s">
        <v>2898</v>
      </c>
      <c r="AC1392" s="491" t="s">
        <v>2898</v>
      </c>
      <c r="AD1392" s="491" t="s">
        <v>2898</v>
      </c>
      <c r="AE1392" s="491" t="s">
        <v>2898</v>
      </c>
      <c r="AF1392" s="491" t="s">
        <v>2898</v>
      </c>
      <c r="AG1392" s="491" t="s">
        <v>2898</v>
      </c>
      <c r="AH1392" s="491" t="s">
        <v>2898</v>
      </c>
      <c r="AI1392" s="491" t="s">
        <v>2898</v>
      </c>
      <c r="AJ1392" s="491" t="s">
        <v>2898</v>
      </c>
      <c r="AK1392" s="491" t="s">
        <v>2898</v>
      </c>
      <c r="AL1392" s="491" t="s">
        <v>2898</v>
      </c>
      <c r="AM1392" s="491" t="s">
        <v>2898</v>
      </c>
      <c r="AN1392" s="301"/>
      <c r="AO1392" s="301"/>
      <c r="AP1392" s="301"/>
      <c r="AQ1392" s="301"/>
      <c r="AR1392" s="301"/>
      <c r="AS1392" s="301"/>
      <c r="AT1392" s="301"/>
      <c r="AU1392" s="301"/>
      <c r="AV1392" s="301"/>
      <c r="AW1392" s="301"/>
      <c r="AX1392" s="301"/>
      <c r="AY1392" s="301"/>
      <c r="AZ1392" s="301"/>
      <c r="BA1392" s="301"/>
      <c r="BB1392" s="301"/>
      <c r="BC1392" s="301"/>
      <c r="BD1392" s="301"/>
      <c r="BE1392" s="301"/>
      <c r="BF1392" s="301"/>
      <c r="BG1392" s="301"/>
      <c r="BH1392" s="301"/>
      <c r="BI1392" s="301"/>
      <c r="BJ1392" s="301"/>
      <c r="BK1392" s="301"/>
      <c r="BL1392" s="301"/>
      <c r="BM1392" s="301"/>
    </row>
    <row r="1393" spans="2:65" s="503" customFormat="1" ht="12" hidden="1" customHeight="1" outlineLevel="1" x14ac:dyDescent="0.3">
      <c r="B1393" s="708" t="s">
        <v>335</v>
      </c>
      <c r="C1393" s="708" t="s">
        <v>336</v>
      </c>
      <c r="D1393" s="301"/>
      <c r="E1393" s="308" t="s">
        <v>4290</v>
      </c>
      <c r="F1393" s="491" t="s">
        <v>2898</v>
      </c>
      <c r="G1393" s="491" t="s">
        <v>2898</v>
      </c>
      <c r="H1393" s="491" t="s">
        <v>2898</v>
      </c>
      <c r="I1393" s="491" t="s">
        <v>2898</v>
      </c>
      <c r="J1393" s="491" t="s">
        <v>2898</v>
      </c>
      <c r="K1393" s="491" t="s">
        <v>2898</v>
      </c>
      <c r="L1393" s="491" t="s">
        <v>2898</v>
      </c>
      <c r="M1393" s="491" t="s">
        <v>2898</v>
      </c>
      <c r="N1393" s="491" t="s">
        <v>2898</v>
      </c>
      <c r="O1393" s="491" t="s">
        <v>2898</v>
      </c>
      <c r="P1393" s="491" t="s">
        <v>2898</v>
      </c>
      <c r="Q1393" s="491" t="s">
        <v>2898</v>
      </c>
      <c r="R1393" s="491" t="s">
        <v>2898</v>
      </c>
      <c r="S1393" s="491" t="s">
        <v>2898</v>
      </c>
      <c r="T1393" s="491" t="s">
        <v>2898</v>
      </c>
      <c r="U1393" s="491" t="s">
        <v>2898</v>
      </c>
      <c r="V1393" s="491" t="s">
        <v>2898</v>
      </c>
      <c r="W1393" s="491" t="s">
        <v>2898</v>
      </c>
      <c r="X1393" s="491" t="s">
        <v>2898</v>
      </c>
      <c r="Y1393" s="491" t="s">
        <v>2898</v>
      </c>
      <c r="Z1393" s="491" t="s">
        <v>2898</v>
      </c>
      <c r="AA1393" s="491" t="s">
        <v>2898</v>
      </c>
      <c r="AB1393" s="491" t="s">
        <v>2898</v>
      </c>
      <c r="AC1393" s="491" t="s">
        <v>2898</v>
      </c>
      <c r="AD1393" s="491" t="s">
        <v>2898</v>
      </c>
      <c r="AE1393" s="491" t="s">
        <v>2898</v>
      </c>
      <c r="AF1393" s="491" t="s">
        <v>2898</v>
      </c>
      <c r="AG1393" s="491" t="s">
        <v>2898</v>
      </c>
      <c r="AH1393" s="491" t="s">
        <v>2898</v>
      </c>
      <c r="AI1393" s="491" t="s">
        <v>2898</v>
      </c>
      <c r="AJ1393" s="491" t="s">
        <v>2898</v>
      </c>
      <c r="AK1393" s="491" t="s">
        <v>2898</v>
      </c>
      <c r="AL1393" s="491" t="s">
        <v>2898</v>
      </c>
      <c r="AM1393" s="491" t="s">
        <v>2898</v>
      </c>
      <c r="AN1393" s="301"/>
      <c r="AO1393" s="301"/>
      <c r="AP1393" s="301"/>
      <c r="AQ1393" s="301"/>
      <c r="AR1393" s="301"/>
      <c r="AS1393" s="301"/>
      <c r="AT1393" s="301"/>
      <c r="AU1393" s="301"/>
      <c r="AV1393" s="301"/>
      <c r="AW1393" s="301"/>
      <c r="AX1393" s="301"/>
      <c r="AY1393" s="301"/>
      <c r="AZ1393" s="301"/>
      <c r="BA1393" s="301"/>
      <c r="BB1393" s="301"/>
      <c r="BC1393" s="301"/>
      <c r="BD1393" s="301"/>
      <c r="BE1393" s="301"/>
      <c r="BF1393" s="301"/>
      <c r="BG1393" s="301"/>
      <c r="BH1393" s="301"/>
      <c r="BI1393" s="301"/>
      <c r="BJ1393" s="301"/>
      <c r="BK1393" s="301"/>
      <c r="BL1393" s="301"/>
      <c r="BM1393" s="301"/>
    </row>
    <row r="1394" spans="2:65" s="503" customFormat="1" ht="12" hidden="1" customHeight="1" outlineLevel="1" x14ac:dyDescent="0.3">
      <c r="B1394" s="708" t="s">
        <v>337</v>
      </c>
      <c r="C1394" s="708" t="s">
        <v>338</v>
      </c>
      <c r="D1394" s="301"/>
      <c r="E1394" s="308" t="s">
        <v>4291</v>
      </c>
      <c r="F1394" s="491" t="s">
        <v>2898</v>
      </c>
      <c r="G1394" s="491" t="s">
        <v>2898</v>
      </c>
      <c r="H1394" s="491" t="s">
        <v>2898</v>
      </c>
      <c r="I1394" s="491" t="s">
        <v>2898</v>
      </c>
      <c r="J1394" s="491" t="s">
        <v>2898</v>
      </c>
      <c r="K1394" s="491" t="s">
        <v>2898</v>
      </c>
      <c r="L1394" s="491" t="s">
        <v>2898</v>
      </c>
      <c r="M1394" s="491" t="s">
        <v>2898</v>
      </c>
      <c r="N1394" s="491" t="s">
        <v>2898</v>
      </c>
      <c r="O1394" s="491" t="s">
        <v>2898</v>
      </c>
      <c r="P1394" s="491" t="s">
        <v>2898</v>
      </c>
      <c r="Q1394" s="491" t="s">
        <v>2898</v>
      </c>
      <c r="R1394" s="491" t="s">
        <v>2898</v>
      </c>
      <c r="S1394" s="491" t="s">
        <v>2898</v>
      </c>
      <c r="T1394" s="491" t="s">
        <v>2898</v>
      </c>
      <c r="U1394" s="491" t="s">
        <v>2898</v>
      </c>
      <c r="V1394" s="491" t="s">
        <v>2898</v>
      </c>
      <c r="W1394" s="491" t="s">
        <v>2898</v>
      </c>
      <c r="X1394" s="491" t="s">
        <v>2898</v>
      </c>
      <c r="Y1394" s="491" t="s">
        <v>2898</v>
      </c>
      <c r="Z1394" s="491" t="s">
        <v>2898</v>
      </c>
      <c r="AA1394" s="491" t="s">
        <v>2898</v>
      </c>
      <c r="AB1394" s="491" t="s">
        <v>2898</v>
      </c>
      <c r="AC1394" s="491" t="s">
        <v>2898</v>
      </c>
      <c r="AD1394" s="491" t="s">
        <v>2898</v>
      </c>
      <c r="AE1394" s="491" t="s">
        <v>2898</v>
      </c>
      <c r="AF1394" s="491" t="s">
        <v>2898</v>
      </c>
      <c r="AG1394" s="491" t="s">
        <v>2898</v>
      </c>
      <c r="AH1394" s="491" t="s">
        <v>2898</v>
      </c>
      <c r="AI1394" s="491" t="s">
        <v>2898</v>
      </c>
      <c r="AJ1394" s="491" t="s">
        <v>2898</v>
      </c>
      <c r="AK1394" s="491" t="s">
        <v>2898</v>
      </c>
      <c r="AL1394" s="491" t="s">
        <v>2898</v>
      </c>
      <c r="AM1394" s="491" t="s">
        <v>2898</v>
      </c>
      <c r="AN1394" s="301"/>
      <c r="AO1394" s="301"/>
      <c r="AP1394" s="301"/>
      <c r="AQ1394" s="301"/>
      <c r="AR1394" s="301"/>
      <c r="AS1394" s="301"/>
      <c r="AT1394" s="301"/>
      <c r="AU1394" s="301"/>
      <c r="AV1394" s="301"/>
      <c r="AW1394" s="301"/>
      <c r="AX1394" s="301"/>
      <c r="AY1394" s="301"/>
      <c r="AZ1394" s="760"/>
      <c r="BA1394" s="760"/>
      <c r="BB1394" s="760"/>
      <c r="BC1394" s="760"/>
      <c r="BD1394" s="760"/>
      <c r="BE1394" s="760"/>
      <c r="BF1394" s="760"/>
      <c r="BG1394" s="760"/>
      <c r="BH1394" s="760"/>
      <c r="BI1394" s="760"/>
      <c r="BJ1394" s="760"/>
      <c r="BK1394" s="760"/>
      <c r="BL1394" s="760"/>
      <c r="BM1394" s="760"/>
    </row>
    <row r="1395" spans="2:65" s="503" customFormat="1" ht="12" hidden="1" customHeight="1" outlineLevel="1" x14ac:dyDescent="0.3">
      <c r="B1395" s="708" t="s">
        <v>339</v>
      </c>
      <c r="C1395" s="708" t="s">
        <v>340</v>
      </c>
      <c r="D1395" s="301"/>
      <c r="E1395" s="308" t="s">
        <v>4292</v>
      </c>
      <c r="F1395" s="491" t="s">
        <v>2898</v>
      </c>
      <c r="G1395" s="491" t="s">
        <v>2898</v>
      </c>
      <c r="H1395" s="491" t="s">
        <v>2898</v>
      </c>
      <c r="I1395" s="491" t="s">
        <v>2898</v>
      </c>
      <c r="J1395" s="491" t="s">
        <v>2898</v>
      </c>
      <c r="K1395" s="491" t="s">
        <v>2898</v>
      </c>
      <c r="L1395" s="491" t="s">
        <v>2898</v>
      </c>
      <c r="M1395" s="491" t="s">
        <v>2898</v>
      </c>
      <c r="N1395" s="491" t="s">
        <v>2898</v>
      </c>
      <c r="O1395" s="491" t="s">
        <v>2898</v>
      </c>
      <c r="P1395" s="491" t="s">
        <v>2898</v>
      </c>
      <c r="Q1395" s="491" t="s">
        <v>2898</v>
      </c>
      <c r="R1395" s="491" t="s">
        <v>2898</v>
      </c>
      <c r="S1395" s="491" t="s">
        <v>2898</v>
      </c>
      <c r="T1395" s="491" t="s">
        <v>2898</v>
      </c>
      <c r="U1395" s="491" t="s">
        <v>2898</v>
      </c>
      <c r="V1395" s="491" t="s">
        <v>2898</v>
      </c>
      <c r="W1395" s="491" t="s">
        <v>2898</v>
      </c>
      <c r="X1395" s="491" t="s">
        <v>2898</v>
      </c>
      <c r="Y1395" s="491" t="s">
        <v>2898</v>
      </c>
      <c r="Z1395" s="491" t="s">
        <v>2898</v>
      </c>
      <c r="AA1395" s="491" t="s">
        <v>2898</v>
      </c>
      <c r="AB1395" s="491" t="s">
        <v>2898</v>
      </c>
      <c r="AC1395" s="491" t="s">
        <v>2898</v>
      </c>
      <c r="AD1395" s="491" t="s">
        <v>2898</v>
      </c>
      <c r="AE1395" s="491" t="s">
        <v>2898</v>
      </c>
      <c r="AF1395" s="491" t="s">
        <v>2898</v>
      </c>
      <c r="AG1395" s="491" t="s">
        <v>2898</v>
      </c>
      <c r="AH1395" s="491" t="s">
        <v>2898</v>
      </c>
      <c r="AI1395" s="491" t="s">
        <v>2898</v>
      </c>
      <c r="AJ1395" s="491" t="s">
        <v>2898</v>
      </c>
      <c r="AK1395" s="491" t="s">
        <v>2898</v>
      </c>
      <c r="AL1395" s="491" t="s">
        <v>2898</v>
      </c>
      <c r="AM1395" s="491" t="s">
        <v>2898</v>
      </c>
      <c r="AN1395" s="301"/>
      <c r="AO1395" s="301"/>
      <c r="AP1395" s="301"/>
      <c r="AQ1395" s="301"/>
      <c r="AR1395" s="301"/>
      <c r="AS1395" s="301"/>
      <c r="AT1395" s="301"/>
      <c r="AU1395" s="301"/>
      <c r="AV1395" s="301"/>
      <c r="AW1395" s="301"/>
      <c r="AX1395" s="301"/>
      <c r="AY1395" s="301"/>
      <c r="AZ1395" s="760"/>
      <c r="BA1395" s="760"/>
      <c r="BB1395" s="760"/>
      <c r="BC1395" s="760"/>
      <c r="BD1395" s="760"/>
      <c r="BE1395" s="760"/>
      <c r="BF1395" s="760"/>
      <c r="BG1395" s="760"/>
      <c r="BH1395" s="760"/>
      <c r="BI1395" s="760"/>
      <c r="BJ1395" s="760"/>
      <c r="BK1395" s="760"/>
      <c r="BL1395" s="760"/>
      <c r="BM1395" s="760"/>
    </row>
    <row r="1396" spans="2:65" s="503" customFormat="1" ht="12" hidden="1" customHeight="1" outlineLevel="1" x14ac:dyDescent="0.3">
      <c r="B1396" s="708" t="s">
        <v>341</v>
      </c>
      <c r="C1396" s="708" t="s">
        <v>342</v>
      </c>
      <c r="D1396" s="301"/>
      <c r="E1396" s="308" t="s">
        <v>4293</v>
      </c>
      <c r="F1396" s="491" t="s">
        <v>2898</v>
      </c>
      <c r="G1396" s="491" t="s">
        <v>2898</v>
      </c>
      <c r="H1396" s="491" t="s">
        <v>2898</v>
      </c>
      <c r="I1396" s="491" t="s">
        <v>2898</v>
      </c>
      <c r="J1396" s="491" t="s">
        <v>2898</v>
      </c>
      <c r="K1396" s="491" t="s">
        <v>2898</v>
      </c>
      <c r="L1396" s="491" t="s">
        <v>2898</v>
      </c>
      <c r="M1396" s="491" t="s">
        <v>2898</v>
      </c>
      <c r="N1396" s="491" t="s">
        <v>2898</v>
      </c>
      <c r="O1396" s="491" t="s">
        <v>2898</v>
      </c>
      <c r="P1396" s="491" t="s">
        <v>2898</v>
      </c>
      <c r="Q1396" s="491" t="s">
        <v>2898</v>
      </c>
      <c r="R1396" s="491" t="s">
        <v>2898</v>
      </c>
      <c r="S1396" s="491" t="s">
        <v>2898</v>
      </c>
      <c r="T1396" s="491" t="s">
        <v>2898</v>
      </c>
      <c r="U1396" s="491" t="s">
        <v>2898</v>
      </c>
      <c r="V1396" s="491" t="s">
        <v>2898</v>
      </c>
      <c r="W1396" s="491" t="s">
        <v>2898</v>
      </c>
      <c r="X1396" s="491" t="s">
        <v>2898</v>
      </c>
      <c r="Y1396" s="491" t="s">
        <v>2898</v>
      </c>
      <c r="Z1396" s="491" t="s">
        <v>2898</v>
      </c>
      <c r="AA1396" s="491" t="s">
        <v>2898</v>
      </c>
      <c r="AB1396" s="491" t="s">
        <v>2898</v>
      </c>
      <c r="AC1396" s="491" t="s">
        <v>2898</v>
      </c>
      <c r="AD1396" s="491" t="s">
        <v>2898</v>
      </c>
      <c r="AE1396" s="491" t="s">
        <v>2898</v>
      </c>
      <c r="AF1396" s="491" t="s">
        <v>2898</v>
      </c>
      <c r="AG1396" s="491" t="s">
        <v>2898</v>
      </c>
      <c r="AH1396" s="491" t="s">
        <v>2898</v>
      </c>
      <c r="AI1396" s="491" t="s">
        <v>2898</v>
      </c>
      <c r="AJ1396" s="491" t="s">
        <v>2898</v>
      </c>
      <c r="AK1396" s="491" t="s">
        <v>2898</v>
      </c>
      <c r="AL1396" s="491" t="s">
        <v>2898</v>
      </c>
      <c r="AM1396" s="491" t="s">
        <v>2898</v>
      </c>
      <c r="AN1396" s="301"/>
      <c r="AO1396" s="301"/>
      <c r="AP1396" s="301"/>
      <c r="AQ1396" s="301"/>
      <c r="AR1396" s="301"/>
      <c r="AS1396" s="301"/>
      <c r="AT1396" s="301"/>
      <c r="AU1396" s="301"/>
      <c r="AV1396" s="301"/>
      <c r="AW1396" s="301"/>
      <c r="AX1396" s="301"/>
      <c r="AY1396" s="301"/>
      <c r="AZ1396" s="760"/>
      <c r="BA1396" s="760"/>
      <c r="BB1396" s="760"/>
      <c r="BC1396" s="760"/>
      <c r="BD1396" s="760"/>
      <c r="BE1396" s="760"/>
      <c r="BF1396" s="760"/>
      <c r="BG1396" s="760"/>
      <c r="BH1396" s="760"/>
      <c r="BI1396" s="760"/>
      <c r="BJ1396" s="760"/>
      <c r="BK1396" s="760"/>
      <c r="BL1396" s="760"/>
      <c r="BM1396" s="760"/>
    </row>
    <row r="1397" spans="2:65" s="503" customFormat="1" ht="12" hidden="1" customHeight="1" outlineLevel="1" x14ac:dyDescent="0.3">
      <c r="B1397" s="708" t="s">
        <v>343</v>
      </c>
      <c r="C1397" s="708" t="s">
        <v>483</v>
      </c>
      <c r="D1397" s="301"/>
      <c r="E1397" s="308" t="s">
        <v>4294</v>
      </c>
      <c r="F1397" s="491" t="s">
        <v>2898</v>
      </c>
      <c r="G1397" s="491" t="s">
        <v>2898</v>
      </c>
      <c r="H1397" s="491" t="s">
        <v>2898</v>
      </c>
      <c r="I1397" s="491" t="s">
        <v>2898</v>
      </c>
      <c r="J1397" s="491" t="s">
        <v>2898</v>
      </c>
      <c r="K1397" s="491" t="s">
        <v>2898</v>
      </c>
      <c r="L1397" s="491" t="s">
        <v>2898</v>
      </c>
      <c r="M1397" s="491" t="s">
        <v>2898</v>
      </c>
      <c r="N1397" s="491" t="s">
        <v>2898</v>
      </c>
      <c r="O1397" s="491" t="s">
        <v>2898</v>
      </c>
      <c r="P1397" s="491" t="s">
        <v>2898</v>
      </c>
      <c r="Q1397" s="491" t="s">
        <v>2898</v>
      </c>
      <c r="R1397" s="491" t="s">
        <v>2898</v>
      </c>
      <c r="S1397" s="491" t="s">
        <v>2898</v>
      </c>
      <c r="T1397" s="491" t="s">
        <v>2898</v>
      </c>
      <c r="U1397" s="491" t="s">
        <v>2898</v>
      </c>
      <c r="V1397" s="491" t="s">
        <v>2898</v>
      </c>
      <c r="W1397" s="491" t="s">
        <v>2898</v>
      </c>
      <c r="X1397" s="491" t="s">
        <v>2898</v>
      </c>
      <c r="Y1397" s="491" t="s">
        <v>2898</v>
      </c>
      <c r="Z1397" s="491" t="s">
        <v>2898</v>
      </c>
      <c r="AA1397" s="491" t="s">
        <v>2898</v>
      </c>
      <c r="AB1397" s="491" t="s">
        <v>2898</v>
      </c>
      <c r="AC1397" s="491" t="s">
        <v>2898</v>
      </c>
      <c r="AD1397" s="491" t="s">
        <v>2898</v>
      </c>
      <c r="AE1397" s="491" t="s">
        <v>2898</v>
      </c>
      <c r="AF1397" s="491" t="s">
        <v>2898</v>
      </c>
      <c r="AG1397" s="491" t="s">
        <v>2898</v>
      </c>
      <c r="AH1397" s="491" t="s">
        <v>2898</v>
      </c>
      <c r="AI1397" s="491" t="s">
        <v>2898</v>
      </c>
      <c r="AJ1397" s="491" t="s">
        <v>2898</v>
      </c>
      <c r="AK1397" s="491" t="s">
        <v>2898</v>
      </c>
      <c r="AL1397" s="491" t="s">
        <v>2898</v>
      </c>
      <c r="AM1397" s="491" t="s">
        <v>2898</v>
      </c>
      <c r="AN1397" s="301"/>
      <c r="AO1397" s="301"/>
      <c r="AP1397" s="301"/>
      <c r="AQ1397" s="301"/>
      <c r="AR1397" s="301"/>
      <c r="AS1397" s="301"/>
      <c r="AT1397" s="301"/>
      <c r="AU1397" s="301"/>
      <c r="AV1397" s="301"/>
      <c r="AW1397" s="301"/>
      <c r="AX1397" s="301"/>
      <c r="AY1397" s="301"/>
      <c r="AZ1397" s="760"/>
      <c r="BA1397" s="760"/>
      <c r="BB1397" s="760"/>
      <c r="BC1397" s="760"/>
      <c r="BD1397" s="760"/>
      <c r="BE1397" s="760"/>
      <c r="BF1397" s="760"/>
      <c r="BG1397" s="760"/>
      <c r="BH1397" s="760"/>
      <c r="BI1397" s="760"/>
      <c r="BJ1397" s="760"/>
      <c r="BK1397" s="760"/>
      <c r="BL1397" s="760"/>
      <c r="BM1397" s="760"/>
    </row>
    <row r="1398" spans="2:65" s="503" customFormat="1" ht="12" hidden="1" customHeight="1" outlineLevel="1" x14ac:dyDescent="0.3">
      <c r="B1398" s="708" t="s">
        <v>345</v>
      </c>
      <c r="C1398" s="708" t="s">
        <v>346</v>
      </c>
      <c r="D1398" s="301"/>
      <c r="E1398" s="308" t="s">
        <v>4295</v>
      </c>
      <c r="F1398" s="491" t="s">
        <v>2898</v>
      </c>
      <c r="G1398" s="491" t="s">
        <v>2898</v>
      </c>
      <c r="H1398" s="491" t="s">
        <v>2898</v>
      </c>
      <c r="I1398" s="491" t="s">
        <v>2898</v>
      </c>
      <c r="J1398" s="491" t="s">
        <v>2898</v>
      </c>
      <c r="K1398" s="491" t="s">
        <v>2898</v>
      </c>
      <c r="L1398" s="491" t="s">
        <v>2898</v>
      </c>
      <c r="M1398" s="491" t="s">
        <v>2898</v>
      </c>
      <c r="N1398" s="491" t="s">
        <v>2898</v>
      </c>
      <c r="O1398" s="491" t="s">
        <v>2898</v>
      </c>
      <c r="P1398" s="491" t="s">
        <v>2898</v>
      </c>
      <c r="Q1398" s="491" t="s">
        <v>2898</v>
      </c>
      <c r="R1398" s="491" t="s">
        <v>2898</v>
      </c>
      <c r="S1398" s="491" t="s">
        <v>2898</v>
      </c>
      <c r="T1398" s="491" t="s">
        <v>2898</v>
      </c>
      <c r="U1398" s="491" t="s">
        <v>2898</v>
      </c>
      <c r="V1398" s="491" t="s">
        <v>2898</v>
      </c>
      <c r="W1398" s="491" t="s">
        <v>2898</v>
      </c>
      <c r="X1398" s="491" t="s">
        <v>2898</v>
      </c>
      <c r="Y1398" s="491" t="s">
        <v>2898</v>
      </c>
      <c r="Z1398" s="491" t="s">
        <v>2898</v>
      </c>
      <c r="AA1398" s="491" t="s">
        <v>2898</v>
      </c>
      <c r="AB1398" s="491" t="s">
        <v>2898</v>
      </c>
      <c r="AC1398" s="491" t="s">
        <v>2898</v>
      </c>
      <c r="AD1398" s="491" t="s">
        <v>2898</v>
      </c>
      <c r="AE1398" s="491" t="s">
        <v>2898</v>
      </c>
      <c r="AF1398" s="491" t="s">
        <v>2898</v>
      </c>
      <c r="AG1398" s="491" t="s">
        <v>2898</v>
      </c>
      <c r="AH1398" s="491" t="s">
        <v>2898</v>
      </c>
      <c r="AI1398" s="491" t="s">
        <v>2898</v>
      </c>
      <c r="AJ1398" s="491" t="s">
        <v>2898</v>
      </c>
      <c r="AK1398" s="491" t="s">
        <v>2898</v>
      </c>
      <c r="AL1398" s="491" t="s">
        <v>2898</v>
      </c>
      <c r="AM1398" s="491" t="s">
        <v>2898</v>
      </c>
      <c r="AN1398" s="301"/>
      <c r="AO1398" s="301"/>
      <c r="AP1398" s="301"/>
      <c r="AQ1398" s="301"/>
      <c r="AR1398" s="301"/>
      <c r="AS1398" s="301"/>
      <c r="AT1398" s="301"/>
      <c r="AU1398" s="301"/>
      <c r="AV1398" s="301"/>
      <c r="AW1398" s="301"/>
      <c r="AX1398" s="301"/>
      <c r="AY1398" s="301"/>
      <c r="AZ1398" s="760"/>
      <c r="BA1398" s="760"/>
      <c r="BB1398" s="760"/>
      <c r="BC1398" s="760"/>
      <c r="BD1398" s="760"/>
      <c r="BE1398" s="760"/>
      <c r="BF1398" s="760"/>
      <c r="BG1398" s="760"/>
      <c r="BH1398" s="760"/>
      <c r="BI1398" s="760"/>
      <c r="BJ1398" s="760"/>
      <c r="BK1398" s="760"/>
      <c r="BL1398" s="760"/>
      <c r="BM1398" s="760"/>
    </row>
    <row r="1399" spans="2:65" s="503" customFormat="1" ht="12" hidden="1" customHeight="1" outlineLevel="1" x14ac:dyDescent="0.3">
      <c r="B1399" s="708" t="s">
        <v>347</v>
      </c>
      <c r="C1399" s="708" t="s">
        <v>348</v>
      </c>
      <c r="D1399" s="301"/>
      <c r="E1399" s="308" t="s">
        <v>4296</v>
      </c>
      <c r="F1399" s="491" t="s">
        <v>2898</v>
      </c>
      <c r="G1399" s="491" t="s">
        <v>2898</v>
      </c>
      <c r="H1399" s="491" t="s">
        <v>2898</v>
      </c>
      <c r="I1399" s="491" t="s">
        <v>2898</v>
      </c>
      <c r="J1399" s="491" t="s">
        <v>2898</v>
      </c>
      <c r="K1399" s="491" t="s">
        <v>2898</v>
      </c>
      <c r="L1399" s="491" t="s">
        <v>2898</v>
      </c>
      <c r="M1399" s="491" t="s">
        <v>2898</v>
      </c>
      <c r="N1399" s="491" t="s">
        <v>2898</v>
      </c>
      <c r="O1399" s="491" t="s">
        <v>2898</v>
      </c>
      <c r="P1399" s="491" t="s">
        <v>2898</v>
      </c>
      <c r="Q1399" s="491" t="s">
        <v>2898</v>
      </c>
      <c r="R1399" s="491" t="s">
        <v>2898</v>
      </c>
      <c r="S1399" s="491" t="s">
        <v>2898</v>
      </c>
      <c r="T1399" s="491" t="s">
        <v>2898</v>
      </c>
      <c r="U1399" s="491" t="s">
        <v>2898</v>
      </c>
      <c r="V1399" s="491" t="s">
        <v>2898</v>
      </c>
      <c r="W1399" s="491" t="s">
        <v>2898</v>
      </c>
      <c r="X1399" s="491" t="s">
        <v>2898</v>
      </c>
      <c r="Y1399" s="491" t="s">
        <v>2898</v>
      </c>
      <c r="Z1399" s="491" t="s">
        <v>2898</v>
      </c>
      <c r="AA1399" s="491" t="s">
        <v>2898</v>
      </c>
      <c r="AB1399" s="491" t="s">
        <v>2898</v>
      </c>
      <c r="AC1399" s="491" t="s">
        <v>2898</v>
      </c>
      <c r="AD1399" s="491" t="s">
        <v>2898</v>
      </c>
      <c r="AE1399" s="491" t="s">
        <v>2898</v>
      </c>
      <c r="AF1399" s="491" t="s">
        <v>2898</v>
      </c>
      <c r="AG1399" s="491" t="s">
        <v>2898</v>
      </c>
      <c r="AH1399" s="491" t="s">
        <v>2898</v>
      </c>
      <c r="AI1399" s="491" t="s">
        <v>2898</v>
      </c>
      <c r="AJ1399" s="491" t="s">
        <v>2898</v>
      </c>
      <c r="AK1399" s="491" t="s">
        <v>2898</v>
      </c>
      <c r="AL1399" s="491" t="s">
        <v>2898</v>
      </c>
      <c r="AM1399" s="491" t="s">
        <v>2898</v>
      </c>
      <c r="AN1399" s="301"/>
      <c r="AO1399" s="301"/>
      <c r="AP1399" s="301"/>
      <c r="AQ1399" s="301"/>
      <c r="AR1399" s="301"/>
      <c r="AS1399" s="301"/>
      <c r="AT1399" s="301"/>
      <c r="AU1399" s="301"/>
      <c r="AV1399" s="301"/>
      <c r="AW1399" s="301"/>
      <c r="AX1399" s="301"/>
      <c r="AY1399" s="301"/>
      <c r="AZ1399" s="760"/>
      <c r="BA1399" s="760"/>
      <c r="BB1399" s="760"/>
      <c r="BC1399" s="760"/>
      <c r="BD1399" s="760"/>
      <c r="BE1399" s="760"/>
      <c r="BF1399" s="760"/>
      <c r="BG1399" s="760"/>
      <c r="BH1399" s="760"/>
      <c r="BI1399" s="760"/>
      <c r="BJ1399" s="760"/>
      <c r="BK1399" s="760"/>
      <c r="BL1399" s="760"/>
      <c r="BM1399" s="760"/>
    </row>
    <row r="1400" spans="2:65" s="503" customFormat="1" ht="12" hidden="1" customHeight="1" outlineLevel="1" x14ac:dyDescent="0.3">
      <c r="B1400" s="708" t="s">
        <v>349</v>
      </c>
      <c r="C1400" s="708" t="s">
        <v>350</v>
      </c>
      <c r="D1400" s="301"/>
      <c r="E1400" s="308" t="s">
        <v>4297</v>
      </c>
      <c r="F1400" s="491" t="s">
        <v>2898</v>
      </c>
      <c r="G1400" s="491" t="s">
        <v>2898</v>
      </c>
      <c r="H1400" s="491" t="s">
        <v>2898</v>
      </c>
      <c r="I1400" s="491" t="s">
        <v>2898</v>
      </c>
      <c r="J1400" s="491" t="s">
        <v>2898</v>
      </c>
      <c r="K1400" s="491" t="s">
        <v>2898</v>
      </c>
      <c r="L1400" s="491" t="s">
        <v>2898</v>
      </c>
      <c r="M1400" s="491" t="s">
        <v>2898</v>
      </c>
      <c r="N1400" s="491" t="s">
        <v>2898</v>
      </c>
      <c r="O1400" s="491" t="s">
        <v>2898</v>
      </c>
      <c r="P1400" s="491" t="s">
        <v>2898</v>
      </c>
      <c r="Q1400" s="491" t="s">
        <v>2898</v>
      </c>
      <c r="R1400" s="491" t="s">
        <v>2898</v>
      </c>
      <c r="S1400" s="491" t="s">
        <v>2898</v>
      </c>
      <c r="T1400" s="491" t="s">
        <v>2898</v>
      </c>
      <c r="U1400" s="491" t="s">
        <v>2898</v>
      </c>
      <c r="V1400" s="491" t="s">
        <v>2898</v>
      </c>
      <c r="W1400" s="491" t="s">
        <v>2898</v>
      </c>
      <c r="X1400" s="491" t="s">
        <v>2898</v>
      </c>
      <c r="Y1400" s="491" t="s">
        <v>2898</v>
      </c>
      <c r="Z1400" s="491" t="s">
        <v>2898</v>
      </c>
      <c r="AA1400" s="491" t="s">
        <v>2898</v>
      </c>
      <c r="AB1400" s="491" t="s">
        <v>2898</v>
      </c>
      <c r="AC1400" s="491" t="s">
        <v>2898</v>
      </c>
      <c r="AD1400" s="491" t="s">
        <v>2898</v>
      </c>
      <c r="AE1400" s="491" t="s">
        <v>2898</v>
      </c>
      <c r="AF1400" s="491" t="s">
        <v>2898</v>
      </c>
      <c r="AG1400" s="491" t="s">
        <v>2898</v>
      </c>
      <c r="AH1400" s="491" t="s">
        <v>2898</v>
      </c>
      <c r="AI1400" s="491" t="s">
        <v>2898</v>
      </c>
      <c r="AJ1400" s="491" t="s">
        <v>2898</v>
      </c>
      <c r="AK1400" s="491" t="s">
        <v>2898</v>
      </c>
      <c r="AL1400" s="491" t="s">
        <v>2898</v>
      </c>
      <c r="AM1400" s="491" t="s">
        <v>2898</v>
      </c>
      <c r="AN1400" s="301"/>
      <c r="AO1400" s="301"/>
      <c r="AP1400" s="301"/>
      <c r="AQ1400" s="301"/>
      <c r="AR1400" s="301"/>
      <c r="AS1400" s="301"/>
      <c r="AT1400" s="301"/>
      <c r="AU1400" s="301"/>
      <c r="AV1400" s="301"/>
      <c r="AW1400" s="301"/>
      <c r="AX1400" s="301"/>
      <c r="AY1400" s="301"/>
      <c r="AZ1400" s="760"/>
      <c r="BA1400" s="760"/>
      <c r="BB1400" s="760"/>
      <c r="BC1400" s="760"/>
      <c r="BD1400" s="760"/>
      <c r="BE1400" s="760"/>
      <c r="BF1400" s="760"/>
      <c r="BG1400" s="760"/>
      <c r="BH1400" s="760"/>
      <c r="BI1400" s="760"/>
      <c r="BJ1400" s="760"/>
      <c r="BK1400" s="760"/>
      <c r="BL1400" s="760"/>
      <c r="BM1400" s="760"/>
    </row>
    <row r="1401" spans="2:65" s="503" customFormat="1" ht="12" hidden="1" customHeight="1" outlineLevel="1" x14ac:dyDescent="0.3">
      <c r="B1401" s="708" t="s">
        <v>351</v>
      </c>
      <c r="C1401" s="708" t="s">
        <v>484</v>
      </c>
      <c r="D1401" s="301"/>
      <c r="E1401" s="308" t="s">
        <v>4298</v>
      </c>
      <c r="F1401" s="491" t="s">
        <v>2898</v>
      </c>
      <c r="G1401" s="491" t="s">
        <v>2898</v>
      </c>
      <c r="H1401" s="491" t="s">
        <v>2898</v>
      </c>
      <c r="I1401" s="491" t="s">
        <v>2898</v>
      </c>
      <c r="J1401" s="491" t="s">
        <v>2898</v>
      </c>
      <c r="K1401" s="491" t="s">
        <v>2898</v>
      </c>
      <c r="L1401" s="491" t="s">
        <v>2898</v>
      </c>
      <c r="M1401" s="491" t="s">
        <v>2898</v>
      </c>
      <c r="N1401" s="491" t="s">
        <v>2898</v>
      </c>
      <c r="O1401" s="491" t="s">
        <v>2898</v>
      </c>
      <c r="P1401" s="491" t="s">
        <v>2898</v>
      </c>
      <c r="Q1401" s="491" t="s">
        <v>2898</v>
      </c>
      <c r="R1401" s="491" t="s">
        <v>2898</v>
      </c>
      <c r="S1401" s="491" t="s">
        <v>2898</v>
      </c>
      <c r="T1401" s="491" t="s">
        <v>2898</v>
      </c>
      <c r="U1401" s="491" t="s">
        <v>2898</v>
      </c>
      <c r="V1401" s="491" t="s">
        <v>2898</v>
      </c>
      <c r="W1401" s="491" t="s">
        <v>2898</v>
      </c>
      <c r="X1401" s="491" t="s">
        <v>2898</v>
      </c>
      <c r="Y1401" s="491" t="s">
        <v>2898</v>
      </c>
      <c r="Z1401" s="491" t="s">
        <v>2898</v>
      </c>
      <c r="AA1401" s="491" t="s">
        <v>2898</v>
      </c>
      <c r="AB1401" s="491" t="s">
        <v>2898</v>
      </c>
      <c r="AC1401" s="491" t="s">
        <v>2898</v>
      </c>
      <c r="AD1401" s="491" t="s">
        <v>2898</v>
      </c>
      <c r="AE1401" s="491" t="s">
        <v>2898</v>
      </c>
      <c r="AF1401" s="491" t="s">
        <v>2898</v>
      </c>
      <c r="AG1401" s="491" t="s">
        <v>2898</v>
      </c>
      <c r="AH1401" s="491" t="s">
        <v>2898</v>
      </c>
      <c r="AI1401" s="491" t="s">
        <v>2898</v>
      </c>
      <c r="AJ1401" s="491" t="s">
        <v>2898</v>
      </c>
      <c r="AK1401" s="491" t="s">
        <v>2898</v>
      </c>
      <c r="AL1401" s="491" t="s">
        <v>2898</v>
      </c>
      <c r="AM1401" s="491" t="s">
        <v>2898</v>
      </c>
      <c r="AN1401" s="301"/>
      <c r="AO1401" s="301"/>
      <c r="AP1401" s="301"/>
      <c r="AQ1401" s="301"/>
      <c r="AR1401" s="301"/>
      <c r="AS1401" s="301"/>
      <c r="AT1401" s="301"/>
      <c r="AU1401" s="301"/>
      <c r="AV1401" s="301"/>
      <c r="AW1401" s="301"/>
      <c r="AX1401" s="301"/>
      <c r="AY1401" s="301"/>
      <c r="AZ1401" s="760"/>
      <c r="BA1401" s="760"/>
      <c r="BB1401" s="760"/>
      <c r="BC1401" s="760"/>
      <c r="BD1401" s="760"/>
      <c r="BE1401" s="760"/>
      <c r="BF1401" s="760"/>
      <c r="BG1401" s="760"/>
      <c r="BH1401" s="760"/>
      <c r="BI1401" s="760"/>
      <c r="BJ1401" s="760"/>
      <c r="BK1401" s="760"/>
      <c r="BL1401" s="760"/>
      <c r="BM1401" s="760"/>
    </row>
    <row r="1402" spans="2:65" s="503" customFormat="1" ht="12" hidden="1" customHeight="1" outlineLevel="1" x14ac:dyDescent="0.3">
      <c r="B1402" s="708" t="s">
        <v>353</v>
      </c>
      <c r="C1402" s="708" t="s">
        <v>354</v>
      </c>
      <c r="D1402" s="301"/>
      <c r="E1402" s="308" t="s">
        <v>4299</v>
      </c>
      <c r="F1402" s="491" t="s">
        <v>2898</v>
      </c>
      <c r="G1402" s="491" t="s">
        <v>2898</v>
      </c>
      <c r="H1402" s="491" t="s">
        <v>2898</v>
      </c>
      <c r="I1402" s="491" t="s">
        <v>2898</v>
      </c>
      <c r="J1402" s="491" t="s">
        <v>2898</v>
      </c>
      <c r="K1402" s="491" t="s">
        <v>2898</v>
      </c>
      <c r="L1402" s="491" t="s">
        <v>2898</v>
      </c>
      <c r="M1402" s="491" t="s">
        <v>2898</v>
      </c>
      <c r="N1402" s="491" t="s">
        <v>2898</v>
      </c>
      <c r="O1402" s="491" t="s">
        <v>2898</v>
      </c>
      <c r="P1402" s="491" t="s">
        <v>2898</v>
      </c>
      <c r="Q1402" s="491" t="s">
        <v>2898</v>
      </c>
      <c r="R1402" s="491" t="s">
        <v>2898</v>
      </c>
      <c r="S1402" s="491" t="s">
        <v>2898</v>
      </c>
      <c r="T1402" s="491" t="s">
        <v>2898</v>
      </c>
      <c r="U1402" s="491" t="s">
        <v>2898</v>
      </c>
      <c r="V1402" s="491" t="s">
        <v>2898</v>
      </c>
      <c r="W1402" s="491" t="s">
        <v>2898</v>
      </c>
      <c r="X1402" s="491" t="s">
        <v>2898</v>
      </c>
      <c r="Y1402" s="491" t="s">
        <v>2898</v>
      </c>
      <c r="Z1402" s="491" t="s">
        <v>2898</v>
      </c>
      <c r="AA1402" s="491" t="s">
        <v>2898</v>
      </c>
      <c r="AB1402" s="491" t="s">
        <v>2898</v>
      </c>
      <c r="AC1402" s="491" t="s">
        <v>2898</v>
      </c>
      <c r="AD1402" s="491" t="s">
        <v>2898</v>
      </c>
      <c r="AE1402" s="491" t="s">
        <v>2898</v>
      </c>
      <c r="AF1402" s="491" t="s">
        <v>2898</v>
      </c>
      <c r="AG1402" s="491" t="s">
        <v>2898</v>
      </c>
      <c r="AH1402" s="491" t="s">
        <v>2898</v>
      </c>
      <c r="AI1402" s="491" t="s">
        <v>2898</v>
      </c>
      <c r="AJ1402" s="491" t="s">
        <v>2898</v>
      </c>
      <c r="AK1402" s="491" t="s">
        <v>2898</v>
      </c>
      <c r="AL1402" s="491" t="s">
        <v>2898</v>
      </c>
      <c r="AM1402" s="491" t="s">
        <v>2898</v>
      </c>
      <c r="AN1402" s="301"/>
      <c r="AO1402" s="301"/>
      <c r="AP1402" s="301"/>
      <c r="AQ1402" s="301"/>
      <c r="AR1402" s="301"/>
      <c r="AS1402" s="301"/>
      <c r="AT1402" s="301"/>
      <c r="AU1402" s="301"/>
      <c r="AV1402" s="301"/>
      <c r="AW1402" s="301"/>
      <c r="AX1402" s="301"/>
      <c r="AY1402" s="301"/>
    </row>
    <row r="1403" spans="2:65" s="503" customFormat="1" ht="12" hidden="1" customHeight="1" outlineLevel="1" x14ac:dyDescent="0.3">
      <c r="B1403" s="708" t="s">
        <v>355</v>
      </c>
      <c r="C1403" s="708" t="s">
        <v>356</v>
      </c>
      <c r="D1403" s="301"/>
      <c r="E1403" s="308" t="s">
        <v>4300</v>
      </c>
      <c r="F1403" s="491" t="s">
        <v>2898</v>
      </c>
      <c r="G1403" s="491" t="s">
        <v>2898</v>
      </c>
      <c r="H1403" s="491" t="s">
        <v>2898</v>
      </c>
      <c r="I1403" s="491" t="s">
        <v>2898</v>
      </c>
      <c r="J1403" s="491" t="s">
        <v>2898</v>
      </c>
      <c r="K1403" s="491" t="s">
        <v>2898</v>
      </c>
      <c r="L1403" s="491" t="s">
        <v>2898</v>
      </c>
      <c r="M1403" s="491" t="s">
        <v>2898</v>
      </c>
      <c r="N1403" s="491" t="s">
        <v>2898</v>
      </c>
      <c r="O1403" s="491" t="s">
        <v>2898</v>
      </c>
      <c r="P1403" s="491" t="s">
        <v>2898</v>
      </c>
      <c r="Q1403" s="491" t="s">
        <v>2898</v>
      </c>
      <c r="R1403" s="491" t="s">
        <v>2898</v>
      </c>
      <c r="S1403" s="491" t="s">
        <v>2898</v>
      </c>
      <c r="T1403" s="491" t="s">
        <v>2898</v>
      </c>
      <c r="U1403" s="491" t="s">
        <v>2898</v>
      </c>
      <c r="V1403" s="491" t="s">
        <v>2898</v>
      </c>
      <c r="W1403" s="491" t="s">
        <v>2898</v>
      </c>
      <c r="X1403" s="491" t="s">
        <v>2898</v>
      </c>
      <c r="Y1403" s="491" t="s">
        <v>2898</v>
      </c>
      <c r="Z1403" s="491" t="s">
        <v>2898</v>
      </c>
      <c r="AA1403" s="491" t="s">
        <v>2898</v>
      </c>
      <c r="AB1403" s="491" t="s">
        <v>2898</v>
      </c>
      <c r="AC1403" s="491" t="s">
        <v>2898</v>
      </c>
      <c r="AD1403" s="491" t="s">
        <v>2898</v>
      </c>
      <c r="AE1403" s="491" t="s">
        <v>2898</v>
      </c>
      <c r="AF1403" s="491" t="s">
        <v>2898</v>
      </c>
      <c r="AG1403" s="491" t="s">
        <v>2898</v>
      </c>
      <c r="AH1403" s="491" t="s">
        <v>2898</v>
      </c>
      <c r="AI1403" s="491" t="s">
        <v>2898</v>
      </c>
      <c r="AJ1403" s="491" t="s">
        <v>2898</v>
      </c>
      <c r="AK1403" s="491" t="s">
        <v>2898</v>
      </c>
      <c r="AL1403" s="491" t="s">
        <v>2898</v>
      </c>
      <c r="AM1403" s="491" t="s">
        <v>2898</v>
      </c>
      <c r="AN1403" s="301"/>
      <c r="AO1403" s="301"/>
      <c r="AP1403" s="301"/>
      <c r="AQ1403" s="301"/>
      <c r="AR1403" s="301"/>
      <c r="AS1403" s="301"/>
      <c r="AT1403" s="301"/>
      <c r="AU1403" s="301"/>
      <c r="AV1403" s="301"/>
      <c r="AW1403" s="301"/>
      <c r="AX1403" s="301"/>
      <c r="AY1403" s="301"/>
    </row>
    <row r="1404" spans="2:65" s="503" customFormat="1" ht="12" hidden="1" customHeight="1" outlineLevel="1" x14ac:dyDescent="0.3">
      <c r="B1404" s="708" t="s">
        <v>357</v>
      </c>
      <c r="C1404" s="708" t="s">
        <v>358</v>
      </c>
      <c r="D1404" s="301"/>
      <c r="E1404" s="308" t="s">
        <v>4301</v>
      </c>
      <c r="F1404" s="491" t="s">
        <v>2898</v>
      </c>
      <c r="G1404" s="491" t="s">
        <v>2898</v>
      </c>
      <c r="H1404" s="491" t="s">
        <v>2898</v>
      </c>
      <c r="I1404" s="491" t="s">
        <v>2898</v>
      </c>
      <c r="J1404" s="491" t="s">
        <v>2898</v>
      </c>
      <c r="K1404" s="491" t="s">
        <v>2898</v>
      </c>
      <c r="L1404" s="491" t="s">
        <v>2898</v>
      </c>
      <c r="M1404" s="491" t="s">
        <v>2898</v>
      </c>
      <c r="N1404" s="491" t="s">
        <v>2898</v>
      </c>
      <c r="O1404" s="491" t="s">
        <v>2898</v>
      </c>
      <c r="P1404" s="491" t="s">
        <v>2898</v>
      </c>
      <c r="Q1404" s="491" t="s">
        <v>2898</v>
      </c>
      <c r="R1404" s="491" t="s">
        <v>2898</v>
      </c>
      <c r="S1404" s="491" t="s">
        <v>2898</v>
      </c>
      <c r="T1404" s="491" t="s">
        <v>2898</v>
      </c>
      <c r="U1404" s="491" t="s">
        <v>2898</v>
      </c>
      <c r="V1404" s="491" t="s">
        <v>2898</v>
      </c>
      <c r="W1404" s="491" t="s">
        <v>2898</v>
      </c>
      <c r="X1404" s="491" t="s">
        <v>2898</v>
      </c>
      <c r="Y1404" s="491" t="s">
        <v>2898</v>
      </c>
      <c r="Z1404" s="491" t="s">
        <v>2898</v>
      </c>
      <c r="AA1404" s="491" t="s">
        <v>2898</v>
      </c>
      <c r="AB1404" s="491" t="s">
        <v>2898</v>
      </c>
      <c r="AC1404" s="491" t="s">
        <v>2898</v>
      </c>
      <c r="AD1404" s="491" t="s">
        <v>2898</v>
      </c>
      <c r="AE1404" s="491" t="s">
        <v>2898</v>
      </c>
      <c r="AF1404" s="491" t="s">
        <v>2898</v>
      </c>
      <c r="AG1404" s="491" t="s">
        <v>2898</v>
      </c>
      <c r="AH1404" s="491" t="s">
        <v>2898</v>
      </c>
      <c r="AI1404" s="491" t="s">
        <v>2898</v>
      </c>
      <c r="AJ1404" s="491" t="s">
        <v>2898</v>
      </c>
      <c r="AK1404" s="491" t="s">
        <v>2898</v>
      </c>
      <c r="AL1404" s="491" t="s">
        <v>2898</v>
      </c>
      <c r="AM1404" s="491" t="s">
        <v>2898</v>
      </c>
      <c r="AN1404" s="301"/>
      <c r="AO1404" s="301"/>
      <c r="AP1404" s="301"/>
      <c r="AQ1404" s="301"/>
      <c r="AR1404" s="301"/>
      <c r="AS1404" s="301"/>
      <c r="AT1404" s="301"/>
      <c r="AU1404" s="301"/>
      <c r="AV1404" s="301"/>
      <c r="AW1404" s="301"/>
      <c r="AX1404" s="301"/>
      <c r="AY1404" s="301"/>
    </row>
    <row r="1405" spans="2:65" s="503" customFormat="1" ht="12" hidden="1" customHeight="1" outlineLevel="1" x14ac:dyDescent="0.3">
      <c r="B1405" s="708" t="s">
        <v>359</v>
      </c>
      <c r="C1405" s="708" t="s">
        <v>360</v>
      </c>
      <c r="D1405" s="301"/>
      <c r="E1405" s="308" t="s">
        <v>4302</v>
      </c>
      <c r="F1405" s="491" t="s">
        <v>2898</v>
      </c>
      <c r="G1405" s="491" t="s">
        <v>2898</v>
      </c>
      <c r="H1405" s="491" t="s">
        <v>2898</v>
      </c>
      <c r="I1405" s="491" t="s">
        <v>2898</v>
      </c>
      <c r="J1405" s="491" t="s">
        <v>2898</v>
      </c>
      <c r="K1405" s="491" t="s">
        <v>2898</v>
      </c>
      <c r="L1405" s="491" t="s">
        <v>2898</v>
      </c>
      <c r="M1405" s="491" t="s">
        <v>2898</v>
      </c>
      <c r="N1405" s="491" t="s">
        <v>2898</v>
      </c>
      <c r="O1405" s="491" t="s">
        <v>2898</v>
      </c>
      <c r="P1405" s="491" t="s">
        <v>2898</v>
      </c>
      <c r="Q1405" s="491" t="s">
        <v>2898</v>
      </c>
      <c r="R1405" s="491" t="s">
        <v>2898</v>
      </c>
      <c r="S1405" s="491" t="s">
        <v>2898</v>
      </c>
      <c r="T1405" s="491" t="s">
        <v>2898</v>
      </c>
      <c r="U1405" s="491" t="s">
        <v>2898</v>
      </c>
      <c r="V1405" s="491" t="s">
        <v>2898</v>
      </c>
      <c r="W1405" s="491" t="s">
        <v>2898</v>
      </c>
      <c r="X1405" s="491" t="s">
        <v>2898</v>
      </c>
      <c r="Y1405" s="491" t="s">
        <v>2898</v>
      </c>
      <c r="Z1405" s="491" t="s">
        <v>2898</v>
      </c>
      <c r="AA1405" s="491" t="s">
        <v>2898</v>
      </c>
      <c r="AB1405" s="491" t="s">
        <v>2898</v>
      </c>
      <c r="AC1405" s="491" t="s">
        <v>2898</v>
      </c>
      <c r="AD1405" s="491" t="s">
        <v>2898</v>
      </c>
      <c r="AE1405" s="491" t="s">
        <v>2898</v>
      </c>
      <c r="AF1405" s="491" t="s">
        <v>2898</v>
      </c>
      <c r="AG1405" s="491" t="s">
        <v>2898</v>
      </c>
      <c r="AH1405" s="491" t="s">
        <v>2898</v>
      </c>
      <c r="AI1405" s="491" t="s">
        <v>2898</v>
      </c>
      <c r="AJ1405" s="491" t="s">
        <v>2898</v>
      </c>
      <c r="AK1405" s="491" t="s">
        <v>2898</v>
      </c>
      <c r="AL1405" s="491" t="s">
        <v>2898</v>
      </c>
      <c r="AM1405" s="491" t="s">
        <v>2898</v>
      </c>
      <c r="AN1405" s="301"/>
      <c r="AO1405" s="301"/>
      <c r="AP1405" s="301"/>
      <c r="AQ1405" s="301"/>
      <c r="AR1405" s="301"/>
      <c r="AS1405" s="301"/>
      <c r="AT1405" s="301"/>
      <c r="AU1405" s="301"/>
      <c r="AV1405" s="301"/>
      <c r="AW1405" s="301"/>
      <c r="AX1405" s="301"/>
      <c r="AY1405" s="301"/>
    </row>
    <row r="1406" spans="2:65" s="503" customFormat="1" ht="12" hidden="1" customHeight="1" outlineLevel="1" x14ac:dyDescent="0.3">
      <c r="B1406" s="708" t="s">
        <v>361</v>
      </c>
      <c r="C1406" s="708" t="s">
        <v>485</v>
      </c>
      <c r="D1406" s="301"/>
      <c r="E1406" s="308" t="s">
        <v>4303</v>
      </c>
      <c r="F1406" s="491" t="s">
        <v>2898</v>
      </c>
      <c r="G1406" s="491" t="s">
        <v>2898</v>
      </c>
      <c r="H1406" s="491" t="s">
        <v>2898</v>
      </c>
      <c r="I1406" s="491" t="s">
        <v>2898</v>
      </c>
      <c r="J1406" s="491" t="s">
        <v>2898</v>
      </c>
      <c r="K1406" s="491" t="s">
        <v>2898</v>
      </c>
      <c r="L1406" s="491" t="s">
        <v>2898</v>
      </c>
      <c r="M1406" s="491" t="s">
        <v>2898</v>
      </c>
      <c r="N1406" s="491" t="s">
        <v>2898</v>
      </c>
      <c r="O1406" s="491" t="s">
        <v>2898</v>
      </c>
      <c r="P1406" s="491" t="s">
        <v>2898</v>
      </c>
      <c r="Q1406" s="491" t="s">
        <v>2898</v>
      </c>
      <c r="R1406" s="491" t="s">
        <v>2898</v>
      </c>
      <c r="S1406" s="491" t="s">
        <v>2898</v>
      </c>
      <c r="T1406" s="491" t="s">
        <v>2898</v>
      </c>
      <c r="U1406" s="491" t="s">
        <v>2898</v>
      </c>
      <c r="V1406" s="491" t="s">
        <v>2898</v>
      </c>
      <c r="W1406" s="491" t="s">
        <v>2898</v>
      </c>
      <c r="X1406" s="491" t="s">
        <v>2898</v>
      </c>
      <c r="Y1406" s="491" t="s">
        <v>2898</v>
      </c>
      <c r="Z1406" s="491" t="s">
        <v>2898</v>
      </c>
      <c r="AA1406" s="491" t="s">
        <v>2898</v>
      </c>
      <c r="AB1406" s="491" t="s">
        <v>2898</v>
      </c>
      <c r="AC1406" s="491" t="s">
        <v>2898</v>
      </c>
      <c r="AD1406" s="491" t="s">
        <v>2898</v>
      </c>
      <c r="AE1406" s="491" t="s">
        <v>2898</v>
      </c>
      <c r="AF1406" s="491" t="s">
        <v>2898</v>
      </c>
      <c r="AG1406" s="491" t="s">
        <v>2898</v>
      </c>
      <c r="AH1406" s="491" t="s">
        <v>2898</v>
      </c>
      <c r="AI1406" s="491" t="s">
        <v>2898</v>
      </c>
      <c r="AJ1406" s="491" t="s">
        <v>2898</v>
      </c>
      <c r="AK1406" s="491" t="s">
        <v>2898</v>
      </c>
      <c r="AL1406" s="491" t="s">
        <v>2898</v>
      </c>
      <c r="AM1406" s="491" t="s">
        <v>2898</v>
      </c>
      <c r="AN1406" s="301"/>
      <c r="AO1406" s="301"/>
      <c r="AP1406" s="301"/>
      <c r="AQ1406" s="301"/>
      <c r="AR1406" s="301"/>
      <c r="AS1406" s="301"/>
      <c r="AT1406" s="301"/>
      <c r="AU1406" s="301"/>
      <c r="AV1406" s="301"/>
      <c r="AW1406" s="301"/>
      <c r="AX1406" s="301"/>
      <c r="AY1406" s="301"/>
    </row>
    <row r="1407" spans="2:65" s="503" customFormat="1" ht="12" hidden="1" customHeight="1" outlineLevel="1" x14ac:dyDescent="0.3">
      <c r="B1407" s="708" t="s">
        <v>486</v>
      </c>
      <c r="C1407" s="708" t="s">
        <v>487</v>
      </c>
      <c r="D1407" s="301"/>
      <c r="E1407" s="308" t="s">
        <v>4304</v>
      </c>
      <c r="F1407" s="491" t="s">
        <v>2898</v>
      </c>
      <c r="G1407" s="491" t="s">
        <v>2898</v>
      </c>
      <c r="H1407" s="491" t="s">
        <v>2898</v>
      </c>
      <c r="I1407" s="491" t="s">
        <v>2898</v>
      </c>
      <c r="J1407" s="491" t="s">
        <v>2898</v>
      </c>
      <c r="K1407" s="491" t="s">
        <v>2898</v>
      </c>
      <c r="L1407" s="491" t="s">
        <v>2898</v>
      </c>
      <c r="M1407" s="491" t="s">
        <v>2898</v>
      </c>
      <c r="N1407" s="491" t="s">
        <v>2898</v>
      </c>
      <c r="O1407" s="491" t="s">
        <v>2898</v>
      </c>
      <c r="P1407" s="491" t="s">
        <v>2898</v>
      </c>
      <c r="Q1407" s="491" t="s">
        <v>2898</v>
      </c>
      <c r="R1407" s="491" t="s">
        <v>2898</v>
      </c>
      <c r="S1407" s="491" t="s">
        <v>2898</v>
      </c>
      <c r="T1407" s="491" t="s">
        <v>2898</v>
      </c>
      <c r="U1407" s="491" t="s">
        <v>2898</v>
      </c>
      <c r="V1407" s="491" t="s">
        <v>2898</v>
      </c>
      <c r="W1407" s="491" t="s">
        <v>2898</v>
      </c>
      <c r="X1407" s="491" t="s">
        <v>2898</v>
      </c>
      <c r="Y1407" s="491" t="s">
        <v>2898</v>
      </c>
      <c r="Z1407" s="491" t="s">
        <v>2898</v>
      </c>
      <c r="AA1407" s="491" t="s">
        <v>2898</v>
      </c>
      <c r="AB1407" s="491" t="s">
        <v>2898</v>
      </c>
      <c r="AC1407" s="491" t="s">
        <v>2898</v>
      </c>
      <c r="AD1407" s="491" t="s">
        <v>2898</v>
      </c>
      <c r="AE1407" s="491" t="s">
        <v>2898</v>
      </c>
      <c r="AF1407" s="491" t="s">
        <v>2898</v>
      </c>
      <c r="AG1407" s="491" t="s">
        <v>2898</v>
      </c>
      <c r="AH1407" s="491" t="s">
        <v>2898</v>
      </c>
      <c r="AI1407" s="491" t="s">
        <v>2898</v>
      </c>
      <c r="AJ1407" s="491" t="s">
        <v>2898</v>
      </c>
      <c r="AK1407" s="491" t="s">
        <v>2898</v>
      </c>
      <c r="AL1407" s="491" t="s">
        <v>2898</v>
      </c>
      <c r="AM1407" s="491" t="s">
        <v>2898</v>
      </c>
      <c r="AN1407" s="301"/>
      <c r="AO1407" s="301"/>
      <c r="AP1407" s="301"/>
      <c r="AQ1407" s="301"/>
      <c r="AR1407" s="301"/>
      <c r="AS1407" s="301"/>
      <c r="AT1407" s="301"/>
      <c r="AU1407" s="301"/>
      <c r="AV1407" s="301"/>
      <c r="AW1407" s="301"/>
      <c r="AX1407" s="301"/>
      <c r="AY1407" s="301"/>
    </row>
    <row r="1408" spans="2:65" s="503" customFormat="1" ht="12" hidden="1" customHeight="1" outlineLevel="1" x14ac:dyDescent="0.3">
      <c r="B1408" s="708"/>
      <c r="C1408" s="708" t="s">
        <v>202</v>
      </c>
      <c r="D1408" s="301"/>
      <c r="E1408" s="308" t="s">
        <v>4305</v>
      </c>
      <c r="F1408" s="491" t="s">
        <v>2898</v>
      </c>
      <c r="G1408" s="491" t="s">
        <v>2898</v>
      </c>
      <c r="H1408" s="491" t="s">
        <v>2898</v>
      </c>
      <c r="I1408" s="491" t="s">
        <v>2898</v>
      </c>
      <c r="J1408" s="491" t="s">
        <v>2898</v>
      </c>
      <c r="K1408" s="491" t="s">
        <v>2898</v>
      </c>
      <c r="L1408" s="491" t="s">
        <v>2898</v>
      </c>
      <c r="M1408" s="491" t="s">
        <v>2898</v>
      </c>
      <c r="N1408" s="491" t="s">
        <v>2898</v>
      </c>
      <c r="O1408" s="491" t="s">
        <v>2898</v>
      </c>
      <c r="P1408" s="491" t="s">
        <v>2898</v>
      </c>
      <c r="Q1408" s="491" t="s">
        <v>2898</v>
      </c>
      <c r="R1408" s="491" t="s">
        <v>2898</v>
      </c>
      <c r="S1408" s="491" t="s">
        <v>2898</v>
      </c>
      <c r="T1408" s="491" t="s">
        <v>2898</v>
      </c>
      <c r="U1408" s="491" t="s">
        <v>2898</v>
      </c>
      <c r="V1408" s="491" t="s">
        <v>2898</v>
      </c>
      <c r="W1408" s="491" t="s">
        <v>2898</v>
      </c>
      <c r="X1408" s="491" t="s">
        <v>2898</v>
      </c>
      <c r="Y1408" s="491" t="s">
        <v>2898</v>
      </c>
      <c r="Z1408" s="491" t="s">
        <v>2898</v>
      </c>
      <c r="AA1408" s="491" t="s">
        <v>2898</v>
      </c>
      <c r="AB1408" s="491" t="s">
        <v>2898</v>
      </c>
      <c r="AC1408" s="491" t="s">
        <v>2898</v>
      </c>
      <c r="AD1408" s="491" t="s">
        <v>2898</v>
      </c>
      <c r="AE1408" s="491" t="s">
        <v>2898</v>
      </c>
      <c r="AF1408" s="491" t="s">
        <v>2898</v>
      </c>
      <c r="AG1408" s="491" t="s">
        <v>2898</v>
      </c>
      <c r="AH1408" s="491" t="s">
        <v>2898</v>
      </c>
      <c r="AI1408" s="491" t="s">
        <v>2898</v>
      </c>
      <c r="AJ1408" s="491" t="s">
        <v>2898</v>
      </c>
      <c r="AK1408" s="491" t="s">
        <v>2898</v>
      </c>
      <c r="AL1408" s="491" t="s">
        <v>2898</v>
      </c>
      <c r="AM1408" s="491" t="s">
        <v>2898</v>
      </c>
      <c r="AN1408" s="301"/>
      <c r="AO1408" s="301"/>
      <c r="AP1408" s="301"/>
      <c r="AQ1408" s="301"/>
      <c r="AR1408" s="301"/>
      <c r="AS1408" s="301"/>
      <c r="AT1408" s="301"/>
      <c r="AU1408" s="301"/>
      <c r="AV1408" s="301"/>
      <c r="AW1408" s="301"/>
      <c r="AX1408" s="301"/>
      <c r="AY1408" s="301"/>
    </row>
    <row r="1409" spans="2:51" s="503" customFormat="1" ht="12" hidden="1" customHeight="1" outlineLevel="1" x14ac:dyDescent="0.3">
      <c r="B1409" s="301"/>
      <c r="C1409" s="709"/>
      <c r="D1409" s="710"/>
      <c r="E1409" s="518"/>
      <c r="F1409" s="518"/>
      <c r="G1409" s="518"/>
      <c r="H1409" s="518"/>
      <c r="I1409" s="518"/>
      <c r="J1409" s="518"/>
      <c r="K1409" s="518"/>
      <c r="L1409" s="518"/>
      <c r="M1409" s="518"/>
      <c r="N1409" s="518"/>
      <c r="O1409" s="518"/>
      <c r="P1409" s="518"/>
      <c r="Q1409" s="518"/>
      <c r="R1409" s="518"/>
      <c r="S1409" s="518"/>
      <c r="T1409" s="518"/>
      <c r="U1409" s="518"/>
      <c r="V1409" s="518"/>
      <c r="W1409" s="518"/>
      <c r="X1409" s="518"/>
      <c r="Y1409" s="518"/>
      <c r="Z1409" s="518"/>
      <c r="AA1409" s="518"/>
      <c r="AB1409" s="518"/>
      <c r="AC1409" s="518"/>
      <c r="AD1409" s="518"/>
      <c r="AE1409" s="518"/>
      <c r="AF1409" s="518"/>
      <c r="AG1409" s="518"/>
      <c r="AH1409" s="518"/>
      <c r="AI1409" s="518"/>
      <c r="AJ1409" s="518"/>
      <c r="AK1409" s="518"/>
      <c r="AL1409" s="518"/>
      <c r="AM1409" s="518"/>
      <c r="AN1409" s="301"/>
      <c r="AO1409" s="301"/>
      <c r="AP1409" s="301"/>
      <c r="AQ1409" s="301"/>
      <c r="AR1409" s="301"/>
      <c r="AS1409" s="301"/>
      <c r="AT1409" s="301"/>
      <c r="AU1409" s="301"/>
      <c r="AV1409" s="301"/>
      <c r="AW1409" s="301"/>
      <c r="AX1409" s="301"/>
      <c r="AY1409" s="301"/>
    </row>
    <row r="1410" spans="2:51" s="503" customFormat="1" ht="12" customHeight="1" collapsed="1" x14ac:dyDescent="0.3">
      <c r="B1410" s="667" t="s">
        <v>2989</v>
      </c>
      <c r="C1410" s="708"/>
      <c r="D1410" s="301"/>
      <c r="E1410" s="301"/>
      <c r="F1410" s="301"/>
      <c r="G1410" s="301"/>
      <c r="H1410" s="301"/>
      <c r="I1410" s="301"/>
      <c r="J1410" s="301"/>
      <c r="K1410" s="301"/>
      <c r="L1410" s="301"/>
      <c r="M1410" s="301"/>
      <c r="N1410" s="301"/>
      <c r="O1410" s="301"/>
      <c r="P1410" s="301"/>
      <c r="Q1410" s="301"/>
      <c r="R1410" s="301"/>
      <c r="S1410" s="301"/>
      <c r="T1410" s="301"/>
      <c r="U1410" s="301"/>
      <c r="V1410" s="301"/>
      <c r="W1410" s="301"/>
      <c r="X1410" s="301"/>
      <c r="Y1410" s="301"/>
      <c r="Z1410" s="301"/>
      <c r="AA1410" s="301"/>
      <c r="AB1410" s="301"/>
      <c r="AC1410" s="301"/>
      <c r="AD1410" s="301"/>
      <c r="AE1410" s="301"/>
      <c r="AF1410" s="301"/>
      <c r="AG1410" s="301"/>
      <c r="AH1410" s="301"/>
      <c r="AI1410" s="301"/>
      <c r="AJ1410" s="301"/>
      <c r="AK1410" s="301"/>
      <c r="AL1410" s="301"/>
      <c r="AM1410" s="301"/>
      <c r="AN1410" s="301"/>
      <c r="AO1410" s="301"/>
      <c r="AP1410" s="301"/>
      <c r="AQ1410" s="301"/>
      <c r="AR1410" s="301"/>
      <c r="AS1410" s="301"/>
      <c r="AT1410" s="301"/>
      <c r="AU1410" s="301"/>
      <c r="AV1410" s="301"/>
      <c r="AW1410" s="301"/>
      <c r="AX1410" s="301"/>
      <c r="AY1410" s="301"/>
    </row>
    <row r="1411" spans="2:51" s="503" customFormat="1" ht="12" customHeight="1" x14ac:dyDescent="0.3">
      <c r="B1411" s="301"/>
      <c r="C1411" s="711"/>
      <c r="D1411" s="711"/>
      <c r="E1411" s="493"/>
      <c r="F1411" s="494" t="s">
        <v>233</v>
      </c>
      <c r="G1411" s="494" t="s">
        <v>234</v>
      </c>
      <c r="H1411" s="494" t="s">
        <v>235</v>
      </c>
      <c r="I1411" s="494" t="s">
        <v>236</v>
      </c>
      <c r="J1411" s="494" t="s">
        <v>237</v>
      </c>
      <c r="K1411" s="494" t="s">
        <v>238</v>
      </c>
      <c r="L1411" s="494" t="s">
        <v>239</v>
      </c>
      <c r="M1411" s="494" t="s">
        <v>240</v>
      </c>
      <c r="N1411" s="494" t="s">
        <v>241</v>
      </c>
      <c r="O1411" s="494" t="s">
        <v>242</v>
      </c>
      <c r="P1411" s="494" t="s">
        <v>243</v>
      </c>
      <c r="Q1411" s="494" t="s">
        <v>244</v>
      </c>
      <c r="R1411" s="494" t="s">
        <v>245</v>
      </c>
      <c r="S1411" s="494" t="s">
        <v>246</v>
      </c>
      <c r="T1411" s="494" t="s">
        <v>247</v>
      </c>
      <c r="U1411" s="494" t="s">
        <v>248</v>
      </c>
      <c r="V1411" s="494" t="s">
        <v>249</v>
      </c>
      <c r="W1411" s="494" t="s">
        <v>250</v>
      </c>
      <c r="X1411" s="494" t="s">
        <v>251</v>
      </c>
      <c r="Y1411" s="494" t="s">
        <v>252</v>
      </c>
      <c r="Z1411" s="494" t="s">
        <v>253</v>
      </c>
      <c r="AA1411" s="494" t="s">
        <v>254</v>
      </c>
      <c r="AB1411" s="494" t="s">
        <v>255</v>
      </c>
      <c r="AC1411" s="494" t="s">
        <v>256</v>
      </c>
      <c r="AD1411" s="494" t="s">
        <v>257</v>
      </c>
      <c r="AE1411" s="494" t="s">
        <v>258</v>
      </c>
      <c r="AF1411" s="494" t="s">
        <v>259</v>
      </c>
      <c r="AG1411" s="494" t="s">
        <v>260</v>
      </c>
      <c r="AH1411" s="494" t="s">
        <v>261</v>
      </c>
      <c r="AI1411" s="494" t="s">
        <v>262</v>
      </c>
      <c r="AJ1411" s="494" t="s">
        <v>263</v>
      </c>
      <c r="AK1411" s="494" t="s">
        <v>264</v>
      </c>
      <c r="AL1411" s="494" t="s">
        <v>265</v>
      </c>
      <c r="AM1411" s="494" t="s">
        <v>266</v>
      </c>
      <c r="AN1411" s="301"/>
      <c r="AO1411" s="301"/>
      <c r="AP1411" s="301"/>
      <c r="AQ1411" s="301"/>
      <c r="AR1411" s="301"/>
      <c r="AS1411" s="301"/>
      <c r="AT1411" s="301"/>
      <c r="AU1411" s="301"/>
      <c r="AV1411" s="301"/>
      <c r="AW1411" s="301"/>
      <c r="AX1411" s="301"/>
      <c r="AY1411" s="301"/>
    </row>
    <row r="1412" spans="2:51" s="503" customFormat="1" ht="12" hidden="1" customHeight="1" outlineLevel="1" x14ac:dyDescent="0.3">
      <c r="B1412" s="176"/>
      <c r="C1412" s="709" t="s">
        <v>4306</v>
      </c>
      <c r="D1412" s="710"/>
      <c r="E1412" s="308" t="s">
        <v>4307</v>
      </c>
      <c r="F1412" s="491" t="s">
        <v>2898</v>
      </c>
      <c r="G1412" s="491" t="s">
        <v>2898</v>
      </c>
      <c r="H1412" s="491" t="s">
        <v>2898</v>
      </c>
      <c r="I1412" s="491" t="s">
        <v>2898</v>
      </c>
      <c r="J1412" s="491" t="s">
        <v>2898</v>
      </c>
      <c r="K1412" s="491" t="s">
        <v>2898</v>
      </c>
      <c r="L1412" s="491" t="s">
        <v>2898</v>
      </c>
      <c r="M1412" s="491" t="s">
        <v>2898</v>
      </c>
      <c r="N1412" s="491" t="s">
        <v>2898</v>
      </c>
      <c r="O1412" s="491" t="s">
        <v>2898</v>
      </c>
      <c r="P1412" s="491" t="s">
        <v>2898</v>
      </c>
      <c r="Q1412" s="491" t="s">
        <v>2898</v>
      </c>
      <c r="R1412" s="491" t="s">
        <v>2898</v>
      </c>
      <c r="S1412" s="491" t="s">
        <v>2898</v>
      </c>
      <c r="T1412" s="491" t="s">
        <v>2898</v>
      </c>
      <c r="U1412" s="491" t="s">
        <v>2898</v>
      </c>
      <c r="V1412" s="491" t="s">
        <v>2898</v>
      </c>
      <c r="W1412" s="491" t="s">
        <v>2898</v>
      </c>
      <c r="X1412" s="491" t="s">
        <v>2898</v>
      </c>
      <c r="Y1412" s="491" t="s">
        <v>2898</v>
      </c>
      <c r="Z1412" s="491" t="s">
        <v>2898</v>
      </c>
      <c r="AA1412" s="491" t="s">
        <v>2898</v>
      </c>
      <c r="AB1412" s="491" t="s">
        <v>2898</v>
      </c>
      <c r="AC1412" s="491" t="s">
        <v>2898</v>
      </c>
      <c r="AD1412" s="491" t="s">
        <v>2898</v>
      </c>
      <c r="AE1412" s="491" t="s">
        <v>2898</v>
      </c>
      <c r="AF1412" s="491" t="s">
        <v>2898</v>
      </c>
      <c r="AG1412" s="491" t="s">
        <v>2898</v>
      </c>
      <c r="AH1412" s="491" t="s">
        <v>2898</v>
      </c>
      <c r="AI1412" s="491" t="s">
        <v>2898</v>
      </c>
      <c r="AJ1412" s="491" t="s">
        <v>2898</v>
      </c>
      <c r="AK1412" s="491" t="s">
        <v>2898</v>
      </c>
      <c r="AL1412" s="491" t="s">
        <v>2898</v>
      </c>
      <c r="AM1412" s="491" t="s">
        <v>2898</v>
      </c>
      <c r="AN1412" s="301"/>
      <c r="AO1412" s="301"/>
      <c r="AP1412" s="301"/>
      <c r="AQ1412" s="301"/>
      <c r="AR1412" s="301"/>
      <c r="AS1412" s="301"/>
      <c r="AT1412" s="301"/>
      <c r="AU1412" s="301"/>
      <c r="AV1412" s="301"/>
      <c r="AW1412" s="301"/>
      <c r="AX1412" s="301"/>
      <c r="AY1412" s="301"/>
    </row>
    <row r="1413" spans="2:51" s="503" customFormat="1" ht="12" hidden="1" customHeight="1" outlineLevel="1" x14ac:dyDescent="0.3">
      <c r="B1413" s="176"/>
      <c r="C1413" s="709" t="s">
        <v>4308</v>
      </c>
      <c r="D1413" s="710"/>
      <c r="E1413" s="308" t="s">
        <v>4309</v>
      </c>
      <c r="F1413" s="491" t="s">
        <v>2898</v>
      </c>
      <c r="G1413" s="491" t="s">
        <v>2898</v>
      </c>
      <c r="H1413" s="491" t="s">
        <v>2898</v>
      </c>
      <c r="I1413" s="491" t="s">
        <v>2898</v>
      </c>
      <c r="J1413" s="491" t="s">
        <v>2898</v>
      </c>
      <c r="K1413" s="491" t="s">
        <v>2898</v>
      </c>
      <c r="L1413" s="491" t="s">
        <v>2898</v>
      </c>
      <c r="M1413" s="491" t="s">
        <v>2898</v>
      </c>
      <c r="N1413" s="491" t="s">
        <v>2898</v>
      </c>
      <c r="O1413" s="491" t="s">
        <v>2898</v>
      </c>
      <c r="P1413" s="491" t="s">
        <v>2898</v>
      </c>
      <c r="Q1413" s="491" t="s">
        <v>2898</v>
      </c>
      <c r="R1413" s="491" t="s">
        <v>2898</v>
      </c>
      <c r="S1413" s="491" t="s">
        <v>2898</v>
      </c>
      <c r="T1413" s="491" t="s">
        <v>2898</v>
      </c>
      <c r="U1413" s="491" t="s">
        <v>2898</v>
      </c>
      <c r="V1413" s="491" t="s">
        <v>2898</v>
      </c>
      <c r="W1413" s="491" t="s">
        <v>2898</v>
      </c>
      <c r="X1413" s="491" t="s">
        <v>2898</v>
      </c>
      <c r="Y1413" s="491" t="s">
        <v>2898</v>
      </c>
      <c r="Z1413" s="491" t="s">
        <v>2898</v>
      </c>
      <c r="AA1413" s="491" t="s">
        <v>2898</v>
      </c>
      <c r="AB1413" s="491" t="s">
        <v>2898</v>
      </c>
      <c r="AC1413" s="491" t="s">
        <v>2898</v>
      </c>
      <c r="AD1413" s="491" t="s">
        <v>2898</v>
      </c>
      <c r="AE1413" s="491" t="s">
        <v>2898</v>
      </c>
      <c r="AF1413" s="491" t="s">
        <v>2898</v>
      </c>
      <c r="AG1413" s="491" t="s">
        <v>2898</v>
      </c>
      <c r="AH1413" s="491" t="s">
        <v>2898</v>
      </c>
      <c r="AI1413" s="491" t="s">
        <v>2898</v>
      </c>
      <c r="AJ1413" s="491" t="s">
        <v>2898</v>
      </c>
      <c r="AK1413" s="491" t="s">
        <v>2898</v>
      </c>
      <c r="AL1413" s="491" t="s">
        <v>2898</v>
      </c>
      <c r="AM1413" s="491" t="s">
        <v>2898</v>
      </c>
      <c r="AN1413" s="301"/>
      <c r="AO1413" s="301"/>
      <c r="AP1413" s="301"/>
      <c r="AQ1413" s="301"/>
      <c r="AR1413" s="301"/>
      <c r="AS1413" s="301"/>
      <c r="AT1413" s="301"/>
      <c r="AU1413" s="301"/>
      <c r="AV1413" s="301"/>
      <c r="AW1413" s="301"/>
      <c r="AX1413" s="301"/>
      <c r="AY1413" s="301"/>
    </row>
    <row r="1414" spans="2:51" s="503" customFormat="1" ht="12" hidden="1" customHeight="1" outlineLevel="1" x14ac:dyDescent="0.3">
      <c r="B1414" s="176"/>
      <c r="C1414" s="709" t="s">
        <v>4310</v>
      </c>
      <c r="D1414" s="710"/>
      <c r="E1414" s="308" t="s">
        <v>4311</v>
      </c>
      <c r="F1414" s="491" t="s">
        <v>2898</v>
      </c>
      <c r="G1414" s="491" t="s">
        <v>2898</v>
      </c>
      <c r="H1414" s="491" t="s">
        <v>2898</v>
      </c>
      <c r="I1414" s="491" t="s">
        <v>2898</v>
      </c>
      <c r="J1414" s="491" t="s">
        <v>2898</v>
      </c>
      <c r="K1414" s="491" t="s">
        <v>2898</v>
      </c>
      <c r="L1414" s="491" t="s">
        <v>2898</v>
      </c>
      <c r="M1414" s="491" t="s">
        <v>2898</v>
      </c>
      <c r="N1414" s="491" t="s">
        <v>2898</v>
      </c>
      <c r="O1414" s="491" t="s">
        <v>2898</v>
      </c>
      <c r="P1414" s="491" t="s">
        <v>2898</v>
      </c>
      <c r="Q1414" s="491" t="s">
        <v>2898</v>
      </c>
      <c r="R1414" s="491" t="s">
        <v>2898</v>
      </c>
      <c r="S1414" s="491" t="s">
        <v>2898</v>
      </c>
      <c r="T1414" s="491" t="s">
        <v>2898</v>
      </c>
      <c r="U1414" s="491" t="s">
        <v>2898</v>
      </c>
      <c r="V1414" s="491" t="s">
        <v>2898</v>
      </c>
      <c r="W1414" s="491" t="s">
        <v>2898</v>
      </c>
      <c r="X1414" s="491" t="s">
        <v>2898</v>
      </c>
      <c r="Y1414" s="491" t="s">
        <v>2898</v>
      </c>
      <c r="Z1414" s="491" t="s">
        <v>2898</v>
      </c>
      <c r="AA1414" s="491" t="s">
        <v>2898</v>
      </c>
      <c r="AB1414" s="491" t="s">
        <v>2898</v>
      </c>
      <c r="AC1414" s="491" t="s">
        <v>2898</v>
      </c>
      <c r="AD1414" s="491" t="s">
        <v>2898</v>
      </c>
      <c r="AE1414" s="491" t="s">
        <v>2898</v>
      </c>
      <c r="AF1414" s="491" t="s">
        <v>2898</v>
      </c>
      <c r="AG1414" s="491" t="s">
        <v>2898</v>
      </c>
      <c r="AH1414" s="491" t="s">
        <v>2898</v>
      </c>
      <c r="AI1414" s="491" t="s">
        <v>2898</v>
      </c>
      <c r="AJ1414" s="491" t="s">
        <v>2898</v>
      </c>
      <c r="AK1414" s="491" t="s">
        <v>2898</v>
      </c>
      <c r="AL1414" s="491" t="s">
        <v>2898</v>
      </c>
      <c r="AM1414" s="491" t="s">
        <v>2898</v>
      </c>
      <c r="AN1414" s="301"/>
      <c r="AO1414" s="301"/>
      <c r="AP1414" s="301"/>
      <c r="AQ1414" s="301"/>
      <c r="AR1414" s="301"/>
      <c r="AS1414" s="301"/>
      <c r="AT1414" s="301"/>
      <c r="AU1414" s="301"/>
      <c r="AV1414" s="301"/>
      <c r="AW1414" s="301"/>
      <c r="AX1414" s="301"/>
      <c r="AY1414" s="301"/>
    </row>
    <row r="1415" spans="2:51" s="503" customFormat="1" ht="12" hidden="1" customHeight="1" outlineLevel="1" x14ac:dyDescent="0.3">
      <c r="B1415" s="176"/>
      <c r="C1415" s="709" t="s">
        <v>4312</v>
      </c>
      <c r="D1415" s="710"/>
      <c r="E1415" s="308" t="s">
        <v>4313</v>
      </c>
      <c r="F1415" s="491" t="s">
        <v>2898</v>
      </c>
      <c r="G1415" s="491" t="s">
        <v>2898</v>
      </c>
      <c r="H1415" s="491" t="s">
        <v>2898</v>
      </c>
      <c r="I1415" s="491" t="s">
        <v>2898</v>
      </c>
      <c r="J1415" s="491" t="s">
        <v>2898</v>
      </c>
      <c r="K1415" s="491" t="s">
        <v>2898</v>
      </c>
      <c r="L1415" s="491" t="s">
        <v>2898</v>
      </c>
      <c r="M1415" s="491" t="s">
        <v>2898</v>
      </c>
      <c r="N1415" s="491" t="s">
        <v>2898</v>
      </c>
      <c r="O1415" s="491" t="s">
        <v>2898</v>
      </c>
      <c r="P1415" s="491" t="s">
        <v>2898</v>
      </c>
      <c r="Q1415" s="491" t="s">
        <v>2898</v>
      </c>
      <c r="R1415" s="491" t="s">
        <v>2898</v>
      </c>
      <c r="S1415" s="491" t="s">
        <v>2898</v>
      </c>
      <c r="T1415" s="491" t="s">
        <v>2898</v>
      </c>
      <c r="U1415" s="491" t="s">
        <v>2898</v>
      </c>
      <c r="V1415" s="491" t="s">
        <v>2898</v>
      </c>
      <c r="W1415" s="491" t="s">
        <v>2898</v>
      </c>
      <c r="X1415" s="491" t="s">
        <v>2898</v>
      </c>
      <c r="Y1415" s="491" t="s">
        <v>2898</v>
      </c>
      <c r="Z1415" s="491" t="s">
        <v>2898</v>
      </c>
      <c r="AA1415" s="491" t="s">
        <v>2898</v>
      </c>
      <c r="AB1415" s="491" t="s">
        <v>2898</v>
      </c>
      <c r="AC1415" s="491" t="s">
        <v>2898</v>
      </c>
      <c r="AD1415" s="491" t="s">
        <v>2898</v>
      </c>
      <c r="AE1415" s="491" t="s">
        <v>2898</v>
      </c>
      <c r="AF1415" s="491" t="s">
        <v>2898</v>
      </c>
      <c r="AG1415" s="491" t="s">
        <v>2898</v>
      </c>
      <c r="AH1415" s="491" t="s">
        <v>2898</v>
      </c>
      <c r="AI1415" s="491" t="s">
        <v>2898</v>
      </c>
      <c r="AJ1415" s="491" t="s">
        <v>2898</v>
      </c>
      <c r="AK1415" s="491" t="s">
        <v>2898</v>
      </c>
      <c r="AL1415" s="491" t="s">
        <v>2898</v>
      </c>
      <c r="AM1415" s="491" t="s">
        <v>2898</v>
      </c>
      <c r="AN1415" s="301"/>
      <c r="AO1415" s="301"/>
      <c r="AP1415" s="301"/>
      <c r="AQ1415" s="301"/>
      <c r="AR1415" s="301"/>
      <c r="AS1415" s="301"/>
      <c r="AT1415" s="301"/>
      <c r="AU1415" s="301"/>
      <c r="AV1415" s="301"/>
      <c r="AW1415" s="301"/>
      <c r="AX1415" s="301"/>
      <c r="AY1415" s="301"/>
    </row>
    <row r="1416" spans="2:51" s="503" customFormat="1" ht="12" hidden="1" customHeight="1" outlineLevel="1" x14ac:dyDescent="0.3">
      <c r="B1416" s="176"/>
      <c r="C1416" s="709" t="s">
        <v>4314</v>
      </c>
      <c r="D1416" s="710"/>
      <c r="E1416" s="308" t="s">
        <v>4315</v>
      </c>
      <c r="F1416" s="491" t="s">
        <v>2898</v>
      </c>
      <c r="G1416" s="491" t="s">
        <v>2898</v>
      </c>
      <c r="H1416" s="491" t="s">
        <v>2898</v>
      </c>
      <c r="I1416" s="491" t="s">
        <v>2898</v>
      </c>
      <c r="J1416" s="491" t="s">
        <v>2898</v>
      </c>
      <c r="K1416" s="491" t="s">
        <v>2898</v>
      </c>
      <c r="L1416" s="491" t="s">
        <v>2898</v>
      </c>
      <c r="M1416" s="491" t="s">
        <v>2898</v>
      </c>
      <c r="N1416" s="491" t="s">
        <v>2898</v>
      </c>
      <c r="O1416" s="491" t="s">
        <v>2898</v>
      </c>
      <c r="P1416" s="491" t="s">
        <v>2898</v>
      </c>
      <c r="Q1416" s="491" t="s">
        <v>2898</v>
      </c>
      <c r="R1416" s="491" t="s">
        <v>2898</v>
      </c>
      <c r="S1416" s="491" t="s">
        <v>2898</v>
      </c>
      <c r="T1416" s="491" t="s">
        <v>2898</v>
      </c>
      <c r="U1416" s="491" t="s">
        <v>2898</v>
      </c>
      <c r="V1416" s="491" t="s">
        <v>2898</v>
      </c>
      <c r="W1416" s="491" t="s">
        <v>2898</v>
      </c>
      <c r="X1416" s="491" t="s">
        <v>2898</v>
      </c>
      <c r="Y1416" s="491" t="s">
        <v>2898</v>
      </c>
      <c r="Z1416" s="491" t="s">
        <v>2898</v>
      </c>
      <c r="AA1416" s="491" t="s">
        <v>2898</v>
      </c>
      <c r="AB1416" s="491" t="s">
        <v>2898</v>
      </c>
      <c r="AC1416" s="491" t="s">
        <v>2898</v>
      </c>
      <c r="AD1416" s="491" t="s">
        <v>2898</v>
      </c>
      <c r="AE1416" s="491" t="s">
        <v>2898</v>
      </c>
      <c r="AF1416" s="491" t="s">
        <v>2898</v>
      </c>
      <c r="AG1416" s="491" t="s">
        <v>2898</v>
      </c>
      <c r="AH1416" s="491" t="s">
        <v>2898</v>
      </c>
      <c r="AI1416" s="491" t="s">
        <v>2898</v>
      </c>
      <c r="AJ1416" s="491" t="s">
        <v>2898</v>
      </c>
      <c r="AK1416" s="491" t="s">
        <v>2898</v>
      </c>
      <c r="AL1416" s="491" t="s">
        <v>2898</v>
      </c>
      <c r="AM1416" s="491" t="s">
        <v>2898</v>
      </c>
      <c r="AN1416" s="301"/>
      <c r="AO1416" s="301"/>
      <c r="AP1416" s="301"/>
      <c r="AQ1416" s="301"/>
      <c r="AR1416" s="301"/>
      <c r="AS1416" s="301"/>
      <c r="AT1416" s="301"/>
      <c r="AU1416" s="301"/>
      <c r="AV1416" s="301"/>
      <c r="AW1416" s="301"/>
      <c r="AX1416" s="301"/>
      <c r="AY1416" s="301"/>
    </row>
    <row r="1417" spans="2:51" s="503" customFormat="1" ht="12" hidden="1" customHeight="1" outlineLevel="1" x14ac:dyDescent="0.3">
      <c r="B1417" s="176"/>
      <c r="C1417" s="709" t="s">
        <v>4316</v>
      </c>
      <c r="D1417" s="710"/>
      <c r="E1417" s="308" t="s">
        <v>4317</v>
      </c>
      <c r="F1417" s="491" t="s">
        <v>2898</v>
      </c>
      <c r="G1417" s="491" t="s">
        <v>2898</v>
      </c>
      <c r="H1417" s="491" t="s">
        <v>2898</v>
      </c>
      <c r="I1417" s="491" t="s">
        <v>2898</v>
      </c>
      <c r="J1417" s="491" t="s">
        <v>2898</v>
      </c>
      <c r="K1417" s="491" t="s">
        <v>2898</v>
      </c>
      <c r="L1417" s="491" t="s">
        <v>2898</v>
      </c>
      <c r="M1417" s="491" t="s">
        <v>2898</v>
      </c>
      <c r="N1417" s="491" t="s">
        <v>2898</v>
      </c>
      <c r="O1417" s="491" t="s">
        <v>2898</v>
      </c>
      <c r="P1417" s="491" t="s">
        <v>2898</v>
      </c>
      <c r="Q1417" s="491" t="s">
        <v>2898</v>
      </c>
      <c r="R1417" s="491" t="s">
        <v>2898</v>
      </c>
      <c r="S1417" s="491" t="s">
        <v>2898</v>
      </c>
      <c r="T1417" s="491" t="s">
        <v>2898</v>
      </c>
      <c r="U1417" s="491" t="s">
        <v>2898</v>
      </c>
      <c r="V1417" s="491" t="s">
        <v>2898</v>
      </c>
      <c r="W1417" s="491" t="s">
        <v>2898</v>
      </c>
      <c r="X1417" s="491" t="s">
        <v>2898</v>
      </c>
      <c r="Y1417" s="491" t="s">
        <v>2898</v>
      </c>
      <c r="Z1417" s="491" t="s">
        <v>2898</v>
      </c>
      <c r="AA1417" s="491" t="s">
        <v>2898</v>
      </c>
      <c r="AB1417" s="491" t="s">
        <v>2898</v>
      </c>
      <c r="AC1417" s="491" t="s">
        <v>2898</v>
      </c>
      <c r="AD1417" s="491" t="s">
        <v>2898</v>
      </c>
      <c r="AE1417" s="491" t="s">
        <v>2898</v>
      </c>
      <c r="AF1417" s="491" t="s">
        <v>2898</v>
      </c>
      <c r="AG1417" s="491" t="s">
        <v>2898</v>
      </c>
      <c r="AH1417" s="491" t="s">
        <v>2898</v>
      </c>
      <c r="AI1417" s="491" t="s">
        <v>2898</v>
      </c>
      <c r="AJ1417" s="491" t="s">
        <v>2898</v>
      </c>
      <c r="AK1417" s="491" t="s">
        <v>2898</v>
      </c>
      <c r="AL1417" s="491" t="s">
        <v>2898</v>
      </c>
      <c r="AM1417" s="491" t="s">
        <v>2898</v>
      </c>
      <c r="AN1417" s="301"/>
      <c r="AO1417" s="301"/>
      <c r="AP1417" s="301"/>
      <c r="AQ1417" s="301"/>
      <c r="AR1417" s="301"/>
      <c r="AS1417" s="301"/>
      <c r="AT1417" s="301"/>
      <c r="AU1417" s="301"/>
      <c r="AV1417" s="301"/>
      <c r="AW1417" s="301"/>
      <c r="AX1417" s="301"/>
      <c r="AY1417" s="301"/>
    </row>
    <row r="1418" spans="2:51" s="503" customFormat="1" ht="12" hidden="1" customHeight="1" outlineLevel="1" x14ac:dyDescent="0.3">
      <c r="B1418" s="176"/>
      <c r="C1418" s="709" t="s">
        <v>4318</v>
      </c>
      <c r="D1418" s="710"/>
      <c r="E1418" s="308" t="s">
        <v>4319</v>
      </c>
      <c r="F1418" s="491" t="s">
        <v>2898</v>
      </c>
      <c r="G1418" s="491" t="s">
        <v>2898</v>
      </c>
      <c r="H1418" s="491" t="s">
        <v>2898</v>
      </c>
      <c r="I1418" s="491" t="s">
        <v>2898</v>
      </c>
      <c r="J1418" s="491" t="s">
        <v>2898</v>
      </c>
      <c r="K1418" s="491" t="s">
        <v>2898</v>
      </c>
      <c r="L1418" s="491" t="s">
        <v>2898</v>
      </c>
      <c r="M1418" s="491" t="s">
        <v>2898</v>
      </c>
      <c r="N1418" s="491" t="s">
        <v>2898</v>
      </c>
      <c r="O1418" s="491" t="s">
        <v>2898</v>
      </c>
      <c r="P1418" s="491" t="s">
        <v>2898</v>
      </c>
      <c r="Q1418" s="491" t="s">
        <v>2898</v>
      </c>
      <c r="R1418" s="491" t="s">
        <v>2898</v>
      </c>
      <c r="S1418" s="491" t="s">
        <v>2898</v>
      </c>
      <c r="T1418" s="491" t="s">
        <v>2898</v>
      </c>
      <c r="U1418" s="491" t="s">
        <v>2898</v>
      </c>
      <c r="V1418" s="491" t="s">
        <v>2898</v>
      </c>
      <c r="W1418" s="491" t="s">
        <v>2898</v>
      </c>
      <c r="X1418" s="491" t="s">
        <v>2898</v>
      </c>
      <c r="Y1418" s="491" t="s">
        <v>2898</v>
      </c>
      <c r="Z1418" s="491" t="s">
        <v>2898</v>
      </c>
      <c r="AA1418" s="491" t="s">
        <v>2898</v>
      </c>
      <c r="AB1418" s="491" t="s">
        <v>2898</v>
      </c>
      <c r="AC1418" s="491" t="s">
        <v>2898</v>
      </c>
      <c r="AD1418" s="491" t="s">
        <v>2898</v>
      </c>
      <c r="AE1418" s="491" t="s">
        <v>2898</v>
      </c>
      <c r="AF1418" s="491" t="s">
        <v>2898</v>
      </c>
      <c r="AG1418" s="491" t="s">
        <v>2898</v>
      </c>
      <c r="AH1418" s="491" t="s">
        <v>2898</v>
      </c>
      <c r="AI1418" s="491" t="s">
        <v>2898</v>
      </c>
      <c r="AJ1418" s="491" t="s">
        <v>2898</v>
      </c>
      <c r="AK1418" s="491" t="s">
        <v>2898</v>
      </c>
      <c r="AL1418" s="491" t="s">
        <v>2898</v>
      </c>
      <c r="AM1418" s="491" t="s">
        <v>2898</v>
      </c>
      <c r="AN1418" s="301"/>
      <c r="AO1418" s="301"/>
      <c r="AP1418" s="301"/>
      <c r="AQ1418" s="301"/>
      <c r="AR1418" s="301"/>
      <c r="AS1418" s="301"/>
      <c r="AT1418" s="301"/>
      <c r="AU1418" s="301"/>
      <c r="AV1418" s="301"/>
      <c r="AW1418" s="301"/>
      <c r="AX1418" s="301"/>
      <c r="AY1418" s="301"/>
    </row>
    <row r="1419" spans="2:51" s="503" customFormat="1" ht="12" hidden="1" customHeight="1" outlineLevel="1" x14ac:dyDescent="0.3">
      <c r="B1419" s="176"/>
      <c r="C1419" s="709" t="s">
        <v>4320</v>
      </c>
      <c r="D1419" s="710"/>
      <c r="E1419" s="308" t="s">
        <v>4321</v>
      </c>
      <c r="F1419" s="491" t="s">
        <v>2898</v>
      </c>
      <c r="G1419" s="491" t="s">
        <v>2898</v>
      </c>
      <c r="H1419" s="491" t="s">
        <v>2898</v>
      </c>
      <c r="I1419" s="491" t="s">
        <v>2898</v>
      </c>
      <c r="J1419" s="491" t="s">
        <v>2898</v>
      </c>
      <c r="K1419" s="491" t="s">
        <v>2898</v>
      </c>
      <c r="L1419" s="491" t="s">
        <v>2898</v>
      </c>
      <c r="M1419" s="491" t="s">
        <v>2898</v>
      </c>
      <c r="N1419" s="491" t="s">
        <v>2898</v>
      </c>
      <c r="O1419" s="491" t="s">
        <v>2898</v>
      </c>
      <c r="P1419" s="491" t="s">
        <v>2898</v>
      </c>
      <c r="Q1419" s="491" t="s">
        <v>2898</v>
      </c>
      <c r="R1419" s="491" t="s">
        <v>2898</v>
      </c>
      <c r="S1419" s="491" t="s">
        <v>2898</v>
      </c>
      <c r="T1419" s="491" t="s">
        <v>2898</v>
      </c>
      <c r="U1419" s="491" t="s">
        <v>2898</v>
      </c>
      <c r="V1419" s="491" t="s">
        <v>2898</v>
      </c>
      <c r="W1419" s="491" t="s">
        <v>2898</v>
      </c>
      <c r="X1419" s="491" t="s">
        <v>2898</v>
      </c>
      <c r="Y1419" s="491" t="s">
        <v>2898</v>
      </c>
      <c r="Z1419" s="491" t="s">
        <v>2898</v>
      </c>
      <c r="AA1419" s="491" t="s">
        <v>2898</v>
      </c>
      <c r="AB1419" s="491" t="s">
        <v>2898</v>
      </c>
      <c r="AC1419" s="491" t="s">
        <v>2898</v>
      </c>
      <c r="AD1419" s="491" t="s">
        <v>2898</v>
      </c>
      <c r="AE1419" s="491" t="s">
        <v>2898</v>
      </c>
      <c r="AF1419" s="491" t="s">
        <v>2898</v>
      </c>
      <c r="AG1419" s="491" t="s">
        <v>2898</v>
      </c>
      <c r="AH1419" s="491" t="s">
        <v>2898</v>
      </c>
      <c r="AI1419" s="491" t="s">
        <v>2898</v>
      </c>
      <c r="AJ1419" s="491" t="s">
        <v>2898</v>
      </c>
      <c r="AK1419" s="491" t="s">
        <v>2898</v>
      </c>
      <c r="AL1419" s="491" t="s">
        <v>2898</v>
      </c>
      <c r="AM1419" s="491" t="s">
        <v>2898</v>
      </c>
      <c r="AN1419" s="301"/>
      <c r="AO1419" s="301"/>
      <c r="AP1419" s="301"/>
      <c r="AQ1419" s="301"/>
      <c r="AR1419" s="301"/>
      <c r="AS1419" s="301"/>
      <c r="AT1419" s="301"/>
      <c r="AU1419" s="301"/>
      <c r="AV1419" s="301"/>
      <c r="AW1419" s="301"/>
      <c r="AX1419" s="301"/>
      <c r="AY1419" s="301"/>
    </row>
    <row r="1420" spans="2:51" s="503" customFormat="1" ht="12" hidden="1" customHeight="1" outlineLevel="1" x14ac:dyDescent="0.3">
      <c r="B1420" s="176"/>
      <c r="C1420" s="709" t="s">
        <v>4322</v>
      </c>
      <c r="D1420" s="710"/>
      <c r="E1420" s="308" t="s">
        <v>4323</v>
      </c>
      <c r="F1420" s="491" t="s">
        <v>2898</v>
      </c>
      <c r="G1420" s="491" t="s">
        <v>2898</v>
      </c>
      <c r="H1420" s="491" t="s">
        <v>2898</v>
      </c>
      <c r="I1420" s="491" t="s">
        <v>2898</v>
      </c>
      <c r="J1420" s="491" t="s">
        <v>2898</v>
      </c>
      <c r="K1420" s="491" t="s">
        <v>2898</v>
      </c>
      <c r="L1420" s="491" t="s">
        <v>2898</v>
      </c>
      <c r="M1420" s="491" t="s">
        <v>2898</v>
      </c>
      <c r="N1420" s="491" t="s">
        <v>2898</v>
      </c>
      <c r="O1420" s="491" t="s">
        <v>2898</v>
      </c>
      <c r="P1420" s="491" t="s">
        <v>2898</v>
      </c>
      <c r="Q1420" s="491" t="s">
        <v>2898</v>
      </c>
      <c r="R1420" s="491" t="s">
        <v>2898</v>
      </c>
      <c r="S1420" s="491" t="s">
        <v>2898</v>
      </c>
      <c r="T1420" s="491" t="s">
        <v>2898</v>
      </c>
      <c r="U1420" s="491" t="s">
        <v>2898</v>
      </c>
      <c r="V1420" s="491" t="s">
        <v>2898</v>
      </c>
      <c r="W1420" s="491" t="s">
        <v>2898</v>
      </c>
      <c r="X1420" s="491" t="s">
        <v>2898</v>
      </c>
      <c r="Y1420" s="491" t="s">
        <v>2898</v>
      </c>
      <c r="Z1420" s="491" t="s">
        <v>2898</v>
      </c>
      <c r="AA1420" s="491" t="s">
        <v>2898</v>
      </c>
      <c r="AB1420" s="491" t="s">
        <v>2898</v>
      </c>
      <c r="AC1420" s="491" t="s">
        <v>2898</v>
      </c>
      <c r="AD1420" s="491" t="s">
        <v>2898</v>
      </c>
      <c r="AE1420" s="491" t="s">
        <v>2898</v>
      </c>
      <c r="AF1420" s="491" t="s">
        <v>2898</v>
      </c>
      <c r="AG1420" s="491" t="s">
        <v>2898</v>
      </c>
      <c r="AH1420" s="491" t="s">
        <v>2898</v>
      </c>
      <c r="AI1420" s="491" t="s">
        <v>2898</v>
      </c>
      <c r="AJ1420" s="491" t="s">
        <v>2898</v>
      </c>
      <c r="AK1420" s="491" t="s">
        <v>2898</v>
      </c>
      <c r="AL1420" s="491" t="s">
        <v>2898</v>
      </c>
      <c r="AM1420" s="491" t="s">
        <v>2898</v>
      </c>
      <c r="AN1420" s="301"/>
      <c r="AO1420" s="301"/>
      <c r="AP1420" s="301"/>
      <c r="AQ1420" s="301"/>
      <c r="AR1420" s="301"/>
      <c r="AS1420" s="301"/>
      <c r="AT1420" s="301"/>
      <c r="AU1420" s="301"/>
      <c r="AV1420" s="301"/>
      <c r="AW1420" s="301"/>
      <c r="AX1420" s="301"/>
      <c r="AY1420" s="301"/>
    </row>
    <row r="1421" spans="2:51" s="503" customFormat="1" ht="12" hidden="1" customHeight="1" outlineLevel="1" x14ac:dyDescent="0.3">
      <c r="B1421" s="176"/>
      <c r="C1421" s="709" t="s">
        <v>4324</v>
      </c>
      <c r="D1421" s="710"/>
      <c r="E1421" s="308" t="s">
        <v>4325</v>
      </c>
      <c r="F1421" s="491" t="s">
        <v>2898</v>
      </c>
      <c r="G1421" s="491" t="s">
        <v>2898</v>
      </c>
      <c r="H1421" s="491" t="s">
        <v>2898</v>
      </c>
      <c r="I1421" s="491" t="s">
        <v>2898</v>
      </c>
      <c r="J1421" s="491" t="s">
        <v>2898</v>
      </c>
      <c r="K1421" s="491" t="s">
        <v>2898</v>
      </c>
      <c r="L1421" s="491" t="s">
        <v>2898</v>
      </c>
      <c r="M1421" s="491" t="s">
        <v>2898</v>
      </c>
      <c r="N1421" s="491" t="s">
        <v>2898</v>
      </c>
      <c r="O1421" s="491" t="s">
        <v>2898</v>
      </c>
      <c r="P1421" s="491" t="s">
        <v>2898</v>
      </c>
      <c r="Q1421" s="491" t="s">
        <v>2898</v>
      </c>
      <c r="R1421" s="491" t="s">
        <v>2898</v>
      </c>
      <c r="S1421" s="491" t="s">
        <v>2898</v>
      </c>
      <c r="T1421" s="491" t="s">
        <v>2898</v>
      </c>
      <c r="U1421" s="491" t="s">
        <v>2898</v>
      </c>
      <c r="V1421" s="491" t="s">
        <v>2898</v>
      </c>
      <c r="W1421" s="491" t="s">
        <v>2898</v>
      </c>
      <c r="X1421" s="491" t="s">
        <v>2898</v>
      </c>
      <c r="Y1421" s="491" t="s">
        <v>2898</v>
      </c>
      <c r="Z1421" s="491" t="s">
        <v>2898</v>
      </c>
      <c r="AA1421" s="491" t="s">
        <v>2898</v>
      </c>
      <c r="AB1421" s="491" t="s">
        <v>2898</v>
      </c>
      <c r="AC1421" s="491" t="s">
        <v>2898</v>
      </c>
      <c r="AD1421" s="491" t="s">
        <v>2898</v>
      </c>
      <c r="AE1421" s="491" t="s">
        <v>2898</v>
      </c>
      <c r="AF1421" s="491" t="s">
        <v>2898</v>
      </c>
      <c r="AG1421" s="491" t="s">
        <v>2898</v>
      </c>
      <c r="AH1421" s="491" t="s">
        <v>2898</v>
      </c>
      <c r="AI1421" s="491" t="s">
        <v>2898</v>
      </c>
      <c r="AJ1421" s="491" t="s">
        <v>2898</v>
      </c>
      <c r="AK1421" s="491" t="s">
        <v>2898</v>
      </c>
      <c r="AL1421" s="491" t="s">
        <v>2898</v>
      </c>
      <c r="AM1421" s="491" t="s">
        <v>2898</v>
      </c>
      <c r="AN1421" s="301"/>
      <c r="AO1421" s="301"/>
      <c r="AP1421" s="301"/>
      <c r="AQ1421" s="301"/>
      <c r="AR1421" s="301"/>
      <c r="AS1421" s="301"/>
      <c r="AT1421" s="301"/>
      <c r="AU1421" s="301"/>
      <c r="AV1421" s="301"/>
      <c r="AW1421" s="301"/>
      <c r="AX1421" s="301"/>
      <c r="AY1421" s="301"/>
    </row>
    <row r="1422" spans="2:51" s="503" customFormat="1" ht="12" hidden="1" customHeight="1" outlineLevel="1" x14ac:dyDescent="0.3">
      <c r="B1422" s="176"/>
      <c r="C1422" s="709" t="s">
        <v>4326</v>
      </c>
      <c r="D1422" s="710"/>
      <c r="E1422" s="308" t="s">
        <v>4327</v>
      </c>
      <c r="F1422" s="491" t="s">
        <v>2898</v>
      </c>
      <c r="G1422" s="491" t="s">
        <v>2898</v>
      </c>
      <c r="H1422" s="491" t="s">
        <v>2898</v>
      </c>
      <c r="I1422" s="491" t="s">
        <v>2898</v>
      </c>
      <c r="J1422" s="491" t="s">
        <v>2898</v>
      </c>
      <c r="K1422" s="491" t="s">
        <v>2898</v>
      </c>
      <c r="L1422" s="491" t="s">
        <v>2898</v>
      </c>
      <c r="M1422" s="491" t="s">
        <v>2898</v>
      </c>
      <c r="N1422" s="491" t="s">
        <v>2898</v>
      </c>
      <c r="O1422" s="491" t="s">
        <v>2898</v>
      </c>
      <c r="P1422" s="491" t="s">
        <v>2898</v>
      </c>
      <c r="Q1422" s="491" t="s">
        <v>2898</v>
      </c>
      <c r="R1422" s="491" t="s">
        <v>2898</v>
      </c>
      <c r="S1422" s="491" t="s">
        <v>2898</v>
      </c>
      <c r="T1422" s="491" t="s">
        <v>2898</v>
      </c>
      <c r="U1422" s="491" t="s">
        <v>2898</v>
      </c>
      <c r="V1422" s="491" t="s">
        <v>2898</v>
      </c>
      <c r="W1422" s="491" t="s">
        <v>2898</v>
      </c>
      <c r="X1422" s="491" t="s">
        <v>2898</v>
      </c>
      <c r="Y1422" s="491" t="s">
        <v>2898</v>
      </c>
      <c r="Z1422" s="491" t="s">
        <v>2898</v>
      </c>
      <c r="AA1422" s="491" t="s">
        <v>2898</v>
      </c>
      <c r="AB1422" s="491" t="s">
        <v>2898</v>
      </c>
      <c r="AC1422" s="491" t="s">
        <v>2898</v>
      </c>
      <c r="AD1422" s="491" t="s">
        <v>2898</v>
      </c>
      <c r="AE1422" s="491" t="s">
        <v>2898</v>
      </c>
      <c r="AF1422" s="491" t="s">
        <v>2898</v>
      </c>
      <c r="AG1422" s="491" t="s">
        <v>2898</v>
      </c>
      <c r="AH1422" s="491" t="s">
        <v>2898</v>
      </c>
      <c r="AI1422" s="491" t="s">
        <v>2898</v>
      </c>
      <c r="AJ1422" s="491" t="s">
        <v>2898</v>
      </c>
      <c r="AK1422" s="491" t="s">
        <v>2898</v>
      </c>
      <c r="AL1422" s="491" t="s">
        <v>2898</v>
      </c>
      <c r="AM1422" s="491" t="s">
        <v>2898</v>
      </c>
      <c r="AN1422" s="301"/>
      <c r="AO1422" s="301"/>
      <c r="AP1422" s="301"/>
      <c r="AQ1422" s="301"/>
      <c r="AR1422" s="301"/>
      <c r="AS1422" s="301"/>
      <c r="AT1422" s="301"/>
      <c r="AU1422" s="301"/>
      <c r="AV1422" s="301"/>
      <c r="AW1422" s="301"/>
      <c r="AX1422" s="301"/>
      <c r="AY1422" s="301"/>
    </row>
    <row r="1423" spans="2:51" s="503" customFormat="1" ht="12" hidden="1" customHeight="1" outlineLevel="1" x14ac:dyDescent="0.3">
      <c r="B1423" s="176"/>
      <c r="C1423" s="709" t="s">
        <v>4328</v>
      </c>
      <c r="D1423" s="710"/>
      <c r="E1423" s="308" t="s">
        <v>4329</v>
      </c>
      <c r="F1423" s="491" t="s">
        <v>2898</v>
      </c>
      <c r="G1423" s="491" t="s">
        <v>2898</v>
      </c>
      <c r="H1423" s="491" t="s">
        <v>2898</v>
      </c>
      <c r="I1423" s="491" t="s">
        <v>2898</v>
      </c>
      <c r="J1423" s="491" t="s">
        <v>2898</v>
      </c>
      <c r="K1423" s="491" t="s">
        <v>2898</v>
      </c>
      <c r="L1423" s="491" t="s">
        <v>2898</v>
      </c>
      <c r="M1423" s="491" t="s">
        <v>2898</v>
      </c>
      <c r="N1423" s="491" t="s">
        <v>2898</v>
      </c>
      <c r="O1423" s="491" t="s">
        <v>2898</v>
      </c>
      <c r="P1423" s="491" t="s">
        <v>2898</v>
      </c>
      <c r="Q1423" s="491" t="s">
        <v>2898</v>
      </c>
      <c r="R1423" s="491" t="s">
        <v>2898</v>
      </c>
      <c r="S1423" s="491" t="s">
        <v>2898</v>
      </c>
      <c r="T1423" s="491" t="s">
        <v>2898</v>
      </c>
      <c r="U1423" s="491" t="s">
        <v>2898</v>
      </c>
      <c r="V1423" s="491" t="s">
        <v>2898</v>
      </c>
      <c r="W1423" s="491" t="s">
        <v>2898</v>
      </c>
      <c r="X1423" s="491" t="s">
        <v>2898</v>
      </c>
      <c r="Y1423" s="491" t="s">
        <v>2898</v>
      </c>
      <c r="Z1423" s="491" t="s">
        <v>2898</v>
      </c>
      <c r="AA1423" s="491" t="s">
        <v>2898</v>
      </c>
      <c r="AB1423" s="491" t="s">
        <v>2898</v>
      </c>
      <c r="AC1423" s="491" t="s">
        <v>2898</v>
      </c>
      <c r="AD1423" s="491" t="s">
        <v>2898</v>
      </c>
      <c r="AE1423" s="491" t="s">
        <v>2898</v>
      </c>
      <c r="AF1423" s="491" t="s">
        <v>2898</v>
      </c>
      <c r="AG1423" s="491" t="s">
        <v>2898</v>
      </c>
      <c r="AH1423" s="491" t="s">
        <v>2898</v>
      </c>
      <c r="AI1423" s="491" t="s">
        <v>2898</v>
      </c>
      <c r="AJ1423" s="491" t="s">
        <v>2898</v>
      </c>
      <c r="AK1423" s="491" t="s">
        <v>2898</v>
      </c>
      <c r="AL1423" s="491" t="s">
        <v>2898</v>
      </c>
      <c r="AM1423" s="491" t="s">
        <v>2898</v>
      </c>
      <c r="AN1423" s="301"/>
      <c r="AO1423" s="301"/>
      <c r="AP1423" s="301"/>
      <c r="AQ1423" s="301"/>
      <c r="AR1423" s="301"/>
      <c r="AS1423" s="301"/>
      <c r="AT1423" s="301"/>
      <c r="AU1423" s="301"/>
      <c r="AV1423" s="301"/>
      <c r="AW1423" s="301"/>
      <c r="AX1423" s="301"/>
      <c r="AY1423" s="301"/>
    </row>
    <row r="1424" spans="2:51" s="503" customFormat="1" ht="12" hidden="1" customHeight="1" outlineLevel="1" x14ac:dyDescent="0.3">
      <c r="B1424" s="176"/>
      <c r="C1424" s="709" t="s">
        <v>4330</v>
      </c>
      <c r="D1424" s="710"/>
      <c r="E1424" s="308" t="s">
        <v>4331</v>
      </c>
      <c r="F1424" s="491" t="s">
        <v>2898</v>
      </c>
      <c r="G1424" s="491" t="s">
        <v>2898</v>
      </c>
      <c r="H1424" s="491" t="s">
        <v>2898</v>
      </c>
      <c r="I1424" s="491" t="s">
        <v>2898</v>
      </c>
      <c r="J1424" s="491" t="s">
        <v>2898</v>
      </c>
      <c r="K1424" s="491" t="s">
        <v>2898</v>
      </c>
      <c r="L1424" s="491" t="s">
        <v>2898</v>
      </c>
      <c r="M1424" s="491" t="s">
        <v>2898</v>
      </c>
      <c r="N1424" s="491" t="s">
        <v>2898</v>
      </c>
      <c r="O1424" s="491" t="s">
        <v>2898</v>
      </c>
      <c r="P1424" s="491" t="s">
        <v>2898</v>
      </c>
      <c r="Q1424" s="491" t="s">
        <v>2898</v>
      </c>
      <c r="R1424" s="491" t="s">
        <v>2898</v>
      </c>
      <c r="S1424" s="491" t="s">
        <v>2898</v>
      </c>
      <c r="T1424" s="491" t="s">
        <v>2898</v>
      </c>
      <c r="U1424" s="491" t="s">
        <v>2898</v>
      </c>
      <c r="V1424" s="491" t="s">
        <v>2898</v>
      </c>
      <c r="W1424" s="491" t="s">
        <v>2898</v>
      </c>
      <c r="X1424" s="491" t="s">
        <v>2898</v>
      </c>
      <c r="Y1424" s="491" t="s">
        <v>2898</v>
      </c>
      <c r="Z1424" s="491" t="s">
        <v>2898</v>
      </c>
      <c r="AA1424" s="491" t="s">
        <v>2898</v>
      </c>
      <c r="AB1424" s="491" t="s">
        <v>2898</v>
      </c>
      <c r="AC1424" s="491" t="s">
        <v>2898</v>
      </c>
      <c r="AD1424" s="491" t="s">
        <v>2898</v>
      </c>
      <c r="AE1424" s="491" t="s">
        <v>2898</v>
      </c>
      <c r="AF1424" s="491" t="s">
        <v>2898</v>
      </c>
      <c r="AG1424" s="491" t="s">
        <v>2898</v>
      </c>
      <c r="AH1424" s="491" t="s">
        <v>2898</v>
      </c>
      <c r="AI1424" s="491" t="s">
        <v>2898</v>
      </c>
      <c r="AJ1424" s="491" t="s">
        <v>2898</v>
      </c>
      <c r="AK1424" s="491" t="s">
        <v>2898</v>
      </c>
      <c r="AL1424" s="491" t="s">
        <v>2898</v>
      </c>
      <c r="AM1424" s="491" t="s">
        <v>2898</v>
      </c>
      <c r="AN1424" s="301"/>
      <c r="AO1424" s="301"/>
      <c r="AP1424" s="301"/>
      <c r="AQ1424" s="301"/>
      <c r="AR1424" s="301"/>
      <c r="AS1424" s="301"/>
      <c r="AT1424" s="301"/>
      <c r="AU1424" s="301"/>
      <c r="AV1424" s="301"/>
      <c r="AW1424" s="301"/>
      <c r="AX1424" s="301"/>
      <c r="AY1424" s="301"/>
    </row>
    <row r="1425" spans="2:51" s="503" customFormat="1" ht="12" hidden="1" customHeight="1" outlineLevel="1" x14ac:dyDescent="0.3">
      <c r="B1425" s="176"/>
      <c r="C1425" s="709"/>
      <c r="D1425" s="710"/>
      <c r="E1425" s="518"/>
      <c r="F1425" s="518"/>
      <c r="G1425" s="518"/>
      <c r="H1425" s="518"/>
      <c r="I1425" s="518"/>
      <c r="J1425" s="518"/>
      <c r="K1425" s="518"/>
      <c r="L1425" s="518"/>
      <c r="M1425" s="518"/>
      <c r="N1425" s="518"/>
      <c r="O1425" s="518"/>
      <c r="P1425" s="518"/>
      <c r="Q1425" s="518"/>
      <c r="R1425" s="518"/>
      <c r="S1425" s="518"/>
      <c r="T1425" s="518"/>
      <c r="U1425" s="518"/>
      <c r="V1425" s="518"/>
      <c r="W1425" s="518"/>
      <c r="X1425" s="518"/>
      <c r="Y1425" s="518"/>
      <c r="Z1425" s="518"/>
      <c r="AA1425" s="518"/>
      <c r="AB1425" s="518"/>
      <c r="AC1425" s="518"/>
      <c r="AD1425" s="518"/>
      <c r="AE1425" s="518"/>
      <c r="AF1425" s="518"/>
      <c r="AG1425" s="518"/>
      <c r="AH1425" s="518"/>
      <c r="AI1425" s="518"/>
      <c r="AJ1425" s="518"/>
      <c r="AK1425" s="518"/>
      <c r="AL1425" s="518"/>
      <c r="AM1425" s="518"/>
      <c r="AN1425" s="301"/>
      <c r="AO1425" s="301"/>
      <c r="AP1425" s="301"/>
      <c r="AQ1425" s="301"/>
      <c r="AR1425" s="301"/>
      <c r="AS1425" s="301"/>
      <c r="AT1425" s="301"/>
      <c r="AU1425" s="301"/>
      <c r="AV1425" s="301"/>
      <c r="AW1425" s="301"/>
      <c r="AX1425" s="301"/>
      <c r="AY1425" s="301"/>
    </row>
    <row r="1426" spans="2:51" s="503" customFormat="1" ht="12" customHeight="1" collapsed="1" x14ac:dyDescent="0.3">
      <c r="B1426" s="667" t="s">
        <v>2992</v>
      </c>
      <c r="C1426" s="712"/>
      <c r="D1426" s="711"/>
      <c r="E1426" s="518"/>
      <c r="F1426" s="711"/>
      <c r="G1426" s="711"/>
      <c r="H1426" s="711"/>
      <c r="I1426" s="711"/>
      <c r="J1426" s="711"/>
      <c r="K1426" s="711"/>
      <c r="L1426" s="711"/>
      <c r="M1426" s="711"/>
      <c r="N1426" s="711"/>
      <c r="O1426" s="711"/>
      <c r="P1426" s="711"/>
      <c r="Q1426" s="711"/>
      <c r="R1426" s="711"/>
      <c r="S1426" s="711"/>
      <c r="T1426" s="711"/>
      <c r="U1426" s="711"/>
      <c r="V1426" s="711"/>
      <c r="W1426" s="711"/>
      <c r="X1426" s="711"/>
      <c r="Y1426" s="711"/>
      <c r="Z1426" s="711"/>
      <c r="AA1426" s="711"/>
      <c r="AB1426" s="711"/>
      <c r="AC1426" s="711"/>
      <c r="AD1426" s="711"/>
      <c r="AE1426" s="711"/>
      <c r="AF1426" s="711"/>
      <c r="AG1426" s="711"/>
      <c r="AH1426" s="711"/>
      <c r="AI1426" s="711"/>
      <c r="AJ1426" s="711"/>
      <c r="AK1426" s="711"/>
      <c r="AL1426" s="711"/>
      <c r="AM1426" s="711"/>
      <c r="AN1426" s="301"/>
      <c r="AO1426" s="301"/>
      <c r="AP1426" s="301"/>
      <c r="AQ1426" s="301"/>
      <c r="AR1426" s="301"/>
      <c r="AS1426" s="301"/>
      <c r="AT1426" s="301"/>
      <c r="AU1426" s="301"/>
      <c r="AV1426" s="301"/>
      <c r="AW1426" s="301"/>
      <c r="AX1426" s="301"/>
      <c r="AY1426" s="301"/>
    </row>
    <row r="1427" spans="2:51" s="503" customFormat="1" ht="12" customHeight="1" x14ac:dyDescent="0.3">
      <c r="B1427" s="301"/>
      <c r="C1427" s="712"/>
      <c r="D1427" s="711"/>
      <c r="E1427" s="493"/>
      <c r="F1427" s="494" t="s">
        <v>233</v>
      </c>
      <c r="G1427" s="494" t="s">
        <v>234</v>
      </c>
      <c r="H1427" s="494" t="s">
        <v>235</v>
      </c>
      <c r="I1427" s="494" t="s">
        <v>236</v>
      </c>
      <c r="J1427" s="494" t="s">
        <v>237</v>
      </c>
      <c r="K1427" s="494" t="s">
        <v>238</v>
      </c>
      <c r="L1427" s="494" t="s">
        <v>239</v>
      </c>
      <c r="M1427" s="494" t="s">
        <v>240</v>
      </c>
      <c r="N1427" s="494" t="s">
        <v>241</v>
      </c>
      <c r="O1427" s="494" t="s">
        <v>242</v>
      </c>
      <c r="P1427" s="494" t="s">
        <v>243</v>
      </c>
      <c r="Q1427" s="494" t="s">
        <v>244</v>
      </c>
      <c r="R1427" s="494" t="s">
        <v>245</v>
      </c>
      <c r="S1427" s="494" t="s">
        <v>246</v>
      </c>
      <c r="T1427" s="494" t="s">
        <v>247</v>
      </c>
      <c r="U1427" s="494" t="s">
        <v>248</v>
      </c>
      <c r="V1427" s="494" t="s">
        <v>249</v>
      </c>
      <c r="W1427" s="494" t="s">
        <v>250</v>
      </c>
      <c r="X1427" s="494" t="s">
        <v>251</v>
      </c>
      <c r="Y1427" s="494" t="s">
        <v>252</v>
      </c>
      <c r="Z1427" s="494" t="s">
        <v>253</v>
      </c>
      <c r="AA1427" s="494" t="s">
        <v>254</v>
      </c>
      <c r="AB1427" s="494" t="s">
        <v>255</v>
      </c>
      <c r="AC1427" s="494" t="s">
        <v>256</v>
      </c>
      <c r="AD1427" s="494" t="s">
        <v>257</v>
      </c>
      <c r="AE1427" s="494" t="s">
        <v>258</v>
      </c>
      <c r="AF1427" s="494" t="s">
        <v>259</v>
      </c>
      <c r="AG1427" s="494" t="s">
        <v>260</v>
      </c>
      <c r="AH1427" s="494" t="s">
        <v>261</v>
      </c>
      <c r="AI1427" s="494" t="s">
        <v>262</v>
      </c>
      <c r="AJ1427" s="494" t="s">
        <v>263</v>
      </c>
      <c r="AK1427" s="494" t="s">
        <v>264</v>
      </c>
      <c r="AL1427" s="494" t="s">
        <v>265</v>
      </c>
      <c r="AM1427" s="494" t="s">
        <v>266</v>
      </c>
      <c r="AN1427" s="301"/>
      <c r="AO1427" s="301"/>
      <c r="AP1427" s="301"/>
      <c r="AQ1427" s="301"/>
      <c r="AR1427" s="301"/>
      <c r="AS1427" s="301"/>
      <c r="AT1427" s="301"/>
      <c r="AU1427" s="301"/>
      <c r="AV1427" s="301"/>
      <c r="AW1427" s="301"/>
      <c r="AX1427" s="301"/>
      <c r="AY1427" s="301"/>
    </row>
    <row r="1428" spans="2:51" s="503" customFormat="1" ht="12" hidden="1" customHeight="1" outlineLevel="1" x14ac:dyDescent="0.3">
      <c r="B1428" s="301"/>
      <c r="C1428" s="709"/>
      <c r="D1428" s="710"/>
      <c r="E1428" s="308"/>
      <c r="F1428" s="491"/>
      <c r="G1428" s="491"/>
      <c r="H1428" s="491"/>
      <c r="I1428" s="491"/>
      <c r="J1428" s="491"/>
      <c r="K1428" s="491"/>
      <c r="L1428" s="491"/>
      <c r="M1428" s="491"/>
      <c r="N1428" s="491"/>
      <c r="O1428" s="491"/>
      <c r="P1428" s="491"/>
      <c r="Q1428" s="491"/>
      <c r="R1428" s="491"/>
      <c r="S1428" s="491"/>
      <c r="T1428" s="491"/>
      <c r="U1428" s="491"/>
      <c r="V1428" s="491"/>
      <c r="W1428" s="491"/>
      <c r="X1428" s="491"/>
      <c r="Y1428" s="491"/>
      <c r="Z1428" s="491"/>
      <c r="AA1428" s="491"/>
      <c r="AB1428" s="491"/>
      <c r="AC1428" s="491"/>
      <c r="AD1428" s="491"/>
      <c r="AE1428" s="491"/>
      <c r="AF1428" s="491"/>
      <c r="AG1428" s="491"/>
      <c r="AH1428" s="491"/>
      <c r="AI1428" s="491"/>
      <c r="AJ1428" s="491"/>
      <c r="AK1428" s="491"/>
      <c r="AL1428" s="491"/>
      <c r="AM1428" s="491"/>
      <c r="AN1428" s="301"/>
      <c r="AO1428" s="301"/>
      <c r="AP1428" s="301"/>
      <c r="AQ1428" s="301"/>
      <c r="AR1428" s="301"/>
      <c r="AS1428" s="301"/>
      <c r="AT1428" s="301"/>
      <c r="AU1428" s="301"/>
      <c r="AV1428" s="301"/>
      <c r="AW1428" s="301"/>
      <c r="AX1428" s="301"/>
      <c r="AY1428" s="301"/>
    </row>
    <row r="1429" spans="2:51" s="503" customFormat="1" ht="12" hidden="1" customHeight="1" outlineLevel="1" x14ac:dyDescent="0.3">
      <c r="B1429" s="207" t="s">
        <v>758</v>
      </c>
      <c r="C1429" s="713" t="s">
        <v>4332</v>
      </c>
      <c r="D1429" s="710"/>
      <c r="E1429" s="308" t="s">
        <v>4333</v>
      </c>
      <c r="F1429" s="491" t="s">
        <v>2898</v>
      </c>
      <c r="G1429" s="491" t="s">
        <v>2898</v>
      </c>
      <c r="H1429" s="491" t="s">
        <v>2898</v>
      </c>
      <c r="I1429" s="491" t="s">
        <v>2898</v>
      </c>
      <c r="J1429" s="491" t="s">
        <v>2898</v>
      </c>
      <c r="K1429" s="491" t="s">
        <v>2898</v>
      </c>
      <c r="L1429" s="491" t="s">
        <v>2898</v>
      </c>
      <c r="M1429" s="491" t="s">
        <v>2898</v>
      </c>
      <c r="N1429" s="491" t="s">
        <v>2898</v>
      </c>
      <c r="O1429" s="491" t="s">
        <v>2898</v>
      </c>
      <c r="P1429" s="491" t="s">
        <v>2898</v>
      </c>
      <c r="Q1429" s="491" t="s">
        <v>2898</v>
      </c>
      <c r="R1429" s="491" t="s">
        <v>2898</v>
      </c>
      <c r="S1429" s="491" t="s">
        <v>2898</v>
      </c>
      <c r="T1429" s="491" t="s">
        <v>2898</v>
      </c>
      <c r="U1429" s="491" t="s">
        <v>2898</v>
      </c>
      <c r="V1429" s="491" t="s">
        <v>2898</v>
      </c>
      <c r="W1429" s="491" t="s">
        <v>2898</v>
      </c>
      <c r="X1429" s="491" t="s">
        <v>2898</v>
      </c>
      <c r="Y1429" s="491" t="s">
        <v>2898</v>
      </c>
      <c r="Z1429" s="491" t="s">
        <v>2898</v>
      </c>
      <c r="AA1429" s="491" t="s">
        <v>2898</v>
      </c>
      <c r="AB1429" s="491" t="s">
        <v>2898</v>
      </c>
      <c r="AC1429" s="491" t="s">
        <v>2898</v>
      </c>
      <c r="AD1429" s="491" t="s">
        <v>2898</v>
      </c>
      <c r="AE1429" s="491" t="s">
        <v>2898</v>
      </c>
      <c r="AF1429" s="491" t="s">
        <v>2898</v>
      </c>
      <c r="AG1429" s="491" t="s">
        <v>2898</v>
      </c>
      <c r="AH1429" s="491" t="s">
        <v>2898</v>
      </c>
      <c r="AI1429" s="491" t="s">
        <v>2898</v>
      </c>
      <c r="AJ1429" s="491" t="s">
        <v>2898</v>
      </c>
      <c r="AK1429" s="491" t="s">
        <v>2898</v>
      </c>
      <c r="AL1429" s="491" t="s">
        <v>2898</v>
      </c>
      <c r="AM1429" s="491" t="s">
        <v>2898</v>
      </c>
      <c r="AN1429" s="301"/>
      <c r="AO1429" s="301"/>
      <c r="AP1429" s="301"/>
      <c r="AQ1429" s="301"/>
      <c r="AR1429" s="301"/>
      <c r="AS1429" s="301"/>
      <c r="AT1429" s="301"/>
      <c r="AU1429" s="301"/>
      <c r="AV1429" s="301"/>
      <c r="AW1429" s="301"/>
      <c r="AX1429" s="301"/>
      <c r="AY1429" s="301"/>
    </row>
    <row r="1430" spans="2:51" s="503" customFormat="1" ht="12" hidden="1" customHeight="1" outlineLevel="1" x14ac:dyDescent="0.3">
      <c r="B1430" s="207" t="s">
        <v>759</v>
      </c>
      <c r="C1430" s="713" t="s">
        <v>4334</v>
      </c>
      <c r="D1430" s="710"/>
      <c r="E1430" s="308" t="s">
        <v>4335</v>
      </c>
      <c r="F1430" s="491" t="s">
        <v>2898</v>
      </c>
      <c r="G1430" s="491" t="s">
        <v>2898</v>
      </c>
      <c r="H1430" s="491" t="s">
        <v>2898</v>
      </c>
      <c r="I1430" s="491" t="s">
        <v>2898</v>
      </c>
      <c r="J1430" s="491" t="s">
        <v>2898</v>
      </c>
      <c r="K1430" s="491" t="s">
        <v>2898</v>
      </c>
      <c r="L1430" s="491" t="s">
        <v>2898</v>
      </c>
      <c r="M1430" s="491" t="s">
        <v>2898</v>
      </c>
      <c r="N1430" s="491" t="s">
        <v>2898</v>
      </c>
      <c r="O1430" s="491" t="s">
        <v>2898</v>
      </c>
      <c r="P1430" s="491" t="s">
        <v>2898</v>
      </c>
      <c r="Q1430" s="491" t="s">
        <v>2898</v>
      </c>
      <c r="R1430" s="491" t="s">
        <v>2898</v>
      </c>
      <c r="S1430" s="491" t="s">
        <v>2898</v>
      </c>
      <c r="T1430" s="491" t="s">
        <v>2898</v>
      </c>
      <c r="U1430" s="491" t="s">
        <v>2898</v>
      </c>
      <c r="V1430" s="491" t="s">
        <v>2898</v>
      </c>
      <c r="W1430" s="491" t="s">
        <v>2898</v>
      </c>
      <c r="X1430" s="491" t="s">
        <v>2898</v>
      </c>
      <c r="Y1430" s="491" t="s">
        <v>2898</v>
      </c>
      <c r="Z1430" s="491" t="s">
        <v>2898</v>
      </c>
      <c r="AA1430" s="491" t="s">
        <v>2898</v>
      </c>
      <c r="AB1430" s="491" t="s">
        <v>2898</v>
      </c>
      <c r="AC1430" s="491" t="s">
        <v>2898</v>
      </c>
      <c r="AD1430" s="491" t="s">
        <v>2898</v>
      </c>
      <c r="AE1430" s="491" t="s">
        <v>2898</v>
      </c>
      <c r="AF1430" s="491" t="s">
        <v>2898</v>
      </c>
      <c r="AG1430" s="491" t="s">
        <v>2898</v>
      </c>
      <c r="AH1430" s="491" t="s">
        <v>2898</v>
      </c>
      <c r="AI1430" s="491" t="s">
        <v>2898</v>
      </c>
      <c r="AJ1430" s="491" t="s">
        <v>2898</v>
      </c>
      <c r="AK1430" s="491" t="s">
        <v>2898</v>
      </c>
      <c r="AL1430" s="491" t="s">
        <v>2898</v>
      </c>
      <c r="AM1430" s="491" t="s">
        <v>2898</v>
      </c>
      <c r="AN1430" s="301"/>
      <c r="AO1430" s="301"/>
      <c r="AP1430" s="301"/>
      <c r="AQ1430" s="301"/>
      <c r="AR1430" s="301"/>
      <c r="AS1430" s="301"/>
      <c r="AT1430" s="301"/>
      <c r="AU1430" s="301"/>
      <c r="AV1430" s="301"/>
      <c r="AW1430" s="301"/>
      <c r="AX1430" s="301"/>
      <c r="AY1430" s="301"/>
    </row>
    <row r="1431" spans="2:51" s="503" customFormat="1" ht="12" hidden="1" customHeight="1" outlineLevel="1" x14ac:dyDescent="0.3">
      <c r="B1431" s="207" t="s">
        <v>760</v>
      </c>
      <c r="C1431" s="713" t="s">
        <v>4336</v>
      </c>
      <c r="D1431" s="710"/>
      <c r="E1431" s="308" t="s">
        <v>4337</v>
      </c>
      <c r="F1431" s="491" t="s">
        <v>2898</v>
      </c>
      <c r="G1431" s="491" t="s">
        <v>2898</v>
      </c>
      <c r="H1431" s="491" t="s">
        <v>2898</v>
      </c>
      <c r="I1431" s="491" t="s">
        <v>2898</v>
      </c>
      <c r="J1431" s="491" t="s">
        <v>2898</v>
      </c>
      <c r="K1431" s="491" t="s">
        <v>2898</v>
      </c>
      <c r="L1431" s="491" t="s">
        <v>2898</v>
      </c>
      <c r="M1431" s="491" t="s">
        <v>2898</v>
      </c>
      <c r="N1431" s="491" t="s">
        <v>2898</v>
      </c>
      <c r="O1431" s="491" t="s">
        <v>2898</v>
      </c>
      <c r="P1431" s="491" t="s">
        <v>2898</v>
      </c>
      <c r="Q1431" s="491" t="s">
        <v>2898</v>
      </c>
      <c r="R1431" s="491" t="s">
        <v>2898</v>
      </c>
      <c r="S1431" s="491" t="s">
        <v>2898</v>
      </c>
      <c r="T1431" s="491" t="s">
        <v>2898</v>
      </c>
      <c r="U1431" s="491" t="s">
        <v>2898</v>
      </c>
      <c r="V1431" s="491" t="s">
        <v>2898</v>
      </c>
      <c r="W1431" s="491" t="s">
        <v>2898</v>
      </c>
      <c r="X1431" s="491" t="s">
        <v>2898</v>
      </c>
      <c r="Y1431" s="491" t="s">
        <v>2898</v>
      </c>
      <c r="Z1431" s="491" t="s">
        <v>2898</v>
      </c>
      <c r="AA1431" s="491" t="s">
        <v>2898</v>
      </c>
      <c r="AB1431" s="491" t="s">
        <v>2898</v>
      </c>
      <c r="AC1431" s="491" t="s">
        <v>2898</v>
      </c>
      <c r="AD1431" s="491" t="s">
        <v>2898</v>
      </c>
      <c r="AE1431" s="491" t="s">
        <v>2898</v>
      </c>
      <c r="AF1431" s="491" t="s">
        <v>2898</v>
      </c>
      <c r="AG1431" s="491" t="s">
        <v>2898</v>
      </c>
      <c r="AH1431" s="491" t="s">
        <v>2898</v>
      </c>
      <c r="AI1431" s="491" t="s">
        <v>2898</v>
      </c>
      <c r="AJ1431" s="491" t="s">
        <v>2898</v>
      </c>
      <c r="AK1431" s="491" t="s">
        <v>2898</v>
      </c>
      <c r="AL1431" s="491" t="s">
        <v>2898</v>
      </c>
      <c r="AM1431" s="491" t="s">
        <v>2898</v>
      </c>
      <c r="AN1431" s="301"/>
      <c r="AO1431" s="301"/>
      <c r="AP1431" s="301"/>
      <c r="AQ1431" s="301"/>
      <c r="AR1431" s="301"/>
      <c r="AS1431" s="301"/>
      <c r="AT1431" s="301"/>
      <c r="AU1431" s="301"/>
      <c r="AV1431" s="301"/>
      <c r="AW1431" s="301"/>
      <c r="AX1431" s="301"/>
      <c r="AY1431" s="301"/>
    </row>
    <row r="1432" spans="2:51" s="503" customFormat="1" ht="12" hidden="1" customHeight="1" outlineLevel="1" x14ac:dyDescent="0.3">
      <c r="B1432" s="207" t="s">
        <v>761</v>
      </c>
      <c r="C1432" s="713" t="s">
        <v>4338</v>
      </c>
      <c r="D1432" s="710"/>
      <c r="E1432" s="308" t="s">
        <v>4339</v>
      </c>
      <c r="F1432" s="491" t="s">
        <v>2898</v>
      </c>
      <c r="G1432" s="491" t="s">
        <v>2898</v>
      </c>
      <c r="H1432" s="491" t="s">
        <v>2898</v>
      </c>
      <c r="I1432" s="491" t="s">
        <v>2898</v>
      </c>
      <c r="J1432" s="491" t="s">
        <v>2898</v>
      </c>
      <c r="K1432" s="491" t="s">
        <v>2898</v>
      </c>
      <c r="L1432" s="491" t="s">
        <v>2898</v>
      </c>
      <c r="M1432" s="491" t="s">
        <v>2898</v>
      </c>
      <c r="N1432" s="491" t="s">
        <v>2898</v>
      </c>
      <c r="O1432" s="491" t="s">
        <v>2898</v>
      </c>
      <c r="P1432" s="491" t="s">
        <v>2898</v>
      </c>
      <c r="Q1432" s="491" t="s">
        <v>2898</v>
      </c>
      <c r="R1432" s="491" t="s">
        <v>2898</v>
      </c>
      <c r="S1432" s="491" t="s">
        <v>2898</v>
      </c>
      <c r="T1432" s="491" t="s">
        <v>2898</v>
      </c>
      <c r="U1432" s="491" t="s">
        <v>2898</v>
      </c>
      <c r="V1432" s="491" t="s">
        <v>2898</v>
      </c>
      <c r="W1432" s="491" t="s">
        <v>2898</v>
      </c>
      <c r="X1432" s="491" t="s">
        <v>2898</v>
      </c>
      <c r="Y1432" s="491" t="s">
        <v>2898</v>
      </c>
      <c r="Z1432" s="491" t="s">
        <v>2898</v>
      </c>
      <c r="AA1432" s="491" t="s">
        <v>2898</v>
      </c>
      <c r="AB1432" s="491" t="s">
        <v>2898</v>
      </c>
      <c r="AC1432" s="491" t="s">
        <v>2898</v>
      </c>
      <c r="AD1432" s="491" t="s">
        <v>2898</v>
      </c>
      <c r="AE1432" s="491" t="s">
        <v>2898</v>
      </c>
      <c r="AF1432" s="491" t="s">
        <v>2898</v>
      </c>
      <c r="AG1432" s="491" t="s">
        <v>2898</v>
      </c>
      <c r="AH1432" s="491" t="s">
        <v>2898</v>
      </c>
      <c r="AI1432" s="491" t="s">
        <v>2898</v>
      </c>
      <c r="AJ1432" s="491" t="s">
        <v>2898</v>
      </c>
      <c r="AK1432" s="491" t="s">
        <v>2898</v>
      </c>
      <c r="AL1432" s="491" t="s">
        <v>2898</v>
      </c>
      <c r="AM1432" s="491" t="s">
        <v>2898</v>
      </c>
      <c r="AN1432" s="301"/>
      <c r="AO1432" s="301"/>
      <c r="AP1432" s="301"/>
      <c r="AQ1432" s="301"/>
      <c r="AR1432" s="301"/>
      <c r="AS1432" s="301"/>
      <c r="AT1432" s="301"/>
      <c r="AU1432" s="301"/>
      <c r="AV1432" s="301"/>
      <c r="AW1432" s="301"/>
      <c r="AX1432" s="301"/>
      <c r="AY1432" s="301"/>
    </row>
    <row r="1433" spans="2:51" s="503" customFormat="1" ht="12" hidden="1" customHeight="1" outlineLevel="1" x14ac:dyDescent="0.3">
      <c r="B1433" s="207" t="s">
        <v>762</v>
      </c>
      <c r="C1433" s="713" t="s">
        <v>4340</v>
      </c>
      <c r="D1433" s="710"/>
      <c r="E1433" s="308" t="s">
        <v>4341</v>
      </c>
      <c r="F1433" s="491" t="s">
        <v>2898</v>
      </c>
      <c r="G1433" s="491" t="s">
        <v>2898</v>
      </c>
      <c r="H1433" s="491" t="s">
        <v>2898</v>
      </c>
      <c r="I1433" s="491" t="s">
        <v>2898</v>
      </c>
      <c r="J1433" s="491" t="s">
        <v>2898</v>
      </c>
      <c r="K1433" s="491" t="s">
        <v>2898</v>
      </c>
      <c r="L1433" s="491" t="s">
        <v>2898</v>
      </c>
      <c r="M1433" s="491" t="s">
        <v>2898</v>
      </c>
      <c r="N1433" s="491" t="s">
        <v>2898</v>
      </c>
      <c r="O1433" s="491" t="s">
        <v>2898</v>
      </c>
      <c r="P1433" s="491" t="s">
        <v>2898</v>
      </c>
      <c r="Q1433" s="491" t="s">
        <v>2898</v>
      </c>
      <c r="R1433" s="491" t="s">
        <v>2898</v>
      </c>
      <c r="S1433" s="491" t="s">
        <v>2898</v>
      </c>
      <c r="T1433" s="491" t="s">
        <v>2898</v>
      </c>
      <c r="U1433" s="491" t="s">
        <v>2898</v>
      </c>
      <c r="V1433" s="491" t="s">
        <v>2898</v>
      </c>
      <c r="W1433" s="491" t="s">
        <v>2898</v>
      </c>
      <c r="X1433" s="491" t="s">
        <v>2898</v>
      </c>
      <c r="Y1433" s="491" t="s">
        <v>2898</v>
      </c>
      <c r="Z1433" s="491" t="s">
        <v>2898</v>
      </c>
      <c r="AA1433" s="491" t="s">
        <v>2898</v>
      </c>
      <c r="AB1433" s="491" t="s">
        <v>2898</v>
      </c>
      <c r="AC1433" s="491" t="s">
        <v>2898</v>
      </c>
      <c r="AD1433" s="491" t="s">
        <v>2898</v>
      </c>
      <c r="AE1433" s="491" t="s">
        <v>2898</v>
      </c>
      <c r="AF1433" s="491" t="s">
        <v>2898</v>
      </c>
      <c r="AG1433" s="491" t="s">
        <v>2898</v>
      </c>
      <c r="AH1433" s="491" t="s">
        <v>2898</v>
      </c>
      <c r="AI1433" s="491" t="s">
        <v>2898</v>
      </c>
      <c r="AJ1433" s="491" t="s">
        <v>2898</v>
      </c>
      <c r="AK1433" s="491" t="s">
        <v>2898</v>
      </c>
      <c r="AL1433" s="491" t="s">
        <v>2898</v>
      </c>
      <c r="AM1433" s="491" t="s">
        <v>2898</v>
      </c>
      <c r="AN1433" s="301"/>
      <c r="AO1433" s="301"/>
      <c r="AP1433" s="301"/>
      <c r="AQ1433" s="301"/>
      <c r="AR1433" s="301"/>
      <c r="AS1433" s="301"/>
      <c r="AT1433" s="301"/>
      <c r="AU1433" s="301"/>
      <c r="AV1433" s="301"/>
      <c r="AW1433" s="301"/>
      <c r="AX1433" s="301"/>
      <c r="AY1433" s="301"/>
    </row>
    <row r="1434" spans="2:51" s="503" customFormat="1" ht="12" hidden="1" customHeight="1" outlineLevel="1" x14ac:dyDescent="0.3">
      <c r="B1434" s="207" t="s">
        <v>785</v>
      </c>
      <c r="C1434" s="713" t="s">
        <v>4342</v>
      </c>
      <c r="D1434" s="710"/>
      <c r="E1434" s="308" t="s">
        <v>4343</v>
      </c>
      <c r="F1434" s="491" t="s">
        <v>2898</v>
      </c>
      <c r="G1434" s="491" t="s">
        <v>2898</v>
      </c>
      <c r="H1434" s="491" t="s">
        <v>2898</v>
      </c>
      <c r="I1434" s="491" t="s">
        <v>2898</v>
      </c>
      <c r="J1434" s="491" t="s">
        <v>2898</v>
      </c>
      <c r="K1434" s="491" t="s">
        <v>2898</v>
      </c>
      <c r="L1434" s="491" t="s">
        <v>2898</v>
      </c>
      <c r="M1434" s="491" t="s">
        <v>2898</v>
      </c>
      <c r="N1434" s="491" t="s">
        <v>2898</v>
      </c>
      <c r="O1434" s="491" t="s">
        <v>2898</v>
      </c>
      <c r="P1434" s="491" t="s">
        <v>2898</v>
      </c>
      <c r="Q1434" s="491" t="s">
        <v>2898</v>
      </c>
      <c r="R1434" s="491" t="s">
        <v>2898</v>
      </c>
      <c r="S1434" s="491" t="s">
        <v>2898</v>
      </c>
      <c r="T1434" s="491" t="s">
        <v>2898</v>
      </c>
      <c r="U1434" s="491" t="s">
        <v>2898</v>
      </c>
      <c r="V1434" s="491" t="s">
        <v>2898</v>
      </c>
      <c r="W1434" s="491" t="s">
        <v>2898</v>
      </c>
      <c r="X1434" s="491" t="s">
        <v>2898</v>
      </c>
      <c r="Y1434" s="491" t="s">
        <v>2898</v>
      </c>
      <c r="Z1434" s="491" t="s">
        <v>2898</v>
      </c>
      <c r="AA1434" s="491" t="s">
        <v>2898</v>
      </c>
      <c r="AB1434" s="491" t="s">
        <v>2898</v>
      </c>
      <c r="AC1434" s="491" t="s">
        <v>2898</v>
      </c>
      <c r="AD1434" s="491" t="s">
        <v>2898</v>
      </c>
      <c r="AE1434" s="491" t="s">
        <v>2898</v>
      </c>
      <c r="AF1434" s="491" t="s">
        <v>2898</v>
      </c>
      <c r="AG1434" s="491" t="s">
        <v>2898</v>
      </c>
      <c r="AH1434" s="491" t="s">
        <v>2898</v>
      </c>
      <c r="AI1434" s="491" t="s">
        <v>2898</v>
      </c>
      <c r="AJ1434" s="491" t="s">
        <v>2898</v>
      </c>
      <c r="AK1434" s="491" t="s">
        <v>2898</v>
      </c>
      <c r="AL1434" s="491" t="s">
        <v>2898</v>
      </c>
      <c r="AM1434" s="491" t="s">
        <v>2898</v>
      </c>
      <c r="AN1434" s="301"/>
      <c r="AO1434" s="301"/>
      <c r="AP1434" s="301"/>
      <c r="AQ1434" s="301"/>
      <c r="AR1434" s="301"/>
      <c r="AS1434" s="301"/>
      <c r="AT1434" s="301"/>
      <c r="AU1434" s="301"/>
      <c r="AV1434" s="301"/>
      <c r="AW1434" s="301"/>
      <c r="AX1434" s="301"/>
      <c r="AY1434" s="301"/>
    </row>
    <row r="1435" spans="2:51" s="503" customFormat="1" ht="12" hidden="1" customHeight="1" outlineLevel="1" x14ac:dyDescent="0.3">
      <c r="B1435" s="207" t="s">
        <v>4344</v>
      </c>
      <c r="C1435" s="713" t="s">
        <v>4345</v>
      </c>
      <c r="D1435" s="710"/>
      <c r="E1435" s="308" t="s">
        <v>4346</v>
      </c>
      <c r="F1435" s="491" t="s">
        <v>2898</v>
      </c>
      <c r="G1435" s="491" t="s">
        <v>2898</v>
      </c>
      <c r="H1435" s="491" t="s">
        <v>2898</v>
      </c>
      <c r="I1435" s="491" t="s">
        <v>2898</v>
      </c>
      <c r="J1435" s="491" t="s">
        <v>2898</v>
      </c>
      <c r="K1435" s="491" t="s">
        <v>2898</v>
      </c>
      <c r="L1435" s="491" t="s">
        <v>2898</v>
      </c>
      <c r="M1435" s="491" t="s">
        <v>2898</v>
      </c>
      <c r="N1435" s="491" t="s">
        <v>2898</v>
      </c>
      <c r="O1435" s="491" t="s">
        <v>2898</v>
      </c>
      <c r="P1435" s="491" t="s">
        <v>2898</v>
      </c>
      <c r="Q1435" s="491" t="s">
        <v>2898</v>
      </c>
      <c r="R1435" s="491" t="s">
        <v>2898</v>
      </c>
      <c r="S1435" s="491" t="s">
        <v>2898</v>
      </c>
      <c r="T1435" s="491" t="s">
        <v>2898</v>
      </c>
      <c r="U1435" s="491" t="s">
        <v>2898</v>
      </c>
      <c r="V1435" s="491" t="s">
        <v>2898</v>
      </c>
      <c r="W1435" s="491" t="s">
        <v>2898</v>
      </c>
      <c r="X1435" s="491" t="s">
        <v>2898</v>
      </c>
      <c r="Y1435" s="491" t="s">
        <v>2898</v>
      </c>
      <c r="Z1435" s="491" t="s">
        <v>2898</v>
      </c>
      <c r="AA1435" s="491" t="s">
        <v>2898</v>
      </c>
      <c r="AB1435" s="491" t="s">
        <v>2898</v>
      </c>
      <c r="AC1435" s="491" t="s">
        <v>2898</v>
      </c>
      <c r="AD1435" s="491" t="s">
        <v>2898</v>
      </c>
      <c r="AE1435" s="491" t="s">
        <v>2898</v>
      </c>
      <c r="AF1435" s="491" t="s">
        <v>2898</v>
      </c>
      <c r="AG1435" s="491" t="s">
        <v>2898</v>
      </c>
      <c r="AH1435" s="491" t="s">
        <v>2898</v>
      </c>
      <c r="AI1435" s="491" t="s">
        <v>2898</v>
      </c>
      <c r="AJ1435" s="491" t="s">
        <v>2898</v>
      </c>
      <c r="AK1435" s="491" t="s">
        <v>2898</v>
      </c>
      <c r="AL1435" s="491" t="s">
        <v>2898</v>
      </c>
      <c r="AM1435" s="491" t="s">
        <v>2898</v>
      </c>
      <c r="AN1435" s="301"/>
      <c r="AO1435" s="301"/>
      <c r="AP1435" s="301"/>
      <c r="AQ1435" s="301"/>
      <c r="AR1435" s="301"/>
      <c r="AS1435" s="301"/>
      <c r="AT1435" s="301"/>
      <c r="AU1435" s="301"/>
      <c r="AV1435" s="301"/>
      <c r="AW1435" s="301"/>
      <c r="AX1435" s="301"/>
      <c r="AY1435" s="301"/>
    </row>
    <row r="1436" spans="2:51" s="503" customFormat="1" ht="12" hidden="1" customHeight="1" outlineLevel="1" x14ac:dyDescent="0.3">
      <c r="B1436" s="207" t="s">
        <v>767</v>
      </c>
      <c r="C1436" s="713" t="s">
        <v>4347</v>
      </c>
      <c r="D1436" s="710"/>
      <c r="E1436" s="308" t="s">
        <v>4348</v>
      </c>
      <c r="F1436" s="491" t="s">
        <v>2898</v>
      </c>
      <c r="G1436" s="491" t="s">
        <v>2898</v>
      </c>
      <c r="H1436" s="491" t="s">
        <v>2898</v>
      </c>
      <c r="I1436" s="491" t="s">
        <v>2898</v>
      </c>
      <c r="J1436" s="491" t="s">
        <v>2898</v>
      </c>
      <c r="K1436" s="491" t="s">
        <v>2898</v>
      </c>
      <c r="L1436" s="491" t="s">
        <v>2898</v>
      </c>
      <c r="M1436" s="491" t="s">
        <v>2898</v>
      </c>
      <c r="N1436" s="491" t="s">
        <v>2898</v>
      </c>
      <c r="O1436" s="491" t="s">
        <v>2898</v>
      </c>
      <c r="P1436" s="491" t="s">
        <v>2898</v>
      </c>
      <c r="Q1436" s="491" t="s">
        <v>2898</v>
      </c>
      <c r="R1436" s="491" t="s">
        <v>2898</v>
      </c>
      <c r="S1436" s="491" t="s">
        <v>2898</v>
      </c>
      <c r="T1436" s="491" t="s">
        <v>2898</v>
      </c>
      <c r="U1436" s="491" t="s">
        <v>2898</v>
      </c>
      <c r="V1436" s="491" t="s">
        <v>2898</v>
      </c>
      <c r="W1436" s="491" t="s">
        <v>2898</v>
      </c>
      <c r="X1436" s="491" t="s">
        <v>2898</v>
      </c>
      <c r="Y1436" s="491" t="s">
        <v>2898</v>
      </c>
      <c r="Z1436" s="491" t="s">
        <v>2898</v>
      </c>
      <c r="AA1436" s="491" t="s">
        <v>2898</v>
      </c>
      <c r="AB1436" s="491" t="s">
        <v>2898</v>
      </c>
      <c r="AC1436" s="491" t="s">
        <v>2898</v>
      </c>
      <c r="AD1436" s="491" t="s">
        <v>2898</v>
      </c>
      <c r="AE1436" s="491" t="s">
        <v>2898</v>
      </c>
      <c r="AF1436" s="491" t="s">
        <v>2898</v>
      </c>
      <c r="AG1436" s="491" t="s">
        <v>2898</v>
      </c>
      <c r="AH1436" s="491" t="s">
        <v>2898</v>
      </c>
      <c r="AI1436" s="491" t="s">
        <v>2898</v>
      </c>
      <c r="AJ1436" s="491" t="s">
        <v>2898</v>
      </c>
      <c r="AK1436" s="491" t="s">
        <v>2898</v>
      </c>
      <c r="AL1436" s="491" t="s">
        <v>2898</v>
      </c>
      <c r="AM1436" s="491" t="s">
        <v>2898</v>
      </c>
      <c r="AN1436" s="301"/>
      <c r="AO1436" s="301"/>
      <c r="AP1436" s="301"/>
      <c r="AQ1436" s="301"/>
      <c r="AR1436" s="301"/>
      <c r="AS1436" s="301"/>
      <c r="AT1436" s="301"/>
      <c r="AU1436" s="301"/>
      <c r="AV1436" s="301"/>
      <c r="AW1436" s="301"/>
      <c r="AX1436" s="301"/>
      <c r="AY1436" s="301"/>
    </row>
    <row r="1437" spans="2:51" s="503" customFormat="1" ht="12" hidden="1" customHeight="1" outlineLevel="1" x14ac:dyDescent="0.3">
      <c r="B1437" s="280"/>
      <c r="C1437" s="713" t="s">
        <v>4349</v>
      </c>
      <c r="D1437" s="710"/>
      <c r="E1437" s="308" t="s">
        <v>4350</v>
      </c>
      <c r="F1437" s="491" t="s">
        <v>2898</v>
      </c>
      <c r="G1437" s="491" t="s">
        <v>2898</v>
      </c>
      <c r="H1437" s="491" t="s">
        <v>2898</v>
      </c>
      <c r="I1437" s="491" t="s">
        <v>2898</v>
      </c>
      <c r="J1437" s="491" t="s">
        <v>2898</v>
      </c>
      <c r="K1437" s="491" t="s">
        <v>2898</v>
      </c>
      <c r="L1437" s="491" t="s">
        <v>2898</v>
      </c>
      <c r="M1437" s="491" t="s">
        <v>2898</v>
      </c>
      <c r="N1437" s="491" t="s">
        <v>2898</v>
      </c>
      <c r="O1437" s="491" t="s">
        <v>2898</v>
      </c>
      <c r="P1437" s="491" t="s">
        <v>2898</v>
      </c>
      <c r="Q1437" s="491" t="s">
        <v>2898</v>
      </c>
      <c r="R1437" s="491" t="s">
        <v>2898</v>
      </c>
      <c r="S1437" s="491" t="s">
        <v>2898</v>
      </c>
      <c r="T1437" s="491" t="s">
        <v>2898</v>
      </c>
      <c r="U1437" s="491" t="s">
        <v>2898</v>
      </c>
      <c r="V1437" s="491" t="s">
        <v>2898</v>
      </c>
      <c r="W1437" s="491" t="s">
        <v>2898</v>
      </c>
      <c r="X1437" s="491" t="s">
        <v>2898</v>
      </c>
      <c r="Y1437" s="491" t="s">
        <v>2898</v>
      </c>
      <c r="Z1437" s="491" t="s">
        <v>2898</v>
      </c>
      <c r="AA1437" s="491" t="s">
        <v>2898</v>
      </c>
      <c r="AB1437" s="491" t="s">
        <v>2898</v>
      </c>
      <c r="AC1437" s="491" t="s">
        <v>2898</v>
      </c>
      <c r="AD1437" s="491" t="s">
        <v>2898</v>
      </c>
      <c r="AE1437" s="491" t="s">
        <v>2898</v>
      </c>
      <c r="AF1437" s="491" t="s">
        <v>2898</v>
      </c>
      <c r="AG1437" s="491" t="s">
        <v>2898</v>
      </c>
      <c r="AH1437" s="491" t="s">
        <v>2898</v>
      </c>
      <c r="AI1437" s="491" t="s">
        <v>2898</v>
      </c>
      <c r="AJ1437" s="491" t="s">
        <v>2898</v>
      </c>
      <c r="AK1437" s="491" t="s">
        <v>2898</v>
      </c>
      <c r="AL1437" s="491" t="s">
        <v>2898</v>
      </c>
      <c r="AM1437" s="491" t="s">
        <v>2898</v>
      </c>
      <c r="AN1437" s="301"/>
      <c r="AO1437" s="301"/>
      <c r="AP1437" s="301"/>
      <c r="AQ1437" s="301"/>
      <c r="AR1437" s="301"/>
      <c r="AS1437" s="301"/>
      <c r="AT1437" s="301"/>
      <c r="AU1437" s="301"/>
      <c r="AV1437" s="301"/>
      <c r="AW1437" s="301"/>
      <c r="AX1437" s="301"/>
      <c r="AY1437" s="301"/>
    </row>
    <row r="1438" spans="2:51" s="503" customFormat="1" ht="12" hidden="1" customHeight="1" outlineLevel="1" x14ac:dyDescent="0.3">
      <c r="B1438" s="280"/>
      <c r="C1438" s="713"/>
      <c r="D1438" s="710"/>
      <c r="E1438" s="308"/>
      <c r="F1438" s="491"/>
      <c r="G1438" s="491"/>
      <c r="H1438" s="491"/>
      <c r="I1438" s="491"/>
      <c r="J1438" s="491"/>
      <c r="K1438" s="491"/>
      <c r="L1438" s="491"/>
      <c r="M1438" s="491"/>
      <c r="N1438" s="491"/>
      <c r="O1438" s="491"/>
      <c r="P1438" s="491"/>
      <c r="Q1438" s="491"/>
      <c r="R1438" s="491"/>
      <c r="S1438" s="491"/>
      <c r="T1438" s="491"/>
      <c r="U1438" s="491"/>
      <c r="V1438" s="491"/>
      <c r="W1438" s="491"/>
      <c r="X1438" s="491"/>
      <c r="Y1438" s="491"/>
      <c r="Z1438" s="491"/>
      <c r="AA1438" s="491"/>
      <c r="AB1438" s="491"/>
      <c r="AC1438" s="491"/>
      <c r="AD1438" s="491"/>
      <c r="AE1438" s="491"/>
      <c r="AF1438" s="491"/>
      <c r="AG1438" s="491"/>
      <c r="AH1438" s="491"/>
      <c r="AI1438" s="491"/>
      <c r="AJ1438" s="491"/>
      <c r="AK1438" s="491"/>
      <c r="AL1438" s="491"/>
      <c r="AM1438" s="491"/>
      <c r="AN1438" s="301"/>
      <c r="AO1438" s="301"/>
      <c r="AP1438" s="301"/>
      <c r="AQ1438" s="301"/>
      <c r="AR1438" s="301"/>
      <c r="AS1438" s="301"/>
      <c r="AT1438" s="301"/>
      <c r="AU1438" s="301"/>
      <c r="AV1438" s="301"/>
      <c r="AW1438" s="301"/>
      <c r="AX1438" s="301"/>
      <c r="AY1438" s="301"/>
    </row>
    <row r="1439" spans="2:51" s="503" customFormat="1" ht="12" hidden="1" customHeight="1" outlineLevel="1" x14ac:dyDescent="0.3">
      <c r="B1439" s="207" t="s">
        <v>788</v>
      </c>
      <c r="C1439" s="713" t="s">
        <v>4351</v>
      </c>
      <c r="D1439" s="710"/>
      <c r="E1439" s="308" t="s">
        <v>4352</v>
      </c>
      <c r="F1439" s="491" t="s">
        <v>2898</v>
      </c>
      <c r="G1439" s="491" t="s">
        <v>2898</v>
      </c>
      <c r="H1439" s="491" t="s">
        <v>2898</v>
      </c>
      <c r="I1439" s="491" t="s">
        <v>2898</v>
      </c>
      <c r="J1439" s="491" t="s">
        <v>2898</v>
      </c>
      <c r="K1439" s="491" t="s">
        <v>2898</v>
      </c>
      <c r="L1439" s="491" t="s">
        <v>2898</v>
      </c>
      <c r="M1439" s="491" t="s">
        <v>2898</v>
      </c>
      <c r="N1439" s="491" t="s">
        <v>2898</v>
      </c>
      <c r="O1439" s="491" t="s">
        <v>2898</v>
      </c>
      <c r="P1439" s="491" t="s">
        <v>2898</v>
      </c>
      <c r="Q1439" s="491" t="s">
        <v>2898</v>
      </c>
      <c r="R1439" s="491" t="s">
        <v>2898</v>
      </c>
      <c r="S1439" s="491" t="s">
        <v>2898</v>
      </c>
      <c r="T1439" s="491" t="s">
        <v>2898</v>
      </c>
      <c r="U1439" s="491" t="s">
        <v>2898</v>
      </c>
      <c r="V1439" s="491" t="s">
        <v>2898</v>
      </c>
      <c r="W1439" s="491" t="s">
        <v>2898</v>
      </c>
      <c r="X1439" s="491" t="s">
        <v>2898</v>
      </c>
      <c r="Y1439" s="491" t="s">
        <v>2898</v>
      </c>
      <c r="Z1439" s="491" t="s">
        <v>2898</v>
      </c>
      <c r="AA1439" s="491" t="s">
        <v>2898</v>
      </c>
      <c r="AB1439" s="491" t="s">
        <v>2898</v>
      </c>
      <c r="AC1439" s="491" t="s">
        <v>2898</v>
      </c>
      <c r="AD1439" s="491" t="s">
        <v>2898</v>
      </c>
      <c r="AE1439" s="491" t="s">
        <v>2898</v>
      </c>
      <c r="AF1439" s="491" t="s">
        <v>2898</v>
      </c>
      <c r="AG1439" s="491" t="s">
        <v>2898</v>
      </c>
      <c r="AH1439" s="491" t="s">
        <v>2898</v>
      </c>
      <c r="AI1439" s="491" t="s">
        <v>2898</v>
      </c>
      <c r="AJ1439" s="491" t="s">
        <v>2898</v>
      </c>
      <c r="AK1439" s="491" t="s">
        <v>2898</v>
      </c>
      <c r="AL1439" s="491" t="s">
        <v>2898</v>
      </c>
      <c r="AM1439" s="491" t="s">
        <v>2898</v>
      </c>
      <c r="AN1439" s="301"/>
      <c r="AO1439" s="301"/>
      <c r="AP1439" s="301"/>
      <c r="AQ1439" s="301"/>
      <c r="AR1439" s="301"/>
      <c r="AS1439" s="301"/>
      <c r="AT1439" s="301"/>
      <c r="AU1439" s="301"/>
      <c r="AV1439" s="301"/>
      <c r="AW1439" s="301"/>
      <c r="AX1439" s="301"/>
      <c r="AY1439" s="301"/>
    </row>
    <row r="1440" spans="2:51" s="503" customFormat="1" ht="12" hidden="1" customHeight="1" outlineLevel="1" x14ac:dyDescent="0.3">
      <c r="B1440" s="207" t="s">
        <v>789</v>
      </c>
      <c r="C1440" s="713" t="s">
        <v>4353</v>
      </c>
      <c r="D1440" s="710"/>
      <c r="E1440" s="308" t="s">
        <v>4354</v>
      </c>
      <c r="F1440" s="491" t="s">
        <v>2898</v>
      </c>
      <c r="G1440" s="491" t="s">
        <v>2898</v>
      </c>
      <c r="H1440" s="491" t="s">
        <v>2898</v>
      </c>
      <c r="I1440" s="491" t="s">
        <v>2898</v>
      </c>
      <c r="J1440" s="491" t="s">
        <v>2898</v>
      </c>
      <c r="K1440" s="491" t="s">
        <v>2898</v>
      </c>
      <c r="L1440" s="491" t="s">
        <v>2898</v>
      </c>
      <c r="M1440" s="491" t="s">
        <v>2898</v>
      </c>
      <c r="N1440" s="491" t="s">
        <v>2898</v>
      </c>
      <c r="O1440" s="491" t="s">
        <v>2898</v>
      </c>
      <c r="P1440" s="491" t="s">
        <v>2898</v>
      </c>
      <c r="Q1440" s="491" t="s">
        <v>2898</v>
      </c>
      <c r="R1440" s="491" t="s">
        <v>2898</v>
      </c>
      <c r="S1440" s="491" t="s">
        <v>2898</v>
      </c>
      <c r="T1440" s="491" t="s">
        <v>2898</v>
      </c>
      <c r="U1440" s="491" t="s">
        <v>2898</v>
      </c>
      <c r="V1440" s="491" t="s">
        <v>2898</v>
      </c>
      <c r="W1440" s="491" t="s">
        <v>2898</v>
      </c>
      <c r="X1440" s="491" t="s">
        <v>2898</v>
      </c>
      <c r="Y1440" s="491" t="s">
        <v>2898</v>
      </c>
      <c r="Z1440" s="491" t="s">
        <v>2898</v>
      </c>
      <c r="AA1440" s="491" t="s">
        <v>2898</v>
      </c>
      <c r="AB1440" s="491" t="s">
        <v>2898</v>
      </c>
      <c r="AC1440" s="491" t="s">
        <v>2898</v>
      </c>
      <c r="AD1440" s="491" t="s">
        <v>2898</v>
      </c>
      <c r="AE1440" s="491" t="s">
        <v>2898</v>
      </c>
      <c r="AF1440" s="491" t="s">
        <v>2898</v>
      </c>
      <c r="AG1440" s="491" t="s">
        <v>2898</v>
      </c>
      <c r="AH1440" s="491" t="s">
        <v>2898</v>
      </c>
      <c r="AI1440" s="491" t="s">
        <v>2898</v>
      </c>
      <c r="AJ1440" s="491" t="s">
        <v>2898</v>
      </c>
      <c r="AK1440" s="491" t="s">
        <v>2898</v>
      </c>
      <c r="AL1440" s="491" t="s">
        <v>2898</v>
      </c>
      <c r="AM1440" s="491" t="s">
        <v>2898</v>
      </c>
      <c r="AN1440" s="301"/>
      <c r="AO1440" s="301"/>
      <c r="AP1440" s="301"/>
      <c r="AQ1440" s="301"/>
      <c r="AR1440" s="301"/>
      <c r="AS1440" s="301"/>
      <c r="AT1440" s="301"/>
      <c r="AU1440" s="301"/>
      <c r="AV1440" s="301"/>
      <c r="AW1440" s="301"/>
      <c r="AX1440" s="301"/>
      <c r="AY1440" s="301"/>
    </row>
    <row r="1441" spans="2:65" s="503" customFormat="1" ht="12" hidden="1" customHeight="1" outlineLevel="1" x14ac:dyDescent="0.3">
      <c r="B1441" s="207" t="s">
        <v>773</v>
      </c>
      <c r="C1441" s="713" t="s">
        <v>4355</v>
      </c>
      <c r="D1441" s="710"/>
      <c r="E1441" s="308" t="s">
        <v>4356</v>
      </c>
      <c r="F1441" s="491" t="s">
        <v>2898</v>
      </c>
      <c r="G1441" s="491" t="s">
        <v>2898</v>
      </c>
      <c r="H1441" s="491" t="s">
        <v>2898</v>
      </c>
      <c r="I1441" s="491" t="s">
        <v>2898</v>
      </c>
      <c r="J1441" s="491" t="s">
        <v>2898</v>
      </c>
      <c r="K1441" s="491" t="s">
        <v>2898</v>
      </c>
      <c r="L1441" s="491" t="s">
        <v>2898</v>
      </c>
      <c r="M1441" s="491" t="s">
        <v>2898</v>
      </c>
      <c r="N1441" s="491" t="s">
        <v>2898</v>
      </c>
      <c r="O1441" s="491" t="s">
        <v>2898</v>
      </c>
      <c r="P1441" s="491" t="s">
        <v>2898</v>
      </c>
      <c r="Q1441" s="491" t="s">
        <v>2898</v>
      </c>
      <c r="R1441" s="491" t="s">
        <v>2898</v>
      </c>
      <c r="S1441" s="491" t="s">
        <v>2898</v>
      </c>
      <c r="T1441" s="491" t="s">
        <v>2898</v>
      </c>
      <c r="U1441" s="491" t="s">
        <v>2898</v>
      </c>
      <c r="V1441" s="491" t="s">
        <v>2898</v>
      </c>
      <c r="W1441" s="491" t="s">
        <v>2898</v>
      </c>
      <c r="X1441" s="491" t="s">
        <v>2898</v>
      </c>
      <c r="Y1441" s="491" t="s">
        <v>2898</v>
      </c>
      <c r="Z1441" s="491" t="s">
        <v>2898</v>
      </c>
      <c r="AA1441" s="491" t="s">
        <v>2898</v>
      </c>
      <c r="AB1441" s="491" t="s">
        <v>2898</v>
      </c>
      <c r="AC1441" s="491" t="s">
        <v>2898</v>
      </c>
      <c r="AD1441" s="491" t="s">
        <v>2898</v>
      </c>
      <c r="AE1441" s="491" t="s">
        <v>2898</v>
      </c>
      <c r="AF1441" s="491" t="s">
        <v>2898</v>
      </c>
      <c r="AG1441" s="491" t="s">
        <v>2898</v>
      </c>
      <c r="AH1441" s="491" t="s">
        <v>2898</v>
      </c>
      <c r="AI1441" s="491" t="s">
        <v>2898</v>
      </c>
      <c r="AJ1441" s="491" t="s">
        <v>2898</v>
      </c>
      <c r="AK1441" s="491" t="s">
        <v>2898</v>
      </c>
      <c r="AL1441" s="491" t="s">
        <v>2898</v>
      </c>
      <c r="AM1441" s="491" t="s">
        <v>2898</v>
      </c>
      <c r="AN1441" s="301"/>
      <c r="AO1441" s="301"/>
      <c r="AP1441" s="301"/>
      <c r="AQ1441" s="301"/>
      <c r="AR1441" s="301"/>
      <c r="AS1441" s="301"/>
      <c r="AT1441" s="301"/>
      <c r="AU1441" s="301"/>
      <c r="AV1441" s="301"/>
      <c r="AW1441" s="301"/>
      <c r="AX1441" s="301"/>
      <c r="AY1441" s="301"/>
    </row>
    <row r="1442" spans="2:65" s="503" customFormat="1" ht="12" hidden="1" customHeight="1" outlineLevel="1" x14ac:dyDescent="0.3">
      <c r="B1442" s="207" t="s">
        <v>790</v>
      </c>
      <c r="C1442" s="713" t="s">
        <v>4357</v>
      </c>
      <c r="D1442" s="710"/>
      <c r="E1442" s="308" t="s">
        <v>4358</v>
      </c>
      <c r="F1442" s="491" t="s">
        <v>2898</v>
      </c>
      <c r="G1442" s="491" t="s">
        <v>2898</v>
      </c>
      <c r="H1442" s="491" t="s">
        <v>2898</v>
      </c>
      <c r="I1442" s="491" t="s">
        <v>2898</v>
      </c>
      <c r="J1442" s="491" t="s">
        <v>2898</v>
      </c>
      <c r="K1442" s="491" t="s">
        <v>2898</v>
      </c>
      <c r="L1442" s="491" t="s">
        <v>2898</v>
      </c>
      <c r="M1442" s="491" t="s">
        <v>2898</v>
      </c>
      <c r="N1442" s="491" t="s">
        <v>2898</v>
      </c>
      <c r="O1442" s="491" t="s">
        <v>2898</v>
      </c>
      <c r="P1442" s="491" t="s">
        <v>2898</v>
      </c>
      <c r="Q1442" s="491" t="s">
        <v>2898</v>
      </c>
      <c r="R1442" s="491" t="s">
        <v>2898</v>
      </c>
      <c r="S1442" s="491" t="s">
        <v>2898</v>
      </c>
      <c r="T1442" s="491" t="s">
        <v>2898</v>
      </c>
      <c r="U1442" s="491" t="s">
        <v>2898</v>
      </c>
      <c r="V1442" s="491" t="s">
        <v>2898</v>
      </c>
      <c r="W1442" s="491" t="s">
        <v>2898</v>
      </c>
      <c r="X1442" s="491" t="s">
        <v>2898</v>
      </c>
      <c r="Y1442" s="491" t="s">
        <v>2898</v>
      </c>
      <c r="Z1442" s="491" t="s">
        <v>2898</v>
      </c>
      <c r="AA1442" s="491" t="s">
        <v>2898</v>
      </c>
      <c r="AB1442" s="491" t="s">
        <v>2898</v>
      </c>
      <c r="AC1442" s="491" t="s">
        <v>2898</v>
      </c>
      <c r="AD1442" s="491" t="s">
        <v>2898</v>
      </c>
      <c r="AE1442" s="491" t="s">
        <v>2898</v>
      </c>
      <c r="AF1442" s="491" t="s">
        <v>2898</v>
      </c>
      <c r="AG1442" s="491" t="s">
        <v>2898</v>
      </c>
      <c r="AH1442" s="491" t="s">
        <v>2898</v>
      </c>
      <c r="AI1442" s="491" t="s">
        <v>2898</v>
      </c>
      <c r="AJ1442" s="491" t="s">
        <v>2898</v>
      </c>
      <c r="AK1442" s="491" t="s">
        <v>2898</v>
      </c>
      <c r="AL1442" s="491" t="s">
        <v>2898</v>
      </c>
      <c r="AM1442" s="491" t="s">
        <v>2898</v>
      </c>
      <c r="AN1442" s="301"/>
      <c r="AO1442" s="301"/>
      <c r="AP1442" s="301"/>
      <c r="AQ1442" s="301"/>
      <c r="AR1442" s="301"/>
      <c r="AS1442" s="301"/>
      <c r="AT1442" s="301"/>
      <c r="AU1442" s="301"/>
      <c r="AV1442" s="301"/>
      <c r="AW1442" s="301"/>
      <c r="AX1442" s="301"/>
      <c r="AY1442" s="301"/>
    </row>
    <row r="1443" spans="2:65" s="503" customFormat="1" ht="12" hidden="1" customHeight="1" outlineLevel="1" x14ac:dyDescent="0.3">
      <c r="B1443" s="301"/>
      <c r="C1443" s="713"/>
      <c r="D1443" s="710"/>
      <c r="E1443" s="301"/>
      <c r="F1443" s="679"/>
      <c r="G1443" s="679"/>
      <c r="H1443" s="679"/>
      <c r="I1443" s="679"/>
      <c r="J1443" s="679"/>
      <c r="K1443" s="679"/>
      <c r="L1443" s="679"/>
      <c r="M1443" s="679"/>
      <c r="N1443" s="679"/>
      <c r="O1443" s="679"/>
      <c r="P1443" s="679"/>
      <c r="Q1443" s="679"/>
      <c r="R1443" s="679"/>
      <c r="S1443" s="679"/>
      <c r="T1443" s="679"/>
      <c r="U1443" s="679"/>
      <c r="V1443" s="679"/>
      <c r="W1443" s="679"/>
      <c r="X1443" s="679"/>
      <c r="Y1443" s="679"/>
      <c r="Z1443" s="679"/>
      <c r="AA1443" s="679"/>
      <c r="AB1443" s="679"/>
      <c r="AC1443" s="679"/>
      <c r="AD1443" s="679"/>
      <c r="AE1443" s="679"/>
      <c r="AF1443" s="679"/>
      <c r="AG1443" s="679"/>
      <c r="AH1443" s="679"/>
      <c r="AI1443" s="679"/>
      <c r="AJ1443" s="679"/>
      <c r="AK1443" s="679"/>
      <c r="AL1443" s="679"/>
      <c r="AM1443" s="679"/>
      <c r="AN1443" s="301"/>
      <c r="AO1443" s="301"/>
      <c r="AP1443" s="301"/>
      <c r="AQ1443" s="301"/>
      <c r="AR1443" s="301"/>
      <c r="AS1443" s="301"/>
      <c r="AT1443" s="301"/>
      <c r="AU1443" s="301"/>
      <c r="AV1443" s="301"/>
      <c r="AW1443" s="301"/>
      <c r="AX1443" s="301"/>
      <c r="AY1443" s="301"/>
    </row>
    <row r="1444" spans="2:65" s="503" customFormat="1" ht="12" customHeight="1" collapsed="1" x14ac:dyDescent="0.3">
      <c r="B1444" s="667" t="s">
        <v>2995</v>
      </c>
      <c r="C1444" s="714"/>
      <c r="D1444" s="711"/>
      <c r="E1444" s="518"/>
      <c r="F1444" s="711"/>
      <c r="G1444" s="711"/>
      <c r="H1444" s="711"/>
      <c r="I1444" s="711"/>
      <c r="J1444" s="711"/>
      <c r="K1444" s="711"/>
      <c r="L1444" s="711"/>
      <c r="M1444" s="711"/>
      <c r="N1444" s="711"/>
      <c r="O1444" s="711"/>
      <c r="P1444" s="711"/>
      <c r="Q1444" s="711"/>
      <c r="R1444" s="711"/>
      <c r="S1444" s="711"/>
      <c r="T1444" s="711"/>
      <c r="U1444" s="711"/>
      <c r="V1444" s="711"/>
      <c r="W1444" s="711"/>
      <c r="X1444" s="711"/>
      <c r="Y1444" s="711"/>
      <c r="Z1444" s="711"/>
      <c r="AA1444" s="711"/>
      <c r="AB1444" s="711"/>
      <c r="AC1444" s="711"/>
      <c r="AD1444" s="711"/>
      <c r="AE1444" s="711"/>
      <c r="AF1444" s="711"/>
      <c r="AG1444" s="711"/>
      <c r="AH1444" s="711"/>
      <c r="AI1444" s="711"/>
      <c r="AJ1444" s="711"/>
      <c r="AK1444" s="711"/>
      <c r="AL1444" s="711"/>
      <c r="AM1444" s="711"/>
      <c r="AN1444" s="301"/>
      <c r="AO1444" s="301"/>
      <c r="AP1444" s="301"/>
      <c r="AQ1444" s="301"/>
      <c r="AR1444" s="301"/>
      <c r="AS1444" s="301"/>
      <c r="AT1444" s="301"/>
      <c r="AU1444" s="301"/>
      <c r="AV1444" s="301"/>
      <c r="AW1444" s="301"/>
      <c r="AX1444" s="301"/>
      <c r="AY1444" s="301"/>
    </row>
    <row r="1445" spans="2:65" s="503" customFormat="1" ht="12" customHeight="1" x14ac:dyDescent="0.3">
      <c r="B1445" s="301"/>
      <c r="C1445" s="714"/>
      <c r="D1445" s="711"/>
      <c r="E1445" s="493"/>
      <c r="F1445" s="494" t="s">
        <v>233</v>
      </c>
      <c r="G1445" s="494" t="s">
        <v>234</v>
      </c>
      <c r="H1445" s="494" t="s">
        <v>235</v>
      </c>
      <c r="I1445" s="494" t="s">
        <v>236</v>
      </c>
      <c r="J1445" s="494" t="s">
        <v>237</v>
      </c>
      <c r="K1445" s="494" t="s">
        <v>238</v>
      </c>
      <c r="L1445" s="494" t="s">
        <v>239</v>
      </c>
      <c r="M1445" s="494" t="s">
        <v>240</v>
      </c>
      <c r="N1445" s="494" t="s">
        <v>241</v>
      </c>
      <c r="O1445" s="494" t="s">
        <v>242</v>
      </c>
      <c r="P1445" s="494" t="s">
        <v>243</v>
      </c>
      <c r="Q1445" s="494" t="s">
        <v>244</v>
      </c>
      <c r="R1445" s="494" t="s">
        <v>245</v>
      </c>
      <c r="S1445" s="494" t="s">
        <v>246</v>
      </c>
      <c r="T1445" s="494" t="s">
        <v>247</v>
      </c>
      <c r="U1445" s="494" t="s">
        <v>248</v>
      </c>
      <c r="V1445" s="494" t="s">
        <v>249</v>
      </c>
      <c r="W1445" s="494" t="s">
        <v>250</v>
      </c>
      <c r="X1445" s="494" t="s">
        <v>251</v>
      </c>
      <c r="Y1445" s="494" t="s">
        <v>252</v>
      </c>
      <c r="Z1445" s="494" t="s">
        <v>253</v>
      </c>
      <c r="AA1445" s="494" t="s">
        <v>254</v>
      </c>
      <c r="AB1445" s="494" t="s">
        <v>255</v>
      </c>
      <c r="AC1445" s="494" t="s">
        <v>256</v>
      </c>
      <c r="AD1445" s="494" t="s">
        <v>257</v>
      </c>
      <c r="AE1445" s="494" t="s">
        <v>258</v>
      </c>
      <c r="AF1445" s="494" t="s">
        <v>259</v>
      </c>
      <c r="AG1445" s="494" t="s">
        <v>260</v>
      </c>
      <c r="AH1445" s="494" t="s">
        <v>261</v>
      </c>
      <c r="AI1445" s="494" t="s">
        <v>262</v>
      </c>
      <c r="AJ1445" s="494" t="s">
        <v>263</v>
      </c>
      <c r="AK1445" s="494" t="s">
        <v>264</v>
      </c>
      <c r="AL1445" s="494" t="s">
        <v>265</v>
      </c>
      <c r="AM1445" s="494" t="s">
        <v>266</v>
      </c>
      <c r="AN1445" s="301"/>
      <c r="AO1445" s="301"/>
      <c r="AP1445" s="301"/>
      <c r="AQ1445" s="301"/>
      <c r="AR1445" s="301"/>
      <c r="AS1445" s="301"/>
      <c r="AT1445" s="301"/>
      <c r="AU1445" s="301"/>
      <c r="AV1445" s="301"/>
      <c r="AW1445" s="301"/>
      <c r="AX1445" s="301"/>
      <c r="AY1445" s="301"/>
    </row>
    <row r="1446" spans="2:65" s="503" customFormat="1" ht="12" hidden="1" customHeight="1" outlineLevel="1" x14ac:dyDescent="0.3">
      <c r="B1446" s="712" t="s">
        <v>4359</v>
      </c>
      <c r="C1446" s="715" t="s">
        <v>4359</v>
      </c>
      <c r="D1446" s="716"/>
      <c r="E1446" s="308" t="s">
        <v>4360</v>
      </c>
      <c r="F1446" s="496" t="s">
        <v>2898</v>
      </c>
      <c r="G1446" s="496" t="s">
        <v>2898</v>
      </c>
      <c r="H1446" s="496" t="s">
        <v>2898</v>
      </c>
      <c r="I1446" s="496" t="s">
        <v>2898</v>
      </c>
      <c r="J1446" s="496" t="s">
        <v>2898</v>
      </c>
      <c r="K1446" s="496" t="s">
        <v>2898</v>
      </c>
      <c r="L1446" s="496" t="s">
        <v>2898</v>
      </c>
      <c r="M1446" s="496" t="s">
        <v>2898</v>
      </c>
      <c r="N1446" s="496" t="s">
        <v>2898</v>
      </c>
      <c r="O1446" s="496" t="s">
        <v>2898</v>
      </c>
      <c r="P1446" s="496" t="s">
        <v>2898</v>
      </c>
      <c r="Q1446" s="496" t="s">
        <v>2898</v>
      </c>
      <c r="R1446" s="496" t="s">
        <v>2898</v>
      </c>
      <c r="S1446" s="496" t="s">
        <v>2898</v>
      </c>
      <c r="T1446" s="496" t="s">
        <v>2898</v>
      </c>
      <c r="U1446" s="496" t="s">
        <v>2898</v>
      </c>
      <c r="V1446" s="496" t="s">
        <v>2898</v>
      </c>
      <c r="W1446" s="496" t="s">
        <v>2898</v>
      </c>
      <c r="X1446" s="496" t="s">
        <v>2898</v>
      </c>
      <c r="Y1446" s="496" t="s">
        <v>2898</v>
      </c>
      <c r="Z1446" s="496" t="s">
        <v>2898</v>
      </c>
      <c r="AA1446" s="496" t="s">
        <v>2898</v>
      </c>
      <c r="AB1446" s="496" t="s">
        <v>2898</v>
      </c>
      <c r="AC1446" s="496" t="s">
        <v>2898</v>
      </c>
      <c r="AD1446" s="496" t="s">
        <v>2898</v>
      </c>
      <c r="AE1446" s="496" t="s">
        <v>2898</v>
      </c>
      <c r="AF1446" s="496" t="s">
        <v>2898</v>
      </c>
      <c r="AG1446" s="496" t="s">
        <v>2898</v>
      </c>
      <c r="AH1446" s="496" t="s">
        <v>2898</v>
      </c>
      <c r="AI1446" s="496" t="s">
        <v>2898</v>
      </c>
      <c r="AJ1446" s="496" t="s">
        <v>2898</v>
      </c>
      <c r="AK1446" s="496" t="s">
        <v>2898</v>
      </c>
      <c r="AL1446" s="496" t="s">
        <v>2898</v>
      </c>
      <c r="AM1446" s="496" t="s">
        <v>2898</v>
      </c>
      <c r="AN1446" s="301"/>
      <c r="AO1446" s="301"/>
      <c r="AP1446" s="301"/>
      <c r="AQ1446" s="301"/>
      <c r="AR1446" s="301"/>
      <c r="AS1446" s="301"/>
      <c r="AT1446" s="301"/>
      <c r="AU1446" s="301"/>
      <c r="AV1446" s="301"/>
      <c r="AW1446" s="301"/>
      <c r="AX1446" s="301"/>
      <c r="AY1446" s="301"/>
    </row>
    <row r="1447" spans="2:65" s="503" customFormat="1" ht="12" hidden="1" customHeight="1" outlineLevel="1" x14ac:dyDescent="0.3">
      <c r="B1447" s="712" t="s">
        <v>4361</v>
      </c>
      <c r="C1447" s="715" t="s">
        <v>4361</v>
      </c>
      <c r="D1447" s="716"/>
      <c r="E1447" s="308" t="s">
        <v>4362</v>
      </c>
      <c r="F1447" s="496" t="s">
        <v>2898</v>
      </c>
      <c r="G1447" s="496" t="s">
        <v>2898</v>
      </c>
      <c r="H1447" s="496" t="s">
        <v>2898</v>
      </c>
      <c r="I1447" s="496" t="s">
        <v>2898</v>
      </c>
      <c r="J1447" s="496" t="s">
        <v>2898</v>
      </c>
      <c r="K1447" s="496" t="s">
        <v>2898</v>
      </c>
      <c r="L1447" s="496" t="s">
        <v>2898</v>
      </c>
      <c r="M1447" s="496" t="s">
        <v>2898</v>
      </c>
      <c r="N1447" s="496" t="s">
        <v>2898</v>
      </c>
      <c r="O1447" s="496" t="s">
        <v>2898</v>
      </c>
      <c r="P1447" s="496" t="s">
        <v>2898</v>
      </c>
      <c r="Q1447" s="496" t="s">
        <v>2898</v>
      </c>
      <c r="R1447" s="496" t="s">
        <v>2898</v>
      </c>
      <c r="S1447" s="496" t="s">
        <v>2898</v>
      </c>
      <c r="T1447" s="496" t="s">
        <v>2898</v>
      </c>
      <c r="U1447" s="496" t="s">
        <v>2898</v>
      </c>
      <c r="V1447" s="496" t="s">
        <v>2898</v>
      </c>
      <c r="W1447" s="496" t="s">
        <v>2898</v>
      </c>
      <c r="X1447" s="496" t="s">
        <v>2898</v>
      </c>
      <c r="Y1447" s="496" t="s">
        <v>2898</v>
      </c>
      <c r="Z1447" s="496" t="s">
        <v>2898</v>
      </c>
      <c r="AA1447" s="496" t="s">
        <v>2898</v>
      </c>
      <c r="AB1447" s="496" t="s">
        <v>2898</v>
      </c>
      <c r="AC1447" s="496" t="s">
        <v>2898</v>
      </c>
      <c r="AD1447" s="496" t="s">
        <v>2898</v>
      </c>
      <c r="AE1447" s="496" t="s">
        <v>2898</v>
      </c>
      <c r="AF1447" s="496" t="s">
        <v>2898</v>
      </c>
      <c r="AG1447" s="496" t="s">
        <v>2898</v>
      </c>
      <c r="AH1447" s="496" t="s">
        <v>2898</v>
      </c>
      <c r="AI1447" s="496" t="s">
        <v>2898</v>
      </c>
      <c r="AJ1447" s="496" t="s">
        <v>2898</v>
      </c>
      <c r="AK1447" s="496" t="s">
        <v>2898</v>
      </c>
      <c r="AL1447" s="496" t="s">
        <v>2898</v>
      </c>
      <c r="AM1447" s="496" t="s">
        <v>2898</v>
      </c>
      <c r="AN1447" s="301"/>
      <c r="AO1447" s="301"/>
      <c r="AP1447" s="301"/>
      <c r="AQ1447" s="301"/>
      <c r="AR1447" s="301"/>
      <c r="AS1447" s="301"/>
      <c r="AT1447" s="301"/>
      <c r="AU1447" s="301"/>
      <c r="AV1447" s="301"/>
      <c r="AW1447" s="301"/>
      <c r="AX1447" s="301"/>
      <c r="AY1447" s="301"/>
    </row>
    <row r="1448" spans="2:65" s="503" customFormat="1" ht="12" hidden="1" customHeight="1" outlineLevel="1" x14ac:dyDescent="0.3">
      <c r="B1448" s="712" t="s">
        <v>4363</v>
      </c>
      <c r="C1448" s="715" t="s">
        <v>4363</v>
      </c>
      <c r="D1448" s="716"/>
      <c r="E1448" s="308" t="s">
        <v>4364</v>
      </c>
      <c r="F1448" s="496" t="s">
        <v>2898</v>
      </c>
      <c r="G1448" s="496" t="s">
        <v>2898</v>
      </c>
      <c r="H1448" s="496" t="s">
        <v>2898</v>
      </c>
      <c r="I1448" s="496" t="s">
        <v>2898</v>
      </c>
      <c r="J1448" s="496" t="s">
        <v>2898</v>
      </c>
      <c r="K1448" s="496" t="s">
        <v>2898</v>
      </c>
      <c r="L1448" s="496" t="s">
        <v>2898</v>
      </c>
      <c r="M1448" s="496" t="s">
        <v>2898</v>
      </c>
      <c r="N1448" s="496" t="s">
        <v>2898</v>
      </c>
      <c r="O1448" s="496" t="s">
        <v>2898</v>
      </c>
      <c r="P1448" s="496" t="s">
        <v>2898</v>
      </c>
      <c r="Q1448" s="496" t="s">
        <v>2898</v>
      </c>
      <c r="R1448" s="496" t="s">
        <v>2898</v>
      </c>
      <c r="S1448" s="496" t="s">
        <v>2898</v>
      </c>
      <c r="T1448" s="496" t="s">
        <v>2898</v>
      </c>
      <c r="U1448" s="496" t="s">
        <v>2898</v>
      </c>
      <c r="V1448" s="496" t="s">
        <v>2898</v>
      </c>
      <c r="W1448" s="496" t="s">
        <v>2898</v>
      </c>
      <c r="X1448" s="496" t="s">
        <v>2898</v>
      </c>
      <c r="Y1448" s="496" t="s">
        <v>2898</v>
      </c>
      <c r="Z1448" s="496" t="s">
        <v>2898</v>
      </c>
      <c r="AA1448" s="496" t="s">
        <v>2898</v>
      </c>
      <c r="AB1448" s="496" t="s">
        <v>2898</v>
      </c>
      <c r="AC1448" s="496" t="s">
        <v>2898</v>
      </c>
      <c r="AD1448" s="496" t="s">
        <v>2898</v>
      </c>
      <c r="AE1448" s="496" t="s">
        <v>2898</v>
      </c>
      <c r="AF1448" s="496" t="s">
        <v>2898</v>
      </c>
      <c r="AG1448" s="496" t="s">
        <v>2898</v>
      </c>
      <c r="AH1448" s="496" t="s">
        <v>2898</v>
      </c>
      <c r="AI1448" s="496" t="s">
        <v>2898</v>
      </c>
      <c r="AJ1448" s="496" t="s">
        <v>2898</v>
      </c>
      <c r="AK1448" s="496" t="s">
        <v>2898</v>
      </c>
      <c r="AL1448" s="496" t="s">
        <v>2898</v>
      </c>
      <c r="AM1448" s="496" t="s">
        <v>2898</v>
      </c>
      <c r="AN1448" s="301"/>
      <c r="AO1448" s="301"/>
      <c r="AP1448" s="301"/>
      <c r="AQ1448" s="301"/>
      <c r="AR1448" s="301"/>
      <c r="AS1448" s="301"/>
      <c r="AT1448" s="301"/>
      <c r="AU1448" s="301"/>
      <c r="AV1448" s="301"/>
      <c r="AW1448" s="301"/>
      <c r="AX1448" s="301"/>
      <c r="AY1448" s="301"/>
    </row>
    <row r="1449" spans="2:65" s="503" customFormat="1" ht="12" hidden="1" customHeight="1" outlineLevel="1" x14ac:dyDescent="0.3">
      <c r="B1449" s="712" t="s">
        <v>4365</v>
      </c>
      <c r="C1449" s="715" t="s">
        <v>4365</v>
      </c>
      <c r="D1449" s="716"/>
      <c r="E1449" s="308" t="s">
        <v>4366</v>
      </c>
      <c r="F1449" s="496" t="s">
        <v>2898</v>
      </c>
      <c r="G1449" s="496" t="s">
        <v>2898</v>
      </c>
      <c r="H1449" s="496" t="s">
        <v>2898</v>
      </c>
      <c r="I1449" s="496" t="s">
        <v>2898</v>
      </c>
      <c r="J1449" s="496" t="s">
        <v>2898</v>
      </c>
      <c r="K1449" s="496" t="s">
        <v>2898</v>
      </c>
      <c r="L1449" s="496" t="s">
        <v>2898</v>
      </c>
      <c r="M1449" s="496" t="s">
        <v>2898</v>
      </c>
      <c r="N1449" s="496" t="s">
        <v>2898</v>
      </c>
      <c r="O1449" s="496" t="s">
        <v>2898</v>
      </c>
      <c r="P1449" s="496" t="s">
        <v>2898</v>
      </c>
      <c r="Q1449" s="496" t="s">
        <v>2898</v>
      </c>
      <c r="R1449" s="496" t="s">
        <v>2898</v>
      </c>
      <c r="S1449" s="496" t="s">
        <v>2898</v>
      </c>
      <c r="T1449" s="496" t="s">
        <v>2898</v>
      </c>
      <c r="U1449" s="496" t="s">
        <v>2898</v>
      </c>
      <c r="V1449" s="496" t="s">
        <v>2898</v>
      </c>
      <c r="W1449" s="496" t="s">
        <v>2898</v>
      </c>
      <c r="X1449" s="496" t="s">
        <v>2898</v>
      </c>
      <c r="Y1449" s="496" t="s">
        <v>2898</v>
      </c>
      <c r="Z1449" s="496" t="s">
        <v>2898</v>
      </c>
      <c r="AA1449" s="496" t="s">
        <v>2898</v>
      </c>
      <c r="AB1449" s="496" t="s">
        <v>2898</v>
      </c>
      <c r="AC1449" s="496" t="s">
        <v>2898</v>
      </c>
      <c r="AD1449" s="496" t="s">
        <v>2898</v>
      </c>
      <c r="AE1449" s="496" t="s">
        <v>2898</v>
      </c>
      <c r="AF1449" s="496" t="s">
        <v>2898</v>
      </c>
      <c r="AG1449" s="496" t="s">
        <v>2898</v>
      </c>
      <c r="AH1449" s="496" t="s">
        <v>2898</v>
      </c>
      <c r="AI1449" s="496" t="s">
        <v>2898</v>
      </c>
      <c r="AJ1449" s="496" t="s">
        <v>2898</v>
      </c>
      <c r="AK1449" s="496" t="s">
        <v>2898</v>
      </c>
      <c r="AL1449" s="496" t="s">
        <v>2898</v>
      </c>
      <c r="AM1449" s="496" t="s">
        <v>2898</v>
      </c>
      <c r="AN1449" s="301"/>
      <c r="AO1449" s="301"/>
      <c r="AP1449" s="301"/>
      <c r="AQ1449" s="301"/>
      <c r="AR1449" s="301"/>
      <c r="AS1449" s="301"/>
      <c r="AT1449" s="301"/>
      <c r="AU1449" s="301"/>
      <c r="AV1449" s="301"/>
      <c r="AW1449" s="301"/>
      <c r="AX1449" s="301"/>
      <c r="AY1449" s="301"/>
    </row>
    <row r="1450" spans="2:65" s="503" customFormat="1" ht="12" hidden="1" customHeight="1" outlineLevel="1" x14ac:dyDescent="0.3">
      <c r="B1450" s="712" t="s">
        <v>4367</v>
      </c>
      <c r="C1450" s="715" t="s">
        <v>4367</v>
      </c>
      <c r="D1450" s="716"/>
      <c r="E1450" s="308" t="s">
        <v>4368</v>
      </c>
      <c r="F1450" s="496" t="s">
        <v>2898</v>
      </c>
      <c r="G1450" s="496" t="s">
        <v>2898</v>
      </c>
      <c r="H1450" s="496" t="s">
        <v>2898</v>
      </c>
      <c r="I1450" s="496" t="s">
        <v>2898</v>
      </c>
      <c r="J1450" s="496" t="s">
        <v>2898</v>
      </c>
      <c r="K1450" s="496" t="s">
        <v>2898</v>
      </c>
      <c r="L1450" s="496" t="s">
        <v>2898</v>
      </c>
      <c r="M1450" s="496" t="s">
        <v>2898</v>
      </c>
      <c r="N1450" s="496" t="s">
        <v>2898</v>
      </c>
      <c r="O1450" s="496" t="s">
        <v>2898</v>
      </c>
      <c r="P1450" s="496" t="s">
        <v>2898</v>
      </c>
      <c r="Q1450" s="496" t="s">
        <v>2898</v>
      </c>
      <c r="R1450" s="496" t="s">
        <v>2898</v>
      </c>
      <c r="S1450" s="496" t="s">
        <v>2898</v>
      </c>
      <c r="T1450" s="496" t="s">
        <v>2898</v>
      </c>
      <c r="U1450" s="496" t="s">
        <v>2898</v>
      </c>
      <c r="V1450" s="496" t="s">
        <v>2898</v>
      </c>
      <c r="W1450" s="496" t="s">
        <v>2898</v>
      </c>
      <c r="X1450" s="496" t="s">
        <v>2898</v>
      </c>
      <c r="Y1450" s="496" t="s">
        <v>2898</v>
      </c>
      <c r="Z1450" s="496" t="s">
        <v>2898</v>
      </c>
      <c r="AA1450" s="496" t="s">
        <v>2898</v>
      </c>
      <c r="AB1450" s="496" t="s">
        <v>2898</v>
      </c>
      <c r="AC1450" s="496" t="s">
        <v>2898</v>
      </c>
      <c r="AD1450" s="496" t="s">
        <v>2898</v>
      </c>
      <c r="AE1450" s="496" t="s">
        <v>2898</v>
      </c>
      <c r="AF1450" s="496" t="s">
        <v>2898</v>
      </c>
      <c r="AG1450" s="496" t="s">
        <v>2898</v>
      </c>
      <c r="AH1450" s="496" t="s">
        <v>2898</v>
      </c>
      <c r="AI1450" s="496" t="s">
        <v>2898</v>
      </c>
      <c r="AJ1450" s="496" t="s">
        <v>2898</v>
      </c>
      <c r="AK1450" s="496" t="s">
        <v>2898</v>
      </c>
      <c r="AL1450" s="496" t="s">
        <v>2898</v>
      </c>
      <c r="AM1450" s="496" t="s">
        <v>2898</v>
      </c>
      <c r="AN1450" s="301"/>
      <c r="AO1450" s="301"/>
      <c r="AP1450" s="301"/>
      <c r="AQ1450" s="301"/>
      <c r="AR1450" s="301"/>
      <c r="AS1450" s="301"/>
      <c r="AT1450" s="301"/>
      <c r="AU1450" s="301"/>
      <c r="AV1450" s="301"/>
      <c r="AW1450" s="301"/>
      <c r="AX1450" s="301"/>
      <c r="AY1450" s="301"/>
      <c r="AZ1450" s="760"/>
      <c r="BA1450" s="760"/>
      <c r="BB1450" s="760"/>
      <c r="BC1450" s="760"/>
      <c r="BD1450" s="760"/>
      <c r="BE1450" s="760"/>
      <c r="BF1450" s="760"/>
      <c r="BG1450" s="760"/>
      <c r="BH1450" s="760"/>
      <c r="BI1450" s="760"/>
      <c r="BJ1450" s="760"/>
      <c r="BK1450" s="760"/>
      <c r="BL1450" s="760"/>
      <c r="BM1450" s="760"/>
    </row>
    <row r="1451" spans="2:65" s="503" customFormat="1" ht="12" hidden="1" customHeight="1" outlineLevel="1" x14ac:dyDescent="0.3">
      <c r="B1451" s="712" t="s">
        <v>4369</v>
      </c>
      <c r="C1451" s="715" t="s">
        <v>4369</v>
      </c>
      <c r="D1451" s="716"/>
      <c r="E1451" s="308" t="s">
        <v>4370</v>
      </c>
      <c r="F1451" s="496" t="s">
        <v>2898</v>
      </c>
      <c r="G1451" s="496" t="s">
        <v>2898</v>
      </c>
      <c r="H1451" s="496" t="s">
        <v>2898</v>
      </c>
      <c r="I1451" s="496" t="s">
        <v>2898</v>
      </c>
      <c r="J1451" s="496" t="s">
        <v>2898</v>
      </c>
      <c r="K1451" s="496" t="s">
        <v>2898</v>
      </c>
      <c r="L1451" s="496" t="s">
        <v>2898</v>
      </c>
      <c r="M1451" s="496" t="s">
        <v>2898</v>
      </c>
      <c r="N1451" s="496" t="s">
        <v>2898</v>
      </c>
      <c r="O1451" s="496" t="s">
        <v>2898</v>
      </c>
      <c r="P1451" s="496" t="s">
        <v>2898</v>
      </c>
      <c r="Q1451" s="496" t="s">
        <v>2898</v>
      </c>
      <c r="R1451" s="496" t="s">
        <v>2898</v>
      </c>
      <c r="S1451" s="496" t="s">
        <v>2898</v>
      </c>
      <c r="T1451" s="496" t="s">
        <v>2898</v>
      </c>
      <c r="U1451" s="496" t="s">
        <v>2898</v>
      </c>
      <c r="V1451" s="496" t="s">
        <v>2898</v>
      </c>
      <c r="W1451" s="496" t="s">
        <v>2898</v>
      </c>
      <c r="X1451" s="496" t="s">
        <v>2898</v>
      </c>
      <c r="Y1451" s="496" t="s">
        <v>2898</v>
      </c>
      <c r="Z1451" s="496" t="s">
        <v>2898</v>
      </c>
      <c r="AA1451" s="496" t="s">
        <v>2898</v>
      </c>
      <c r="AB1451" s="496" t="s">
        <v>2898</v>
      </c>
      <c r="AC1451" s="496" t="s">
        <v>2898</v>
      </c>
      <c r="AD1451" s="496" t="s">
        <v>2898</v>
      </c>
      <c r="AE1451" s="496" t="s">
        <v>2898</v>
      </c>
      <c r="AF1451" s="496" t="s">
        <v>2898</v>
      </c>
      <c r="AG1451" s="496" t="s">
        <v>2898</v>
      </c>
      <c r="AH1451" s="496" t="s">
        <v>2898</v>
      </c>
      <c r="AI1451" s="496" t="s">
        <v>2898</v>
      </c>
      <c r="AJ1451" s="496" t="s">
        <v>2898</v>
      </c>
      <c r="AK1451" s="496" t="s">
        <v>2898</v>
      </c>
      <c r="AL1451" s="496" t="s">
        <v>2898</v>
      </c>
      <c r="AM1451" s="496" t="s">
        <v>2898</v>
      </c>
      <c r="AN1451" s="301"/>
      <c r="AO1451" s="301"/>
      <c r="AP1451" s="301"/>
      <c r="AQ1451" s="301"/>
      <c r="AR1451" s="301"/>
      <c r="AS1451" s="301"/>
      <c r="AT1451" s="301"/>
      <c r="AU1451" s="301"/>
      <c r="AV1451" s="301"/>
      <c r="AW1451" s="301"/>
      <c r="AX1451" s="301"/>
      <c r="AY1451" s="301"/>
      <c r="AZ1451" s="760"/>
      <c r="BA1451" s="760"/>
      <c r="BB1451" s="760"/>
      <c r="BC1451" s="760"/>
      <c r="BD1451" s="760"/>
      <c r="BE1451" s="760"/>
      <c r="BF1451" s="760"/>
      <c r="BG1451" s="760"/>
      <c r="BH1451" s="760"/>
      <c r="BI1451" s="760"/>
      <c r="BJ1451" s="760"/>
      <c r="BK1451" s="760"/>
      <c r="BL1451" s="760"/>
      <c r="BM1451" s="760"/>
    </row>
    <row r="1452" spans="2:65" s="503" customFormat="1" ht="12" hidden="1" customHeight="1" outlineLevel="1" x14ac:dyDescent="0.3">
      <c r="B1452" s="712" t="s">
        <v>4371</v>
      </c>
      <c r="C1452" s="715" t="s">
        <v>4371</v>
      </c>
      <c r="D1452" s="716"/>
      <c r="E1452" s="308" t="s">
        <v>4372</v>
      </c>
      <c r="F1452" s="496" t="s">
        <v>2898</v>
      </c>
      <c r="G1452" s="496" t="s">
        <v>2898</v>
      </c>
      <c r="H1452" s="496" t="s">
        <v>2898</v>
      </c>
      <c r="I1452" s="496" t="s">
        <v>2898</v>
      </c>
      <c r="J1452" s="496" t="s">
        <v>2898</v>
      </c>
      <c r="K1452" s="496" t="s">
        <v>2898</v>
      </c>
      <c r="L1452" s="496" t="s">
        <v>2898</v>
      </c>
      <c r="M1452" s="496" t="s">
        <v>2898</v>
      </c>
      <c r="N1452" s="496" t="s">
        <v>2898</v>
      </c>
      <c r="O1452" s="496" t="s">
        <v>2898</v>
      </c>
      <c r="P1452" s="496" t="s">
        <v>2898</v>
      </c>
      <c r="Q1452" s="496" t="s">
        <v>2898</v>
      </c>
      <c r="R1452" s="496" t="s">
        <v>2898</v>
      </c>
      <c r="S1452" s="496" t="s">
        <v>2898</v>
      </c>
      <c r="T1452" s="496" t="s">
        <v>2898</v>
      </c>
      <c r="U1452" s="496" t="s">
        <v>2898</v>
      </c>
      <c r="V1452" s="496" t="s">
        <v>2898</v>
      </c>
      <c r="W1452" s="496" t="s">
        <v>2898</v>
      </c>
      <c r="X1452" s="496" t="s">
        <v>2898</v>
      </c>
      <c r="Y1452" s="496" t="s">
        <v>2898</v>
      </c>
      <c r="Z1452" s="496" t="s">
        <v>2898</v>
      </c>
      <c r="AA1452" s="496" t="s">
        <v>2898</v>
      </c>
      <c r="AB1452" s="496" t="s">
        <v>2898</v>
      </c>
      <c r="AC1452" s="496" t="s">
        <v>2898</v>
      </c>
      <c r="AD1452" s="496" t="s">
        <v>2898</v>
      </c>
      <c r="AE1452" s="496" t="s">
        <v>2898</v>
      </c>
      <c r="AF1452" s="496" t="s">
        <v>2898</v>
      </c>
      <c r="AG1452" s="496" t="s">
        <v>2898</v>
      </c>
      <c r="AH1452" s="496" t="s">
        <v>2898</v>
      </c>
      <c r="AI1452" s="496" t="s">
        <v>2898</v>
      </c>
      <c r="AJ1452" s="496" t="s">
        <v>2898</v>
      </c>
      <c r="AK1452" s="496" t="s">
        <v>2898</v>
      </c>
      <c r="AL1452" s="496" t="s">
        <v>2898</v>
      </c>
      <c r="AM1452" s="496" t="s">
        <v>2898</v>
      </c>
      <c r="AN1452" s="301"/>
      <c r="AO1452" s="301"/>
      <c r="AP1452" s="301"/>
      <c r="AQ1452" s="301"/>
      <c r="AR1452" s="301"/>
      <c r="AS1452" s="301"/>
      <c r="AT1452" s="301"/>
      <c r="AU1452" s="301"/>
      <c r="AV1452" s="301"/>
      <c r="AW1452" s="301"/>
      <c r="AX1452" s="301"/>
      <c r="AY1452" s="301"/>
      <c r="AZ1452" s="760"/>
      <c r="BA1452" s="760"/>
      <c r="BB1452" s="760"/>
      <c r="BC1452" s="760"/>
      <c r="BD1452" s="760"/>
      <c r="BE1452" s="760"/>
      <c r="BF1452" s="760"/>
      <c r="BG1452" s="760"/>
      <c r="BH1452" s="760"/>
      <c r="BI1452" s="760"/>
      <c r="BJ1452" s="760"/>
      <c r="BK1452" s="760"/>
      <c r="BL1452" s="760"/>
      <c r="BM1452" s="760"/>
    </row>
    <row r="1453" spans="2:65" s="503" customFormat="1" ht="12" hidden="1" customHeight="1" outlineLevel="1" x14ac:dyDescent="0.3">
      <c r="B1453" s="712" t="s">
        <v>4373</v>
      </c>
      <c r="C1453" s="715" t="s">
        <v>4373</v>
      </c>
      <c r="D1453" s="716"/>
      <c r="E1453" s="308" t="s">
        <v>4374</v>
      </c>
      <c r="F1453" s="496" t="s">
        <v>2898</v>
      </c>
      <c r="G1453" s="496" t="s">
        <v>2898</v>
      </c>
      <c r="H1453" s="496" t="s">
        <v>2898</v>
      </c>
      <c r="I1453" s="496" t="s">
        <v>2898</v>
      </c>
      <c r="J1453" s="496" t="s">
        <v>2898</v>
      </c>
      <c r="K1453" s="496" t="s">
        <v>2898</v>
      </c>
      <c r="L1453" s="496" t="s">
        <v>2898</v>
      </c>
      <c r="M1453" s="496" t="s">
        <v>2898</v>
      </c>
      <c r="N1453" s="496" t="s">
        <v>2898</v>
      </c>
      <c r="O1453" s="496" t="s">
        <v>2898</v>
      </c>
      <c r="P1453" s="496" t="s">
        <v>2898</v>
      </c>
      <c r="Q1453" s="496" t="s">
        <v>2898</v>
      </c>
      <c r="R1453" s="496" t="s">
        <v>2898</v>
      </c>
      <c r="S1453" s="496" t="s">
        <v>2898</v>
      </c>
      <c r="T1453" s="496" t="s">
        <v>2898</v>
      </c>
      <c r="U1453" s="496" t="s">
        <v>2898</v>
      </c>
      <c r="V1453" s="496" t="s">
        <v>2898</v>
      </c>
      <c r="W1453" s="496" t="s">
        <v>2898</v>
      </c>
      <c r="X1453" s="496" t="s">
        <v>2898</v>
      </c>
      <c r="Y1453" s="496" t="s">
        <v>2898</v>
      </c>
      <c r="Z1453" s="496" t="s">
        <v>2898</v>
      </c>
      <c r="AA1453" s="496" t="s">
        <v>2898</v>
      </c>
      <c r="AB1453" s="496" t="s">
        <v>2898</v>
      </c>
      <c r="AC1453" s="496" t="s">
        <v>2898</v>
      </c>
      <c r="AD1453" s="496" t="s">
        <v>2898</v>
      </c>
      <c r="AE1453" s="496" t="s">
        <v>2898</v>
      </c>
      <c r="AF1453" s="496" t="s">
        <v>2898</v>
      </c>
      <c r="AG1453" s="496" t="s">
        <v>2898</v>
      </c>
      <c r="AH1453" s="496" t="s">
        <v>2898</v>
      </c>
      <c r="AI1453" s="496" t="s">
        <v>2898</v>
      </c>
      <c r="AJ1453" s="496" t="s">
        <v>2898</v>
      </c>
      <c r="AK1453" s="496" t="s">
        <v>2898</v>
      </c>
      <c r="AL1453" s="496" t="s">
        <v>2898</v>
      </c>
      <c r="AM1453" s="496" t="s">
        <v>2898</v>
      </c>
      <c r="AN1453" s="301"/>
      <c r="AO1453" s="301"/>
      <c r="AP1453" s="301"/>
      <c r="AQ1453" s="301"/>
      <c r="AR1453" s="301"/>
      <c r="AS1453" s="301"/>
      <c r="AT1453" s="301"/>
      <c r="AU1453" s="301"/>
      <c r="AV1453" s="301"/>
      <c r="AW1453" s="301"/>
      <c r="AX1453" s="301"/>
      <c r="AY1453" s="301"/>
      <c r="AZ1453" s="760"/>
      <c r="BA1453" s="760"/>
      <c r="BB1453" s="760"/>
      <c r="BC1453" s="760"/>
      <c r="BD1453" s="760"/>
      <c r="BE1453" s="760"/>
      <c r="BF1453" s="760"/>
      <c r="BG1453" s="760"/>
      <c r="BH1453" s="760"/>
      <c r="BI1453" s="760"/>
      <c r="BJ1453" s="760"/>
      <c r="BK1453" s="760"/>
      <c r="BL1453" s="760"/>
      <c r="BM1453" s="760"/>
    </row>
    <row r="1454" spans="2:65" s="503" customFormat="1" ht="12" hidden="1" customHeight="1" outlineLevel="1" x14ac:dyDescent="0.3">
      <c r="B1454" s="712" t="s">
        <v>4375</v>
      </c>
      <c r="C1454" s="715" t="s">
        <v>4375</v>
      </c>
      <c r="D1454" s="716"/>
      <c r="E1454" s="308" t="s">
        <v>4376</v>
      </c>
      <c r="F1454" s="496" t="s">
        <v>2898</v>
      </c>
      <c r="G1454" s="496" t="s">
        <v>2898</v>
      </c>
      <c r="H1454" s="496" t="s">
        <v>2898</v>
      </c>
      <c r="I1454" s="496" t="s">
        <v>2898</v>
      </c>
      <c r="J1454" s="496" t="s">
        <v>2898</v>
      </c>
      <c r="K1454" s="496" t="s">
        <v>2898</v>
      </c>
      <c r="L1454" s="496" t="s">
        <v>2898</v>
      </c>
      <c r="M1454" s="496" t="s">
        <v>2898</v>
      </c>
      <c r="N1454" s="496" t="s">
        <v>2898</v>
      </c>
      <c r="O1454" s="496" t="s">
        <v>2898</v>
      </c>
      <c r="P1454" s="496" t="s">
        <v>2898</v>
      </c>
      <c r="Q1454" s="496" t="s">
        <v>2898</v>
      </c>
      <c r="R1454" s="496" t="s">
        <v>2898</v>
      </c>
      <c r="S1454" s="496" t="s">
        <v>2898</v>
      </c>
      <c r="T1454" s="496" t="s">
        <v>2898</v>
      </c>
      <c r="U1454" s="496" t="s">
        <v>2898</v>
      </c>
      <c r="V1454" s="496" t="s">
        <v>2898</v>
      </c>
      <c r="W1454" s="496" t="s">
        <v>2898</v>
      </c>
      <c r="X1454" s="496" t="s">
        <v>2898</v>
      </c>
      <c r="Y1454" s="496" t="s">
        <v>2898</v>
      </c>
      <c r="Z1454" s="496" t="s">
        <v>2898</v>
      </c>
      <c r="AA1454" s="496" t="s">
        <v>2898</v>
      </c>
      <c r="AB1454" s="496" t="s">
        <v>2898</v>
      </c>
      <c r="AC1454" s="496" t="s">
        <v>2898</v>
      </c>
      <c r="AD1454" s="496" t="s">
        <v>2898</v>
      </c>
      <c r="AE1454" s="496" t="s">
        <v>2898</v>
      </c>
      <c r="AF1454" s="496" t="s">
        <v>2898</v>
      </c>
      <c r="AG1454" s="496" t="s">
        <v>2898</v>
      </c>
      <c r="AH1454" s="496" t="s">
        <v>2898</v>
      </c>
      <c r="AI1454" s="496" t="s">
        <v>2898</v>
      </c>
      <c r="AJ1454" s="496" t="s">
        <v>2898</v>
      </c>
      <c r="AK1454" s="496" t="s">
        <v>2898</v>
      </c>
      <c r="AL1454" s="496" t="s">
        <v>2898</v>
      </c>
      <c r="AM1454" s="496" t="s">
        <v>2898</v>
      </c>
      <c r="AN1454" s="301"/>
      <c r="AO1454" s="301"/>
      <c r="AP1454" s="301"/>
      <c r="AQ1454" s="301"/>
      <c r="AR1454" s="301"/>
      <c r="AS1454" s="301"/>
      <c r="AT1454" s="301"/>
      <c r="AU1454" s="301"/>
      <c r="AV1454" s="301"/>
      <c r="AW1454" s="301"/>
      <c r="AX1454" s="301"/>
      <c r="AY1454" s="301"/>
      <c r="AZ1454" s="760"/>
      <c r="BA1454" s="760"/>
      <c r="BB1454" s="760"/>
      <c r="BC1454" s="760"/>
      <c r="BD1454" s="760"/>
      <c r="BE1454" s="760"/>
      <c r="BF1454" s="760"/>
      <c r="BG1454" s="760"/>
      <c r="BH1454" s="760"/>
      <c r="BI1454" s="760"/>
      <c r="BJ1454" s="760"/>
      <c r="BK1454" s="760"/>
      <c r="BL1454" s="760"/>
      <c r="BM1454" s="760"/>
    </row>
    <row r="1455" spans="2:65" s="503" customFormat="1" ht="12" hidden="1" customHeight="1" outlineLevel="1" x14ac:dyDescent="0.3">
      <c r="B1455" s="712" t="s">
        <v>4377</v>
      </c>
      <c r="C1455" s="715" t="s">
        <v>4377</v>
      </c>
      <c r="D1455" s="716"/>
      <c r="E1455" s="308" t="s">
        <v>4378</v>
      </c>
      <c r="F1455" s="496" t="s">
        <v>2898</v>
      </c>
      <c r="G1455" s="496" t="s">
        <v>2898</v>
      </c>
      <c r="H1455" s="496" t="s">
        <v>2898</v>
      </c>
      <c r="I1455" s="496" t="s">
        <v>2898</v>
      </c>
      <c r="J1455" s="496" t="s">
        <v>2898</v>
      </c>
      <c r="K1455" s="496" t="s">
        <v>2898</v>
      </c>
      <c r="L1455" s="496" t="s">
        <v>2898</v>
      </c>
      <c r="M1455" s="496" t="s">
        <v>2898</v>
      </c>
      <c r="N1455" s="496" t="s">
        <v>2898</v>
      </c>
      <c r="O1455" s="496" t="s">
        <v>2898</v>
      </c>
      <c r="P1455" s="496" t="s">
        <v>2898</v>
      </c>
      <c r="Q1455" s="496" t="s">
        <v>2898</v>
      </c>
      <c r="R1455" s="496" t="s">
        <v>2898</v>
      </c>
      <c r="S1455" s="496" t="s">
        <v>2898</v>
      </c>
      <c r="T1455" s="496" t="s">
        <v>2898</v>
      </c>
      <c r="U1455" s="496" t="s">
        <v>2898</v>
      </c>
      <c r="V1455" s="496" t="s">
        <v>2898</v>
      </c>
      <c r="W1455" s="496" t="s">
        <v>2898</v>
      </c>
      <c r="X1455" s="496" t="s">
        <v>2898</v>
      </c>
      <c r="Y1455" s="496" t="s">
        <v>2898</v>
      </c>
      <c r="Z1455" s="496" t="s">
        <v>2898</v>
      </c>
      <c r="AA1455" s="496" t="s">
        <v>2898</v>
      </c>
      <c r="AB1455" s="496" t="s">
        <v>2898</v>
      </c>
      <c r="AC1455" s="496" t="s">
        <v>2898</v>
      </c>
      <c r="AD1455" s="496" t="s">
        <v>2898</v>
      </c>
      <c r="AE1455" s="496" t="s">
        <v>2898</v>
      </c>
      <c r="AF1455" s="496" t="s">
        <v>2898</v>
      </c>
      <c r="AG1455" s="496" t="s">
        <v>2898</v>
      </c>
      <c r="AH1455" s="496" t="s">
        <v>2898</v>
      </c>
      <c r="AI1455" s="496" t="s">
        <v>2898</v>
      </c>
      <c r="AJ1455" s="496" t="s">
        <v>2898</v>
      </c>
      <c r="AK1455" s="496" t="s">
        <v>2898</v>
      </c>
      <c r="AL1455" s="496" t="s">
        <v>2898</v>
      </c>
      <c r="AM1455" s="496" t="s">
        <v>2898</v>
      </c>
      <c r="AN1455" s="301"/>
      <c r="AO1455" s="301"/>
      <c r="AP1455" s="301"/>
      <c r="AQ1455" s="301"/>
      <c r="AR1455" s="301"/>
      <c r="AS1455" s="301"/>
      <c r="AT1455" s="301"/>
      <c r="AU1455" s="301"/>
      <c r="AV1455" s="301"/>
      <c r="AW1455" s="301"/>
      <c r="AX1455" s="301"/>
      <c r="AY1455" s="301"/>
      <c r="AZ1455" s="760"/>
      <c r="BA1455" s="760"/>
      <c r="BB1455" s="760"/>
      <c r="BC1455" s="760"/>
      <c r="BD1455" s="760"/>
      <c r="BE1455" s="760"/>
      <c r="BF1455" s="760"/>
      <c r="BG1455" s="760"/>
      <c r="BH1455" s="760"/>
      <c r="BI1455" s="760"/>
      <c r="BJ1455" s="760"/>
      <c r="BK1455" s="760"/>
      <c r="BL1455" s="760"/>
      <c r="BM1455" s="760"/>
    </row>
    <row r="1456" spans="2:65" s="503" customFormat="1" ht="12" hidden="1" customHeight="1" outlineLevel="1" x14ac:dyDescent="0.3">
      <c r="B1456" s="712"/>
      <c r="C1456" s="715"/>
      <c r="D1456" s="716"/>
      <c r="E1456" s="308"/>
      <c r="F1456" s="496"/>
      <c r="G1456" s="496"/>
      <c r="H1456" s="496"/>
      <c r="I1456" s="496"/>
      <c r="J1456" s="496"/>
      <c r="K1456" s="496"/>
      <c r="L1456" s="496"/>
      <c r="M1456" s="496"/>
      <c r="N1456" s="496"/>
      <c r="O1456" s="496"/>
      <c r="P1456" s="496"/>
      <c r="Q1456" s="496"/>
      <c r="R1456" s="496"/>
      <c r="S1456" s="496"/>
      <c r="T1456" s="496"/>
      <c r="U1456" s="496"/>
      <c r="V1456" s="496"/>
      <c r="W1456" s="496"/>
      <c r="X1456" s="496"/>
      <c r="Y1456" s="496"/>
      <c r="Z1456" s="496"/>
      <c r="AA1456" s="496"/>
      <c r="AB1456" s="496"/>
      <c r="AC1456" s="496"/>
      <c r="AD1456" s="496"/>
      <c r="AE1456" s="496"/>
      <c r="AF1456" s="496"/>
      <c r="AG1456" s="496"/>
      <c r="AH1456" s="496"/>
      <c r="AI1456" s="496"/>
      <c r="AJ1456" s="496"/>
      <c r="AK1456" s="496"/>
      <c r="AL1456" s="496"/>
      <c r="AM1456" s="496"/>
      <c r="AN1456" s="301"/>
      <c r="AO1456" s="301"/>
      <c r="AP1456" s="301"/>
      <c r="AQ1456" s="301"/>
      <c r="AR1456" s="301"/>
      <c r="AS1456" s="301"/>
      <c r="AT1456" s="301"/>
      <c r="AU1456" s="301"/>
      <c r="AV1456" s="301"/>
      <c r="AW1456" s="301"/>
      <c r="AX1456" s="301"/>
      <c r="AY1456" s="301"/>
      <c r="AZ1456" s="760"/>
      <c r="BA1456" s="760"/>
      <c r="BB1456" s="760"/>
      <c r="BC1456" s="760"/>
      <c r="BD1456" s="760"/>
      <c r="BE1456" s="760"/>
      <c r="BF1456" s="760"/>
      <c r="BG1456" s="760"/>
      <c r="BH1456" s="760"/>
      <c r="BI1456" s="760"/>
      <c r="BJ1456" s="760"/>
      <c r="BK1456" s="760"/>
      <c r="BL1456" s="760"/>
      <c r="BM1456" s="760"/>
    </row>
    <row r="1457" spans="2:65" ht="12" hidden="1" customHeight="1" outlineLevel="1" x14ac:dyDescent="0.3">
      <c r="B1457" s="712" t="s">
        <v>4379</v>
      </c>
      <c r="C1457" s="715" t="s">
        <v>4379</v>
      </c>
      <c r="D1457" s="716"/>
      <c r="E1457" s="308" t="s">
        <v>4380</v>
      </c>
      <c r="F1457" s="496" t="s">
        <v>2898</v>
      </c>
      <c r="G1457" s="496" t="s">
        <v>2898</v>
      </c>
      <c r="H1457" s="496" t="s">
        <v>2898</v>
      </c>
      <c r="I1457" s="496" t="s">
        <v>2898</v>
      </c>
      <c r="J1457" s="496" t="s">
        <v>2898</v>
      </c>
      <c r="K1457" s="496" t="s">
        <v>2898</v>
      </c>
      <c r="L1457" s="496" t="s">
        <v>2898</v>
      </c>
      <c r="M1457" s="496" t="s">
        <v>2898</v>
      </c>
      <c r="N1457" s="496" t="s">
        <v>2898</v>
      </c>
      <c r="O1457" s="496" t="s">
        <v>2898</v>
      </c>
      <c r="P1457" s="496" t="s">
        <v>2898</v>
      </c>
      <c r="Q1457" s="496" t="s">
        <v>2898</v>
      </c>
      <c r="R1457" s="496" t="s">
        <v>2898</v>
      </c>
      <c r="S1457" s="496" t="s">
        <v>2898</v>
      </c>
      <c r="T1457" s="496" t="s">
        <v>2898</v>
      </c>
      <c r="U1457" s="496" t="s">
        <v>2898</v>
      </c>
      <c r="V1457" s="496" t="s">
        <v>2898</v>
      </c>
      <c r="W1457" s="496" t="s">
        <v>2898</v>
      </c>
      <c r="X1457" s="496" t="s">
        <v>2898</v>
      </c>
      <c r="Y1457" s="496" t="s">
        <v>2898</v>
      </c>
      <c r="Z1457" s="496" t="s">
        <v>2898</v>
      </c>
      <c r="AA1457" s="496" t="s">
        <v>2898</v>
      </c>
      <c r="AB1457" s="496" t="s">
        <v>2898</v>
      </c>
      <c r="AC1457" s="496" t="s">
        <v>2898</v>
      </c>
      <c r="AD1457" s="496" t="s">
        <v>2898</v>
      </c>
      <c r="AE1457" s="496" t="s">
        <v>2898</v>
      </c>
      <c r="AF1457" s="496" t="s">
        <v>2898</v>
      </c>
      <c r="AG1457" s="496" t="s">
        <v>2898</v>
      </c>
      <c r="AH1457" s="496" t="s">
        <v>2898</v>
      </c>
      <c r="AI1457" s="496" t="s">
        <v>2898</v>
      </c>
      <c r="AJ1457" s="496" t="s">
        <v>2898</v>
      </c>
      <c r="AK1457" s="496" t="s">
        <v>2898</v>
      </c>
      <c r="AL1457" s="496" t="s">
        <v>2898</v>
      </c>
      <c r="AM1457" s="496" t="s">
        <v>2898</v>
      </c>
      <c r="AZ1457" s="760"/>
      <c r="BA1457" s="760"/>
      <c r="BB1457" s="760"/>
      <c r="BC1457" s="760"/>
      <c r="BD1457" s="760"/>
      <c r="BE1457" s="760"/>
      <c r="BF1457" s="760"/>
      <c r="BG1457" s="760"/>
      <c r="BH1457" s="760"/>
      <c r="BI1457" s="760"/>
      <c r="BJ1457" s="760"/>
      <c r="BK1457" s="760"/>
      <c r="BL1457" s="760"/>
      <c r="BM1457" s="760"/>
    </row>
    <row r="1458" spans="2:65" ht="12" hidden="1" customHeight="1" outlineLevel="1" x14ac:dyDescent="0.3">
      <c r="B1458" s="712" t="s">
        <v>4381</v>
      </c>
      <c r="C1458" s="715" t="s">
        <v>4381</v>
      </c>
      <c r="D1458" s="716"/>
      <c r="E1458" s="308" t="s">
        <v>4382</v>
      </c>
      <c r="F1458" s="496" t="s">
        <v>2898</v>
      </c>
      <c r="G1458" s="496" t="s">
        <v>2898</v>
      </c>
      <c r="H1458" s="496" t="s">
        <v>2898</v>
      </c>
      <c r="I1458" s="496" t="s">
        <v>2898</v>
      </c>
      <c r="J1458" s="496" t="s">
        <v>2898</v>
      </c>
      <c r="K1458" s="496" t="s">
        <v>2898</v>
      </c>
      <c r="L1458" s="496" t="s">
        <v>2898</v>
      </c>
      <c r="M1458" s="496" t="s">
        <v>2898</v>
      </c>
      <c r="N1458" s="496" t="s">
        <v>2898</v>
      </c>
      <c r="O1458" s="496" t="s">
        <v>2898</v>
      </c>
      <c r="P1458" s="496" t="s">
        <v>2898</v>
      </c>
      <c r="Q1458" s="496" t="s">
        <v>2898</v>
      </c>
      <c r="R1458" s="496" t="s">
        <v>2898</v>
      </c>
      <c r="S1458" s="496" t="s">
        <v>2898</v>
      </c>
      <c r="T1458" s="496" t="s">
        <v>2898</v>
      </c>
      <c r="U1458" s="496" t="s">
        <v>2898</v>
      </c>
      <c r="V1458" s="496" t="s">
        <v>2898</v>
      </c>
      <c r="W1458" s="496" t="s">
        <v>2898</v>
      </c>
      <c r="X1458" s="496" t="s">
        <v>2898</v>
      </c>
      <c r="Y1458" s="496" t="s">
        <v>2898</v>
      </c>
      <c r="Z1458" s="496" t="s">
        <v>2898</v>
      </c>
      <c r="AA1458" s="496" t="s">
        <v>2898</v>
      </c>
      <c r="AB1458" s="496" t="s">
        <v>2898</v>
      </c>
      <c r="AC1458" s="496" t="s">
        <v>2898</v>
      </c>
      <c r="AD1458" s="496" t="s">
        <v>2898</v>
      </c>
      <c r="AE1458" s="496" t="s">
        <v>2898</v>
      </c>
      <c r="AF1458" s="496" t="s">
        <v>2898</v>
      </c>
      <c r="AG1458" s="496" t="s">
        <v>2898</v>
      </c>
      <c r="AH1458" s="496" t="s">
        <v>2898</v>
      </c>
      <c r="AI1458" s="496" t="s">
        <v>2898</v>
      </c>
      <c r="AJ1458" s="496" t="s">
        <v>2898</v>
      </c>
      <c r="AK1458" s="496" t="s">
        <v>2898</v>
      </c>
      <c r="AL1458" s="496" t="s">
        <v>2898</v>
      </c>
      <c r="AM1458" s="496" t="s">
        <v>2898</v>
      </c>
      <c r="AZ1458" s="760"/>
      <c r="BA1458" s="760"/>
      <c r="BB1458" s="760"/>
      <c r="BC1458" s="760"/>
      <c r="BD1458" s="760"/>
      <c r="BE1458" s="760"/>
      <c r="BF1458" s="760"/>
      <c r="BG1458" s="760"/>
      <c r="BH1458" s="760"/>
      <c r="BI1458" s="760"/>
      <c r="BJ1458" s="760"/>
      <c r="BK1458" s="760"/>
      <c r="BL1458" s="760"/>
      <c r="BM1458" s="760"/>
    </row>
    <row r="1459" spans="2:65" ht="12" hidden="1" customHeight="1" outlineLevel="1" x14ac:dyDescent="0.3">
      <c r="B1459" s="712" t="s">
        <v>4383</v>
      </c>
      <c r="C1459" s="715" t="s">
        <v>4383</v>
      </c>
      <c r="D1459" s="716"/>
      <c r="E1459" s="308" t="s">
        <v>4384</v>
      </c>
      <c r="F1459" s="496" t="s">
        <v>2898</v>
      </c>
      <c r="G1459" s="496" t="s">
        <v>2898</v>
      </c>
      <c r="H1459" s="496" t="s">
        <v>2898</v>
      </c>
      <c r="I1459" s="496" t="s">
        <v>2898</v>
      </c>
      <c r="J1459" s="496" t="s">
        <v>2898</v>
      </c>
      <c r="K1459" s="496" t="s">
        <v>2898</v>
      </c>
      <c r="L1459" s="496" t="s">
        <v>2898</v>
      </c>
      <c r="M1459" s="496" t="s">
        <v>2898</v>
      </c>
      <c r="N1459" s="496" t="s">
        <v>2898</v>
      </c>
      <c r="O1459" s="496" t="s">
        <v>2898</v>
      </c>
      <c r="P1459" s="496" t="s">
        <v>2898</v>
      </c>
      <c r="Q1459" s="496" t="s">
        <v>2898</v>
      </c>
      <c r="R1459" s="496" t="s">
        <v>2898</v>
      </c>
      <c r="S1459" s="496" t="s">
        <v>2898</v>
      </c>
      <c r="T1459" s="496" t="s">
        <v>2898</v>
      </c>
      <c r="U1459" s="496" t="s">
        <v>2898</v>
      </c>
      <c r="V1459" s="496" t="s">
        <v>2898</v>
      </c>
      <c r="W1459" s="496" t="s">
        <v>2898</v>
      </c>
      <c r="X1459" s="496" t="s">
        <v>2898</v>
      </c>
      <c r="Y1459" s="496" t="s">
        <v>2898</v>
      </c>
      <c r="Z1459" s="496" t="s">
        <v>2898</v>
      </c>
      <c r="AA1459" s="496" t="s">
        <v>2898</v>
      </c>
      <c r="AB1459" s="496" t="s">
        <v>2898</v>
      </c>
      <c r="AC1459" s="496" t="s">
        <v>2898</v>
      </c>
      <c r="AD1459" s="496" t="s">
        <v>2898</v>
      </c>
      <c r="AE1459" s="496" t="s">
        <v>2898</v>
      </c>
      <c r="AF1459" s="496" t="s">
        <v>2898</v>
      </c>
      <c r="AG1459" s="496" t="s">
        <v>2898</v>
      </c>
      <c r="AH1459" s="496" t="s">
        <v>2898</v>
      </c>
      <c r="AI1459" s="496" t="s">
        <v>2898</v>
      </c>
      <c r="AJ1459" s="496" t="s">
        <v>2898</v>
      </c>
      <c r="AK1459" s="496" t="s">
        <v>2898</v>
      </c>
      <c r="AL1459" s="496" t="s">
        <v>2898</v>
      </c>
      <c r="AM1459" s="496" t="s">
        <v>2898</v>
      </c>
      <c r="AZ1459" s="760"/>
      <c r="BA1459" s="760"/>
      <c r="BB1459" s="760"/>
      <c r="BC1459" s="760"/>
      <c r="BD1459" s="760"/>
      <c r="BE1459" s="760"/>
      <c r="BF1459" s="760"/>
      <c r="BG1459" s="760"/>
      <c r="BH1459" s="760"/>
      <c r="BI1459" s="760"/>
      <c r="BJ1459" s="760"/>
      <c r="BK1459" s="760"/>
      <c r="BL1459" s="760"/>
      <c r="BM1459" s="760"/>
    </row>
    <row r="1460" spans="2:65" ht="12" hidden="1" customHeight="1" outlineLevel="1" x14ac:dyDescent="0.3">
      <c r="B1460" s="712" t="s">
        <v>4385</v>
      </c>
      <c r="C1460" s="715" t="s">
        <v>4385</v>
      </c>
      <c r="D1460" s="716"/>
      <c r="E1460" s="308" t="s">
        <v>4386</v>
      </c>
      <c r="F1460" s="496" t="s">
        <v>2898</v>
      </c>
      <c r="G1460" s="496" t="s">
        <v>2898</v>
      </c>
      <c r="H1460" s="496" t="s">
        <v>2898</v>
      </c>
      <c r="I1460" s="496" t="s">
        <v>2898</v>
      </c>
      <c r="J1460" s="496" t="s">
        <v>2898</v>
      </c>
      <c r="K1460" s="496" t="s">
        <v>2898</v>
      </c>
      <c r="L1460" s="496" t="s">
        <v>2898</v>
      </c>
      <c r="M1460" s="496" t="s">
        <v>2898</v>
      </c>
      <c r="N1460" s="496" t="s">
        <v>2898</v>
      </c>
      <c r="O1460" s="496" t="s">
        <v>2898</v>
      </c>
      <c r="P1460" s="496" t="s">
        <v>2898</v>
      </c>
      <c r="Q1460" s="496" t="s">
        <v>2898</v>
      </c>
      <c r="R1460" s="496" t="s">
        <v>2898</v>
      </c>
      <c r="S1460" s="496" t="s">
        <v>2898</v>
      </c>
      <c r="T1460" s="496" t="s">
        <v>2898</v>
      </c>
      <c r="U1460" s="496" t="s">
        <v>2898</v>
      </c>
      <c r="V1460" s="496" t="s">
        <v>2898</v>
      </c>
      <c r="W1460" s="496" t="s">
        <v>2898</v>
      </c>
      <c r="X1460" s="496" t="s">
        <v>2898</v>
      </c>
      <c r="Y1460" s="496" t="s">
        <v>2898</v>
      </c>
      <c r="Z1460" s="496" t="s">
        <v>2898</v>
      </c>
      <c r="AA1460" s="496" t="s">
        <v>2898</v>
      </c>
      <c r="AB1460" s="496" t="s">
        <v>2898</v>
      </c>
      <c r="AC1460" s="496" t="s">
        <v>2898</v>
      </c>
      <c r="AD1460" s="496" t="s">
        <v>2898</v>
      </c>
      <c r="AE1460" s="496" t="s">
        <v>2898</v>
      </c>
      <c r="AF1460" s="496" t="s">
        <v>2898</v>
      </c>
      <c r="AG1460" s="496" t="s">
        <v>2898</v>
      </c>
      <c r="AH1460" s="496" t="s">
        <v>2898</v>
      </c>
      <c r="AI1460" s="496" t="s">
        <v>2898</v>
      </c>
      <c r="AJ1460" s="496" t="s">
        <v>2898</v>
      </c>
      <c r="AK1460" s="496" t="s">
        <v>2898</v>
      </c>
      <c r="AL1460" s="496" t="s">
        <v>2898</v>
      </c>
      <c r="AM1460" s="496" t="s">
        <v>2898</v>
      </c>
      <c r="AZ1460" s="760"/>
      <c r="BA1460" s="760"/>
      <c r="BB1460" s="760"/>
      <c r="BC1460" s="760"/>
      <c r="BD1460" s="760"/>
      <c r="BE1460" s="760"/>
      <c r="BF1460" s="760"/>
      <c r="BG1460" s="760"/>
      <c r="BH1460" s="760"/>
      <c r="BI1460" s="760"/>
      <c r="BJ1460" s="760"/>
      <c r="BK1460" s="760"/>
      <c r="BL1460" s="760"/>
      <c r="BM1460" s="760"/>
    </row>
    <row r="1461" spans="2:65" ht="12" hidden="1" customHeight="1" outlineLevel="1" x14ac:dyDescent="0.3">
      <c r="B1461" s="712" t="s">
        <v>4387</v>
      </c>
      <c r="C1461" s="715" t="s">
        <v>4387</v>
      </c>
      <c r="D1461" s="716"/>
      <c r="E1461" s="308" t="s">
        <v>4388</v>
      </c>
      <c r="F1461" s="496" t="s">
        <v>2898</v>
      </c>
      <c r="G1461" s="496" t="s">
        <v>2898</v>
      </c>
      <c r="H1461" s="496" t="s">
        <v>2898</v>
      </c>
      <c r="I1461" s="496" t="s">
        <v>2898</v>
      </c>
      <c r="J1461" s="496" t="s">
        <v>2898</v>
      </c>
      <c r="K1461" s="496" t="s">
        <v>2898</v>
      </c>
      <c r="L1461" s="496" t="s">
        <v>2898</v>
      </c>
      <c r="M1461" s="496" t="s">
        <v>2898</v>
      </c>
      <c r="N1461" s="496" t="s">
        <v>2898</v>
      </c>
      <c r="O1461" s="496" t="s">
        <v>2898</v>
      </c>
      <c r="P1461" s="496" t="s">
        <v>2898</v>
      </c>
      <c r="Q1461" s="496" t="s">
        <v>2898</v>
      </c>
      <c r="R1461" s="496" t="s">
        <v>2898</v>
      </c>
      <c r="S1461" s="496" t="s">
        <v>2898</v>
      </c>
      <c r="T1461" s="496" t="s">
        <v>2898</v>
      </c>
      <c r="U1461" s="496" t="s">
        <v>2898</v>
      </c>
      <c r="V1461" s="496" t="s">
        <v>2898</v>
      </c>
      <c r="W1461" s="496" t="s">
        <v>2898</v>
      </c>
      <c r="X1461" s="496" t="s">
        <v>2898</v>
      </c>
      <c r="Y1461" s="496" t="s">
        <v>2898</v>
      </c>
      <c r="Z1461" s="496" t="s">
        <v>2898</v>
      </c>
      <c r="AA1461" s="496" t="s">
        <v>2898</v>
      </c>
      <c r="AB1461" s="496" t="s">
        <v>2898</v>
      </c>
      <c r="AC1461" s="496" t="s">
        <v>2898</v>
      </c>
      <c r="AD1461" s="496" t="s">
        <v>2898</v>
      </c>
      <c r="AE1461" s="496" t="s">
        <v>2898</v>
      </c>
      <c r="AF1461" s="496" t="s">
        <v>2898</v>
      </c>
      <c r="AG1461" s="496" t="s">
        <v>2898</v>
      </c>
      <c r="AH1461" s="496" t="s">
        <v>2898</v>
      </c>
      <c r="AI1461" s="496" t="s">
        <v>2898</v>
      </c>
      <c r="AJ1461" s="496" t="s">
        <v>2898</v>
      </c>
      <c r="AK1461" s="496" t="s">
        <v>2898</v>
      </c>
      <c r="AL1461" s="496" t="s">
        <v>2898</v>
      </c>
      <c r="AM1461" s="496" t="s">
        <v>2898</v>
      </c>
      <c r="AZ1461" s="760"/>
      <c r="BA1461" s="760"/>
      <c r="BB1461" s="760"/>
      <c r="BC1461" s="760"/>
      <c r="BD1461" s="760"/>
      <c r="BE1461" s="760"/>
      <c r="BF1461" s="760"/>
      <c r="BG1461" s="760"/>
      <c r="BH1461" s="760"/>
      <c r="BI1461" s="760"/>
      <c r="BJ1461" s="760"/>
      <c r="BK1461" s="760"/>
      <c r="BL1461" s="760"/>
      <c r="BM1461" s="760"/>
    </row>
    <row r="1462" spans="2:65" ht="12" hidden="1" customHeight="1" outlineLevel="1" x14ac:dyDescent="0.3">
      <c r="B1462" s="712"/>
      <c r="C1462" s="715"/>
      <c r="D1462" s="716"/>
      <c r="E1462" s="308"/>
      <c r="F1462" s="496"/>
      <c r="G1462" s="496"/>
      <c r="H1462" s="496"/>
      <c r="I1462" s="496"/>
      <c r="J1462" s="496"/>
      <c r="K1462" s="496"/>
      <c r="L1462" s="496"/>
      <c r="M1462" s="496"/>
      <c r="N1462" s="496"/>
      <c r="O1462" s="496"/>
      <c r="P1462" s="496"/>
      <c r="Q1462" s="496"/>
      <c r="R1462" s="496"/>
      <c r="S1462" s="496"/>
      <c r="T1462" s="496"/>
      <c r="U1462" s="496"/>
      <c r="V1462" s="496"/>
      <c r="W1462" s="496"/>
      <c r="X1462" s="496"/>
      <c r="Y1462" s="496"/>
      <c r="Z1462" s="496"/>
      <c r="AA1462" s="496"/>
      <c r="AB1462" s="496"/>
      <c r="AC1462" s="496"/>
      <c r="AD1462" s="496"/>
      <c r="AE1462" s="496"/>
      <c r="AF1462" s="496"/>
      <c r="AG1462" s="496"/>
      <c r="AH1462" s="496"/>
      <c r="AI1462" s="496"/>
      <c r="AJ1462" s="496"/>
      <c r="AK1462" s="496"/>
      <c r="AL1462" s="496"/>
      <c r="AM1462" s="496"/>
      <c r="AZ1462" s="760"/>
      <c r="BA1462" s="760"/>
      <c r="BB1462" s="760"/>
      <c r="BC1462" s="760"/>
      <c r="BD1462" s="760"/>
      <c r="BE1462" s="760"/>
      <c r="BF1462" s="760"/>
      <c r="BG1462" s="760"/>
      <c r="BH1462" s="760"/>
      <c r="BI1462" s="760"/>
      <c r="BJ1462" s="760"/>
      <c r="BK1462" s="760"/>
      <c r="BL1462" s="760"/>
      <c r="BM1462" s="760"/>
    </row>
    <row r="1463" spans="2:65" ht="12" hidden="1" customHeight="1" outlineLevel="1" x14ac:dyDescent="0.3">
      <c r="B1463" s="712" t="s">
        <v>4389</v>
      </c>
      <c r="C1463" s="715" t="s">
        <v>4389</v>
      </c>
      <c r="D1463" s="716"/>
      <c r="E1463" s="308" t="s">
        <v>4390</v>
      </c>
      <c r="F1463" s="496" t="s">
        <v>2898</v>
      </c>
      <c r="G1463" s="496" t="s">
        <v>2898</v>
      </c>
      <c r="H1463" s="496" t="s">
        <v>2898</v>
      </c>
      <c r="I1463" s="496" t="s">
        <v>2898</v>
      </c>
      <c r="J1463" s="496" t="s">
        <v>2898</v>
      </c>
      <c r="K1463" s="496" t="s">
        <v>2898</v>
      </c>
      <c r="L1463" s="496" t="s">
        <v>2898</v>
      </c>
      <c r="M1463" s="496" t="s">
        <v>2898</v>
      </c>
      <c r="N1463" s="496" t="s">
        <v>2898</v>
      </c>
      <c r="O1463" s="496" t="s">
        <v>2898</v>
      </c>
      <c r="P1463" s="496" t="s">
        <v>2898</v>
      </c>
      <c r="Q1463" s="496" t="s">
        <v>2898</v>
      </c>
      <c r="R1463" s="496" t="s">
        <v>2898</v>
      </c>
      <c r="S1463" s="496" t="s">
        <v>2898</v>
      </c>
      <c r="T1463" s="496" t="s">
        <v>2898</v>
      </c>
      <c r="U1463" s="496" t="s">
        <v>2898</v>
      </c>
      <c r="V1463" s="496" t="s">
        <v>2898</v>
      </c>
      <c r="W1463" s="496" t="s">
        <v>2898</v>
      </c>
      <c r="X1463" s="496" t="s">
        <v>2898</v>
      </c>
      <c r="Y1463" s="496" t="s">
        <v>2898</v>
      </c>
      <c r="Z1463" s="496" t="s">
        <v>2898</v>
      </c>
      <c r="AA1463" s="496" t="s">
        <v>2898</v>
      </c>
      <c r="AB1463" s="496" t="s">
        <v>2898</v>
      </c>
      <c r="AC1463" s="496" t="s">
        <v>2898</v>
      </c>
      <c r="AD1463" s="496" t="s">
        <v>2898</v>
      </c>
      <c r="AE1463" s="496" t="s">
        <v>2898</v>
      </c>
      <c r="AF1463" s="496" t="s">
        <v>2898</v>
      </c>
      <c r="AG1463" s="496" t="s">
        <v>2898</v>
      </c>
      <c r="AH1463" s="496" t="s">
        <v>2898</v>
      </c>
      <c r="AI1463" s="496" t="s">
        <v>2898</v>
      </c>
      <c r="AJ1463" s="496" t="s">
        <v>2898</v>
      </c>
      <c r="AK1463" s="496" t="s">
        <v>2898</v>
      </c>
      <c r="AL1463" s="496" t="s">
        <v>2898</v>
      </c>
      <c r="AM1463" s="496" t="s">
        <v>2898</v>
      </c>
    </row>
    <row r="1464" spans="2:65" ht="12" hidden="1" customHeight="1" outlineLevel="1" x14ac:dyDescent="0.3">
      <c r="B1464" s="712" t="s">
        <v>4391</v>
      </c>
      <c r="C1464" s="715" t="s">
        <v>4391</v>
      </c>
      <c r="D1464" s="716"/>
      <c r="E1464" s="308" t="s">
        <v>4392</v>
      </c>
      <c r="F1464" s="496" t="s">
        <v>2898</v>
      </c>
      <c r="G1464" s="496" t="s">
        <v>2898</v>
      </c>
      <c r="H1464" s="496" t="s">
        <v>2898</v>
      </c>
      <c r="I1464" s="496" t="s">
        <v>2898</v>
      </c>
      <c r="J1464" s="496" t="s">
        <v>2898</v>
      </c>
      <c r="K1464" s="496" t="s">
        <v>2898</v>
      </c>
      <c r="L1464" s="496" t="s">
        <v>2898</v>
      </c>
      <c r="M1464" s="496" t="s">
        <v>2898</v>
      </c>
      <c r="N1464" s="496" t="s">
        <v>2898</v>
      </c>
      <c r="O1464" s="496" t="s">
        <v>2898</v>
      </c>
      <c r="P1464" s="496" t="s">
        <v>2898</v>
      </c>
      <c r="Q1464" s="496" t="s">
        <v>2898</v>
      </c>
      <c r="R1464" s="496" t="s">
        <v>2898</v>
      </c>
      <c r="S1464" s="496" t="s">
        <v>2898</v>
      </c>
      <c r="T1464" s="496" t="s">
        <v>2898</v>
      </c>
      <c r="U1464" s="496" t="s">
        <v>2898</v>
      </c>
      <c r="V1464" s="496" t="s">
        <v>2898</v>
      </c>
      <c r="W1464" s="496" t="s">
        <v>2898</v>
      </c>
      <c r="X1464" s="496" t="s">
        <v>2898</v>
      </c>
      <c r="Y1464" s="496" t="s">
        <v>2898</v>
      </c>
      <c r="Z1464" s="496" t="s">
        <v>2898</v>
      </c>
      <c r="AA1464" s="496" t="s">
        <v>2898</v>
      </c>
      <c r="AB1464" s="496" t="s">
        <v>2898</v>
      </c>
      <c r="AC1464" s="496" t="s">
        <v>2898</v>
      </c>
      <c r="AD1464" s="496" t="s">
        <v>2898</v>
      </c>
      <c r="AE1464" s="496" t="s">
        <v>2898</v>
      </c>
      <c r="AF1464" s="496" t="s">
        <v>2898</v>
      </c>
      <c r="AG1464" s="496" t="s">
        <v>2898</v>
      </c>
      <c r="AH1464" s="496" t="s">
        <v>2898</v>
      </c>
      <c r="AI1464" s="496" t="s">
        <v>2898</v>
      </c>
      <c r="AJ1464" s="496" t="s">
        <v>2898</v>
      </c>
      <c r="AK1464" s="496" t="s">
        <v>2898</v>
      </c>
      <c r="AL1464" s="496" t="s">
        <v>2898</v>
      </c>
      <c r="AM1464" s="496" t="s">
        <v>2898</v>
      </c>
    </row>
    <row r="1465" spans="2:65" ht="12" hidden="1" customHeight="1" outlineLevel="1" x14ac:dyDescent="0.3">
      <c r="B1465" s="712" t="s">
        <v>4393</v>
      </c>
      <c r="C1465" s="715" t="s">
        <v>4393</v>
      </c>
      <c r="D1465" s="716"/>
      <c r="E1465" s="308" t="s">
        <v>4394</v>
      </c>
      <c r="F1465" s="496" t="s">
        <v>2898</v>
      </c>
      <c r="G1465" s="496" t="s">
        <v>2898</v>
      </c>
      <c r="H1465" s="496" t="s">
        <v>2898</v>
      </c>
      <c r="I1465" s="496" t="s">
        <v>2898</v>
      </c>
      <c r="J1465" s="496" t="s">
        <v>2898</v>
      </c>
      <c r="K1465" s="496" t="s">
        <v>2898</v>
      </c>
      <c r="L1465" s="496" t="s">
        <v>2898</v>
      </c>
      <c r="M1465" s="496" t="s">
        <v>2898</v>
      </c>
      <c r="N1465" s="496" t="s">
        <v>2898</v>
      </c>
      <c r="O1465" s="496" t="s">
        <v>2898</v>
      </c>
      <c r="P1465" s="496" t="s">
        <v>2898</v>
      </c>
      <c r="Q1465" s="496" t="s">
        <v>2898</v>
      </c>
      <c r="R1465" s="496" t="s">
        <v>2898</v>
      </c>
      <c r="S1465" s="496" t="s">
        <v>2898</v>
      </c>
      <c r="T1465" s="496" t="s">
        <v>2898</v>
      </c>
      <c r="U1465" s="496" t="s">
        <v>2898</v>
      </c>
      <c r="V1465" s="496" t="s">
        <v>2898</v>
      </c>
      <c r="W1465" s="496" t="s">
        <v>2898</v>
      </c>
      <c r="X1465" s="496" t="s">
        <v>2898</v>
      </c>
      <c r="Y1465" s="496" t="s">
        <v>2898</v>
      </c>
      <c r="Z1465" s="496" t="s">
        <v>2898</v>
      </c>
      <c r="AA1465" s="496" t="s">
        <v>2898</v>
      </c>
      <c r="AB1465" s="496" t="s">
        <v>2898</v>
      </c>
      <c r="AC1465" s="496" t="s">
        <v>2898</v>
      </c>
      <c r="AD1465" s="496" t="s">
        <v>2898</v>
      </c>
      <c r="AE1465" s="496" t="s">
        <v>2898</v>
      </c>
      <c r="AF1465" s="496" t="s">
        <v>2898</v>
      </c>
      <c r="AG1465" s="496" t="s">
        <v>2898</v>
      </c>
      <c r="AH1465" s="496" t="s">
        <v>2898</v>
      </c>
      <c r="AI1465" s="496" t="s">
        <v>2898</v>
      </c>
      <c r="AJ1465" s="496" t="s">
        <v>2898</v>
      </c>
      <c r="AK1465" s="496" t="s">
        <v>2898</v>
      </c>
      <c r="AL1465" s="496" t="s">
        <v>2898</v>
      </c>
      <c r="AM1465" s="496" t="s">
        <v>2898</v>
      </c>
    </row>
    <row r="1466" spans="2:65" ht="12" hidden="1" customHeight="1" outlineLevel="1" x14ac:dyDescent="0.3">
      <c r="B1466" s="712" t="s">
        <v>4395</v>
      </c>
      <c r="C1466" s="715" t="s">
        <v>4395</v>
      </c>
      <c r="D1466" s="716"/>
      <c r="E1466" s="308" t="s">
        <v>4396</v>
      </c>
      <c r="F1466" s="496" t="s">
        <v>2898</v>
      </c>
      <c r="G1466" s="496" t="s">
        <v>2898</v>
      </c>
      <c r="H1466" s="496" t="s">
        <v>2898</v>
      </c>
      <c r="I1466" s="496" t="s">
        <v>2898</v>
      </c>
      <c r="J1466" s="496" t="s">
        <v>2898</v>
      </c>
      <c r="K1466" s="496" t="s">
        <v>2898</v>
      </c>
      <c r="L1466" s="496" t="s">
        <v>2898</v>
      </c>
      <c r="M1466" s="496" t="s">
        <v>2898</v>
      </c>
      <c r="N1466" s="496" t="s">
        <v>2898</v>
      </c>
      <c r="O1466" s="496" t="s">
        <v>2898</v>
      </c>
      <c r="P1466" s="496" t="s">
        <v>2898</v>
      </c>
      <c r="Q1466" s="496" t="s">
        <v>2898</v>
      </c>
      <c r="R1466" s="496" t="s">
        <v>2898</v>
      </c>
      <c r="S1466" s="496" t="s">
        <v>2898</v>
      </c>
      <c r="T1466" s="496" t="s">
        <v>2898</v>
      </c>
      <c r="U1466" s="496" t="s">
        <v>2898</v>
      </c>
      <c r="V1466" s="496" t="s">
        <v>2898</v>
      </c>
      <c r="W1466" s="496" t="s">
        <v>2898</v>
      </c>
      <c r="X1466" s="496" t="s">
        <v>2898</v>
      </c>
      <c r="Y1466" s="496" t="s">
        <v>2898</v>
      </c>
      <c r="Z1466" s="496" t="s">
        <v>2898</v>
      </c>
      <c r="AA1466" s="496" t="s">
        <v>2898</v>
      </c>
      <c r="AB1466" s="496" t="s">
        <v>2898</v>
      </c>
      <c r="AC1466" s="496" t="s">
        <v>2898</v>
      </c>
      <c r="AD1466" s="496" t="s">
        <v>2898</v>
      </c>
      <c r="AE1466" s="496" t="s">
        <v>2898</v>
      </c>
      <c r="AF1466" s="496" t="s">
        <v>2898</v>
      </c>
      <c r="AG1466" s="496" t="s">
        <v>2898</v>
      </c>
      <c r="AH1466" s="496" t="s">
        <v>2898</v>
      </c>
      <c r="AI1466" s="496" t="s">
        <v>2898</v>
      </c>
      <c r="AJ1466" s="496" t="s">
        <v>2898</v>
      </c>
      <c r="AK1466" s="496" t="s">
        <v>2898</v>
      </c>
      <c r="AL1466" s="496" t="s">
        <v>2898</v>
      </c>
      <c r="AM1466" s="496" t="s">
        <v>2898</v>
      </c>
    </row>
    <row r="1467" spans="2:65" ht="12" hidden="1" customHeight="1" outlineLevel="1" x14ac:dyDescent="0.3">
      <c r="B1467" s="712"/>
      <c r="C1467" s="715"/>
      <c r="D1467" s="716"/>
      <c r="F1467" s="717"/>
      <c r="G1467" s="717"/>
      <c r="H1467" s="717"/>
      <c r="I1467" s="717"/>
      <c r="J1467" s="717"/>
      <c r="K1467" s="717"/>
      <c r="L1467" s="717"/>
      <c r="M1467" s="717"/>
      <c r="N1467" s="717"/>
      <c r="O1467" s="717"/>
      <c r="P1467" s="717"/>
      <c r="Q1467" s="717"/>
      <c r="R1467" s="717"/>
      <c r="S1467" s="717"/>
      <c r="T1467" s="717"/>
      <c r="U1467" s="717"/>
      <c r="V1467" s="717"/>
      <c r="W1467" s="717"/>
      <c r="X1467" s="717"/>
      <c r="Y1467" s="717"/>
      <c r="Z1467" s="717"/>
      <c r="AA1467" s="717"/>
      <c r="AB1467" s="717"/>
      <c r="AC1467" s="717"/>
      <c r="AD1467" s="717"/>
      <c r="AE1467" s="717"/>
      <c r="AF1467" s="717"/>
      <c r="AG1467" s="717"/>
      <c r="AH1467" s="717"/>
      <c r="AI1467" s="717"/>
      <c r="AJ1467" s="717"/>
      <c r="AK1467" s="717"/>
      <c r="AL1467" s="717"/>
      <c r="AM1467" s="717"/>
    </row>
    <row r="1468" spans="2:65" ht="12" customHeight="1" collapsed="1" x14ac:dyDescent="0.3">
      <c r="B1468" s="299" t="s">
        <v>3015</v>
      </c>
      <c r="C1468" s="718"/>
    </row>
    <row r="1469" spans="2:65" ht="12" customHeight="1" x14ac:dyDescent="0.3">
      <c r="B1469" s="711"/>
      <c r="C1469" s="715"/>
      <c r="D1469" s="719"/>
      <c r="E1469" s="490"/>
      <c r="F1469" s="499" t="s">
        <v>233</v>
      </c>
      <c r="G1469" s="499" t="s">
        <v>234</v>
      </c>
      <c r="H1469" s="499" t="s">
        <v>235</v>
      </c>
      <c r="I1469" s="499" t="s">
        <v>236</v>
      </c>
      <c r="J1469" s="499" t="s">
        <v>237</v>
      </c>
      <c r="K1469" s="499" t="s">
        <v>238</v>
      </c>
      <c r="L1469" s="499" t="s">
        <v>239</v>
      </c>
      <c r="M1469" s="499" t="s">
        <v>240</v>
      </c>
      <c r="N1469" s="499" t="s">
        <v>241</v>
      </c>
      <c r="O1469" s="499" t="s">
        <v>242</v>
      </c>
      <c r="P1469" s="499" t="s">
        <v>243</v>
      </c>
      <c r="Q1469" s="499" t="s">
        <v>244</v>
      </c>
      <c r="R1469" s="499" t="s">
        <v>245</v>
      </c>
      <c r="S1469" s="499" t="s">
        <v>246</v>
      </c>
      <c r="T1469" s="499" t="s">
        <v>247</v>
      </c>
      <c r="U1469" s="499" t="s">
        <v>248</v>
      </c>
      <c r="V1469" s="499" t="s">
        <v>249</v>
      </c>
      <c r="W1469" s="499" t="s">
        <v>250</v>
      </c>
      <c r="X1469" s="499" t="s">
        <v>251</v>
      </c>
      <c r="Y1469" s="499" t="s">
        <v>252</v>
      </c>
      <c r="Z1469" s="499" t="s">
        <v>253</v>
      </c>
      <c r="AA1469" s="499" t="s">
        <v>254</v>
      </c>
      <c r="AB1469" s="499" t="s">
        <v>255</v>
      </c>
      <c r="AC1469" s="499" t="s">
        <v>256</v>
      </c>
      <c r="AD1469" s="499" t="s">
        <v>257</v>
      </c>
      <c r="AE1469" s="499" t="s">
        <v>258</v>
      </c>
      <c r="AF1469" s="499" t="s">
        <v>259</v>
      </c>
      <c r="AG1469" s="499" t="s">
        <v>260</v>
      </c>
      <c r="AH1469" s="499" t="s">
        <v>261</v>
      </c>
      <c r="AI1469" s="499" t="s">
        <v>262</v>
      </c>
      <c r="AJ1469" s="499" t="s">
        <v>263</v>
      </c>
      <c r="AK1469" s="499" t="s">
        <v>264</v>
      </c>
      <c r="AL1469" s="499" t="s">
        <v>265</v>
      </c>
      <c r="AM1469" s="499" t="s">
        <v>266</v>
      </c>
    </row>
    <row r="1470" spans="2:65" ht="12" hidden="1" customHeight="1" outlineLevel="1" x14ac:dyDescent="0.3">
      <c r="B1470" s="153"/>
      <c r="C1470" s="715" t="s">
        <v>4397</v>
      </c>
      <c r="D1470" s="719"/>
      <c r="E1470" s="490" t="s">
        <v>4398</v>
      </c>
      <c r="F1470" s="500" t="s">
        <v>2961</v>
      </c>
      <c r="G1470" s="500" t="s">
        <v>2961</v>
      </c>
      <c r="H1470" s="500" t="s">
        <v>2961</v>
      </c>
      <c r="I1470" s="500" t="s">
        <v>2961</v>
      </c>
      <c r="J1470" s="500" t="s">
        <v>2961</v>
      </c>
      <c r="K1470" s="500" t="s">
        <v>2961</v>
      </c>
      <c r="L1470" s="500" t="s">
        <v>2961</v>
      </c>
      <c r="M1470" s="500" t="s">
        <v>2961</v>
      </c>
      <c r="N1470" s="500" t="s">
        <v>2961</v>
      </c>
      <c r="O1470" s="500" t="s">
        <v>2961</v>
      </c>
      <c r="P1470" s="500" t="s">
        <v>2961</v>
      </c>
      <c r="Q1470" s="500" t="s">
        <v>2961</v>
      </c>
      <c r="R1470" s="500" t="s">
        <v>2961</v>
      </c>
      <c r="S1470" s="500" t="s">
        <v>2961</v>
      </c>
      <c r="T1470" s="500" t="s">
        <v>2961</v>
      </c>
      <c r="U1470" s="500" t="s">
        <v>2961</v>
      </c>
      <c r="V1470" s="500" t="s">
        <v>2961</v>
      </c>
      <c r="W1470" s="500" t="s">
        <v>2961</v>
      </c>
      <c r="X1470" s="500" t="s">
        <v>2961</v>
      </c>
      <c r="Y1470" s="500" t="s">
        <v>2961</v>
      </c>
      <c r="Z1470" s="500" t="s">
        <v>2961</v>
      </c>
      <c r="AA1470" s="500" t="s">
        <v>2961</v>
      </c>
      <c r="AB1470" s="500" t="s">
        <v>2961</v>
      </c>
      <c r="AC1470" s="500" t="s">
        <v>2961</v>
      </c>
      <c r="AD1470" s="500" t="s">
        <v>2961</v>
      </c>
      <c r="AE1470" s="500" t="s">
        <v>2961</v>
      </c>
      <c r="AF1470" s="500" t="s">
        <v>2961</v>
      </c>
      <c r="AG1470" s="500" t="s">
        <v>2961</v>
      </c>
      <c r="AH1470" s="500" t="s">
        <v>2961</v>
      </c>
      <c r="AI1470" s="500" t="s">
        <v>2961</v>
      </c>
      <c r="AJ1470" s="500" t="s">
        <v>2961</v>
      </c>
      <c r="AK1470" s="500" t="s">
        <v>2961</v>
      </c>
      <c r="AL1470" s="500" t="s">
        <v>2961</v>
      </c>
      <c r="AM1470" s="500" t="s">
        <v>2961</v>
      </c>
    </row>
    <row r="1471" spans="2:65" ht="12" hidden="1" customHeight="1" outlineLevel="1" x14ac:dyDescent="0.3">
      <c r="B1471" s="153"/>
      <c r="C1471" s="715" t="s">
        <v>4399</v>
      </c>
      <c r="D1471" s="719"/>
      <c r="E1471" s="490" t="s">
        <v>4400</v>
      </c>
      <c r="F1471" s="500" t="s">
        <v>2961</v>
      </c>
      <c r="G1471" s="500" t="s">
        <v>2961</v>
      </c>
      <c r="H1471" s="500" t="s">
        <v>2961</v>
      </c>
      <c r="I1471" s="500" t="s">
        <v>2961</v>
      </c>
      <c r="J1471" s="500" t="s">
        <v>2961</v>
      </c>
      <c r="K1471" s="500" t="s">
        <v>2961</v>
      </c>
      <c r="L1471" s="500" t="s">
        <v>2961</v>
      </c>
      <c r="M1471" s="500" t="s">
        <v>2961</v>
      </c>
      <c r="N1471" s="500" t="s">
        <v>2961</v>
      </c>
      <c r="O1471" s="500" t="s">
        <v>2961</v>
      </c>
      <c r="P1471" s="500" t="s">
        <v>2961</v>
      </c>
      <c r="Q1471" s="500" t="s">
        <v>2961</v>
      </c>
      <c r="R1471" s="500" t="s">
        <v>2961</v>
      </c>
      <c r="S1471" s="500" t="s">
        <v>2961</v>
      </c>
      <c r="T1471" s="500" t="s">
        <v>2961</v>
      </c>
      <c r="U1471" s="500" t="s">
        <v>2961</v>
      </c>
      <c r="V1471" s="500" t="s">
        <v>2961</v>
      </c>
      <c r="W1471" s="500" t="s">
        <v>2961</v>
      </c>
      <c r="X1471" s="500" t="s">
        <v>2961</v>
      </c>
      <c r="Y1471" s="500" t="s">
        <v>2961</v>
      </c>
      <c r="Z1471" s="500" t="s">
        <v>2961</v>
      </c>
      <c r="AA1471" s="500" t="s">
        <v>2961</v>
      </c>
      <c r="AB1471" s="500" t="s">
        <v>2961</v>
      </c>
      <c r="AC1471" s="500" t="s">
        <v>2961</v>
      </c>
      <c r="AD1471" s="500" t="s">
        <v>2961</v>
      </c>
      <c r="AE1471" s="500" t="s">
        <v>2961</v>
      </c>
      <c r="AF1471" s="500" t="s">
        <v>2961</v>
      </c>
      <c r="AG1471" s="500" t="s">
        <v>2961</v>
      </c>
      <c r="AH1471" s="500" t="s">
        <v>2961</v>
      </c>
      <c r="AI1471" s="500" t="s">
        <v>2961</v>
      </c>
      <c r="AJ1471" s="500" t="s">
        <v>2961</v>
      </c>
      <c r="AK1471" s="500" t="s">
        <v>2961</v>
      </c>
      <c r="AL1471" s="500" t="s">
        <v>2961</v>
      </c>
      <c r="AM1471" s="500" t="s">
        <v>2961</v>
      </c>
    </row>
    <row r="1472" spans="2:65" ht="12" hidden="1" customHeight="1" outlineLevel="1" x14ac:dyDescent="0.3">
      <c r="B1472" s="153"/>
      <c r="C1472" s="715" t="s">
        <v>4401</v>
      </c>
      <c r="D1472" s="719"/>
      <c r="E1472" s="490" t="s">
        <v>4402</v>
      </c>
      <c r="F1472" s="500" t="s">
        <v>2961</v>
      </c>
      <c r="G1472" s="500" t="s">
        <v>2961</v>
      </c>
      <c r="H1472" s="500" t="s">
        <v>2961</v>
      </c>
      <c r="I1472" s="500" t="s">
        <v>2961</v>
      </c>
      <c r="J1472" s="500" t="s">
        <v>2961</v>
      </c>
      <c r="K1472" s="500" t="s">
        <v>2961</v>
      </c>
      <c r="L1472" s="500" t="s">
        <v>2961</v>
      </c>
      <c r="M1472" s="500" t="s">
        <v>2961</v>
      </c>
      <c r="N1472" s="500" t="s">
        <v>2961</v>
      </c>
      <c r="O1472" s="500" t="s">
        <v>2961</v>
      </c>
      <c r="P1472" s="500" t="s">
        <v>2961</v>
      </c>
      <c r="Q1472" s="500" t="s">
        <v>2961</v>
      </c>
      <c r="R1472" s="500" t="s">
        <v>2961</v>
      </c>
      <c r="S1472" s="500" t="s">
        <v>2961</v>
      </c>
      <c r="T1472" s="500" t="s">
        <v>2961</v>
      </c>
      <c r="U1472" s="500" t="s">
        <v>2961</v>
      </c>
      <c r="V1472" s="500" t="s">
        <v>2961</v>
      </c>
      <c r="W1472" s="500" t="s">
        <v>2961</v>
      </c>
      <c r="X1472" s="500" t="s">
        <v>2961</v>
      </c>
      <c r="Y1472" s="500" t="s">
        <v>2961</v>
      </c>
      <c r="Z1472" s="500" t="s">
        <v>2961</v>
      </c>
      <c r="AA1472" s="500" t="s">
        <v>2961</v>
      </c>
      <c r="AB1472" s="500" t="s">
        <v>2961</v>
      </c>
      <c r="AC1472" s="500" t="s">
        <v>2961</v>
      </c>
      <c r="AD1472" s="500" t="s">
        <v>2961</v>
      </c>
      <c r="AE1472" s="500" t="s">
        <v>2961</v>
      </c>
      <c r="AF1472" s="500" t="s">
        <v>2961</v>
      </c>
      <c r="AG1472" s="500" t="s">
        <v>2961</v>
      </c>
      <c r="AH1472" s="500" t="s">
        <v>2961</v>
      </c>
      <c r="AI1472" s="500" t="s">
        <v>2961</v>
      </c>
      <c r="AJ1472" s="500" t="s">
        <v>2961</v>
      </c>
      <c r="AK1472" s="500" t="s">
        <v>2961</v>
      </c>
      <c r="AL1472" s="500" t="s">
        <v>2961</v>
      </c>
      <c r="AM1472" s="500" t="s">
        <v>2961</v>
      </c>
    </row>
    <row r="1473" spans="2:39" ht="12" hidden="1" customHeight="1" outlineLevel="1" x14ac:dyDescent="0.3">
      <c r="B1473" s="153"/>
      <c r="C1473" s="715" t="s">
        <v>4403</v>
      </c>
      <c r="D1473" s="719"/>
      <c r="E1473" s="490" t="s">
        <v>4404</v>
      </c>
      <c r="F1473" s="500" t="s">
        <v>2961</v>
      </c>
      <c r="G1473" s="500" t="s">
        <v>2961</v>
      </c>
      <c r="H1473" s="500" t="s">
        <v>2961</v>
      </c>
      <c r="I1473" s="500" t="s">
        <v>2961</v>
      </c>
      <c r="J1473" s="500" t="s">
        <v>2961</v>
      </c>
      <c r="K1473" s="500" t="s">
        <v>2961</v>
      </c>
      <c r="L1473" s="500" t="s">
        <v>2961</v>
      </c>
      <c r="M1473" s="500" t="s">
        <v>2961</v>
      </c>
      <c r="N1473" s="500" t="s">
        <v>2961</v>
      </c>
      <c r="O1473" s="500" t="s">
        <v>2961</v>
      </c>
      <c r="P1473" s="500" t="s">
        <v>2961</v>
      </c>
      <c r="Q1473" s="500" t="s">
        <v>2961</v>
      </c>
      <c r="R1473" s="500" t="s">
        <v>2961</v>
      </c>
      <c r="S1473" s="500" t="s">
        <v>2961</v>
      </c>
      <c r="T1473" s="500" t="s">
        <v>2961</v>
      </c>
      <c r="U1473" s="500" t="s">
        <v>2961</v>
      </c>
      <c r="V1473" s="500" t="s">
        <v>2961</v>
      </c>
      <c r="W1473" s="500" t="s">
        <v>2961</v>
      </c>
      <c r="X1473" s="500" t="s">
        <v>2961</v>
      </c>
      <c r="Y1473" s="500" t="s">
        <v>2961</v>
      </c>
      <c r="Z1473" s="500" t="s">
        <v>2961</v>
      </c>
      <c r="AA1473" s="500" t="s">
        <v>2961</v>
      </c>
      <c r="AB1473" s="500" t="s">
        <v>2961</v>
      </c>
      <c r="AC1473" s="500" t="s">
        <v>2961</v>
      </c>
      <c r="AD1473" s="500" t="s">
        <v>2961</v>
      </c>
      <c r="AE1473" s="500" t="s">
        <v>2961</v>
      </c>
      <c r="AF1473" s="500" t="s">
        <v>2961</v>
      </c>
      <c r="AG1473" s="500" t="s">
        <v>2961</v>
      </c>
      <c r="AH1473" s="500" t="s">
        <v>2961</v>
      </c>
      <c r="AI1473" s="500" t="s">
        <v>2961</v>
      </c>
      <c r="AJ1473" s="500" t="s">
        <v>2961</v>
      </c>
      <c r="AK1473" s="500" t="s">
        <v>2961</v>
      </c>
      <c r="AL1473" s="500" t="s">
        <v>2961</v>
      </c>
      <c r="AM1473" s="500" t="s">
        <v>2961</v>
      </c>
    </row>
    <row r="1474" spans="2:39" ht="12" hidden="1" customHeight="1" outlineLevel="1" x14ac:dyDescent="0.3">
      <c r="B1474" s="153"/>
      <c r="C1474" s="715" t="s">
        <v>4405</v>
      </c>
      <c r="D1474" s="719"/>
      <c r="E1474" s="490" t="s">
        <v>4406</v>
      </c>
      <c r="F1474" s="500" t="s">
        <v>2961</v>
      </c>
      <c r="G1474" s="500" t="s">
        <v>2961</v>
      </c>
      <c r="H1474" s="500" t="s">
        <v>2961</v>
      </c>
      <c r="I1474" s="500" t="s">
        <v>2961</v>
      </c>
      <c r="J1474" s="500" t="s">
        <v>2961</v>
      </c>
      <c r="K1474" s="500" t="s">
        <v>2961</v>
      </c>
      <c r="L1474" s="500" t="s">
        <v>2961</v>
      </c>
      <c r="M1474" s="500" t="s">
        <v>2961</v>
      </c>
      <c r="N1474" s="500" t="s">
        <v>2961</v>
      </c>
      <c r="O1474" s="500" t="s">
        <v>2961</v>
      </c>
      <c r="P1474" s="500" t="s">
        <v>2961</v>
      </c>
      <c r="Q1474" s="500" t="s">
        <v>2961</v>
      </c>
      <c r="R1474" s="500" t="s">
        <v>2961</v>
      </c>
      <c r="S1474" s="500" t="s">
        <v>2961</v>
      </c>
      <c r="T1474" s="500" t="s">
        <v>2961</v>
      </c>
      <c r="U1474" s="500" t="s">
        <v>2961</v>
      </c>
      <c r="V1474" s="500" t="s">
        <v>2961</v>
      </c>
      <c r="W1474" s="500" t="s">
        <v>2961</v>
      </c>
      <c r="X1474" s="500" t="s">
        <v>2961</v>
      </c>
      <c r="Y1474" s="500" t="s">
        <v>2961</v>
      </c>
      <c r="Z1474" s="500" t="s">
        <v>2961</v>
      </c>
      <c r="AA1474" s="500" t="s">
        <v>2961</v>
      </c>
      <c r="AB1474" s="500" t="s">
        <v>2961</v>
      </c>
      <c r="AC1474" s="500" t="s">
        <v>2961</v>
      </c>
      <c r="AD1474" s="500" t="s">
        <v>2961</v>
      </c>
      <c r="AE1474" s="500" t="s">
        <v>2961</v>
      </c>
      <c r="AF1474" s="500" t="s">
        <v>2961</v>
      </c>
      <c r="AG1474" s="500" t="s">
        <v>2961</v>
      </c>
      <c r="AH1474" s="500" t="s">
        <v>2961</v>
      </c>
      <c r="AI1474" s="500" t="s">
        <v>2961</v>
      </c>
      <c r="AJ1474" s="500" t="s">
        <v>2961</v>
      </c>
      <c r="AK1474" s="500" t="s">
        <v>2961</v>
      </c>
      <c r="AL1474" s="500" t="s">
        <v>2961</v>
      </c>
      <c r="AM1474" s="500" t="s">
        <v>2961</v>
      </c>
    </row>
    <row r="1475" spans="2:39" ht="12" hidden="1" customHeight="1" outlineLevel="1" x14ac:dyDescent="0.3">
      <c r="B1475" s="153"/>
      <c r="C1475" s="715" t="s">
        <v>4407</v>
      </c>
      <c r="D1475" s="719"/>
      <c r="E1475" s="490" t="s">
        <v>4408</v>
      </c>
      <c r="F1475" s="500" t="s">
        <v>2961</v>
      </c>
      <c r="G1475" s="500" t="s">
        <v>2961</v>
      </c>
      <c r="H1475" s="500" t="s">
        <v>2961</v>
      </c>
      <c r="I1475" s="500" t="s">
        <v>2961</v>
      </c>
      <c r="J1475" s="500" t="s">
        <v>2961</v>
      </c>
      <c r="K1475" s="500" t="s">
        <v>2961</v>
      </c>
      <c r="L1475" s="500" t="s">
        <v>2961</v>
      </c>
      <c r="M1475" s="500" t="s">
        <v>2961</v>
      </c>
      <c r="N1475" s="500" t="s">
        <v>2961</v>
      </c>
      <c r="O1475" s="500" t="s">
        <v>2961</v>
      </c>
      <c r="P1475" s="500" t="s">
        <v>2961</v>
      </c>
      <c r="Q1475" s="500" t="s">
        <v>2961</v>
      </c>
      <c r="R1475" s="500" t="s">
        <v>2961</v>
      </c>
      <c r="S1475" s="500" t="s">
        <v>2961</v>
      </c>
      <c r="T1475" s="500" t="s">
        <v>2961</v>
      </c>
      <c r="U1475" s="500" t="s">
        <v>2961</v>
      </c>
      <c r="V1475" s="500" t="s">
        <v>2961</v>
      </c>
      <c r="W1475" s="500" t="s">
        <v>2961</v>
      </c>
      <c r="X1475" s="500" t="s">
        <v>2961</v>
      </c>
      <c r="Y1475" s="500" t="s">
        <v>2961</v>
      </c>
      <c r="Z1475" s="500" t="s">
        <v>2961</v>
      </c>
      <c r="AA1475" s="500" t="s">
        <v>2961</v>
      </c>
      <c r="AB1475" s="500" t="s">
        <v>2961</v>
      </c>
      <c r="AC1475" s="500" t="s">
        <v>2961</v>
      </c>
      <c r="AD1475" s="500" t="s">
        <v>2961</v>
      </c>
      <c r="AE1475" s="500" t="s">
        <v>2961</v>
      </c>
      <c r="AF1475" s="500" t="s">
        <v>2961</v>
      </c>
      <c r="AG1475" s="500" t="s">
        <v>2961</v>
      </c>
      <c r="AH1475" s="500" t="s">
        <v>2961</v>
      </c>
      <c r="AI1475" s="500" t="s">
        <v>2961</v>
      </c>
      <c r="AJ1475" s="500" t="s">
        <v>2961</v>
      </c>
      <c r="AK1475" s="500" t="s">
        <v>2961</v>
      </c>
      <c r="AL1475" s="500" t="s">
        <v>2961</v>
      </c>
      <c r="AM1475" s="500" t="s">
        <v>2961</v>
      </c>
    </row>
    <row r="1476" spans="2:39" ht="12" hidden="1" customHeight="1" outlineLevel="1" x14ac:dyDescent="0.3">
      <c r="B1476" s="153"/>
      <c r="C1476" s="715" t="s">
        <v>4409</v>
      </c>
      <c r="D1476" s="719"/>
      <c r="E1476" s="490" t="s">
        <v>4410</v>
      </c>
      <c r="F1476" s="500" t="s">
        <v>2961</v>
      </c>
      <c r="G1476" s="500" t="s">
        <v>2961</v>
      </c>
      <c r="H1476" s="500" t="s">
        <v>2961</v>
      </c>
      <c r="I1476" s="500" t="s">
        <v>2961</v>
      </c>
      <c r="J1476" s="500" t="s">
        <v>2961</v>
      </c>
      <c r="K1476" s="500" t="s">
        <v>2961</v>
      </c>
      <c r="L1476" s="500" t="s">
        <v>2961</v>
      </c>
      <c r="M1476" s="500" t="s">
        <v>2961</v>
      </c>
      <c r="N1476" s="500" t="s">
        <v>2961</v>
      </c>
      <c r="O1476" s="500" t="s">
        <v>2961</v>
      </c>
      <c r="P1476" s="500" t="s">
        <v>2961</v>
      </c>
      <c r="Q1476" s="500" t="s">
        <v>2961</v>
      </c>
      <c r="R1476" s="500" t="s">
        <v>2961</v>
      </c>
      <c r="S1476" s="500" t="s">
        <v>2961</v>
      </c>
      <c r="T1476" s="500" t="s">
        <v>2961</v>
      </c>
      <c r="U1476" s="500" t="s">
        <v>2961</v>
      </c>
      <c r="V1476" s="500" t="s">
        <v>2961</v>
      </c>
      <c r="W1476" s="500" t="s">
        <v>2961</v>
      </c>
      <c r="X1476" s="500" t="s">
        <v>2961</v>
      </c>
      <c r="Y1476" s="500" t="s">
        <v>2961</v>
      </c>
      <c r="Z1476" s="500" t="s">
        <v>2961</v>
      </c>
      <c r="AA1476" s="500" t="s">
        <v>2961</v>
      </c>
      <c r="AB1476" s="500" t="s">
        <v>2961</v>
      </c>
      <c r="AC1476" s="500" t="s">
        <v>2961</v>
      </c>
      <c r="AD1476" s="500" t="s">
        <v>2961</v>
      </c>
      <c r="AE1476" s="500" t="s">
        <v>2961</v>
      </c>
      <c r="AF1476" s="500" t="s">
        <v>2961</v>
      </c>
      <c r="AG1476" s="500" t="s">
        <v>2961</v>
      </c>
      <c r="AH1476" s="500" t="s">
        <v>2961</v>
      </c>
      <c r="AI1476" s="500" t="s">
        <v>2961</v>
      </c>
      <c r="AJ1476" s="500" t="s">
        <v>2961</v>
      </c>
      <c r="AK1476" s="500" t="s">
        <v>2961</v>
      </c>
      <c r="AL1476" s="500" t="s">
        <v>2961</v>
      </c>
      <c r="AM1476" s="500" t="s">
        <v>2961</v>
      </c>
    </row>
    <row r="1477" spans="2:39" ht="12" hidden="1" customHeight="1" outlineLevel="1" x14ac:dyDescent="0.3">
      <c r="B1477" s="153"/>
      <c r="C1477" s="715" t="s">
        <v>4411</v>
      </c>
      <c r="D1477" s="719"/>
      <c r="E1477" s="490" t="s">
        <v>4412</v>
      </c>
      <c r="F1477" s="500" t="s">
        <v>2961</v>
      </c>
      <c r="G1477" s="500" t="s">
        <v>2961</v>
      </c>
      <c r="H1477" s="500" t="s">
        <v>2961</v>
      </c>
      <c r="I1477" s="500" t="s">
        <v>2961</v>
      </c>
      <c r="J1477" s="500" t="s">
        <v>2961</v>
      </c>
      <c r="K1477" s="500" t="s">
        <v>2961</v>
      </c>
      <c r="L1477" s="500" t="s">
        <v>2961</v>
      </c>
      <c r="M1477" s="500" t="s">
        <v>2961</v>
      </c>
      <c r="N1477" s="500" t="s">
        <v>2961</v>
      </c>
      <c r="O1477" s="500" t="s">
        <v>2961</v>
      </c>
      <c r="P1477" s="500" t="s">
        <v>2961</v>
      </c>
      <c r="Q1477" s="500" t="s">
        <v>2961</v>
      </c>
      <c r="R1477" s="500" t="s">
        <v>2961</v>
      </c>
      <c r="S1477" s="500" t="s">
        <v>2961</v>
      </c>
      <c r="T1477" s="500" t="s">
        <v>2961</v>
      </c>
      <c r="U1477" s="500" t="s">
        <v>2961</v>
      </c>
      <c r="V1477" s="500" t="s">
        <v>2961</v>
      </c>
      <c r="W1477" s="500" t="s">
        <v>2961</v>
      </c>
      <c r="X1477" s="500" t="s">
        <v>2961</v>
      </c>
      <c r="Y1477" s="500" t="s">
        <v>2961</v>
      </c>
      <c r="Z1477" s="500" t="s">
        <v>2961</v>
      </c>
      <c r="AA1477" s="500" t="s">
        <v>2961</v>
      </c>
      <c r="AB1477" s="500" t="s">
        <v>2961</v>
      </c>
      <c r="AC1477" s="500" t="s">
        <v>2961</v>
      </c>
      <c r="AD1477" s="500" t="s">
        <v>2961</v>
      </c>
      <c r="AE1477" s="500" t="s">
        <v>2961</v>
      </c>
      <c r="AF1477" s="500" t="s">
        <v>2961</v>
      </c>
      <c r="AG1477" s="500" t="s">
        <v>2961</v>
      </c>
      <c r="AH1477" s="500" t="s">
        <v>2961</v>
      </c>
      <c r="AI1477" s="500" t="s">
        <v>2961</v>
      </c>
      <c r="AJ1477" s="500" t="s">
        <v>2961</v>
      </c>
      <c r="AK1477" s="500" t="s">
        <v>2961</v>
      </c>
      <c r="AL1477" s="500" t="s">
        <v>2961</v>
      </c>
      <c r="AM1477" s="500" t="s">
        <v>2961</v>
      </c>
    </row>
    <row r="1478" spans="2:39" ht="12" hidden="1" customHeight="1" outlineLevel="1" x14ac:dyDescent="0.3">
      <c r="B1478" s="153"/>
      <c r="C1478" s="715" t="s">
        <v>4413</v>
      </c>
      <c r="D1478" s="719"/>
      <c r="E1478" s="490" t="s">
        <v>4414</v>
      </c>
      <c r="F1478" s="500" t="s">
        <v>2961</v>
      </c>
      <c r="G1478" s="500" t="s">
        <v>2961</v>
      </c>
      <c r="H1478" s="500" t="s">
        <v>2961</v>
      </c>
      <c r="I1478" s="500" t="s">
        <v>2961</v>
      </c>
      <c r="J1478" s="500" t="s">
        <v>2961</v>
      </c>
      <c r="K1478" s="500" t="s">
        <v>2961</v>
      </c>
      <c r="L1478" s="500" t="s">
        <v>2961</v>
      </c>
      <c r="M1478" s="500" t="s">
        <v>2961</v>
      </c>
      <c r="N1478" s="500" t="s">
        <v>2961</v>
      </c>
      <c r="O1478" s="500" t="s">
        <v>2961</v>
      </c>
      <c r="P1478" s="500" t="s">
        <v>2961</v>
      </c>
      <c r="Q1478" s="500" t="s">
        <v>2961</v>
      </c>
      <c r="R1478" s="500" t="s">
        <v>2961</v>
      </c>
      <c r="S1478" s="500" t="s">
        <v>2961</v>
      </c>
      <c r="T1478" s="500" t="s">
        <v>2961</v>
      </c>
      <c r="U1478" s="500" t="s">
        <v>2961</v>
      </c>
      <c r="V1478" s="500" t="s">
        <v>2961</v>
      </c>
      <c r="W1478" s="500" t="s">
        <v>2961</v>
      </c>
      <c r="X1478" s="500" t="s">
        <v>2961</v>
      </c>
      <c r="Y1478" s="500" t="s">
        <v>2961</v>
      </c>
      <c r="Z1478" s="500" t="s">
        <v>2961</v>
      </c>
      <c r="AA1478" s="500" t="s">
        <v>2961</v>
      </c>
      <c r="AB1478" s="500" t="s">
        <v>2961</v>
      </c>
      <c r="AC1478" s="500" t="s">
        <v>2961</v>
      </c>
      <c r="AD1478" s="500" t="s">
        <v>2961</v>
      </c>
      <c r="AE1478" s="500" t="s">
        <v>2961</v>
      </c>
      <c r="AF1478" s="500" t="s">
        <v>2961</v>
      </c>
      <c r="AG1478" s="500" t="s">
        <v>2961</v>
      </c>
      <c r="AH1478" s="500" t="s">
        <v>2961</v>
      </c>
      <c r="AI1478" s="500" t="s">
        <v>2961</v>
      </c>
      <c r="AJ1478" s="500" t="s">
        <v>2961</v>
      </c>
      <c r="AK1478" s="500" t="s">
        <v>2961</v>
      </c>
      <c r="AL1478" s="500" t="s">
        <v>2961</v>
      </c>
      <c r="AM1478" s="500" t="s">
        <v>2961</v>
      </c>
    </row>
    <row r="1479" spans="2:39" ht="12" hidden="1" customHeight="1" outlineLevel="1" x14ac:dyDescent="0.3">
      <c r="B1479" s="153"/>
      <c r="C1479" s="715" t="s">
        <v>4415</v>
      </c>
      <c r="D1479" s="719"/>
      <c r="E1479" s="490" t="s">
        <v>4416</v>
      </c>
      <c r="F1479" s="500" t="s">
        <v>2961</v>
      </c>
      <c r="G1479" s="500" t="s">
        <v>2961</v>
      </c>
      <c r="H1479" s="500" t="s">
        <v>2961</v>
      </c>
      <c r="I1479" s="500" t="s">
        <v>2961</v>
      </c>
      <c r="J1479" s="500" t="s">
        <v>2961</v>
      </c>
      <c r="K1479" s="500" t="s">
        <v>2961</v>
      </c>
      <c r="L1479" s="500" t="s">
        <v>2961</v>
      </c>
      <c r="M1479" s="500" t="s">
        <v>2961</v>
      </c>
      <c r="N1479" s="500" t="s">
        <v>2961</v>
      </c>
      <c r="O1479" s="500" t="s">
        <v>2961</v>
      </c>
      <c r="P1479" s="500" t="s">
        <v>2961</v>
      </c>
      <c r="Q1479" s="500" t="s">
        <v>2961</v>
      </c>
      <c r="R1479" s="500" t="s">
        <v>2961</v>
      </c>
      <c r="S1479" s="500" t="s">
        <v>2961</v>
      </c>
      <c r="T1479" s="500" t="s">
        <v>2961</v>
      </c>
      <c r="U1479" s="500" t="s">
        <v>2961</v>
      </c>
      <c r="V1479" s="500" t="s">
        <v>2961</v>
      </c>
      <c r="W1479" s="500" t="s">
        <v>2961</v>
      </c>
      <c r="X1479" s="500" t="s">
        <v>2961</v>
      </c>
      <c r="Y1479" s="500" t="s">
        <v>2961</v>
      </c>
      <c r="Z1479" s="500" t="s">
        <v>2961</v>
      </c>
      <c r="AA1479" s="500" t="s">
        <v>2961</v>
      </c>
      <c r="AB1479" s="500" t="s">
        <v>2961</v>
      </c>
      <c r="AC1479" s="500" t="s">
        <v>2961</v>
      </c>
      <c r="AD1479" s="500" t="s">
        <v>2961</v>
      </c>
      <c r="AE1479" s="500" t="s">
        <v>2961</v>
      </c>
      <c r="AF1479" s="500" t="s">
        <v>2961</v>
      </c>
      <c r="AG1479" s="500" t="s">
        <v>2961</v>
      </c>
      <c r="AH1479" s="500" t="s">
        <v>2961</v>
      </c>
      <c r="AI1479" s="500" t="s">
        <v>2961</v>
      </c>
      <c r="AJ1479" s="500" t="s">
        <v>2961</v>
      </c>
      <c r="AK1479" s="500" t="s">
        <v>2961</v>
      </c>
      <c r="AL1479" s="500" t="s">
        <v>2961</v>
      </c>
      <c r="AM1479" s="500" t="s">
        <v>2961</v>
      </c>
    </row>
    <row r="1480" spans="2:39" ht="12" hidden="1" customHeight="1" outlineLevel="1" x14ac:dyDescent="0.3">
      <c r="B1480" s="153"/>
      <c r="C1480" s="715" t="s">
        <v>4417</v>
      </c>
      <c r="D1480" s="719"/>
      <c r="E1480" s="490" t="s">
        <v>4418</v>
      </c>
      <c r="F1480" s="500" t="s">
        <v>2961</v>
      </c>
      <c r="G1480" s="500" t="s">
        <v>2961</v>
      </c>
      <c r="H1480" s="500" t="s">
        <v>2961</v>
      </c>
      <c r="I1480" s="500" t="s">
        <v>2961</v>
      </c>
      <c r="J1480" s="500" t="s">
        <v>2961</v>
      </c>
      <c r="K1480" s="500" t="s">
        <v>2961</v>
      </c>
      <c r="L1480" s="500" t="s">
        <v>2961</v>
      </c>
      <c r="M1480" s="500" t="s">
        <v>2961</v>
      </c>
      <c r="N1480" s="500" t="s">
        <v>2961</v>
      </c>
      <c r="O1480" s="500" t="s">
        <v>2961</v>
      </c>
      <c r="P1480" s="500" t="s">
        <v>2961</v>
      </c>
      <c r="Q1480" s="500" t="s">
        <v>2961</v>
      </c>
      <c r="R1480" s="500" t="s">
        <v>2961</v>
      </c>
      <c r="S1480" s="500" t="s">
        <v>2961</v>
      </c>
      <c r="T1480" s="500" t="s">
        <v>2961</v>
      </c>
      <c r="U1480" s="500" t="s">
        <v>2961</v>
      </c>
      <c r="V1480" s="500" t="s">
        <v>2961</v>
      </c>
      <c r="W1480" s="500" t="s">
        <v>2961</v>
      </c>
      <c r="X1480" s="500" t="s">
        <v>2961</v>
      </c>
      <c r="Y1480" s="500" t="s">
        <v>2961</v>
      </c>
      <c r="Z1480" s="500" t="s">
        <v>2961</v>
      </c>
      <c r="AA1480" s="500" t="s">
        <v>2961</v>
      </c>
      <c r="AB1480" s="500" t="s">
        <v>2961</v>
      </c>
      <c r="AC1480" s="500" t="s">
        <v>2961</v>
      </c>
      <c r="AD1480" s="500" t="s">
        <v>2961</v>
      </c>
      <c r="AE1480" s="500" t="s">
        <v>2961</v>
      </c>
      <c r="AF1480" s="500" t="s">
        <v>2961</v>
      </c>
      <c r="AG1480" s="500" t="s">
        <v>2961</v>
      </c>
      <c r="AH1480" s="500" t="s">
        <v>2961</v>
      </c>
      <c r="AI1480" s="500" t="s">
        <v>2961</v>
      </c>
      <c r="AJ1480" s="500" t="s">
        <v>2961</v>
      </c>
      <c r="AK1480" s="500" t="s">
        <v>2961</v>
      </c>
      <c r="AL1480" s="500" t="s">
        <v>2961</v>
      </c>
      <c r="AM1480" s="500" t="s">
        <v>2961</v>
      </c>
    </row>
    <row r="1481" spans="2:39" ht="12" hidden="1" customHeight="1" outlineLevel="1" x14ac:dyDescent="0.3">
      <c r="B1481" s="153"/>
      <c r="C1481" s="715" t="s">
        <v>4419</v>
      </c>
      <c r="D1481" s="719"/>
      <c r="E1481" s="490" t="s">
        <v>4420</v>
      </c>
      <c r="F1481" s="500" t="s">
        <v>2961</v>
      </c>
      <c r="G1481" s="500" t="s">
        <v>2961</v>
      </c>
      <c r="H1481" s="500" t="s">
        <v>2961</v>
      </c>
      <c r="I1481" s="500" t="s">
        <v>2961</v>
      </c>
      <c r="J1481" s="500" t="s">
        <v>2961</v>
      </c>
      <c r="K1481" s="500" t="s">
        <v>2961</v>
      </c>
      <c r="L1481" s="500" t="s">
        <v>2961</v>
      </c>
      <c r="M1481" s="500" t="s">
        <v>2961</v>
      </c>
      <c r="N1481" s="500" t="s">
        <v>2961</v>
      </c>
      <c r="O1481" s="500" t="s">
        <v>2961</v>
      </c>
      <c r="P1481" s="500" t="s">
        <v>2961</v>
      </c>
      <c r="Q1481" s="500" t="s">
        <v>2961</v>
      </c>
      <c r="R1481" s="500" t="s">
        <v>2961</v>
      </c>
      <c r="S1481" s="500" t="s">
        <v>2961</v>
      </c>
      <c r="T1481" s="500" t="s">
        <v>2961</v>
      </c>
      <c r="U1481" s="500" t="s">
        <v>2961</v>
      </c>
      <c r="V1481" s="500" t="s">
        <v>2961</v>
      </c>
      <c r="W1481" s="500" t="s">
        <v>2961</v>
      </c>
      <c r="X1481" s="500" t="s">
        <v>2961</v>
      </c>
      <c r="Y1481" s="500" t="s">
        <v>2961</v>
      </c>
      <c r="Z1481" s="500" t="s">
        <v>2961</v>
      </c>
      <c r="AA1481" s="500" t="s">
        <v>2961</v>
      </c>
      <c r="AB1481" s="500" t="s">
        <v>2961</v>
      </c>
      <c r="AC1481" s="500" t="s">
        <v>2961</v>
      </c>
      <c r="AD1481" s="500" t="s">
        <v>2961</v>
      </c>
      <c r="AE1481" s="500" t="s">
        <v>2961</v>
      </c>
      <c r="AF1481" s="500" t="s">
        <v>2961</v>
      </c>
      <c r="AG1481" s="500" t="s">
        <v>2961</v>
      </c>
      <c r="AH1481" s="500" t="s">
        <v>2961</v>
      </c>
      <c r="AI1481" s="500" t="s">
        <v>2961</v>
      </c>
      <c r="AJ1481" s="500" t="s">
        <v>2961</v>
      </c>
      <c r="AK1481" s="500" t="s">
        <v>2961</v>
      </c>
      <c r="AL1481" s="500" t="s">
        <v>2961</v>
      </c>
      <c r="AM1481" s="500" t="s">
        <v>2961</v>
      </c>
    </row>
    <row r="1482" spans="2:39" ht="12" hidden="1" customHeight="1" outlineLevel="1" x14ac:dyDescent="0.3">
      <c r="B1482" s="153"/>
      <c r="C1482" s="715" t="s">
        <v>4421</v>
      </c>
      <c r="D1482" s="719"/>
      <c r="E1482" s="490" t="s">
        <v>4422</v>
      </c>
      <c r="F1482" s="500" t="s">
        <v>2961</v>
      </c>
      <c r="G1482" s="500" t="s">
        <v>2961</v>
      </c>
      <c r="H1482" s="500" t="s">
        <v>2961</v>
      </c>
      <c r="I1482" s="500" t="s">
        <v>2961</v>
      </c>
      <c r="J1482" s="500" t="s">
        <v>2961</v>
      </c>
      <c r="K1482" s="500" t="s">
        <v>2961</v>
      </c>
      <c r="L1482" s="500" t="s">
        <v>2961</v>
      </c>
      <c r="M1482" s="500" t="s">
        <v>2961</v>
      </c>
      <c r="N1482" s="500" t="s">
        <v>2961</v>
      </c>
      <c r="O1482" s="500" t="s">
        <v>2961</v>
      </c>
      <c r="P1482" s="500" t="s">
        <v>2961</v>
      </c>
      <c r="Q1482" s="500" t="s">
        <v>2961</v>
      </c>
      <c r="R1482" s="500" t="s">
        <v>2961</v>
      </c>
      <c r="S1482" s="500" t="s">
        <v>2961</v>
      </c>
      <c r="T1482" s="500" t="s">
        <v>2961</v>
      </c>
      <c r="U1482" s="500" t="s">
        <v>2961</v>
      </c>
      <c r="V1482" s="500" t="s">
        <v>2961</v>
      </c>
      <c r="W1482" s="500" t="s">
        <v>2961</v>
      </c>
      <c r="X1482" s="500" t="s">
        <v>2961</v>
      </c>
      <c r="Y1482" s="500" t="s">
        <v>2961</v>
      </c>
      <c r="Z1482" s="500" t="s">
        <v>2961</v>
      </c>
      <c r="AA1482" s="500" t="s">
        <v>2961</v>
      </c>
      <c r="AB1482" s="500" t="s">
        <v>2961</v>
      </c>
      <c r="AC1482" s="500" t="s">
        <v>2961</v>
      </c>
      <c r="AD1482" s="500" t="s">
        <v>2961</v>
      </c>
      <c r="AE1482" s="500" t="s">
        <v>2961</v>
      </c>
      <c r="AF1482" s="500" t="s">
        <v>2961</v>
      </c>
      <c r="AG1482" s="500" t="s">
        <v>2961</v>
      </c>
      <c r="AH1482" s="500" t="s">
        <v>2961</v>
      </c>
      <c r="AI1482" s="500" t="s">
        <v>2961</v>
      </c>
      <c r="AJ1482" s="500" t="s">
        <v>2961</v>
      </c>
      <c r="AK1482" s="500" t="s">
        <v>2961</v>
      </c>
      <c r="AL1482" s="500" t="s">
        <v>2961</v>
      </c>
      <c r="AM1482" s="500" t="s">
        <v>2961</v>
      </c>
    </row>
    <row r="1483" spans="2:39" ht="12" hidden="1" customHeight="1" outlineLevel="1" x14ac:dyDescent="0.3">
      <c r="B1483" s="153"/>
      <c r="C1483" s="715" t="s">
        <v>4423</v>
      </c>
      <c r="D1483" s="719"/>
      <c r="E1483" s="490" t="s">
        <v>4424</v>
      </c>
      <c r="F1483" s="500" t="s">
        <v>2961</v>
      </c>
      <c r="G1483" s="500" t="s">
        <v>2961</v>
      </c>
      <c r="H1483" s="500" t="s">
        <v>2961</v>
      </c>
      <c r="I1483" s="500" t="s">
        <v>2961</v>
      </c>
      <c r="J1483" s="500" t="s">
        <v>2961</v>
      </c>
      <c r="K1483" s="500" t="s">
        <v>2961</v>
      </c>
      <c r="L1483" s="500" t="s">
        <v>2961</v>
      </c>
      <c r="M1483" s="500" t="s">
        <v>2961</v>
      </c>
      <c r="N1483" s="500" t="s">
        <v>2961</v>
      </c>
      <c r="O1483" s="500" t="s">
        <v>2961</v>
      </c>
      <c r="P1483" s="500" t="s">
        <v>2961</v>
      </c>
      <c r="Q1483" s="500" t="s">
        <v>2961</v>
      </c>
      <c r="R1483" s="500" t="s">
        <v>2961</v>
      </c>
      <c r="S1483" s="500" t="s">
        <v>2961</v>
      </c>
      <c r="T1483" s="500" t="s">
        <v>2961</v>
      </c>
      <c r="U1483" s="500" t="s">
        <v>2961</v>
      </c>
      <c r="V1483" s="500" t="s">
        <v>2961</v>
      </c>
      <c r="W1483" s="500" t="s">
        <v>2961</v>
      </c>
      <c r="X1483" s="500" t="s">
        <v>2961</v>
      </c>
      <c r="Y1483" s="500" t="s">
        <v>2961</v>
      </c>
      <c r="Z1483" s="500" t="s">
        <v>2961</v>
      </c>
      <c r="AA1483" s="500" t="s">
        <v>2961</v>
      </c>
      <c r="AB1483" s="500" t="s">
        <v>2961</v>
      </c>
      <c r="AC1483" s="500" t="s">
        <v>2961</v>
      </c>
      <c r="AD1483" s="500" t="s">
        <v>2961</v>
      </c>
      <c r="AE1483" s="500" t="s">
        <v>2961</v>
      </c>
      <c r="AF1483" s="500" t="s">
        <v>2961</v>
      </c>
      <c r="AG1483" s="500" t="s">
        <v>2961</v>
      </c>
      <c r="AH1483" s="500" t="s">
        <v>2961</v>
      </c>
      <c r="AI1483" s="500" t="s">
        <v>2961</v>
      </c>
      <c r="AJ1483" s="500" t="s">
        <v>2961</v>
      </c>
      <c r="AK1483" s="500" t="s">
        <v>2961</v>
      </c>
      <c r="AL1483" s="500" t="s">
        <v>2961</v>
      </c>
      <c r="AM1483" s="500" t="s">
        <v>2961</v>
      </c>
    </row>
    <row r="1484" spans="2:39" ht="12" hidden="1" customHeight="1" outlineLevel="1" x14ac:dyDescent="0.3">
      <c r="B1484" s="153"/>
      <c r="C1484" s="715" t="s">
        <v>4425</v>
      </c>
      <c r="D1484" s="719"/>
      <c r="E1484" s="490" t="s">
        <v>4426</v>
      </c>
      <c r="F1484" s="500" t="s">
        <v>2961</v>
      </c>
      <c r="G1484" s="500" t="s">
        <v>2961</v>
      </c>
      <c r="H1484" s="500" t="s">
        <v>2961</v>
      </c>
      <c r="I1484" s="500" t="s">
        <v>2961</v>
      </c>
      <c r="J1484" s="500" t="s">
        <v>2961</v>
      </c>
      <c r="K1484" s="500" t="s">
        <v>2961</v>
      </c>
      <c r="L1484" s="500" t="s">
        <v>2961</v>
      </c>
      <c r="M1484" s="500" t="s">
        <v>2961</v>
      </c>
      <c r="N1484" s="500" t="s">
        <v>2961</v>
      </c>
      <c r="O1484" s="500" t="s">
        <v>2961</v>
      </c>
      <c r="P1484" s="500" t="s">
        <v>2961</v>
      </c>
      <c r="Q1484" s="500" t="s">
        <v>2961</v>
      </c>
      <c r="R1484" s="500" t="s">
        <v>2961</v>
      </c>
      <c r="S1484" s="500" t="s">
        <v>2961</v>
      </c>
      <c r="T1484" s="500" t="s">
        <v>2961</v>
      </c>
      <c r="U1484" s="500" t="s">
        <v>2961</v>
      </c>
      <c r="V1484" s="500" t="s">
        <v>2961</v>
      </c>
      <c r="W1484" s="500" t="s">
        <v>2961</v>
      </c>
      <c r="X1484" s="500" t="s">
        <v>2961</v>
      </c>
      <c r="Y1484" s="500" t="s">
        <v>2961</v>
      </c>
      <c r="Z1484" s="500" t="s">
        <v>2961</v>
      </c>
      <c r="AA1484" s="500" t="s">
        <v>2961</v>
      </c>
      <c r="AB1484" s="500" t="s">
        <v>2961</v>
      </c>
      <c r="AC1484" s="500" t="s">
        <v>2961</v>
      </c>
      <c r="AD1484" s="500" t="s">
        <v>2961</v>
      </c>
      <c r="AE1484" s="500" t="s">
        <v>2961</v>
      </c>
      <c r="AF1484" s="500" t="s">
        <v>2961</v>
      </c>
      <c r="AG1484" s="500" t="s">
        <v>2961</v>
      </c>
      <c r="AH1484" s="500" t="s">
        <v>2961</v>
      </c>
      <c r="AI1484" s="500" t="s">
        <v>2961</v>
      </c>
      <c r="AJ1484" s="500" t="s">
        <v>2961</v>
      </c>
      <c r="AK1484" s="500" t="s">
        <v>2961</v>
      </c>
      <c r="AL1484" s="500" t="s">
        <v>2961</v>
      </c>
      <c r="AM1484" s="500" t="s">
        <v>2961</v>
      </c>
    </row>
    <row r="1485" spans="2:39" ht="12" hidden="1" customHeight="1" outlineLevel="1" x14ac:dyDescent="0.3">
      <c r="B1485" s="153"/>
      <c r="C1485" s="715" t="s">
        <v>4427</v>
      </c>
      <c r="D1485" s="719"/>
      <c r="E1485" s="490" t="s">
        <v>4428</v>
      </c>
      <c r="F1485" s="500" t="s">
        <v>2961</v>
      </c>
      <c r="G1485" s="500" t="s">
        <v>2961</v>
      </c>
      <c r="H1485" s="500" t="s">
        <v>2961</v>
      </c>
      <c r="I1485" s="500" t="s">
        <v>2961</v>
      </c>
      <c r="J1485" s="500" t="s">
        <v>2961</v>
      </c>
      <c r="K1485" s="500" t="s">
        <v>2961</v>
      </c>
      <c r="L1485" s="500" t="s">
        <v>2961</v>
      </c>
      <c r="M1485" s="500" t="s">
        <v>2961</v>
      </c>
      <c r="N1485" s="500" t="s">
        <v>2961</v>
      </c>
      <c r="O1485" s="500" t="s">
        <v>2961</v>
      </c>
      <c r="P1485" s="500" t="s">
        <v>2961</v>
      </c>
      <c r="Q1485" s="500" t="s">
        <v>2961</v>
      </c>
      <c r="R1485" s="500" t="s">
        <v>2961</v>
      </c>
      <c r="S1485" s="500" t="s">
        <v>2961</v>
      </c>
      <c r="T1485" s="500" t="s">
        <v>2961</v>
      </c>
      <c r="U1485" s="500" t="s">
        <v>2961</v>
      </c>
      <c r="V1485" s="500" t="s">
        <v>2961</v>
      </c>
      <c r="W1485" s="500" t="s">
        <v>2961</v>
      </c>
      <c r="X1485" s="500" t="s">
        <v>2961</v>
      </c>
      <c r="Y1485" s="500" t="s">
        <v>2961</v>
      </c>
      <c r="Z1485" s="500" t="s">
        <v>2961</v>
      </c>
      <c r="AA1485" s="500" t="s">
        <v>2961</v>
      </c>
      <c r="AB1485" s="500" t="s">
        <v>2961</v>
      </c>
      <c r="AC1485" s="500" t="s">
        <v>2961</v>
      </c>
      <c r="AD1485" s="500" t="s">
        <v>2961</v>
      </c>
      <c r="AE1485" s="500" t="s">
        <v>2961</v>
      </c>
      <c r="AF1485" s="500" t="s">
        <v>2961</v>
      </c>
      <c r="AG1485" s="500" t="s">
        <v>2961</v>
      </c>
      <c r="AH1485" s="500" t="s">
        <v>2961</v>
      </c>
      <c r="AI1485" s="500" t="s">
        <v>2961</v>
      </c>
      <c r="AJ1485" s="500" t="s">
        <v>2961</v>
      </c>
      <c r="AK1485" s="500" t="s">
        <v>2961</v>
      </c>
      <c r="AL1485" s="500" t="s">
        <v>2961</v>
      </c>
      <c r="AM1485" s="500" t="s">
        <v>2961</v>
      </c>
    </row>
    <row r="1486" spans="2:39" ht="12" hidden="1" customHeight="1" outlineLevel="1" x14ac:dyDescent="0.3">
      <c r="B1486" s="153"/>
      <c r="C1486" s="715" t="s">
        <v>4429</v>
      </c>
      <c r="D1486" s="719"/>
      <c r="E1486" s="490" t="s">
        <v>4430</v>
      </c>
      <c r="F1486" s="500" t="s">
        <v>2961</v>
      </c>
      <c r="G1486" s="500" t="s">
        <v>2961</v>
      </c>
      <c r="H1486" s="500" t="s">
        <v>2961</v>
      </c>
      <c r="I1486" s="500" t="s">
        <v>2961</v>
      </c>
      <c r="J1486" s="500" t="s">
        <v>2961</v>
      </c>
      <c r="K1486" s="500" t="s">
        <v>2961</v>
      </c>
      <c r="L1486" s="500" t="s">
        <v>2961</v>
      </c>
      <c r="M1486" s="500" t="s">
        <v>2961</v>
      </c>
      <c r="N1486" s="500" t="s">
        <v>2961</v>
      </c>
      <c r="O1486" s="500" t="s">
        <v>2961</v>
      </c>
      <c r="P1486" s="500" t="s">
        <v>2961</v>
      </c>
      <c r="Q1486" s="500" t="s">
        <v>2961</v>
      </c>
      <c r="R1486" s="500" t="s">
        <v>2961</v>
      </c>
      <c r="S1486" s="500" t="s">
        <v>2961</v>
      </c>
      <c r="T1486" s="500" t="s">
        <v>2961</v>
      </c>
      <c r="U1486" s="500" t="s">
        <v>2961</v>
      </c>
      <c r="V1486" s="500" t="s">
        <v>2961</v>
      </c>
      <c r="W1486" s="500" t="s">
        <v>2961</v>
      </c>
      <c r="X1486" s="500" t="s">
        <v>2961</v>
      </c>
      <c r="Y1486" s="500" t="s">
        <v>2961</v>
      </c>
      <c r="Z1486" s="500" t="s">
        <v>2961</v>
      </c>
      <c r="AA1486" s="500" t="s">
        <v>2961</v>
      </c>
      <c r="AB1486" s="500" t="s">
        <v>2961</v>
      </c>
      <c r="AC1486" s="500" t="s">
        <v>2961</v>
      </c>
      <c r="AD1486" s="500" t="s">
        <v>2961</v>
      </c>
      <c r="AE1486" s="500" t="s">
        <v>2961</v>
      </c>
      <c r="AF1486" s="500" t="s">
        <v>2961</v>
      </c>
      <c r="AG1486" s="500" t="s">
        <v>2961</v>
      </c>
      <c r="AH1486" s="500" t="s">
        <v>2961</v>
      </c>
      <c r="AI1486" s="500" t="s">
        <v>2961</v>
      </c>
      <c r="AJ1486" s="500" t="s">
        <v>2961</v>
      </c>
      <c r="AK1486" s="500" t="s">
        <v>2961</v>
      </c>
      <c r="AL1486" s="500" t="s">
        <v>2961</v>
      </c>
      <c r="AM1486" s="500" t="s">
        <v>2961</v>
      </c>
    </row>
    <row r="1487" spans="2:39" ht="12" hidden="1" customHeight="1" outlineLevel="1" x14ac:dyDescent="0.3">
      <c r="B1487" s="153"/>
      <c r="C1487" s="715" t="s">
        <v>4431</v>
      </c>
      <c r="D1487" s="719"/>
      <c r="E1487" s="490" t="s">
        <v>4432</v>
      </c>
      <c r="F1487" s="500" t="s">
        <v>2961</v>
      </c>
      <c r="G1487" s="500" t="s">
        <v>2961</v>
      </c>
      <c r="H1487" s="500" t="s">
        <v>2961</v>
      </c>
      <c r="I1487" s="500" t="s">
        <v>2961</v>
      </c>
      <c r="J1487" s="500" t="s">
        <v>2961</v>
      </c>
      <c r="K1487" s="500" t="s">
        <v>2961</v>
      </c>
      <c r="L1487" s="500" t="s">
        <v>2961</v>
      </c>
      <c r="M1487" s="500" t="s">
        <v>2961</v>
      </c>
      <c r="N1487" s="500" t="s">
        <v>2961</v>
      </c>
      <c r="O1487" s="500" t="s">
        <v>2961</v>
      </c>
      <c r="P1487" s="500" t="s">
        <v>2961</v>
      </c>
      <c r="Q1487" s="500" t="s">
        <v>2961</v>
      </c>
      <c r="R1487" s="500" t="s">
        <v>2961</v>
      </c>
      <c r="S1487" s="500" t="s">
        <v>2961</v>
      </c>
      <c r="T1487" s="500" t="s">
        <v>2961</v>
      </c>
      <c r="U1487" s="500" t="s">
        <v>2961</v>
      </c>
      <c r="V1487" s="500" t="s">
        <v>2961</v>
      </c>
      <c r="W1487" s="500" t="s">
        <v>2961</v>
      </c>
      <c r="X1487" s="500" t="s">
        <v>2961</v>
      </c>
      <c r="Y1487" s="500" t="s">
        <v>2961</v>
      </c>
      <c r="Z1487" s="500" t="s">
        <v>2961</v>
      </c>
      <c r="AA1487" s="500" t="s">
        <v>2961</v>
      </c>
      <c r="AB1487" s="500" t="s">
        <v>2961</v>
      </c>
      <c r="AC1487" s="500" t="s">
        <v>2961</v>
      </c>
      <c r="AD1487" s="500" t="s">
        <v>2961</v>
      </c>
      <c r="AE1487" s="500" t="s">
        <v>2961</v>
      </c>
      <c r="AF1487" s="500" t="s">
        <v>2961</v>
      </c>
      <c r="AG1487" s="500" t="s">
        <v>2961</v>
      </c>
      <c r="AH1487" s="500" t="s">
        <v>2961</v>
      </c>
      <c r="AI1487" s="500" t="s">
        <v>2961</v>
      </c>
      <c r="AJ1487" s="500" t="s">
        <v>2961</v>
      </c>
      <c r="AK1487" s="500" t="s">
        <v>2961</v>
      </c>
      <c r="AL1487" s="500" t="s">
        <v>2961</v>
      </c>
      <c r="AM1487" s="500" t="s">
        <v>2961</v>
      </c>
    </row>
    <row r="1488" spans="2:39" ht="12" hidden="1" customHeight="1" outlineLevel="1" x14ac:dyDescent="0.3">
      <c r="B1488" s="153"/>
      <c r="C1488" s="715" t="s">
        <v>4433</v>
      </c>
      <c r="D1488" s="719"/>
      <c r="E1488" s="490" t="s">
        <v>4434</v>
      </c>
      <c r="F1488" s="500" t="s">
        <v>2961</v>
      </c>
      <c r="G1488" s="500" t="s">
        <v>2961</v>
      </c>
      <c r="H1488" s="500" t="s">
        <v>2961</v>
      </c>
      <c r="I1488" s="500" t="s">
        <v>2961</v>
      </c>
      <c r="J1488" s="500" t="s">
        <v>2961</v>
      </c>
      <c r="K1488" s="500" t="s">
        <v>2961</v>
      </c>
      <c r="L1488" s="500" t="s">
        <v>2961</v>
      </c>
      <c r="M1488" s="500" t="s">
        <v>2961</v>
      </c>
      <c r="N1488" s="500" t="s">
        <v>2961</v>
      </c>
      <c r="O1488" s="500" t="s">
        <v>2961</v>
      </c>
      <c r="P1488" s="500" t="s">
        <v>2961</v>
      </c>
      <c r="Q1488" s="500" t="s">
        <v>2961</v>
      </c>
      <c r="R1488" s="500" t="s">
        <v>2961</v>
      </c>
      <c r="S1488" s="500" t="s">
        <v>2961</v>
      </c>
      <c r="T1488" s="500" t="s">
        <v>2961</v>
      </c>
      <c r="U1488" s="500" t="s">
        <v>2961</v>
      </c>
      <c r="V1488" s="500" t="s">
        <v>2961</v>
      </c>
      <c r="W1488" s="500" t="s">
        <v>2961</v>
      </c>
      <c r="X1488" s="500" t="s">
        <v>2961</v>
      </c>
      <c r="Y1488" s="500" t="s">
        <v>2961</v>
      </c>
      <c r="Z1488" s="500" t="s">
        <v>2961</v>
      </c>
      <c r="AA1488" s="500" t="s">
        <v>2961</v>
      </c>
      <c r="AB1488" s="500" t="s">
        <v>2961</v>
      </c>
      <c r="AC1488" s="500" t="s">
        <v>2961</v>
      </c>
      <c r="AD1488" s="500" t="s">
        <v>2961</v>
      </c>
      <c r="AE1488" s="500" t="s">
        <v>2961</v>
      </c>
      <c r="AF1488" s="500" t="s">
        <v>2961</v>
      </c>
      <c r="AG1488" s="500" t="s">
        <v>2961</v>
      </c>
      <c r="AH1488" s="500" t="s">
        <v>2961</v>
      </c>
      <c r="AI1488" s="500" t="s">
        <v>2961</v>
      </c>
      <c r="AJ1488" s="500" t="s">
        <v>2961</v>
      </c>
      <c r="AK1488" s="500" t="s">
        <v>2961</v>
      </c>
      <c r="AL1488" s="500" t="s">
        <v>2961</v>
      </c>
      <c r="AM1488" s="500" t="s">
        <v>2961</v>
      </c>
    </row>
    <row r="1489" spans="2:39" ht="12" hidden="1" customHeight="1" outlineLevel="1" x14ac:dyDescent="0.3">
      <c r="B1489" s="153"/>
      <c r="C1489" s="715" t="s">
        <v>4435</v>
      </c>
      <c r="D1489" s="719"/>
      <c r="E1489" s="490" t="s">
        <v>4436</v>
      </c>
      <c r="F1489" s="500" t="s">
        <v>2961</v>
      </c>
      <c r="G1489" s="500" t="s">
        <v>2961</v>
      </c>
      <c r="H1489" s="500" t="s">
        <v>2961</v>
      </c>
      <c r="I1489" s="500" t="s">
        <v>2961</v>
      </c>
      <c r="J1489" s="500" t="s">
        <v>2961</v>
      </c>
      <c r="K1489" s="500" t="s">
        <v>2961</v>
      </c>
      <c r="L1489" s="500" t="s">
        <v>2961</v>
      </c>
      <c r="M1489" s="500" t="s">
        <v>2961</v>
      </c>
      <c r="N1489" s="500" t="s">
        <v>2961</v>
      </c>
      <c r="O1489" s="500" t="s">
        <v>2961</v>
      </c>
      <c r="P1489" s="500" t="s">
        <v>2961</v>
      </c>
      <c r="Q1489" s="500" t="s">
        <v>2961</v>
      </c>
      <c r="R1489" s="500" t="s">
        <v>2961</v>
      </c>
      <c r="S1489" s="500" t="s">
        <v>2961</v>
      </c>
      <c r="T1489" s="500" t="s">
        <v>2961</v>
      </c>
      <c r="U1489" s="500" t="s">
        <v>2961</v>
      </c>
      <c r="V1489" s="500" t="s">
        <v>2961</v>
      </c>
      <c r="W1489" s="500" t="s">
        <v>2961</v>
      </c>
      <c r="X1489" s="500" t="s">
        <v>2961</v>
      </c>
      <c r="Y1489" s="500" t="s">
        <v>2961</v>
      </c>
      <c r="Z1489" s="500" t="s">
        <v>2961</v>
      </c>
      <c r="AA1489" s="500" t="s">
        <v>2961</v>
      </c>
      <c r="AB1489" s="500" t="s">
        <v>2961</v>
      </c>
      <c r="AC1489" s="500" t="s">
        <v>2961</v>
      </c>
      <c r="AD1489" s="500" t="s">
        <v>2961</v>
      </c>
      <c r="AE1489" s="500" t="s">
        <v>2961</v>
      </c>
      <c r="AF1489" s="500" t="s">
        <v>2961</v>
      </c>
      <c r="AG1489" s="500" t="s">
        <v>2961</v>
      </c>
      <c r="AH1489" s="500" t="s">
        <v>2961</v>
      </c>
      <c r="AI1489" s="500" t="s">
        <v>2961</v>
      </c>
      <c r="AJ1489" s="500" t="s">
        <v>2961</v>
      </c>
      <c r="AK1489" s="500" t="s">
        <v>2961</v>
      </c>
      <c r="AL1489" s="500" t="s">
        <v>2961</v>
      </c>
      <c r="AM1489" s="500" t="s">
        <v>2961</v>
      </c>
    </row>
    <row r="1490" spans="2:39" ht="12" hidden="1" customHeight="1" outlineLevel="1" x14ac:dyDescent="0.3">
      <c r="B1490" s="153"/>
      <c r="C1490" s="715" t="s">
        <v>4437</v>
      </c>
      <c r="D1490" s="719"/>
      <c r="E1490" s="490" t="s">
        <v>4438</v>
      </c>
      <c r="F1490" s="500" t="s">
        <v>2961</v>
      </c>
      <c r="G1490" s="500" t="s">
        <v>2961</v>
      </c>
      <c r="H1490" s="500" t="s">
        <v>2961</v>
      </c>
      <c r="I1490" s="500" t="s">
        <v>2961</v>
      </c>
      <c r="J1490" s="500" t="s">
        <v>2961</v>
      </c>
      <c r="K1490" s="500" t="s">
        <v>2961</v>
      </c>
      <c r="L1490" s="500" t="s">
        <v>2961</v>
      </c>
      <c r="M1490" s="500" t="s">
        <v>2961</v>
      </c>
      <c r="N1490" s="500" t="s">
        <v>2961</v>
      </c>
      <c r="O1490" s="500" t="s">
        <v>2961</v>
      </c>
      <c r="P1490" s="500" t="s">
        <v>2961</v>
      </c>
      <c r="Q1490" s="500" t="s">
        <v>2961</v>
      </c>
      <c r="R1490" s="500" t="s">
        <v>2961</v>
      </c>
      <c r="S1490" s="500" t="s">
        <v>2961</v>
      </c>
      <c r="T1490" s="500" t="s">
        <v>2961</v>
      </c>
      <c r="U1490" s="500" t="s">
        <v>2961</v>
      </c>
      <c r="V1490" s="500" t="s">
        <v>2961</v>
      </c>
      <c r="W1490" s="500" t="s">
        <v>2961</v>
      </c>
      <c r="X1490" s="500" t="s">
        <v>2961</v>
      </c>
      <c r="Y1490" s="500" t="s">
        <v>2961</v>
      </c>
      <c r="Z1490" s="500" t="s">
        <v>2961</v>
      </c>
      <c r="AA1490" s="500" t="s">
        <v>2961</v>
      </c>
      <c r="AB1490" s="500" t="s">
        <v>2961</v>
      </c>
      <c r="AC1490" s="500" t="s">
        <v>2961</v>
      </c>
      <c r="AD1490" s="500" t="s">
        <v>2961</v>
      </c>
      <c r="AE1490" s="500" t="s">
        <v>2961</v>
      </c>
      <c r="AF1490" s="500" t="s">
        <v>2961</v>
      </c>
      <c r="AG1490" s="500" t="s">
        <v>2961</v>
      </c>
      <c r="AH1490" s="500" t="s">
        <v>2961</v>
      </c>
      <c r="AI1490" s="500" t="s">
        <v>2961</v>
      </c>
      <c r="AJ1490" s="500" t="s">
        <v>2961</v>
      </c>
      <c r="AK1490" s="500" t="s">
        <v>2961</v>
      </c>
      <c r="AL1490" s="500" t="s">
        <v>2961</v>
      </c>
      <c r="AM1490" s="500" t="s">
        <v>2961</v>
      </c>
    </row>
    <row r="1491" spans="2:39" ht="12" hidden="1" customHeight="1" outlineLevel="1" x14ac:dyDescent="0.3">
      <c r="B1491" s="153"/>
      <c r="C1491" s="715" t="s">
        <v>4439</v>
      </c>
      <c r="D1491" s="719"/>
      <c r="E1491" s="490" t="s">
        <v>4440</v>
      </c>
      <c r="F1491" s="500" t="s">
        <v>2961</v>
      </c>
      <c r="G1491" s="500" t="s">
        <v>2961</v>
      </c>
      <c r="H1491" s="500" t="s">
        <v>2961</v>
      </c>
      <c r="I1491" s="500" t="s">
        <v>2961</v>
      </c>
      <c r="J1491" s="500" t="s">
        <v>2961</v>
      </c>
      <c r="K1491" s="500" t="s">
        <v>2961</v>
      </c>
      <c r="L1491" s="500" t="s">
        <v>2961</v>
      </c>
      <c r="M1491" s="500" t="s">
        <v>2961</v>
      </c>
      <c r="N1491" s="500" t="s">
        <v>2961</v>
      </c>
      <c r="O1491" s="500" t="s">
        <v>2961</v>
      </c>
      <c r="P1491" s="500" t="s">
        <v>2961</v>
      </c>
      <c r="Q1491" s="500" t="s">
        <v>2961</v>
      </c>
      <c r="R1491" s="500" t="s">
        <v>2961</v>
      </c>
      <c r="S1491" s="500" t="s">
        <v>2961</v>
      </c>
      <c r="T1491" s="500" t="s">
        <v>2961</v>
      </c>
      <c r="U1491" s="500" t="s">
        <v>2961</v>
      </c>
      <c r="V1491" s="500" t="s">
        <v>2961</v>
      </c>
      <c r="W1491" s="500" t="s">
        <v>2961</v>
      </c>
      <c r="X1491" s="500" t="s">
        <v>2961</v>
      </c>
      <c r="Y1491" s="500" t="s">
        <v>2961</v>
      </c>
      <c r="Z1491" s="500" t="s">
        <v>2961</v>
      </c>
      <c r="AA1491" s="500" t="s">
        <v>2961</v>
      </c>
      <c r="AB1491" s="500" t="s">
        <v>2961</v>
      </c>
      <c r="AC1491" s="500" t="s">
        <v>2961</v>
      </c>
      <c r="AD1491" s="500" t="s">
        <v>2961</v>
      </c>
      <c r="AE1491" s="500" t="s">
        <v>2961</v>
      </c>
      <c r="AF1491" s="500" t="s">
        <v>2961</v>
      </c>
      <c r="AG1491" s="500" t="s">
        <v>2961</v>
      </c>
      <c r="AH1491" s="500" t="s">
        <v>2961</v>
      </c>
      <c r="AI1491" s="500" t="s">
        <v>2961</v>
      </c>
      <c r="AJ1491" s="500" t="s">
        <v>2961</v>
      </c>
      <c r="AK1491" s="500" t="s">
        <v>2961</v>
      </c>
      <c r="AL1491" s="500" t="s">
        <v>2961</v>
      </c>
      <c r="AM1491" s="500" t="s">
        <v>2961</v>
      </c>
    </row>
    <row r="1492" spans="2:39" ht="12" hidden="1" customHeight="1" outlineLevel="1" x14ac:dyDescent="0.3">
      <c r="B1492" s="153"/>
      <c r="C1492" s="715" t="s">
        <v>4441</v>
      </c>
      <c r="D1492" s="719"/>
      <c r="E1492" s="490" t="s">
        <v>4442</v>
      </c>
      <c r="F1492" s="500" t="s">
        <v>2961</v>
      </c>
      <c r="G1492" s="500" t="s">
        <v>2961</v>
      </c>
      <c r="H1492" s="500" t="s">
        <v>2961</v>
      </c>
      <c r="I1492" s="500" t="s">
        <v>2961</v>
      </c>
      <c r="J1492" s="500" t="s">
        <v>2961</v>
      </c>
      <c r="K1492" s="500" t="s">
        <v>2961</v>
      </c>
      <c r="L1492" s="500" t="s">
        <v>2961</v>
      </c>
      <c r="M1492" s="500" t="s">
        <v>2961</v>
      </c>
      <c r="N1492" s="500" t="s">
        <v>2961</v>
      </c>
      <c r="O1492" s="500" t="s">
        <v>2961</v>
      </c>
      <c r="P1492" s="500" t="s">
        <v>2961</v>
      </c>
      <c r="Q1492" s="500" t="s">
        <v>2961</v>
      </c>
      <c r="R1492" s="500" t="s">
        <v>2961</v>
      </c>
      <c r="S1492" s="500" t="s">
        <v>2961</v>
      </c>
      <c r="T1492" s="500" t="s">
        <v>2961</v>
      </c>
      <c r="U1492" s="500" t="s">
        <v>2961</v>
      </c>
      <c r="V1492" s="500" t="s">
        <v>2961</v>
      </c>
      <c r="W1492" s="500" t="s">
        <v>2961</v>
      </c>
      <c r="X1492" s="500" t="s">
        <v>2961</v>
      </c>
      <c r="Y1492" s="500" t="s">
        <v>2961</v>
      </c>
      <c r="Z1492" s="500" t="s">
        <v>2961</v>
      </c>
      <c r="AA1492" s="500" t="s">
        <v>2961</v>
      </c>
      <c r="AB1492" s="500" t="s">
        <v>2961</v>
      </c>
      <c r="AC1492" s="500" t="s">
        <v>2961</v>
      </c>
      <c r="AD1492" s="500" t="s">
        <v>2961</v>
      </c>
      <c r="AE1492" s="500" t="s">
        <v>2961</v>
      </c>
      <c r="AF1492" s="500" t="s">
        <v>2961</v>
      </c>
      <c r="AG1492" s="500" t="s">
        <v>2961</v>
      </c>
      <c r="AH1492" s="500" t="s">
        <v>2961</v>
      </c>
      <c r="AI1492" s="500" t="s">
        <v>2961</v>
      </c>
      <c r="AJ1492" s="500" t="s">
        <v>2961</v>
      </c>
      <c r="AK1492" s="500" t="s">
        <v>2961</v>
      </c>
      <c r="AL1492" s="500" t="s">
        <v>2961</v>
      </c>
      <c r="AM1492" s="500" t="s">
        <v>2961</v>
      </c>
    </row>
    <row r="1493" spans="2:39" ht="12" hidden="1" customHeight="1" outlineLevel="1" x14ac:dyDescent="0.3">
      <c r="B1493" s="153"/>
      <c r="C1493" s="715" t="s">
        <v>4443</v>
      </c>
      <c r="D1493" s="719"/>
      <c r="E1493" s="490" t="s">
        <v>4444</v>
      </c>
      <c r="F1493" s="500" t="s">
        <v>2961</v>
      </c>
      <c r="G1493" s="500" t="s">
        <v>2961</v>
      </c>
      <c r="H1493" s="500" t="s">
        <v>2961</v>
      </c>
      <c r="I1493" s="500" t="s">
        <v>2961</v>
      </c>
      <c r="J1493" s="500" t="s">
        <v>2961</v>
      </c>
      <c r="K1493" s="500" t="s">
        <v>2961</v>
      </c>
      <c r="L1493" s="500" t="s">
        <v>2961</v>
      </c>
      <c r="M1493" s="500" t="s">
        <v>2961</v>
      </c>
      <c r="N1493" s="500" t="s">
        <v>2961</v>
      </c>
      <c r="O1493" s="500" t="s">
        <v>2961</v>
      </c>
      <c r="P1493" s="500" t="s">
        <v>2961</v>
      </c>
      <c r="Q1493" s="500" t="s">
        <v>2961</v>
      </c>
      <c r="R1493" s="500" t="s">
        <v>2961</v>
      </c>
      <c r="S1493" s="500" t="s">
        <v>2961</v>
      </c>
      <c r="T1493" s="500" t="s">
        <v>2961</v>
      </c>
      <c r="U1493" s="500" t="s">
        <v>2961</v>
      </c>
      <c r="V1493" s="500" t="s">
        <v>2961</v>
      </c>
      <c r="W1493" s="500" t="s">
        <v>2961</v>
      </c>
      <c r="X1493" s="500" t="s">
        <v>2961</v>
      </c>
      <c r="Y1493" s="500" t="s">
        <v>2961</v>
      </c>
      <c r="Z1493" s="500" t="s">
        <v>2961</v>
      </c>
      <c r="AA1493" s="500" t="s">
        <v>2961</v>
      </c>
      <c r="AB1493" s="500" t="s">
        <v>2961</v>
      </c>
      <c r="AC1493" s="500" t="s">
        <v>2961</v>
      </c>
      <c r="AD1493" s="500" t="s">
        <v>2961</v>
      </c>
      <c r="AE1493" s="500" t="s">
        <v>2961</v>
      </c>
      <c r="AF1493" s="500" t="s">
        <v>2961</v>
      </c>
      <c r="AG1493" s="500" t="s">
        <v>2961</v>
      </c>
      <c r="AH1493" s="500" t="s">
        <v>2961</v>
      </c>
      <c r="AI1493" s="500" t="s">
        <v>2961</v>
      </c>
      <c r="AJ1493" s="500" t="s">
        <v>2961</v>
      </c>
      <c r="AK1493" s="500" t="s">
        <v>2961</v>
      </c>
      <c r="AL1493" s="500" t="s">
        <v>2961</v>
      </c>
      <c r="AM1493" s="500" t="s">
        <v>2961</v>
      </c>
    </row>
    <row r="1494" spans="2:39" ht="12" hidden="1" customHeight="1" outlineLevel="1" x14ac:dyDescent="0.3">
      <c r="B1494" s="153"/>
      <c r="C1494" s="715" t="s">
        <v>4445</v>
      </c>
      <c r="D1494" s="719"/>
      <c r="E1494" s="490" t="s">
        <v>4446</v>
      </c>
      <c r="F1494" s="500" t="s">
        <v>2961</v>
      </c>
      <c r="G1494" s="500" t="s">
        <v>2961</v>
      </c>
      <c r="H1494" s="500" t="s">
        <v>2961</v>
      </c>
      <c r="I1494" s="500" t="s">
        <v>2961</v>
      </c>
      <c r="J1494" s="500" t="s">
        <v>2961</v>
      </c>
      <c r="K1494" s="500" t="s">
        <v>2961</v>
      </c>
      <c r="L1494" s="500" t="s">
        <v>2961</v>
      </c>
      <c r="M1494" s="500" t="s">
        <v>2961</v>
      </c>
      <c r="N1494" s="500" t="s">
        <v>2961</v>
      </c>
      <c r="O1494" s="500" t="s">
        <v>2961</v>
      </c>
      <c r="P1494" s="500" t="s">
        <v>2961</v>
      </c>
      <c r="Q1494" s="500" t="s">
        <v>2961</v>
      </c>
      <c r="R1494" s="500" t="s">
        <v>2961</v>
      </c>
      <c r="S1494" s="500" t="s">
        <v>2961</v>
      </c>
      <c r="T1494" s="500" t="s">
        <v>2961</v>
      </c>
      <c r="U1494" s="500" t="s">
        <v>2961</v>
      </c>
      <c r="V1494" s="500" t="s">
        <v>2961</v>
      </c>
      <c r="W1494" s="500" t="s">
        <v>2961</v>
      </c>
      <c r="X1494" s="500" t="s">
        <v>2961</v>
      </c>
      <c r="Y1494" s="500" t="s">
        <v>2961</v>
      </c>
      <c r="Z1494" s="500" t="s">
        <v>2961</v>
      </c>
      <c r="AA1494" s="500" t="s">
        <v>2961</v>
      </c>
      <c r="AB1494" s="500" t="s">
        <v>2961</v>
      </c>
      <c r="AC1494" s="500" t="s">
        <v>2961</v>
      </c>
      <c r="AD1494" s="500" t="s">
        <v>2961</v>
      </c>
      <c r="AE1494" s="500" t="s">
        <v>2961</v>
      </c>
      <c r="AF1494" s="500" t="s">
        <v>2961</v>
      </c>
      <c r="AG1494" s="500" t="s">
        <v>2961</v>
      </c>
      <c r="AH1494" s="500" t="s">
        <v>2961</v>
      </c>
      <c r="AI1494" s="500" t="s">
        <v>2961</v>
      </c>
      <c r="AJ1494" s="500" t="s">
        <v>2961</v>
      </c>
      <c r="AK1494" s="500" t="s">
        <v>2961</v>
      </c>
      <c r="AL1494" s="500" t="s">
        <v>2961</v>
      </c>
      <c r="AM1494" s="500" t="s">
        <v>2961</v>
      </c>
    </row>
    <row r="1495" spans="2:39" ht="12" hidden="1" customHeight="1" outlineLevel="1" x14ac:dyDescent="0.3">
      <c r="B1495" s="153"/>
      <c r="C1495" s="715" t="s">
        <v>4447</v>
      </c>
      <c r="D1495" s="719"/>
      <c r="E1495" s="490" t="s">
        <v>4448</v>
      </c>
      <c r="F1495" s="500" t="s">
        <v>2961</v>
      </c>
      <c r="G1495" s="500" t="s">
        <v>2961</v>
      </c>
      <c r="H1495" s="500" t="s">
        <v>2961</v>
      </c>
      <c r="I1495" s="500" t="s">
        <v>2961</v>
      </c>
      <c r="J1495" s="500" t="s">
        <v>2961</v>
      </c>
      <c r="K1495" s="500" t="s">
        <v>2961</v>
      </c>
      <c r="L1495" s="500" t="s">
        <v>2961</v>
      </c>
      <c r="M1495" s="500" t="s">
        <v>2961</v>
      </c>
      <c r="N1495" s="500" t="s">
        <v>2961</v>
      </c>
      <c r="O1495" s="500" t="s">
        <v>2961</v>
      </c>
      <c r="P1495" s="500" t="s">
        <v>2961</v>
      </c>
      <c r="Q1495" s="500" t="s">
        <v>2961</v>
      </c>
      <c r="R1495" s="500" t="s">
        <v>2961</v>
      </c>
      <c r="S1495" s="500" t="s">
        <v>2961</v>
      </c>
      <c r="T1495" s="500" t="s">
        <v>2961</v>
      </c>
      <c r="U1495" s="500" t="s">
        <v>2961</v>
      </c>
      <c r="V1495" s="500" t="s">
        <v>2961</v>
      </c>
      <c r="W1495" s="500" t="s">
        <v>2961</v>
      </c>
      <c r="X1495" s="500" t="s">
        <v>2961</v>
      </c>
      <c r="Y1495" s="500" t="s">
        <v>2961</v>
      </c>
      <c r="Z1495" s="500" t="s">
        <v>2961</v>
      </c>
      <c r="AA1495" s="500" t="s">
        <v>2961</v>
      </c>
      <c r="AB1495" s="500" t="s">
        <v>2961</v>
      </c>
      <c r="AC1495" s="500" t="s">
        <v>2961</v>
      </c>
      <c r="AD1495" s="500" t="s">
        <v>2961</v>
      </c>
      <c r="AE1495" s="500" t="s">
        <v>2961</v>
      </c>
      <c r="AF1495" s="500" t="s">
        <v>2961</v>
      </c>
      <c r="AG1495" s="500" t="s">
        <v>2961</v>
      </c>
      <c r="AH1495" s="500" t="s">
        <v>2961</v>
      </c>
      <c r="AI1495" s="500" t="s">
        <v>2961</v>
      </c>
      <c r="AJ1495" s="500" t="s">
        <v>2961</v>
      </c>
      <c r="AK1495" s="500" t="s">
        <v>2961</v>
      </c>
      <c r="AL1495" s="500" t="s">
        <v>2961</v>
      </c>
      <c r="AM1495" s="500" t="s">
        <v>2961</v>
      </c>
    </row>
    <row r="1496" spans="2:39" ht="12" hidden="1" customHeight="1" outlineLevel="1" x14ac:dyDescent="0.3">
      <c r="B1496" s="153"/>
      <c r="C1496" s="715"/>
      <c r="D1496" s="719"/>
      <c r="E1496" s="700"/>
      <c r="F1496" s="720"/>
      <c r="G1496" s="720"/>
      <c r="H1496" s="720"/>
      <c r="I1496" s="720"/>
      <c r="J1496" s="720"/>
      <c r="K1496" s="720"/>
      <c r="L1496" s="720"/>
      <c r="M1496" s="720"/>
      <c r="N1496" s="720"/>
      <c r="O1496" s="720"/>
      <c r="P1496" s="720"/>
      <c r="Q1496" s="720"/>
      <c r="R1496" s="720"/>
      <c r="S1496" s="720"/>
      <c r="T1496" s="720"/>
      <c r="U1496" s="720"/>
      <c r="V1496" s="720"/>
      <c r="W1496" s="720"/>
      <c r="X1496" s="720"/>
      <c r="Y1496" s="720"/>
      <c r="Z1496" s="720"/>
      <c r="AA1496" s="720"/>
      <c r="AB1496" s="720"/>
      <c r="AC1496" s="720"/>
      <c r="AD1496" s="720"/>
      <c r="AE1496" s="720"/>
      <c r="AF1496" s="720"/>
      <c r="AG1496" s="720"/>
      <c r="AH1496" s="720"/>
      <c r="AI1496" s="720"/>
      <c r="AJ1496" s="720"/>
      <c r="AK1496" s="720"/>
      <c r="AL1496" s="720"/>
      <c r="AM1496" s="720"/>
    </row>
    <row r="1497" spans="2:39" ht="12" customHeight="1" collapsed="1" x14ac:dyDescent="0.3">
      <c r="B1497" s="299" t="s">
        <v>3020</v>
      </c>
      <c r="C1497" s="715"/>
      <c r="D1497" s="719"/>
      <c r="E1497" s="700"/>
      <c r="F1497" s="720"/>
      <c r="G1497" s="720"/>
      <c r="H1497" s="720"/>
      <c r="I1497" s="720"/>
      <c r="J1497" s="720"/>
      <c r="K1497" s="720"/>
      <c r="L1497" s="720"/>
      <c r="M1497" s="720"/>
      <c r="N1497" s="720"/>
      <c r="O1497" s="720"/>
      <c r="P1497" s="720"/>
      <c r="Q1497" s="720"/>
      <c r="R1497" s="720"/>
      <c r="S1497" s="720"/>
      <c r="T1497" s="720"/>
      <c r="U1497" s="720"/>
      <c r="V1497" s="720"/>
      <c r="W1497" s="720"/>
      <c r="X1497" s="720"/>
      <c r="Y1497" s="720"/>
      <c r="Z1497" s="720"/>
      <c r="AA1497" s="720"/>
      <c r="AB1497" s="720"/>
      <c r="AC1497" s="720"/>
      <c r="AD1497" s="720"/>
      <c r="AE1497" s="720"/>
      <c r="AF1497" s="720"/>
      <c r="AG1497" s="720"/>
      <c r="AH1497" s="720"/>
      <c r="AI1497" s="720"/>
      <c r="AJ1497" s="720"/>
      <c r="AK1497" s="720"/>
      <c r="AL1497" s="720"/>
      <c r="AM1497" s="720"/>
    </row>
    <row r="1498" spans="2:39" ht="12" customHeight="1" x14ac:dyDescent="0.3">
      <c r="B1498" s="711"/>
      <c r="C1498" s="715"/>
      <c r="D1498" s="719"/>
      <c r="E1498" s="490"/>
      <c r="F1498" s="499" t="s">
        <v>233</v>
      </c>
      <c r="G1498" s="499" t="s">
        <v>234</v>
      </c>
      <c r="H1498" s="499" t="s">
        <v>235</v>
      </c>
      <c r="I1498" s="499" t="s">
        <v>236</v>
      </c>
      <c r="J1498" s="499" t="s">
        <v>237</v>
      </c>
      <c r="K1498" s="499" t="s">
        <v>238</v>
      </c>
      <c r="L1498" s="499" t="s">
        <v>239</v>
      </c>
      <c r="M1498" s="499" t="s">
        <v>240</v>
      </c>
      <c r="N1498" s="499" t="s">
        <v>241</v>
      </c>
      <c r="O1498" s="499" t="s">
        <v>242</v>
      </c>
      <c r="P1498" s="499" t="s">
        <v>243</v>
      </c>
      <c r="Q1498" s="499" t="s">
        <v>244</v>
      </c>
      <c r="R1498" s="499" t="s">
        <v>245</v>
      </c>
      <c r="S1498" s="499" t="s">
        <v>246</v>
      </c>
      <c r="T1498" s="499" t="s">
        <v>247</v>
      </c>
      <c r="U1498" s="499" t="s">
        <v>248</v>
      </c>
      <c r="V1498" s="499" t="s">
        <v>249</v>
      </c>
      <c r="W1498" s="499" t="s">
        <v>250</v>
      </c>
      <c r="X1498" s="499" t="s">
        <v>251</v>
      </c>
      <c r="Y1498" s="499" t="s">
        <v>252</v>
      </c>
      <c r="Z1498" s="499" t="s">
        <v>253</v>
      </c>
      <c r="AA1498" s="499" t="s">
        <v>254</v>
      </c>
      <c r="AB1498" s="499" t="s">
        <v>255</v>
      </c>
      <c r="AC1498" s="499" t="s">
        <v>256</v>
      </c>
      <c r="AD1498" s="499" t="s">
        <v>257</v>
      </c>
      <c r="AE1498" s="499" t="s">
        <v>258</v>
      </c>
      <c r="AF1498" s="499" t="s">
        <v>259</v>
      </c>
      <c r="AG1498" s="499" t="s">
        <v>260</v>
      </c>
      <c r="AH1498" s="499" t="s">
        <v>261</v>
      </c>
      <c r="AI1498" s="499" t="s">
        <v>262</v>
      </c>
      <c r="AJ1498" s="499" t="s">
        <v>263</v>
      </c>
      <c r="AK1498" s="499" t="s">
        <v>264</v>
      </c>
      <c r="AL1498" s="499" t="s">
        <v>265</v>
      </c>
      <c r="AM1498" s="499" t="s">
        <v>266</v>
      </c>
    </row>
    <row r="1499" spans="2:39" ht="12" hidden="1" customHeight="1" outlineLevel="1" x14ac:dyDescent="0.3">
      <c r="B1499" s="153"/>
      <c r="C1499" s="715" t="s">
        <v>4449</v>
      </c>
      <c r="D1499" s="719"/>
      <c r="E1499" s="490" t="s">
        <v>4450</v>
      </c>
      <c r="F1499" s="500" t="s">
        <v>2961</v>
      </c>
      <c r="G1499" s="500" t="s">
        <v>2961</v>
      </c>
      <c r="H1499" s="500" t="s">
        <v>2961</v>
      </c>
      <c r="I1499" s="500" t="s">
        <v>2961</v>
      </c>
      <c r="J1499" s="500" t="s">
        <v>2961</v>
      </c>
      <c r="K1499" s="500" t="s">
        <v>2961</v>
      </c>
      <c r="L1499" s="500" t="s">
        <v>2961</v>
      </c>
      <c r="M1499" s="500" t="s">
        <v>2961</v>
      </c>
      <c r="N1499" s="500" t="s">
        <v>2961</v>
      </c>
      <c r="O1499" s="500" t="s">
        <v>2961</v>
      </c>
      <c r="P1499" s="500" t="s">
        <v>2961</v>
      </c>
      <c r="Q1499" s="500" t="s">
        <v>2961</v>
      </c>
      <c r="R1499" s="500" t="s">
        <v>2961</v>
      </c>
      <c r="S1499" s="500" t="s">
        <v>2961</v>
      </c>
      <c r="T1499" s="500" t="s">
        <v>2961</v>
      </c>
      <c r="U1499" s="500" t="s">
        <v>2961</v>
      </c>
      <c r="V1499" s="500" t="s">
        <v>2961</v>
      </c>
      <c r="W1499" s="500" t="s">
        <v>2961</v>
      </c>
      <c r="X1499" s="500" t="s">
        <v>2961</v>
      </c>
      <c r="Y1499" s="500" t="s">
        <v>2961</v>
      </c>
      <c r="Z1499" s="500" t="s">
        <v>2961</v>
      </c>
      <c r="AA1499" s="500" t="s">
        <v>2961</v>
      </c>
      <c r="AB1499" s="500" t="s">
        <v>2961</v>
      </c>
      <c r="AC1499" s="500" t="s">
        <v>2961</v>
      </c>
      <c r="AD1499" s="500" t="s">
        <v>2961</v>
      </c>
      <c r="AE1499" s="500" t="s">
        <v>2961</v>
      </c>
      <c r="AF1499" s="500" t="s">
        <v>2961</v>
      </c>
      <c r="AG1499" s="500" t="s">
        <v>2961</v>
      </c>
      <c r="AH1499" s="500" t="s">
        <v>2961</v>
      </c>
      <c r="AI1499" s="500" t="s">
        <v>2961</v>
      </c>
      <c r="AJ1499" s="500" t="s">
        <v>2961</v>
      </c>
      <c r="AK1499" s="500" t="s">
        <v>2961</v>
      </c>
      <c r="AL1499" s="500" t="s">
        <v>2961</v>
      </c>
      <c r="AM1499" s="500" t="s">
        <v>2961</v>
      </c>
    </row>
    <row r="1500" spans="2:39" ht="12" hidden="1" customHeight="1" outlineLevel="1" x14ac:dyDescent="0.3">
      <c r="B1500" s="153"/>
      <c r="C1500" s="715" t="s">
        <v>4451</v>
      </c>
      <c r="D1500" s="719"/>
      <c r="E1500" s="490" t="s">
        <v>4452</v>
      </c>
      <c r="F1500" s="500" t="s">
        <v>2961</v>
      </c>
      <c r="G1500" s="500" t="s">
        <v>2961</v>
      </c>
      <c r="H1500" s="500" t="s">
        <v>2961</v>
      </c>
      <c r="I1500" s="500" t="s">
        <v>2961</v>
      </c>
      <c r="J1500" s="500" t="s">
        <v>2961</v>
      </c>
      <c r="K1500" s="500" t="s">
        <v>2961</v>
      </c>
      <c r="L1500" s="500" t="s">
        <v>2961</v>
      </c>
      <c r="M1500" s="500" t="s">
        <v>2961</v>
      </c>
      <c r="N1500" s="500" t="s">
        <v>2961</v>
      </c>
      <c r="O1500" s="500" t="s">
        <v>2961</v>
      </c>
      <c r="P1500" s="500" t="s">
        <v>2961</v>
      </c>
      <c r="Q1500" s="500" t="s">
        <v>2961</v>
      </c>
      <c r="R1500" s="500" t="s">
        <v>2961</v>
      </c>
      <c r="S1500" s="500" t="s">
        <v>2961</v>
      </c>
      <c r="T1500" s="500" t="s">
        <v>2961</v>
      </c>
      <c r="U1500" s="500" t="s">
        <v>2961</v>
      </c>
      <c r="V1500" s="500" t="s">
        <v>2961</v>
      </c>
      <c r="W1500" s="500" t="s">
        <v>2961</v>
      </c>
      <c r="X1500" s="500" t="s">
        <v>2961</v>
      </c>
      <c r="Y1500" s="500" t="s">
        <v>2961</v>
      </c>
      <c r="Z1500" s="500" t="s">
        <v>2961</v>
      </c>
      <c r="AA1500" s="500" t="s">
        <v>2961</v>
      </c>
      <c r="AB1500" s="500" t="s">
        <v>2961</v>
      </c>
      <c r="AC1500" s="500" t="s">
        <v>2961</v>
      </c>
      <c r="AD1500" s="500" t="s">
        <v>2961</v>
      </c>
      <c r="AE1500" s="500" t="s">
        <v>2961</v>
      </c>
      <c r="AF1500" s="500" t="s">
        <v>2961</v>
      </c>
      <c r="AG1500" s="500" t="s">
        <v>2961</v>
      </c>
      <c r="AH1500" s="500" t="s">
        <v>2961</v>
      </c>
      <c r="AI1500" s="500" t="s">
        <v>2961</v>
      </c>
      <c r="AJ1500" s="500" t="s">
        <v>2961</v>
      </c>
      <c r="AK1500" s="500" t="s">
        <v>2961</v>
      </c>
      <c r="AL1500" s="500" t="s">
        <v>2961</v>
      </c>
      <c r="AM1500" s="500" t="s">
        <v>2961</v>
      </c>
    </row>
    <row r="1501" spans="2:39" ht="12" hidden="1" customHeight="1" outlineLevel="1" x14ac:dyDescent="0.3">
      <c r="B1501" s="153"/>
      <c r="C1501" s="715" t="s">
        <v>4453</v>
      </c>
      <c r="D1501" s="719"/>
      <c r="E1501" s="490" t="s">
        <v>4454</v>
      </c>
      <c r="F1501" s="500" t="s">
        <v>2961</v>
      </c>
      <c r="G1501" s="500" t="s">
        <v>2961</v>
      </c>
      <c r="H1501" s="500" t="s">
        <v>2961</v>
      </c>
      <c r="I1501" s="500" t="s">
        <v>2961</v>
      </c>
      <c r="J1501" s="500" t="s">
        <v>2961</v>
      </c>
      <c r="K1501" s="500" t="s">
        <v>2961</v>
      </c>
      <c r="L1501" s="500" t="s">
        <v>2961</v>
      </c>
      <c r="M1501" s="500" t="s">
        <v>2961</v>
      </c>
      <c r="N1501" s="500" t="s">
        <v>2961</v>
      </c>
      <c r="O1501" s="500" t="s">
        <v>2961</v>
      </c>
      <c r="P1501" s="500" t="s">
        <v>2961</v>
      </c>
      <c r="Q1501" s="500" t="s">
        <v>2961</v>
      </c>
      <c r="R1501" s="500" t="s">
        <v>2961</v>
      </c>
      <c r="S1501" s="500" t="s">
        <v>2961</v>
      </c>
      <c r="T1501" s="500" t="s">
        <v>2961</v>
      </c>
      <c r="U1501" s="500" t="s">
        <v>2961</v>
      </c>
      <c r="V1501" s="500" t="s">
        <v>2961</v>
      </c>
      <c r="W1501" s="500" t="s">
        <v>2961</v>
      </c>
      <c r="X1501" s="500" t="s">
        <v>2961</v>
      </c>
      <c r="Y1501" s="500" t="s">
        <v>2961</v>
      </c>
      <c r="Z1501" s="500" t="s">
        <v>2961</v>
      </c>
      <c r="AA1501" s="500" t="s">
        <v>2961</v>
      </c>
      <c r="AB1501" s="500" t="s">
        <v>2961</v>
      </c>
      <c r="AC1501" s="500" t="s">
        <v>2961</v>
      </c>
      <c r="AD1501" s="500" t="s">
        <v>2961</v>
      </c>
      <c r="AE1501" s="500" t="s">
        <v>2961</v>
      </c>
      <c r="AF1501" s="500" t="s">
        <v>2961</v>
      </c>
      <c r="AG1501" s="500" t="s">
        <v>2961</v>
      </c>
      <c r="AH1501" s="500" t="s">
        <v>2961</v>
      </c>
      <c r="AI1501" s="500" t="s">
        <v>2961</v>
      </c>
      <c r="AJ1501" s="500" t="s">
        <v>2961</v>
      </c>
      <c r="AK1501" s="500" t="s">
        <v>2961</v>
      </c>
      <c r="AL1501" s="500" t="s">
        <v>2961</v>
      </c>
      <c r="AM1501" s="500" t="s">
        <v>2961</v>
      </c>
    </row>
    <row r="1502" spans="2:39" ht="12" hidden="1" customHeight="1" outlineLevel="1" x14ac:dyDescent="0.3">
      <c r="B1502" s="153"/>
      <c r="C1502" s="715" t="s">
        <v>4455</v>
      </c>
      <c r="D1502" s="719"/>
      <c r="E1502" s="490" t="s">
        <v>4456</v>
      </c>
      <c r="F1502" s="500" t="s">
        <v>2961</v>
      </c>
      <c r="G1502" s="500" t="s">
        <v>2961</v>
      </c>
      <c r="H1502" s="500" t="s">
        <v>2961</v>
      </c>
      <c r="I1502" s="500" t="s">
        <v>2961</v>
      </c>
      <c r="J1502" s="500" t="s">
        <v>2961</v>
      </c>
      <c r="K1502" s="500" t="s">
        <v>2961</v>
      </c>
      <c r="L1502" s="500" t="s">
        <v>2961</v>
      </c>
      <c r="M1502" s="500" t="s">
        <v>2961</v>
      </c>
      <c r="N1502" s="500" t="s">
        <v>2961</v>
      </c>
      <c r="O1502" s="500" t="s">
        <v>2961</v>
      </c>
      <c r="P1502" s="500" t="s">
        <v>2961</v>
      </c>
      <c r="Q1502" s="500" t="s">
        <v>2961</v>
      </c>
      <c r="R1502" s="500" t="s">
        <v>2961</v>
      </c>
      <c r="S1502" s="500" t="s">
        <v>2961</v>
      </c>
      <c r="T1502" s="500" t="s">
        <v>2961</v>
      </c>
      <c r="U1502" s="500" t="s">
        <v>2961</v>
      </c>
      <c r="V1502" s="500" t="s">
        <v>2961</v>
      </c>
      <c r="W1502" s="500" t="s">
        <v>2961</v>
      </c>
      <c r="X1502" s="500" t="s">
        <v>2961</v>
      </c>
      <c r="Y1502" s="500" t="s">
        <v>2961</v>
      </c>
      <c r="Z1502" s="500" t="s">
        <v>2961</v>
      </c>
      <c r="AA1502" s="500" t="s">
        <v>2961</v>
      </c>
      <c r="AB1502" s="500" t="s">
        <v>2961</v>
      </c>
      <c r="AC1502" s="500" t="s">
        <v>2961</v>
      </c>
      <c r="AD1502" s="500" t="s">
        <v>2961</v>
      </c>
      <c r="AE1502" s="500" t="s">
        <v>2961</v>
      </c>
      <c r="AF1502" s="500" t="s">
        <v>2961</v>
      </c>
      <c r="AG1502" s="500" t="s">
        <v>2961</v>
      </c>
      <c r="AH1502" s="500" t="s">
        <v>2961</v>
      </c>
      <c r="AI1502" s="500" t="s">
        <v>2961</v>
      </c>
      <c r="AJ1502" s="500" t="s">
        <v>2961</v>
      </c>
      <c r="AK1502" s="500" t="s">
        <v>2961</v>
      </c>
      <c r="AL1502" s="500" t="s">
        <v>2961</v>
      </c>
      <c r="AM1502" s="500" t="s">
        <v>2961</v>
      </c>
    </row>
    <row r="1503" spans="2:39" ht="12" hidden="1" customHeight="1" outlineLevel="1" x14ac:dyDescent="0.3">
      <c r="B1503" s="153"/>
      <c r="C1503" s="715" t="s">
        <v>4457</v>
      </c>
      <c r="D1503" s="719"/>
      <c r="E1503" s="490" t="s">
        <v>4458</v>
      </c>
      <c r="F1503" s="500" t="s">
        <v>2961</v>
      </c>
      <c r="G1503" s="500" t="s">
        <v>2961</v>
      </c>
      <c r="H1503" s="500" t="s">
        <v>2961</v>
      </c>
      <c r="I1503" s="500" t="s">
        <v>2961</v>
      </c>
      <c r="J1503" s="500" t="s">
        <v>2961</v>
      </c>
      <c r="K1503" s="500" t="s">
        <v>2961</v>
      </c>
      <c r="L1503" s="500" t="s">
        <v>2961</v>
      </c>
      <c r="M1503" s="500" t="s">
        <v>2961</v>
      </c>
      <c r="N1503" s="500" t="s">
        <v>2961</v>
      </c>
      <c r="O1503" s="500" t="s">
        <v>2961</v>
      </c>
      <c r="P1503" s="500" t="s">
        <v>2961</v>
      </c>
      <c r="Q1503" s="500" t="s">
        <v>2961</v>
      </c>
      <c r="R1503" s="500" t="s">
        <v>2961</v>
      </c>
      <c r="S1503" s="500" t="s">
        <v>2961</v>
      </c>
      <c r="T1503" s="500" t="s">
        <v>2961</v>
      </c>
      <c r="U1503" s="500" t="s">
        <v>2961</v>
      </c>
      <c r="V1503" s="500" t="s">
        <v>2961</v>
      </c>
      <c r="W1503" s="500" t="s">
        <v>2961</v>
      </c>
      <c r="X1503" s="500" t="s">
        <v>2961</v>
      </c>
      <c r="Y1503" s="500" t="s">
        <v>2961</v>
      </c>
      <c r="Z1503" s="500" t="s">
        <v>2961</v>
      </c>
      <c r="AA1503" s="500" t="s">
        <v>2961</v>
      </c>
      <c r="AB1503" s="500" t="s">
        <v>2961</v>
      </c>
      <c r="AC1503" s="500" t="s">
        <v>2961</v>
      </c>
      <c r="AD1503" s="500" t="s">
        <v>2961</v>
      </c>
      <c r="AE1503" s="500" t="s">
        <v>2961</v>
      </c>
      <c r="AF1503" s="500" t="s">
        <v>2961</v>
      </c>
      <c r="AG1503" s="500" t="s">
        <v>2961</v>
      </c>
      <c r="AH1503" s="500" t="s">
        <v>2961</v>
      </c>
      <c r="AI1503" s="500" t="s">
        <v>2961</v>
      </c>
      <c r="AJ1503" s="500" t="s">
        <v>2961</v>
      </c>
      <c r="AK1503" s="500" t="s">
        <v>2961</v>
      </c>
      <c r="AL1503" s="500" t="s">
        <v>2961</v>
      </c>
      <c r="AM1503" s="500" t="s">
        <v>2961</v>
      </c>
    </row>
    <row r="1504" spans="2:39" ht="12" hidden="1" customHeight="1" outlineLevel="1" x14ac:dyDescent="0.3">
      <c r="B1504" s="153"/>
      <c r="C1504" s="715" t="s">
        <v>4459</v>
      </c>
      <c r="D1504" s="719"/>
      <c r="E1504" s="490" t="s">
        <v>4460</v>
      </c>
      <c r="F1504" s="500" t="s">
        <v>2961</v>
      </c>
      <c r="G1504" s="500" t="s">
        <v>2961</v>
      </c>
      <c r="H1504" s="500" t="s">
        <v>2961</v>
      </c>
      <c r="I1504" s="500" t="s">
        <v>2961</v>
      </c>
      <c r="J1504" s="500" t="s">
        <v>2961</v>
      </c>
      <c r="K1504" s="500" t="s">
        <v>2961</v>
      </c>
      <c r="L1504" s="500" t="s">
        <v>2961</v>
      </c>
      <c r="M1504" s="500" t="s">
        <v>2961</v>
      </c>
      <c r="N1504" s="500" t="s">
        <v>2961</v>
      </c>
      <c r="O1504" s="500" t="s">
        <v>2961</v>
      </c>
      <c r="P1504" s="500" t="s">
        <v>2961</v>
      </c>
      <c r="Q1504" s="500" t="s">
        <v>2961</v>
      </c>
      <c r="R1504" s="500" t="s">
        <v>2961</v>
      </c>
      <c r="S1504" s="500" t="s">
        <v>2961</v>
      </c>
      <c r="T1504" s="500" t="s">
        <v>2961</v>
      </c>
      <c r="U1504" s="500" t="s">
        <v>2961</v>
      </c>
      <c r="V1504" s="500" t="s">
        <v>2961</v>
      </c>
      <c r="W1504" s="500" t="s">
        <v>2961</v>
      </c>
      <c r="X1504" s="500" t="s">
        <v>2961</v>
      </c>
      <c r="Y1504" s="500" t="s">
        <v>2961</v>
      </c>
      <c r="Z1504" s="500" t="s">
        <v>2961</v>
      </c>
      <c r="AA1504" s="500" t="s">
        <v>2961</v>
      </c>
      <c r="AB1504" s="500" t="s">
        <v>2961</v>
      </c>
      <c r="AC1504" s="500" t="s">
        <v>2961</v>
      </c>
      <c r="AD1504" s="500" t="s">
        <v>2961</v>
      </c>
      <c r="AE1504" s="500" t="s">
        <v>2961</v>
      </c>
      <c r="AF1504" s="500" t="s">
        <v>2961</v>
      </c>
      <c r="AG1504" s="500" t="s">
        <v>2961</v>
      </c>
      <c r="AH1504" s="500" t="s">
        <v>2961</v>
      </c>
      <c r="AI1504" s="500" t="s">
        <v>2961</v>
      </c>
      <c r="AJ1504" s="500" t="s">
        <v>2961</v>
      </c>
      <c r="AK1504" s="500" t="s">
        <v>2961</v>
      </c>
      <c r="AL1504" s="500" t="s">
        <v>2961</v>
      </c>
      <c r="AM1504" s="500" t="s">
        <v>2961</v>
      </c>
    </row>
    <row r="1505" spans="2:39" ht="12" hidden="1" customHeight="1" outlineLevel="1" x14ac:dyDescent="0.3">
      <c r="B1505" s="153"/>
      <c r="C1505" s="715" t="s">
        <v>4461</v>
      </c>
      <c r="D1505" s="719"/>
      <c r="E1505" s="490" t="s">
        <v>4462</v>
      </c>
      <c r="F1505" s="500" t="s">
        <v>2961</v>
      </c>
      <c r="G1505" s="500" t="s">
        <v>2961</v>
      </c>
      <c r="H1505" s="500" t="s">
        <v>2961</v>
      </c>
      <c r="I1505" s="500" t="s">
        <v>2961</v>
      </c>
      <c r="J1505" s="500" t="s">
        <v>2961</v>
      </c>
      <c r="K1505" s="500" t="s">
        <v>2961</v>
      </c>
      <c r="L1505" s="500" t="s">
        <v>2961</v>
      </c>
      <c r="M1505" s="500" t="s">
        <v>2961</v>
      </c>
      <c r="N1505" s="500" t="s">
        <v>2961</v>
      </c>
      <c r="O1505" s="500" t="s">
        <v>2961</v>
      </c>
      <c r="P1505" s="500" t="s">
        <v>2961</v>
      </c>
      <c r="Q1505" s="500" t="s">
        <v>2961</v>
      </c>
      <c r="R1505" s="500" t="s">
        <v>2961</v>
      </c>
      <c r="S1505" s="500" t="s">
        <v>2961</v>
      </c>
      <c r="T1505" s="500" t="s">
        <v>2961</v>
      </c>
      <c r="U1505" s="500" t="s">
        <v>2961</v>
      </c>
      <c r="V1505" s="500" t="s">
        <v>2961</v>
      </c>
      <c r="W1505" s="500" t="s">
        <v>2961</v>
      </c>
      <c r="X1505" s="500" t="s">
        <v>2961</v>
      </c>
      <c r="Y1505" s="500" t="s">
        <v>2961</v>
      </c>
      <c r="Z1505" s="500" t="s">
        <v>2961</v>
      </c>
      <c r="AA1505" s="500" t="s">
        <v>2961</v>
      </c>
      <c r="AB1505" s="500" t="s">
        <v>2961</v>
      </c>
      <c r="AC1505" s="500" t="s">
        <v>2961</v>
      </c>
      <c r="AD1505" s="500" t="s">
        <v>2961</v>
      </c>
      <c r="AE1505" s="500" t="s">
        <v>2961</v>
      </c>
      <c r="AF1505" s="500" t="s">
        <v>2961</v>
      </c>
      <c r="AG1505" s="500" t="s">
        <v>2961</v>
      </c>
      <c r="AH1505" s="500" t="s">
        <v>2961</v>
      </c>
      <c r="AI1505" s="500" t="s">
        <v>2961</v>
      </c>
      <c r="AJ1505" s="500" t="s">
        <v>2961</v>
      </c>
      <c r="AK1505" s="500" t="s">
        <v>2961</v>
      </c>
      <c r="AL1505" s="500" t="s">
        <v>2961</v>
      </c>
      <c r="AM1505" s="500" t="s">
        <v>2961</v>
      </c>
    </row>
    <row r="1506" spans="2:39" ht="12" hidden="1" customHeight="1" outlineLevel="1" x14ac:dyDescent="0.3">
      <c r="B1506" s="153"/>
      <c r="C1506" s="715" t="s">
        <v>4463</v>
      </c>
      <c r="D1506" s="719"/>
      <c r="E1506" s="490" t="s">
        <v>4464</v>
      </c>
      <c r="F1506" s="500" t="s">
        <v>2961</v>
      </c>
      <c r="G1506" s="500" t="s">
        <v>2961</v>
      </c>
      <c r="H1506" s="500" t="s">
        <v>2961</v>
      </c>
      <c r="I1506" s="500" t="s">
        <v>2961</v>
      </c>
      <c r="J1506" s="500" t="s">
        <v>2961</v>
      </c>
      <c r="K1506" s="500" t="s">
        <v>2961</v>
      </c>
      <c r="L1506" s="500" t="s">
        <v>2961</v>
      </c>
      <c r="M1506" s="500" t="s">
        <v>2961</v>
      </c>
      <c r="N1506" s="500" t="s">
        <v>2961</v>
      </c>
      <c r="O1506" s="500" t="s">
        <v>2961</v>
      </c>
      <c r="P1506" s="500" t="s">
        <v>2961</v>
      </c>
      <c r="Q1506" s="500" t="s">
        <v>2961</v>
      </c>
      <c r="R1506" s="500" t="s">
        <v>2961</v>
      </c>
      <c r="S1506" s="500" t="s">
        <v>2961</v>
      </c>
      <c r="T1506" s="500" t="s">
        <v>2961</v>
      </c>
      <c r="U1506" s="500" t="s">
        <v>2961</v>
      </c>
      <c r="V1506" s="500" t="s">
        <v>2961</v>
      </c>
      <c r="W1506" s="500" t="s">
        <v>2961</v>
      </c>
      <c r="X1506" s="500" t="s">
        <v>2961</v>
      </c>
      <c r="Y1506" s="500" t="s">
        <v>2961</v>
      </c>
      <c r="Z1506" s="500" t="s">
        <v>2961</v>
      </c>
      <c r="AA1506" s="500" t="s">
        <v>2961</v>
      </c>
      <c r="AB1506" s="500" t="s">
        <v>2961</v>
      </c>
      <c r="AC1506" s="500" t="s">
        <v>2961</v>
      </c>
      <c r="AD1506" s="500" t="s">
        <v>2961</v>
      </c>
      <c r="AE1506" s="500" t="s">
        <v>2961</v>
      </c>
      <c r="AF1506" s="500" t="s">
        <v>2961</v>
      </c>
      <c r="AG1506" s="500" t="s">
        <v>2961</v>
      </c>
      <c r="AH1506" s="500" t="s">
        <v>2961</v>
      </c>
      <c r="AI1506" s="500" t="s">
        <v>2961</v>
      </c>
      <c r="AJ1506" s="500" t="s">
        <v>2961</v>
      </c>
      <c r="AK1506" s="500" t="s">
        <v>2961</v>
      </c>
      <c r="AL1506" s="500" t="s">
        <v>2961</v>
      </c>
      <c r="AM1506" s="500" t="s">
        <v>2961</v>
      </c>
    </row>
    <row r="1507" spans="2:39" ht="12" hidden="1" customHeight="1" outlineLevel="1" x14ac:dyDescent="0.3">
      <c r="B1507" s="153"/>
      <c r="C1507" s="715" t="s">
        <v>4465</v>
      </c>
      <c r="D1507" s="719"/>
      <c r="E1507" s="490" t="s">
        <v>4466</v>
      </c>
      <c r="F1507" s="500" t="s">
        <v>2961</v>
      </c>
      <c r="G1507" s="500" t="s">
        <v>2961</v>
      </c>
      <c r="H1507" s="500" t="s">
        <v>2961</v>
      </c>
      <c r="I1507" s="500" t="s">
        <v>2961</v>
      </c>
      <c r="J1507" s="500" t="s">
        <v>2961</v>
      </c>
      <c r="K1507" s="500" t="s">
        <v>2961</v>
      </c>
      <c r="L1507" s="500" t="s">
        <v>2961</v>
      </c>
      <c r="M1507" s="500" t="s">
        <v>2961</v>
      </c>
      <c r="N1507" s="500" t="s">
        <v>2961</v>
      </c>
      <c r="O1507" s="500" t="s">
        <v>2961</v>
      </c>
      <c r="P1507" s="500" t="s">
        <v>2961</v>
      </c>
      <c r="Q1507" s="500" t="s">
        <v>2961</v>
      </c>
      <c r="R1507" s="500" t="s">
        <v>2961</v>
      </c>
      <c r="S1507" s="500" t="s">
        <v>2961</v>
      </c>
      <c r="T1507" s="500" t="s">
        <v>2961</v>
      </c>
      <c r="U1507" s="500" t="s">
        <v>2961</v>
      </c>
      <c r="V1507" s="500" t="s">
        <v>2961</v>
      </c>
      <c r="W1507" s="500" t="s">
        <v>2961</v>
      </c>
      <c r="X1507" s="500" t="s">
        <v>2961</v>
      </c>
      <c r="Y1507" s="500" t="s">
        <v>2961</v>
      </c>
      <c r="Z1507" s="500" t="s">
        <v>2961</v>
      </c>
      <c r="AA1507" s="500" t="s">
        <v>2961</v>
      </c>
      <c r="AB1507" s="500" t="s">
        <v>2961</v>
      </c>
      <c r="AC1507" s="500" t="s">
        <v>2961</v>
      </c>
      <c r="AD1507" s="500" t="s">
        <v>2961</v>
      </c>
      <c r="AE1507" s="500" t="s">
        <v>2961</v>
      </c>
      <c r="AF1507" s="500" t="s">
        <v>2961</v>
      </c>
      <c r="AG1507" s="500" t="s">
        <v>2961</v>
      </c>
      <c r="AH1507" s="500" t="s">
        <v>2961</v>
      </c>
      <c r="AI1507" s="500" t="s">
        <v>2961</v>
      </c>
      <c r="AJ1507" s="500" t="s">
        <v>2961</v>
      </c>
      <c r="AK1507" s="500" t="s">
        <v>2961</v>
      </c>
      <c r="AL1507" s="500" t="s">
        <v>2961</v>
      </c>
      <c r="AM1507" s="500" t="s">
        <v>2961</v>
      </c>
    </row>
    <row r="1508" spans="2:39" ht="12" hidden="1" customHeight="1" outlineLevel="1" x14ac:dyDescent="0.3">
      <c r="B1508" s="153"/>
      <c r="C1508" s="715" t="s">
        <v>4467</v>
      </c>
      <c r="D1508" s="719"/>
      <c r="E1508" s="490" t="s">
        <v>4468</v>
      </c>
      <c r="F1508" s="500" t="s">
        <v>2961</v>
      </c>
      <c r="G1508" s="500" t="s">
        <v>2961</v>
      </c>
      <c r="H1508" s="500" t="s">
        <v>2961</v>
      </c>
      <c r="I1508" s="500" t="s">
        <v>2961</v>
      </c>
      <c r="J1508" s="500" t="s">
        <v>2961</v>
      </c>
      <c r="K1508" s="500" t="s">
        <v>2961</v>
      </c>
      <c r="L1508" s="500" t="s">
        <v>2961</v>
      </c>
      <c r="M1508" s="500" t="s">
        <v>2961</v>
      </c>
      <c r="N1508" s="500" t="s">
        <v>2961</v>
      </c>
      <c r="O1508" s="500" t="s">
        <v>2961</v>
      </c>
      <c r="P1508" s="500" t="s">
        <v>2961</v>
      </c>
      <c r="Q1508" s="500" t="s">
        <v>2961</v>
      </c>
      <c r="R1508" s="500" t="s">
        <v>2961</v>
      </c>
      <c r="S1508" s="500" t="s">
        <v>2961</v>
      </c>
      <c r="T1508" s="500" t="s">
        <v>2961</v>
      </c>
      <c r="U1508" s="500" t="s">
        <v>2961</v>
      </c>
      <c r="V1508" s="500" t="s">
        <v>2961</v>
      </c>
      <c r="W1508" s="500" t="s">
        <v>2961</v>
      </c>
      <c r="X1508" s="500" t="s">
        <v>2961</v>
      </c>
      <c r="Y1508" s="500" t="s">
        <v>2961</v>
      </c>
      <c r="Z1508" s="500" t="s">
        <v>2961</v>
      </c>
      <c r="AA1508" s="500" t="s">
        <v>2961</v>
      </c>
      <c r="AB1508" s="500" t="s">
        <v>2961</v>
      </c>
      <c r="AC1508" s="500" t="s">
        <v>2961</v>
      </c>
      <c r="AD1508" s="500" t="s">
        <v>2961</v>
      </c>
      <c r="AE1508" s="500" t="s">
        <v>2961</v>
      </c>
      <c r="AF1508" s="500" t="s">
        <v>2961</v>
      </c>
      <c r="AG1508" s="500" t="s">
        <v>2961</v>
      </c>
      <c r="AH1508" s="500" t="s">
        <v>2961</v>
      </c>
      <c r="AI1508" s="500" t="s">
        <v>2961</v>
      </c>
      <c r="AJ1508" s="500" t="s">
        <v>2961</v>
      </c>
      <c r="AK1508" s="500" t="s">
        <v>2961</v>
      </c>
      <c r="AL1508" s="500" t="s">
        <v>2961</v>
      </c>
      <c r="AM1508" s="500" t="s">
        <v>2961</v>
      </c>
    </row>
    <row r="1509" spans="2:39" ht="12" hidden="1" customHeight="1" outlineLevel="1" x14ac:dyDescent="0.3">
      <c r="B1509" s="153"/>
      <c r="C1509" s="715" t="s">
        <v>4439</v>
      </c>
      <c r="D1509" s="719"/>
      <c r="E1509" s="490" t="s">
        <v>4469</v>
      </c>
      <c r="F1509" s="500" t="s">
        <v>2961</v>
      </c>
      <c r="G1509" s="500" t="s">
        <v>2961</v>
      </c>
      <c r="H1509" s="500" t="s">
        <v>2961</v>
      </c>
      <c r="I1509" s="500" t="s">
        <v>2961</v>
      </c>
      <c r="J1509" s="500" t="s">
        <v>2961</v>
      </c>
      <c r="K1509" s="500" t="s">
        <v>2961</v>
      </c>
      <c r="L1509" s="500" t="s">
        <v>2961</v>
      </c>
      <c r="M1509" s="500" t="s">
        <v>2961</v>
      </c>
      <c r="N1509" s="500" t="s">
        <v>2961</v>
      </c>
      <c r="O1509" s="500" t="s">
        <v>2961</v>
      </c>
      <c r="P1509" s="500" t="s">
        <v>2961</v>
      </c>
      <c r="Q1509" s="500" t="s">
        <v>2961</v>
      </c>
      <c r="R1509" s="500" t="s">
        <v>2961</v>
      </c>
      <c r="S1509" s="500" t="s">
        <v>2961</v>
      </c>
      <c r="T1509" s="500" t="s">
        <v>2961</v>
      </c>
      <c r="U1509" s="500" t="s">
        <v>2961</v>
      </c>
      <c r="V1509" s="500" t="s">
        <v>2961</v>
      </c>
      <c r="W1509" s="500" t="s">
        <v>2961</v>
      </c>
      <c r="X1509" s="500" t="s">
        <v>2961</v>
      </c>
      <c r="Y1509" s="500" t="s">
        <v>2961</v>
      </c>
      <c r="Z1509" s="500" t="s">
        <v>2961</v>
      </c>
      <c r="AA1509" s="500" t="s">
        <v>2961</v>
      </c>
      <c r="AB1509" s="500" t="s">
        <v>2961</v>
      </c>
      <c r="AC1509" s="500" t="s">
        <v>2961</v>
      </c>
      <c r="AD1509" s="500" t="s">
        <v>2961</v>
      </c>
      <c r="AE1509" s="500" t="s">
        <v>2961</v>
      </c>
      <c r="AF1509" s="500" t="s">
        <v>2961</v>
      </c>
      <c r="AG1509" s="500" t="s">
        <v>2961</v>
      </c>
      <c r="AH1509" s="500" t="s">
        <v>2961</v>
      </c>
      <c r="AI1509" s="500" t="s">
        <v>2961</v>
      </c>
      <c r="AJ1509" s="500" t="s">
        <v>2961</v>
      </c>
      <c r="AK1509" s="500" t="s">
        <v>2961</v>
      </c>
      <c r="AL1509" s="500" t="s">
        <v>2961</v>
      </c>
      <c r="AM1509" s="500" t="s">
        <v>2961</v>
      </c>
    </row>
    <row r="1510" spans="2:39" ht="12" hidden="1" customHeight="1" outlineLevel="1" x14ac:dyDescent="0.3">
      <c r="B1510" s="153"/>
      <c r="C1510" s="715" t="s">
        <v>4441</v>
      </c>
      <c r="D1510" s="719"/>
      <c r="E1510" s="490" t="s">
        <v>4470</v>
      </c>
      <c r="F1510" s="500" t="s">
        <v>2961</v>
      </c>
      <c r="G1510" s="500" t="s">
        <v>2961</v>
      </c>
      <c r="H1510" s="500" t="s">
        <v>2961</v>
      </c>
      <c r="I1510" s="500" t="s">
        <v>2961</v>
      </c>
      <c r="J1510" s="500" t="s">
        <v>2961</v>
      </c>
      <c r="K1510" s="500" t="s">
        <v>2961</v>
      </c>
      <c r="L1510" s="500" t="s">
        <v>2961</v>
      </c>
      <c r="M1510" s="500" t="s">
        <v>2961</v>
      </c>
      <c r="N1510" s="500" t="s">
        <v>2961</v>
      </c>
      <c r="O1510" s="500" t="s">
        <v>2961</v>
      </c>
      <c r="P1510" s="500" t="s">
        <v>2961</v>
      </c>
      <c r="Q1510" s="500" t="s">
        <v>2961</v>
      </c>
      <c r="R1510" s="500" t="s">
        <v>2961</v>
      </c>
      <c r="S1510" s="500" t="s">
        <v>2961</v>
      </c>
      <c r="T1510" s="500" t="s">
        <v>2961</v>
      </c>
      <c r="U1510" s="500" t="s">
        <v>2961</v>
      </c>
      <c r="V1510" s="500" t="s">
        <v>2961</v>
      </c>
      <c r="W1510" s="500" t="s">
        <v>2961</v>
      </c>
      <c r="X1510" s="500" t="s">
        <v>2961</v>
      </c>
      <c r="Y1510" s="500" t="s">
        <v>2961</v>
      </c>
      <c r="Z1510" s="500" t="s">
        <v>2961</v>
      </c>
      <c r="AA1510" s="500" t="s">
        <v>2961</v>
      </c>
      <c r="AB1510" s="500" t="s">
        <v>2961</v>
      </c>
      <c r="AC1510" s="500" t="s">
        <v>2961</v>
      </c>
      <c r="AD1510" s="500" t="s">
        <v>2961</v>
      </c>
      <c r="AE1510" s="500" t="s">
        <v>2961</v>
      </c>
      <c r="AF1510" s="500" t="s">
        <v>2961</v>
      </c>
      <c r="AG1510" s="500" t="s">
        <v>2961</v>
      </c>
      <c r="AH1510" s="500" t="s">
        <v>2961</v>
      </c>
      <c r="AI1510" s="500" t="s">
        <v>2961</v>
      </c>
      <c r="AJ1510" s="500" t="s">
        <v>2961</v>
      </c>
      <c r="AK1510" s="500" t="s">
        <v>2961</v>
      </c>
      <c r="AL1510" s="500" t="s">
        <v>2961</v>
      </c>
      <c r="AM1510" s="500" t="s">
        <v>2961</v>
      </c>
    </row>
    <row r="1511" spans="2:39" ht="12" hidden="1" customHeight="1" outlineLevel="1" x14ac:dyDescent="0.3">
      <c r="B1511" s="153"/>
      <c r="C1511" s="715" t="s">
        <v>4443</v>
      </c>
      <c r="D1511" s="719"/>
      <c r="E1511" s="490" t="s">
        <v>4471</v>
      </c>
      <c r="F1511" s="500" t="s">
        <v>2961</v>
      </c>
      <c r="G1511" s="500" t="s">
        <v>2961</v>
      </c>
      <c r="H1511" s="500" t="s">
        <v>2961</v>
      </c>
      <c r="I1511" s="500" t="s">
        <v>2961</v>
      </c>
      <c r="J1511" s="500" t="s">
        <v>2961</v>
      </c>
      <c r="K1511" s="500" t="s">
        <v>2961</v>
      </c>
      <c r="L1511" s="500" t="s">
        <v>2961</v>
      </c>
      <c r="M1511" s="500" t="s">
        <v>2961</v>
      </c>
      <c r="N1511" s="500" t="s">
        <v>2961</v>
      </c>
      <c r="O1511" s="500" t="s">
        <v>2961</v>
      </c>
      <c r="P1511" s="500" t="s">
        <v>2961</v>
      </c>
      <c r="Q1511" s="500" t="s">
        <v>2961</v>
      </c>
      <c r="R1511" s="500" t="s">
        <v>2961</v>
      </c>
      <c r="S1511" s="500" t="s">
        <v>2961</v>
      </c>
      <c r="T1511" s="500" t="s">
        <v>2961</v>
      </c>
      <c r="U1511" s="500" t="s">
        <v>2961</v>
      </c>
      <c r="V1511" s="500" t="s">
        <v>2961</v>
      </c>
      <c r="W1511" s="500" t="s">
        <v>2961</v>
      </c>
      <c r="X1511" s="500" t="s">
        <v>2961</v>
      </c>
      <c r="Y1511" s="500" t="s">
        <v>2961</v>
      </c>
      <c r="Z1511" s="500" t="s">
        <v>2961</v>
      </c>
      <c r="AA1511" s="500" t="s">
        <v>2961</v>
      </c>
      <c r="AB1511" s="500" t="s">
        <v>2961</v>
      </c>
      <c r="AC1511" s="500" t="s">
        <v>2961</v>
      </c>
      <c r="AD1511" s="500" t="s">
        <v>2961</v>
      </c>
      <c r="AE1511" s="500" t="s">
        <v>2961</v>
      </c>
      <c r="AF1511" s="500" t="s">
        <v>2961</v>
      </c>
      <c r="AG1511" s="500" t="s">
        <v>2961</v>
      </c>
      <c r="AH1511" s="500" t="s">
        <v>2961</v>
      </c>
      <c r="AI1511" s="500" t="s">
        <v>2961</v>
      </c>
      <c r="AJ1511" s="500" t="s">
        <v>2961</v>
      </c>
      <c r="AK1511" s="500" t="s">
        <v>2961</v>
      </c>
      <c r="AL1511" s="500" t="s">
        <v>2961</v>
      </c>
      <c r="AM1511" s="500" t="s">
        <v>2961</v>
      </c>
    </row>
    <row r="1512" spans="2:39" ht="12" hidden="1" customHeight="1" outlineLevel="1" x14ac:dyDescent="0.3">
      <c r="B1512" s="153"/>
      <c r="C1512" s="715" t="s">
        <v>4445</v>
      </c>
      <c r="D1512" s="719"/>
      <c r="E1512" s="490" t="s">
        <v>4472</v>
      </c>
      <c r="F1512" s="500" t="s">
        <v>2961</v>
      </c>
      <c r="G1512" s="500" t="s">
        <v>2961</v>
      </c>
      <c r="H1512" s="500" t="s">
        <v>2961</v>
      </c>
      <c r="I1512" s="500" t="s">
        <v>2961</v>
      </c>
      <c r="J1512" s="500" t="s">
        <v>2961</v>
      </c>
      <c r="K1512" s="500" t="s">
        <v>2961</v>
      </c>
      <c r="L1512" s="500" t="s">
        <v>2961</v>
      </c>
      <c r="M1512" s="500" t="s">
        <v>2961</v>
      </c>
      <c r="N1512" s="500" t="s">
        <v>2961</v>
      </c>
      <c r="O1512" s="500" t="s">
        <v>2961</v>
      </c>
      <c r="P1512" s="500" t="s">
        <v>2961</v>
      </c>
      <c r="Q1512" s="500" t="s">
        <v>2961</v>
      </c>
      <c r="R1512" s="500" t="s">
        <v>2961</v>
      </c>
      <c r="S1512" s="500" t="s">
        <v>2961</v>
      </c>
      <c r="T1512" s="500" t="s">
        <v>2961</v>
      </c>
      <c r="U1512" s="500" t="s">
        <v>2961</v>
      </c>
      <c r="V1512" s="500" t="s">
        <v>2961</v>
      </c>
      <c r="W1512" s="500" t="s">
        <v>2961</v>
      </c>
      <c r="X1512" s="500" t="s">
        <v>2961</v>
      </c>
      <c r="Y1512" s="500" t="s">
        <v>2961</v>
      </c>
      <c r="Z1512" s="500" t="s">
        <v>2961</v>
      </c>
      <c r="AA1512" s="500" t="s">
        <v>2961</v>
      </c>
      <c r="AB1512" s="500" t="s">
        <v>2961</v>
      </c>
      <c r="AC1512" s="500" t="s">
        <v>2961</v>
      </c>
      <c r="AD1512" s="500" t="s">
        <v>2961</v>
      </c>
      <c r="AE1512" s="500" t="s">
        <v>2961</v>
      </c>
      <c r="AF1512" s="500" t="s">
        <v>2961</v>
      </c>
      <c r="AG1512" s="500" t="s">
        <v>2961</v>
      </c>
      <c r="AH1512" s="500" t="s">
        <v>2961</v>
      </c>
      <c r="AI1512" s="500" t="s">
        <v>2961</v>
      </c>
      <c r="AJ1512" s="500" t="s">
        <v>2961</v>
      </c>
      <c r="AK1512" s="500" t="s">
        <v>2961</v>
      </c>
      <c r="AL1512" s="500" t="s">
        <v>2961</v>
      </c>
      <c r="AM1512" s="500" t="s">
        <v>2961</v>
      </c>
    </row>
    <row r="1513" spans="2:39" ht="12" hidden="1" customHeight="1" outlineLevel="1" x14ac:dyDescent="0.3">
      <c r="B1513" s="153"/>
      <c r="C1513" s="715" t="s">
        <v>4447</v>
      </c>
      <c r="D1513" s="719"/>
      <c r="E1513" s="490" t="s">
        <v>4473</v>
      </c>
      <c r="F1513" s="500" t="s">
        <v>2961</v>
      </c>
      <c r="G1513" s="500" t="s">
        <v>2961</v>
      </c>
      <c r="H1513" s="500" t="s">
        <v>2961</v>
      </c>
      <c r="I1513" s="500" t="s">
        <v>2961</v>
      </c>
      <c r="J1513" s="500" t="s">
        <v>2961</v>
      </c>
      <c r="K1513" s="500" t="s">
        <v>2961</v>
      </c>
      <c r="L1513" s="500" t="s">
        <v>2961</v>
      </c>
      <c r="M1513" s="500" t="s">
        <v>2961</v>
      </c>
      <c r="N1513" s="500" t="s">
        <v>2961</v>
      </c>
      <c r="O1513" s="500" t="s">
        <v>2961</v>
      </c>
      <c r="P1513" s="500" t="s">
        <v>2961</v>
      </c>
      <c r="Q1513" s="500" t="s">
        <v>2961</v>
      </c>
      <c r="R1513" s="500" t="s">
        <v>2961</v>
      </c>
      <c r="S1513" s="500" t="s">
        <v>2961</v>
      </c>
      <c r="T1513" s="500" t="s">
        <v>2961</v>
      </c>
      <c r="U1513" s="500" t="s">
        <v>2961</v>
      </c>
      <c r="V1513" s="500" t="s">
        <v>2961</v>
      </c>
      <c r="W1513" s="500" t="s">
        <v>2961</v>
      </c>
      <c r="X1513" s="500" t="s">
        <v>2961</v>
      </c>
      <c r="Y1513" s="500" t="s">
        <v>2961</v>
      </c>
      <c r="Z1513" s="500" t="s">
        <v>2961</v>
      </c>
      <c r="AA1513" s="500" t="s">
        <v>2961</v>
      </c>
      <c r="AB1513" s="500" t="s">
        <v>2961</v>
      </c>
      <c r="AC1513" s="500" t="s">
        <v>2961</v>
      </c>
      <c r="AD1513" s="500" t="s">
        <v>2961</v>
      </c>
      <c r="AE1513" s="500" t="s">
        <v>2961</v>
      </c>
      <c r="AF1513" s="500" t="s">
        <v>2961</v>
      </c>
      <c r="AG1513" s="500" t="s">
        <v>2961</v>
      </c>
      <c r="AH1513" s="500" t="s">
        <v>2961</v>
      </c>
      <c r="AI1513" s="500" t="s">
        <v>2961</v>
      </c>
      <c r="AJ1513" s="500" t="s">
        <v>2961</v>
      </c>
      <c r="AK1513" s="500" t="s">
        <v>2961</v>
      </c>
      <c r="AL1513" s="500" t="s">
        <v>2961</v>
      </c>
      <c r="AM1513" s="500" t="s">
        <v>2961</v>
      </c>
    </row>
    <row r="1514" spans="2:39" ht="12" hidden="1" customHeight="1" outlineLevel="1" x14ac:dyDescent="0.3">
      <c r="B1514"/>
      <c r="C1514" s="715"/>
      <c r="D1514" s="719"/>
      <c r="E1514" s="700"/>
      <c r="F1514" s="720"/>
      <c r="G1514" s="720"/>
      <c r="H1514" s="720"/>
      <c r="I1514" s="720"/>
      <c r="J1514" s="720"/>
      <c r="K1514" s="720"/>
      <c r="L1514" s="720"/>
      <c r="M1514" s="720"/>
      <c r="N1514" s="720"/>
      <c r="O1514" s="720"/>
      <c r="P1514" s="720"/>
      <c r="Q1514" s="720"/>
      <c r="R1514" s="720"/>
      <c r="S1514" s="720"/>
      <c r="T1514" s="720"/>
      <c r="U1514" s="720"/>
      <c r="V1514" s="720"/>
      <c r="W1514" s="720"/>
      <c r="X1514" s="720"/>
      <c r="Y1514" s="720"/>
      <c r="Z1514" s="720"/>
      <c r="AA1514" s="720"/>
      <c r="AB1514" s="720"/>
      <c r="AC1514" s="720"/>
      <c r="AD1514" s="720"/>
      <c r="AE1514" s="720"/>
      <c r="AF1514" s="720"/>
      <c r="AG1514" s="720"/>
      <c r="AH1514" s="720"/>
      <c r="AI1514" s="720"/>
      <c r="AJ1514" s="720"/>
      <c r="AK1514" s="720"/>
      <c r="AL1514" s="720"/>
      <c r="AM1514" s="720"/>
    </row>
    <row r="1515" spans="2:39" ht="12" customHeight="1" collapsed="1" x14ac:dyDescent="0.3">
      <c r="B1515" s="299" t="s">
        <v>5369</v>
      </c>
      <c r="C1515" s="721"/>
      <c r="D1515" s="719"/>
      <c r="E1515" s="700"/>
      <c r="F1515" s="720"/>
      <c r="G1515" s="720"/>
      <c r="H1515" s="720"/>
      <c r="I1515" s="720"/>
      <c r="J1515" s="720"/>
      <c r="K1515" s="720"/>
      <c r="L1515" s="720"/>
      <c r="M1515" s="720"/>
      <c r="N1515" s="720"/>
      <c r="O1515" s="720"/>
      <c r="P1515" s="720"/>
      <c r="Q1515" s="720"/>
      <c r="R1515" s="720"/>
      <c r="S1515" s="720"/>
      <c r="T1515" s="720"/>
      <c r="U1515" s="720"/>
      <c r="V1515" s="720"/>
      <c r="W1515" s="720"/>
      <c r="X1515" s="720"/>
      <c r="Y1515" s="720"/>
      <c r="Z1515" s="720"/>
      <c r="AA1515" s="720"/>
      <c r="AB1515" s="720"/>
      <c r="AC1515" s="720"/>
      <c r="AD1515" s="720"/>
      <c r="AE1515" s="720"/>
      <c r="AF1515" s="720"/>
      <c r="AG1515" s="720"/>
      <c r="AH1515" s="720"/>
      <c r="AI1515" s="720"/>
      <c r="AJ1515" s="720"/>
      <c r="AK1515" s="720"/>
      <c r="AL1515" s="720"/>
      <c r="AM1515" s="720"/>
    </row>
    <row r="1516" spans="2:39" ht="12" customHeight="1" x14ac:dyDescent="0.3">
      <c r="B1516" s="711"/>
      <c r="C1516" s="721"/>
      <c r="D1516" s="719"/>
      <c r="E1516" s="490"/>
      <c r="F1516" s="499" t="s">
        <v>233</v>
      </c>
      <c r="G1516" s="499" t="s">
        <v>234</v>
      </c>
      <c r="H1516" s="499" t="s">
        <v>235</v>
      </c>
      <c r="I1516" s="499" t="s">
        <v>236</v>
      </c>
      <c r="J1516" s="499" t="s">
        <v>237</v>
      </c>
      <c r="K1516" s="499" t="s">
        <v>238</v>
      </c>
      <c r="L1516" s="499" t="s">
        <v>239</v>
      </c>
      <c r="M1516" s="499" t="s">
        <v>240</v>
      </c>
      <c r="N1516" s="499" t="s">
        <v>241</v>
      </c>
      <c r="O1516" s="499" t="s">
        <v>242</v>
      </c>
      <c r="P1516" s="499" t="s">
        <v>243</v>
      </c>
      <c r="Q1516" s="499" t="s">
        <v>244</v>
      </c>
      <c r="R1516" s="499" t="s">
        <v>245</v>
      </c>
      <c r="S1516" s="499" t="s">
        <v>246</v>
      </c>
      <c r="T1516" s="499" t="s">
        <v>247</v>
      </c>
      <c r="U1516" s="499" t="s">
        <v>248</v>
      </c>
      <c r="V1516" s="499" t="s">
        <v>249</v>
      </c>
      <c r="W1516" s="499" t="s">
        <v>250</v>
      </c>
      <c r="X1516" s="499" t="s">
        <v>251</v>
      </c>
      <c r="Y1516" s="499" t="s">
        <v>252</v>
      </c>
      <c r="Z1516" s="499" t="s">
        <v>253</v>
      </c>
      <c r="AA1516" s="499" t="s">
        <v>254</v>
      </c>
      <c r="AB1516" s="499" t="s">
        <v>255</v>
      </c>
      <c r="AC1516" s="499" t="s">
        <v>256</v>
      </c>
      <c r="AD1516" s="499" t="s">
        <v>257</v>
      </c>
      <c r="AE1516" s="499" t="s">
        <v>258</v>
      </c>
      <c r="AF1516" s="499" t="s">
        <v>259</v>
      </c>
      <c r="AG1516" s="499" t="s">
        <v>260</v>
      </c>
      <c r="AH1516" s="499" t="s">
        <v>261</v>
      </c>
      <c r="AI1516" s="499" t="s">
        <v>262</v>
      </c>
      <c r="AJ1516" s="499" t="s">
        <v>263</v>
      </c>
      <c r="AK1516" s="499" t="s">
        <v>264</v>
      </c>
      <c r="AL1516" s="499" t="s">
        <v>265</v>
      </c>
      <c r="AM1516" s="499" t="s">
        <v>266</v>
      </c>
    </row>
    <row r="1517" spans="2:39" ht="12" customHeight="1" outlineLevel="1" x14ac:dyDescent="0.3">
      <c r="B1517" s="153"/>
      <c r="C1517" s="721" t="s">
        <v>4397</v>
      </c>
      <c r="D1517" s="719"/>
      <c r="E1517" s="490" t="s">
        <v>321</v>
      </c>
      <c r="F1517" s="500" t="s">
        <v>2961</v>
      </c>
      <c r="G1517" s="500" t="s">
        <v>2961</v>
      </c>
      <c r="H1517" s="500" t="s">
        <v>2961</v>
      </c>
      <c r="I1517" s="500" t="s">
        <v>2961</v>
      </c>
      <c r="J1517" s="500" t="s">
        <v>2961</v>
      </c>
      <c r="K1517" s="500" t="s">
        <v>2961</v>
      </c>
      <c r="L1517" s="500" t="s">
        <v>2961</v>
      </c>
      <c r="M1517" s="500" t="s">
        <v>2961</v>
      </c>
      <c r="N1517" s="500" t="s">
        <v>2961</v>
      </c>
      <c r="O1517" s="500" t="s">
        <v>2961</v>
      </c>
      <c r="P1517" s="500" t="s">
        <v>2961</v>
      </c>
      <c r="Q1517" s="500" t="s">
        <v>2961</v>
      </c>
      <c r="R1517" s="500" t="s">
        <v>2961</v>
      </c>
      <c r="S1517" s="500" t="s">
        <v>2961</v>
      </c>
      <c r="T1517" s="500" t="s">
        <v>2961</v>
      </c>
      <c r="U1517" s="500" t="s">
        <v>2961</v>
      </c>
      <c r="V1517" s="500" t="s">
        <v>2961</v>
      </c>
      <c r="W1517" s="500" t="s">
        <v>2961</v>
      </c>
      <c r="X1517" s="500" t="s">
        <v>2961</v>
      </c>
      <c r="Y1517" s="500" t="s">
        <v>2961</v>
      </c>
      <c r="Z1517" s="500" t="s">
        <v>2961</v>
      </c>
      <c r="AA1517" s="500" t="s">
        <v>2961</v>
      </c>
      <c r="AB1517" s="500" t="s">
        <v>2961</v>
      </c>
      <c r="AC1517" s="500" t="s">
        <v>2961</v>
      </c>
      <c r="AD1517" s="500" t="s">
        <v>2961</v>
      </c>
      <c r="AE1517" s="500" t="s">
        <v>2961</v>
      </c>
      <c r="AF1517" s="500" t="s">
        <v>2961</v>
      </c>
      <c r="AG1517" s="500" t="s">
        <v>2961</v>
      </c>
      <c r="AH1517" s="500" t="s">
        <v>2961</v>
      </c>
      <c r="AI1517" s="500" t="s">
        <v>2961</v>
      </c>
      <c r="AJ1517" s="500" t="s">
        <v>2961</v>
      </c>
      <c r="AK1517" s="500" t="s">
        <v>2961</v>
      </c>
      <c r="AL1517" s="500" t="s">
        <v>2961</v>
      </c>
      <c r="AM1517" s="500" t="s">
        <v>2961</v>
      </c>
    </row>
    <row r="1518" spans="2:39" ht="12" customHeight="1" outlineLevel="1" x14ac:dyDescent="0.3">
      <c r="B1518" s="153"/>
      <c r="C1518" s="721" t="s">
        <v>4399</v>
      </c>
      <c r="D1518" s="719"/>
      <c r="E1518" s="490" t="s">
        <v>323</v>
      </c>
      <c r="F1518" s="500" t="s">
        <v>2961</v>
      </c>
      <c r="G1518" s="500" t="s">
        <v>2961</v>
      </c>
      <c r="H1518" s="500" t="s">
        <v>2961</v>
      </c>
      <c r="I1518" s="500" t="s">
        <v>2961</v>
      </c>
      <c r="J1518" s="500" t="s">
        <v>2961</v>
      </c>
      <c r="K1518" s="500" t="s">
        <v>2961</v>
      </c>
      <c r="L1518" s="500" t="s">
        <v>2961</v>
      </c>
      <c r="M1518" s="500" t="s">
        <v>2961</v>
      </c>
      <c r="N1518" s="500" t="s">
        <v>2961</v>
      </c>
      <c r="O1518" s="500" t="s">
        <v>2961</v>
      </c>
      <c r="P1518" s="500" t="s">
        <v>2961</v>
      </c>
      <c r="Q1518" s="500" t="s">
        <v>2961</v>
      </c>
      <c r="R1518" s="500" t="s">
        <v>2961</v>
      </c>
      <c r="S1518" s="500" t="s">
        <v>2961</v>
      </c>
      <c r="T1518" s="500" t="s">
        <v>2961</v>
      </c>
      <c r="U1518" s="500" t="s">
        <v>2961</v>
      </c>
      <c r="V1518" s="500" t="s">
        <v>2961</v>
      </c>
      <c r="W1518" s="500" t="s">
        <v>2961</v>
      </c>
      <c r="X1518" s="500" t="s">
        <v>2961</v>
      </c>
      <c r="Y1518" s="500" t="s">
        <v>2961</v>
      </c>
      <c r="Z1518" s="500" t="s">
        <v>2961</v>
      </c>
      <c r="AA1518" s="500" t="s">
        <v>2961</v>
      </c>
      <c r="AB1518" s="500" t="s">
        <v>2961</v>
      </c>
      <c r="AC1518" s="500" t="s">
        <v>2961</v>
      </c>
      <c r="AD1518" s="500" t="s">
        <v>2961</v>
      </c>
      <c r="AE1518" s="500" t="s">
        <v>2961</v>
      </c>
      <c r="AF1518" s="500" t="s">
        <v>2961</v>
      </c>
      <c r="AG1518" s="500" t="s">
        <v>2961</v>
      </c>
      <c r="AH1518" s="500" t="s">
        <v>2961</v>
      </c>
      <c r="AI1518" s="500" t="s">
        <v>2961</v>
      </c>
      <c r="AJ1518" s="500" t="s">
        <v>2961</v>
      </c>
      <c r="AK1518" s="500" t="s">
        <v>2961</v>
      </c>
      <c r="AL1518" s="500" t="s">
        <v>2961</v>
      </c>
      <c r="AM1518" s="500" t="s">
        <v>2961</v>
      </c>
    </row>
    <row r="1519" spans="2:39" ht="12" customHeight="1" outlineLevel="1" x14ac:dyDescent="0.3">
      <c r="B1519" s="153"/>
      <c r="C1519" s="721" t="s">
        <v>4401</v>
      </c>
      <c r="D1519" s="719"/>
      <c r="E1519" s="490" t="s">
        <v>325</v>
      </c>
      <c r="F1519" s="500" t="s">
        <v>2961</v>
      </c>
      <c r="G1519" s="500" t="s">
        <v>2961</v>
      </c>
      <c r="H1519" s="500" t="s">
        <v>2961</v>
      </c>
      <c r="I1519" s="500" t="s">
        <v>2961</v>
      </c>
      <c r="J1519" s="500" t="s">
        <v>2961</v>
      </c>
      <c r="K1519" s="500" t="s">
        <v>2961</v>
      </c>
      <c r="L1519" s="500" t="s">
        <v>2961</v>
      </c>
      <c r="M1519" s="500" t="s">
        <v>2961</v>
      </c>
      <c r="N1519" s="500" t="s">
        <v>2961</v>
      </c>
      <c r="O1519" s="500" t="s">
        <v>2961</v>
      </c>
      <c r="P1519" s="500" t="s">
        <v>2961</v>
      </c>
      <c r="Q1519" s="500" t="s">
        <v>2961</v>
      </c>
      <c r="R1519" s="500" t="s">
        <v>2961</v>
      </c>
      <c r="S1519" s="500" t="s">
        <v>2961</v>
      </c>
      <c r="T1519" s="500" t="s">
        <v>2961</v>
      </c>
      <c r="U1519" s="500" t="s">
        <v>2961</v>
      </c>
      <c r="V1519" s="500" t="s">
        <v>2961</v>
      </c>
      <c r="W1519" s="500" t="s">
        <v>2961</v>
      </c>
      <c r="X1519" s="500" t="s">
        <v>2961</v>
      </c>
      <c r="Y1519" s="500" t="s">
        <v>2961</v>
      </c>
      <c r="Z1519" s="500" t="s">
        <v>2961</v>
      </c>
      <c r="AA1519" s="500" t="s">
        <v>2961</v>
      </c>
      <c r="AB1519" s="500" t="s">
        <v>2961</v>
      </c>
      <c r="AC1519" s="500" t="s">
        <v>2961</v>
      </c>
      <c r="AD1519" s="500" t="s">
        <v>2961</v>
      </c>
      <c r="AE1519" s="500" t="s">
        <v>2961</v>
      </c>
      <c r="AF1519" s="500" t="s">
        <v>2961</v>
      </c>
      <c r="AG1519" s="500" t="s">
        <v>2961</v>
      </c>
      <c r="AH1519" s="500" t="s">
        <v>2961</v>
      </c>
      <c r="AI1519" s="500" t="s">
        <v>2961</v>
      </c>
      <c r="AJ1519" s="500" t="s">
        <v>2961</v>
      </c>
      <c r="AK1519" s="500" t="s">
        <v>2961</v>
      </c>
      <c r="AL1519" s="500" t="s">
        <v>2961</v>
      </c>
      <c r="AM1519" s="500" t="s">
        <v>2961</v>
      </c>
    </row>
    <row r="1520" spans="2:39" ht="12" customHeight="1" outlineLevel="1" x14ac:dyDescent="0.3">
      <c r="B1520" s="153"/>
      <c r="C1520" s="721" t="s">
        <v>4403</v>
      </c>
      <c r="D1520" s="719"/>
      <c r="E1520" s="490" t="s">
        <v>327</v>
      </c>
      <c r="F1520" s="500" t="s">
        <v>2961</v>
      </c>
      <c r="G1520" s="500" t="s">
        <v>2961</v>
      </c>
      <c r="H1520" s="500" t="s">
        <v>2961</v>
      </c>
      <c r="I1520" s="500" t="s">
        <v>2961</v>
      </c>
      <c r="J1520" s="500" t="s">
        <v>2961</v>
      </c>
      <c r="K1520" s="500" t="s">
        <v>2961</v>
      </c>
      <c r="L1520" s="500" t="s">
        <v>2961</v>
      </c>
      <c r="M1520" s="500" t="s">
        <v>2961</v>
      </c>
      <c r="N1520" s="500" t="s">
        <v>2961</v>
      </c>
      <c r="O1520" s="500" t="s">
        <v>2961</v>
      </c>
      <c r="P1520" s="500" t="s">
        <v>2961</v>
      </c>
      <c r="Q1520" s="500" t="s">
        <v>2961</v>
      </c>
      <c r="R1520" s="500" t="s">
        <v>2961</v>
      </c>
      <c r="S1520" s="500" t="s">
        <v>2961</v>
      </c>
      <c r="T1520" s="500" t="s">
        <v>2961</v>
      </c>
      <c r="U1520" s="500" t="s">
        <v>2961</v>
      </c>
      <c r="V1520" s="500" t="s">
        <v>2961</v>
      </c>
      <c r="W1520" s="500" t="s">
        <v>2961</v>
      </c>
      <c r="X1520" s="500" t="s">
        <v>2961</v>
      </c>
      <c r="Y1520" s="500" t="s">
        <v>2961</v>
      </c>
      <c r="Z1520" s="500" t="s">
        <v>2961</v>
      </c>
      <c r="AA1520" s="500" t="s">
        <v>2961</v>
      </c>
      <c r="AB1520" s="500" t="s">
        <v>2961</v>
      </c>
      <c r="AC1520" s="500" t="s">
        <v>2961</v>
      </c>
      <c r="AD1520" s="500" t="s">
        <v>2961</v>
      </c>
      <c r="AE1520" s="500" t="s">
        <v>2961</v>
      </c>
      <c r="AF1520" s="500" t="s">
        <v>2961</v>
      </c>
      <c r="AG1520" s="500" t="s">
        <v>2961</v>
      </c>
      <c r="AH1520" s="500" t="s">
        <v>2961</v>
      </c>
      <c r="AI1520" s="500" t="s">
        <v>2961</v>
      </c>
      <c r="AJ1520" s="500" t="s">
        <v>2961</v>
      </c>
      <c r="AK1520" s="500" t="s">
        <v>2961</v>
      </c>
      <c r="AL1520" s="500" t="s">
        <v>2961</v>
      </c>
      <c r="AM1520" s="500" t="s">
        <v>2961</v>
      </c>
    </row>
    <row r="1521" spans="2:39" ht="12" customHeight="1" outlineLevel="1" x14ac:dyDescent="0.3">
      <c r="B1521" s="153"/>
      <c r="C1521" s="721" t="s">
        <v>4405</v>
      </c>
      <c r="D1521" s="719"/>
      <c r="E1521" s="490" t="s">
        <v>329</v>
      </c>
      <c r="F1521" s="500" t="s">
        <v>2961</v>
      </c>
      <c r="G1521" s="500" t="s">
        <v>2961</v>
      </c>
      <c r="H1521" s="500" t="s">
        <v>2961</v>
      </c>
      <c r="I1521" s="500" t="s">
        <v>2961</v>
      </c>
      <c r="J1521" s="500" t="s">
        <v>2961</v>
      </c>
      <c r="K1521" s="500" t="s">
        <v>2961</v>
      </c>
      <c r="L1521" s="500" t="s">
        <v>2961</v>
      </c>
      <c r="M1521" s="500" t="s">
        <v>2961</v>
      </c>
      <c r="N1521" s="500" t="s">
        <v>2961</v>
      </c>
      <c r="O1521" s="500" t="s">
        <v>2961</v>
      </c>
      <c r="P1521" s="500" t="s">
        <v>2961</v>
      </c>
      <c r="Q1521" s="500" t="s">
        <v>2961</v>
      </c>
      <c r="R1521" s="500" t="s">
        <v>2961</v>
      </c>
      <c r="S1521" s="500" t="s">
        <v>2961</v>
      </c>
      <c r="T1521" s="500" t="s">
        <v>2961</v>
      </c>
      <c r="U1521" s="500" t="s">
        <v>2961</v>
      </c>
      <c r="V1521" s="500" t="s">
        <v>2961</v>
      </c>
      <c r="W1521" s="500" t="s">
        <v>2961</v>
      </c>
      <c r="X1521" s="500" t="s">
        <v>2961</v>
      </c>
      <c r="Y1521" s="500" t="s">
        <v>2961</v>
      </c>
      <c r="Z1521" s="500" t="s">
        <v>2961</v>
      </c>
      <c r="AA1521" s="500" t="s">
        <v>2961</v>
      </c>
      <c r="AB1521" s="500" t="s">
        <v>2961</v>
      </c>
      <c r="AC1521" s="500" t="s">
        <v>2961</v>
      </c>
      <c r="AD1521" s="500" t="s">
        <v>2961</v>
      </c>
      <c r="AE1521" s="500" t="s">
        <v>2961</v>
      </c>
      <c r="AF1521" s="500" t="s">
        <v>2961</v>
      </c>
      <c r="AG1521" s="500" t="s">
        <v>2961</v>
      </c>
      <c r="AH1521" s="500" t="s">
        <v>2961</v>
      </c>
      <c r="AI1521" s="500" t="s">
        <v>2961</v>
      </c>
      <c r="AJ1521" s="500" t="s">
        <v>2961</v>
      </c>
      <c r="AK1521" s="500" t="s">
        <v>2961</v>
      </c>
      <c r="AL1521" s="500" t="s">
        <v>2961</v>
      </c>
      <c r="AM1521" s="500" t="s">
        <v>2961</v>
      </c>
    </row>
    <row r="1522" spans="2:39" ht="12" customHeight="1" outlineLevel="1" x14ac:dyDescent="0.3">
      <c r="B1522" s="153"/>
      <c r="C1522" s="721" t="s">
        <v>4407</v>
      </c>
      <c r="D1522" s="719"/>
      <c r="E1522" s="490" t="s">
        <v>331</v>
      </c>
      <c r="F1522" s="500" t="s">
        <v>2961</v>
      </c>
      <c r="G1522" s="500" t="s">
        <v>2961</v>
      </c>
      <c r="H1522" s="500" t="s">
        <v>2961</v>
      </c>
      <c r="I1522" s="500" t="s">
        <v>2961</v>
      </c>
      <c r="J1522" s="500" t="s">
        <v>2961</v>
      </c>
      <c r="K1522" s="500" t="s">
        <v>2961</v>
      </c>
      <c r="L1522" s="500" t="s">
        <v>2961</v>
      </c>
      <c r="M1522" s="500" t="s">
        <v>2961</v>
      </c>
      <c r="N1522" s="500" t="s">
        <v>2961</v>
      </c>
      <c r="O1522" s="500" t="s">
        <v>2961</v>
      </c>
      <c r="P1522" s="500" t="s">
        <v>2961</v>
      </c>
      <c r="Q1522" s="500" t="s">
        <v>2961</v>
      </c>
      <c r="R1522" s="500" t="s">
        <v>2961</v>
      </c>
      <c r="S1522" s="500" t="s">
        <v>2961</v>
      </c>
      <c r="T1522" s="500" t="s">
        <v>2961</v>
      </c>
      <c r="U1522" s="500" t="s">
        <v>2961</v>
      </c>
      <c r="V1522" s="500" t="s">
        <v>2961</v>
      </c>
      <c r="W1522" s="500" t="s">
        <v>2961</v>
      </c>
      <c r="X1522" s="500" t="s">
        <v>2961</v>
      </c>
      <c r="Y1522" s="500" t="s">
        <v>2961</v>
      </c>
      <c r="Z1522" s="500" t="s">
        <v>2961</v>
      </c>
      <c r="AA1522" s="500" t="s">
        <v>2961</v>
      </c>
      <c r="AB1522" s="500" t="s">
        <v>2961</v>
      </c>
      <c r="AC1522" s="500" t="s">
        <v>2961</v>
      </c>
      <c r="AD1522" s="500" t="s">
        <v>2961</v>
      </c>
      <c r="AE1522" s="500" t="s">
        <v>2961</v>
      </c>
      <c r="AF1522" s="500" t="s">
        <v>2961</v>
      </c>
      <c r="AG1522" s="500" t="s">
        <v>2961</v>
      </c>
      <c r="AH1522" s="500" t="s">
        <v>2961</v>
      </c>
      <c r="AI1522" s="500" t="s">
        <v>2961</v>
      </c>
      <c r="AJ1522" s="500" t="s">
        <v>2961</v>
      </c>
      <c r="AK1522" s="500" t="s">
        <v>2961</v>
      </c>
      <c r="AL1522" s="500" t="s">
        <v>2961</v>
      </c>
      <c r="AM1522" s="500" t="s">
        <v>2961</v>
      </c>
    </row>
    <row r="1523" spans="2:39" ht="12" customHeight="1" outlineLevel="1" x14ac:dyDescent="0.3">
      <c r="B1523" s="153"/>
      <c r="C1523" s="721" t="s">
        <v>4409</v>
      </c>
      <c r="D1523" s="719"/>
      <c r="E1523" s="490" t="s">
        <v>333</v>
      </c>
      <c r="F1523" s="500" t="s">
        <v>2961</v>
      </c>
      <c r="G1523" s="500" t="s">
        <v>2961</v>
      </c>
      <c r="H1523" s="500" t="s">
        <v>2961</v>
      </c>
      <c r="I1523" s="500" t="s">
        <v>2961</v>
      </c>
      <c r="J1523" s="500" t="s">
        <v>2961</v>
      </c>
      <c r="K1523" s="500" t="s">
        <v>2961</v>
      </c>
      <c r="L1523" s="500" t="s">
        <v>2961</v>
      </c>
      <c r="M1523" s="500" t="s">
        <v>2961</v>
      </c>
      <c r="N1523" s="500" t="s">
        <v>2961</v>
      </c>
      <c r="O1523" s="500" t="s">
        <v>2961</v>
      </c>
      <c r="P1523" s="500" t="s">
        <v>2961</v>
      </c>
      <c r="Q1523" s="500" t="s">
        <v>2961</v>
      </c>
      <c r="R1523" s="500" t="s">
        <v>2961</v>
      </c>
      <c r="S1523" s="500" t="s">
        <v>2961</v>
      </c>
      <c r="T1523" s="500" t="s">
        <v>2961</v>
      </c>
      <c r="U1523" s="500" t="s">
        <v>2961</v>
      </c>
      <c r="V1523" s="500" t="s">
        <v>2961</v>
      </c>
      <c r="W1523" s="500" t="s">
        <v>2961</v>
      </c>
      <c r="X1523" s="500" t="s">
        <v>2961</v>
      </c>
      <c r="Y1523" s="500" t="s">
        <v>2961</v>
      </c>
      <c r="Z1523" s="500" t="s">
        <v>2961</v>
      </c>
      <c r="AA1523" s="500" t="s">
        <v>2961</v>
      </c>
      <c r="AB1523" s="500" t="s">
        <v>2961</v>
      </c>
      <c r="AC1523" s="500" t="s">
        <v>2961</v>
      </c>
      <c r="AD1523" s="500" t="s">
        <v>2961</v>
      </c>
      <c r="AE1523" s="500" t="s">
        <v>2961</v>
      </c>
      <c r="AF1523" s="500" t="s">
        <v>2961</v>
      </c>
      <c r="AG1523" s="500" t="s">
        <v>2961</v>
      </c>
      <c r="AH1523" s="500" t="s">
        <v>2961</v>
      </c>
      <c r="AI1523" s="500" t="s">
        <v>2961</v>
      </c>
      <c r="AJ1523" s="500" t="s">
        <v>2961</v>
      </c>
      <c r="AK1523" s="500" t="s">
        <v>2961</v>
      </c>
      <c r="AL1523" s="500" t="s">
        <v>2961</v>
      </c>
      <c r="AM1523" s="500" t="s">
        <v>2961</v>
      </c>
    </row>
    <row r="1524" spans="2:39" ht="12" customHeight="1" outlineLevel="1" x14ac:dyDescent="0.3">
      <c r="B1524" s="153"/>
      <c r="C1524" s="721" t="s">
        <v>4411</v>
      </c>
      <c r="D1524" s="719"/>
      <c r="E1524" s="490" t="s">
        <v>335</v>
      </c>
      <c r="F1524" s="500" t="s">
        <v>2961</v>
      </c>
      <c r="G1524" s="500" t="s">
        <v>2961</v>
      </c>
      <c r="H1524" s="500" t="s">
        <v>2961</v>
      </c>
      <c r="I1524" s="500" t="s">
        <v>2961</v>
      </c>
      <c r="J1524" s="500" t="s">
        <v>2961</v>
      </c>
      <c r="K1524" s="500" t="s">
        <v>2961</v>
      </c>
      <c r="L1524" s="500" t="s">
        <v>2961</v>
      </c>
      <c r="M1524" s="500" t="s">
        <v>2961</v>
      </c>
      <c r="N1524" s="500" t="s">
        <v>2961</v>
      </c>
      <c r="O1524" s="500" t="s">
        <v>2961</v>
      </c>
      <c r="P1524" s="500" t="s">
        <v>2961</v>
      </c>
      <c r="Q1524" s="500" t="s">
        <v>2961</v>
      </c>
      <c r="R1524" s="500" t="s">
        <v>2961</v>
      </c>
      <c r="S1524" s="500" t="s">
        <v>2961</v>
      </c>
      <c r="T1524" s="500" t="s">
        <v>2961</v>
      </c>
      <c r="U1524" s="500" t="s">
        <v>2961</v>
      </c>
      <c r="V1524" s="500" t="s">
        <v>2961</v>
      </c>
      <c r="W1524" s="500" t="s">
        <v>2961</v>
      </c>
      <c r="X1524" s="500" t="s">
        <v>2961</v>
      </c>
      <c r="Y1524" s="500" t="s">
        <v>2961</v>
      </c>
      <c r="Z1524" s="500" t="s">
        <v>2961</v>
      </c>
      <c r="AA1524" s="500" t="s">
        <v>2961</v>
      </c>
      <c r="AB1524" s="500" t="s">
        <v>2961</v>
      </c>
      <c r="AC1524" s="500" t="s">
        <v>2961</v>
      </c>
      <c r="AD1524" s="500" t="s">
        <v>2961</v>
      </c>
      <c r="AE1524" s="500" t="s">
        <v>2961</v>
      </c>
      <c r="AF1524" s="500" t="s">
        <v>2961</v>
      </c>
      <c r="AG1524" s="500" t="s">
        <v>2961</v>
      </c>
      <c r="AH1524" s="500" t="s">
        <v>2961</v>
      </c>
      <c r="AI1524" s="500" t="s">
        <v>2961</v>
      </c>
      <c r="AJ1524" s="500" t="s">
        <v>2961</v>
      </c>
      <c r="AK1524" s="500" t="s">
        <v>2961</v>
      </c>
      <c r="AL1524" s="500" t="s">
        <v>2961</v>
      </c>
      <c r="AM1524" s="500" t="s">
        <v>2961</v>
      </c>
    </row>
    <row r="1525" spans="2:39" ht="12" customHeight="1" outlineLevel="1" x14ac:dyDescent="0.3">
      <c r="B1525" s="153"/>
      <c r="C1525" s="721" t="s">
        <v>4413</v>
      </c>
      <c r="D1525" s="719"/>
      <c r="E1525" s="490" t="s">
        <v>337</v>
      </c>
      <c r="F1525" s="500" t="s">
        <v>2961</v>
      </c>
      <c r="G1525" s="500" t="s">
        <v>2961</v>
      </c>
      <c r="H1525" s="500" t="s">
        <v>2961</v>
      </c>
      <c r="I1525" s="500" t="s">
        <v>2961</v>
      </c>
      <c r="J1525" s="500" t="s">
        <v>2961</v>
      </c>
      <c r="K1525" s="500" t="s">
        <v>2961</v>
      </c>
      <c r="L1525" s="500" t="s">
        <v>2961</v>
      </c>
      <c r="M1525" s="500" t="s">
        <v>2961</v>
      </c>
      <c r="N1525" s="500" t="s">
        <v>2961</v>
      </c>
      <c r="O1525" s="500" t="s">
        <v>2961</v>
      </c>
      <c r="P1525" s="500" t="s">
        <v>2961</v>
      </c>
      <c r="Q1525" s="500" t="s">
        <v>2961</v>
      </c>
      <c r="R1525" s="500" t="s">
        <v>2961</v>
      </c>
      <c r="S1525" s="500" t="s">
        <v>2961</v>
      </c>
      <c r="T1525" s="500" t="s">
        <v>2961</v>
      </c>
      <c r="U1525" s="500" t="s">
        <v>2961</v>
      </c>
      <c r="V1525" s="500" t="s">
        <v>2961</v>
      </c>
      <c r="W1525" s="500" t="s">
        <v>2961</v>
      </c>
      <c r="X1525" s="500" t="s">
        <v>2961</v>
      </c>
      <c r="Y1525" s="500" t="s">
        <v>2961</v>
      </c>
      <c r="Z1525" s="500" t="s">
        <v>2961</v>
      </c>
      <c r="AA1525" s="500" t="s">
        <v>2961</v>
      </c>
      <c r="AB1525" s="500" t="s">
        <v>2961</v>
      </c>
      <c r="AC1525" s="500" t="s">
        <v>2961</v>
      </c>
      <c r="AD1525" s="500" t="s">
        <v>2961</v>
      </c>
      <c r="AE1525" s="500" t="s">
        <v>2961</v>
      </c>
      <c r="AF1525" s="500" t="s">
        <v>2961</v>
      </c>
      <c r="AG1525" s="500" t="s">
        <v>2961</v>
      </c>
      <c r="AH1525" s="500" t="s">
        <v>2961</v>
      </c>
      <c r="AI1525" s="500" t="s">
        <v>2961</v>
      </c>
      <c r="AJ1525" s="500" t="s">
        <v>2961</v>
      </c>
      <c r="AK1525" s="500" t="s">
        <v>2961</v>
      </c>
      <c r="AL1525" s="500" t="s">
        <v>2961</v>
      </c>
      <c r="AM1525" s="500" t="s">
        <v>2961</v>
      </c>
    </row>
    <row r="1526" spans="2:39" ht="12" customHeight="1" outlineLevel="1" x14ac:dyDescent="0.3">
      <c r="B1526" s="153"/>
      <c r="C1526" s="721" t="s">
        <v>4415</v>
      </c>
      <c r="D1526" s="719"/>
      <c r="E1526" s="490" t="s">
        <v>339</v>
      </c>
      <c r="F1526" s="500" t="s">
        <v>2961</v>
      </c>
      <c r="G1526" s="500" t="s">
        <v>2961</v>
      </c>
      <c r="H1526" s="500" t="s">
        <v>2961</v>
      </c>
      <c r="I1526" s="500" t="s">
        <v>2961</v>
      </c>
      <c r="J1526" s="500" t="s">
        <v>2961</v>
      </c>
      <c r="K1526" s="500" t="s">
        <v>2961</v>
      </c>
      <c r="L1526" s="500" t="s">
        <v>2961</v>
      </c>
      <c r="M1526" s="500" t="s">
        <v>2961</v>
      </c>
      <c r="N1526" s="500" t="s">
        <v>2961</v>
      </c>
      <c r="O1526" s="500" t="s">
        <v>2961</v>
      </c>
      <c r="P1526" s="500" t="s">
        <v>2961</v>
      </c>
      <c r="Q1526" s="500" t="s">
        <v>2961</v>
      </c>
      <c r="R1526" s="500" t="s">
        <v>2961</v>
      </c>
      <c r="S1526" s="500" t="s">
        <v>2961</v>
      </c>
      <c r="T1526" s="500" t="s">
        <v>2961</v>
      </c>
      <c r="U1526" s="500" t="s">
        <v>2961</v>
      </c>
      <c r="V1526" s="500" t="s">
        <v>2961</v>
      </c>
      <c r="W1526" s="500" t="s">
        <v>2961</v>
      </c>
      <c r="X1526" s="500" t="s">
        <v>2961</v>
      </c>
      <c r="Y1526" s="500" t="s">
        <v>2961</v>
      </c>
      <c r="Z1526" s="500" t="s">
        <v>2961</v>
      </c>
      <c r="AA1526" s="500" t="s">
        <v>2961</v>
      </c>
      <c r="AB1526" s="500" t="s">
        <v>2961</v>
      </c>
      <c r="AC1526" s="500" t="s">
        <v>2961</v>
      </c>
      <c r="AD1526" s="500" t="s">
        <v>2961</v>
      </c>
      <c r="AE1526" s="500" t="s">
        <v>2961</v>
      </c>
      <c r="AF1526" s="500" t="s">
        <v>2961</v>
      </c>
      <c r="AG1526" s="500" t="s">
        <v>2961</v>
      </c>
      <c r="AH1526" s="500" t="s">
        <v>2961</v>
      </c>
      <c r="AI1526" s="500" t="s">
        <v>2961</v>
      </c>
      <c r="AJ1526" s="500" t="s">
        <v>2961</v>
      </c>
      <c r="AK1526" s="500" t="s">
        <v>2961</v>
      </c>
      <c r="AL1526" s="500" t="s">
        <v>2961</v>
      </c>
      <c r="AM1526" s="500" t="s">
        <v>2961</v>
      </c>
    </row>
    <row r="1527" spans="2:39" ht="12" customHeight="1" outlineLevel="1" x14ac:dyDescent="0.3">
      <c r="B1527" s="153"/>
      <c r="C1527" s="721" t="s">
        <v>4417</v>
      </c>
      <c r="D1527" s="719"/>
      <c r="E1527" s="490" t="s">
        <v>341</v>
      </c>
      <c r="F1527" s="500" t="s">
        <v>2961</v>
      </c>
      <c r="G1527" s="500" t="s">
        <v>2961</v>
      </c>
      <c r="H1527" s="500" t="s">
        <v>2961</v>
      </c>
      <c r="I1527" s="500" t="s">
        <v>2961</v>
      </c>
      <c r="J1527" s="500" t="s">
        <v>2961</v>
      </c>
      <c r="K1527" s="500" t="s">
        <v>2961</v>
      </c>
      <c r="L1527" s="500" t="s">
        <v>2961</v>
      </c>
      <c r="M1527" s="500" t="s">
        <v>2961</v>
      </c>
      <c r="N1527" s="500" t="s">
        <v>2961</v>
      </c>
      <c r="O1527" s="500" t="s">
        <v>2961</v>
      </c>
      <c r="P1527" s="500" t="s">
        <v>2961</v>
      </c>
      <c r="Q1527" s="500" t="s">
        <v>2961</v>
      </c>
      <c r="R1527" s="500" t="s">
        <v>2961</v>
      </c>
      <c r="S1527" s="500" t="s">
        <v>2961</v>
      </c>
      <c r="T1527" s="500" t="s">
        <v>2961</v>
      </c>
      <c r="U1527" s="500" t="s">
        <v>2961</v>
      </c>
      <c r="V1527" s="500" t="s">
        <v>2961</v>
      </c>
      <c r="W1527" s="500" t="s">
        <v>2961</v>
      </c>
      <c r="X1527" s="500" t="s">
        <v>2961</v>
      </c>
      <c r="Y1527" s="500" t="s">
        <v>2961</v>
      </c>
      <c r="Z1527" s="500" t="s">
        <v>2961</v>
      </c>
      <c r="AA1527" s="500" t="s">
        <v>2961</v>
      </c>
      <c r="AB1527" s="500" t="s">
        <v>2961</v>
      </c>
      <c r="AC1527" s="500" t="s">
        <v>2961</v>
      </c>
      <c r="AD1527" s="500" t="s">
        <v>2961</v>
      </c>
      <c r="AE1527" s="500" t="s">
        <v>2961</v>
      </c>
      <c r="AF1527" s="500" t="s">
        <v>2961</v>
      </c>
      <c r="AG1527" s="500" t="s">
        <v>2961</v>
      </c>
      <c r="AH1527" s="500" t="s">
        <v>2961</v>
      </c>
      <c r="AI1527" s="500" t="s">
        <v>2961</v>
      </c>
      <c r="AJ1527" s="500" t="s">
        <v>2961</v>
      </c>
      <c r="AK1527" s="500" t="s">
        <v>2961</v>
      </c>
      <c r="AL1527" s="500" t="s">
        <v>2961</v>
      </c>
      <c r="AM1527" s="500" t="s">
        <v>2961</v>
      </c>
    </row>
    <row r="1528" spans="2:39" ht="12" customHeight="1" outlineLevel="1" x14ac:dyDescent="0.3">
      <c r="B1528" s="153"/>
      <c r="C1528" s="721" t="s">
        <v>4419</v>
      </c>
      <c r="D1528" s="719"/>
      <c r="E1528" s="490" t="s">
        <v>343</v>
      </c>
      <c r="F1528" s="500" t="s">
        <v>2961</v>
      </c>
      <c r="G1528" s="500" t="s">
        <v>2961</v>
      </c>
      <c r="H1528" s="500" t="s">
        <v>2961</v>
      </c>
      <c r="I1528" s="500" t="s">
        <v>2961</v>
      </c>
      <c r="J1528" s="500" t="s">
        <v>2961</v>
      </c>
      <c r="K1528" s="500" t="s">
        <v>2961</v>
      </c>
      <c r="L1528" s="500" t="s">
        <v>2961</v>
      </c>
      <c r="M1528" s="500" t="s">
        <v>2961</v>
      </c>
      <c r="N1528" s="500" t="s">
        <v>2961</v>
      </c>
      <c r="O1528" s="500" t="s">
        <v>2961</v>
      </c>
      <c r="P1528" s="500" t="s">
        <v>2961</v>
      </c>
      <c r="Q1528" s="500" t="s">
        <v>2961</v>
      </c>
      <c r="R1528" s="500" t="s">
        <v>2961</v>
      </c>
      <c r="S1528" s="500" t="s">
        <v>2961</v>
      </c>
      <c r="T1528" s="500" t="s">
        <v>2961</v>
      </c>
      <c r="U1528" s="500" t="s">
        <v>2961</v>
      </c>
      <c r="V1528" s="500" t="s">
        <v>2961</v>
      </c>
      <c r="W1528" s="500" t="s">
        <v>2961</v>
      </c>
      <c r="X1528" s="500" t="s">
        <v>2961</v>
      </c>
      <c r="Y1528" s="500" t="s">
        <v>2961</v>
      </c>
      <c r="Z1528" s="500" t="s">
        <v>2961</v>
      </c>
      <c r="AA1528" s="500" t="s">
        <v>2961</v>
      </c>
      <c r="AB1528" s="500" t="s">
        <v>2961</v>
      </c>
      <c r="AC1528" s="500" t="s">
        <v>2961</v>
      </c>
      <c r="AD1528" s="500" t="s">
        <v>2961</v>
      </c>
      <c r="AE1528" s="500" t="s">
        <v>2961</v>
      </c>
      <c r="AF1528" s="500" t="s">
        <v>2961</v>
      </c>
      <c r="AG1528" s="500" t="s">
        <v>2961</v>
      </c>
      <c r="AH1528" s="500" t="s">
        <v>2961</v>
      </c>
      <c r="AI1528" s="500" t="s">
        <v>2961</v>
      </c>
      <c r="AJ1528" s="500" t="s">
        <v>2961</v>
      </c>
      <c r="AK1528" s="500" t="s">
        <v>2961</v>
      </c>
      <c r="AL1528" s="500" t="s">
        <v>2961</v>
      </c>
      <c r="AM1528" s="500" t="s">
        <v>2961</v>
      </c>
    </row>
    <row r="1529" spans="2:39" ht="12" customHeight="1" outlineLevel="1" x14ac:dyDescent="0.3">
      <c r="B1529" s="153"/>
      <c r="C1529" s="721" t="s">
        <v>4421</v>
      </c>
      <c r="D1529" s="719"/>
      <c r="E1529" s="490" t="s">
        <v>345</v>
      </c>
      <c r="F1529" s="500" t="s">
        <v>2961</v>
      </c>
      <c r="G1529" s="500" t="s">
        <v>2961</v>
      </c>
      <c r="H1529" s="500" t="s">
        <v>2961</v>
      </c>
      <c r="I1529" s="500" t="s">
        <v>2961</v>
      </c>
      <c r="J1529" s="500" t="s">
        <v>2961</v>
      </c>
      <c r="K1529" s="500" t="s">
        <v>2961</v>
      </c>
      <c r="L1529" s="500" t="s">
        <v>2961</v>
      </c>
      <c r="M1529" s="500" t="s">
        <v>2961</v>
      </c>
      <c r="N1529" s="500" t="s">
        <v>2961</v>
      </c>
      <c r="O1529" s="500" t="s">
        <v>2961</v>
      </c>
      <c r="P1529" s="500" t="s">
        <v>2961</v>
      </c>
      <c r="Q1529" s="500" t="s">
        <v>2961</v>
      </c>
      <c r="R1529" s="500" t="s">
        <v>2961</v>
      </c>
      <c r="S1529" s="500" t="s">
        <v>2961</v>
      </c>
      <c r="T1529" s="500" t="s">
        <v>2961</v>
      </c>
      <c r="U1529" s="500" t="s">
        <v>2961</v>
      </c>
      <c r="V1529" s="500" t="s">
        <v>2961</v>
      </c>
      <c r="W1529" s="500" t="s">
        <v>2961</v>
      </c>
      <c r="X1529" s="500" t="s">
        <v>2961</v>
      </c>
      <c r="Y1529" s="500" t="s">
        <v>2961</v>
      </c>
      <c r="Z1529" s="500" t="s">
        <v>2961</v>
      </c>
      <c r="AA1529" s="500" t="s">
        <v>2961</v>
      </c>
      <c r="AB1529" s="500" t="s">
        <v>2961</v>
      </c>
      <c r="AC1529" s="500" t="s">
        <v>2961</v>
      </c>
      <c r="AD1529" s="500" t="s">
        <v>2961</v>
      </c>
      <c r="AE1529" s="500" t="s">
        <v>2961</v>
      </c>
      <c r="AF1529" s="500" t="s">
        <v>2961</v>
      </c>
      <c r="AG1529" s="500" t="s">
        <v>2961</v>
      </c>
      <c r="AH1529" s="500" t="s">
        <v>2961</v>
      </c>
      <c r="AI1529" s="500" t="s">
        <v>2961</v>
      </c>
      <c r="AJ1529" s="500" t="s">
        <v>2961</v>
      </c>
      <c r="AK1529" s="500" t="s">
        <v>2961</v>
      </c>
      <c r="AL1529" s="500" t="s">
        <v>2961</v>
      </c>
      <c r="AM1529" s="500" t="s">
        <v>2961</v>
      </c>
    </row>
    <row r="1530" spans="2:39" ht="12" customHeight="1" outlineLevel="1" x14ac:dyDescent="0.3">
      <c r="B1530" s="153"/>
      <c r="C1530" s="721" t="s">
        <v>4423</v>
      </c>
      <c r="D1530" s="719"/>
      <c r="E1530" s="490" t="s">
        <v>347</v>
      </c>
      <c r="F1530" s="500" t="s">
        <v>2961</v>
      </c>
      <c r="G1530" s="500" t="s">
        <v>2961</v>
      </c>
      <c r="H1530" s="500" t="s">
        <v>2961</v>
      </c>
      <c r="I1530" s="500" t="s">
        <v>2961</v>
      </c>
      <c r="J1530" s="500" t="s">
        <v>2961</v>
      </c>
      <c r="K1530" s="500" t="s">
        <v>2961</v>
      </c>
      <c r="L1530" s="500" t="s">
        <v>2961</v>
      </c>
      <c r="M1530" s="500" t="s">
        <v>2961</v>
      </c>
      <c r="N1530" s="500" t="s">
        <v>2961</v>
      </c>
      <c r="O1530" s="500" t="s">
        <v>2961</v>
      </c>
      <c r="P1530" s="500" t="s">
        <v>2961</v>
      </c>
      <c r="Q1530" s="500" t="s">
        <v>2961</v>
      </c>
      <c r="R1530" s="500" t="s">
        <v>2961</v>
      </c>
      <c r="S1530" s="500" t="s">
        <v>2961</v>
      </c>
      <c r="T1530" s="500" t="s">
        <v>2961</v>
      </c>
      <c r="U1530" s="500" t="s">
        <v>2961</v>
      </c>
      <c r="V1530" s="500" t="s">
        <v>2961</v>
      </c>
      <c r="W1530" s="500" t="s">
        <v>2961</v>
      </c>
      <c r="X1530" s="500" t="s">
        <v>2961</v>
      </c>
      <c r="Y1530" s="500" t="s">
        <v>2961</v>
      </c>
      <c r="Z1530" s="500" t="s">
        <v>2961</v>
      </c>
      <c r="AA1530" s="500" t="s">
        <v>2961</v>
      </c>
      <c r="AB1530" s="500" t="s">
        <v>2961</v>
      </c>
      <c r="AC1530" s="500" t="s">
        <v>2961</v>
      </c>
      <c r="AD1530" s="500" t="s">
        <v>2961</v>
      </c>
      <c r="AE1530" s="500" t="s">
        <v>2961</v>
      </c>
      <c r="AF1530" s="500" t="s">
        <v>2961</v>
      </c>
      <c r="AG1530" s="500" t="s">
        <v>2961</v>
      </c>
      <c r="AH1530" s="500" t="s">
        <v>2961</v>
      </c>
      <c r="AI1530" s="500" t="s">
        <v>2961</v>
      </c>
      <c r="AJ1530" s="500" t="s">
        <v>2961</v>
      </c>
      <c r="AK1530" s="500" t="s">
        <v>2961</v>
      </c>
      <c r="AL1530" s="500" t="s">
        <v>2961</v>
      </c>
      <c r="AM1530" s="500" t="s">
        <v>2961</v>
      </c>
    </row>
    <row r="1531" spans="2:39" ht="12" customHeight="1" outlineLevel="1" x14ac:dyDescent="0.3">
      <c r="B1531" s="153"/>
      <c r="C1531" s="721" t="s">
        <v>4425</v>
      </c>
      <c r="D1531" s="719"/>
      <c r="E1531" s="490" t="s">
        <v>349</v>
      </c>
      <c r="F1531" s="500" t="s">
        <v>2961</v>
      </c>
      <c r="G1531" s="500" t="s">
        <v>2961</v>
      </c>
      <c r="H1531" s="500" t="s">
        <v>2961</v>
      </c>
      <c r="I1531" s="500" t="s">
        <v>2961</v>
      </c>
      <c r="J1531" s="500" t="s">
        <v>2961</v>
      </c>
      <c r="K1531" s="500" t="s">
        <v>2961</v>
      </c>
      <c r="L1531" s="500" t="s">
        <v>2961</v>
      </c>
      <c r="M1531" s="500" t="s">
        <v>2961</v>
      </c>
      <c r="N1531" s="500" t="s">
        <v>2961</v>
      </c>
      <c r="O1531" s="500" t="s">
        <v>2961</v>
      </c>
      <c r="P1531" s="500" t="s">
        <v>2961</v>
      </c>
      <c r="Q1531" s="500" t="s">
        <v>2961</v>
      </c>
      <c r="R1531" s="500" t="s">
        <v>2961</v>
      </c>
      <c r="S1531" s="500" t="s">
        <v>2961</v>
      </c>
      <c r="T1531" s="500" t="s">
        <v>2961</v>
      </c>
      <c r="U1531" s="500" t="s">
        <v>2961</v>
      </c>
      <c r="V1531" s="500" t="s">
        <v>2961</v>
      </c>
      <c r="W1531" s="500" t="s">
        <v>2961</v>
      </c>
      <c r="X1531" s="500" t="s">
        <v>2961</v>
      </c>
      <c r="Y1531" s="500" t="s">
        <v>2961</v>
      </c>
      <c r="Z1531" s="500" t="s">
        <v>2961</v>
      </c>
      <c r="AA1531" s="500" t="s">
        <v>2961</v>
      </c>
      <c r="AB1531" s="500" t="s">
        <v>2961</v>
      </c>
      <c r="AC1531" s="500" t="s">
        <v>2961</v>
      </c>
      <c r="AD1531" s="500" t="s">
        <v>2961</v>
      </c>
      <c r="AE1531" s="500" t="s">
        <v>2961</v>
      </c>
      <c r="AF1531" s="500" t="s">
        <v>2961</v>
      </c>
      <c r="AG1531" s="500" t="s">
        <v>2961</v>
      </c>
      <c r="AH1531" s="500" t="s">
        <v>2961</v>
      </c>
      <c r="AI1531" s="500" t="s">
        <v>2961</v>
      </c>
      <c r="AJ1531" s="500" t="s">
        <v>2961</v>
      </c>
      <c r="AK1531" s="500" t="s">
        <v>2961</v>
      </c>
      <c r="AL1531" s="500" t="s">
        <v>2961</v>
      </c>
      <c r="AM1531" s="500" t="s">
        <v>2961</v>
      </c>
    </row>
    <row r="1532" spans="2:39" ht="12" customHeight="1" outlineLevel="1" x14ac:dyDescent="0.3">
      <c r="B1532" s="153"/>
      <c r="C1532" s="721" t="s">
        <v>4474</v>
      </c>
      <c r="D1532" s="719"/>
      <c r="E1532" s="490" t="s">
        <v>351</v>
      </c>
      <c r="F1532" s="500" t="s">
        <v>2961</v>
      </c>
      <c r="G1532" s="500" t="s">
        <v>2961</v>
      </c>
      <c r="H1532" s="500" t="s">
        <v>2961</v>
      </c>
      <c r="I1532" s="500" t="s">
        <v>2961</v>
      </c>
      <c r="J1532" s="500" t="s">
        <v>2961</v>
      </c>
      <c r="K1532" s="500" t="s">
        <v>2961</v>
      </c>
      <c r="L1532" s="500" t="s">
        <v>2961</v>
      </c>
      <c r="M1532" s="500" t="s">
        <v>2961</v>
      </c>
      <c r="N1532" s="500" t="s">
        <v>2961</v>
      </c>
      <c r="O1532" s="500" t="s">
        <v>2961</v>
      </c>
      <c r="P1532" s="500" t="s">
        <v>2961</v>
      </c>
      <c r="Q1532" s="500" t="s">
        <v>2961</v>
      </c>
      <c r="R1532" s="500" t="s">
        <v>2961</v>
      </c>
      <c r="S1532" s="500" t="s">
        <v>2961</v>
      </c>
      <c r="T1532" s="500" t="s">
        <v>2961</v>
      </c>
      <c r="U1532" s="500" t="s">
        <v>2961</v>
      </c>
      <c r="V1532" s="500" t="s">
        <v>2961</v>
      </c>
      <c r="W1532" s="500" t="s">
        <v>2961</v>
      </c>
      <c r="X1532" s="500" t="s">
        <v>2961</v>
      </c>
      <c r="Y1532" s="500" t="s">
        <v>2961</v>
      </c>
      <c r="Z1532" s="500" t="s">
        <v>2961</v>
      </c>
      <c r="AA1532" s="500" t="s">
        <v>2961</v>
      </c>
      <c r="AB1532" s="500" t="s">
        <v>2961</v>
      </c>
      <c r="AC1532" s="500" t="s">
        <v>2961</v>
      </c>
      <c r="AD1532" s="500" t="s">
        <v>2961</v>
      </c>
      <c r="AE1532" s="500" t="s">
        <v>2961</v>
      </c>
      <c r="AF1532" s="500" t="s">
        <v>2961</v>
      </c>
      <c r="AG1532" s="500" t="s">
        <v>2961</v>
      </c>
      <c r="AH1532" s="500" t="s">
        <v>2961</v>
      </c>
      <c r="AI1532" s="500" t="s">
        <v>2961</v>
      </c>
      <c r="AJ1532" s="500" t="s">
        <v>2961</v>
      </c>
      <c r="AK1532" s="500" t="s">
        <v>2961</v>
      </c>
      <c r="AL1532" s="500" t="s">
        <v>2961</v>
      </c>
      <c r="AM1532" s="500" t="s">
        <v>2961</v>
      </c>
    </row>
    <row r="1533" spans="2:39" ht="12" customHeight="1" outlineLevel="1" x14ac:dyDescent="0.3">
      <c r="B1533" s="153"/>
      <c r="C1533" s="721" t="s">
        <v>4429</v>
      </c>
      <c r="D1533" s="719"/>
      <c r="E1533" s="490" t="s">
        <v>353</v>
      </c>
      <c r="F1533" s="500" t="s">
        <v>2961</v>
      </c>
      <c r="G1533" s="500" t="s">
        <v>2961</v>
      </c>
      <c r="H1533" s="500" t="s">
        <v>2961</v>
      </c>
      <c r="I1533" s="500" t="s">
        <v>2961</v>
      </c>
      <c r="J1533" s="500" t="s">
        <v>2961</v>
      </c>
      <c r="K1533" s="500" t="s">
        <v>2961</v>
      </c>
      <c r="L1533" s="500" t="s">
        <v>2961</v>
      </c>
      <c r="M1533" s="500" t="s">
        <v>2961</v>
      </c>
      <c r="N1533" s="500" t="s">
        <v>2961</v>
      </c>
      <c r="O1533" s="500" t="s">
        <v>2961</v>
      </c>
      <c r="P1533" s="500" t="s">
        <v>2961</v>
      </c>
      <c r="Q1533" s="500" t="s">
        <v>2961</v>
      </c>
      <c r="R1533" s="500" t="s">
        <v>2961</v>
      </c>
      <c r="S1533" s="500" t="s">
        <v>2961</v>
      </c>
      <c r="T1533" s="500" t="s">
        <v>2961</v>
      </c>
      <c r="U1533" s="500" t="s">
        <v>2961</v>
      </c>
      <c r="V1533" s="500" t="s">
        <v>2961</v>
      </c>
      <c r="W1533" s="500" t="s">
        <v>2961</v>
      </c>
      <c r="X1533" s="500" t="s">
        <v>2961</v>
      </c>
      <c r="Y1533" s="500" t="s">
        <v>2961</v>
      </c>
      <c r="Z1533" s="500" t="s">
        <v>2961</v>
      </c>
      <c r="AA1533" s="500" t="s">
        <v>2961</v>
      </c>
      <c r="AB1533" s="500" t="s">
        <v>2961</v>
      </c>
      <c r="AC1533" s="500" t="s">
        <v>2961</v>
      </c>
      <c r="AD1533" s="500" t="s">
        <v>2961</v>
      </c>
      <c r="AE1533" s="500" t="s">
        <v>2961</v>
      </c>
      <c r="AF1533" s="500" t="s">
        <v>2961</v>
      </c>
      <c r="AG1533" s="500" t="s">
        <v>2961</v>
      </c>
      <c r="AH1533" s="500" t="s">
        <v>2961</v>
      </c>
      <c r="AI1533" s="500" t="s">
        <v>2961</v>
      </c>
      <c r="AJ1533" s="500" t="s">
        <v>2961</v>
      </c>
      <c r="AK1533" s="500" t="s">
        <v>2961</v>
      </c>
      <c r="AL1533" s="500" t="s">
        <v>2961</v>
      </c>
      <c r="AM1533" s="500" t="s">
        <v>2961</v>
      </c>
    </row>
    <row r="1534" spans="2:39" ht="12" customHeight="1" outlineLevel="1" x14ac:dyDescent="0.3">
      <c r="B1534" s="153"/>
      <c r="C1534" s="721" t="s">
        <v>4431</v>
      </c>
      <c r="D1534" s="719"/>
      <c r="E1534" s="490" t="s">
        <v>355</v>
      </c>
      <c r="F1534" s="500" t="s">
        <v>2961</v>
      </c>
      <c r="G1534" s="500" t="s">
        <v>2961</v>
      </c>
      <c r="H1534" s="500" t="s">
        <v>2961</v>
      </c>
      <c r="I1534" s="500" t="s">
        <v>2961</v>
      </c>
      <c r="J1534" s="500" t="s">
        <v>2961</v>
      </c>
      <c r="K1534" s="500" t="s">
        <v>2961</v>
      </c>
      <c r="L1534" s="500" t="s">
        <v>2961</v>
      </c>
      <c r="M1534" s="500" t="s">
        <v>2961</v>
      </c>
      <c r="N1534" s="500" t="s">
        <v>2961</v>
      </c>
      <c r="O1534" s="500" t="s">
        <v>2961</v>
      </c>
      <c r="P1534" s="500" t="s">
        <v>2961</v>
      </c>
      <c r="Q1534" s="500" t="s">
        <v>2961</v>
      </c>
      <c r="R1534" s="500" t="s">
        <v>2961</v>
      </c>
      <c r="S1534" s="500" t="s">
        <v>2961</v>
      </c>
      <c r="T1534" s="500" t="s">
        <v>2961</v>
      </c>
      <c r="U1534" s="500" t="s">
        <v>2961</v>
      </c>
      <c r="V1534" s="500" t="s">
        <v>2961</v>
      </c>
      <c r="W1534" s="500" t="s">
        <v>2961</v>
      </c>
      <c r="X1534" s="500" t="s">
        <v>2961</v>
      </c>
      <c r="Y1534" s="500" t="s">
        <v>2961</v>
      </c>
      <c r="Z1534" s="500" t="s">
        <v>2961</v>
      </c>
      <c r="AA1534" s="500" t="s">
        <v>2961</v>
      </c>
      <c r="AB1534" s="500" t="s">
        <v>2961</v>
      </c>
      <c r="AC1534" s="500" t="s">
        <v>2961</v>
      </c>
      <c r="AD1534" s="500" t="s">
        <v>2961</v>
      </c>
      <c r="AE1534" s="500" t="s">
        <v>2961</v>
      </c>
      <c r="AF1534" s="500" t="s">
        <v>2961</v>
      </c>
      <c r="AG1534" s="500" t="s">
        <v>2961</v>
      </c>
      <c r="AH1534" s="500" t="s">
        <v>2961</v>
      </c>
      <c r="AI1534" s="500" t="s">
        <v>2961</v>
      </c>
      <c r="AJ1534" s="500" t="s">
        <v>2961</v>
      </c>
      <c r="AK1534" s="500" t="s">
        <v>2961</v>
      </c>
      <c r="AL1534" s="500" t="s">
        <v>2961</v>
      </c>
      <c r="AM1534" s="500" t="s">
        <v>2961</v>
      </c>
    </row>
    <row r="1535" spans="2:39" ht="12" customHeight="1" outlineLevel="1" x14ac:dyDescent="0.3">
      <c r="B1535" s="153"/>
      <c r="C1535" s="721" t="s">
        <v>4433</v>
      </c>
      <c r="D1535" s="719"/>
      <c r="E1535" s="490" t="s">
        <v>357</v>
      </c>
      <c r="F1535" s="500" t="s">
        <v>2961</v>
      </c>
      <c r="G1535" s="500" t="s">
        <v>2961</v>
      </c>
      <c r="H1535" s="500" t="s">
        <v>2961</v>
      </c>
      <c r="I1535" s="500" t="s">
        <v>2961</v>
      </c>
      <c r="J1535" s="500" t="s">
        <v>2961</v>
      </c>
      <c r="K1535" s="500" t="s">
        <v>2961</v>
      </c>
      <c r="L1535" s="500" t="s">
        <v>2961</v>
      </c>
      <c r="M1535" s="500" t="s">
        <v>2961</v>
      </c>
      <c r="N1535" s="500" t="s">
        <v>2961</v>
      </c>
      <c r="O1535" s="500" t="s">
        <v>2961</v>
      </c>
      <c r="P1535" s="500" t="s">
        <v>2961</v>
      </c>
      <c r="Q1535" s="500" t="s">
        <v>2961</v>
      </c>
      <c r="R1535" s="500" t="s">
        <v>2961</v>
      </c>
      <c r="S1535" s="500" t="s">
        <v>2961</v>
      </c>
      <c r="T1535" s="500" t="s">
        <v>2961</v>
      </c>
      <c r="U1535" s="500" t="s">
        <v>2961</v>
      </c>
      <c r="V1535" s="500" t="s">
        <v>2961</v>
      </c>
      <c r="W1535" s="500" t="s">
        <v>2961</v>
      </c>
      <c r="X1535" s="500" t="s">
        <v>2961</v>
      </c>
      <c r="Y1535" s="500" t="s">
        <v>2961</v>
      </c>
      <c r="Z1535" s="500" t="s">
        <v>2961</v>
      </c>
      <c r="AA1535" s="500" t="s">
        <v>2961</v>
      </c>
      <c r="AB1535" s="500" t="s">
        <v>2961</v>
      </c>
      <c r="AC1535" s="500" t="s">
        <v>2961</v>
      </c>
      <c r="AD1535" s="500" t="s">
        <v>2961</v>
      </c>
      <c r="AE1535" s="500" t="s">
        <v>2961</v>
      </c>
      <c r="AF1535" s="500" t="s">
        <v>2961</v>
      </c>
      <c r="AG1535" s="500" t="s">
        <v>2961</v>
      </c>
      <c r="AH1535" s="500" t="s">
        <v>2961</v>
      </c>
      <c r="AI1535" s="500" t="s">
        <v>2961</v>
      </c>
      <c r="AJ1535" s="500" t="s">
        <v>2961</v>
      </c>
      <c r="AK1535" s="500" t="s">
        <v>2961</v>
      </c>
      <c r="AL1535" s="500" t="s">
        <v>2961</v>
      </c>
      <c r="AM1535" s="500" t="s">
        <v>2961</v>
      </c>
    </row>
    <row r="1536" spans="2:39" ht="12" customHeight="1" outlineLevel="1" x14ac:dyDescent="0.3">
      <c r="B1536" s="153"/>
      <c r="C1536" s="721" t="s">
        <v>4435</v>
      </c>
      <c r="D1536" s="719"/>
      <c r="E1536" s="490" t="s">
        <v>359</v>
      </c>
      <c r="F1536" s="500" t="s">
        <v>2961</v>
      </c>
      <c r="G1536" s="500" t="s">
        <v>2961</v>
      </c>
      <c r="H1536" s="500" t="s">
        <v>2961</v>
      </c>
      <c r="I1536" s="500" t="s">
        <v>2961</v>
      </c>
      <c r="J1536" s="500" t="s">
        <v>2961</v>
      </c>
      <c r="K1536" s="500" t="s">
        <v>2961</v>
      </c>
      <c r="L1536" s="500" t="s">
        <v>2961</v>
      </c>
      <c r="M1536" s="500" t="s">
        <v>2961</v>
      </c>
      <c r="N1536" s="500" t="s">
        <v>2961</v>
      </c>
      <c r="O1536" s="500" t="s">
        <v>2961</v>
      </c>
      <c r="P1536" s="500" t="s">
        <v>2961</v>
      </c>
      <c r="Q1536" s="500" t="s">
        <v>2961</v>
      </c>
      <c r="R1536" s="500" t="s">
        <v>2961</v>
      </c>
      <c r="S1536" s="500" t="s">
        <v>2961</v>
      </c>
      <c r="T1536" s="500" t="s">
        <v>2961</v>
      </c>
      <c r="U1536" s="500" t="s">
        <v>2961</v>
      </c>
      <c r="V1536" s="500" t="s">
        <v>2961</v>
      </c>
      <c r="W1536" s="500" t="s">
        <v>2961</v>
      </c>
      <c r="X1536" s="500" t="s">
        <v>2961</v>
      </c>
      <c r="Y1536" s="500" t="s">
        <v>2961</v>
      </c>
      <c r="Z1536" s="500" t="s">
        <v>2961</v>
      </c>
      <c r="AA1536" s="500" t="s">
        <v>2961</v>
      </c>
      <c r="AB1536" s="500" t="s">
        <v>2961</v>
      </c>
      <c r="AC1536" s="500" t="s">
        <v>2961</v>
      </c>
      <c r="AD1536" s="500" t="s">
        <v>2961</v>
      </c>
      <c r="AE1536" s="500" t="s">
        <v>2961</v>
      </c>
      <c r="AF1536" s="500" t="s">
        <v>2961</v>
      </c>
      <c r="AG1536" s="500" t="s">
        <v>2961</v>
      </c>
      <c r="AH1536" s="500" t="s">
        <v>2961</v>
      </c>
      <c r="AI1536" s="500" t="s">
        <v>2961</v>
      </c>
      <c r="AJ1536" s="500" t="s">
        <v>2961</v>
      </c>
      <c r="AK1536" s="500" t="s">
        <v>2961</v>
      </c>
      <c r="AL1536" s="500" t="s">
        <v>2961</v>
      </c>
      <c r="AM1536" s="500" t="s">
        <v>2961</v>
      </c>
    </row>
    <row r="1537" spans="2:39" ht="12" customHeight="1" outlineLevel="1" x14ac:dyDescent="0.3">
      <c r="B1537" s="153"/>
      <c r="C1537" s="721" t="s">
        <v>4437</v>
      </c>
      <c r="D1537" s="719"/>
      <c r="E1537" s="490" t="s">
        <v>361</v>
      </c>
      <c r="F1537" s="500" t="s">
        <v>2961</v>
      </c>
      <c r="G1537" s="500" t="s">
        <v>2961</v>
      </c>
      <c r="H1537" s="500" t="s">
        <v>2961</v>
      </c>
      <c r="I1537" s="500" t="s">
        <v>2961</v>
      </c>
      <c r="J1537" s="500" t="s">
        <v>2961</v>
      </c>
      <c r="K1537" s="500" t="s">
        <v>2961</v>
      </c>
      <c r="L1537" s="500" t="s">
        <v>2961</v>
      </c>
      <c r="M1537" s="500" t="s">
        <v>2961</v>
      </c>
      <c r="N1537" s="500" t="s">
        <v>2961</v>
      </c>
      <c r="O1537" s="500" t="s">
        <v>2961</v>
      </c>
      <c r="P1537" s="500" t="s">
        <v>2961</v>
      </c>
      <c r="Q1537" s="500" t="s">
        <v>2961</v>
      </c>
      <c r="R1537" s="500" t="s">
        <v>2961</v>
      </c>
      <c r="S1537" s="500" t="s">
        <v>2961</v>
      </c>
      <c r="T1537" s="500" t="s">
        <v>2961</v>
      </c>
      <c r="U1537" s="500" t="s">
        <v>2961</v>
      </c>
      <c r="V1537" s="500" t="s">
        <v>2961</v>
      </c>
      <c r="W1537" s="500" t="s">
        <v>2961</v>
      </c>
      <c r="X1537" s="500" t="s">
        <v>2961</v>
      </c>
      <c r="Y1537" s="500" t="s">
        <v>2961</v>
      </c>
      <c r="Z1537" s="500" t="s">
        <v>2961</v>
      </c>
      <c r="AA1537" s="500" t="s">
        <v>2961</v>
      </c>
      <c r="AB1537" s="500" t="s">
        <v>2961</v>
      </c>
      <c r="AC1537" s="500" t="s">
        <v>2961</v>
      </c>
      <c r="AD1537" s="500" t="s">
        <v>2961</v>
      </c>
      <c r="AE1537" s="500" t="s">
        <v>2961</v>
      </c>
      <c r="AF1537" s="500" t="s">
        <v>2961</v>
      </c>
      <c r="AG1537" s="500" t="s">
        <v>2961</v>
      </c>
      <c r="AH1537" s="500" t="s">
        <v>2961</v>
      </c>
      <c r="AI1537" s="500" t="s">
        <v>2961</v>
      </c>
      <c r="AJ1537" s="500" t="s">
        <v>2961</v>
      </c>
      <c r="AK1537" s="500" t="s">
        <v>2961</v>
      </c>
      <c r="AL1537" s="500" t="s">
        <v>2961</v>
      </c>
      <c r="AM1537" s="500" t="s">
        <v>2961</v>
      </c>
    </row>
    <row r="1538" spans="2:39" ht="12" customHeight="1" x14ac:dyDescent="0.3">
      <c r="B1538" s="153"/>
      <c r="C1538" s="721"/>
      <c r="D1538" s="719"/>
      <c r="E1538" s="707"/>
      <c r="F1538" s="720"/>
      <c r="G1538" s="720"/>
      <c r="H1538" s="720"/>
      <c r="I1538" s="720"/>
      <c r="J1538" s="720"/>
      <c r="K1538" s="720"/>
      <c r="L1538" s="720"/>
      <c r="M1538" s="720"/>
      <c r="N1538" s="720"/>
      <c r="O1538" s="720"/>
      <c r="P1538" s="720"/>
      <c r="Q1538" s="720"/>
      <c r="R1538" s="720"/>
      <c r="S1538" s="720"/>
      <c r="T1538" s="720"/>
      <c r="U1538" s="720"/>
      <c r="V1538" s="720"/>
      <c r="W1538" s="720"/>
      <c r="X1538" s="720"/>
      <c r="Y1538" s="720"/>
      <c r="Z1538" s="720"/>
      <c r="AA1538" s="720"/>
      <c r="AB1538" s="720"/>
      <c r="AC1538" s="720"/>
      <c r="AD1538" s="720"/>
      <c r="AE1538" s="720"/>
      <c r="AF1538" s="720"/>
      <c r="AG1538" s="720"/>
      <c r="AH1538" s="720"/>
      <c r="AI1538" s="720"/>
      <c r="AJ1538" s="720"/>
      <c r="AK1538" s="720"/>
      <c r="AL1538" s="720"/>
      <c r="AM1538" s="720"/>
    </row>
    <row r="1539" spans="2:39" ht="12" customHeight="1" x14ac:dyDescent="0.3">
      <c r="B1539" s="51" t="s">
        <v>5383</v>
      </c>
      <c r="C1539" s="721"/>
      <c r="D1539" s="719"/>
      <c r="E1539" s="707"/>
      <c r="F1539" s="720"/>
      <c r="G1539" s="720"/>
      <c r="H1539" s="720"/>
      <c r="I1539" s="720"/>
      <c r="J1539" s="720"/>
      <c r="K1539" s="720"/>
      <c r="L1539" s="720"/>
      <c r="M1539" s="720"/>
      <c r="N1539" s="720"/>
      <c r="O1539" s="720"/>
      <c r="P1539" s="720"/>
      <c r="Q1539" s="720"/>
      <c r="R1539" s="720"/>
      <c r="S1539" s="720"/>
      <c r="T1539" s="720"/>
      <c r="U1539" s="720"/>
      <c r="V1539" s="720"/>
      <c r="W1539" s="720"/>
      <c r="X1539" s="720"/>
      <c r="Y1539" s="720"/>
      <c r="Z1539" s="720"/>
      <c r="AA1539" s="720"/>
      <c r="AB1539" s="720"/>
      <c r="AC1539" s="720"/>
      <c r="AD1539" s="720"/>
      <c r="AE1539" s="720"/>
      <c r="AF1539" s="720"/>
      <c r="AG1539" s="720"/>
      <c r="AH1539" s="720"/>
      <c r="AI1539" s="720"/>
      <c r="AJ1539" s="720"/>
      <c r="AK1539" s="720"/>
      <c r="AL1539" s="720"/>
      <c r="AM1539" s="720"/>
    </row>
    <row r="1540" spans="2:39" ht="12" hidden="1" customHeight="1" outlineLevel="1" x14ac:dyDescent="0.3">
      <c r="B1540" s="153"/>
      <c r="C1540" s="721"/>
      <c r="D1540" s="719"/>
      <c r="E1540" s="490"/>
      <c r="F1540" s="499" t="s">
        <v>233</v>
      </c>
      <c r="G1540" s="499" t="s">
        <v>234</v>
      </c>
      <c r="H1540" s="499" t="s">
        <v>235</v>
      </c>
      <c r="I1540" s="499" t="s">
        <v>236</v>
      </c>
      <c r="J1540" s="499" t="s">
        <v>237</v>
      </c>
      <c r="K1540" s="499" t="s">
        <v>238</v>
      </c>
      <c r="L1540" s="499" t="s">
        <v>239</v>
      </c>
      <c r="M1540" s="499" t="s">
        <v>240</v>
      </c>
      <c r="N1540" s="499" t="s">
        <v>241</v>
      </c>
      <c r="O1540" s="499" t="s">
        <v>242</v>
      </c>
      <c r="P1540" s="499" t="s">
        <v>243</v>
      </c>
      <c r="Q1540" s="499" t="s">
        <v>244</v>
      </c>
      <c r="R1540" s="499" t="s">
        <v>245</v>
      </c>
      <c r="S1540" s="499" t="s">
        <v>246</v>
      </c>
      <c r="T1540" s="499" t="s">
        <v>247</v>
      </c>
      <c r="U1540" s="499" t="s">
        <v>248</v>
      </c>
      <c r="V1540" s="499" t="s">
        <v>249</v>
      </c>
      <c r="W1540" s="499" t="s">
        <v>250</v>
      </c>
      <c r="X1540" s="499" t="s">
        <v>251</v>
      </c>
      <c r="Y1540" s="499" t="s">
        <v>252</v>
      </c>
      <c r="Z1540" s="499" t="s">
        <v>253</v>
      </c>
      <c r="AA1540" s="499" t="s">
        <v>254</v>
      </c>
      <c r="AB1540" s="499" t="s">
        <v>255</v>
      </c>
      <c r="AC1540" s="499" t="s">
        <v>256</v>
      </c>
      <c r="AD1540" s="499" t="s">
        <v>257</v>
      </c>
      <c r="AE1540" s="499" t="s">
        <v>258</v>
      </c>
      <c r="AF1540" s="499" t="s">
        <v>259</v>
      </c>
      <c r="AG1540" s="499" t="s">
        <v>260</v>
      </c>
      <c r="AH1540" s="499" t="s">
        <v>261</v>
      </c>
      <c r="AI1540" s="499" t="s">
        <v>262</v>
      </c>
      <c r="AJ1540" s="499" t="s">
        <v>263</v>
      </c>
      <c r="AK1540" s="499" t="s">
        <v>264</v>
      </c>
      <c r="AL1540" s="499" t="s">
        <v>265</v>
      </c>
      <c r="AM1540" s="499" t="s">
        <v>266</v>
      </c>
    </row>
    <row r="1541" spans="2:39" ht="12" hidden="1" customHeight="1" outlineLevel="1" x14ac:dyDescent="0.3">
      <c r="B1541" s="153"/>
      <c r="C1541" s="721"/>
      <c r="D1541" s="719"/>
      <c r="E1541" s="490" t="s">
        <v>5379</v>
      </c>
      <c r="F1541" s="500" t="s">
        <v>2961</v>
      </c>
      <c r="G1541" s="500" t="s">
        <v>2961</v>
      </c>
      <c r="H1541" s="500" t="s">
        <v>2961</v>
      </c>
      <c r="I1541" s="500" t="s">
        <v>2961</v>
      </c>
      <c r="J1541" s="500" t="s">
        <v>2961</v>
      </c>
      <c r="K1541" s="500" t="s">
        <v>2961</v>
      </c>
      <c r="L1541" s="500" t="s">
        <v>2961</v>
      </c>
      <c r="M1541" s="500" t="s">
        <v>2961</v>
      </c>
      <c r="N1541" s="500" t="s">
        <v>2961</v>
      </c>
      <c r="O1541" s="500" t="s">
        <v>2961</v>
      </c>
      <c r="P1541" s="500" t="s">
        <v>2961</v>
      </c>
      <c r="Q1541" s="500" t="s">
        <v>2961</v>
      </c>
      <c r="R1541" s="500" t="s">
        <v>2961</v>
      </c>
      <c r="S1541" s="500" t="s">
        <v>2961</v>
      </c>
      <c r="T1541" s="500" t="s">
        <v>2961</v>
      </c>
      <c r="U1541" s="500" t="s">
        <v>2961</v>
      </c>
      <c r="V1541" s="500" t="s">
        <v>2961</v>
      </c>
      <c r="W1541" s="500" t="s">
        <v>2961</v>
      </c>
      <c r="X1541" s="500" t="s">
        <v>2961</v>
      </c>
      <c r="Y1541" s="500" t="s">
        <v>2961</v>
      </c>
      <c r="Z1541" s="500" t="s">
        <v>2961</v>
      </c>
      <c r="AA1541" s="500" t="s">
        <v>2961</v>
      </c>
      <c r="AB1541" s="500" t="s">
        <v>2961</v>
      </c>
      <c r="AC1541" s="500" t="s">
        <v>2961</v>
      </c>
      <c r="AD1541" s="500" t="s">
        <v>2961</v>
      </c>
      <c r="AE1541" s="500" t="s">
        <v>2961</v>
      </c>
      <c r="AF1541" s="500" t="s">
        <v>2961</v>
      </c>
      <c r="AG1541" s="500" t="s">
        <v>2961</v>
      </c>
      <c r="AH1541" s="500" t="s">
        <v>2961</v>
      </c>
      <c r="AI1541" s="500" t="s">
        <v>2961</v>
      </c>
      <c r="AJ1541" s="500" t="s">
        <v>2961</v>
      </c>
      <c r="AK1541" s="500" t="s">
        <v>2961</v>
      </c>
      <c r="AL1541" s="500" t="s">
        <v>2961</v>
      </c>
      <c r="AM1541" s="500" t="s">
        <v>2961</v>
      </c>
    </row>
    <row r="1542" spans="2:39" ht="12" hidden="1" customHeight="1" outlineLevel="1" x14ac:dyDescent="0.3">
      <c r="B1542" s="153"/>
      <c r="C1542" s="721"/>
      <c r="D1542" s="719"/>
      <c r="E1542" s="490" t="s">
        <v>5372</v>
      </c>
      <c r="F1542" s="500" t="s">
        <v>2961</v>
      </c>
      <c r="G1542" s="500" t="s">
        <v>2961</v>
      </c>
      <c r="H1542" s="500" t="s">
        <v>2961</v>
      </c>
      <c r="I1542" s="500" t="s">
        <v>2961</v>
      </c>
      <c r="J1542" s="500" t="s">
        <v>2961</v>
      </c>
      <c r="K1542" s="500" t="s">
        <v>2961</v>
      </c>
      <c r="L1542" s="500" t="s">
        <v>2961</v>
      </c>
      <c r="M1542" s="500" t="s">
        <v>2961</v>
      </c>
      <c r="N1542" s="500" t="s">
        <v>2961</v>
      </c>
      <c r="O1542" s="500" t="s">
        <v>2961</v>
      </c>
      <c r="P1542" s="500" t="s">
        <v>2961</v>
      </c>
      <c r="Q1542" s="500" t="s">
        <v>2961</v>
      </c>
      <c r="R1542" s="500" t="s">
        <v>2961</v>
      </c>
      <c r="S1542" s="500" t="s">
        <v>2961</v>
      </c>
      <c r="T1542" s="500" t="s">
        <v>2961</v>
      </c>
      <c r="U1542" s="500" t="s">
        <v>2961</v>
      </c>
      <c r="V1542" s="500" t="s">
        <v>2961</v>
      </c>
      <c r="W1542" s="500" t="s">
        <v>2961</v>
      </c>
      <c r="X1542" s="500" t="s">
        <v>2961</v>
      </c>
      <c r="Y1542" s="500" t="s">
        <v>2961</v>
      </c>
      <c r="Z1542" s="500" t="s">
        <v>2961</v>
      </c>
      <c r="AA1542" s="500" t="s">
        <v>2961</v>
      </c>
      <c r="AB1542" s="500" t="s">
        <v>2961</v>
      </c>
      <c r="AC1542" s="500" t="s">
        <v>2961</v>
      </c>
      <c r="AD1542" s="500" t="s">
        <v>2961</v>
      </c>
      <c r="AE1542" s="500" t="s">
        <v>2961</v>
      </c>
      <c r="AF1542" s="500" t="s">
        <v>2961</v>
      </c>
      <c r="AG1542" s="500" t="s">
        <v>2961</v>
      </c>
      <c r="AH1542" s="500" t="s">
        <v>2961</v>
      </c>
      <c r="AI1542" s="500" t="s">
        <v>2961</v>
      </c>
      <c r="AJ1542" s="500" t="s">
        <v>2961</v>
      </c>
      <c r="AK1542" s="500" t="s">
        <v>2961</v>
      </c>
      <c r="AL1542" s="500" t="s">
        <v>2961</v>
      </c>
      <c r="AM1542" s="500" t="s">
        <v>2961</v>
      </c>
    </row>
    <row r="1543" spans="2:39" ht="12" hidden="1" customHeight="1" outlineLevel="1" x14ac:dyDescent="0.3">
      <c r="B1543" s="153"/>
      <c r="C1543" s="721"/>
      <c r="D1543" s="719"/>
      <c r="E1543" s="490" t="s">
        <v>5380</v>
      </c>
      <c r="F1543" s="500" t="s">
        <v>2961</v>
      </c>
      <c r="G1543" s="500" t="s">
        <v>2961</v>
      </c>
      <c r="H1543" s="500" t="s">
        <v>2961</v>
      </c>
      <c r="I1543" s="500" t="s">
        <v>2961</v>
      </c>
      <c r="J1543" s="500" t="s">
        <v>2961</v>
      </c>
      <c r="K1543" s="500" t="s">
        <v>2961</v>
      </c>
      <c r="L1543" s="500" t="s">
        <v>2961</v>
      </c>
      <c r="M1543" s="500" t="s">
        <v>2961</v>
      </c>
      <c r="N1543" s="500" t="s">
        <v>2961</v>
      </c>
      <c r="O1543" s="500" t="s">
        <v>2961</v>
      </c>
      <c r="P1543" s="500" t="s">
        <v>2961</v>
      </c>
      <c r="Q1543" s="500" t="s">
        <v>2961</v>
      </c>
      <c r="R1543" s="500" t="s">
        <v>2961</v>
      </c>
      <c r="S1543" s="500" t="s">
        <v>2961</v>
      </c>
      <c r="T1543" s="500" t="s">
        <v>2961</v>
      </c>
      <c r="U1543" s="500" t="s">
        <v>2961</v>
      </c>
      <c r="V1543" s="500" t="s">
        <v>2961</v>
      </c>
      <c r="W1543" s="500" t="s">
        <v>2961</v>
      </c>
      <c r="X1543" s="500" t="s">
        <v>2961</v>
      </c>
      <c r="Y1543" s="500" t="s">
        <v>2961</v>
      </c>
      <c r="Z1543" s="500" t="s">
        <v>2961</v>
      </c>
      <c r="AA1543" s="500" t="s">
        <v>2961</v>
      </c>
      <c r="AB1543" s="500" t="s">
        <v>2961</v>
      </c>
      <c r="AC1543" s="500" t="s">
        <v>2961</v>
      </c>
      <c r="AD1543" s="500" t="s">
        <v>2961</v>
      </c>
      <c r="AE1543" s="500" t="s">
        <v>2961</v>
      </c>
      <c r="AF1543" s="500" t="s">
        <v>2961</v>
      </c>
      <c r="AG1543" s="500" t="s">
        <v>2961</v>
      </c>
      <c r="AH1543" s="500" t="s">
        <v>2961</v>
      </c>
      <c r="AI1543" s="500" t="s">
        <v>2961</v>
      </c>
      <c r="AJ1543" s="500" t="s">
        <v>2961</v>
      </c>
      <c r="AK1543" s="500" t="s">
        <v>2961</v>
      </c>
      <c r="AL1543" s="500" t="s">
        <v>2961</v>
      </c>
      <c r="AM1543" s="500" t="s">
        <v>2961</v>
      </c>
    </row>
    <row r="1544" spans="2:39" ht="12" hidden="1" customHeight="1" outlineLevel="1" x14ac:dyDescent="0.3">
      <c r="B1544" s="153"/>
      <c r="C1544" s="721"/>
      <c r="D1544" s="719"/>
      <c r="E1544" s="490" t="s">
        <v>5381</v>
      </c>
      <c r="F1544" s="500" t="s">
        <v>2961</v>
      </c>
      <c r="G1544" s="500" t="s">
        <v>2961</v>
      </c>
      <c r="H1544" s="500" t="s">
        <v>2961</v>
      </c>
      <c r="I1544" s="500" t="s">
        <v>2961</v>
      </c>
      <c r="J1544" s="500" t="s">
        <v>2961</v>
      </c>
      <c r="K1544" s="500" t="s">
        <v>2961</v>
      </c>
      <c r="L1544" s="500" t="s">
        <v>2961</v>
      </c>
      <c r="M1544" s="500" t="s">
        <v>2961</v>
      </c>
      <c r="N1544" s="500" t="s">
        <v>2961</v>
      </c>
      <c r="O1544" s="500" t="s">
        <v>2961</v>
      </c>
      <c r="P1544" s="500" t="s">
        <v>2961</v>
      </c>
      <c r="Q1544" s="500" t="s">
        <v>2961</v>
      </c>
      <c r="R1544" s="500" t="s">
        <v>2961</v>
      </c>
      <c r="S1544" s="500" t="s">
        <v>2961</v>
      </c>
      <c r="T1544" s="500" t="s">
        <v>2961</v>
      </c>
      <c r="U1544" s="500" t="s">
        <v>2961</v>
      </c>
      <c r="V1544" s="500" t="s">
        <v>2961</v>
      </c>
      <c r="W1544" s="500" t="s">
        <v>2961</v>
      </c>
      <c r="X1544" s="500" t="s">
        <v>2961</v>
      </c>
      <c r="Y1544" s="500" t="s">
        <v>2961</v>
      </c>
      <c r="Z1544" s="500" t="s">
        <v>2961</v>
      </c>
      <c r="AA1544" s="500" t="s">
        <v>2961</v>
      </c>
      <c r="AB1544" s="500" t="s">
        <v>2961</v>
      </c>
      <c r="AC1544" s="500" t="s">
        <v>2961</v>
      </c>
      <c r="AD1544" s="500" t="s">
        <v>2961</v>
      </c>
      <c r="AE1544" s="500" t="s">
        <v>2961</v>
      </c>
      <c r="AF1544" s="500" t="s">
        <v>2961</v>
      </c>
      <c r="AG1544" s="500" t="s">
        <v>2961</v>
      </c>
      <c r="AH1544" s="500" t="s">
        <v>2961</v>
      </c>
      <c r="AI1544" s="500" t="s">
        <v>2961</v>
      </c>
      <c r="AJ1544" s="500" t="s">
        <v>2961</v>
      </c>
      <c r="AK1544" s="500" t="s">
        <v>2961</v>
      </c>
      <c r="AL1544" s="500" t="s">
        <v>2961</v>
      </c>
      <c r="AM1544" s="500" t="s">
        <v>2961</v>
      </c>
    </row>
    <row r="1545" spans="2:39" ht="12" hidden="1" customHeight="1" outlineLevel="1" x14ac:dyDescent="0.3">
      <c r="B1545" s="153"/>
      <c r="C1545" s="721"/>
      <c r="D1545" s="719"/>
      <c r="E1545" s="490" t="s">
        <v>5382</v>
      </c>
      <c r="F1545" s="500" t="s">
        <v>2961</v>
      </c>
      <c r="G1545" s="500" t="s">
        <v>2961</v>
      </c>
      <c r="H1545" s="500" t="s">
        <v>2961</v>
      </c>
      <c r="I1545" s="500" t="s">
        <v>2961</v>
      </c>
      <c r="J1545" s="500" t="s">
        <v>2961</v>
      </c>
      <c r="K1545" s="500" t="s">
        <v>2961</v>
      </c>
      <c r="L1545" s="500" t="s">
        <v>2961</v>
      </c>
      <c r="M1545" s="500" t="s">
        <v>2961</v>
      </c>
      <c r="N1545" s="500" t="s">
        <v>2961</v>
      </c>
      <c r="O1545" s="500" t="s">
        <v>2961</v>
      </c>
      <c r="P1545" s="500" t="s">
        <v>2961</v>
      </c>
      <c r="Q1545" s="500" t="s">
        <v>2961</v>
      </c>
      <c r="R1545" s="500" t="s">
        <v>2961</v>
      </c>
      <c r="S1545" s="500" t="s">
        <v>2961</v>
      </c>
      <c r="T1545" s="500" t="s">
        <v>2961</v>
      </c>
      <c r="U1545" s="500" t="s">
        <v>2961</v>
      </c>
      <c r="V1545" s="500" t="s">
        <v>2961</v>
      </c>
      <c r="W1545" s="500" t="s">
        <v>2961</v>
      </c>
      <c r="X1545" s="500" t="s">
        <v>2961</v>
      </c>
      <c r="Y1545" s="500" t="s">
        <v>2961</v>
      </c>
      <c r="Z1545" s="500" t="s">
        <v>2961</v>
      </c>
      <c r="AA1545" s="500" t="s">
        <v>2961</v>
      </c>
      <c r="AB1545" s="500" t="s">
        <v>2961</v>
      </c>
      <c r="AC1545" s="500" t="s">
        <v>2961</v>
      </c>
      <c r="AD1545" s="500" t="s">
        <v>2961</v>
      </c>
      <c r="AE1545" s="500" t="s">
        <v>2961</v>
      </c>
      <c r="AF1545" s="500" t="s">
        <v>2961</v>
      </c>
      <c r="AG1545" s="500" t="s">
        <v>2961</v>
      </c>
      <c r="AH1545" s="500" t="s">
        <v>2961</v>
      </c>
      <c r="AI1545" s="500" t="s">
        <v>2961</v>
      </c>
      <c r="AJ1545" s="500" t="s">
        <v>2961</v>
      </c>
      <c r="AK1545" s="500" t="s">
        <v>2961</v>
      </c>
      <c r="AL1545" s="500" t="s">
        <v>2961</v>
      </c>
      <c r="AM1545" s="500" t="s">
        <v>2961</v>
      </c>
    </row>
    <row r="1546" spans="2:39" ht="12" customHeight="1" collapsed="1" x14ac:dyDescent="0.3">
      <c r="B1546" s="153"/>
      <c r="C1546" s="721"/>
      <c r="D1546" s="719"/>
      <c r="E1546" s="707"/>
      <c r="F1546" s="720"/>
      <c r="G1546" s="720"/>
      <c r="H1546" s="720"/>
      <c r="I1546" s="720"/>
      <c r="J1546" s="720"/>
      <c r="K1546" s="720"/>
      <c r="L1546" s="720"/>
      <c r="M1546" s="720"/>
      <c r="N1546" s="720"/>
      <c r="O1546" s="720"/>
      <c r="P1546" s="720"/>
      <c r="Q1546" s="720"/>
      <c r="R1546" s="720"/>
      <c r="S1546" s="720"/>
      <c r="T1546" s="720"/>
      <c r="U1546" s="720"/>
      <c r="V1546" s="720"/>
      <c r="W1546" s="720"/>
      <c r="X1546" s="720"/>
      <c r="Y1546" s="720"/>
      <c r="Z1546" s="720"/>
      <c r="AA1546" s="720"/>
      <c r="AB1546" s="720"/>
      <c r="AC1546" s="720"/>
      <c r="AD1546" s="720"/>
      <c r="AE1546" s="720"/>
      <c r="AF1546" s="720"/>
      <c r="AG1546" s="720"/>
      <c r="AH1546" s="720"/>
      <c r="AI1546" s="720"/>
      <c r="AJ1546" s="720"/>
      <c r="AK1546" s="720"/>
      <c r="AL1546" s="720"/>
      <c r="AM1546" s="720"/>
    </row>
    <row r="1547" spans="2:39" ht="12" customHeight="1" x14ac:dyDescent="0.3">
      <c r="B1547" s="51" t="s">
        <v>5398</v>
      </c>
      <c r="C1547" s="721"/>
      <c r="D1547" s="719"/>
      <c r="E1547" s="707"/>
      <c r="F1547" s="720"/>
      <c r="G1547" s="720"/>
      <c r="H1547" s="720"/>
      <c r="I1547" s="720"/>
      <c r="J1547" s="720"/>
      <c r="K1547" s="720"/>
      <c r="L1547" s="720"/>
      <c r="M1547" s="720"/>
      <c r="N1547" s="720"/>
      <c r="O1547" s="720"/>
      <c r="P1547" s="720"/>
      <c r="Q1547" s="720"/>
      <c r="R1547" s="720"/>
      <c r="S1547" s="720"/>
      <c r="T1547" s="720"/>
      <c r="U1547" s="720"/>
      <c r="V1547" s="720"/>
      <c r="W1547" s="720"/>
      <c r="X1547" s="720"/>
      <c r="Y1547" s="720"/>
      <c r="Z1547" s="720"/>
      <c r="AA1547" s="720"/>
      <c r="AB1547" s="720"/>
      <c r="AC1547" s="720"/>
      <c r="AD1547" s="720"/>
      <c r="AE1547" s="720"/>
      <c r="AF1547" s="720"/>
      <c r="AG1547" s="720"/>
      <c r="AH1547" s="720"/>
      <c r="AI1547" s="720"/>
      <c r="AJ1547" s="720"/>
      <c r="AK1547" s="720"/>
      <c r="AL1547" s="720"/>
      <c r="AM1547" s="720"/>
    </row>
    <row r="1548" spans="2:39" ht="12" customHeight="1" x14ac:dyDescent="0.3">
      <c r="B1548" s="153"/>
      <c r="C1548" s="721"/>
      <c r="D1548" s="719"/>
      <c r="E1548" s="948"/>
      <c r="F1548" s="949" t="s">
        <v>233</v>
      </c>
      <c r="G1548" s="949" t="s">
        <v>234</v>
      </c>
      <c r="H1548" s="949" t="s">
        <v>235</v>
      </c>
      <c r="I1548" s="949" t="s">
        <v>236</v>
      </c>
      <c r="J1548" s="949" t="s">
        <v>237</v>
      </c>
      <c r="K1548" s="949" t="s">
        <v>238</v>
      </c>
      <c r="L1548" s="949" t="s">
        <v>239</v>
      </c>
      <c r="M1548" s="949" t="s">
        <v>240</v>
      </c>
      <c r="N1548" s="949" t="s">
        <v>241</v>
      </c>
      <c r="O1548" s="949" t="s">
        <v>242</v>
      </c>
      <c r="P1548" s="949" t="s">
        <v>243</v>
      </c>
      <c r="Q1548" s="949" t="s">
        <v>244</v>
      </c>
      <c r="R1548" s="949" t="s">
        <v>245</v>
      </c>
      <c r="S1548" s="949" t="s">
        <v>246</v>
      </c>
      <c r="T1548" s="949" t="s">
        <v>247</v>
      </c>
      <c r="U1548" s="949" t="s">
        <v>248</v>
      </c>
      <c r="V1548" s="949" t="s">
        <v>249</v>
      </c>
      <c r="W1548" s="949" t="s">
        <v>250</v>
      </c>
      <c r="X1548" s="949" t="s">
        <v>251</v>
      </c>
      <c r="Y1548" s="949" t="s">
        <v>252</v>
      </c>
      <c r="Z1548" s="949" t="s">
        <v>253</v>
      </c>
      <c r="AA1548" s="949" t="s">
        <v>254</v>
      </c>
      <c r="AB1548" s="949" t="s">
        <v>255</v>
      </c>
      <c r="AC1548" s="949" t="s">
        <v>256</v>
      </c>
      <c r="AD1548" s="949" t="s">
        <v>257</v>
      </c>
      <c r="AE1548" s="949" t="s">
        <v>258</v>
      </c>
      <c r="AF1548" s="949" t="s">
        <v>259</v>
      </c>
      <c r="AG1548" s="949" t="s">
        <v>260</v>
      </c>
      <c r="AH1548" s="949" t="s">
        <v>261</v>
      </c>
      <c r="AI1548" s="949" t="s">
        <v>262</v>
      </c>
      <c r="AJ1548" s="949" t="s">
        <v>263</v>
      </c>
      <c r="AK1548" s="949" t="s">
        <v>264</v>
      </c>
      <c r="AL1548" s="949" t="s">
        <v>265</v>
      </c>
      <c r="AM1548" s="949" t="s">
        <v>266</v>
      </c>
    </row>
    <row r="1549" spans="2:39" ht="12" customHeight="1" x14ac:dyDescent="0.3">
      <c r="B1549" s="153"/>
      <c r="C1549" s="721"/>
      <c r="D1549" s="719"/>
      <c r="E1549" s="946" t="s">
        <v>5389</v>
      </c>
      <c r="F1549" s="947" t="s">
        <v>2961</v>
      </c>
      <c r="G1549" s="947" t="s">
        <v>2961</v>
      </c>
      <c r="H1549" s="947" t="s">
        <v>2961</v>
      </c>
      <c r="I1549" s="947" t="s">
        <v>2961</v>
      </c>
      <c r="J1549" s="947" t="s">
        <v>2961</v>
      </c>
      <c r="K1549" s="947" t="s">
        <v>2961</v>
      </c>
      <c r="L1549" s="947" t="s">
        <v>2961</v>
      </c>
      <c r="M1549" s="947" t="s">
        <v>2961</v>
      </c>
      <c r="N1549" s="947" t="s">
        <v>2961</v>
      </c>
      <c r="O1549" s="947" t="s">
        <v>2961</v>
      </c>
      <c r="P1549" s="947" t="s">
        <v>2961</v>
      </c>
      <c r="Q1549" s="947" t="s">
        <v>2961</v>
      </c>
      <c r="R1549" s="947" t="s">
        <v>2961</v>
      </c>
      <c r="S1549" s="947" t="s">
        <v>2961</v>
      </c>
      <c r="T1549" s="947" t="s">
        <v>2961</v>
      </c>
      <c r="U1549" s="947" t="s">
        <v>2961</v>
      </c>
      <c r="V1549" s="947" t="s">
        <v>2961</v>
      </c>
      <c r="W1549" s="947" t="s">
        <v>2961</v>
      </c>
      <c r="X1549" s="947" t="s">
        <v>2961</v>
      </c>
      <c r="Y1549" s="947" t="s">
        <v>2961</v>
      </c>
      <c r="Z1549" s="947" t="s">
        <v>2961</v>
      </c>
      <c r="AA1549" s="947" t="s">
        <v>2961</v>
      </c>
      <c r="AB1549" s="947" t="s">
        <v>2961</v>
      </c>
      <c r="AC1549" s="947" t="s">
        <v>2961</v>
      </c>
      <c r="AD1549" s="947" t="s">
        <v>2961</v>
      </c>
      <c r="AE1549" s="947" t="s">
        <v>2961</v>
      </c>
      <c r="AF1549" s="947" t="s">
        <v>2961</v>
      </c>
      <c r="AG1549" s="947" t="s">
        <v>2961</v>
      </c>
      <c r="AH1549" s="947" t="s">
        <v>2961</v>
      </c>
      <c r="AI1549" s="947" t="s">
        <v>2961</v>
      </c>
      <c r="AJ1549" s="947" t="s">
        <v>2961</v>
      </c>
      <c r="AK1549" s="947" t="s">
        <v>2961</v>
      </c>
      <c r="AL1549" s="947" t="s">
        <v>2961</v>
      </c>
      <c r="AM1549" s="947" t="s">
        <v>2961</v>
      </c>
    </row>
    <row r="1550" spans="2:39" ht="12" customHeight="1" x14ac:dyDescent="0.3">
      <c r="B1550" s="153"/>
      <c r="C1550" s="721"/>
      <c r="D1550" s="719"/>
      <c r="E1550" s="946" t="s">
        <v>5390</v>
      </c>
      <c r="F1550" s="947" t="s">
        <v>2961</v>
      </c>
      <c r="G1550" s="947" t="s">
        <v>2961</v>
      </c>
      <c r="H1550" s="947" t="s">
        <v>2961</v>
      </c>
      <c r="I1550" s="947" t="s">
        <v>2961</v>
      </c>
      <c r="J1550" s="947" t="s">
        <v>2961</v>
      </c>
      <c r="K1550" s="947" t="s">
        <v>2961</v>
      </c>
      <c r="L1550" s="947" t="s">
        <v>2961</v>
      </c>
      <c r="M1550" s="947" t="s">
        <v>2961</v>
      </c>
      <c r="N1550" s="947" t="s">
        <v>2961</v>
      </c>
      <c r="O1550" s="947" t="s">
        <v>2961</v>
      </c>
      <c r="P1550" s="947" t="s">
        <v>2961</v>
      </c>
      <c r="Q1550" s="947" t="s">
        <v>2961</v>
      </c>
      <c r="R1550" s="947" t="s">
        <v>2961</v>
      </c>
      <c r="S1550" s="947" t="s">
        <v>2961</v>
      </c>
      <c r="T1550" s="947" t="s">
        <v>2961</v>
      </c>
      <c r="U1550" s="947" t="s">
        <v>2961</v>
      </c>
      <c r="V1550" s="947" t="s">
        <v>2961</v>
      </c>
      <c r="W1550" s="947" t="s">
        <v>2961</v>
      </c>
      <c r="X1550" s="947" t="s">
        <v>2961</v>
      </c>
      <c r="Y1550" s="947" t="s">
        <v>2961</v>
      </c>
      <c r="Z1550" s="947" t="s">
        <v>2961</v>
      </c>
      <c r="AA1550" s="947" t="s">
        <v>2961</v>
      </c>
      <c r="AB1550" s="947" t="s">
        <v>2961</v>
      </c>
      <c r="AC1550" s="947" t="s">
        <v>2961</v>
      </c>
      <c r="AD1550" s="947" t="s">
        <v>2961</v>
      </c>
      <c r="AE1550" s="947" t="s">
        <v>2961</v>
      </c>
      <c r="AF1550" s="947" t="s">
        <v>2961</v>
      </c>
      <c r="AG1550" s="947" t="s">
        <v>2961</v>
      </c>
      <c r="AH1550" s="947" t="s">
        <v>2961</v>
      </c>
      <c r="AI1550" s="947" t="s">
        <v>2961</v>
      </c>
      <c r="AJ1550" s="947" t="s">
        <v>2961</v>
      </c>
      <c r="AK1550" s="947" t="s">
        <v>2961</v>
      </c>
      <c r="AL1550" s="947" t="s">
        <v>2961</v>
      </c>
      <c r="AM1550" s="947" t="s">
        <v>2961</v>
      </c>
    </row>
    <row r="1551" spans="2:39" ht="12" customHeight="1" x14ac:dyDescent="0.3">
      <c r="B1551" s="153"/>
      <c r="C1551" s="721"/>
      <c r="D1551" s="719"/>
      <c r="E1551" s="946" t="s">
        <v>5391</v>
      </c>
      <c r="F1551" s="947" t="s">
        <v>2961</v>
      </c>
      <c r="G1551" s="947" t="s">
        <v>2961</v>
      </c>
      <c r="H1551" s="947" t="s">
        <v>2961</v>
      </c>
      <c r="I1551" s="947" t="s">
        <v>2961</v>
      </c>
      <c r="J1551" s="947" t="s">
        <v>2961</v>
      </c>
      <c r="K1551" s="947" t="s">
        <v>2961</v>
      </c>
      <c r="L1551" s="947" t="s">
        <v>2961</v>
      </c>
      <c r="M1551" s="947" t="s">
        <v>2961</v>
      </c>
      <c r="N1551" s="947" t="s">
        <v>2961</v>
      </c>
      <c r="O1551" s="947" t="s">
        <v>2961</v>
      </c>
      <c r="P1551" s="947" t="s">
        <v>2961</v>
      </c>
      <c r="Q1551" s="947" t="s">
        <v>2961</v>
      </c>
      <c r="R1551" s="947" t="s">
        <v>2961</v>
      </c>
      <c r="S1551" s="947" t="s">
        <v>2961</v>
      </c>
      <c r="T1551" s="947" t="s">
        <v>2961</v>
      </c>
      <c r="U1551" s="947" t="s">
        <v>2961</v>
      </c>
      <c r="V1551" s="947" t="s">
        <v>2961</v>
      </c>
      <c r="W1551" s="947" t="s">
        <v>2961</v>
      </c>
      <c r="X1551" s="947" t="s">
        <v>2961</v>
      </c>
      <c r="Y1551" s="947" t="s">
        <v>2961</v>
      </c>
      <c r="Z1551" s="947" t="s">
        <v>2961</v>
      </c>
      <c r="AA1551" s="947" t="s">
        <v>2961</v>
      </c>
      <c r="AB1551" s="947" t="s">
        <v>2961</v>
      </c>
      <c r="AC1551" s="947" t="s">
        <v>2961</v>
      </c>
      <c r="AD1551" s="947" t="s">
        <v>2961</v>
      </c>
      <c r="AE1551" s="947" t="s">
        <v>2961</v>
      </c>
      <c r="AF1551" s="947" t="s">
        <v>2961</v>
      </c>
      <c r="AG1551" s="947" t="s">
        <v>2961</v>
      </c>
      <c r="AH1551" s="947" t="s">
        <v>2961</v>
      </c>
      <c r="AI1551" s="947" t="s">
        <v>2961</v>
      </c>
      <c r="AJ1551" s="947" t="s">
        <v>2961</v>
      </c>
      <c r="AK1551" s="947" t="s">
        <v>2961</v>
      </c>
      <c r="AL1551" s="947" t="s">
        <v>2961</v>
      </c>
      <c r="AM1551" s="947" t="s">
        <v>2961</v>
      </c>
    </row>
    <row r="1552" spans="2:39" ht="12" customHeight="1" x14ac:dyDescent="0.3">
      <c r="B1552" s="153"/>
      <c r="C1552" s="721"/>
      <c r="D1552" s="719"/>
      <c r="E1552" s="946" t="s">
        <v>5392</v>
      </c>
      <c r="F1552" s="947" t="s">
        <v>2961</v>
      </c>
      <c r="G1552" s="947" t="s">
        <v>2961</v>
      </c>
      <c r="H1552" s="947" t="s">
        <v>2961</v>
      </c>
      <c r="I1552" s="947" t="s">
        <v>2961</v>
      </c>
      <c r="J1552" s="947" t="s">
        <v>2961</v>
      </c>
      <c r="K1552" s="947" t="s">
        <v>2961</v>
      </c>
      <c r="L1552" s="947" t="s">
        <v>2961</v>
      </c>
      <c r="M1552" s="947" t="s">
        <v>2961</v>
      </c>
      <c r="N1552" s="947" t="s">
        <v>2961</v>
      </c>
      <c r="O1552" s="947" t="s">
        <v>2961</v>
      </c>
      <c r="P1552" s="947" t="s">
        <v>2961</v>
      </c>
      <c r="Q1552" s="947" t="s">
        <v>2961</v>
      </c>
      <c r="R1552" s="947" t="s">
        <v>2961</v>
      </c>
      <c r="S1552" s="947" t="s">
        <v>2961</v>
      </c>
      <c r="T1552" s="947" t="s">
        <v>2961</v>
      </c>
      <c r="U1552" s="947" t="s">
        <v>2961</v>
      </c>
      <c r="V1552" s="947" t="s">
        <v>2961</v>
      </c>
      <c r="W1552" s="947" t="s">
        <v>2961</v>
      </c>
      <c r="X1552" s="947" t="s">
        <v>2961</v>
      </c>
      <c r="Y1552" s="947" t="s">
        <v>2961</v>
      </c>
      <c r="Z1552" s="947" t="s">
        <v>2961</v>
      </c>
      <c r="AA1552" s="947" t="s">
        <v>2961</v>
      </c>
      <c r="AB1552" s="947" t="s">
        <v>2961</v>
      </c>
      <c r="AC1552" s="947" t="s">
        <v>2961</v>
      </c>
      <c r="AD1552" s="947" t="s">
        <v>2961</v>
      </c>
      <c r="AE1552" s="947" t="s">
        <v>2961</v>
      </c>
      <c r="AF1552" s="947" t="s">
        <v>2961</v>
      </c>
      <c r="AG1552" s="947" t="s">
        <v>2961</v>
      </c>
      <c r="AH1552" s="947" t="s">
        <v>2961</v>
      </c>
      <c r="AI1552" s="947" t="s">
        <v>2961</v>
      </c>
      <c r="AJ1552" s="947" t="s">
        <v>2961</v>
      </c>
      <c r="AK1552" s="947" t="s">
        <v>2961</v>
      </c>
      <c r="AL1552" s="947" t="s">
        <v>2961</v>
      </c>
      <c r="AM1552" s="947" t="s">
        <v>2961</v>
      </c>
    </row>
    <row r="1553" spans="2:39" ht="12" customHeight="1" x14ac:dyDescent="0.3">
      <c r="B1553" s="153"/>
      <c r="C1553" s="721"/>
      <c r="D1553" s="719"/>
      <c r="E1553" s="946" t="s">
        <v>3140</v>
      </c>
      <c r="F1553" s="947" t="s">
        <v>2961</v>
      </c>
      <c r="G1553" s="947" t="s">
        <v>2961</v>
      </c>
      <c r="H1553" s="947" t="s">
        <v>2961</v>
      </c>
      <c r="I1553" s="947" t="s">
        <v>2961</v>
      </c>
      <c r="J1553" s="947" t="s">
        <v>2961</v>
      </c>
      <c r="K1553" s="947" t="s">
        <v>2961</v>
      </c>
      <c r="L1553" s="947" t="s">
        <v>2961</v>
      </c>
      <c r="M1553" s="947" t="s">
        <v>2961</v>
      </c>
      <c r="N1553" s="947" t="s">
        <v>2961</v>
      </c>
      <c r="O1553" s="947" t="s">
        <v>2961</v>
      </c>
      <c r="P1553" s="947" t="s">
        <v>2961</v>
      </c>
      <c r="Q1553" s="947" t="s">
        <v>2961</v>
      </c>
      <c r="R1553" s="947" t="s">
        <v>2961</v>
      </c>
      <c r="S1553" s="947" t="s">
        <v>2961</v>
      </c>
      <c r="T1553" s="947" t="s">
        <v>2961</v>
      </c>
      <c r="U1553" s="947" t="s">
        <v>2961</v>
      </c>
      <c r="V1553" s="947" t="s">
        <v>2961</v>
      </c>
      <c r="W1553" s="947" t="s">
        <v>2961</v>
      </c>
      <c r="X1553" s="947" t="s">
        <v>2961</v>
      </c>
      <c r="Y1553" s="947" t="s">
        <v>2961</v>
      </c>
      <c r="Z1553" s="947" t="s">
        <v>2961</v>
      </c>
      <c r="AA1553" s="947" t="s">
        <v>2961</v>
      </c>
      <c r="AB1553" s="947" t="s">
        <v>2961</v>
      </c>
      <c r="AC1553" s="947" t="s">
        <v>2961</v>
      </c>
      <c r="AD1553" s="947" t="s">
        <v>2961</v>
      </c>
      <c r="AE1553" s="947" t="s">
        <v>2961</v>
      </c>
      <c r="AF1553" s="947" t="s">
        <v>2961</v>
      </c>
      <c r="AG1553" s="947" t="s">
        <v>2961</v>
      </c>
      <c r="AH1553" s="947" t="s">
        <v>2961</v>
      </c>
      <c r="AI1553" s="947" t="s">
        <v>2961</v>
      </c>
      <c r="AJ1553" s="947" t="s">
        <v>2961</v>
      </c>
      <c r="AK1553" s="947" t="s">
        <v>2961</v>
      </c>
      <c r="AL1553" s="947" t="s">
        <v>2961</v>
      </c>
      <c r="AM1553" s="947" t="s">
        <v>2961</v>
      </c>
    </row>
    <row r="1554" spans="2:39" ht="12" customHeight="1" x14ac:dyDescent="0.3">
      <c r="B1554" s="153"/>
      <c r="C1554" s="721"/>
      <c r="D1554" s="719"/>
      <c r="E1554" s="946" t="s">
        <v>5393</v>
      </c>
      <c r="F1554" s="947" t="s">
        <v>2961</v>
      </c>
      <c r="G1554" s="947" t="s">
        <v>2961</v>
      </c>
      <c r="H1554" s="947" t="s">
        <v>2961</v>
      </c>
      <c r="I1554" s="947" t="s">
        <v>2961</v>
      </c>
      <c r="J1554" s="947" t="s">
        <v>2961</v>
      </c>
      <c r="K1554" s="947" t="s">
        <v>2961</v>
      </c>
      <c r="L1554" s="947" t="s">
        <v>2961</v>
      </c>
      <c r="M1554" s="947" t="s">
        <v>2961</v>
      </c>
      <c r="N1554" s="947" t="s">
        <v>2961</v>
      </c>
      <c r="O1554" s="947" t="s">
        <v>2961</v>
      </c>
      <c r="P1554" s="947" t="s">
        <v>2961</v>
      </c>
      <c r="Q1554" s="947" t="s">
        <v>2961</v>
      </c>
      <c r="R1554" s="947" t="s">
        <v>2961</v>
      </c>
      <c r="S1554" s="947" t="s">
        <v>2961</v>
      </c>
      <c r="T1554" s="947" t="s">
        <v>2961</v>
      </c>
      <c r="U1554" s="947" t="s">
        <v>2961</v>
      </c>
      <c r="V1554" s="947" t="s">
        <v>2961</v>
      </c>
      <c r="W1554" s="947" t="s">
        <v>2961</v>
      </c>
      <c r="X1554" s="947" t="s">
        <v>2961</v>
      </c>
      <c r="Y1554" s="947" t="s">
        <v>2961</v>
      </c>
      <c r="Z1554" s="947" t="s">
        <v>2961</v>
      </c>
      <c r="AA1554" s="947" t="s">
        <v>2961</v>
      </c>
      <c r="AB1554" s="947" t="s">
        <v>2961</v>
      </c>
      <c r="AC1554" s="947" t="s">
        <v>2961</v>
      </c>
      <c r="AD1554" s="947" t="s">
        <v>2961</v>
      </c>
      <c r="AE1554" s="947" t="s">
        <v>2961</v>
      </c>
      <c r="AF1554" s="947" t="s">
        <v>2961</v>
      </c>
      <c r="AG1554" s="947" t="s">
        <v>2961</v>
      </c>
      <c r="AH1554" s="947" t="s">
        <v>2961</v>
      </c>
      <c r="AI1554" s="947" t="s">
        <v>2961</v>
      </c>
      <c r="AJ1554" s="947" t="s">
        <v>2961</v>
      </c>
      <c r="AK1554" s="947" t="s">
        <v>2961</v>
      </c>
      <c r="AL1554" s="947" t="s">
        <v>2961</v>
      </c>
      <c r="AM1554" s="947" t="s">
        <v>2961</v>
      </c>
    </row>
    <row r="1555" spans="2:39" ht="12" customHeight="1" x14ac:dyDescent="0.3">
      <c r="B1555" s="153"/>
      <c r="C1555" s="721"/>
      <c r="D1555" s="719"/>
      <c r="E1555" s="946" t="s">
        <v>5394</v>
      </c>
      <c r="F1555" s="947" t="s">
        <v>2961</v>
      </c>
      <c r="G1555" s="947" t="s">
        <v>2961</v>
      </c>
      <c r="H1555" s="947" t="s">
        <v>2961</v>
      </c>
      <c r="I1555" s="947" t="s">
        <v>2961</v>
      </c>
      <c r="J1555" s="947" t="s">
        <v>2961</v>
      </c>
      <c r="K1555" s="947" t="s">
        <v>2961</v>
      </c>
      <c r="L1555" s="947" t="s">
        <v>2961</v>
      </c>
      <c r="M1555" s="947" t="s">
        <v>2961</v>
      </c>
      <c r="N1555" s="947" t="s">
        <v>2961</v>
      </c>
      <c r="O1555" s="947" t="s">
        <v>2961</v>
      </c>
      <c r="P1555" s="947" t="s">
        <v>2961</v>
      </c>
      <c r="Q1555" s="947" t="s">
        <v>2961</v>
      </c>
      <c r="R1555" s="947" t="s">
        <v>2961</v>
      </c>
      <c r="S1555" s="947" t="s">
        <v>2961</v>
      </c>
      <c r="T1555" s="947" t="s">
        <v>2961</v>
      </c>
      <c r="U1555" s="947" t="s">
        <v>2961</v>
      </c>
      <c r="V1555" s="947" t="s">
        <v>2961</v>
      </c>
      <c r="W1555" s="947" t="s">
        <v>2961</v>
      </c>
      <c r="X1555" s="947" t="s">
        <v>2961</v>
      </c>
      <c r="Y1555" s="947" t="s">
        <v>2961</v>
      </c>
      <c r="Z1555" s="947" t="s">
        <v>2961</v>
      </c>
      <c r="AA1555" s="947" t="s">
        <v>2961</v>
      </c>
      <c r="AB1555" s="947" t="s">
        <v>2961</v>
      </c>
      <c r="AC1555" s="947" t="s">
        <v>2961</v>
      </c>
      <c r="AD1555" s="947" t="s">
        <v>2961</v>
      </c>
      <c r="AE1555" s="947" t="s">
        <v>2961</v>
      </c>
      <c r="AF1555" s="947" t="s">
        <v>2961</v>
      </c>
      <c r="AG1555" s="947" t="s">
        <v>2961</v>
      </c>
      <c r="AH1555" s="947" t="s">
        <v>2961</v>
      </c>
      <c r="AI1555" s="947" t="s">
        <v>2961</v>
      </c>
      <c r="AJ1555" s="947" t="s">
        <v>2961</v>
      </c>
      <c r="AK1555" s="947" t="s">
        <v>2961</v>
      </c>
      <c r="AL1555" s="947" t="s">
        <v>2961</v>
      </c>
      <c r="AM1555" s="947" t="s">
        <v>2961</v>
      </c>
    </row>
    <row r="1556" spans="2:39" ht="12" customHeight="1" x14ac:dyDescent="0.3">
      <c r="B1556" s="153"/>
      <c r="C1556" s="721"/>
      <c r="D1556" s="719"/>
      <c r="E1556" s="946" t="s">
        <v>5395</v>
      </c>
      <c r="F1556" s="947" t="s">
        <v>2961</v>
      </c>
      <c r="G1556" s="947" t="s">
        <v>2961</v>
      </c>
      <c r="H1556" s="947" t="s">
        <v>2961</v>
      </c>
      <c r="I1556" s="947" t="s">
        <v>2961</v>
      </c>
      <c r="J1556" s="947" t="s">
        <v>2961</v>
      </c>
      <c r="K1556" s="947" t="s">
        <v>2961</v>
      </c>
      <c r="L1556" s="947" t="s">
        <v>2961</v>
      </c>
      <c r="M1556" s="947" t="s">
        <v>2961</v>
      </c>
      <c r="N1556" s="947" t="s">
        <v>2961</v>
      </c>
      <c r="O1556" s="947" t="s">
        <v>2961</v>
      </c>
      <c r="P1556" s="947" t="s">
        <v>2961</v>
      </c>
      <c r="Q1556" s="947" t="s">
        <v>2961</v>
      </c>
      <c r="R1556" s="947" t="s">
        <v>2961</v>
      </c>
      <c r="S1556" s="947" t="s">
        <v>2961</v>
      </c>
      <c r="T1556" s="947" t="s">
        <v>2961</v>
      </c>
      <c r="U1556" s="947" t="s">
        <v>2961</v>
      </c>
      <c r="V1556" s="947" t="s">
        <v>2961</v>
      </c>
      <c r="W1556" s="947" t="s">
        <v>2961</v>
      </c>
      <c r="X1556" s="947" t="s">
        <v>2961</v>
      </c>
      <c r="Y1556" s="947" t="s">
        <v>2961</v>
      </c>
      <c r="Z1556" s="947" t="s">
        <v>2961</v>
      </c>
      <c r="AA1556" s="947" t="s">
        <v>2961</v>
      </c>
      <c r="AB1556" s="947" t="s">
        <v>2961</v>
      </c>
      <c r="AC1556" s="947" t="s">
        <v>2961</v>
      </c>
      <c r="AD1556" s="947" t="s">
        <v>2961</v>
      </c>
      <c r="AE1556" s="947" t="s">
        <v>2961</v>
      </c>
      <c r="AF1556" s="947" t="s">
        <v>2961</v>
      </c>
      <c r="AG1556" s="947" t="s">
        <v>2961</v>
      </c>
      <c r="AH1556" s="947" t="s">
        <v>2961</v>
      </c>
      <c r="AI1556" s="947" t="s">
        <v>2961</v>
      </c>
      <c r="AJ1556" s="947" t="s">
        <v>2961</v>
      </c>
      <c r="AK1556" s="947" t="s">
        <v>2961</v>
      </c>
      <c r="AL1556" s="947" t="s">
        <v>2961</v>
      </c>
      <c r="AM1556" s="947" t="s">
        <v>2961</v>
      </c>
    </row>
    <row r="1557" spans="2:39" ht="12" customHeight="1" x14ac:dyDescent="0.3">
      <c r="B1557" s="153"/>
      <c r="C1557" s="721"/>
      <c r="D1557" s="719"/>
      <c r="E1557" s="946" t="s">
        <v>5396</v>
      </c>
      <c r="F1557" s="947" t="s">
        <v>2961</v>
      </c>
      <c r="G1557" s="947" t="s">
        <v>2961</v>
      </c>
      <c r="H1557" s="947" t="s">
        <v>2961</v>
      </c>
      <c r="I1557" s="947" t="s">
        <v>2961</v>
      </c>
      <c r="J1557" s="947" t="s">
        <v>2961</v>
      </c>
      <c r="K1557" s="947" t="s">
        <v>2961</v>
      </c>
      <c r="L1557" s="947" t="s">
        <v>2961</v>
      </c>
      <c r="M1557" s="947" t="s">
        <v>2961</v>
      </c>
      <c r="N1557" s="947" t="s">
        <v>2961</v>
      </c>
      <c r="O1557" s="947" t="s">
        <v>2961</v>
      </c>
      <c r="P1557" s="947" t="s">
        <v>2961</v>
      </c>
      <c r="Q1557" s="947" t="s">
        <v>2961</v>
      </c>
      <c r="R1557" s="947" t="s">
        <v>2961</v>
      </c>
      <c r="S1557" s="947" t="s">
        <v>2961</v>
      </c>
      <c r="T1557" s="947" t="s">
        <v>2961</v>
      </c>
      <c r="U1557" s="947" t="s">
        <v>2961</v>
      </c>
      <c r="V1557" s="947" t="s">
        <v>2961</v>
      </c>
      <c r="W1557" s="947" t="s">
        <v>2961</v>
      </c>
      <c r="X1557" s="947" t="s">
        <v>2961</v>
      </c>
      <c r="Y1557" s="947" t="s">
        <v>2961</v>
      </c>
      <c r="Z1557" s="947" t="s">
        <v>2961</v>
      </c>
      <c r="AA1557" s="947" t="s">
        <v>2961</v>
      </c>
      <c r="AB1557" s="947" t="s">
        <v>2961</v>
      </c>
      <c r="AC1557" s="947" t="s">
        <v>2961</v>
      </c>
      <c r="AD1557" s="947" t="s">
        <v>2961</v>
      </c>
      <c r="AE1557" s="947" t="s">
        <v>2961</v>
      </c>
      <c r="AF1557" s="947" t="s">
        <v>2961</v>
      </c>
      <c r="AG1557" s="947" t="s">
        <v>2961</v>
      </c>
      <c r="AH1557" s="947" t="s">
        <v>2961</v>
      </c>
      <c r="AI1557" s="947" t="s">
        <v>2961</v>
      </c>
      <c r="AJ1557" s="947" t="s">
        <v>2961</v>
      </c>
      <c r="AK1557" s="947" t="s">
        <v>2961</v>
      </c>
      <c r="AL1557" s="947" t="s">
        <v>2961</v>
      </c>
      <c r="AM1557" s="947" t="s">
        <v>2961</v>
      </c>
    </row>
    <row r="1558" spans="2:39" ht="12" customHeight="1" x14ac:dyDescent="0.3">
      <c r="B1558" s="153"/>
      <c r="C1558" s="721"/>
      <c r="D1558" s="719"/>
      <c r="E1558" s="946" t="s">
        <v>5397</v>
      </c>
      <c r="F1558" s="947" t="s">
        <v>2961</v>
      </c>
      <c r="G1558" s="947" t="s">
        <v>2961</v>
      </c>
      <c r="H1558" s="947" t="s">
        <v>2961</v>
      </c>
      <c r="I1558" s="947" t="s">
        <v>2961</v>
      </c>
      <c r="J1558" s="947" t="s">
        <v>2961</v>
      </c>
      <c r="K1558" s="947" t="s">
        <v>2961</v>
      </c>
      <c r="L1558" s="947" t="s">
        <v>2961</v>
      </c>
      <c r="M1558" s="947" t="s">
        <v>2961</v>
      </c>
      <c r="N1558" s="947" t="s">
        <v>2961</v>
      </c>
      <c r="O1558" s="947" t="s">
        <v>2961</v>
      </c>
      <c r="P1558" s="947" t="s">
        <v>2961</v>
      </c>
      <c r="Q1558" s="947" t="s">
        <v>2961</v>
      </c>
      <c r="R1558" s="947" t="s">
        <v>2961</v>
      </c>
      <c r="S1558" s="947" t="s">
        <v>2961</v>
      </c>
      <c r="T1558" s="947" t="s">
        <v>2961</v>
      </c>
      <c r="U1558" s="947" t="s">
        <v>2961</v>
      </c>
      <c r="V1558" s="947" t="s">
        <v>2961</v>
      </c>
      <c r="W1558" s="947" t="s">
        <v>2961</v>
      </c>
      <c r="X1558" s="947" t="s">
        <v>2961</v>
      </c>
      <c r="Y1558" s="947" t="s">
        <v>2961</v>
      </c>
      <c r="Z1558" s="947" t="s">
        <v>2961</v>
      </c>
      <c r="AA1558" s="947" t="s">
        <v>2961</v>
      </c>
      <c r="AB1558" s="947" t="s">
        <v>2961</v>
      </c>
      <c r="AC1558" s="947" t="s">
        <v>2961</v>
      </c>
      <c r="AD1558" s="947" t="s">
        <v>2961</v>
      </c>
      <c r="AE1558" s="947" t="s">
        <v>2961</v>
      </c>
      <c r="AF1558" s="947" t="s">
        <v>2961</v>
      </c>
      <c r="AG1558" s="947" t="s">
        <v>2961</v>
      </c>
      <c r="AH1558" s="947" t="s">
        <v>2961</v>
      </c>
      <c r="AI1558" s="947" t="s">
        <v>2961</v>
      </c>
      <c r="AJ1558" s="947" t="s">
        <v>2961</v>
      </c>
      <c r="AK1558" s="947" t="s">
        <v>2961</v>
      </c>
      <c r="AL1558" s="947" t="s">
        <v>2961</v>
      </c>
      <c r="AM1558" s="947" t="s">
        <v>2961</v>
      </c>
    </row>
    <row r="1559" spans="2:39" ht="12" customHeight="1" x14ac:dyDescent="0.3">
      <c r="B1559" s="153"/>
      <c r="C1559" s="721"/>
      <c r="D1559" s="719"/>
      <c r="E1559" s="707"/>
      <c r="F1559" s="720"/>
      <c r="G1559" s="720"/>
      <c r="H1559" s="720"/>
      <c r="I1559" s="720"/>
      <c r="J1559" s="720"/>
      <c r="K1559" s="720"/>
      <c r="L1559" s="720"/>
      <c r="M1559" s="720"/>
      <c r="N1559" s="720"/>
      <c r="O1559" s="720"/>
      <c r="P1559" s="720"/>
      <c r="Q1559" s="720"/>
      <c r="R1559" s="720"/>
      <c r="S1559" s="720"/>
      <c r="T1559" s="720"/>
      <c r="U1559" s="720"/>
      <c r="V1559" s="720"/>
      <c r="W1559" s="720"/>
      <c r="X1559" s="720"/>
      <c r="Y1559" s="720"/>
      <c r="Z1559" s="720"/>
      <c r="AA1559" s="720"/>
      <c r="AB1559" s="720"/>
      <c r="AC1559" s="720"/>
      <c r="AD1559" s="720"/>
      <c r="AE1559" s="720"/>
      <c r="AF1559" s="720"/>
      <c r="AG1559" s="720"/>
      <c r="AH1559" s="720"/>
      <c r="AI1559" s="720"/>
      <c r="AJ1559" s="720"/>
      <c r="AK1559" s="720"/>
      <c r="AL1559" s="720"/>
      <c r="AM1559" s="720"/>
    </row>
    <row r="1560" spans="2:39" ht="12" customHeight="1" x14ac:dyDescent="0.3">
      <c r="B1560" s="51" t="s">
        <v>5385</v>
      </c>
      <c r="C1560" s="721"/>
      <c r="D1560" s="719"/>
      <c r="E1560" s="707"/>
      <c r="F1560" s="720"/>
      <c r="G1560" s="720"/>
      <c r="H1560" s="720"/>
      <c r="I1560" s="720"/>
      <c r="J1560" s="720"/>
      <c r="K1560" s="720"/>
      <c r="L1560" s="720"/>
      <c r="M1560" s="720"/>
      <c r="N1560" s="720"/>
      <c r="O1560" s="720"/>
      <c r="P1560" s="720"/>
      <c r="Q1560" s="720"/>
      <c r="R1560" s="720"/>
      <c r="S1560" s="720"/>
      <c r="T1560" s="720"/>
      <c r="U1560" s="720"/>
      <c r="V1560" s="720"/>
      <c r="W1560" s="720"/>
      <c r="X1560" s="720"/>
      <c r="Y1560" s="720"/>
      <c r="Z1560" s="720"/>
      <c r="AA1560" s="720"/>
      <c r="AB1560" s="720"/>
      <c r="AC1560" s="720"/>
      <c r="AD1560" s="720"/>
      <c r="AE1560" s="720"/>
      <c r="AF1560" s="720"/>
      <c r="AG1560" s="720"/>
      <c r="AH1560" s="720"/>
      <c r="AI1560" s="720"/>
      <c r="AJ1560" s="720"/>
      <c r="AK1560" s="720"/>
      <c r="AL1560" s="720"/>
      <c r="AM1560" s="720"/>
    </row>
    <row r="1561" spans="2:39" ht="12" customHeight="1" outlineLevel="1" x14ac:dyDescent="0.3">
      <c r="B1561" s="153"/>
      <c r="C1561" s="721"/>
      <c r="D1561" s="719"/>
      <c r="E1561" s="490"/>
      <c r="F1561" s="499" t="s">
        <v>233</v>
      </c>
      <c r="G1561" s="499" t="s">
        <v>234</v>
      </c>
      <c r="H1561" s="499" t="s">
        <v>235</v>
      </c>
      <c r="I1561" s="499" t="s">
        <v>236</v>
      </c>
      <c r="J1561" s="499" t="s">
        <v>237</v>
      </c>
      <c r="K1561" s="499" t="s">
        <v>238</v>
      </c>
      <c r="L1561" s="499" t="s">
        <v>239</v>
      </c>
      <c r="M1561" s="499" t="s">
        <v>240</v>
      </c>
      <c r="N1561" s="499" t="s">
        <v>241</v>
      </c>
      <c r="O1561" s="499" t="s">
        <v>242</v>
      </c>
      <c r="P1561" s="499" t="s">
        <v>243</v>
      </c>
      <c r="Q1561" s="499" t="s">
        <v>244</v>
      </c>
      <c r="R1561" s="499" t="s">
        <v>245</v>
      </c>
      <c r="S1561" s="499" t="s">
        <v>246</v>
      </c>
      <c r="T1561" s="499" t="s">
        <v>247</v>
      </c>
      <c r="U1561" s="499" t="s">
        <v>248</v>
      </c>
      <c r="V1561" s="499" t="s">
        <v>249</v>
      </c>
      <c r="W1561" s="499" t="s">
        <v>250</v>
      </c>
      <c r="X1561" s="499" t="s">
        <v>251</v>
      </c>
      <c r="Y1561" s="499" t="s">
        <v>252</v>
      </c>
      <c r="Z1561" s="499" t="s">
        <v>253</v>
      </c>
      <c r="AA1561" s="499" t="s">
        <v>254</v>
      </c>
      <c r="AB1561" s="499" t="s">
        <v>255</v>
      </c>
      <c r="AC1561" s="499" t="s">
        <v>256</v>
      </c>
      <c r="AD1561" s="499" t="s">
        <v>257</v>
      </c>
      <c r="AE1561" s="499" t="s">
        <v>258</v>
      </c>
      <c r="AF1561" s="499" t="s">
        <v>259</v>
      </c>
      <c r="AG1561" s="499" t="s">
        <v>260</v>
      </c>
      <c r="AH1561" s="499" t="s">
        <v>261</v>
      </c>
      <c r="AI1561" s="499" t="s">
        <v>262</v>
      </c>
      <c r="AJ1561" s="499" t="s">
        <v>263</v>
      </c>
      <c r="AK1561" s="499" t="s">
        <v>264</v>
      </c>
      <c r="AL1561" s="499" t="s">
        <v>265</v>
      </c>
      <c r="AM1561" s="499" t="s">
        <v>266</v>
      </c>
    </row>
    <row r="1562" spans="2:39" ht="12" customHeight="1" outlineLevel="1" x14ac:dyDescent="0.3">
      <c r="B1562" s="153"/>
      <c r="C1562" s="721"/>
      <c r="D1562" s="719"/>
      <c r="E1562" s="490" t="s">
        <v>4475</v>
      </c>
      <c r="F1562" s="500" t="s">
        <v>2961</v>
      </c>
      <c r="G1562" s="500" t="s">
        <v>2961</v>
      </c>
      <c r="H1562" s="500" t="s">
        <v>2961</v>
      </c>
      <c r="I1562" s="500" t="s">
        <v>2961</v>
      </c>
      <c r="J1562" s="500" t="s">
        <v>2961</v>
      </c>
      <c r="K1562" s="500" t="s">
        <v>2961</v>
      </c>
      <c r="L1562" s="500" t="s">
        <v>2961</v>
      </c>
      <c r="M1562" s="500" t="s">
        <v>2961</v>
      </c>
      <c r="N1562" s="500" t="s">
        <v>2961</v>
      </c>
      <c r="O1562" s="500" t="s">
        <v>2961</v>
      </c>
      <c r="P1562" s="500" t="s">
        <v>2961</v>
      </c>
      <c r="Q1562" s="500" t="s">
        <v>2961</v>
      </c>
      <c r="R1562" s="500" t="s">
        <v>2961</v>
      </c>
      <c r="S1562" s="500" t="s">
        <v>2961</v>
      </c>
      <c r="T1562" s="500" t="s">
        <v>2961</v>
      </c>
      <c r="U1562" s="500" t="s">
        <v>2961</v>
      </c>
      <c r="V1562" s="500" t="s">
        <v>2961</v>
      </c>
      <c r="W1562" s="500" t="s">
        <v>2961</v>
      </c>
      <c r="X1562" s="500" t="s">
        <v>2961</v>
      </c>
      <c r="Y1562" s="500" t="s">
        <v>2961</v>
      </c>
      <c r="Z1562" s="500" t="s">
        <v>2961</v>
      </c>
      <c r="AA1562" s="500" t="s">
        <v>2961</v>
      </c>
      <c r="AB1562" s="500" t="s">
        <v>2961</v>
      </c>
      <c r="AC1562" s="500" t="s">
        <v>2961</v>
      </c>
      <c r="AD1562" s="500" t="s">
        <v>2961</v>
      </c>
      <c r="AE1562" s="500" t="s">
        <v>2961</v>
      </c>
      <c r="AF1562" s="500" t="s">
        <v>2961</v>
      </c>
      <c r="AG1562" s="500" t="s">
        <v>2961</v>
      </c>
      <c r="AH1562" s="500" t="s">
        <v>2961</v>
      </c>
      <c r="AI1562" s="500" t="s">
        <v>2961</v>
      </c>
      <c r="AJ1562" s="500" t="s">
        <v>2961</v>
      </c>
      <c r="AK1562" s="500" t="s">
        <v>2961</v>
      </c>
      <c r="AL1562" s="500" t="s">
        <v>2961</v>
      </c>
      <c r="AM1562" s="500" t="s">
        <v>2961</v>
      </c>
    </row>
    <row r="1563" spans="2:39" ht="12" customHeight="1" x14ac:dyDescent="0.3">
      <c r="B1563" s="153"/>
      <c r="C1563" s="721"/>
      <c r="D1563" s="719"/>
      <c r="E1563" s="707"/>
      <c r="F1563" s="720"/>
      <c r="G1563" s="720"/>
      <c r="H1563" s="720"/>
      <c r="I1563" s="720"/>
      <c r="J1563" s="720"/>
      <c r="K1563" s="720"/>
      <c r="L1563" s="720"/>
      <c r="M1563" s="720"/>
      <c r="N1563" s="720"/>
      <c r="O1563" s="720"/>
      <c r="P1563" s="720"/>
      <c r="Q1563" s="720"/>
      <c r="R1563" s="720"/>
      <c r="S1563" s="720"/>
      <c r="T1563" s="720"/>
      <c r="U1563" s="720"/>
      <c r="V1563" s="720"/>
      <c r="W1563" s="720"/>
      <c r="X1563" s="720"/>
      <c r="Y1563" s="720"/>
      <c r="Z1563" s="720"/>
      <c r="AA1563" s="720"/>
      <c r="AB1563" s="720"/>
      <c r="AC1563" s="720"/>
      <c r="AD1563" s="720"/>
      <c r="AE1563" s="720"/>
      <c r="AF1563" s="720"/>
      <c r="AG1563" s="720"/>
      <c r="AH1563" s="720"/>
      <c r="AI1563" s="720"/>
      <c r="AJ1563" s="720"/>
      <c r="AK1563" s="720"/>
      <c r="AL1563" s="720"/>
      <c r="AM1563" s="720"/>
    </row>
    <row r="1564" spans="2:39" ht="12" customHeight="1" x14ac:dyDescent="0.3">
      <c r="B1564" s="299" t="s">
        <v>3017</v>
      </c>
      <c r="C1564" s="721"/>
      <c r="D1564" s="719"/>
      <c r="E1564" s="707"/>
      <c r="F1564" s="720"/>
      <c r="G1564" s="720"/>
      <c r="H1564" s="720"/>
      <c r="I1564" s="720"/>
      <c r="J1564" s="720"/>
      <c r="K1564" s="720"/>
      <c r="L1564" s="720"/>
      <c r="M1564" s="720"/>
      <c r="N1564" s="720"/>
      <c r="O1564" s="720"/>
      <c r="P1564" s="720"/>
      <c r="Q1564" s="720"/>
      <c r="R1564" s="720"/>
      <c r="S1564" s="720"/>
      <c r="T1564" s="720"/>
      <c r="U1564" s="720"/>
      <c r="V1564" s="720"/>
      <c r="W1564" s="720"/>
      <c r="X1564" s="720"/>
      <c r="Y1564" s="720"/>
      <c r="Z1564" s="720"/>
      <c r="AA1564" s="720"/>
      <c r="AB1564" s="720"/>
      <c r="AC1564" s="720"/>
      <c r="AD1564" s="720"/>
      <c r="AE1564" s="720"/>
      <c r="AF1564" s="720"/>
      <c r="AG1564" s="720"/>
      <c r="AH1564" s="720"/>
      <c r="AI1564" s="720"/>
      <c r="AJ1564" s="720"/>
      <c r="AK1564" s="720"/>
      <c r="AL1564" s="720"/>
      <c r="AM1564" s="720"/>
    </row>
    <row r="1565" spans="2:39" ht="12" customHeight="1" x14ac:dyDescent="0.3">
      <c r="B1565" s="711"/>
      <c r="C1565" s="721"/>
      <c r="D1565" s="719"/>
      <c r="E1565" s="490"/>
      <c r="F1565" s="499" t="s">
        <v>233</v>
      </c>
      <c r="G1565" s="499" t="s">
        <v>234</v>
      </c>
      <c r="H1565" s="499" t="s">
        <v>235</v>
      </c>
      <c r="I1565" s="499" t="s">
        <v>236</v>
      </c>
      <c r="J1565" s="499" t="s">
        <v>237</v>
      </c>
      <c r="K1565" s="499" t="s">
        <v>238</v>
      </c>
      <c r="L1565" s="499" t="s">
        <v>239</v>
      </c>
      <c r="M1565" s="499" t="s">
        <v>240</v>
      </c>
      <c r="N1565" s="499" t="s">
        <v>241</v>
      </c>
      <c r="O1565" s="499" t="s">
        <v>242</v>
      </c>
      <c r="P1565" s="499" t="s">
        <v>243</v>
      </c>
      <c r="Q1565" s="499" t="s">
        <v>244</v>
      </c>
      <c r="R1565" s="499" t="s">
        <v>245</v>
      </c>
      <c r="S1565" s="499" t="s">
        <v>246</v>
      </c>
      <c r="T1565" s="499" t="s">
        <v>247</v>
      </c>
      <c r="U1565" s="499" t="s">
        <v>248</v>
      </c>
      <c r="V1565" s="499" t="s">
        <v>249</v>
      </c>
      <c r="W1565" s="499" t="s">
        <v>250</v>
      </c>
      <c r="X1565" s="499" t="s">
        <v>251</v>
      </c>
      <c r="Y1565" s="499" t="s">
        <v>252</v>
      </c>
      <c r="Z1565" s="499" t="s">
        <v>253</v>
      </c>
      <c r="AA1565" s="499" t="s">
        <v>254</v>
      </c>
      <c r="AB1565" s="499" t="s">
        <v>255</v>
      </c>
      <c r="AC1565" s="499" t="s">
        <v>256</v>
      </c>
      <c r="AD1565" s="499" t="s">
        <v>257</v>
      </c>
      <c r="AE1565" s="499" t="s">
        <v>258</v>
      </c>
      <c r="AF1565" s="499" t="s">
        <v>259</v>
      </c>
      <c r="AG1565" s="499" t="s">
        <v>260</v>
      </c>
      <c r="AH1565" s="499" t="s">
        <v>261</v>
      </c>
      <c r="AI1565" s="499" t="s">
        <v>262</v>
      </c>
      <c r="AJ1565" s="499" t="s">
        <v>263</v>
      </c>
      <c r="AK1565" s="499" t="s">
        <v>264</v>
      </c>
      <c r="AL1565" s="499" t="s">
        <v>265</v>
      </c>
      <c r="AM1565" s="499" t="s">
        <v>266</v>
      </c>
    </row>
    <row r="1566" spans="2:39" ht="12" customHeight="1" outlineLevel="1" x14ac:dyDescent="0.3">
      <c r="B1566"/>
      <c r="C1566" s="721" t="s">
        <v>4449</v>
      </c>
      <c r="D1566" s="719"/>
      <c r="E1566" s="490" t="s">
        <v>4476</v>
      </c>
      <c r="F1566" s="500" t="s">
        <v>2961</v>
      </c>
      <c r="G1566" s="500" t="s">
        <v>2961</v>
      </c>
      <c r="H1566" s="500" t="s">
        <v>2961</v>
      </c>
      <c r="I1566" s="500" t="s">
        <v>2961</v>
      </c>
      <c r="J1566" s="500" t="s">
        <v>2961</v>
      </c>
      <c r="K1566" s="500" t="s">
        <v>2961</v>
      </c>
      <c r="L1566" s="500" t="s">
        <v>2961</v>
      </c>
      <c r="M1566" s="500" t="s">
        <v>2961</v>
      </c>
      <c r="N1566" s="500" t="s">
        <v>2961</v>
      </c>
      <c r="O1566" s="500" t="s">
        <v>2961</v>
      </c>
      <c r="P1566" s="500" t="s">
        <v>2961</v>
      </c>
      <c r="Q1566" s="500" t="s">
        <v>2961</v>
      </c>
      <c r="R1566" s="500" t="s">
        <v>2961</v>
      </c>
      <c r="S1566" s="500" t="s">
        <v>2961</v>
      </c>
      <c r="T1566" s="500" t="s">
        <v>2961</v>
      </c>
      <c r="U1566" s="500" t="s">
        <v>2961</v>
      </c>
      <c r="V1566" s="500" t="s">
        <v>2961</v>
      </c>
      <c r="W1566" s="500" t="s">
        <v>2961</v>
      </c>
      <c r="X1566" s="500" t="s">
        <v>2961</v>
      </c>
      <c r="Y1566" s="500" t="s">
        <v>2961</v>
      </c>
      <c r="Z1566" s="500" t="s">
        <v>2961</v>
      </c>
      <c r="AA1566" s="500" t="s">
        <v>2961</v>
      </c>
      <c r="AB1566" s="500" t="s">
        <v>2961</v>
      </c>
      <c r="AC1566" s="500" t="s">
        <v>2961</v>
      </c>
      <c r="AD1566" s="500" t="s">
        <v>2961</v>
      </c>
      <c r="AE1566" s="500" t="s">
        <v>2961</v>
      </c>
      <c r="AF1566" s="500" t="s">
        <v>2961</v>
      </c>
      <c r="AG1566" s="500" t="s">
        <v>2961</v>
      </c>
      <c r="AH1566" s="500" t="s">
        <v>2961</v>
      </c>
      <c r="AI1566" s="500" t="s">
        <v>2961</v>
      </c>
      <c r="AJ1566" s="500" t="s">
        <v>2961</v>
      </c>
      <c r="AK1566" s="500" t="s">
        <v>2961</v>
      </c>
      <c r="AL1566" s="500" t="s">
        <v>2961</v>
      </c>
      <c r="AM1566" s="500" t="s">
        <v>2961</v>
      </c>
    </row>
    <row r="1567" spans="2:39" ht="12" customHeight="1" outlineLevel="1" x14ac:dyDescent="0.3">
      <c r="B1567"/>
      <c r="C1567" s="721" t="s">
        <v>4451</v>
      </c>
      <c r="D1567" s="719"/>
      <c r="E1567" s="490" t="s">
        <v>4477</v>
      </c>
      <c r="F1567" s="500" t="s">
        <v>2961</v>
      </c>
      <c r="G1567" s="500" t="s">
        <v>2961</v>
      </c>
      <c r="H1567" s="500" t="s">
        <v>2961</v>
      </c>
      <c r="I1567" s="500" t="s">
        <v>2961</v>
      </c>
      <c r="J1567" s="500" t="s">
        <v>2961</v>
      </c>
      <c r="K1567" s="500" t="s">
        <v>2961</v>
      </c>
      <c r="L1567" s="500" t="s">
        <v>2961</v>
      </c>
      <c r="M1567" s="500" t="s">
        <v>2961</v>
      </c>
      <c r="N1567" s="500" t="s">
        <v>2961</v>
      </c>
      <c r="O1567" s="500" t="s">
        <v>2961</v>
      </c>
      <c r="P1567" s="500" t="s">
        <v>2961</v>
      </c>
      <c r="Q1567" s="500" t="s">
        <v>2961</v>
      </c>
      <c r="R1567" s="500" t="s">
        <v>2961</v>
      </c>
      <c r="S1567" s="500" t="s">
        <v>2961</v>
      </c>
      <c r="T1567" s="500" t="s">
        <v>2961</v>
      </c>
      <c r="U1567" s="500" t="s">
        <v>2961</v>
      </c>
      <c r="V1567" s="500" t="s">
        <v>2961</v>
      </c>
      <c r="W1567" s="500" t="s">
        <v>2961</v>
      </c>
      <c r="X1567" s="500" t="s">
        <v>2961</v>
      </c>
      <c r="Y1567" s="500" t="s">
        <v>2961</v>
      </c>
      <c r="Z1567" s="500" t="s">
        <v>2961</v>
      </c>
      <c r="AA1567" s="500" t="s">
        <v>2961</v>
      </c>
      <c r="AB1567" s="500" t="s">
        <v>2961</v>
      </c>
      <c r="AC1567" s="500" t="s">
        <v>2961</v>
      </c>
      <c r="AD1567" s="500" t="s">
        <v>2961</v>
      </c>
      <c r="AE1567" s="500" t="s">
        <v>2961</v>
      </c>
      <c r="AF1567" s="500" t="s">
        <v>2961</v>
      </c>
      <c r="AG1567" s="500" t="s">
        <v>2961</v>
      </c>
      <c r="AH1567" s="500" t="s">
        <v>2961</v>
      </c>
      <c r="AI1567" s="500" t="s">
        <v>2961</v>
      </c>
      <c r="AJ1567" s="500" t="s">
        <v>2961</v>
      </c>
      <c r="AK1567" s="500" t="s">
        <v>2961</v>
      </c>
      <c r="AL1567" s="500" t="s">
        <v>2961</v>
      </c>
      <c r="AM1567" s="500" t="s">
        <v>2961</v>
      </c>
    </row>
    <row r="1568" spans="2:39" ht="12" customHeight="1" outlineLevel="1" x14ac:dyDescent="0.3">
      <c r="B1568"/>
      <c r="C1568" s="721" t="s">
        <v>4453</v>
      </c>
      <c r="D1568" s="719"/>
      <c r="E1568" s="490" t="s">
        <v>4478</v>
      </c>
      <c r="F1568" s="500" t="s">
        <v>2961</v>
      </c>
      <c r="G1568" s="500" t="s">
        <v>2961</v>
      </c>
      <c r="H1568" s="500" t="s">
        <v>2961</v>
      </c>
      <c r="I1568" s="500" t="s">
        <v>2961</v>
      </c>
      <c r="J1568" s="500" t="s">
        <v>2961</v>
      </c>
      <c r="K1568" s="500" t="s">
        <v>2961</v>
      </c>
      <c r="L1568" s="500" t="s">
        <v>2961</v>
      </c>
      <c r="M1568" s="500" t="s">
        <v>2961</v>
      </c>
      <c r="N1568" s="500" t="s">
        <v>2961</v>
      </c>
      <c r="O1568" s="500" t="s">
        <v>2961</v>
      </c>
      <c r="P1568" s="500" t="s">
        <v>2961</v>
      </c>
      <c r="Q1568" s="500" t="s">
        <v>2961</v>
      </c>
      <c r="R1568" s="500" t="s">
        <v>2961</v>
      </c>
      <c r="S1568" s="500" t="s">
        <v>2961</v>
      </c>
      <c r="T1568" s="500" t="s">
        <v>2961</v>
      </c>
      <c r="U1568" s="500" t="s">
        <v>2961</v>
      </c>
      <c r="V1568" s="500" t="s">
        <v>2961</v>
      </c>
      <c r="W1568" s="500" t="s">
        <v>2961</v>
      </c>
      <c r="X1568" s="500" t="s">
        <v>2961</v>
      </c>
      <c r="Y1568" s="500" t="s">
        <v>2961</v>
      </c>
      <c r="Z1568" s="500" t="s">
        <v>2961</v>
      </c>
      <c r="AA1568" s="500" t="s">
        <v>2961</v>
      </c>
      <c r="AB1568" s="500" t="s">
        <v>2961</v>
      </c>
      <c r="AC1568" s="500" t="s">
        <v>2961</v>
      </c>
      <c r="AD1568" s="500" t="s">
        <v>2961</v>
      </c>
      <c r="AE1568" s="500" t="s">
        <v>2961</v>
      </c>
      <c r="AF1568" s="500" t="s">
        <v>2961</v>
      </c>
      <c r="AG1568" s="500" t="s">
        <v>2961</v>
      </c>
      <c r="AH1568" s="500" t="s">
        <v>2961</v>
      </c>
      <c r="AI1568" s="500" t="s">
        <v>2961</v>
      </c>
      <c r="AJ1568" s="500" t="s">
        <v>2961</v>
      </c>
      <c r="AK1568" s="500" t="s">
        <v>2961</v>
      </c>
      <c r="AL1568" s="500" t="s">
        <v>2961</v>
      </c>
      <c r="AM1568" s="500" t="s">
        <v>2961</v>
      </c>
    </row>
    <row r="1569" spans="2:51" ht="12" customHeight="1" outlineLevel="1" x14ac:dyDescent="0.3">
      <c r="B1569"/>
      <c r="C1569" s="721" t="s">
        <v>4455</v>
      </c>
      <c r="D1569" s="719"/>
      <c r="E1569" s="490" t="s">
        <v>4479</v>
      </c>
      <c r="F1569" s="500" t="s">
        <v>2961</v>
      </c>
      <c r="G1569" s="500" t="s">
        <v>2961</v>
      </c>
      <c r="H1569" s="500" t="s">
        <v>2961</v>
      </c>
      <c r="I1569" s="500" t="s">
        <v>2961</v>
      </c>
      <c r="J1569" s="500" t="s">
        <v>2961</v>
      </c>
      <c r="K1569" s="500" t="s">
        <v>2961</v>
      </c>
      <c r="L1569" s="500" t="s">
        <v>2961</v>
      </c>
      <c r="M1569" s="500" t="s">
        <v>2961</v>
      </c>
      <c r="N1569" s="500" t="s">
        <v>2961</v>
      </c>
      <c r="O1569" s="500" t="s">
        <v>2961</v>
      </c>
      <c r="P1569" s="500" t="s">
        <v>2961</v>
      </c>
      <c r="Q1569" s="500" t="s">
        <v>2961</v>
      </c>
      <c r="R1569" s="500" t="s">
        <v>2961</v>
      </c>
      <c r="S1569" s="500" t="s">
        <v>2961</v>
      </c>
      <c r="T1569" s="500" t="s">
        <v>2961</v>
      </c>
      <c r="U1569" s="500" t="s">
        <v>2961</v>
      </c>
      <c r="V1569" s="500" t="s">
        <v>2961</v>
      </c>
      <c r="W1569" s="500" t="s">
        <v>2961</v>
      </c>
      <c r="X1569" s="500" t="s">
        <v>2961</v>
      </c>
      <c r="Y1569" s="500" t="s">
        <v>2961</v>
      </c>
      <c r="Z1569" s="500" t="s">
        <v>2961</v>
      </c>
      <c r="AA1569" s="500" t="s">
        <v>2961</v>
      </c>
      <c r="AB1569" s="500" t="s">
        <v>2961</v>
      </c>
      <c r="AC1569" s="500" t="s">
        <v>2961</v>
      </c>
      <c r="AD1569" s="500" t="s">
        <v>2961</v>
      </c>
      <c r="AE1569" s="500" t="s">
        <v>2961</v>
      </c>
      <c r="AF1569" s="500" t="s">
        <v>2961</v>
      </c>
      <c r="AG1569" s="500" t="s">
        <v>2961</v>
      </c>
      <c r="AH1569" s="500" t="s">
        <v>2961</v>
      </c>
      <c r="AI1569" s="500" t="s">
        <v>2961</v>
      </c>
      <c r="AJ1569" s="500" t="s">
        <v>2961</v>
      </c>
      <c r="AK1569" s="500" t="s">
        <v>2961</v>
      </c>
      <c r="AL1569" s="500" t="s">
        <v>2961</v>
      </c>
      <c r="AM1569" s="500" t="s">
        <v>2961</v>
      </c>
    </row>
    <row r="1570" spans="2:51" ht="12" customHeight="1" outlineLevel="1" x14ac:dyDescent="0.3">
      <c r="B1570"/>
      <c r="C1570" s="721" t="s">
        <v>4457</v>
      </c>
      <c r="D1570" s="719"/>
      <c r="E1570" s="490" t="s">
        <v>4480</v>
      </c>
      <c r="F1570" s="500" t="s">
        <v>2961</v>
      </c>
      <c r="G1570" s="500" t="s">
        <v>2961</v>
      </c>
      <c r="H1570" s="500" t="s">
        <v>2961</v>
      </c>
      <c r="I1570" s="500" t="s">
        <v>2961</v>
      </c>
      <c r="J1570" s="500" t="s">
        <v>2961</v>
      </c>
      <c r="K1570" s="500" t="s">
        <v>2961</v>
      </c>
      <c r="L1570" s="500" t="s">
        <v>2961</v>
      </c>
      <c r="M1570" s="500" t="s">
        <v>2961</v>
      </c>
      <c r="N1570" s="500" t="s">
        <v>2961</v>
      </c>
      <c r="O1570" s="500" t="s">
        <v>2961</v>
      </c>
      <c r="P1570" s="500" t="s">
        <v>2961</v>
      </c>
      <c r="Q1570" s="500" t="s">
        <v>2961</v>
      </c>
      <c r="R1570" s="500" t="s">
        <v>2961</v>
      </c>
      <c r="S1570" s="500" t="s">
        <v>2961</v>
      </c>
      <c r="T1570" s="500" t="s">
        <v>2961</v>
      </c>
      <c r="U1570" s="500" t="s">
        <v>2961</v>
      </c>
      <c r="V1570" s="500" t="s">
        <v>2961</v>
      </c>
      <c r="W1570" s="500" t="s">
        <v>2961</v>
      </c>
      <c r="X1570" s="500" t="s">
        <v>2961</v>
      </c>
      <c r="Y1570" s="500" t="s">
        <v>2961</v>
      </c>
      <c r="Z1570" s="500" t="s">
        <v>2961</v>
      </c>
      <c r="AA1570" s="500" t="s">
        <v>2961</v>
      </c>
      <c r="AB1570" s="500" t="s">
        <v>2961</v>
      </c>
      <c r="AC1570" s="500" t="s">
        <v>2961</v>
      </c>
      <c r="AD1570" s="500" t="s">
        <v>2961</v>
      </c>
      <c r="AE1570" s="500" t="s">
        <v>2961</v>
      </c>
      <c r="AF1570" s="500" t="s">
        <v>2961</v>
      </c>
      <c r="AG1570" s="500" t="s">
        <v>2961</v>
      </c>
      <c r="AH1570" s="500" t="s">
        <v>2961</v>
      </c>
      <c r="AI1570" s="500" t="s">
        <v>2961</v>
      </c>
      <c r="AJ1570" s="500" t="s">
        <v>2961</v>
      </c>
      <c r="AK1570" s="500" t="s">
        <v>2961</v>
      </c>
      <c r="AL1570" s="500" t="s">
        <v>2961</v>
      </c>
      <c r="AM1570" s="500" t="s">
        <v>2961</v>
      </c>
    </row>
    <row r="1571" spans="2:51" ht="12" customHeight="1" outlineLevel="1" x14ac:dyDescent="0.3">
      <c r="B1571"/>
      <c r="C1571" s="721" t="s">
        <v>4459</v>
      </c>
      <c r="D1571" s="719"/>
      <c r="E1571" s="490" t="s">
        <v>4481</v>
      </c>
      <c r="F1571" s="500" t="s">
        <v>2961</v>
      </c>
      <c r="G1571" s="500" t="s">
        <v>2961</v>
      </c>
      <c r="H1571" s="500" t="s">
        <v>2961</v>
      </c>
      <c r="I1571" s="500" t="s">
        <v>2961</v>
      </c>
      <c r="J1571" s="500" t="s">
        <v>2961</v>
      </c>
      <c r="K1571" s="500" t="s">
        <v>2961</v>
      </c>
      <c r="L1571" s="500" t="s">
        <v>2961</v>
      </c>
      <c r="M1571" s="500" t="s">
        <v>2961</v>
      </c>
      <c r="N1571" s="500" t="s">
        <v>2961</v>
      </c>
      <c r="O1571" s="500" t="s">
        <v>2961</v>
      </c>
      <c r="P1571" s="500" t="s">
        <v>2961</v>
      </c>
      <c r="Q1571" s="500" t="s">
        <v>2961</v>
      </c>
      <c r="R1571" s="500" t="s">
        <v>2961</v>
      </c>
      <c r="S1571" s="500" t="s">
        <v>2961</v>
      </c>
      <c r="T1571" s="500" t="s">
        <v>2961</v>
      </c>
      <c r="U1571" s="500" t="s">
        <v>2961</v>
      </c>
      <c r="V1571" s="500" t="s">
        <v>2961</v>
      </c>
      <c r="W1571" s="500" t="s">
        <v>2961</v>
      </c>
      <c r="X1571" s="500" t="s">
        <v>2961</v>
      </c>
      <c r="Y1571" s="500" t="s">
        <v>2961</v>
      </c>
      <c r="Z1571" s="500" t="s">
        <v>2961</v>
      </c>
      <c r="AA1571" s="500" t="s">
        <v>2961</v>
      </c>
      <c r="AB1571" s="500" t="s">
        <v>2961</v>
      </c>
      <c r="AC1571" s="500" t="s">
        <v>2961</v>
      </c>
      <c r="AD1571" s="500" t="s">
        <v>2961</v>
      </c>
      <c r="AE1571" s="500" t="s">
        <v>2961</v>
      </c>
      <c r="AF1571" s="500" t="s">
        <v>2961</v>
      </c>
      <c r="AG1571" s="500" t="s">
        <v>2961</v>
      </c>
      <c r="AH1571" s="500" t="s">
        <v>2961</v>
      </c>
      <c r="AI1571" s="500" t="s">
        <v>2961</v>
      </c>
      <c r="AJ1571" s="500" t="s">
        <v>2961</v>
      </c>
      <c r="AK1571" s="500" t="s">
        <v>2961</v>
      </c>
      <c r="AL1571" s="500" t="s">
        <v>2961</v>
      </c>
      <c r="AM1571" s="500" t="s">
        <v>2961</v>
      </c>
    </row>
    <row r="1572" spans="2:51" ht="12" customHeight="1" outlineLevel="1" x14ac:dyDescent="0.3">
      <c r="B1572"/>
      <c r="C1572" s="721" t="s">
        <v>4461</v>
      </c>
      <c r="D1572" s="719"/>
      <c r="E1572" s="490" t="s">
        <v>4482</v>
      </c>
      <c r="F1572" s="500" t="s">
        <v>2961</v>
      </c>
      <c r="G1572" s="500" t="s">
        <v>2961</v>
      </c>
      <c r="H1572" s="500" t="s">
        <v>2961</v>
      </c>
      <c r="I1572" s="500" t="s">
        <v>2961</v>
      </c>
      <c r="J1572" s="500" t="s">
        <v>2961</v>
      </c>
      <c r="K1572" s="500" t="s">
        <v>2961</v>
      </c>
      <c r="L1572" s="500" t="s">
        <v>2961</v>
      </c>
      <c r="M1572" s="500" t="s">
        <v>2961</v>
      </c>
      <c r="N1572" s="500" t="s">
        <v>2961</v>
      </c>
      <c r="O1572" s="500" t="s">
        <v>2961</v>
      </c>
      <c r="P1572" s="500" t="s">
        <v>2961</v>
      </c>
      <c r="Q1572" s="500" t="s">
        <v>2961</v>
      </c>
      <c r="R1572" s="500" t="s">
        <v>2961</v>
      </c>
      <c r="S1572" s="500" t="s">
        <v>2961</v>
      </c>
      <c r="T1572" s="500" t="s">
        <v>2961</v>
      </c>
      <c r="U1572" s="500" t="s">
        <v>2961</v>
      </c>
      <c r="V1572" s="500" t="s">
        <v>2961</v>
      </c>
      <c r="W1572" s="500" t="s">
        <v>2961</v>
      </c>
      <c r="X1572" s="500" t="s">
        <v>2961</v>
      </c>
      <c r="Y1572" s="500" t="s">
        <v>2961</v>
      </c>
      <c r="Z1572" s="500" t="s">
        <v>2961</v>
      </c>
      <c r="AA1572" s="500" t="s">
        <v>2961</v>
      </c>
      <c r="AB1572" s="500" t="s">
        <v>2961</v>
      </c>
      <c r="AC1572" s="500" t="s">
        <v>2961</v>
      </c>
      <c r="AD1572" s="500" t="s">
        <v>2961</v>
      </c>
      <c r="AE1572" s="500" t="s">
        <v>2961</v>
      </c>
      <c r="AF1572" s="500" t="s">
        <v>2961</v>
      </c>
      <c r="AG1572" s="500" t="s">
        <v>2961</v>
      </c>
      <c r="AH1572" s="500" t="s">
        <v>2961</v>
      </c>
      <c r="AI1572" s="500" t="s">
        <v>2961</v>
      </c>
      <c r="AJ1572" s="500" t="s">
        <v>2961</v>
      </c>
      <c r="AK1572" s="500" t="s">
        <v>2961</v>
      </c>
      <c r="AL1572" s="500" t="s">
        <v>2961</v>
      </c>
      <c r="AM1572" s="500" t="s">
        <v>2961</v>
      </c>
    </row>
    <row r="1573" spans="2:51" ht="12" customHeight="1" outlineLevel="1" x14ac:dyDescent="0.3">
      <c r="B1573"/>
      <c r="C1573" s="721" t="s">
        <v>4463</v>
      </c>
      <c r="D1573" s="719"/>
      <c r="E1573" s="490" t="s">
        <v>4483</v>
      </c>
      <c r="F1573" s="500" t="s">
        <v>2961</v>
      </c>
      <c r="G1573" s="500" t="s">
        <v>2961</v>
      </c>
      <c r="H1573" s="500" t="s">
        <v>2961</v>
      </c>
      <c r="I1573" s="500" t="s">
        <v>2961</v>
      </c>
      <c r="J1573" s="500" t="s">
        <v>2961</v>
      </c>
      <c r="K1573" s="500" t="s">
        <v>2961</v>
      </c>
      <c r="L1573" s="500" t="s">
        <v>2961</v>
      </c>
      <c r="M1573" s="500" t="s">
        <v>2961</v>
      </c>
      <c r="N1573" s="500" t="s">
        <v>2961</v>
      </c>
      <c r="O1573" s="500" t="s">
        <v>2961</v>
      </c>
      <c r="P1573" s="500" t="s">
        <v>2961</v>
      </c>
      <c r="Q1573" s="500" t="s">
        <v>2961</v>
      </c>
      <c r="R1573" s="500" t="s">
        <v>2961</v>
      </c>
      <c r="S1573" s="500" t="s">
        <v>2961</v>
      </c>
      <c r="T1573" s="500" t="s">
        <v>2961</v>
      </c>
      <c r="U1573" s="500" t="s">
        <v>2961</v>
      </c>
      <c r="V1573" s="500" t="s">
        <v>2961</v>
      </c>
      <c r="W1573" s="500" t="s">
        <v>2961</v>
      </c>
      <c r="X1573" s="500" t="s">
        <v>2961</v>
      </c>
      <c r="Y1573" s="500" t="s">
        <v>2961</v>
      </c>
      <c r="Z1573" s="500" t="s">
        <v>2961</v>
      </c>
      <c r="AA1573" s="500" t="s">
        <v>2961</v>
      </c>
      <c r="AB1573" s="500" t="s">
        <v>2961</v>
      </c>
      <c r="AC1573" s="500" t="s">
        <v>2961</v>
      </c>
      <c r="AD1573" s="500" t="s">
        <v>2961</v>
      </c>
      <c r="AE1573" s="500" t="s">
        <v>2961</v>
      </c>
      <c r="AF1573" s="500" t="s">
        <v>2961</v>
      </c>
      <c r="AG1573" s="500" t="s">
        <v>2961</v>
      </c>
      <c r="AH1573" s="500" t="s">
        <v>2961</v>
      </c>
      <c r="AI1573" s="500" t="s">
        <v>2961</v>
      </c>
      <c r="AJ1573" s="500" t="s">
        <v>2961</v>
      </c>
      <c r="AK1573" s="500" t="s">
        <v>2961</v>
      </c>
      <c r="AL1573" s="500" t="s">
        <v>2961</v>
      </c>
      <c r="AM1573" s="500" t="s">
        <v>2961</v>
      </c>
    </row>
    <row r="1574" spans="2:51" ht="12" customHeight="1" outlineLevel="1" x14ac:dyDescent="0.3">
      <c r="B1574"/>
      <c r="C1574" s="721" t="s">
        <v>4465</v>
      </c>
      <c r="D1574" s="719"/>
      <c r="E1574" s="490" t="s">
        <v>4484</v>
      </c>
      <c r="F1574" s="500" t="s">
        <v>2961</v>
      </c>
      <c r="G1574" s="500" t="s">
        <v>2961</v>
      </c>
      <c r="H1574" s="500" t="s">
        <v>2961</v>
      </c>
      <c r="I1574" s="500" t="s">
        <v>2961</v>
      </c>
      <c r="J1574" s="500" t="s">
        <v>2961</v>
      </c>
      <c r="K1574" s="500" t="s">
        <v>2961</v>
      </c>
      <c r="L1574" s="500" t="s">
        <v>2961</v>
      </c>
      <c r="M1574" s="500" t="s">
        <v>2961</v>
      </c>
      <c r="N1574" s="500" t="s">
        <v>2961</v>
      </c>
      <c r="O1574" s="500" t="s">
        <v>2961</v>
      </c>
      <c r="P1574" s="500" t="s">
        <v>2961</v>
      </c>
      <c r="Q1574" s="500" t="s">
        <v>2961</v>
      </c>
      <c r="R1574" s="500" t="s">
        <v>2961</v>
      </c>
      <c r="S1574" s="500" t="s">
        <v>2961</v>
      </c>
      <c r="T1574" s="500" t="s">
        <v>2961</v>
      </c>
      <c r="U1574" s="500" t="s">
        <v>2961</v>
      </c>
      <c r="V1574" s="500" t="s">
        <v>2961</v>
      </c>
      <c r="W1574" s="500" t="s">
        <v>2961</v>
      </c>
      <c r="X1574" s="500" t="s">
        <v>2961</v>
      </c>
      <c r="Y1574" s="500" t="s">
        <v>2961</v>
      </c>
      <c r="Z1574" s="500" t="s">
        <v>2961</v>
      </c>
      <c r="AA1574" s="500" t="s">
        <v>2961</v>
      </c>
      <c r="AB1574" s="500" t="s">
        <v>2961</v>
      </c>
      <c r="AC1574" s="500" t="s">
        <v>2961</v>
      </c>
      <c r="AD1574" s="500" t="s">
        <v>2961</v>
      </c>
      <c r="AE1574" s="500" t="s">
        <v>2961</v>
      </c>
      <c r="AF1574" s="500" t="s">
        <v>2961</v>
      </c>
      <c r="AG1574" s="500" t="s">
        <v>2961</v>
      </c>
      <c r="AH1574" s="500" t="s">
        <v>2961</v>
      </c>
      <c r="AI1574" s="500" t="s">
        <v>2961</v>
      </c>
      <c r="AJ1574" s="500" t="s">
        <v>2961</v>
      </c>
      <c r="AK1574" s="500" t="s">
        <v>2961</v>
      </c>
      <c r="AL1574" s="500" t="s">
        <v>2961</v>
      </c>
      <c r="AM1574" s="500" t="s">
        <v>2961</v>
      </c>
    </row>
    <row r="1575" spans="2:51" ht="12" customHeight="1" outlineLevel="1" x14ac:dyDescent="0.3">
      <c r="B1575"/>
      <c r="C1575" s="721" t="s">
        <v>4467</v>
      </c>
      <c r="D1575" s="719"/>
      <c r="E1575" s="490" t="s">
        <v>4485</v>
      </c>
      <c r="F1575" s="500" t="s">
        <v>2961</v>
      </c>
      <c r="G1575" s="500" t="s">
        <v>2961</v>
      </c>
      <c r="H1575" s="500" t="s">
        <v>2961</v>
      </c>
      <c r="I1575" s="500" t="s">
        <v>2961</v>
      </c>
      <c r="J1575" s="500" t="s">
        <v>2961</v>
      </c>
      <c r="K1575" s="500" t="s">
        <v>2961</v>
      </c>
      <c r="L1575" s="500" t="s">
        <v>2961</v>
      </c>
      <c r="M1575" s="500" t="s">
        <v>2961</v>
      </c>
      <c r="N1575" s="500" t="s">
        <v>2961</v>
      </c>
      <c r="O1575" s="500" t="s">
        <v>2961</v>
      </c>
      <c r="P1575" s="500" t="s">
        <v>2961</v>
      </c>
      <c r="Q1575" s="500" t="s">
        <v>2961</v>
      </c>
      <c r="R1575" s="500" t="s">
        <v>2961</v>
      </c>
      <c r="S1575" s="500" t="s">
        <v>2961</v>
      </c>
      <c r="T1575" s="500" t="s">
        <v>2961</v>
      </c>
      <c r="U1575" s="500" t="s">
        <v>2961</v>
      </c>
      <c r="V1575" s="500" t="s">
        <v>2961</v>
      </c>
      <c r="W1575" s="500" t="s">
        <v>2961</v>
      </c>
      <c r="X1575" s="500" t="s">
        <v>2961</v>
      </c>
      <c r="Y1575" s="500" t="s">
        <v>2961</v>
      </c>
      <c r="Z1575" s="500" t="s">
        <v>2961</v>
      </c>
      <c r="AA1575" s="500" t="s">
        <v>2961</v>
      </c>
      <c r="AB1575" s="500" t="s">
        <v>2961</v>
      </c>
      <c r="AC1575" s="500" t="s">
        <v>2961</v>
      </c>
      <c r="AD1575" s="500" t="s">
        <v>2961</v>
      </c>
      <c r="AE1575" s="500" t="s">
        <v>2961</v>
      </c>
      <c r="AF1575" s="500" t="s">
        <v>2961</v>
      </c>
      <c r="AG1575" s="500" t="s">
        <v>2961</v>
      </c>
      <c r="AH1575" s="500" t="s">
        <v>2961</v>
      </c>
      <c r="AI1575" s="500" t="s">
        <v>2961</v>
      </c>
      <c r="AJ1575" s="500" t="s">
        <v>2961</v>
      </c>
      <c r="AK1575" s="500" t="s">
        <v>2961</v>
      </c>
      <c r="AL1575" s="500" t="s">
        <v>2961</v>
      </c>
      <c r="AM1575" s="500" t="s">
        <v>2961</v>
      </c>
    </row>
    <row r="1576" spans="2:51" ht="12" customHeight="1" outlineLevel="1" x14ac:dyDescent="0.3">
      <c r="B1576"/>
      <c r="C1576" s="721" t="s">
        <v>4439</v>
      </c>
      <c r="D1576" s="719"/>
      <c r="E1576" s="490" t="s">
        <v>4486</v>
      </c>
      <c r="F1576" s="500" t="s">
        <v>2961</v>
      </c>
      <c r="G1576" s="500" t="s">
        <v>2961</v>
      </c>
      <c r="H1576" s="500" t="s">
        <v>2961</v>
      </c>
      <c r="I1576" s="500" t="s">
        <v>2961</v>
      </c>
      <c r="J1576" s="500" t="s">
        <v>2961</v>
      </c>
      <c r="K1576" s="500" t="s">
        <v>2961</v>
      </c>
      <c r="L1576" s="500" t="s">
        <v>2961</v>
      </c>
      <c r="M1576" s="500" t="s">
        <v>2961</v>
      </c>
      <c r="N1576" s="500" t="s">
        <v>2961</v>
      </c>
      <c r="O1576" s="500" t="s">
        <v>2961</v>
      </c>
      <c r="P1576" s="500" t="s">
        <v>2961</v>
      </c>
      <c r="Q1576" s="500" t="s">
        <v>2961</v>
      </c>
      <c r="R1576" s="500" t="s">
        <v>2961</v>
      </c>
      <c r="S1576" s="500" t="s">
        <v>2961</v>
      </c>
      <c r="T1576" s="500" t="s">
        <v>2961</v>
      </c>
      <c r="U1576" s="500" t="s">
        <v>2961</v>
      </c>
      <c r="V1576" s="500" t="s">
        <v>2961</v>
      </c>
      <c r="W1576" s="500" t="s">
        <v>2961</v>
      </c>
      <c r="X1576" s="500" t="s">
        <v>2961</v>
      </c>
      <c r="Y1576" s="500" t="s">
        <v>2961</v>
      </c>
      <c r="Z1576" s="500" t="s">
        <v>2961</v>
      </c>
      <c r="AA1576" s="500" t="s">
        <v>2961</v>
      </c>
      <c r="AB1576" s="500" t="s">
        <v>2961</v>
      </c>
      <c r="AC1576" s="500" t="s">
        <v>2961</v>
      </c>
      <c r="AD1576" s="500" t="s">
        <v>2961</v>
      </c>
      <c r="AE1576" s="500" t="s">
        <v>2961</v>
      </c>
      <c r="AF1576" s="500" t="s">
        <v>2961</v>
      </c>
      <c r="AG1576" s="500" t="s">
        <v>2961</v>
      </c>
      <c r="AH1576" s="500" t="s">
        <v>2961</v>
      </c>
      <c r="AI1576" s="500" t="s">
        <v>2961</v>
      </c>
      <c r="AJ1576" s="500" t="s">
        <v>2961</v>
      </c>
      <c r="AK1576" s="500" t="s">
        <v>2961</v>
      </c>
      <c r="AL1576" s="500" t="s">
        <v>2961</v>
      </c>
      <c r="AM1576" s="500" t="s">
        <v>2961</v>
      </c>
    </row>
    <row r="1577" spans="2:51" ht="12" customHeight="1" outlineLevel="1" x14ac:dyDescent="0.3">
      <c r="B1577"/>
      <c r="C1577" s="721" t="s">
        <v>4441</v>
      </c>
      <c r="D1577" s="719"/>
      <c r="E1577" s="490" t="s">
        <v>4487</v>
      </c>
      <c r="F1577" s="500" t="s">
        <v>2961</v>
      </c>
      <c r="G1577" s="500" t="s">
        <v>2961</v>
      </c>
      <c r="H1577" s="500" t="s">
        <v>2961</v>
      </c>
      <c r="I1577" s="500" t="s">
        <v>2961</v>
      </c>
      <c r="J1577" s="500" t="s">
        <v>2961</v>
      </c>
      <c r="K1577" s="500" t="s">
        <v>2961</v>
      </c>
      <c r="L1577" s="500" t="s">
        <v>2961</v>
      </c>
      <c r="M1577" s="500" t="s">
        <v>2961</v>
      </c>
      <c r="N1577" s="500" t="s">
        <v>2961</v>
      </c>
      <c r="O1577" s="500" t="s">
        <v>2961</v>
      </c>
      <c r="P1577" s="500" t="s">
        <v>2961</v>
      </c>
      <c r="Q1577" s="500" t="s">
        <v>2961</v>
      </c>
      <c r="R1577" s="500" t="s">
        <v>2961</v>
      </c>
      <c r="S1577" s="500" t="s">
        <v>2961</v>
      </c>
      <c r="T1577" s="500" t="s">
        <v>2961</v>
      </c>
      <c r="U1577" s="500" t="s">
        <v>2961</v>
      </c>
      <c r="V1577" s="500" t="s">
        <v>2961</v>
      </c>
      <c r="W1577" s="500" t="s">
        <v>2961</v>
      </c>
      <c r="X1577" s="500" t="s">
        <v>2961</v>
      </c>
      <c r="Y1577" s="500" t="s">
        <v>2961</v>
      </c>
      <c r="Z1577" s="500" t="s">
        <v>2961</v>
      </c>
      <c r="AA1577" s="500" t="s">
        <v>2961</v>
      </c>
      <c r="AB1577" s="500" t="s">
        <v>2961</v>
      </c>
      <c r="AC1577" s="500" t="s">
        <v>2961</v>
      </c>
      <c r="AD1577" s="500" t="s">
        <v>2961</v>
      </c>
      <c r="AE1577" s="500" t="s">
        <v>2961</v>
      </c>
      <c r="AF1577" s="500" t="s">
        <v>2961</v>
      </c>
      <c r="AG1577" s="500" t="s">
        <v>2961</v>
      </c>
      <c r="AH1577" s="500" t="s">
        <v>2961</v>
      </c>
      <c r="AI1577" s="500" t="s">
        <v>2961</v>
      </c>
      <c r="AJ1577" s="500" t="s">
        <v>2961</v>
      </c>
      <c r="AK1577" s="500" t="s">
        <v>2961</v>
      </c>
      <c r="AL1577" s="500" t="s">
        <v>2961</v>
      </c>
      <c r="AM1577" s="500" t="s">
        <v>2961</v>
      </c>
    </row>
    <row r="1578" spans="2:51" ht="12" customHeight="1" outlineLevel="1" x14ac:dyDescent="0.3">
      <c r="B1578"/>
      <c r="C1578" s="721" t="s">
        <v>4443</v>
      </c>
      <c r="D1578" s="719"/>
      <c r="E1578" s="490" t="s">
        <v>4488</v>
      </c>
      <c r="F1578" s="500" t="s">
        <v>2961</v>
      </c>
      <c r="G1578" s="500" t="s">
        <v>2961</v>
      </c>
      <c r="H1578" s="500" t="s">
        <v>2961</v>
      </c>
      <c r="I1578" s="500" t="s">
        <v>2961</v>
      </c>
      <c r="J1578" s="500" t="s">
        <v>2961</v>
      </c>
      <c r="K1578" s="500" t="s">
        <v>2961</v>
      </c>
      <c r="L1578" s="500" t="s">
        <v>2961</v>
      </c>
      <c r="M1578" s="500" t="s">
        <v>2961</v>
      </c>
      <c r="N1578" s="500" t="s">
        <v>2961</v>
      </c>
      <c r="O1578" s="500" t="s">
        <v>2961</v>
      </c>
      <c r="P1578" s="500" t="s">
        <v>2961</v>
      </c>
      <c r="Q1578" s="500" t="s">
        <v>2961</v>
      </c>
      <c r="R1578" s="500" t="s">
        <v>2961</v>
      </c>
      <c r="S1578" s="500" t="s">
        <v>2961</v>
      </c>
      <c r="T1578" s="500" t="s">
        <v>2961</v>
      </c>
      <c r="U1578" s="500" t="s">
        <v>2961</v>
      </c>
      <c r="V1578" s="500" t="s">
        <v>2961</v>
      </c>
      <c r="W1578" s="500" t="s">
        <v>2961</v>
      </c>
      <c r="X1578" s="500" t="s">
        <v>2961</v>
      </c>
      <c r="Y1578" s="500" t="s">
        <v>2961</v>
      </c>
      <c r="Z1578" s="500" t="s">
        <v>2961</v>
      </c>
      <c r="AA1578" s="500" t="s">
        <v>2961</v>
      </c>
      <c r="AB1578" s="500" t="s">
        <v>2961</v>
      </c>
      <c r="AC1578" s="500" t="s">
        <v>2961</v>
      </c>
      <c r="AD1578" s="500" t="s">
        <v>2961</v>
      </c>
      <c r="AE1578" s="500" t="s">
        <v>2961</v>
      </c>
      <c r="AF1578" s="500" t="s">
        <v>2961</v>
      </c>
      <c r="AG1578" s="500" t="s">
        <v>2961</v>
      </c>
      <c r="AH1578" s="500" t="s">
        <v>2961</v>
      </c>
      <c r="AI1578" s="500" t="s">
        <v>2961</v>
      </c>
      <c r="AJ1578" s="500" t="s">
        <v>2961</v>
      </c>
      <c r="AK1578" s="500" t="s">
        <v>2961</v>
      </c>
      <c r="AL1578" s="500" t="s">
        <v>2961</v>
      </c>
      <c r="AM1578" s="500" t="s">
        <v>2961</v>
      </c>
    </row>
    <row r="1579" spans="2:51" ht="12" customHeight="1" outlineLevel="1" x14ac:dyDescent="0.3">
      <c r="B1579"/>
      <c r="C1579" s="721" t="s">
        <v>4445</v>
      </c>
      <c r="D1579" s="719"/>
      <c r="E1579" s="490" t="s">
        <v>4489</v>
      </c>
      <c r="F1579" s="500" t="s">
        <v>2961</v>
      </c>
      <c r="G1579" s="500" t="s">
        <v>2961</v>
      </c>
      <c r="H1579" s="500" t="s">
        <v>2961</v>
      </c>
      <c r="I1579" s="500" t="s">
        <v>2961</v>
      </c>
      <c r="J1579" s="500" t="s">
        <v>2961</v>
      </c>
      <c r="K1579" s="500" t="s">
        <v>2961</v>
      </c>
      <c r="L1579" s="500" t="s">
        <v>2961</v>
      </c>
      <c r="M1579" s="500" t="s">
        <v>2961</v>
      </c>
      <c r="N1579" s="500" t="s">
        <v>2961</v>
      </c>
      <c r="O1579" s="500" t="s">
        <v>2961</v>
      </c>
      <c r="P1579" s="500" t="s">
        <v>2961</v>
      </c>
      <c r="Q1579" s="500" t="s">
        <v>2961</v>
      </c>
      <c r="R1579" s="500" t="s">
        <v>2961</v>
      </c>
      <c r="S1579" s="500" t="s">
        <v>2961</v>
      </c>
      <c r="T1579" s="500" t="s">
        <v>2961</v>
      </c>
      <c r="U1579" s="500" t="s">
        <v>2961</v>
      </c>
      <c r="V1579" s="500" t="s">
        <v>2961</v>
      </c>
      <c r="W1579" s="500" t="s">
        <v>2961</v>
      </c>
      <c r="X1579" s="500" t="s">
        <v>2961</v>
      </c>
      <c r="Y1579" s="500" t="s">
        <v>2961</v>
      </c>
      <c r="Z1579" s="500" t="s">
        <v>2961</v>
      </c>
      <c r="AA1579" s="500" t="s">
        <v>2961</v>
      </c>
      <c r="AB1579" s="500" t="s">
        <v>2961</v>
      </c>
      <c r="AC1579" s="500" t="s">
        <v>2961</v>
      </c>
      <c r="AD1579" s="500" t="s">
        <v>2961</v>
      </c>
      <c r="AE1579" s="500" t="s">
        <v>2961</v>
      </c>
      <c r="AF1579" s="500" t="s">
        <v>2961</v>
      </c>
      <c r="AG1579" s="500" t="s">
        <v>2961</v>
      </c>
      <c r="AH1579" s="500" t="s">
        <v>2961</v>
      </c>
      <c r="AI1579" s="500" t="s">
        <v>2961</v>
      </c>
      <c r="AJ1579" s="500" t="s">
        <v>2961</v>
      </c>
      <c r="AK1579" s="500" t="s">
        <v>2961</v>
      </c>
      <c r="AL1579" s="500" t="s">
        <v>2961</v>
      </c>
      <c r="AM1579" s="500" t="s">
        <v>2961</v>
      </c>
    </row>
    <row r="1580" spans="2:51" ht="12" customHeight="1" outlineLevel="1" x14ac:dyDescent="0.3">
      <c r="B1580"/>
      <c r="C1580" s="721" t="s">
        <v>4447</v>
      </c>
      <c r="D1580" s="719"/>
      <c r="E1580" s="490" t="s">
        <v>4490</v>
      </c>
      <c r="F1580" s="500" t="s">
        <v>2961</v>
      </c>
      <c r="G1580" s="500" t="s">
        <v>2961</v>
      </c>
      <c r="H1580" s="500" t="s">
        <v>2961</v>
      </c>
      <c r="I1580" s="500" t="s">
        <v>2961</v>
      </c>
      <c r="J1580" s="500" t="s">
        <v>2961</v>
      </c>
      <c r="K1580" s="500" t="s">
        <v>2961</v>
      </c>
      <c r="L1580" s="500" t="s">
        <v>2961</v>
      </c>
      <c r="M1580" s="500" t="s">
        <v>2961</v>
      </c>
      <c r="N1580" s="500" t="s">
        <v>2961</v>
      </c>
      <c r="O1580" s="500" t="s">
        <v>2961</v>
      </c>
      <c r="P1580" s="500" t="s">
        <v>2961</v>
      </c>
      <c r="Q1580" s="500" t="s">
        <v>2961</v>
      </c>
      <c r="R1580" s="500" t="s">
        <v>2961</v>
      </c>
      <c r="S1580" s="500" t="s">
        <v>2961</v>
      </c>
      <c r="T1580" s="500" t="s">
        <v>2961</v>
      </c>
      <c r="U1580" s="500" t="s">
        <v>2961</v>
      </c>
      <c r="V1580" s="500" t="s">
        <v>2961</v>
      </c>
      <c r="W1580" s="500" t="s">
        <v>2961</v>
      </c>
      <c r="X1580" s="500" t="s">
        <v>2961</v>
      </c>
      <c r="Y1580" s="500" t="s">
        <v>2961</v>
      </c>
      <c r="Z1580" s="500" t="s">
        <v>2961</v>
      </c>
      <c r="AA1580" s="500" t="s">
        <v>2961</v>
      </c>
      <c r="AB1580" s="500" t="s">
        <v>2961</v>
      </c>
      <c r="AC1580" s="500" t="s">
        <v>2961</v>
      </c>
      <c r="AD1580" s="500" t="s">
        <v>2961</v>
      </c>
      <c r="AE1580" s="500" t="s">
        <v>2961</v>
      </c>
      <c r="AF1580" s="500" t="s">
        <v>2961</v>
      </c>
      <c r="AG1580" s="500" t="s">
        <v>2961</v>
      </c>
      <c r="AH1580" s="500" t="s">
        <v>2961</v>
      </c>
      <c r="AI1580" s="500" t="s">
        <v>2961</v>
      </c>
      <c r="AJ1580" s="500" t="s">
        <v>2961</v>
      </c>
      <c r="AK1580" s="500" t="s">
        <v>2961</v>
      </c>
      <c r="AL1580" s="500" t="s">
        <v>2961</v>
      </c>
      <c r="AM1580" s="500" t="s">
        <v>2961</v>
      </c>
    </row>
    <row r="1581" spans="2:51" ht="12" customHeight="1" outlineLevel="1" x14ac:dyDescent="0.3">
      <c r="B1581" s="299"/>
      <c r="C1581" s="721" t="s">
        <v>4491</v>
      </c>
      <c r="D1581" s="719"/>
      <c r="E1581" s="490" t="s">
        <v>4492</v>
      </c>
      <c r="F1581" s="500" t="s">
        <v>2961</v>
      </c>
      <c r="G1581" s="500" t="s">
        <v>2961</v>
      </c>
      <c r="H1581" s="500" t="s">
        <v>2961</v>
      </c>
      <c r="I1581" s="500" t="s">
        <v>2961</v>
      </c>
      <c r="J1581" s="500" t="s">
        <v>2961</v>
      </c>
      <c r="K1581" s="500" t="s">
        <v>2961</v>
      </c>
      <c r="L1581" s="500" t="s">
        <v>2961</v>
      </c>
      <c r="M1581" s="500" t="s">
        <v>2961</v>
      </c>
      <c r="N1581" s="500" t="s">
        <v>2961</v>
      </c>
      <c r="O1581" s="500" t="s">
        <v>2961</v>
      </c>
      <c r="P1581" s="500" t="s">
        <v>2961</v>
      </c>
      <c r="Q1581" s="500" t="s">
        <v>2961</v>
      </c>
      <c r="R1581" s="500" t="s">
        <v>2961</v>
      </c>
      <c r="S1581" s="500" t="s">
        <v>2961</v>
      </c>
      <c r="T1581" s="500" t="s">
        <v>2961</v>
      </c>
      <c r="U1581" s="500" t="s">
        <v>2961</v>
      </c>
      <c r="V1581" s="500" t="s">
        <v>2961</v>
      </c>
      <c r="W1581" s="500" t="s">
        <v>2961</v>
      </c>
      <c r="X1581" s="500" t="s">
        <v>2961</v>
      </c>
      <c r="Y1581" s="500" t="s">
        <v>2961</v>
      </c>
      <c r="Z1581" s="500" t="s">
        <v>2961</v>
      </c>
      <c r="AA1581" s="500" t="s">
        <v>2961</v>
      </c>
      <c r="AB1581" s="500" t="s">
        <v>2961</v>
      </c>
      <c r="AC1581" s="500" t="s">
        <v>2961</v>
      </c>
      <c r="AD1581" s="500" t="s">
        <v>2961</v>
      </c>
      <c r="AE1581" s="500" t="s">
        <v>2961</v>
      </c>
      <c r="AF1581" s="500" t="s">
        <v>2961</v>
      </c>
      <c r="AG1581" s="500" t="s">
        <v>2961</v>
      </c>
      <c r="AH1581" s="500" t="s">
        <v>2961</v>
      </c>
      <c r="AI1581" s="500" t="s">
        <v>2961</v>
      </c>
      <c r="AJ1581" s="500" t="s">
        <v>2961</v>
      </c>
      <c r="AK1581" s="500" t="s">
        <v>2961</v>
      </c>
      <c r="AL1581" s="500" t="s">
        <v>2961</v>
      </c>
      <c r="AM1581" s="500" t="s">
        <v>2961</v>
      </c>
    </row>
    <row r="1582" spans="2:51" ht="12" customHeight="1" outlineLevel="1" x14ac:dyDescent="0.3">
      <c r="B1582" s="299"/>
      <c r="C1582" s="721"/>
      <c r="D1582" s="719"/>
      <c r="E1582" s="719"/>
      <c r="F1582" s="719"/>
      <c r="G1582" s="719"/>
      <c r="H1582" s="719"/>
      <c r="I1582" s="719"/>
      <c r="J1582" s="719"/>
      <c r="K1582" s="719"/>
      <c r="L1582" s="719"/>
      <c r="M1582" s="719"/>
      <c r="N1582" s="719"/>
      <c r="O1582" s="719"/>
      <c r="P1582" s="719"/>
      <c r="Q1582" s="719"/>
      <c r="R1582" s="719"/>
      <c r="S1582" s="719"/>
      <c r="T1582" s="719"/>
      <c r="U1582" s="719"/>
      <c r="V1582" s="719"/>
      <c r="W1582" s="719"/>
      <c r="X1582" s="719"/>
      <c r="Y1582" s="719"/>
      <c r="Z1582" s="719"/>
      <c r="AA1582" s="719"/>
      <c r="AB1582" s="719"/>
      <c r="AC1582" s="719"/>
      <c r="AD1582" s="719"/>
      <c r="AE1582" s="719"/>
      <c r="AF1582" s="719"/>
      <c r="AG1582" s="719"/>
      <c r="AH1582" s="719"/>
      <c r="AI1582" s="719"/>
      <c r="AJ1582" s="719"/>
      <c r="AK1582" s="719"/>
      <c r="AL1582" s="719"/>
      <c r="AM1582" s="719"/>
    </row>
    <row r="1583" spans="2:51" ht="13.5" customHeight="1" x14ac:dyDescent="0.3">
      <c r="B1583" s="299" t="s">
        <v>3023</v>
      </c>
      <c r="C1583" s="721" t="s">
        <v>4493</v>
      </c>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c r="AU1583"/>
      <c r="AV1583"/>
      <c r="AW1583"/>
      <c r="AX1583"/>
      <c r="AY1583"/>
    </row>
    <row r="1584" spans="2:51" ht="13.5" customHeight="1" x14ac:dyDescent="0.3">
      <c r="B1584" s="299"/>
      <c r="C1584" s="721"/>
      <c r="D1584" s="722"/>
      <c r="E1584" s="490"/>
      <c r="F1584" s="499" t="s">
        <v>233</v>
      </c>
      <c r="G1584" s="499" t="s">
        <v>234</v>
      </c>
      <c r="H1584" s="499" t="s">
        <v>235</v>
      </c>
      <c r="I1584" s="499" t="s">
        <v>236</v>
      </c>
      <c r="J1584" s="499" t="s">
        <v>237</v>
      </c>
      <c r="K1584" s="499" t="s">
        <v>238</v>
      </c>
      <c r="L1584" s="499" t="s">
        <v>239</v>
      </c>
      <c r="M1584" s="499" t="s">
        <v>240</v>
      </c>
      <c r="N1584" s="499" t="s">
        <v>241</v>
      </c>
      <c r="O1584" s="499" t="s">
        <v>242</v>
      </c>
      <c r="P1584" s="499" t="s">
        <v>243</v>
      </c>
      <c r="Q1584" s="499" t="s">
        <v>244</v>
      </c>
      <c r="R1584" s="499" t="s">
        <v>245</v>
      </c>
      <c r="S1584" s="499" t="s">
        <v>246</v>
      </c>
      <c r="T1584" s="499" t="s">
        <v>247</v>
      </c>
      <c r="U1584" s="499" t="s">
        <v>248</v>
      </c>
      <c r="V1584" s="499" t="s">
        <v>249</v>
      </c>
      <c r="W1584" s="499" t="s">
        <v>250</v>
      </c>
      <c r="X1584" s="499" t="s">
        <v>251</v>
      </c>
      <c r="Y1584" s="499" t="s">
        <v>252</v>
      </c>
      <c r="Z1584" s="499" t="s">
        <v>253</v>
      </c>
      <c r="AA1584" s="499" t="s">
        <v>254</v>
      </c>
      <c r="AB1584" s="499" t="s">
        <v>255</v>
      </c>
      <c r="AC1584" s="499" t="s">
        <v>256</v>
      </c>
      <c r="AD1584" s="499" t="s">
        <v>257</v>
      </c>
      <c r="AE1584" s="499" t="s">
        <v>258</v>
      </c>
      <c r="AF1584" s="499" t="s">
        <v>259</v>
      </c>
      <c r="AG1584" s="499" t="s">
        <v>260</v>
      </c>
      <c r="AH1584" s="499" t="s">
        <v>261</v>
      </c>
      <c r="AI1584" s="499" t="s">
        <v>262</v>
      </c>
      <c r="AJ1584" s="499" t="s">
        <v>263</v>
      </c>
      <c r="AK1584" s="499" t="s">
        <v>264</v>
      </c>
      <c r="AL1584" s="499" t="s">
        <v>265</v>
      </c>
      <c r="AM1584" s="499" t="s">
        <v>266</v>
      </c>
      <c r="AN1584" s="720"/>
      <c r="AO1584"/>
      <c r="AP1584"/>
      <c r="AQ1584"/>
      <c r="AR1584"/>
      <c r="AS1584"/>
      <c r="AT1584"/>
      <c r="AU1584"/>
      <c r="AV1584"/>
      <c r="AW1584"/>
      <c r="AX1584"/>
      <c r="AY1584"/>
    </row>
    <row r="1585" spans="2:51" ht="13.5" hidden="1" customHeight="1" outlineLevel="1" x14ac:dyDescent="0.3">
      <c r="B1585" s="299"/>
      <c r="C1585" s="721"/>
      <c r="D1585" s="722"/>
      <c r="E1585" s="490" t="s">
        <v>4494</v>
      </c>
      <c r="F1585" s="500" t="s">
        <v>2961</v>
      </c>
      <c r="G1585" s="500" t="s">
        <v>2961</v>
      </c>
      <c r="H1585" s="500" t="s">
        <v>2961</v>
      </c>
      <c r="I1585" s="500" t="s">
        <v>2961</v>
      </c>
      <c r="J1585" s="500" t="s">
        <v>2961</v>
      </c>
      <c r="K1585" s="500" t="s">
        <v>2961</v>
      </c>
      <c r="L1585" s="500" t="s">
        <v>2961</v>
      </c>
      <c r="M1585" s="500" t="s">
        <v>2961</v>
      </c>
      <c r="N1585" s="500" t="s">
        <v>2961</v>
      </c>
      <c r="O1585" s="500" t="s">
        <v>2961</v>
      </c>
      <c r="P1585" s="500" t="s">
        <v>2961</v>
      </c>
      <c r="Q1585" s="500" t="s">
        <v>2961</v>
      </c>
      <c r="R1585" s="500" t="s">
        <v>2961</v>
      </c>
      <c r="S1585" s="500" t="s">
        <v>2961</v>
      </c>
      <c r="T1585" s="500" t="s">
        <v>2961</v>
      </c>
      <c r="U1585" s="500" t="s">
        <v>2961</v>
      </c>
      <c r="V1585" s="500" t="s">
        <v>2961</v>
      </c>
      <c r="W1585" s="500" t="s">
        <v>2961</v>
      </c>
      <c r="X1585" s="500" t="s">
        <v>2961</v>
      </c>
      <c r="Y1585" s="500" t="s">
        <v>2961</v>
      </c>
      <c r="Z1585" s="500" t="s">
        <v>2961</v>
      </c>
      <c r="AA1585" s="500" t="s">
        <v>2961</v>
      </c>
      <c r="AB1585" s="500" t="s">
        <v>2961</v>
      </c>
      <c r="AC1585" s="500" t="s">
        <v>2961</v>
      </c>
      <c r="AD1585" s="500" t="s">
        <v>2961</v>
      </c>
      <c r="AE1585" s="500" t="s">
        <v>2961</v>
      </c>
      <c r="AF1585" s="500" t="s">
        <v>2961</v>
      </c>
      <c r="AG1585" s="500" t="s">
        <v>2961</v>
      </c>
      <c r="AH1585" s="500" t="s">
        <v>2961</v>
      </c>
      <c r="AI1585" s="500" t="s">
        <v>2961</v>
      </c>
      <c r="AJ1585" s="500" t="s">
        <v>2961</v>
      </c>
      <c r="AK1585" s="500" t="s">
        <v>2961</v>
      </c>
      <c r="AL1585" s="500" t="s">
        <v>2961</v>
      </c>
      <c r="AM1585" s="500" t="s">
        <v>2961</v>
      </c>
      <c r="AN1585" s="720"/>
      <c r="AO1585"/>
      <c r="AP1585"/>
      <c r="AQ1585"/>
      <c r="AR1585"/>
      <c r="AS1585"/>
      <c r="AT1585"/>
      <c r="AU1585"/>
      <c r="AV1585"/>
      <c r="AW1585"/>
      <c r="AX1585"/>
      <c r="AY1585"/>
    </row>
    <row r="1586" spans="2:51" ht="13.5" hidden="1" customHeight="1" outlineLevel="1" x14ac:dyDescent="0.3">
      <c r="B1586" s="299"/>
      <c r="C1586" s="721"/>
      <c r="D1586" s="722"/>
      <c r="E1586" s="490" t="s">
        <v>4495</v>
      </c>
      <c r="F1586" s="500" t="s">
        <v>2961</v>
      </c>
      <c r="G1586" s="500" t="s">
        <v>2961</v>
      </c>
      <c r="H1586" s="500" t="s">
        <v>2961</v>
      </c>
      <c r="I1586" s="500" t="s">
        <v>2961</v>
      </c>
      <c r="J1586" s="500" t="s">
        <v>2961</v>
      </c>
      <c r="K1586" s="500" t="s">
        <v>2961</v>
      </c>
      <c r="L1586" s="500" t="s">
        <v>2961</v>
      </c>
      <c r="M1586" s="500" t="s">
        <v>2961</v>
      </c>
      <c r="N1586" s="500" t="s">
        <v>2961</v>
      </c>
      <c r="O1586" s="500" t="s">
        <v>2961</v>
      </c>
      <c r="P1586" s="500" t="s">
        <v>2961</v>
      </c>
      <c r="Q1586" s="500" t="s">
        <v>2961</v>
      </c>
      <c r="R1586" s="500" t="s">
        <v>2961</v>
      </c>
      <c r="S1586" s="500" t="s">
        <v>2961</v>
      </c>
      <c r="T1586" s="500" t="s">
        <v>2961</v>
      </c>
      <c r="U1586" s="500" t="s">
        <v>2961</v>
      </c>
      <c r="V1586" s="500" t="s">
        <v>2961</v>
      </c>
      <c r="W1586" s="500" t="s">
        <v>2961</v>
      </c>
      <c r="X1586" s="500" t="s">
        <v>2961</v>
      </c>
      <c r="Y1586" s="500" t="s">
        <v>2961</v>
      </c>
      <c r="Z1586" s="500" t="s">
        <v>2961</v>
      </c>
      <c r="AA1586" s="500" t="s">
        <v>2961</v>
      </c>
      <c r="AB1586" s="500" t="s">
        <v>2961</v>
      </c>
      <c r="AC1586" s="500" t="s">
        <v>2961</v>
      </c>
      <c r="AD1586" s="500" t="s">
        <v>2961</v>
      </c>
      <c r="AE1586" s="500" t="s">
        <v>2961</v>
      </c>
      <c r="AF1586" s="500" t="s">
        <v>2961</v>
      </c>
      <c r="AG1586" s="500" t="s">
        <v>2961</v>
      </c>
      <c r="AH1586" s="500" t="s">
        <v>2961</v>
      </c>
      <c r="AI1586" s="500" t="s">
        <v>2961</v>
      </c>
      <c r="AJ1586" s="500" t="s">
        <v>2961</v>
      </c>
      <c r="AK1586" s="500" t="s">
        <v>2961</v>
      </c>
      <c r="AL1586" s="500" t="s">
        <v>2961</v>
      </c>
      <c r="AM1586" s="500" t="s">
        <v>2961</v>
      </c>
      <c r="AN1586" s="720"/>
      <c r="AO1586"/>
      <c r="AP1586"/>
      <c r="AQ1586"/>
      <c r="AR1586"/>
      <c r="AS1586"/>
      <c r="AT1586"/>
      <c r="AU1586"/>
      <c r="AV1586"/>
      <c r="AW1586"/>
      <c r="AX1586"/>
      <c r="AY1586"/>
    </row>
    <row r="1587" spans="2:51" ht="13.5" hidden="1" customHeight="1" outlineLevel="1" x14ac:dyDescent="0.3">
      <c r="B1587" s="299"/>
      <c r="C1587" s="721"/>
      <c r="D1587" s="722"/>
      <c r="E1587" s="490" t="s">
        <v>4496</v>
      </c>
      <c r="F1587" s="500" t="s">
        <v>2961</v>
      </c>
      <c r="G1587" s="500" t="s">
        <v>2961</v>
      </c>
      <c r="H1587" s="500" t="s">
        <v>2961</v>
      </c>
      <c r="I1587" s="500" t="s">
        <v>2961</v>
      </c>
      <c r="J1587" s="500" t="s">
        <v>2961</v>
      </c>
      <c r="K1587" s="500" t="s">
        <v>2961</v>
      </c>
      <c r="L1587" s="500" t="s">
        <v>2961</v>
      </c>
      <c r="M1587" s="500" t="s">
        <v>2961</v>
      </c>
      <c r="N1587" s="500" t="s">
        <v>2961</v>
      </c>
      <c r="O1587" s="500" t="s">
        <v>2961</v>
      </c>
      <c r="P1587" s="500" t="s">
        <v>2961</v>
      </c>
      <c r="Q1587" s="500" t="s">
        <v>2961</v>
      </c>
      <c r="R1587" s="500" t="s">
        <v>2961</v>
      </c>
      <c r="S1587" s="500" t="s">
        <v>2961</v>
      </c>
      <c r="T1587" s="500" t="s">
        <v>2961</v>
      </c>
      <c r="U1587" s="500" t="s">
        <v>2961</v>
      </c>
      <c r="V1587" s="500" t="s">
        <v>2961</v>
      </c>
      <c r="W1587" s="500" t="s">
        <v>2961</v>
      </c>
      <c r="X1587" s="500" t="s">
        <v>2961</v>
      </c>
      <c r="Y1587" s="500" t="s">
        <v>2961</v>
      </c>
      <c r="Z1587" s="500" t="s">
        <v>2961</v>
      </c>
      <c r="AA1587" s="500" t="s">
        <v>2961</v>
      </c>
      <c r="AB1587" s="500" t="s">
        <v>2961</v>
      </c>
      <c r="AC1587" s="500" t="s">
        <v>2961</v>
      </c>
      <c r="AD1587" s="500" t="s">
        <v>2961</v>
      </c>
      <c r="AE1587" s="500" t="s">
        <v>2961</v>
      </c>
      <c r="AF1587" s="500" t="s">
        <v>2961</v>
      </c>
      <c r="AG1587" s="500" t="s">
        <v>2961</v>
      </c>
      <c r="AH1587" s="500" t="s">
        <v>2961</v>
      </c>
      <c r="AI1587" s="500" t="s">
        <v>2961</v>
      </c>
      <c r="AJ1587" s="500" t="s">
        <v>2961</v>
      </c>
      <c r="AK1587" s="500" t="s">
        <v>2961</v>
      </c>
      <c r="AL1587" s="500" t="s">
        <v>2961</v>
      </c>
      <c r="AM1587" s="500" t="s">
        <v>2961</v>
      </c>
      <c r="AN1587" s="720"/>
      <c r="AO1587"/>
      <c r="AP1587"/>
      <c r="AQ1587"/>
      <c r="AR1587"/>
      <c r="AS1587"/>
      <c r="AT1587"/>
      <c r="AU1587"/>
      <c r="AV1587"/>
      <c r="AW1587"/>
      <c r="AX1587"/>
      <c r="AY1587"/>
    </row>
    <row r="1588" spans="2:51" ht="13.5" hidden="1" customHeight="1" outlineLevel="1" x14ac:dyDescent="0.3">
      <c r="B1588" s="299"/>
      <c r="C1588" s="721"/>
      <c r="D1588" s="722"/>
      <c r="E1588" s="490" t="s">
        <v>4497</v>
      </c>
      <c r="F1588" s="500" t="s">
        <v>2961</v>
      </c>
      <c r="G1588" s="500" t="s">
        <v>2961</v>
      </c>
      <c r="H1588" s="500" t="s">
        <v>2961</v>
      </c>
      <c r="I1588" s="500" t="s">
        <v>2961</v>
      </c>
      <c r="J1588" s="500" t="s">
        <v>2961</v>
      </c>
      <c r="K1588" s="500" t="s">
        <v>2961</v>
      </c>
      <c r="L1588" s="500" t="s">
        <v>2961</v>
      </c>
      <c r="M1588" s="500" t="s">
        <v>2961</v>
      </c>
      <c r="N1588" s="500" t="s">
        <v>2961</v>
      </c>
      <c r="O1588" s="500" t="s">
        <v>2961</v>
      </c>
      <c r="P1588" s="500" t="s">
        <v>2961</v>
      </c>
      <c r="Q1588" s="500" t="s">
        <v>2961</v>
      </c>
      <c r="R1588" s="500" t="s">
        <v>2961</v>
      </c>
      <c r="S1588" s="500" t="s">
        <v>2961</v>
      </c>
      <c r="T1588" s="500" t="s">
        <v>2961</v>
      </c>
      <c r="U1588" s="500" t="s">
        <v>2961</v>
      </c>
      <c r="V1588" s="500" t="s">
        <v>2961</v>
      </c>
      <c r="W1588" s="500" t="s">
        <v>2961</v>
      </c>
      <c r="X1588" s="500" t="s">
        <v>2961</v>
      </c>
      <c r="Y1588" s="500" t="s">
        <v>2961</v>
      </c>
      <c r="Z1588" s="500" t="s">
        <v>2961</v>
      </c>
      <c r="AA1588" s="500" t="s">
        <v>2961</v>
      </c>
      <c r="AB1588" s="500" t="s">
        <v>2961</v>
      </c>
      <c r="AC1588" s="500" t="s">
        <v>2961</v>
      </c>
      <c r="AD1588" s="500" t="s">
        <v>2961</v>
      </c>
      <c r="AE1588" s="500" t="s">
        <v>2961</v>
      </c>
      <c r="AF1588" s="500" t="s">
        <v>2961</v>
      </c>
      <c r="AG1588" s="500" t="s">
        <v>2961</v>
      </c>
      <c r="AH1588" s="500" t="s">
        <v>2961</v>
      </c>
      <c r="AI1588" s="500" t="s">
        <v>2961</v>
      </c>
      <c r="AJ1588" s="500" t="s">
        <v>2961</v>
      </c>
      <c r="AK1588" s="500" t="s">
        <v>2961</v>
      </c>
      <c r="AL1588" s="500" t="s">
        <v>2961</v>
      </c>
      <c r="AM1588" s="500" t="s">
        <v>2961</v>
      </c>
      <c r="AN1588" s="720"/>
      <c r="AO1588"/>
      <c r="AP1588"/>
      <c r="AQ1588"/>
      <c r="AR1588"/>
      <c r="AS1588"/>
      <c r="AT1588"/>
      <c r="AU1588"/>
      <c r="AV1588"/>
      <c r="AW1588"/>
      <c r="AX1588"/>
      <c r="AY1588"/>
    </row>
    <row r="1589" spans="2:51" ht="13.5" hidden="1" customHeight="1" outlineLevel="1" x14ac:dyDescent="0.3">
      <c r="B1589" s="299"/>
      <c r="C1589" s="721"/>
      <c r="D1589" s="722"/>
      <c r="E1589" s="490" t="s">
        <v>4498</v>
      </c>
      <c r="F1589" s="500" t="s">
        <v>2961</v>
      </c>
      <c r="G1589" s="500" t="s">
        <v>2961</v>
      </c>
      <c r="H1589" s="500" t="s">
        <v>2961</v>
      </c>
      <c r="I1589" s="500" t="s">
        <v>2961</v>
      </c>
      <c r="J1589" s="500" t="s">
        <v>2961</v>
      </c>
      <c r="K1589" s="500" t="s">
        <v>2961</v>
      </c>
      <c r="L1589" s="500" t="s">
        <v>2961</v>
      </c>
      <c r="M1589" s="500" t="s">
        <v>2961</v>
      </c>
      <c r="N1589" s="500" t="s">
        <v>2961</v>
      </c>
      <c r="O1589" s="500" t="s">
        <v>2961</v>
      </c>
      <c r="P1589" s="500" t="s">
        <v>2961</v>
      </c>
      <c r="Q1589" s="500" t="s">
        <v>2961</v>
      </c>
      <c r="R1589" s="500" t="s">
        <v>2961</v>
      </c>
      <c r="S1589" s="500" t="s">
        <v>2961</v>
      </c>
      <c r="T1589" s="500" t="s">
        <v>2961</v>
      </c>
      <c r="U1589" s="500" t="s">
        <v>2961</v>
      </c>
      <c r="V1589" s="500" t="s">
        <v>2961</v>
      </c>
      <c r="W1589" s="500" t="s">
        <v>2961</v>
      </c>
      <c r="X1589" s="500" t="s">
        <v>2961</v>
      </c>
      <c r="Y1589" s="500" t="s">
        <v>2961</v>
      </c>
      <c r="Z1589" s="500" t="s">
        <v>2961</v>
      </c>
      <c r="AA1589" s="500" t="s">
        <v>2961</v>
      </c>
      <c r="AB1589" s="500" t="s">
        <v>2961</v>
      </c>
      <c r="AC1589" s="500" t="s">
        <v>2961</v>
      </c>
      <c r="AD1589" s="500" t="s">
        <v>2961</v>
      </c>
      <c r="AE1589" s="500" t="s">
        <v>2961</v>
      </c>
      <c r="AF1589" s="500" t="s">
        <v>2961</v>
      </c>
      <c r="AG1589" s="500" t="s">
        <v>2961</v>
      </c>
      <c r="AH1589" s="500" t="s">
        <v>2961</v>
      </c>
      <c r="AI1589" s="500" t="s">
        <v>2961</v>
      </c>
      <c r="AJ1589" s="500" t="s">
        <v>2961</v>
      </c>
      <c r="AK1589" s="500" t="s">
        <v>2961</v>
      </c>
      <c r="AL1589" s="500" t="s">
        <v>2961</v>
      </c>
      <c r="AM1589" s="500" t="s">
        <v>2961</v>
      </c>
      <c r="AN1589" s="720"/>
      <c r="AO1589"/>
      <c r="AP1589"/>
      <c r="AQ1589"/>
      <c r="AR1589"/>
      <c r="AS1589"/>
      <c r="AT1589"/>
      <c r="AU1589"/>
      <c r="AV1589"/>
      <c r="AW1589"/>
      <c r="AX1589"/>
      <c r="AY1589"/>
    </row>
    <row r="1590" spans="2:51" ht="13.5" hidden="1" customHeight="1" outlineLevel="1" x14ac:dyDescent="0.3">
      <c r="B1590" s="299"/>
      <c r="C1590" s="721"/>
      <c r="D1590" s="722"/>
      <c r="E1590" s="490" t="s">
        <v>4499</v>
      </c>
      <c r="F1590" s="500" t="s">
        <v>2961</v>
      </c>
      <c r="G1590" s="500" t="s">
        <v>2961</v>
      </c>
      <c r="H1590" s="500" t="s">
        <v>2961</v>
      </c>
      <c r="I1590" s="500" t="s">
        <v>2961</v>
      </c>
      <c r="J1590" s="500" t="s">
        <v>2961</v>
      </c>
      <c r="K1590" s="500" t="s">
        <v>2961</v>
      </c>
      <c r="L1590" s="500" t="s">
        <v>2961</v>
      </c>
      <c r="M1590" s="500" t="s">
        <v>2961</v>
      </c>
      <c r="N1590" s="500" t="s">
        <v>2961</v>
      </c>
      <c r="O1590" s="500" t="s">
        <v>2961</v>
      </c>
      <c r="P1590" s="500" t="s">
        <v>2961</v>
      </c>
      <c r="Q1590" s="500" t="s">
        <v>2961</v>
      </c>
      <c r="R1590" s="500" t="s">
        <v>2961</v>
      </c>
      <c r="S1590" s="500" t="s">
        <v>2961</v>
      </c>
      <c r="T1590" s="500" t="s">
        <v>2961</v>
      </c>
      <c r="U1590" s="500" t="s">
        <v>2961</v>
      </c>
      <c r="V1590" s="500" t="s">
        <v>2961</v>
      </c>
      <c r="W1590" s="500" t="s">
        <v>2961</v>
      </c>
      <c r="X1590" s="500" t="s">
        <v>2961</v>
      </c>
      <c r="Y1590" s="500" t="s">
        <v>2961</v>
      </c>
      <c r="Z1590" s="500" t="s">
        <v>2961</v>
      </c>
      <c r="AA1590" s="500" t="s">
        <v>2961</v>
      </c>
      <c r="AB1590" s="500" t="s">
        <v>2961</v>
      </c>
      <c r="AC1590" s="500" t="s">
        <v>2961</v>
      </c>
      <c r="AD1590" s="500" t="s">
        <v>2961</v>
      </c>
      <c r="AE1590" s="500" t="s">
        <v>2961</v>
      </c>
      <c r="AF1590" s="500" t="s">
        <v>2961</v>
      </c>
      <c r="AG1590" s="500" t="s">
        <v>2961</v>
      </c>
      <c r="AH1590" s="500" t="s">
        <v>2961</v>
      </c>
      <c r="AI1590" s="500" t="s">
        <v>2961</v>
      </c>
      <c r="AJ1590" s="500" t="s">
        <v>2961</v>
      </c>
      <c r="AK1590" s="500" t="s">
        <v>2961</v>
      </c>
      <c r="AL1590" s="500" t="s">
        <v>2961</v>
      </c>
      <c r="AM1590" s="500" t="s">
        <v>2961</v>
      </c>
      <c r="AN1590" s="720"/>
      <c r="AO1590"/>
      <c r="AP1590"/>
      <c r="AQ1590"/>
      <c r="AR1590"/>
      <c r="AS1590"/>
      <c r="AT1590"/>
      <c r="AU1590"/>
      <c r="AV1590"/>
      <c r="AW1590"/>
      <c r="AX1590"/>
      <c r="AY1590"/>
    </row>
    <row r="1591" spans="2:51" ht="13.5" hidden="1" customHeight="1" outlineLevel="1" x14ac:dyDescent="0.3">
      <c r="B1591" s="299"/>
      <c r="C1591" s="721"/>
      <c r="D1591" s="722"/>
      <c r="E1591" s="490" t="s">
        <v>4500</v>
      </c>
      <c r="F1591" s="500" t="s">
        <v>2961</v>
      </c>
      <c r="G1591" s="500" t="s">
        <v>2961</v>
      </c>
      <c r="H1591" s="500" t="s">
        <v>2961</v>
      </c>
      <c r="I1591" s="500" t="s">
        <v>2961</v>
      </c>
      <c r="J1591" s="500" t="s">
        <v>2961</v>
      </c>
      <c r="K1591" s="500" t="s">
        <v>2961</v>
      </c>
      <c r="L1591" s="500" t="s">
        <v>2961</v>
      </c>
      <c r="M1591" s="500" t="s">
        <v>2961</v>
      </c>
      <c r="N1591" s="500" t="s">
        <v>2961</v>
      </c>
      <c r="O1591" s="500" t="s">
        <v>2961</v>
      </c>
      <c r="P1591" s="500" t="s">
        <v>2961</v>
      </c>
      <c r="Q1591" s="500" t="s">
        <v>2961</v>
      </c>
      <c r="R1591" s="500" t="s">
        <v>2961</v>
      </c>
      <c r="S1591" s="500" t="s">
        <v>2961</v>
      </c>
      <c r="T1591" s="500" t="s">
        <v>2961</v>
      </c>
      <c r="U1591" s="500" t="s">
        <v>2961</v>
      </c>
      <c r="V1591" s="500" t="s">
        <v>2961</v>
      </c>
      <c r="W1591" s="500" t="s">
        <v>2961</v>
      </c>
      <c r="X1591" s="500" t="s">
        <v>2961</v>
      </c>
      <c r="Y1591" s="500" t="s">
        <v>2961</v>
      </c>
      <c r="Z1591" s="500" t="s">
        <v>2961</v>
      </c>
      <c r="AA1591" s="500" t="s">
        <v>2961</v>
      </c>
      <c r="AB1591" s="500" t="s">
        <v>2961</v>
      </c>
      <c r="AC1591" s="500" t="s">
        <v>2961</v>
      </c>
      <c r="AD1591" s="500" t="s">
        <v>2961</v>
      </c>
      <c r="AE1591" s="500" t="s">
        <v>2961</v>
      </c>
      <c r="AF1591" s="500" t="s">
        <v>2961</v>
      </c>
      <c r="AG1591" s="500" t="s">
        <v>2961</v>
      </c>
      <c r="AH1591" s="500" t="s">
        <v>2961</v>
      </c>
      <c r="AI1591" s="500" t="s">
        <v>2961</v>
      </c>
      <c r="AJ1591" s="500" t="s">
        <v>2961</v>
      </c>
      <c r="AK1591" s="500" t="s">
        <v>2961</v>
      </c>
      <c r="AL1591" s="500" t="s">
        <v>2961</v>
      </c>
      <c r="AM1591" s="500" t="s">
        <v>2961</v>
      </c>
      <c r="AN1591" s="720"/>
      <c r="AO1591"/>
      <c r="AP1591"/>
      <c r="AQ1591"/>
      <c r="AR1591"/>
      <c r="AS1591"/>
      <c r="AT1591"/>
      <c r="AU1591"/>
      <c r="AV1591"/>
      <c r="AW1591"/>
      <c r="AX1591"/>
      <c r="AY1591"/>
    </row>
    <row r="1592" spans="2:51" ht="13.5" hidden="1" customHeight="1" outlineLevel="1" x14ac:dyDescent="0.3">
      <c r="B1592" s="299"/>
      <c r="C1592" s="721"/>
      <c r="D1592" s="722"/>
      <c r="E1592" s="490" t="s">
        <v>4501</v>
      </c>
      <c r="F1592" s="500" t="s">
        <v>2961</v>
      </c>
      <c r="G1592" s="500" t="s">
        <v>2961</v>
      </c>
      <c r="H1592" s="500" t="s">
        <v>2961</v>
      </c>
      <c r="I1592" s="500" t="s">
        <v>2961</v>
      </c>
      <c r="J1592" s="500" t="s">
        <v>2961</v>
      </c>
      <c r="K1592" s="500" t="s">
        <v>2961</v>
      </c>
      <c r="L1592" s="500" t="s">
        <v>2961</v>
      </c>
      <c r="M1592" s="500" t="s">
        <v>2961</v>
      </c>
      <c r="N1592" s="500" t="s">
        <v>2961</v>
      </c>
      <c r="O1592" s="500" t="s">
        <v>2961</v>
      </c>
      <c r="P1592" s="500" t="s">
        <v>2961</v>
      </c>
      <c r="Q1592" s="500" t="s">
        <v>2961</v>
      </c>
      <c r="R1592" s="500" t="s">
        <v>2961</v>
      </c>
      <c r="S1592" s="500" t="s">
        <v>2961</v>
      </c>
      <c r="T1592" s="500" t="s">
        <v>2961</v>
      </c>
      <c r="U1592" s="500" t="s">
        <v>2961</v>
      </c>
      <c r="V1592" s="500" t="s">
        <v>2961</v>
      </c>
      <c r="W1592" s="500" t="s">
        <v>2961</v>
      </c>
      <c r="X1592" s="500" t="s">
        <v>2961</v>
      </c>
      <c r="Y1592" s="500" t="s">
        <v>2961</v>
      </c>
      <c r="Z1592" s="500" t="s">
        <v>2961</v>
      </c>
      <c r="AA1592" s="500" t="s">
        <v>2961</v>
      </c>
      <c r="AB1592" s="500" t="s">
        <v>2961</v>
      </c>
      <c r="AC1592" s="500" t="s">
        <v>2961</v>
      </c>
      <c r="AD1592" s="500" t="s">
        <v>2961</v>
      </c>
      <c r="AE1592" s="500" t="s">
        <v>2961</v>
      </c>
      <c r="AF1592" s="500" t="s">
        <v>2961</v>
      </c>
      <c r="AG1592" s="500" t="s">
        <v>2961</v>
      </c>
      <c r="AH1592" s="500" t="s">
        <v>2961</v>
      </c>
      <c r="AI1592" s="500" t="s">
        <v>2961</v>
      </c>
      <c r="AJ1592" s="500" t="s">
        <v>2961</v>
      </c>
      <c r="AK1592" s="500" t="s">
        <v>2961</v>
      </c>
      <c r="AL1592" s="500" t="s">
        <v>2961</v>
      </c>
      <c r="AM1592" s="500" t="s">
        <v>2961</v>
      </c>
      <c r="AN1592" s="720"/>
      <c r="AO1592"/>
      <c r="AP1592"/>
      <c r="AQ1592"/>
      <c r="AR1592"/>
      <c r="AS1592"/>
      <c r="AT1592"/>
      <c r="AU1592"/>
      <c r="AV1592"/>
      <c r="AW1592"/>
      <c r="AX1592"/>
      <c r="AY1592"/>
    </row>
    <row r="1593" spans="2:51" ht="13.5" hidden="1" customHeight="1" outlineLevel="1" x14ac:dyDescent="0.3">
      <c r="B1593" s="299"/>
      <c r="C1593" s="721"/>
      <c r="D1593" s="722"/>
      <c r="E1593" s="490" t="s">
        <v>4502</v>
      </c>
      <c r="F1593" s="500" t="s">
        <v>2961</v>
      </c>
      <c r="G1593" s="500" t="s">
        <v>2961</v>
      </c>
      <c r="H1593" s="500" t="s">
        <v>2961</v>
      </c>
      <c r="I1593" s="500" t="s">
        <v>2961</v>
      </c>
      <c r="J1593" s="500" t="s">
        <v>2961</v>
      </c>
      <c r="K1593" s="500" t="s">
        <v>2961</v>
      </c>
      <c r="L1593" s="500" t="s">
        <v>2961</v>
      </c>
      <c r="M1593" s="500" t="s">
        <v>2961</v>
      </c>
      <c r="N1593" s="500" t="s">
        <v>2961</v>
      </c>
      <c r="O1593" s="500" t="s">
        <v>2961</v>
      </c>
      <c r="P1593" s="500" t="s">
        <v>2961</v>
      </c>
      <c r="Q1593" s="500" t="s">
        <v>2961</v>
      </c>
      <c r="R1593" s="500" t="s">
        <v>2961</v>
      </c>
      <c r="S1593" s="500" t="s">
        <v>2961</v>
      </c>
      <c r="T1593" s="500" t="s">
        <v>2961</v>
      </c>
      <c r="U1593" s="500" t="s">
        <v>2961</v>
      </c>
      <c r="V1593" s="500" t="s">
        <v>2961</v>
      </c>
      <c r="W1593" s="500" t="s">
        <v>2961</v>
      </c>
      <c r="X1593" s="500" t="s">
        <v>2961</v>
      </c>
      <c r="Y1593" s="500" t="s">
        <v>2961</v>
      </c>
      <c r="Z1593" s="500" t="s">
        <v>2961</v>
      </c>
      <c r="AA1593" s="500" t="s">
        <v>2961</v>
      </c>
      <c r="AB1593" s="500" t="s">
        <v>2961</v>
      </c>
      <c r="AC1593" s="500" t="s">
        <v>2961</v>
      </c>
      <c r="AD1593" s="500" t="s">
        <v>2961</v>
      </c>
      <c r="AE1593" s="500" t="s">
        <v>2961</v>
      </c>
      <c r="AF1593" s="500" t="s">
        <v>2961</v>
      </c>
      <c r="AG1593" s="500" t="s">
        <v>2961</v>
      </c>
      <c r="AH1593" s="500" t="s">
        <v>2961</v>
      </c>
      <c r="AI1593" s="500" t="s">
        <v>2961</v>
      </c>
      <c r="AJ1593" s="500" t="s">
        <v>2961</v>
      </c>
      <c r="AK1593" s="500" t="s">
        <v>2961</v>
      </c>
      <c r="AL1593" s="500" t="s">
        <v>2961</v>
      </c>
      <c r="AM1593" s="500" t="s">
        <v>2961</v>
      </c>
      <c r="AN1593" s="720"/>
      <c r="AO1593"/>
      <c r="AP1593"/>
      <c r="AQ1593"/>
      <c r="AR1593"/>
      <c r="AS1593"/>
      <c r="AT1593"/>
      <c r="AU1593"/>
      <c r="AV1593"/>
      <c r="AW1593"/>
      <c r="AX1593"/>
      <c r="AY1593"/>
    </row>
    <row r="1594" spans="2:51" ht="13.5" hidden="1" customHeight="1" outlineLevel="1" x14ac:dyDescent="0.3">
      <c r="B1594" s="299"/>
      <c r="C1594" s="721"/>
      <c r="D1594" s="722"/>
      <c r="E1594" s="490" t="s">
        <v>4503</v>
      </c>
      <c r="F1594" s="500" t="s">
        <v>2961</v>
      </c>
      <c r="G1594" s="500" t="s">
        <v>2961</v>
      </c>
      <c r="H1594" s="500" t="s">
        <v>2961</v>
      </c>
      <c r="I1594" s="500" t="s">
        <v>2961</v>
      </c>
      <c r="J1594" s="500" t="s">
        <v>2961</v>
      </c>
      <c r="K1594" s="500" t="s">
        <v>2961</v>
      </c>
      <c r="L1594" s="500" t="s">
        <v>2961</v>
      </c>
      <c r="M1594" s="500" t="s">
        <v>2961</v>
      </c>
      <c r="N1594" s="500" t="s">
        <v>2961</v>
      </c>
      <c r="O1594" s="500" t="s">
        <v>2961</v>
      </c>
      <c r="P1594" s="500" t="s">
        <v>2961</v>
      </c>
      <c r="Q1594" s="500" t="s">
        <v>2961</v>
      </c>
      <c r="R1594" s="500" t="s">
        <v>2961</v>
      </c>
      <c r="S1594" s="500" t="s">
        <v>2961</v>
      </c>
      <c r="T1594" s="500" t="s">
        <v>2961</v>
      </c>
      <c r="U1594" s="500" t="s">
        <v>2961</v>
      </c>
      <c r="V1594" s="500" t="s">
        <v>2961</v>
      </c>
      <c r="W1594" s="500" t="s">
        <v>2961</v>
      </c>
      <c r="X1594" s="500" t="s">
        <v>2961</v>
      </c>
      <c r="Y1594" s="500" t="s">
        <v>2961</v>
      </c>
      <c r="Z1594" s="500" t="s">
        <v>2961</v>
      </c>
      <c r="AA1594" s="500" t="s">
        <v>2961</v>
      </c>
      <c r="AB1594" s="500" t="s">
        <v>2961</v>
      </c>
      <c r="AC1594" s="500" t="s">
        <v>2961</v>
      </c>
      <c r="AD1594" s="500" t="s">
        <v>2961</v>
      </c>
      <c r="AE1594" s="500" t="s">
        <v>2961</v>
      </c>
      <c r="AF1594" s="500" t="s">
        <v>2961</v>
      </c>
      <c r="AG1594" s="500" t="s">
        <v>2961</v>
      </c>
      <c r="AH1594" s="500" t="s">
        <v>2961</v>
      </c>
      <c r="AI1594" s="500" t="s">
        <v>2961</v>
      </c>
      <c r="AJ1594" s="500" t="s">
        <v>2961</v>
      </c>
      <c r="AK1594" s="500" t="s">
        <v>2961</v>
      </c>
      <c r="AL1594" s="500" t="s">
        <v>2961</v>
      </c>
      <c r="AM1594" s="500" t="s">
        <v>2961</v>
      </c>
      <c r="AN1594" s="720"/>
      <c r="AO1594"/>
      <c r="AP1594"/>
      <c r="AQ1594"/>
      <c r="AR1594"/>
      <c r="AS1594"/>
      <c r="AT1594"/>
      <c r="AU1594"/>
      <c r="AV1594"/>
      <c r="AW1594"/>
      <c r="AX1594"/>
      <c r="AY1594"/>
    </row>
    <row r="1595" spans="2:51" ht="13.5" hidden="1" customHeight="1" outlineLevel="1" x14ac:dyDescent="0.3">
      <c r="B1595" s="299"/>
      <c r="C1595" s="721"/>
      <c r="D1595" s="722"/>
      <c r="E1595" s="490" t="s">
        <v>4504</v>
      </c>
      <c r="F1595" s="500" t="s">
        <v>2961</v>
      </c>
      <c r="G1595" s="500" t="s">
        <v>2961</v>
      </c>
      <c r="H1595" s="500" t="s">
        <v>2961</v>
      </c>
      <c r="I1595" s="500" t="s">
        <v>2961</v>
      </c>
      <c r="J1595" s="500" t="s">
        <v>2961</v>
      </c>
      <c r="K1595" s="500" t="s">
        <v>2961</v>
      </c>
      <c r="L1595" s="500" t="s">
        <v>2961</v>
      </c>
      <c r="M1595" s="500" t="s">
        <v>2961</v>
      </c>
      <c r="N1595" s="500" t="s">
        <v>2961</v>
      </c>
      <c r="O1595" s="500" t="s">
        <v>2961</v>
      </c>
      <c r="P1595" s="500" t="s">
        <v>2961</v>
      </c>
      <c r="Q1595" s="500" t="s">
        <v>2961</v>
      </c>
      <c r="R1595" s="500" t="s">
        <v>2961</v>
      </c>
      <c r="S1595" s="500" t="s">
        <v>2961</v>
      </c>
      <c r="T1595" s="500" t="s">
        <v>2961</v>
      </c>
      <c r="U1595" s="500" t="s">
        <v>2961</v>
      </c>
      <c r="V1595" s="500" t="s">
        <v>2961</v>
      </c>
      <c r="W1595" s="500" t="s">
        <v>2961</v>
      </c>
      <c r="X1595" s="500" t="s">
        <v>2961</v>
      </c>
      <c r="Y1595" s="500" t="s">
        <v>2961</v>
      </c>
      <c r="Z1595" s="500" t="s">
        <v>2961</v>
      </c>
      <c r="AA1595" s="500" t="s">
        <v>2961</v>
      </c>
      <c r="AB1595" s="500" t="s">
        <v>2961</v>
      </c>
      <c r="AC1595" s="500" t="s">
        <v>2961</v>
      </c>
      <c r="AD1595" s="500" t="s">
        <v>2961</v>
      </c>
      <c r="AE1595" s="500" t="s">
        <v>2961</v>
      </c>
      <c r="AF1595" s="500" t="s">
        <v>2961</v>
      </c>
      <c r="AG1595" s="500" t="s">
        <v>2961</v>
      </c>
      <c r="AH1595" s="500" t="s">
        <v>2961</v>
      </c>
      <c r="AI1595" s="500" t="s">
        <v>2961</v>
      </c>
      <c r="AJ1595" s="500" t="s">
        <v>2961</v>
      </c>
      <c r="AK1595" s="500" t="s">
        <v>2961</v>
      </c>
      <c r="AL1595" s="500" t="s">
        <v>2961</v>
      </c>
      <c r="AM1595" s="500" t="s">
        <v>2961</v>
      </c>
      <c r="AN1595" s="720"/>
      <c r="AO1595"/>
      <c r="AP1595"/>
      <c r="AQ1595"/>
      <c r="AR1595"/>
      <c r="AS1595"/>
      <c r="AT1595"/>
      <c r="AU1595"/>
      <c r="AV1595"/>
      <c r="AW1595"/>
      <c r="AX1595"/>
      <c r="AY1595"/>
    </row>
    <row r="1596" spans="2:51" ht="13.5" hidden="1" customHeight="1" outlineLevel="1" x14ac:dyDescent="0.3">
      <c r="B1596" s="299"/>
      <c r="C1596" s="721"/>
      <c r="D1596" s="722"/>
      <c r="E1596" s="490" t="s">
        <v>4505</v>
      </c>
      <c r="F1596" s="500" t="s">
        <v>2961</v>
      </c>
      <c r="G1596" s="500" t="s">
        <v>2961</v>
      </c>
      <c r="H1596" s="500" t="s">
        <v>2961</v>
      </c>
      <c r="I1596" s="500" t="s">
        <v>2961</v>
      </c>
      <c r="J1596" s="500" t="s">
        <v>2961</v>
      </c>
      <c r="K1596" s="500" t="s">
        <v>2961</v>
      </c>
      <c r="L1596" s="500" t="s">
        <v>2961</v>
      </c>
      <c r="M1596" s="500" t="s">
        <v>2961</v>
      </c>
      <c r="N1596" s="500" t="s">
        <v>2961</v>
      </c>
      <c r="O1596" s="500" t="s">
        <v>2961</v>
      </c>
      <c r="P1596" s="500" t="s">
        <v>2961</v>
      </c>
      <c r="Q1596" s="500" t="s">
        <v>2961</v>
      </c>
      <c r="R1596" s="500" t="s">
        <v>2961</v>
      </c>
      <c r="S1596" s="500" t="s">
        <v>2961</v>
      </c>
      <c r="T1596" s="500" t="s">
        <v>2961</v>
      </c>
      <c r="U1596" s="500" t="s">
        <v>2961</v>
      </c>
      <c r="V1596" s="500" t="s">
        <v>2961</v>
      </c>
      <c r="W1596" s="500" t="s">
        <v>2961</v>
      </c>
      <c r="X1596" s="500" t="s">
        <v>2961</v>
      </c>
      <c r="Y1596" s="500" t="s">
        <v>2961</v>
      </c>
      <c r="Z1596" s="500" t="s">
        <v>2961</v>
      </c>
      <c r="AA1596" s="500" t="s">
        <v>2961</v>
      </c>
      <c r="AB1596" s="500" t="s">
        <v>2961</v>
      </c>
      <c r="AC1596" s="500" t="s">
        <v>2961</v>
      </c>
      <c r="AD1596" s="500" t="s">
        <v>2961</v>
      </c>
      <c r="AE1596" s="500" t="s">
        <v>2961</v>
      </c>
      <c r="AF1596" s="500" t="s">
        <v>2961</v>
      </c>
      <c r="AG1596" s="500" t="s">
        <v>2961</v>
      </c>
      <c r="AH1596" s="500" t="s">
        <v>2961</v>
      </c>
      <c r="AI1596" s="500" t="s">
        <v>2961</v>
      </c>
      <c r="AJ1596" s="500" t="s">
        <v>2961</v>
      </c>
      <c r="AK1596" s="500" t="s">
        <v>2961</v>
      </c>
      <c r="AL1596" s="500" t="s">
        <v>2961</v>
      </c>
      <c r="AM1596" s="500" t="s">
        <v>2961</v>
      </c>
      <c r="AN1596" s="720"/>
      <c r="AO1596"/>
      <c r="AP1596"/>
      <c r="AQ1596"/>
      <c r="AR1596"/>
      <c r="AS1596"/>
      <c r="AT1596"/>
      <c r="AU1596"/>
      <c r="AV1596"/>
      <c r="AW1596"/>
      <c r="AX1596"/>
      <c r="AY1596"/>
    </row>
    <row r="1597" spans="2:51" ht="13.5" hidden="1" customHeight="1" outlineLevel="1" x14ac:dyDescent="0.3">
      <c r="B1597" s="299"/>
      <c r="C1597" s="721"/>
      <c r="D1597" s="722"/>
      <c r="E1597" s="490" t="s">
        <v>4506</v>
      </c>
      <c r="F1597" s="500" t="s">
        <v>2961</v>
      </c>
      <c r="G1597" s="500" t="s">
        <v>2961</v>
      </c>
      <c r="H1597" s="500" t="s">
        <v>2961</v>
      </c>
      <c r="I1597" s="500" t="s">
        <v>2961</v>
      </c>
      <c r="J1597" s="500" t="s">
        <v>2961</v>
      </c>
      <c r="K1597" s="500" t="s">
        <v>2961</v>
      </c>
      <c r="L1597" s="500" t="s">
        <v>2961</v>
      </c>
      <c r="M1597" s="500" t="s">
        <v>2961</v>
      </c>
      <c r="N1597" s="500" t="s">
        <v>2961</v>
      </c>
      <c r="O1597" s="500" t="s">
        <v>2961</v>
      </c>
      <c r="P1597" s="500" t="s">
        <v>2961</v>
      </c>
      <c r="Q1597" s="500" t="s">
        <v>2961</v>
      </c>
      <c r="R1597" s="500" t="s">
        <v>2961</v>
      </c>
      <c r="S1597" s="500" t="s">
        <v>2961</v>
      </c>
      <c r="T1597" s="500" t="s">
        <v>2961</v>
      </c>
      <c r="U1597" s="500" t="s">
        <v>2961</v>
      </c>
      <c r="V1597" s="500" t="s">
        <v>2961</v>
      </c>
      <c r="W1597" s="500" t="s">
        <v>2961</v>
      </c>
      <c r="X1597" s="500" t="s">
        <v>2961</v>
      </c>
      <c r="Y1597" s="500" t="s">
        <v>2961</v>
      </c>
      <c r="Z1597" s="500" t="s">
        <v>2961</v>
      </c>
      <c r="AA1597" s="500" t="s">
        <v>2961</v>
      </c>
      <c r="AB1597" s="500" t="s">
        <v>2961</v>
      </c>
      <c r="AC1597" s="500" t="s">
        <v>2961</v>
      </c>
      <c r="AD1597" s="500" t="s">
        <v>2961</v>
      </c>
      <c r="AE1597" s="500" t="s">
        <v>2961</v>
      </c>
      <c r="AF1597" s="500" t="s">
        <v>2961</v>
      </c>
      <c r="AG1597" s="500" t="s">
        <v>2961</v>
      </c>
      <c r="AH1597" s="500" t="s">
        <v>2961</v>
      </c>
      <c r="AI1597" s="500" t="s">
        <v>2961</v>
      </c>
      <c r="AJ1597" s="500" t="s">
        <v>2961</v>
      </c>
      <c r="AK1597" s="500" t="s">
        <v>2961</v>
      </c>
      <c r="AL1597" s="500" t="s">
        <v>2961</v>
      </c>
      <c r="AM1597" s="500" t="s">
        <v>2961</v>
      </c>
      <c r="AN1597" s="720"/>
      <c r="AO1597"/>
      <c r="AP1597"/>
      <c r="AQ1597"/>
      <c r="AR1597"/>
      <c r="AS1597"/>
      <c r="AT1597"/>
      <c r="AU1597"/>
      <c r="AV1597"/>
      <c r="AW1597"/>
      <c r="AX1597"/>
      <c r="AY1597"/>
    </row>
    <row r="1598" spans="2:51" ht="13.5" hidden="1" customHeight="1" outlineLevel="1" x14ac:dyDescent="0.3">
      <c r="B1598" s="299"/>
      <c r="C1598" s="721"/>
      <c r="D1598" s="722"/>
      <c r="E1598" s="490" t="s">
        <v>4507</v>
      </c>
      <c r="F1598" s="500" t="s">
        <v>2961</v>
      </c>
      <c r="G1598" s="500" t="s">
        <v>2961</v>
      </c>
      <c r="H1598" s="500" t="s">
        <v>2961</v>
      </c>
      <c r="I1598" s="500" t="s">
        <v>2961</v>
      </c>
      <c r="J1598" s="500" t="s">
        <v>2961</v>
      </c>
      <c r="K1598" s="500" t="s">
        <v>2961</v>
      </c>
      <c r="L1598" s="500" t="s">
        <v>2961</v>
      </c>
      <c r="M1598" s="500" t="s">
        <v>2961</v>
      </c>
      <c r="N1598" s="500" t="s">
        <v>2961</v>
      </c>
      <c r="O1598" s="500" t="s">
        <v>2961</v>
      </c>
      <c r="P1598" s="500" t="s">
        <v>2961</v>
      </c>
      <c r="Q1598" s="500" t="s">
        <v>2961</v>
      </c>
      <c r="R1598" s="500" t="s">
        <v>2961</v>
      </c>
      <c r="S1598" s="500" t="s">
        <v>2961</v>
      </c>
      <c r="T1598" s="500" t="s">
        <v>2961</v>
      </c>
      <c r="U1598" s="500" t="s">
        <v>2961</v>
      </c>
      <c r="V1598" s="500" t="s">
        <v>2961</v>
      </c>
      <c r="W1598" s="500" t="s">
        <v>2961</v>
      </c>
      <c r="X1598" s="500" t="s">
        <v>2961</v>
      </c>
      <c r="Y1598" s="500" t="s">
        <v>2961</v>
      </c>
      <c r="Z1598" s="500" t="s">
        <v>2961</v>
      </c>
      <c r="AA1598" s="500" t="s">
        <v>2961</v>
      </c>
      <c r="AB1598" s="500" t="s">
        <v>2961</v>
      </c>
      <c r="AC1598" s="500" t="s">
        <v>2961</v>
      </c>
      <c r="AD1598" s="500" t="s">
        <v>2961</v>
      </c>
      <c r="AE1598" s="500" t="s">
        <v>2961</v>
      </c>
      <c r="AF1598" s="500" t="s">
        <v>2961</v>
      </c>
      <c r="AG1598" s="500" t="s">
        <v>2961</v>
      </c>
      <c r="AH1598" s="500" t="s">
        <v>2961</v>
      </c>
      <c r="AI1598" s="500" t="s">
        <v>2961</v>
      </c>
      <c r="AJ1598" s="500" t="s">
        <v>2961</v>
      </c>
      <c r="AK1598" s="500" t="s">
        <v>2961</v>
      </c>
      <c r="AL1598" s="500" t="s">
        <v>2961</v>
      </c>
      <c r="AM1598" s="500" t="s">
        <v>2961</v>
      </c>
      <c r="AN1598" s="720"/>
      <c r="AO1598"/>
      <c r="AP1598"/>
      <c r="AQ1598"/>
      <c r="AR1598"/>
      <c r="AS1598"/>
      <c r="AT1598"/>
      <c r="AU1598"/>
      <c r="AV1598"/>
      <c r="AW1598"/>
      <c r="AX1598"/>
      <c r="AY1598"/>
    </row>
    <row r="1599" spans="2:51" ht="13.5" hidden="1" customHeight="1" outlineLevel="1" x14ac:dyDescent="0.3">
      <c r="B1599" s="299"/>
      <c r="C1599" s="721"/>
      <c r="D1599" s="722"/>
      <c r="E1599" s="700"/>
      <c r="F1599" s="720"/>
      <c r="G1599" s="720"/>
      <c r="H1599" s="720"/>
      <c r="I1599" s="720"/>
      <c r="J1599" s="720"/>
      <c r="K1599" s="720"/>
      <c r="L1599" s="720"/>
      <c r="M1599" s="720"/>
      <c r="N1599" s="720"/>
      <c r="O1599" s="720"/>
      <c r="P1599" s="720"/>
      <c r="Q1599" s="720"/>
      <c r="R1599" s="720"/>
      <c r="S1599" s="720"/>
      <c r="T1599" s="720"/>
      <c r="U1599" s="720"/>
      <c r="V1599" s="720"/>
      <c r="W1599" s="720"/>
      <c r="X1599" s="720"/>
      <c r="Y1599" s="720"/>
      <c r="Z1599" s="720"/>
      <c r="AA1599" s="720"/>
      <c r="AB1599" s="720"/>
      <c r="AC1599" s="720"/>
      <c r="AD1599" s="720"/>
      <c r="AE1599" s="720"/>
      <c r="AF1599" s="720"/>
      <c r="AG1599" s="720"/>
      <c r="AH1599" s="720"/>
      <c r="AI1599" s="720"/>
      <c r="AJ1599" s="720"/>
      <c r="AK1599" s="720"/>
      <c r="AL1599" s="720"/>
      <c r="AM1599" s="720"/>
      <c r="AN1599" s="720"/>
      <c r="AO1599"/>
      <c r="AP1599"/>
      <c r="AQ1599"/>
      <c r="AR1599"/>
      <c r="AS1599"/>
      <c r="AT1599"/>
      <c r="AU1599"/>
      <c r="AV1599"/>
      <c r="AW1599"/>
      <c r="AX1599"/>
      <c r="AY1599"/>
    </row>
    <row r="1600" spans="2:51" ht="13.5" customHeight="1" collapsed="1" x14ac:dyDescent="0.3">
      <c r="B1600" s="299" t="s">
        <v>3026</v>
      </c>
      <c r="C1600" s="721" t="s">
        <v>4508</v>
      </c>
      <c r="D1600" s="722"/>
      <c r="E1600" s="700"/>
      <c r="F1600" s="720"/>
      <c r="G1600" s="720"/>
      <c r="H1600" s="720"/>
      <c r="I1600" s="720"/>
      <c r="J1600" s="720"/>
      <c r="K1600" s="720"/>
      <c r="L1600" s="720"/>
      <c r="M1600" s="720"/>
      <c r="N1600" s="720"/>
      <c r="O1600" s="720"/>
      <c r="P1600" s="720"/>
      <c r="Q1600" s="720"/>
      <c r="R1600" s="720"/>
      <c r="S1600" s="720"/>
      <c r="T1600" s="720"/>
      <c r="U1600" s="720"/>
      <c r="V1600" s="720"/>
      <c r="W1600" s="720"/>
      <c r="X1600" s="720"/>
      <c r="Y1600" s="720"/>
      <c r="Z1600" s="720"/>
      <c r="AA1600" s="720"/>
      <c r="AB1600" s="720"/>
      <c r="AC1600" s="720"/>
      <c r="AD1600" s="720"/>
      <c r="AE1600" s="720"/>
      <c r="AF1600" s="720"/>
      <c r="AG1600" s="720"/>
      <c r="AH1600" s="720"/>
      <c r="AI1600" s="720"/>
      <c r="AJ1600" s="720"/>
      <c r="AK1600" s="720"/>
      <c r="AL1600" s="720"/>
      <c r="AM1600" s="720"/>
      <c r="AN1600" s="720"/>
      <c r="AO1600"/>
      <c r="AP1600"/>
      <c r="AQ1600"/>
      <c r="AR1600"/>
      <c r="AS1600"/>
      <c r="AT1600"/>
      <c r="AU1600"/>
      <c r="AV1600"/>
      <c r="AW1600"/>
      <c r="AX1600"/>
      <c r="AY1600"/>
    </row>
    <row r="1601" spans="2:51" ht="13.5" customHeight="1" x14ac:dyDescent="0.3">
      <c r="B1601" s="299"/>
      <c r="C1601" s="721"/>
      <c r="D1601" s="722"/>
      <c r="E1601" s="490"/>
      <c r="F1601" s="499" t="s">
        <v>233</v>
      </c>
      <c r="G1601" s="499" t="s">
        <v>234</v>
      </c>
      <c r="H1601" s="499" t="s">
        <v>235</v>
      </c>
      <c r="I1601" s="499" t="s">
        <v>236</v>
      </c>
      <c r="J1601" s="499" t="s">
        <v>237</v>
      </c>
      <c r="K1601" s="499" t="s">
        <v>238</v>
      </c>
      <c r="L1601" s="499" t="s">
        <v>239</v>
      </c>
      <c r="M1601" s="499" t="s">
        <v>240</v>
      </c>
      <c r="N1601" s="499" t="s">
        <v>241</v>
      </c>
      <c r="O1601" s="499" t="s">
        <v>242</v>
      </c>
      <c r="P1601" s="499" t="s">
        <v>243</v>
      </c>
      <c r="Q1601" s="499" t="s">
        <v>244</v>
      </c>
      <c r="R1601" s="499" t="s">
        <v>245</v>
      </c>
      <c r="S1601" s="499" t="s">
        <v>246</v>
      </c>
      <c r="T1601" s="499" t="s">
        <v>247</v>
      </c>
      <c r="U1601" s="499" t="s">
        <v>248</v>
      </c>
      <c r="V1601" s="499" t="s">
        <v>249</v>
      </c>
      <c r="W1601" s="499" t="s">
        <v>250</v>
      </c>
      <c r="X1601" s="499" t="s">
        <v>251</v>
      </c>
      <c r="Y1601" s="499" t="s">
        <v>252</v>
      </c>
      <c r="Z1601" s="499" t="s">
        <v>253</v>
      </c>
      <c r="AA1601" s="499" t="s">
        <v>254</v>
      </c>
      <c r="AB1601" s="499" t="s">
        <v>255</v>
      </c>
      <c r="AC1601" s="499" t="s">
        <v>256</v>
      </c>
      <c r="AD1601" s="499" t="s">
        <v>257</v>
      </c>
      <c r="AE1601" s="499" t="s">
        <v>258</v>
      </c>
      <c r="AF1601" s="499" t="s">
        <v>259</v>
      </c>
      <c r="AG1601" s="499" t="s">
        <v>260</v>
      </c>
      <c r="AH1601" s="499" t="s">
        <v>261</v>
      </c>
      <c r="AI1601" s="499" t="s">
        <v>262</v>
      </c>
      <c r="AJ1601" s="499" t="s">
        <v>263</v>
      </c>
      <c r="AK1601" s="499" t="s">
        <v>264</v>
      </c>
      <c r="AL1601" s="499" t="s">
        <v>265</v>
      </c>
      <c r="AM1601" s="499" t="s">
        <v>266</v>
      </c>
      <c r="AN1601" s="720"/>
      <c r="AO1601"/>
      <c r="AP1601"/>
      <c r="AQ1601"/>
      <c r="AR1601"/>
      <c r="AS1601"/>
      <c r="AT1601"/>
      <c r="AU1601"/>
      <c r="AV1601"/>
      <c r="AW1601"/>
      <c r="AX1601"/>
      <c r="AY1601"/>
    </row>
    <row r="1602" spans="2:51" ht="13.5" hidden="1" customHeight="1" outlineLevel="1" x14ac:dyDescent="0.3">
      <c r="B1602"/>
      <c r="C1602" s="723"/>
      <c r="D1602" s="33"/>
      <c r="E1602" s="490" t="s">
        <v>4509</v>
      </c>
      <c r="F1602" s="500" t="s">
        <v>2961</v>
      </c>
      <c r="G1602" s="500" t="s">
        <v>2961</v>
      </c>
      <c r="H1602" s="500" t="s">
        <v>2961</v>
      </c>
      <c r="I1602" s="500" t="s">
        <v>2961</v>
      </c>
      <c r="J1602" s="500" t="s">
        <v>2961</v>
      </c>
      <c r="K1602" s="500" t="s">
        <v>2961</v>
      </c>
      <c r="L1602" s="500" t="s">
        <v>2961</v>
      </c>
      <c r="M1602" s="500" t="s">
        <v>2961</v>
      </c>
      <c r="N1602" s="500" t="s">
        <v>2961</v>
      </c>
      <c r="O1602" s="500" t="s">
        <v>2961</v>
      </c>
      <c r="P1602" s="500" t="s">
        <v>2961</v>
      </c>
      <c r="Q1602" s="500" t="s">
        <v>2961</v>
      </c>
      <c r="R1602" s="500" t="s">
        <v>2961</v>
      </c>
      <c r="S1602" s="500" t="s">
        <v>2961</v>
      </c>
      <c r="T1602" s="500" t="s">
        <v>2961</v>
      </c>
      <c r="U1602" s="500" t="s">
        <v>2961</v>
      </c>
      <c r="V1602" s="500" t="s">
        <v>2961</v>
      </c>
      <c r="W1602" s="500" t="s">
        <v>2961</v>
      </c>
      <c r="X1602" s="500" t="s">
        <v>2961</v>
      </c>
      <c r="Y1602" s="500" t="s">
        <v>2961</v>
      </c>
      <c r="Z1602" s="500" t="s">
        <v>2961</v>
      </c>
      <c r="AA1602" s="500" t="s">
        <v>2961</v>
      </c>
      <c r="AB1602" s="500" t="s">
        <v>2961</v>
      </c>
      <c r="AC1602" s="500" t="s">
        <v>2961</v>
      </c>
      <c r="AD1602" s="500" t="s">
        <v>2961</v>
      </c>
      <c r="AE1602" s="500" t="s">
        <v>2961</v>
      </c>
      <c r="AF1602" s="500" t="s">
        <v>2961</v>
      </c>
      <c r="AG1602" s="500" t="s">
        <v>2961</v>
      </c>
      <c r="AH1602" s="500" t="s">
        <v>2961</v>
      </c>
      <c r="AI1602" s="500" t="s">
        <v>2961</v>
      </c>
      <c r="AJ1602" s="500" t="s">
        <v>2961</v>
      </c>
      <c r="AK1602" s="500" t="s">
        <v>2961</v>
      </c>
      <c r="AL1602" s="500" t="s">
        <v>2961</v>
      </c>
      <c r="AM1602" s="500" t="s">
        <v>2961</v>
      </c>
      <c r="AN1602" s="720"/>
      <c r="AO1602"/>
      <c r="AP1602"/>
      <c r="AQ1602"/>
      <c r="AR1602"/>
      <c r="AS1602"/>
      <c r="AT1602"/>
      <c r="AU1602"/>
      <c r="AV1602"/>
      <c r="AW1602"/>
      <c r="AX1602"/>
      <c r="AY1602"/>
    </row>
    <row r="1603" spans="2:51" ht="13.5" hidden="1" customHeight="1" outlineLevel="1" x14ac:dyDescent="0.3">
      <c r="B1603"/>
      <c r="C1603" s="723"/>
      <c r="D1603" s="70"/>
      <c r="E1603" s="490" t="s">
        <v>4510</v>
      </c>
      <c r="F1603" s="500" t="s">
        <v>2961</v>
      </c>
      <c r="G1603" s="500" t="s">
        <v>2961</v>
      </c>
      <c r="H1603" s="500" t="s">
        <v>2961</v>
      </c>
      <c r="I1603" s="500" t="s">
        <v>2961</v>
      </c>
      <c r="J1603" s="500" t="s">
        <v>2961</v>
      </c>
      <c r="K1603" s="500" t="s">
        <v>2961</v>
      </c>
      <c r="L1603" s="500" t="s">
        <v>2961</v>
      </c>
      <c r="M1603" s="500" t="s">
        <v>2961</v>
      </c>
      <c r="N1603" s="500" t="s">
        <v>2961</v>
      </c>
      <c r="O1603" s="500" t="s">
        <v>2961</v>
      </c>
      <c r="P1603" s="500" t="s">
        <v>2961</v>
      </c>
      <c r="Q1603" s="500" t="s">
        <v>2961</v>
      </c>
      <c r="R1603" s="500" t="s">
        <v>2961</v>
      </c>
      <c r="S1603" s="500" t="s">
        <v>2961</v>
      </c>
      <c r="T1603" s="500" t="s">
        <v>2961</v>
      </c>
      <c r="U1603" s="500" t="s">
        <v>2961</v>
      </c>
      <c r="V1603" s="500" t="s">
        <v>2961</v>
      </c>
      <c r="W1603" s="500" t="s">
        <v>2961</v>
      </c>
      <c r="X1603" s="500" t="s">
        <v>2961</v>
      </c>
      <c r="Y1603" s="500" t="s">
        <v>2961</v>
      </c>
      <c r="Z1603" s="500" t="s">
        <v>2961</v>
      </c>
      <c r="AA1603" s="500" t="s">
        <v>2961</v>
      </c>
      <c r="AB1603" s="500" t="s">
        <v>2961</v>
      </c>
      <c r="AC1603" s="500" t="s">
        <v>2961</v>
      </c>
      <c r="AD1603" s="500" t="s">
        <v>2961</v>
      </c>
      <c r="AE1603" s="500" t="s">
        <v>2961</v>
      </c>
      <c r="AF1603" s="500" t="s">
        <v>2961</v>
      </c>
      <c r="AG1603" s="500" t="s">
        <v>2961</v>
      </c>
      <c r="AH1603" s="500" t="s">
        <v>2961</v>
      </c>
      <c r="AI1603" s="500" t="s">
        <v>2961</v>
      </c>
      <c r="AJ1603" s="500" t="s">
        <v>2961</v>
      </c>
      <c r="AK1603" s="500" t="s">
        <v>2961</v>
      </c>
      <c r="AL1603" s="500" t="s">
        <v>2961</v>
      </c>
      <c r="AM1603" s="500" t="s">
        <v>2961</v>
      </c>
      <c r="AN1603" s="720"/>
      <c r="AO1603"/>
      <c r="AP1603"/>
      <c r="AQ1603"/>
      <c r="AR1603"/>
      <c r="AS1603"/>
      <c r="AT1603"/>
      <c r="AU1603"/>
      <c r="AV1603"/>
      <c r="AW1603"/>
      <c r="AX1603"/>
      <c r="AY1603"/>
    </row>
    <row r="1604" spans="2:51" ht="13.5" hidden="1" customHeight="1" outlineLevel="1" x14ac:dyDescent="0.3">
      <c r="B1604"/>
      <c r="C1604" s="723"/>
      <c r="D1604" s="70"/>
      <c r="E1604" s="490" t="s">
        <v>4511</v>
      </c>
      <c r="F1604" s="500" t="s">
        <v>2961</v>
      </c>
      <c r="G1604" s="500" t="s">
        <v>2961</v>
      </c>
      <c r="H1604" s="500" t="s">
        <v>2961</v>
      </c>
      <c r="I1604" s="500" t="s">
        <v>2961</v>
      </c>
      <c r="J1604" s="500" t="s">
        <v>2961</v>
      </c>
      <c r="K1604" s="500" t="s">
        <v>2961</v>
      </c>
      <c r="L1604" s="500" t="s">
        <v>2961</v>
      </c>
      <c r="M1604" s="500" t="s">
        <v>2961</v>
      </c>
      <c r="N1604" s="500" t="s">
        <v>2961</v>
      </c>
      <c r="O1604" s="500" t="s">
        <v>2961</v>
      </c>
      <c r="P1604" s="500" t="s">
        <v>2961</v>
      </c>
      <c r="Q1604" s="500" t="s">
        <v>2961</v>
      </c>
      <c r="R1604" s="500" t="s">
        <v>2961</v>
      </c>
      <c r="S1604" s="500" t="s">
        <v>2961</v>
      </c>
      <c r="T1604" s="500" t="s">
        <v>2961</v>
      </c>
      <c r="U1604" s="500" t="s">
        <v>2961</v>
      </c>
      <c r="V1604" s="500" t="s">
        <v>2961</v>
      </c>
      <c r="W1604" s="500" t="s">
        <v>2961</v>
      </c>
      <c r="X1604" s="500" t="s">
        <v>2961</v>
      </c>
      <c r="Y1604" s="500" t="s">
        <v>2961</v>
      </c>
      <c r="Z1604" s="500" t="s">
        <v>2961</v>
      </c>
      <c r="AA1604" s="500" t="s">
        <v>2961</v>
      </c>
      <c r="AB1604" s="500" t="s">
        <v>2961</v>
      </c>
      <c r="AC1604" s="500" t="s">
        <v>2961</v>
      </c>
      <c r="AD1604" s="500" t="s">
        <v>2961</v>
      </c>
      <c r="AE1604" s="500" t="s">
        <v>2961</v>
      </c>
      <c r="AF1604" s="500" t="s">
        <v>2961</v>
      </c>
      <c r="AG1604" s="500" t="s">
        <v>2961</v>
      </c>
      <c r="AH1604" s="500" t="s">
        <v>2961</v>
      </c>
      <c r="AI1604" s="500" t="s">
        <v>2961</v>
      </c>
      <c r="AJ1604" s="500" t="s">
        <v>2961</v>
      </c>
      <c r="AK1604" s="500" t="s">
        <v>2961</v>
      </c>
      <c r="AL1604" s="500" t="s">
        <v>2961</v>
      </c>
      <c r="AM1604" s="500" t="s">
        <v>2961</v>
      </c>
      <c r="AN1604" s="720"/>
      <c r="AO1604"/>
      <c r="AP1604"/>
      <c r="AQ1604"/>
      <c r="AR1604"/>
      <c r="AS1604"/>
      <c r="AT1604"/>
      <c r="AU1604"/>
      <c r="AV1604"/>
      <c r="AW1604"/>
      <c r="AX1604"/>
      <c r="AY1604"/>
    </row>
    <row r="1605" spans="2:51" ht="13.5" hidden="1" customHeight="1" outlineLevel="1" x14ac:dyDescent="0.3">
      <c r="B1605"/>
      <c r="C1605" s="723"/>
      <c r="D1605" s="70"/>
      <c r="E1605" s="490" t="s">
        <v>4512</v>
      </c>
      <c r="F1605" s="500" t="s">
        <v>2961</v>
      </c>
      <c r="G1605" s="500" t="s">
        <v>2961</v>
      </c>
      <c r="H1605" s="500" t="s">
        <v>2961</v>
      </c>
      <c r="I1605" s="500" t="s">
        <v>2961</v>
      </c>
      <c r="J1605" s="500" t="s">
        <v>2961</v>
      </c>
      <c r="K1605" s="500" t="s">
        <v>2961</v>
      </c>
      <c r="L1605" s="500" t="s">
        <v>2961</v>
      </c>
      <c r="M1605" s="500" t="s">
        <v>2961</v>
      </c>
      <c r="N1605" s="500" t="s">
        <v>2961</v>
      </c>
      <c r="O1605" s="500" t="s">
        <v>2961</v>
      </c>
      <c r="P1605" s="500" t="s">
        <v>2961</v>
      </c>
      <c r="Q1605" s="500" t="s">
        <v>2961</v>
      </c>
      <c r="R1605" s="500" t="s">
        <v>2961</v>
      </c>
      <c r="S1605" s="500" t="s">
        <v>2961</v>
      </c>
      <c r="T1605" s="500" t="s">
        <v>2961</v>
      </c>
      <c r="U1605" s="500" t="s">
        <v>2961</v>
      </c>
      <c r="V1605" s="500" t="s">
        <v>2961</v>
      </c>
      <c r="W1605" s="500" t="s">
        <v>2961</v>
      </c>
      <c r="X1605" s="500" t="s">
        <v>2961</v>
      </c>
      <c r="Y1605" s="500" t="s">
        <v>2961</v>
      </c>
      <c r="Z1605" s="500" t="s">
        <v>2961</v>
      </c>
      <c r="AA1605" s="500" t="s">
        <v>2961</v>
      </c>
      <c r="AB1605" s="500" t="s">
        <v>2961</v>
      </c>
      <c r="AC1605" s="500" t="s">
        <v>2961</v>
      </c>
      <c r="AD1605" s="500" t="s">
        <v>2961</v>
      </c>
      <c r="AE1605" s="500" t="s">
        <v>2961</v>
      </c>
      <c r="AF1605" s="500" t="s">
        <v>2961</v>
      </c>
      <c r="AG1605" s="500" t="s">
        <v>2961</v>
      </c>
      <c r="AH1605" s="500" t="s">
        <v>2961</v>
      </c>
      <c r="AI1605" s="500" t="s">
        <v>2961</v>
      </c>
      <c r="AJ1605" s="500" t="s">
        <v>2961</v>
      </c>
      <c r="AK1605" s="500" t="s">
        <v>2961</v>
      </c>
      <c r="AL1605" s="500" t="s">
        <v>2961</v>
      </c>
      <c r="AM1605" s="500" t="s">
        <v>2961</v>
      </c>
      <c r="AN1605" s="720"/>
      <c r="AO1605"/>
      <c r="AP1605"/>
      <c r="AQ1605"/>
      <c r="AR1605"/>
      <c r="AS1605"/>
      <c r="AT1605"/>
      <c r="AU1605"/>
      <c r="AV1605"/>
      <c r="AW1605"/>
      <c r="AX1605"/>
      <c r="AY1605"/>
    </row>
    <row r="1606" spans="2:51" ht="13.5" hidden="1" customHeight="1" outlineLevel="1" x14ac:dyDescent="0.3">
      <c r="B1606"/>
      <c r="C1606" s="723"/>
      <c r="D1606" s="33"/>
      <c r="E1606" s="490" t="s">
        <v>4513</v>
      </c>
      <c r="F1606" s="500" t="s">
        <v>2961</v>
      </c>
      <c r="G1606" s="500" t="s">
        <v>2961</v>
      </c>
      <c r="H1606" s="500" t="s">
        <v>2961</v>
      </c>
      <c r="I1606" s="500" t="s">
        <v>2961</v>
      </c>
      <c r="J1606" s="500" t="s">
        <v>2961</v>
      </c>
      <c r="K1606" s="500" t="s">
        <v>2961</v>
      </c>
      <c r="L1606" s="500" t="s">
        <v>2961</v>
      </c>
      <c r="M1606" s="500" t="s">
        <v>2961</v>
      </c>
      <c r="N1606" s="500" t="s">
        <v>2961</v>
      </c>
      <c r="O1606" s="500" t="s">
        <v>2961</v>
      </c>
      <c r="P1606" s="500" t="s">
        <v>2961</v>
      </c>
      <c r="Q1606" s="500" t="s">
        <v>2961</v>
      </c>
      <c r="R1606" s="500" t="s">
        <v>2961</v>
      </c>
      <c r="S1606" s="500" t="s">
        <v>2961</v>
      </c>
      <c r="T1606" s="500" t="s">
        <v>2961</v>
      </c>
      <c r="U1606" s="500" t="s">
        <v>2961</v>
      </c>
      <c r="V1606" s="500" t="s">
        <v>2961</v>
      </c>
      <c r="W1606" s="500" t="s">
        <v>2961</v>
      </c>
      <c r="X1606" s="500" t="s">
        <v>2961</v>
      </c>
      <c r="Y1606" s="500" t="s">
        <v>2961</v>
      </c>
      <c r="Z1606" s="500" t="s">
        <v>2961</v>
      </c>
      <c r="AA1606" s="500" t="s">
        <v>2961</v>
      </c>
      <c r="AB1606" s="500" t="s">
        <v>2961</v>
      </c>
      <c r="AC1606" s="500" t="s">
        <v>2961</v>
      </c>
      <c r="AD1606" s="500" t="s">
        <v>2961</v>
      </c>
      <c r="AE1606" s="500" t="s">
        <v>2961</v>
      </c>
      <c r="AF1606" s="500" t="s">
        <v>2961</v>
      </c>
      <c r="AG1606" s="500" t="s">
        <v>2961</v>
      </c>
      <c r="AH1606" s="500" t="s">
        <v>2961</v>
      </c>
      <c r="AI1606" s="500" t="s">
        <v>2961</v>
      </c>
      <c r="AJ1606" s="500" t="s">
        <v>2961</v>
      </c>
      <c r="AK1606" s="500" t="s">
        <v>2961</v>
      </c>
      <c r="AL1606" s="500" t="s">
        <v>2961</v>
      </c>
      <c r="AM1606" s="500" t="s">
        <v>2961</v>
      </c>
      <c r="AN1606" s="720"/>
      <c r="AO1606"/>
      <c r="AP1606"/>
      <c r="AQ1606"/>
      <c r="AR1606"/>
      <c r="AS1606"/>
      <c r="AT1606"/>
      <c r="AU1606"/>
      <c r="AV1606"/>
      <c r="AW1606"/>
      <c r="AX1606"/>
      <c r="AY1606"/>
    </row>
    <row r="1607" spans="2:51" ht="13.5" hidden="1" customHeight="1" outlineLevel="1" x14ac:dyDescent="0.3">
      <c r="B1607"/>
      <c r="C1607" s="723"/>
      <c r="D1607" s="70"/>
      <c r="E1607" s="490" t="s">
        <v>4514</v>
      </c>
      <c r="F1607" s="500" t="s">
        <v>2961</v>
      </c>
      <c r="G1607" s="500" t="s">
        <v>2961</v>
      </c>
      <c r="H1607" s="500" t="s">
        <v>2961</v>
      </c>
      <c r="I1607" s="500" t="s">
        <v>2961</v>
      </c>
      <c r="J1607" s="500" t="s">
        <v>2961</v>
      </c>
      <c r="K1607" s="500" t="s">
        <v>2961</v>
      </c>
      <c r="L1607" s="500" t="s">
        <v>2961</v>
      </c>
      <c r="M1607" s="500" t="s">
        <v>2961</v>
      </c>
      <c r="N1607" s="500" t="s">
        <v>2961</v>
      </c>
      <c r="O1607" s="500" t="s">
        <v>2961</v>
      </c>
      <c r="P1607" s="500" t="s">
        <v>2961</v>
      </c>
      <c r="Q1607" s="500" t="s">
        <v>2961</v>
      </c>
      <c r="R1607" s="500" t="s">
        <v>2961</v>
      </c>
      <c r="S1607" s="500" t="s">
        <v>2961</v>
      </c>
      <c r="T1607" s="500" t="s">
        <v>2961</v>
      </c>
      <c r="U1607" s="500" t="s">
        <v>2961</v>
      </c>
      <c r="V1607" s="500" t="s">
        <v>2961</v>
      </c>
      <c r="W1607" s="500" t="s">
        <v>2961</v>
      </c>
      <c r="X1607" s="500" t="s">
        <v>2961</v>
      </c>
      <c r="Y1607" s="500" t="s">
        <v>2961</v>
      </c>
      <c r="Z1607" s="500" t="s">
        <v>2961</v>
      </c>
      <c r="AA1607" s="500" t="s">
        <v>2961</v>
      </c>
      <c r="AB1607" s="500" t="s">
        <v>2961</v>
      </c>
      <c r="AC1607" s="500" t="s">
        <v>2961</v>
      </c>
      <c r="AD1607" s="500" t="s">
        <v>2961</v>
      </c>
      <c r="AE1607" s="500" t="s">
        <v>2961</v>
      </c>
      <c r="AF1607" s="500" t="s">
        <v>2961</v>
      </c>
      <c r="AG1607" s="500" t="s">
        <v>2961</v>
      </c>
      <c r="AH1607" s="500" t="s">
        <v>2961</v>
      </c>
      <c r="AI1607" s="500" t="s">
        <v>2961</v>
      </c>
      <c r="AJ1607" s="500" t="s">
        <v>2961</v>
      </c>
      <c r="AK1607" s="500" t="s">
        <v>2961</v>
      </c>
      <c r="AL1607" s="500" t="s">
        <v>2961</v>
      </c>
      <c r="AM1607" s="500" t="s">
        <v>2961</v>
      </c>
      <c r="AN1607" s="720"/>
      <c r="AO1607"/>
      <c r="AP1607"/>
      <c r="AQ1607"/>
      <c r="AR1607"/>
      <c r="AS1607"/>
      <c r="AT1607"/>
      <c r="AU1607"/>
      <c r="AV1607"/>
      <c r="AW1607"/>
      <c r="AX1607"/>
      <c r="AY1607"/>
    </row>
    <row r="1608" spans="2:51" ht="13.5" hidden="1" customHeight="1" outlineLevel="1" x14ac:dyDescent="0.3">
      <c r="B1608"/>
      <c r="C1608" s="723"/>
      <c r="D1608" s="70"/>
      <c r="E1608" s="490" t="s">
        <v>4515</v>
      </c>
      <c r="F1608" s="500" t="s">
        <v>2961</v>
      </c>
      <c r="G1608" s="500" t="s">
        <v>2961</v>
      </c>
      <c r="H1608" s="500" t="s">
        <v>2961</v>
      </c>
      <c r="I1608" s="500" t="s">
        <v>2961</v>
      </c>
      <c r="J1608" s="500" t="s">
        <v>2961</v>
      </c>
      <c r="K1608" s="500" t="s">
        <v>2961</v>
      </c>
      <c r="L1608" s="500" t="s">
        <v>2961</v>
      </c>
      <c r="M1608" s="500" t="s">
        <v>2961</v>
      </c>
      <c r="N1608" s="500" t="s">
        <v>2961</v>
      </c>
      <c r="O1608" s="500" t="s">
        <v>2961</v>
      </c>
      <c r="P1608" s="500" t="s">
        <v>2961</v>
      </c>
      <c r="Q1608" s="500" t="s">
        <v>2961</v>
      </c>
      <c r="R1608" s="500" t="s">
        <v>2961</v>
      </c>
      <c r="S1608" s="500" t="s">
        <v>2961</v>
      </c>
      <c r="T1608" s="500" t="s">
        <v>2961</v>
      </c>
      <c r="U1608" s="500" t="s">
        <v>2961</v>
      </c>
      <c r="V1608" s="500" t="s">
        <v>2961</v>
      </c>
      <c r="W1608" s="500" t="s">
        <v>2961</v>
      </c>
      <c r="X1608" s="500" t="s">
        <v>2961</v>
      </c>
      <c r="Y1608" s="500" t="s">
        <v>2961</v>
      </c>
      <c r="Z1608" s="500" t="s">
        <v>2961</v>
      </c>
      <c r="AA1608" s="500" t="s">
        <v>2961</v>
      </c>
      <c r="AB1608" s="500" t="s">
        <v>2961</v>
      </c>
      <c r="AC1608" s="500" t="s">
        <v>2961</v>
      </c>
      <c r="AD1608" s="500" t="s">
        <v>2961</v>
      </c>
      <c r="AE1608" s="500" t="s">
        <v>2961</v>
      </c>
      <c r="AF1608" s="500" t="s">
        <v>2961</v>
      </c>
      <c r="AG1608" s="500" t="s">
        <v>2961</v>
      </c>
      <c r="AH1608" s="500" t="s">
        <v>2961</v>
      </c>
      <c r="AI1608" s="500" t="s">
        <v>2961</v>
      </c>
      <c r="AJ1608" s="500" t="s">
        <v>2961</v>
      </c>
      <c r="AK1608" s="500" t="s">
        <v>2961</v>
      </c>
      <c r="AL1608" s="500" t="s">
        <v>2961</v>
      </c>
      <c r="AM1608" s="500" t="s">
        <v>2961</v>
      </c>
      <c r="AN1608" s="720"/>
      <c r="AO1608"/>
      <c r="AP1608"/>
      <c r="AQ1608"/>
      <c r="AR1608"/>
      <c r="AS1608"/>
      <c r="AT1608"/>
      <c r="AU1608"/>
      <c r="AV1608"/>
      <c r="AW1608"/>
      <c r="AX1608"/>
      <c r="AY1608"/>
    </row>
    <row r="1609" spans="2:51" ht="13.5" hidden="1" customHeight="1" outlineLevel="1" x14ac:dyDescent="0.3">
      <c r="B1609"/>
      <c r="C1609" s="723"/>
      <c r="D1609" s="33"/>
      <c r="E1609" s="490" t="s">
        <v>4516</v>
      </c>
      <c r="F1609" s="500" t="s">
        <v>2961</v>
      </c>
      <c r="G1609" s="500" t="s">
        <v>2961</v>
      </c>
      <c r="H1609" s="500" t="s">
        <v>2961</v>
      </c>
      <c r="I1609" s="500" t="s">
        <v>2961</v>
      </c>
      <c r="J1609" s="500" t="s">
        <v>2961</v>
      </c>
      <c r="K1609" s="500" t="s">
        <v>2961</v>
      </c>
      <c r="L1609" s="500" t="s">
        <v>2961</v>
      </c>
      <c r="M1609" s="500" t="s">
        <v>2961</v>
      </c>
      <c r="N1609" s="500" t="s">
        <v>2961</v>
      </c>
      <c r="O1609" s="500" t="s">
        <v>2961</v>
      </c>
      <c r="P1609" s="500" t="s">
        <v>2961</v>
      </c>
      <c r="Q1609" s="500" t="s">
        <v>2961</v>
      </c>
      <c r="R1609" s="500" t="s">
        <v>2961</v>
      </c>
      <c r="S1609" s="500" t="s">
        <v>2961</v>
      </c>
      <c r="T1609" s="500" t="s">
        <v>2961</v>
      </c>
      <c r="U1609" s="500" t="s">
        <v>2961</v>
      </c>
      <c r="V1609" s="500" t="s">
        <v>2961</v>
      </c>
      <c r="W1609" s="500" t="s">
        <v>2961</v>
      </c>
      <c r="X1609" s="500" t="s">
        <v>2961</v>
      </c>
      <c r="Y1609" s="500" t="s">
        <v>2961</v>
      </c>
      <c r="Z1609" s="500" t="s">
        <v>2961</v>
      </c>
      <c r="AA1609" s="500" t="s">
        <v>2961</v>
      </c>
      <c r="AB1609" s="500" t="s">
        <v>2961</v>
      </c>
      <c r="AC1609" s="500" t="s">
        <v>2961</v>
      </c>
      <c r="AD1609" s="500" t="s">
        <v>2961</v>
      </c>
      <c r="AE1609" s="500" t="s">
        <v>2961</v>
      </c>
      <c r="AF1609" s="500" t="s">
        <v>2961</v>
      </c>
      <c r="AG1609" s="500" t="s">
        <v>2961</v>
      </c>
      <c r="AH1609" s="500" t="s">
        <v>2961</v>
      </c>
      <c r="AI1609" s="500" t="s">
        <v>2961</v>
      </c>
      <c r="AJ1609" s="500" t="s">
        <v>2961</v>
      </c>
      <c r="AK1609" s="500" t="s">
        <v>2961</v>
      </c>
      <c r="AL1609" s="500" t="s">
        <v>2961</v>
      </c>
      <c r="AM1609" s="500" t="s">
        <v>2961</v>
      </c>
      <c r="AN1609" s="720"/>
      <c r="AO1609"/>
      <c r="AP1609"/>
      <c r="AQ1609"/>
      <c r="AR1609"/>
      <c r="AS1609"/>
      <c r="AT1609"/>
      <c r="AU1609"/>
      <c r="AV1609"/>
      <c r="AW1609"/>
      <c r="AX1609"/>
      <c r="AY1609"/>
    </row>
    <row r="1610" spans="2:51" ht="13.5" hidden="1" customHeight="1" outlineLevel="1" x14ac:dyDescent="0.3">
      <c r="B1610"/>
      <c r="C1610" s="723"/>
      <c r="D1610" s="70"/>
      <c r="E1610" s="490" t="s">
        <v>4517</v>
      </c>
      <c r="F1610" s="500" t="s">
        <v>2961</v>
      </c>
      <c r="G1610" s="500" t="s">
        <v>2961</v>
      </c>
      <c r="H1610" s="500" t="s">
        <v>2961</v>
      </c>
      <c r="I1610" s="500" t="s">
        <v>2961</v>
      </c>
      <c r="J1610" s="500" t="s">
        <v>2961</v>
      </c>
      <c r="K1610" s="500" t="s">
        <v>2961</v>
      </c>
      <c r="L1610" s="500" t="s">
        <v>2961</v>
      </c>
      <c r="M1610" s="500" t="s">
        <v>2961</v>
      </c>
      <c r="N1610" s="500" t="s">
        <v>2961</v>
      </c>
      <c r="O1610" s="500" t="s">
        <v>2961</v>
      </c>
      <c r="P1610" s="500" t="s">
        <v>2961</v>
      </c>
      <c r="Q1610" s="500" t="s">
        <v>2961</v>
      </c>
      <c r="R1610" s="500" t="s">
        <v>2961</v>
      </c>
      <c r="S1610" s="500" t="s">
        <v>2961</v>
      </c>
      <c r="T1610" s="500" t="s">
        <v>2961</v>
      </c>
      <c r="U1610" s="500" t="s">
        <v>2961</v>
      </c>
      <c r="V1610" s="500" t="s">
        <v>2961</v>
      </c>
      <c r="W1610" s="500" t="s">
        <v>2961</v>
      </c>
      <c r="X1610" s="500" t="s">
        <v>2961</v>
      </c>
      <c r="Y1610" s="500" t="s">
        <v>2961</v>
      </c>
      <c r="Z1610" s="500" t="s">
        <v>2961</v>
      </c>
      <c r="AA1610" s="500" t="s">
        <v>2961</v>
      </c>
      <c r="AB1610" s="500" t="s">
        <v>2961</v>
      </c>
      <c r="AC1610" s="500" t="s">
        <v>2961</v>
      </c>
      <c r="AD1610" s="500" t="s">
        <v>2961</v>
      </c>
      <c r="AE1610" s="500" t="s">
        <v>2961</v>
      </c>
      <c r="AF1610" s="500" t="s">
        <v>2961</v>
      </c>
      <c r="AG1610" s="500" t="s">
        <v>2961</v>
      </c>
      <c r="AH1610" s="500" t="s">
        <v>2961</v>
      </c>
      <c r="AI1610" s="500" t="s">
        <v>2961</v>
      </c>
      <c r="AJ1610" s="500" t="s">
        <v>2961</v>
      </c>
      <c r="AK1610" s="500" t="s">
        <v>2961</v>
      </c>
      <c r="AL1610" s="500" t="s">
        <v>2961</v>
      </c>
      <c r="AM1610" s="500" t="s">
        <v>2961</v>
      </c>
      <c r="AN1610" s="720"/>
      <c r="AO1610"/>
      <c r="AP1610"/>
      <c r="AQ1610"/>
      <c r="AR1610"/>
      <c r="AS1610"/>
      <c r="AT1610"/>
      <c r="AU1610"/>
      <c r="AV1610"/>
      <c r="AW1610"/>
      <c r="AX1610"/>
      <c r="AY1610"/>
    </row>
    <row r="1611" spans="2:51" ht="13.5" hidden="1" customHeight="1" outlineLevel="1" x14ac:dyDescent="0.3">
      <c r="B1611"/>
      <c r="C1611" s="723"/>
      <c r="D1611" s="70"/>
      <c r="E1611" s="490" t="s">
        <v>4518</v>
      </c>
      <c r="F1611" s="500" t="s">
        <v>2961</v>
      </c>
      <c r="G1611" s="500" t="s">
        <v>2961</v>
      </c>
      <c r="H1611" s="500" t="s">
        <v>2961</v>
      </c>
      <c r="I1611" s="500" t="s">
        <v>2961</v>
      </c>
      <c r="J1611" s="500" t="s">
        <v>2961</v>
      </c>
      <c r="K1611" s="500" t="s">
        <v>2961</v>
      </c>
      <c r="L1611" s="500" t="s">
        <v>2961</v>
      </c>
      <c r="M1611" s="500" t="s">
        <v>2961</v>
      </c>
      <c r="N1611" s="500" t="s">
        <v>2961</v>
      </c>
      <c r="O1611" s="500" t="s">
        <v>2961</v>
      </c>
      <c r="P1611" s="500" t="s">
        <v>2961</v>
      </c>
      <c r="Q1611" s="500" t="s">
        <v>2961</v>
      </c>
      <c r="R1611" s="500" t="s">
        <v>2961</v>
      </c>
      <c r="S1611" s="500" t="s">
        <v>2961</v>
      </c>
      <c r="T1611" s="500" t="s">
        <v>2961</v>
      </c>
      <c r="U1611" s="500" t="s">
        <v>2961</v>
      </c>
      <c r="V1611" s="500" t="s">
        <v>2961</v>
      </c>
      <c r="W1611" s="500" t="s">
        <v>2961</v>
      </c>
      <c r="X1611" s="500" t="s">
        <v>2961</v>
      </c>
      <c r="Y1611" s="500" t="s">
        <v>2961</v>
      </c>
      <c r="Z1611" s="500" t="s">
        <v>2961</v>
      </c>
      <c r="AA1611" s="500" t="s">
        <v>2961</v>
      </c>
      <c r="AB1611" s="500" t="s">
        <v>2961</v>
      </c>
      <c r="AC1611" s="500" t="s">
        <v>2961</v>
      </c>
      <c r="AD1611" s="500" t="s">
        <v>2961</v>
      </c>
      <c r="AE1611" s="500" t="s">
        <v>2961</v>
      </c>
      <c r="AF1611" s="500" t="s">
        <v>2961</v>
      </c>
      <c r="AG1611" s="500" t="s">
        <v>2961</v>
      </c>
      <c r="AH1611" s="500" t="s">
        <v>2961</v>
      </c>
      <c r="AI1611" s="500" t="s">
        <v>2961</v>
      </c>
      <c r="AJ1611" s="500" t="s">
        <v>2961</v>
      </c>
      <c r="AK1611" s="500" t="s">
        <v>2961</v>
      </c>
      <c r="AL1611" s="500" t="s">
        <v>2961</v>
      </c>
      <c r="AM1611" s="500" t="s">
        <v>2961</v>
      </c>
      <c r="AN1611" s="720"/>
      <c r="AO1611"/>
      <c r="AP1611"/>
      <c r="AQ1611"/>
      <c r="AR1611"/>
      <c r="AS1611"/>
      <c r="AT1611"/>
      <c r="AU1611"/>
      <c r="AV1611"/>
      <c r="AW1611"/>
      <c r="AX1611"/>
      <c r="AY1611"/>
    </row>
    <row r="1612" spans="2:51" ht="13.5" hidden="1" customHeight="1" outlineLevel="1" x14ac:dyDescent="0.3">
      <c r="B1612"/>
      <c r="C1612" s="723"/>
      <c r="D1612" s="70"/>
      <c r="E1612" s="490" t="s">
        <v>4519</v>
      </c>
      <c r="F1612" s="500" t="s">
        <v>2961</v>
      </c>
      <c r="G1612" s="500" t="s">
        <v>2961</v>
      </c>
      <c r="H1612" s="500" t="s">
        <v>2961</v>
      </c>
      <c r="I1612" s="500" t="s">
        <v>2961</v>
      </c>
      <c r="J1612" s="500" t="s">
        <v>2961</v>
      </c>
      <c r="K1612" s="500" t="s">
        <v>2961</v>
      </c>
      <c r="L1612" s="500" t="s">
        <v>2961</v>
      </c>
      <c r="M1612" s="500" t="s">
        <v>2961</v>
      </c>
      <c r="N1612" s="500" t="s">
        <v>2961</v>
      </c>
      <c r="O1612" s="500" t="s">
        <v>2961</v>
      </c>
      <c r="P1612" s="500" t="s">
        <v>2961</v>
      </c>
      <c r="Q1612" s="500" t="s">
        <v>2961</v>
      </c>
      <c r="R1612" s="500" t="s">
        <v>2961</v>
      </c>
      <c r="S1612" s="500" t="s">
        <v>2961</v>
      </c>
      <c r="T1612" s="500" t="s">
        <v>2961</v>
      </c>
      <c r="U1612" s="500" t="s">
        <v>2961</v>
      </c>
      <c r="V1612" s="500" t="s">
        <v>2961</v>
      </c>
      <c r="W1612" s="500" t="s">
        <v>2961</v>
      </c>
      <c r="X1612" s="500" t="s">
        <v>2961</v>
      </c>
      <c r="Y1612" s="500" t="s">
        <v>2961</v>
      </c>
      <c r="Z1612" s="500" t="s">
        <v>2961</v>
      </c>
      <c r="AA1612" s="500" t="s">
        <v>2961</v>
      </c>
      <c r="AB1612" s="500" t="s">
        <v>2961</v>
      </c>
      <c r="AC1612" s="500" t="s">
        <v>2961</v>
      </c>
      <c r="AD1612" s="500" t="s">
        <v>2961</v>
      </c>
      <c r="AE1612" s="500" t="s">
        <v>2961</v>
      </c>
      <c r="AF1612" s="500" t="s">
        <v>2961</v>
      </c>
      <c r="AG1612" s="500" t="s">
        <v>2961</v>
      </c>
      <c r="AH1612" s="500" t="s">
        <v>2961</v>
      </c>
      <c r="AI1612" s="500" t="s">
        <v>2961</v>
      </c>
      <c r="AJ1612" s="500" t="s">
        <v>2961</v>
      </c>
      <c r="AK1612" s="500" t="s">
        <v>2961</v>
      </c>
      <c r="AL1612" s="500" t="s">
        <v>2961</v>
      </c>
      <c r="AM1612" s="500" t="s">
        <v>2961</v>
      </c>
      <c r="AN1612" s="720"/>
      <c r="AO1612"/>
      <c r="AP1612"/>
      <c r="AQ1612"/>
      <c r="AR1612"/>
      <c r="AS1612"/>
      <c r="AT1612"/>
      <c r="AU1612"/>
      <c r="AV1612"/>
      <c r="AW1612"/>
      <c r="AX1612"/>
      <c r="AY1612"/>
    </row>
    <row r="1613" spans="2:51" ht="13.5" hidden="1" customHeight="1" outlineLevel="1" x14ac:dyDescent="0.3">
      <c r="B1613"/>
      <c r="C1613" s="723"/>
      <c r="D1613" s="33"/>
      <c r="E1613" s="490" t="s">
        <v>4520</v>
      </c>
      <c r="F1613" s="500" t="s">
        <v>2961</v>
      </c>
      <c r="G1613" s="500" t="s">
        <v>2961</v>
      </c>
      <c r="H1613" s="500" t="s">
        <v>2961</v>
      </c>
      <c r="I1613" s="500" t="s">
        <v>2961</v>
      </c>
      <c r="J1613" s="500" t="s">
        <v>2961</v>
      </c>
      <c r="K1613" s="500" t="s">
        <v>2961</v>
      </c>
      <c r="L1613" s="500" t="s">
        <v>2961</v>
      </c>
      <c r="M1613" s="500" t="s">
        <v>2961</v>
      </c>
      <c r="N1613" s="500" t="s">
        <v>2961</v>
      </c>
      <c r="O1613" s="500" t="s">
        <v>2961</v>
      </c>
      <c r="P1613" s="500" t="s">
        <v>2961</v>
      </c>
      <c r="Q1613" s="500" t="s">
        <v>2961</v>
      </c>
      <c r="R1613" s="500" t="s">
        <v>2961</v>
      </c>
      <c r="S1613" s="500" t="s">
        <v>2961</v>
      </c>
      <c r="T1613" s="500" t="s">
        <v>2961</v>
      </c>
      <c r="U1613" s="500" t="s">
        <v>2961</v>
      </c>
      <c r="V1613" s="500" t="s">
        <v>2961</v>
      </c>
      <c r="W1613" s="500" t="s">
        <v>2961</v>
      </c>
      <c r="X1613" s="500" t="s">
        <v>2961</v>
      </c>
      <c r="Y1613" s="500" t="s">
        <v>2961</v>
      </c>
      <c r="Z1613" s="500" t="s">
        <v>2961</v>
      </c>
      <c r="AA1613" s="500" t="s">
        <v>2961</v>
      </c>
      <c r="AB1613" s="500" t="s">
        <v>2961</v>
      </c>
      <c r="AC1613" s="500" t="s">
        <v>2961</v>
      </c>
      <c r="AD1613" s="500" t="s">
        <v>2961</v>
      </c>
      <c r="AE1613" s="500" t="s">
        <v>2961</v>
      </c>
      <c r="AF1613" s="500" t="s">
        <v>2961</v>
      </c>
      <c r="AG1613" s="500" t="s">
        <v>2961</v>
      </c>
      <c r="AH1613" s="500" t="s">
        <v>2961</v>
      </c>
      <c r="AI1613" s="500" t="s">
        <v>2961</v>
      </c>
      <c r="AJ1613" s="500" t="s">
        <v>2961</v>
      </c>
      <c r="AK1613" s="500" t="s">
        <v>2961</v>
      </c>
      <c r="AL1613" s="500" t="s">
        <v>2961</v>
      </c>
      <c r="AM1613" s="500" t="s">
        <v>2961</v>
      </c>
      <c r="AN1613" s="720"/>
      <c r="AO1613"/>
      <c r="AP1613"/>
      <c r="AQ1613"/>
      <c r="AR1613"/>
      <c r="AS1613"/>
      <c r="AT1613"/>
      <c r="AU1613"/>
      <c r="AV1613"/>
      <c r="AW1613"/>
      <c r="AX1613"/>
      <c r="AY1613"/>
    </row>
    <row r="1614" spans="2:51" ht="13.5" hidden="1" customHeight="1" outlineLevel="1" x14ac:dyDescent="0.3">
      <c r="B1614"/>
      <c r="C1614" s="723"/>
      <c r="D1614" s="70"/>
      <c r="E1614" s="490" t="s">
        <v>4521</v>
      </c>
      <c r="F1614" s="500" t="s">
        <v>2961</v>
      </c>
      <c r="G1614" s="500" t="s">
        <v>2961</v>
      </c>
      <c r="H1614" s="500" t="s">
        <v>2961</v>
      </c>
      <c r="I1614" s="500" t="s">
        <v>2961</v>
      </c>
      <c r="J1614" s="500" t="s">
        <v>2961</v>
      </c>
      <c r="K1614" s="500" t="s">
        <v>2961</v>
      </c>
      <c r="L1614" s="500" t="s">
        <v>2961</v>
      </c>
      <c r="M1614" s="500" t="s">
        <v>2961</v>
      </c>
      <c r="N1614" s="500" t="s">
        <v>2961</v>
      </c>
      <c r="O1614" s="500" t="s">
        <v>2961</v>
      </c>
      <c r="P1614" s="500" t="s">
        <v>2961</v>
      </c>
      <c r="Q1614" s="500" t="s">
        <v>2961</v>
      </c>
      <c r="R1614" s="500" t="s">
        <v>2961</v>
      </c>
      <c r="S1614" s="500" t="s">
        <v>2961</v>
      </c>
      <c r="T1614" s="500" t="s">
        <v>2961</v>
      </c>
      <c r="U1614" s="500" t="s">
        <v>2961</v>
      </c>
      <c r="V1614" s="500" t="s">
        <v>2961</v>
      </c>
      <c r="W1614" s="500" t="s">
        <v>2961</v>
      </c>
      <c r="X1614" s="500" t="s">
        <v>2961</v>
      </c>
      <c r="Y1614" s="500" t="s">
        <v>2961</v>
      </c>
      <c r="Z1614" s="500" t="s">
        <v>2961</v>
      </c>
      <c r="AA1614" s="500" t="s">
        <v>2961</v>
      </c>
      <c r="AB1614" s="500" t="s">
        <v>2961</v>
      </c>
      <c r="AC1614" s="500" t="s">
        <v>2961</v>
      </c>
      <c r="AD1614" s="500" t="s">
        <v>2961</v>
      </c>
      <c r="AE1614" s="500" t="s">
        <v>2961</v>
      </c>
      <c r="AF1614" s="500" t="s">
        <v>2961</v>
      </c>
      <c r="AG1614" s="500" t="s">
        <v>2961</v>
      </c>
      <c r="AH1614" s="500" t="s">
        <v>2961</v>
      </c>
      <c r="AI1614" s="500" t="s">
        <v>2961</v>
      </c>
      <c r="AJ1614" s="500" t="s">
        <v>2961</v>
      </c>
      <c r="AK1614" s="500" t="s">
        <v>2961</v>
      </c>
      <c r="AL1614" s="500" t="s">
        <v>2961</v>
      </c>
      <c r="AM1614" s="500" t="s">
        <v>2961</v>
      </c>
      <c r="AN1614" s="720"/>
      <c r="AO1614"/>
      <c r="AP1614"/>
      <c r="AQ1614"/>
      <c r="AR1614"/>
      <c r="AS1614"/>
      <c r="AT1614"/>
      <c r="AU1614"/>
      <c r="AV1614"/>
      <c r="AW1614"/>
      <c r="AX1614"/>
      <c r="AY1614"/>
    </row>
    <row r="1615" spans="2:51" ht="13.5" hidden="1" customHeight="1" outlineLevel="1" x14ac:dyDescent="0.3">
      <c r="B1615"/>
      <c r="C1615" s="723"/>
      <c r="D1615" s="70"/>
      <c r="E1615" s="490" t="s">
        <v>4522</v>
      </c>
      <c r="F1615" s="500" t="s">
        <v>2961</v>
      </c>
      <c r="G1615" s="500" t="s">
        <v>2961</v>
      </c>
      <c r="H1615" s="500" t="s">
        <v>2961</v>
      </c>
      <c r="I1615" s="500" t="s">
        <v>2961</v>
      </c>
      <c r="J1615" s="500" t="s">
        <v>2961</v>
      </c>
      <c r="K1615" s="500" t="s">
        <v>2961</v>
      </c>
      <c r="L1615" s="500" t="s">
        <v>2961</v>
      </c>
      <c r="M1615" s="500" t="s">
        <v>2961</v>
      </c>
      <c r="N1615" s="500" t="s">
        <v>2961</v>
      </c>
      <c r="O1615" s="500" t="s">
        <v>2961</v>
      </c>
      <c r="P1615" s="500" t="s">
        <v>2961</v>
      </c>
      <c r="Q1615" s="500" t="s">
        <v>2961</v>
      </c>
      <c r="R1615" s="500" t="s">
        <v>2961</v>
      </c>
      <c r="S1615" s="500" t="s">
        <v>2961</v>
      </c>
      <c r="T1615" s="500" t="s">
        <v>2961</v>
      </c>
      <c r="U1615" s="500" t="s">
        <v>2961</v>
      </c>
      <c r="V1615" s="500" t="s">
        <v>2961</v>
      </c>
      <c r="W1615" s="500" t="s">
        <v>2961</v>
      </c>
      <c r="X1615" s="500" t="s">
        <v>2961</v>
      </c>
      <c r="Y1615" s="500" t="s">
        <v>2961</v>
      </c>
      <c r="Z1615" s="500" t="s">
        <v>2961</v>
      </c>
      <c r="AA1615" s="500" t="s">
        <v>2961</v>
      </c>
      <c r="AB1615" s="500" t="s">
        <v>2961</v>
      </c>
      <c r="AC1615" s="500" t="s">
        <v>2961</v>
      </c>
      <c r="AD1615" s="500" t="s">
        <v>2961</v>
      </c>
      <c r="AE1615" s="500" t="s">
        <v>2961</v>
      </c>
      <c r="AF1615" s="500" t="s">
        <v>2961</v>
      </c>
      <c r="AG1615" s="500" t="s">
        <v>2961</v>
      </c>
      <c r="AH1615" s="500" t="s">
        <v>2961</v>
      </c>
      <c r="AI1615" s="500" t="s">
        <v>2961</v>
      </c>
      <c r="AJ1615" s="500" t="s">
        <v>2961</v>
      </c>
      <c r="AK1615" s="500" t="s">
        <v>2961</v>
      </c>
      <c r="AL1615" s="500" t="s">
        <v>2961</v>
      </c>
      <c r="AM1615" s="500" t="s">
        <v>2961</v>
      </c>
      <c r="AN1615" s="720"/>
      <c r="AO1615"/>
      <c r="AP1615"/>
      <c r="AQ1615"/>
      <c r="AR1615"/>
      <c r="AS1615"/>
      <c r="AT1615"/>
      <c r="AU1615"/>
      <c r="AV1615"/>
      <c r="AW1615"/>
      <c r="AX1615"/>
      <c r="AY1615"/>
    </row>
    <row r="1616" spans="2:51" ht="13.5" hidden="1" customHeight="1" outlineLevel="1" x14ac:dyDescent="0.3">
      <c r="B1616"/>
      <c r="C1616" s="723"/>
      <c r="D1616" s="70"/>
      <c r="E1616" s="490" t="s">
        <v>4523</v>
      </c>
      <c r="F1616" s="500" t="s">
        <v>2961</v>
      </c>
      <c r="G1616" s="500" t="s">
        <v>2961</v>
      </c>
      <c r="H1616" s="500" t="s">
        <v>2961</v>
      </c>
      <c r="I1616" s="500" t="s">
        <v>2961</v>
      </c>
      <c r="J1616" s="500" t="s">
        <v>2961</v>
      </c>
      <c r="K1616" s="500" t="s">
        <v>2961</v>
      </c>
      <c r="L1616" s="500" t="s">
        <v>2961</v>
      </c>
      <c r="M1616" s="500" t="s">
        <v>2961</v>
      </c>
      <c r="N1616" s="500" t="s">
        <v>2961</v>
      </c>
      <c r="O1616" s="500" t="s">
        <v>2961</v>
      </c>
      <c r="P1616" s="500" t="s">
        <v>2961</v>
      </c>
      <c r="Q1616" s="500" t="s">
        <v>2961</v>
      </c>
      <c r="R1616" s="500" t="s">
        <v>2961</v>
      </c>
      <c r="S1616" s="500" t="s">
        <v>2961</v>
      </c>
      <c r="T1616" s="500" t="s">
        <v>2961</v>
      </c>
      <c r="U1616" s="500" t="s">
        <v>2961</v>
      </c>
      <c r="V1616" s="500" t="s">
        <v>2961</v>
      </c>
      <c r="W1616" s="500" t="s">
        <v>2961</v>
      </c>
      <c r="X1616" s="500" t="s">
        <v>2961</v>
      </c>
      <c r="Y1616" s="500" t="s">
        <v>2961</v>
      </c>
      <c r="Z1616" s="500" t="s">
        <v>2961</v>
      </c>
      <c r="AA1616" s="500" t="s">
        <v>2961</v>
      </c>
      <c r="AB1616" s="500" t="s">
        <v>2961</v>
      </c>
      <c r="AC1616" s="500" t="s">
        <v>2961</v>
      </c>
      <c r="AD1616" s="500" t="s">
        <v>2961</v>
      </c>
      <c r="AE1616" s="500" t="s">
        <v>2961</v>
      </c>
      <c r="AF1616" s="500" t="s">
        <v>2961</v>
      </c>
      <c r="AG1616" s="500" t="s">
        <v>2961</v>
      </c>
      <c r="AH1616" s="500" t="s">
        <v>2961</v>
      </c>
      <c r="AI1616" s="500" t="s">
        <v>2961</v>
      </c>
      <c r="AJ1616" s="500" t="s">
        <v>2961</v>
      </c>
      <c r="AK1616" s="500" t="s">
        <v>2961</v>
      </c>
      <c r="AL1616" s="500" t="s">
        <v>2961</v>
      </c>
      <c r="AM1616" s="500" t="s">
        <v>2961</v>
      </c>
      <c r="AN1616" s="720"/>
      <c r="AO1616"/>
      <c r="AP1616"/>
      <c r="AQ1616"/>
      <c r="AR1616"/>
      <c r="AS1616"/>
      <c r="AT1616"/>
      <c r="AU1616"/>
      <c r="AV1616"/>
      <c r="AW1616"/>
      <c r="AX1616"/>
      <c r="AY1616"/>
    </row>
    <row r="1617" spans="2:51" ht="13.5" hidden="1" customHeight="1" outlineLevel="1" x14ac:dyDescent="0.3">
      <c r="B1617"/>
      <c r="C1617" s="723"/>
      <c r="D1617" s="70"/>
      <c r="E1617" s="490" t="s">
        <v>4524</v>
      </c>
      <c r="F1617" s="500" t="s">
        <v>2961</v>
      </c>
      <c r="G1617" s="500" t="s">
        <v>2961</v>
      </c>
      <c r="H1617" s="500" t="s">
        <v>2961</v>
      </c>
      <c r="I1617" s="500" t="s">
        <v>2961</v>
      </c>
      <c r="J1617" s="500" t="s">
        <v>2961</v>
      </c>
      <c r="K1617" s="500" t="s">
        <v>2961</v>
      </c>
      <c r="L1617" s="500" t="s">
        <v>2961</v>
      </c>
      <c r="M1617" s="500" t="s">
        <v>2961</v>
      </c>
      <c r="N1617" s="500" t="s">
        <v>2961</v>
      </c>
      <c r="O1617" s="500" t="s">
        <v>2961</v>
      </c>
      <c r="P1617" s="500" t="s">
        <v>2961</v>
      </c>
      <c r="Q1617" s="500" t="s">
        <v>2961</v>
      </c>
      <c r="R1617" s="500" t="s">
        <v>2961</v>
      </c>
      <c r="S1617" s="500" t="s">
        <v>2961</v>
      </c>
      <c r="T1617" s="500" t="s">
        <v>2961</v>
      </c>
      <c r="U1617" s="500" t="s">
        <v>2961</v>
      </c>
      <c r="V1617" s="500" t="s">
        <v>2961</v>
      </c>
      <c r="W1617" s="500" t="s">
        <v>2961</v>
      </c>
      <c r="X1617" s="500" t="s">
        <v>2961</v>
      </c>
      <c r="Y1617" s="500" t="s">
        <v>2961</v>
      </c>
      <c r="Z1617" s="500" t="s">
        <v>2961</v>
      </c>
      <c r="AA1617" s="500" t="s">
        <v>2961</v>
      </c>
      <c r="AB1617" s="500" t="s">
        <v>2961</v>
      </c>
      <c r="AC1617" s="500" t="s">
        <v>2961</v>
      </c>
      <c r="AD1617" s="500" t="s">
        <v>2961</v>
      </c>
      <c r="AE1617" s="500" t="s">
        <v>2961</v>
      </c>
      <c r="AF1617" s="500" t="s">
        <v>2961</v>
      </c>
      <c r="AG1617" s="500" t="s">
        <v>2961</v>
      </c>
      <c r="AH1617" s="500" t="s">
        <v>2961</v>
      </c>
      <c r="AI1617" s="500" t="s">
        <v>2961</v>
      </c>
      <c r="AJ1617" s="500" t="s">
        <v>2961</v>
      </c>
      <c r="AK1617" s="500" t="s">
        <v>2961</v>
      </c>
      <c r="AL1617" s="500" t="s">
        <v>2961</v>
      </c>
      <c r="AM1617" s="500" t="s">
        <v>2961</v>
      </c>
      <c r="AN1617" s="720"/>
      <c r="AO1617"/>
      <c r="AP1617"/>
      <c r="AQ1617"/>
      <c r="AR1617"/>
      <c r="AS1617"/>
      <c r="AT1617"/>
      <c r="AU1617"/>
      <c r="AV1617"/>
      <c r="AW1617"/>
      <c r="AX1617"/>
      <c r="AY1617"/>
    </row>
    <row r="1618" spans="2:51" ht="13.5" hidden="1" customHeight="1" outlineLevel="1" x14ac:dyDescent="0.3">
      <c r="B1618"/>
      <c r="C1618" s="723"/>
      <c r="D1618" s="60"/>
      <c r="E1618" s="490" t="s">
        <v>4525</v>
      </c>
      <c r="F1618" s="500" t="s">
        <v>2961</v>
      </c>
      <c r="G1618" s="500" t="s">
        <v>2961</v>
      </c>
      <c r="H1618" s="500" t="s">
        <v>2961</v>
      </c>
      <c r="I1618" s="500" t="s">
        <v>2961</v>
      </c>
      <c r="J1618" s="500" t="s">
        <v>2961</v>
      </c>
      <c r="K1618" s="500" t="s">
        <v>2961</v>
      </c>
      <c r="L1618" s="500" t="s">
        <v>2961</v>
      </c>
      <c r="M1618" s="500" t="s">
        <v>2961</v>
      </c>
      <c r="N1618" s="500" t="s">
        <v>2961</v>
      </c>
      <c r="O1618" s="500" t="s">
        <v>2961</v>
      </c>
      <c r="P1618" s="500" t="s">
        <v>2961</v>
      </c>
      <c r="Q1618" s="500" t="s">
        <v>2961</v>
      </c>
      <c r="R1618" s="500" t="s">
        <v>2961</v>
      </c>
      <c r="S1618" s="500" t="s">
        <v>2961</v>
      </c>
      <c r="T1618" s="500" t="s">
        <v>2961</v>
      </c>
      <c r="U1618" s="500" t="s">
        <v>2961</v>
      </c>
      <c r="V1618" s="500" t="s">
        <v>2961</v>
      </c>
      <c r="W1618" s="500" t="s">
        <v>2961</v>
      </c>
      <c r="X1618" s="500" t="s">
        <v>2961</v>
      </c>
      <c r="Y1618" s="500" t="s">
        <v>2961</v>
      </c>
      <c r="Z1618" s="500" t="s">
        <v>2961</v>
      </c>
      <c r="AA1618" s="500" t="s">
        <v>2961</v>
      </c>
      <c r="AB1618" s="500" t="s">
        <v>2961</v>
      </c>
      <c r="AC1618" s="500" t="s">
        <v>2961</v>
      </c>
      <c r="AD1618" s="500" t="s">
        <v>2961</v>
      </c>
      <c r="AE1618" s="500" t="s">
        <v>2961</v>
      </c>
      <c r="AF1618" s="500" t="s">
        <v>2961</v>
      </c>
      <c r="AG1618" s="500" t="s">
        <v>2961</v>
      </c>
      <c r="AH1618" s="500" t="s">
        <v>2961</v>
      </c>
      <c r="AI1618" s="500" t="s">
        <v>2961</v>
      </c>
      <c r="AJ1618" s="500" t="s">
        <v>2961</v>
      </c>
      <c r="AK1618" s="500" t="s">
        <v>2961</v>
      </c>
      <c r="AL1618" s="500" t="s">
        <v>2961</v>
      </c>
      <c r="AM1618" s="500" t="s">
        <v>2961</v>
      </c>
      <c r="AN1618" s="720"/>
      <c r="AO1618"/>
      <c r="AP1618"/>
      <c r="AQ1618"/>
      <c r="AR1618"/>
      <c r="AS1618"/>
      <c r="AT1618"/>
      <c r="AU1618"/>
      <c r="AV1618"/>
      <c r="AW1618"/>
      <c r="AX1618"/>
      <c r="AY1618"/>
    </row>
    <row r="1619" spans="2:51" ht="13.5" hidden="1" customHeight="1" outlineLevel="1" x14ac:dyDescent="0.3">
      <c r="B1619"/>
      <c r="C1619" s="723"/>
      <c r="D1619" s="60"/>
      <c r="E1619" s="490" t="s">
        <v>4526</v>
      </c>
      <c r="F1619" s="500" t="s">
        <v>2961</v>
      </c>
      <c r="G1619" s="500" t="s">
        <v>2961</v>
      </c>
      <c r="H1619" s="500" t="s">
        <v>2961</v>
      </c>
      <c r="I1619" s="500" t="s">
        <v>2961</v>
      </c>
      <c r="J1619" s="500" t="s">
        <v>2961</v>
      </c>
      <c r="K1619" s="500" t="s">
        <v>2961</v>
      </c>
      <c r="L1619" s="500" t="s">
        <v>2961</v>
      </c>
      <c r="M1619" s="500" t="s">
        <v>2961</v>
      </c>
      <c r="N1619" s="500" t="s">
        <v>2961</v>
      </c>
      <c r="O1619" s="500" t="s">
        <v>2961</v>
      </c>
      <c r="P1619" s="500" t="s">
        <v>2961</v>
      </c>
      <c r="Q1619" s="500" t="s">
        <v>2961</v>
      </c>
      <c r="R1619" s="500" t="s">
        <v>2961</v>
      </c>
      <c r="S1619" s="500" t="s">
        <v>2961</v>
      </c>
      <c r="T1619" s="500" t="s">
        <v>2961</v>
      </c>
      <c r="U1619" s="500" t="s">
        <v>2961</v>
      </c>
      <c r="V1619" s="500" t="s">
        <v>2961</v>
      </c>
      <c r="W1619" s="500" t="s">
        <v>2961</v>
      </c>
      <c r="X1619" s="500" t="s">
        <v>2961</v>
      </c>
      <c r="Y1619" s="500" t="s">
        <v>2961</v>
      </c>
      <c r="Z1619" s="500" t="s">
        <v>2961</v>
      </c>
      <c r="AA1619" s="500" t="s">
        <v>2961</v>
      </c>
      <c r="AB1619" s="500" t="s">
        <v>2961</v>
      </c>
      <c r="AC1619" s="500" t="s">
        <v>2961</v>
      </c>
      <c r="AD1619" s="500" t="s">
        <v>2961</v>
      </c>
      <c r="AE1619" s="500" t="s">
        <v>2961</v>
      </c>
      <c r="AF1619" s="500" t="s">
        <v>2961</v>
      </c>
      <c r="AG1619" s="500" t="s">
        <v>2961</v>
      </c>
      <c r="AH1619" s="500" t="s">
        <v>2961</v>
      </c>
      <c r="AI1619" s="500" t="s">
        <v>2961</v>
      </c>
      <c r="AJ1619" s="500" t="s">
        <v>2961</v>
      </c>
      <c r="AK1619" s="500" t="s">
        <v>2961</v>
      </c>
      <c r="AL1619" s="500" t="s">
        <v>2961</v>
      </c>
      <c r="AM1619" s="500" t="s">
        <v>2961</v>
      </c>
      <c r="AN1619" s="720"/>
      <c r="AO1619"/>
      <c r="AP1619"/>
      <c r="AQ1619"/>
      <c r="AR1619"/>
      <c r="AS1619"/>
      <c r="AT1619"/>
      <c r="AU1619"/>
      <c r="AV1619"/>
      <c r="AW1619"/>
      <c r="AX1619"/>
      <c r="AY1619"/>
    </row>
    <row r="1620" spans="2:51" ht="13.5" hidden="1" customHeight="1" outlineLevel="1" x14ac:dyDescent="0.3">
      <c r="B1620"/>
      <c r="C1620" s="723"/>
      <c r="D1620" s="70"/>
      <c r="E1620" s="490" t="s">
        <v>4527</v>
      </c>
      <c r="F1620" s="500" t="s">
        <v>2961</v>
      </c>
      <c r="G1620" s="500" t="s">
        <v>2961</v>
      </c>
      <c r="H1620" s="500" t="s">
        <v>2961</v>
      </c>
      <c r="I1620" s="500" t="s">
        <v>2961</v>
      </c>
      <c r="J1620" s="500" t="s">
        <v>2961</v>
      </c>
      <c r="K1620" s="500" t="s">
        <v>2961</v>
      </c>
      <c r="L1620" s="500" t="s">
        <v>2961</v>
      </c>
      <c r="M1620" s="500" t="s">
        <v>2961</v>
      </c>
      <c r="N1620" s="500" t="s">
        <v>2961</v>
      </c>
      <c r="O1620" s="500" t="s">
        <v>2961</v>
      </c>
      <c r="P1620" s="500" t="s">
        <v>2961</v>
      </c>
      <c r="Q1620" s="500" t="s">
        <v>2961</v>
      </c>
      <c r="R1620" s="500" t="s">
        <v>2961</v>
      </c>
      <c r="S1620" s="500" t="s">
        <v>2961</v>
      </c>
      <c r="T1620" s="500" t="s">
        <v>2961</v>
      </c>
      <c r="U1620" s="500" t="s">
        <v>2961</v>
      </c>
      <c r="V1620" s="500" t="s">
        <v>2961</v>
      </c>
      <c r="W1620" s="500" t="s">
        <v>2961</v>
      </c>
      <c r="X1620" s="500" t="s">
        <v>2961</v>
      </c>
      <c r="Y1620" s="500" t="s">
        <v>2961</v>
      </c>
      <c r="Z1620" s="500" t="s">
        <v>2961</v>
      </c>
      <c r="AA1620" s="500" t="s">
        <v>2961</v>
      </c>
      <c r="AB1620" s="500" t="s">
        <v>2961</v>
      </c>
      <c r="AC1620" s="500" t="s">
        <v>2961</v>
      </c>
      <c r="AD1620" s="500" t="s">
        <v>2961</v>
      </c>
      <c r="AE1620" s="500" t="s">
        <v>2961</v>
      </c>
      <c r="AF1620" s="500" t="s">
        <v>2961</v>
      </c>
      <c r="AG1620" s="500" t="s">
        <v>2961</v>
      </c>
      <c r="AH1620" s="500" t="s">
        <v>2961</v>
      </c>
      <c r="AI1620" s="500" t="s">
        <v>2961</v>
      </c>
      <c r="AJ1620" s="500" t="s">
        <v>2961</v>
      </c>
      <c r="AK1620" s="500" t="s">
        <v>2961</v>
      </c>
      <c r="AL1620" s="500" t="s">
        <v>2961</v>
      </c>
      <c r="AM1620" s="500" t="s">
        <v>2961</v>
      </c>
      <c r="AN1620" s="720"/>
      <c r="AO1620"/>
      <c r="AP1620"/>
      <c r="AQ1620"/>
      <c r="AR1620"/>
      <c r="AS1620"/>
      <c r="AT1620"/>
      <c r="AU1620"/>
      <c r="AV1620"/>
      <c r="AW1620"/>
      <c r="AX1620"/>
      <c r="AY1620"/>
    </row>
    <row r="1621" spans="2:51" ht="13.5" hidden="1" customHeight="1" outlineLevel="1" x14ac:dyDescent="0.3">
      <c r="B1621"/>
      <c r="C1621" s="723"/>
      <c r="D1621" s="70"/>
      <c r="E1621" s="490" t="s">
        <v>4528</v>
      </c>
      <c r="F1621" s="500" t="s">
        <v>2961</v>
      </c>
      <c r="G1621" s="500" t="s">
        <v>2961</v>
      </c>
      <c r="H1621" s="500" t="s">
        <v>2961</v>
      </c>
      <c r="I1621" s="500" t="s">
        <v>2961</v>
      </c>
      <c r="J1621" s="500" t="s">
        <v>2961</v>
      </c>
      <c r="K1621" s="500" t="s">
        <v>2961</v>
      </c>
      <c r="L1621" s="500" t="s">
        <v>2961</v>
      </c>
      <c r="M1621" s="500" t="s">
        <v>2961</v>
      </c>
      <c r="N1621" s="500" t="s">
        <v>2961</v>
      </c>
      <c r="O1621" s="500" t="s">
        <v>2961</v>
      </c>
      <c r="P1621" s="500" t="s">
        <v>2961</v>
      </c>
      <c r="Q1621" s="500" t="s">
        <v>2961</v>
      </c>
      <c r="R1621" s="500" t="s">
        <v>2961</v>
      </c>
      <c r="S1621" s="500" t="s">
        <v>2961</v>
      </c>
      <c r="T1621" s="500" t="s">
        <v>2961</v>
      </c>
      <c r="U1621" s="500" t="s">
        <v>2961</v>
      </c>
      <c r="V1621" s="500" t="s">
        <v>2961</v>
      </c>
      <c r="W1621" s="500" t="s">
        <v>2961</v>
      </c>
      <c r="X1621" s="500" t="s">
        <v>2961</v>
      </c>
      <c r="Y1621" s="500" t="s">
        <v>2961</v>
      </c>
      <c r="Z1621" s="500" t="s">
        <v>2961</v>
      </c>
      <c r="AA1621" s="500" t="s">
        <v>2961</v>
      </c>
      <c r="AB1621" s="500" t="s">
        <v>2961</v>
      </c>
      <c r="AC1621" s="500" t="s">
        <v>2961</v>
      </c>
      <c r="AD1621" s="500" t="s">
        <v>2961</v>
      </c>
      <c r="AE1621" s="500" t="s">
        <v>2961</v>
      </c>
      <c r="AF1621" s="500" t="s">
        <v>2961</v>
      </c>
      <c r="AG1621" s="500" t="s">
        <v>2961</v>
      </c>
      <c r="AH1621" s="500" t="s">
        <v>2961</v>
      </c>
      <c r="AI1621" s="500" t="s">
        <v>2961</v>
      </c>
      <c r="AJ1621" s="500" t="s">
        <v>2961</v>
      </c>
      <c r="AK1621" s="500" t="s">
        <v>2961</v>
      </c>
      <c r="AL1621" s="500" t="s">
        <v>2961</v>
      </c>
      <c r="AM1621" s="500" t="s">
        <v>2961</v>
      </c>
      <c r="AN1621" s="720"/>
      <c r="AO1621"/>
      <c r="AP1621"/>
      <c r="AQ1621"/>
      <c r="AR1621"/>
      <c r="AS1621"/>
      <c r="AT1621"/>
      <c r="AU1621"/>
      <c r="AV1621"/>
      <c r="AW1621"/>
      <c r="AX1621"/>
      <c r="AY1621"/>
    </row>
    <row r="1622" spans="2:51" ht="13.5" hidden="1" customHeight="1" outlineLevel="1" x14ac:dyDescent="0.3">
      <c r="B1622"/>
      <c r="C1622" s="723"/>
      <c r="D1622" s="70"/>
      <c r="E1622" s="490" t="s">
        <v>4529</v>
      </c>
      <c r="F1622" s="500" t="s">
        <v>2961</v>
      </c>
      <c r="G1622" s="500" t="s">
        <v>2961</v>
      </c>
      <c r="H1622" s="500" t="s">
        <v>2961</v>
      </c>
      <c r="I1622" s="500" t="s">
        <v>2961</v>
      </c>
      <c r="J1622" s="500" t="s">
        <v>2961</v>
      </c>
      <c r="K1622" s="500" t="s">
        <v>2961</v>
      </c>
      <c r="L1622" s="500" t="s">
        <v>2961</v>
      </c>
      <c r="M1622" s="500" t="s">
        <v>2961</v>
      </c>
      <c r="N1622" s="500" t="s">
        <v>2961</v>
      </c>
      <c r="O1622" s="500" t="s">
        <v>2961</v>
      </c>
      <c r="P1622" s="500" t="s">
        <v>2961</v>
      </c>
      <c r="Q1622" s="500" t="s">
        <v>2961</v>
      </c>
      <c r="R1622" s="500" t="s">
        <v>2961</v>
      </c>
      <c r="S1622" s="500" t="s">
        <v>2961</v>
      </c>
      <c r="T1622" s="500" t="s">
        <v>2961</v>
      </c>
      <c r="U1622" s="500" t="s">
        <v>2961</v>
      </c>
      <c r="V1622" s="500" t="s">
        <v>2961</v>
      </c>
      <c r="W1622" s="500" t="s">
        <v>2961</v>
      </c>
      <c r="X1622" s="500" t="s">
        <v>2961</v>
      </c>
      <c r="Y1622" s="500" t="s">
        <v>2961</v>
      </c>
      <c r="Z1622" s="500" t="s">
        <v>2961</v>
      </c>
      <c r="AA1622" s="500" t="s">
        <v>2961</v>
      </c>
      <c r="AB1622" s="500" t="s">
        <v>2961</v>
      </c>
      <c r="AC1622" s="500" t="s">
        <v>2961</v>
      </c>
      <c r="AD1622" s="500" t="s">
        <v>2961</v>
      </c>
      <c r="AE1622" s="500" t="s">
        <v>2961</v>
      </c>
      <c r="AF1622" s="500" t="s">
        <v>2961</v>
      </c>
      <c r="AG1622" s="500" t="s">
        <v>2961</v>
      </c>
      <c r="AH1622" s="500" t="s">
        <v>2961</v>
      </c>
      <c r="AI1622" s="500" t="s">
        <v>2961</v>
      </c>
      <c r="AJ1622" s="500" t="s">
        <v>2961</v>
      </c>
      <c r="AK1622" s="500" t="s">
        <v>2961</v>
      </c>
      <c r="AL1622" s="500" t="s">
        <v>2961</v>
      </c>
      <c r="AM1622" s="500" t="s">
        <v>2961</v>
      </c>
      <c r="AN1622" s="720"/>
      <c r="AO1622"/>
      <c r="AP1622"/>
      <c r="AQ1622"/>
      <c r="AR1622"/>
      <c r="AS1622"/>
      <c r="AT1622"/>
      <c r="AU1622"/>
      <c r="AV1622"/>
      <c r="AW1622"/>
      <c r="AX1622"/>
      <c r="AY1622"/>
    </row>
    <row r="1623" spans="2:51" ht="13.5" hidden="1" customHeight="1" outlineLevel="1" x14ac:dyDescent="0.3">
      <c r="B1623"/>
      <c r="C1623" s="723"/>
      <c r="D1623" s="228"/>
      <c r="E1623" s="490" t="s">
        <v>4530</v>
      </c>
      <c r="F1623" s="500" t="s">
        <v>2961</v>
      </c>
      <c r="G1623" s="500" t="s">
        <v>2961</v>
      </c>
      <c r="H1623" s="500" t="s">
        <v>2961</v>
      </c>
      <c r="I1623" s="500" t="s">
        <v>2961</v>
      </c>
      <c r="J1623" s="500" t="s">
        <v>2961</v>
      </c>
      <c r="K1623" s="500" t="s">
        <v>2961</v>
      </c>
      <c r="L1623" s="500" t="s">
        <v>2961</v>
      </c>
      <c r="M1623" s="500" t="s">
        <v>2961</v>
      </c>
      <c r="N1623" s="500" t="s">
        <v>2961</v>
      </c>
      <c r="O1623" s="500" t="s">
        <v>2961</v>
      </c>
      <c r="P1623" s="500" t="s">
        <v>2961</v>
      </c>
      <c r="Q1623" s="500" t="s">
        <v>2961</v>
      </c>
      <c r="R1623" s="500" t="s">
        <v>2961</v>
      </c>
      <c r="S1623" s="500" t="s">
        <v>2961</v>
      </c>
      <c r="T1623" s="500" t="s">
        <v>2961</v>
      </c>
      <c r="U1623" s="500" t="s">
        <v>2961</v>
      </c>
      <c r="V1623" s="500" t="s">
        <v>2961</v>
      </c>
      <c r="W1623" s="500" t="s">
        <v>2961</v>
      </c>
      <c r="X1623" s="500" t="s">
        <v>2961</v>
      </c>
      <c r="Y1623" s="500" t="s">
        <v>2961</v>
      </c>
      <c r="Z1623" s="500" t="s">
        <v>2961</v>
      </c>
      <c r="AA1623" s="500" t="s">
        <v>2961</v>
      </c>
      <c r="AB1623" s="500" t="s">
        <v>2961</v>
      </c>
      <c r="AC1623" s="500" t="s">
        <v>2961</v>
      </c>
      <c r="AD1623" s="500" t="s">
        <v>2961</v>
      </c>
      <c r="AE1623" s="500" t="s">
        <v>2961</v>
      </c>
      <c r="AF1623" s="500" t="s">
        <v>2961</v>
      </c>
      <c r="AG1623" s="500" t="s">
        <v>2961</v>
      </c>
      <c r="AH1623" s="500" t="s">
        <v>2961</v>
      </c>
      <c r="AI1623" s="500" t="s">
        <v>2961</v>
      </c>
      <c r="AJ1623" s="500" t="s">
        <v>2961</v>
      </c>
      <c r="AK1623" s="500" t="s">
        <v>2961</v>
      </c>
      <c r="AL1623" s="500" t="s">
        <v>2961</v>
      </c>
      <c r="AM1623" s="500" t="s">
        <v>2961</v>
      </c>
      <c r="AN1623" s="720"/>
      <c r="AO1623"/>
      <c r="AP1623"/>
      <c r="AQ1623"/>
      <c r="AR1623"/>
      <c r="AS1623"/>
      <c r="AT1623"/>
      <c r="AU1623"/>
      <c r="AV1623"/>
      <c r="AW1623"/>
      <c r="AX1623"/>
      <c r="AY1623"/>
    </row>
    <row r="1624" spans="2:51" ht="13.5" hidden="1" customHeight="1" outlineLevel="1" x14ac:dyDescent="0.3">
      <c r="B1624"/>
      <c r="C1624" s="723"/>
      <c r="D1624" s="33"/>
      <c r="E1624" s="490" t="s">
        <v>4531</v>
      </c>
      <c r="F1624" s="500" t="s">
        <v>2961</v>
      </c>
      <c r="G1624" s="500" t="s">
        <v>2961</v>
      </c>
      <c r="H1624" s="500" t="s">
        <v>2961</v>
      </c>
      <c r="I1624" s="500" t="s">
        <v>2961</v>
      </c>
      <c r="J1624" s="500" t="s">
        <v>2961</v>
      </c>
      <c r="K1624" s="500" t="s">
        <v>2961</v>
      </c>
      <c r="L1624" s="500" t="s">
        <v>2961</v>
      </c>
      <c r="M1624" s="500" t="s">
        <v>2961</v>
      </c>
      <c r="N1624" s="500" t="s">
        <v>2961</v>
      </c>
      <c r="O1624" s="500" t="s">
        <v>2961</v>
      </c>
      <c r="P1624" s="500" t="s">
        <v>2961</v>
      </c>
      <c r="Q1624" s="500" t="s">
        <v>2961</v>
      </c>
      <c r="R1624" s="500" t="s">
        <v>2961</v>
      </c>
      <c r="S1624" s="500" t="s">
        <v>2961</v>
      </c>
      <c r="T1624" s="500" t="s">
        <v>2961</v>
      </c>
      <c r="U1624" s="500" t="s">
        <v>2961</v>
      </c>
      <c r="V1624" s="500" t="s">
        <v>2961</v>
      </c>
      <c r="W1624" s="500" t="s">
        <v>2961</v>
      </c>
      <c r="X1624" s="500" t="s">
        <v>2961</v>
      </c>
      <c r="Y1624" s="500" t="s">
        <v>2961</v>
      </c>
      <c r="Z1624" s="500" t="s">
        <v>2961</v>
      </c>
      <c r="AA1624" s="500" t="s">
        <v>2961</v>
      </c>
      <c r="AB1624" s="500" t="s">
        <v>2961</v>
      </c>
      <c r="AC1624" s="500" t="s">
        <v>2961</v>
      </c>
      <c r="AD1624" s="500" t="s">
        <v>2961</v>
      </c>
      <c r="AE1624" s="500" t="s">
        <v>2961</v>
      </c>
      <c r="AF1624" s="500" t="s">
        <v>2961</v>
      </c>
      <c r="AG1624" s="500" t="s">
        <v>2961</v>
      </c>
      <c r="AH1624" s="500" t="s">
        <v>2961</v>
      </c>
      <c r="AI1624" s="500" t="s">
        <v>2961</v>
      </c>
      <c r="AJ1624" s="500" t="s">
        <v>2961</v>
      </c>
      <c r="AK1624" s="500" t="s">
        <v>2961</v>
      </c>
      <c r="AL1624" s="500" t="s">
        <v>2961</v>
      </c>
      <c r="AM1624" s="500" t="s">
        <v>2961</v>
      </c>
      <c r="AN1624" s="720"/>
      <c r="AO1624"/>
      <c r="AP1624"/>
      <c r="AQ1624"/>
      <c r="AR1624"/>
      <c r="AS1624"/>
      <c r="AT1624"/>
      <c r="AU1624"/>
      <c r="AV1624"/>
      <c r="AW1624"/>
      <c r="AX1624"/>
      <c r="AY1624"/>
    </row>
    <row r="1625" spans="2:51" ht="13.5" hidden="1" customHeight="1" outlineLevel="1" x14ac:dyDescent="0.3">
      <c r="B1625"/>
      <c r="C1625" s="723"/>
      <c r="D1625" s="296"/>
      <c r="E1625" s="490" t="s">
        <v>4532</v>
      </c>
      <c r="F1625" s="500" t="s">
        <v>2961</v>
      </c>
      <c r="G1625" s="500" t="s">
        <v>2961</v>
      </c>
      <c r="H1625" s="500" t="s">
        <v>2961</v>
      </c>
      <c r="I1625" s="500" t="s">
        <v>2961</v>
      </c>
      <c r="J1625" s="500" t="s">
        <v>2961</v>
      </c>
      <c r="K1625" s="500" t="s">
        <v>2961</v>
      </c>
      <c r="L1625" s="500" t="s">
        <v>2961</v>
      </c>
      <c r="M1625" s="500" t="s">
        <v>2961</v>
      </c>
      <c r="N1625" s="500" t="s">
        <v>2961</v>
      </c>
      <c r="O1625" s="500" t="s">
        <v>2961</v>
      </c>
      <c r="P1625" s="500" t="s">
        <v>2961</v>
      </c>
      <c r="Q1625" s="500" t="s">
        <v>2961</v>
      </c>
      <c r="R1625" s="500" t="s">
        <v>2961</v>
      </c>
      <c r="S1625" s="500" t="s">
        <v>2961</v>
      </c>
      <c r="T1625" s="500" t="s">
        <v>2961</v>
      </c>
      <c r="U1625" s="500" t="s">
        <v>2961</v>
      </c>
      <c r="V1625" s="500" t="s">
        <v>2961</v>
      </c>
      <c r="W1625" s="500" t="s">
        <v>2961</v>
      </c>
      <c r="X1625" s="500" t="s">
        <v>2961</v>
      </c>
      <c r="Y1625" s="500" t="s">
        <v>2961</v>
      </c>
      <c r="Z1625" s="500" t="s">
        <v>2961</v>
      </c>
      <c r="AA1625" s="500" t="s">
        <v>2961</v>
      </c>
      <c r="AB1625" s="500" t="s">
        <v>2961</v>
      </c>
      <c r="AC1625" s="500" t="s">
        <v>2961</v>
      </c>
      <c r="AD1625" s="500" t="s">
        <v>2961</v>
      </c>
      <c r="AE1625" s="500" t="s">
        <v>2961</v>
      </c>
      <c r="AF1625" s="500" t="s">
        <v>2961</v>
      </c>
      <c r="AG1625" s="500" t="s">
        <v>2961</v>
      </c>
      <c r="AH1625" s="500" t="s">
        <v>2961</v>
      </c>
      <c r="AI1625" s="500" t="s">
        <v>2961</v>
      </c>
      <c r="AJ1625" s="500" t="s">
        <v>2961</v>
      </c>
      <c r="AK1625" s="500" t="s">
        <v>2961</v>
      </c>
      <c r="AL1625" s="500" t="s">
        <v>2961</v>
      </c>
      <c r="AM1625" s="500" t="s">
        <v>2961</v>
      </c>
      <c r="AN1625" s="720"/>
      <c r="AO1625"/>
      <c r="AP1625"/>
      <c r="AQ1625"/>
      <c r="AR1625"/>
      <c r="AS1625"/>
      <c r="AT1625"/>
      <c r="AU1625"/>
      <c r="AV1625"/>
      <c r="AW1625"/>
      <c r="AX1625"/>
      <c r="AY1625"/>
    </row>
    <row r="1626" spans="2:51" ht="13.5" hidden="1" customHeight="1" outlineLevel="1" x14ac:dyDescent="0.3">
      <c r="B1626"/>
      <c r="C1626" s="723"/>
      <c r="D1626" s="70"/>
      <c r="E1626" s="490" t="s">
        <v>4533</v>
      </c>
      <c r="F1626" s="500" t="s">
        <v>2961</v>
      </c>
      <c r="G1626" s="500" t="s">
        <v>2961</v>
      </c>
      <c r="H1626" s="500" t="s">
        <v>2961</v>
      </c>
      <c r="I1626" s="500" t="s">
        <v>2961</v>
      </c>
      <c r="J1626" s="500" t="s">
        <v>2961</v>
      </c>
      <c r="K1626" s="500" t="s">
        <v>2961</v>
      </c>
      <c r="L1626" s="500" t="s">
        <v>2961</v>
      </c>
      <c r="M1626" s="500" t="s">
        <v>2961</v>
      </c>
      <c r="N1626" s="500" t="s">
        <v>2961</v>
      </c>
      <c r="O1626" s="500" t="s">
        <v>2961</v>
      </c>
      <c r="P1626" s="500" t="s">
        <v>2961</v>
      </c>
      <c r="Q1626" s="500" t="s">
        <v>2961</v>
      </c>
      <c r="R1626" s="500" t="s">
        <v>2961</v>
      </c>
      <c r="S1626" s="500" t="s">
        <v>2961</v>
      </c>
      <c r="T1626" s="500" t="s">
        <v>2961</v>
      </c>
      <c r="U1626" s="500" t="s">
        <v>2961</v>
      </c>
      <c r="V1626" s="500" t="s">
        <v>2961</v>
      </c>
      <c r="W1626" s="500" t="s">
        <v>2961</v>
      </c>
      <c r="X1626" s="500" t="s">
        <v>2961</v>
      </c>
      <c r="Y1626" s="500" t="s">
        <v>2961</v>
      </c>
      <c r="Z1626" s="500" t="s">
        <v>2961</v>
      </c>
      <c r="AA1626" s="500" t="s">
        <v>2961</v>
      </c>
      <c r="AB1626" s="500" t="s">
        <v>2961</v>
      </c>
      <c r="AC1626" s="500" t="s">
        <v>2961</v>
      </c>
      <c r="AD1626" s="500" t="s">
        <v>2961</v>
      </c>
      <c r="AE1626" s="500" t="s">
        <v>2961</v>
      </c>
      <c r="AF1626" s="500" t="s">
        <v>2961</v>
      </c>
      <c r="AG1626" s="500" t="s">
        <v>2961</v>
      </c>
      <c r="AH1626" s="500" t="s">
        <v>2961</v>
      </c>
      <c r="AI1626" s="500" t="s">
        <v>2961</v>
      </c>
      <c r="AJ1626" s="500" t="s">
        <v>2961</v>
      </c>
      <c r="AK1626" s="500" t="s">
        <v>2961</v>
      </c>
      <c r="AL1626" s="500" t="s">
        <v>2961</v>
      </c>
      <c r="AM1626" s="500" t="s">
        <v>2961</v>
      </c>
      <c r="AN1626" s="720"/>
      <c r="AO1626"/>
      <c r="AP1626"/>
      <c r="AQ1626"/>
      <c r="AR1626"/>
      <c r="AS1626"/>
      <c r="AT1626"/>
      <c r="AU1626"/>
      <c r="AV1626"/>
      <c r="AW1626"/>
      <c r="AX1626"/>
      <c r="AY1626"/>
    </row>
    <row r="1627" spans="2:51" ht="13.5" hidden="1" customHeight="1" outlineLevel="1" x14ac:dyDescent="0.3">
      <c r="B1627"/>
      <c r="C1627" s="723"/>
      <c r="D1627" s="70"/>
      <c r="E1627" s="490" t="s">
        <v>4534</v>
      </c>
      <c r="F1627" s="500" t="s">
        <v>2961</v>
      </c>
      <c r="G1627" s="500" t="s">
        <v>2961</v>
      </c>
      <c r="H1627" s="500" t="s">
        <v>2961</v>
      </c>
      <c r="I1627" s="500" t="s">
        <v>2961</v>
      </c>
      <c r="J1627" s="500" t="s">
        <v>2961</v>
      </c>
      <c r="K1627" s="500" t="s">
        <v>2961</v>
      </c>
      <c r="L1627" s="500" t="s">
        <v>2961</v>
      </c>
      <c r="M1627" s="500" t="s">
        <v>2961</v>
      </c>
      <c r="N1627" s="500" t="s">
        <v>2961</v>
      </c>
      <c r="O1627" s="500" t="s">
        <v>2961</v>
      </c>
      <c r="P1627" s="500" t="s">
        <v>2961</v>
      </c>
      <c r="Q1627" s="500" t="s">
        <v>2961</v>
      </c>
      <c r="R1627" s="500" t="s">
        <v>2961</v>
      </c>
      <c r="S1627" s="500" t="s">
        <v>2961</v>
      </c>
      <c r="T1627" s="500" t="s">
        <v>2961</v>
      </c>
      <c r="U1627" s="500" t="s">
        <v>2961</v>
      </c>
      <c r="V1627" s="500" t="s">
        <v>2961</v>
      </c>
      <c r="W1627" s="500" t="s">
        <v>2961</v>
      </c>
      <c r="X1627" s="500" t="s">
        <v>2961</v>
      </c>
      <c r="Y1627" s="500" t="s">
        <v>2961</v>
      </c>
      <c r="Z1627" s="500" t="s">
        <v>2961</v>
      </c>
      <c r="AA1627" s="500" t="s">
        <v>2961</v>
      </c>
      <c r="AB1627" s="500" t="s">
        <v>2961</v>
      </c>
      <c r="AC1627" s="500" t="s">
        <v>2961</v>
      </c>
      <c r="AD1627" s="500" t="s">
        <v>2961</v>
      </c>
      <c r="AE1627" s="500" t="s">
        <v>2961</v>
      </c>
      <c r="AF1627" s="500" t="s">
        <v>2961</v>
      </c>
      <c r="AG1627" s="500" t="s">
        <v>2961</v>
      </c>
      <c r="AH1627" s="500" t="s">
        <v>2961</v>
      </c>
      <c r="AI1627" s="500" t="s">
        <v>2961</v>
      </c>
      <c r="AJ1627" s="500" t="s">
        <v>2961</v>
      </c>
      <c r="AK1627" s="500" t="s">
        <v>2961</v>
      </c>
      <c r="AL1627" s="500" t="s">
        <v>2961</v>
      </c>
      <c r="AM1627" s="500" t="s">
        <v>2961</v>
      </c>
      <c r="AN1627" s="720"/>
      <c r="AO1627"/>
      <c r="AP1627"/>
      <c r="AQ1627"/>
      <c r="AR1627"/>
      <c r="AS1627"/>
      <c r="AT1627"/>
      <c r="AU1627"/>
      <c r="AV1627"/>
      <c r="AW1627"/>
      <c r="AX1627"/>
      <c r="AY1627"/>
    </row>
    <row r="1628" spans="2:51" ht="13.5" hidden="1" customHeight="1" outlineLevel="1" x14ac:dyDescent="0.3">
      <c r="B1628"/>
      <c r="C1628" s="723"/>
      <c r="D1628" s="228"/>
      <c r="E1628" s="490" t="s">
        <v>4535</v>
      </c>
      <c r="F1628" s="500" t="s">
        <v>2961</v>
      </c>
      <c r="G1628" s="500" t="s">
        <v>2961</v>
      </c>
      <c r="H1628" s="500" t="s">
        <v>2961</v>
      </c>
      <c r="I1628" s="500" t="s">
        <v>2961</v>
      </c>
      <c r="J1628" s="500" t="s">
        <v>2961</v>
      </c>
      <c r="K1628" s="500" t="s">
        <v>2961</v>
      </c>
      <c r="L1628" s="500" t="s">
        <v>2961</v>
      </c>
      <c r="M1628" s="500" t="s">
        <v>2961</v>
      </c>
      <c r="N1628" s="500" t="s">
        <v>2961</v>
      </c>
      <c r="O1628" s="500" t="s">
        <v>2961</v>
      </c>
      <c r="P1628" s="500" t="s">
        <v>2961</v>
      </c>
      <c r="Q1628" s="500" t="s">
        <v>2961</v>
      </c>
      <c r="R1628" s="500" t="s">
        <v>2961</v>
      </c>
      <c r="S1628" s="500" t="s">
        <v>2961</v>
      </c>
      <c r="T1628" s="500" t="s">
        <v>2961</v>
      </c>
      <c r="U1628" s="500" t="s">
        <v>2961</v>
      </c>
      <c r="V1628" s="500" t="s">
        <v>2961</v>
      </c>
      <c r="W1628" s="500" t="s">
        <v>2961</v>
      </c>
      <c r="X1628" s="500" t="s">
        <v>2961</v>
      </c>
      <c r="Y1628" s="500" t="s">
        <v>2961</v>
      </c>
      <c r="Z1628" s="500" t="s">
        <v>2961</v>
      </c>
      <c r="AA1628" s="500" t="s">
        <v>2961</v>
      </c>
      <c r="AB1628" s="500" t="s">
        <v>2961</v>
      </c>
      <c r="AC1628" s="500" t="s">
        <v>2961</v>
      </c>
      <c r="AD1628" s="500" t="s">
        <v>2961</v>
      </c>
      <c r="AE1628" s="500" t="s">
        <v>2961</v>
      </c>
      <c r="AF1628" s="500" t="s">
        <v>2961</v>
      </c>
      <c r="AG1628" s="500" t="s">
        <v>2961</v>
      </c>
      <c r="AH1628" s="500" t="s">
        <v>2961</v>
      </c>
      <c r="AI1628" s="500" t="s">
        <v>2961</v>
      </c>
      <c r="AJ1628" s="500" t="s">
        <v>2961</v>
      </c>
      <c r="AK1628" s="500" t="s">
        <v>2961</v>
      </c>
      <c r="AL1628" s="500" t="s">
        <v>2961</v>
      </c>
      <c r="AM1628" s="500" t="s">
        <v>2961</v>
      </c>
      <c r="AN1628" s="720"/>
      <c r="AO1628"/>
      <c r="AP1628"/>
      <c r="AQ1628"/>
      <c r="AR1628"/>
      <c r="AS1628"/>
      <c r="AT1628"/>
      <c r="AU1628"/>
      <c r="AV1628"/>
      <c r="AW1628"/>
      <c r="AX1628"/>
      <c r="AY1628"/>
    </row>
    <row r="1629" spans="2:51" ht="13.5" hidden="1" customHeight="1" outlineLevel="1" x14ac:dyDescent="0.3">
      <c r="B1629"/>
      <c r="C1629" s="723"/>
      <c r="D1629" s="228"/>
      <c r="E1629" s="490" t="s">
        <v>4536</v>
      </c>
      <c r="F1629" s="500" t="s">
        <v>2961</v>
      </c>
      <c r="G1629" s="500" t="s">
        <v>2961</v>
      </c>
      <c r="H1629" s="500" t="s">
        <v>2961</v>
      </c>
      <c r="I1629" s="500" t="s">
        <v>2961</v>
      </c>
      <c r="J1629" s="500" t="s">
        <v>2961</v>
      </c>
      <c r="K1629" s="500" t="s">
        <v>2961</v>
      </c>
      <c r="L1629" s="500" t="s">
        <v>2961</v>
      </c>
      <c r="M1629" s="500" t="s">
        <v>2961</v>
      </c>
      <c r="N1629" s="500" t="s">
        <v>2961</v>
      </c>
      <c r="O1629" s="500" t="s">
        <v>2961</v>
      </c>
      <c r="P1629" s="500" t="s">
        <v>2961</v>
      </c>
      <c r="Q1629" s="500" t="s">
        <v>2961</v>
      </c>
      <c r="R1629" s="500" t="s">
        <v>2961</v>
      </c>
      <c r="S1629" s="500" t="s">
        <v>2961</v>
      </c>
      <c r="T1629" s="500" t="s">
        <v>2961</v>
      </c>
      <c r="U1629" s="500" t="s">
        <v>2961</v>
      </c>
      <c r="V1629" s="500" t="s">
        <v>2961</v>
      </c>
      <c r="W1629" s="500" t="s">
        <v>2961</v>
      </c>
      <c r="X1629" s="500" t="s">
        <v>2961</v>
      </c>
      <c r="Y1629" s="500" t="s">
        <v>2961</v>
      </c>
      <c r="Z1629" s="500" t="s">
        <v>2961</v>
      </c>
      <c r="AA1629" s="500" t="s">
        <v>2961</v>
      </c>
      <c r="AB1629" s="500" t="s">
        <v>2961</v>
      </c>
      <c r="AC1629" s="500" t="s">
        <v>2961</v>
      </c>
      <c r="AD1629" s="500" t="s">
        <v>2961</v>
      </c>
      <c r="AE1629" s="500" t="s">
        <v>2961</v>
      </c>
      <c r="AF1629" s="500" t="s">
        <v>2961</v>
      </c>
      <c r="AG1629" s="500" t="s">
        <v>2961</v>
      </c>
      <c r="AH1629" s="500" t="s">
        <v>2961</v>
      </c>
      <c r="AI1629" s="500" t="s">
        <v>2961</v>
      </c>
      <c r="AJ1629" s="500" t="s">
        <v>2961</v>
      </c>
      <c r="AK1629" s="500" t="s">
        <v>2961</v>
      </c>
      <c r="AL1629" s="500" t="s">
        <v>2961</v>
      </c>
      <c r="AM1629" s="500" t="s">
        <v>2961</v>
      </c>
      <c r="AN1629" s="720"/>
      <c r="AO1629"/>
      <c r="AP1629"/>
      <c r="AQ1629"/>
      <c r="AR1629"/>
      <c r="AS1629"/>
      <c r="AT1629"/>
      <c r="AU1629"/>
      <c r="AV1629"/>
      <c r="AW1629"/>
      <c r="AX1629"/>
      <c r="AY1629"/>
    </row>
    <row r="1630" spans="2:51" ht="13.5" hidden="1" customHeight="1" outlineLevel="1" x14ac:dyDescent="0.3">
      <c r="B1630"/>
      <c r="C1630" s="723"/>
      <c r="D1630" s="228"/>
      <c r="E1630" s="490" t="s">
        <v>4537</v>
      </c>
      <c r="F1630" s="500" t="s">
        <v>2961</v>
      </c>
      <c r="G1630" s="500" t="s">
        <v>2961</v>
      </c>
      <c r="H1630" s="500" t="s">
        <v>2961</v>
      </c>
      <c r="I1630" s="500" t="s">
        <v>2961</v>
      </c>
      <c r="J1630" s="500" t="s">
        <v>2961</v>
      </c>
      <c r="K1630" s="500" t="s">
        <v>2961</v>
      </c>
      <c r="L1630" s="500" t="s">
        <v>2961</v>
      </c>
      <c r="M1630" s="500" t="s">
        <v>2961</v>
      </c>
      <c r="N1630" s="500" t="s">
        <v>2961</v>
      </c>
      <c r="O1630" s="500" t="s">
        <v>2961</v>
      </c>
      <c r="P1630" s="500" t="s">
        <v>2961</v>
      </c>
      <c r="Q1630" s="500" t="s">
        <v>2961</v>
      </c>
      <c r="R1630" s="500" t="s">
        <v>2961</v>
      </c>
      <c r="S1630" s="500" t="s">
        <v>2961</v>
      </c>
      <c r="T1630" s="500" t="s">
        <v>2961</v>
      </c>
      <c r="U1630" s="500" t="s">
        <v>2961</v>
      </c>
      <c r="V1630" s="500" t="s">
        <v>2961</v>
      </c>
      <c r="W1630" s="500" t="s">
        <v>2961</v>
      </c>
      <c r="X1630" s="500" t="s">
        <v>2961</v>
      </c>
      <c r="Y1630" s="500" t="s">
        <v>2961</v>
      </c>
      <c r="Z1630" s="500" t="s">
        <v>2961</v>
      </c>
      <c r="AA1630" s="500" t="s">
        <v>2961</v>
      </c>
      <c r="AB1630" s="500" t="s">
        <v>2961</v>
      </c>
      <c r="AC1630" s="500" t="s">
        <v>2961</v>
      </c>
      <c r="AD1630" s="500" t="s">
        <v>2961</v>
      </c>
      <c r="AE1630" s="500" t="s">
        <v>2961</v>
      </c>
      <c r="AF1630" s="500" t="s">
        <v>2961</v>
      </c>
      <c r="AG1630" s="500" t="s">
        <v>2961</v>
      </c>
      <c r="AH1630" s="500" t="s">
        <v>2961</v>
      </c>
      <c r="AI1630" s="500" t="s">
        <v>2961</v>
      </c>
      <c r="AJ1630" s="500" t="s">
        <v>2961</v>
      </c>
      <c r="AK1630" s="500" t="s">
        <v>2961</v>
      </c>
      <c r="AL1630" s="500" t="s">
        <v>2961</v>
      </c>
      <c r="AM1630" s="500" t="s">
        <v>2961</v>
      </c>
      <c r="AN1630" s="720"/>
      <c r="AO1630"/>
      <c r="AP1630"/>
      <c r="AQ1630"/>
      <c r="AR1630"/>
      <c r="AS1630"/>
      <c r="AT1630"/>
      <c r="AU1630"/>
      <c r="AV1630"/>
      <c r="AW1630"/>
      <c r="AX1630"/>
      <c r="AY1630"/>
    </row>
    <row r="1631" spans="2:51" ht="13.5" hidden="1" customHeight="1" outlineLevel="1" x14ac:dyDescent="0.3">
      <c r="B1631"/>
      <c r="C1631" s="723"/>
      <c r="D1631" s="228"/>
      <c r="E1631" s="490" t="s">
        <v>5244</v>
      </c>
      <c r="F1631" s="500" t="s">
        <v>2961</v>
      </c>
      <c r="G1631" s="500" t="s">
        <v>2961</v>
      </c>
      <c r="H1631" s="500" t="s">
        <v>2961</v>
      </c>
      <c r="I1631" s="500" t="s">
        <v>2961</v>
      </c>
      <c r="J1631" s="500" t="s">
        <v>2961</v>
      </c>
      <c r="K1631" s="500" t="s">
        <v>2961</v>
      </c>
      <c r="L1631" s="500" t="s">
        <v>2961</v>
      </c>
      <c r="M1631" s="500" t="s">
        <v>2961</v>
      </c>
      <c r="N1631" s="500" t="s">
        <v>2961</v>
      </c>
      <c r="O1631" s="500" t="s">
        <v>2961</v>
      </c>
      <c r="P1631" s="500" t="s">
        <v>2961</v>
      </c>
      <c r="Q1631" s="500" t="s">
        <v>2961</v>
      </c>
      <c r="R1631" s="500" t="s">
        <v>2961</v>
      </c>
      <c r="S1631" s="500" t="s">
        <v>2961</v>
      </c>
      <c r="T1631" s="500" t="s">
        <v>2961</v>
      </c>
      <c r="U1631" s="500" t="s">
        <v>2961</v>
      </c>
      <c r="V1631" s="500" t="s">
        <v>2961</v>
      </c>
      <c r="W1631" s="500" t="s">
        <v>2961</v>
      </c>
      <c r="X1631" s="500" t="s">
        <v>2961</v>
      </c>
      <c r="Y1631" s="500" t="s">
        <v>2961</v>
      </c>
      <c r="Z1631" s="500" t="s">
        <v>2961</v>
      </c>
      <c r="AA1631" s="500" t="s">
        <v>2961</v>
      </c>
      <c r="AB1631" s="500" t="s">
        <v>2961</v>
      </c>
      <c r="AC1631" s="500" t="s">
        <v>2961</v>
      </c>
      <c r="AD1631" s="500" t="s">
        <v>2961</v>
      </c>
      <c r="AE1631" s="500" t="s">
        <v>2961</v>
      </c>
      <c r="AF1631" s="500" t="s">
        <v>2961</v>
      </c>
      <c r="AG1631" s="500" t="s">
        <v>2961</v>
      </c>
      <c r="AH1631" s="500" t="s">
        <v>2961</v>
      </c>
      <c r="AI1631" s="500" t="s">
        <v>2961</v>
      </c>
      <c r="AJ1631" s="500" t="s">
        <v>2961</v>
      </c>
      <c r="AK1631" s="500" t="s">
        <v>2961</v>
      </c>
      <c r="AL1631" s="500" t="s">
        <v>2961</v>
      </c>
      <c r="AM1631" s="500" t="s">
        <v>2961</v>
      </c>
      <c r="AN1631" s="720"/>
      <c r="AO1631"/>
      <c r="AP1631"/>
      <c r="AQ1631"/>
      <c r="AR1631"/>
      <c r="AS1631"/>
      <c r="AT1631"/>
      <c r="AU1631"/>
      <c r="AV1631"/>
      <c r="AW1631"/>
      <c r="AX1631"/>
      <c r="AY1631"/>
    </row>
    <row r="1632" spans="2:51" ht="13.5" customHeight="1" collapsed="1" x14ac:dyDescent="0.3">
      <c r="B1632" s="299" t="s">
        <v>3029</v>
      </c>
      <c r="C1632" s="723"/>
      <c r="D1632" s="228"/>
      <c r="E1632" s="679"/>
      <c r="F1632" s="679"/>
      <c r="G1632" s="679"/>
      <c r="H1632" s="679"/>
      <c r="I1632" s="679"/>
      <c r="J1632" s="679"/>
      <c r="K1632" s="679"/>
      <c r="L1632" s="679"/>
      <c r="M1632" s="679"/>
      <c r="N1632" s="679"/>
      <c r="O1632" s="679"/>
      <c r="P1632" s="679"/>
      <c r="Q1632" s="679"/>
      <c r="R1632" s="679"/>
      <c r="S1632" s="679"/>
      <c r="T1632" s="679"/>
      <c r="U1632" s="679"/>
      <c r="V1632" s="679"/>
      <c r="W1632" s="679"/>
      <c r="X1632" s="679"/>
      <c r="Y1632" s="679"/>
      <c r="Z1632" s="679"/>
      <c r="AA1632" s="679"/>
      <c r="AB1632" s="679"/>
      <c r="AC1632" s="679"/>
      <c r="AD1632" s="679"/>
      <c r="AE1632" s="679"/>
      <c r="AF1632" s="679"/>
      <c r="AG1632" s="679"/>
      <c r="AH1632" s="679"/>
      <c r="AI1632" s="679"/>
      <c r="AJ1632" s="679"/>
      <c r="AK1632" s="679"/>
      <c r="AL1632" s="679"/>
      <c r="AM1632" s="679"/>
      <c r="AN1632" s="679"/>
    </row>
    <row r="1633" spans="2:51" ht="13.5" customHeight="1" x14ac:dyDescent="0.3">
      <c r="B1633" s="299"/>
      <c r="C1633" s="721"/>
      <c r="D1633" s="722"/>
      <c r="E1633" s="490"/>
      <c r="F1633" s="499" t="s">
        <v>233</v>
      </c>
      <c r="G1633" s="499" t="s">
        <v>234</v>
      </c>
      <c r="H1633" s="499" t="s">
        <v>235</v>
      </c>
      <c r="I1633" s="499" t="s">
        <v>236</v>
      </c>
      <c r="J1633" s="499" t="s">
        <v>237</v>
      </c>
      <c r="K1633" s="499" t="s">
        <v>238</v>
      </c>
      <c r="L1633" s="499" t="s">
        <v>239</v>
      </c>
      <c r="M1633" s="499" t="s">
        <v>240</v>
      </c>
      <c r="N1633" s="499" t="s">
        <v>241</v>
      </c>
      <c r="O1633" s="499" t="s">
        <v>242</v>
      </c>
      <c r="P1633" s="499" t="s">
        <v>243</v>
      </c>
      <c r="Q1633" s="499" t="s">
        <v>244</v>
      </c>
      <c r="R1633" s="499" t="s">
        <v>245</v>
      </c>
      <c r="S1633" s="499" t="s">
        <v>246</v>
      </c>
      <c r="T1633" s="499" t="s">
        <v>247</v>
      </c>
      <c r="U1633" s="499" t="s">
        <v>248</v>
      </c>
      <c r="V1633" s="499" t="s">
        <v>249</v>
      </c>
      <c r="W1633" s="499" t="s">
        <v>250</v>
      </c>
      <c r="X1633" s="499" t="s">
        <v>251</v>
      </c>
      <c r="Y1633" s="499" t="s">
        <v>252</v>
      </c>
      <c r="Z1633" s="499" t="s">
        <v>253</v>
      </c>
      <c r="AA1633" s="499" t="s">
        <v>254</v>
      </c>
      <c r="AB1633" s="499" t="s">
        <v>255</v>
      </c>
      <c r="AC1633" s="499" t="s">
        <v>256</v>
      </c>
      <c r="AD1633" s="499" t="s">
        <v>257</v>
      </c>
      <c r="AE1633" s="499" t="s">
        <v>258</v>
      </c>
      <c r="AF1633" s="499" t="s">
        <v>259</v>
      </c>
      <c r="AG1633" s="499" t="s">
        <v>260</v>
      </c>
      <c r="AH1633" s="499" t="s">
        <v>261</v>
      </c>
      <c r="AI1633" s="499" t="s">
        <v>262</v>
      </c>
      <c r="AJ1633" s="499" t="s">
        <v>263</v>
      </c>
      <c r="AK1633" s="499" t="s">
        <v>264</v>
      </c>
      <c r="AL1633" s="499" t="s">
        <v>265</v>
      </c>
      <c r="AM1633" s="499" t="s">
        <v>266</v>
      </c>
      <c r="AN1633" s="720"/>
      <c r="AO1633"/>
      <c r="AP1633"/>
      <c r="AQ1633"/>
      <c r="AR1633"/>
      <c r="AS1633"/>
      <c r="AT1633"/>
      <c r="AU1633"/>
      <c r="AV1633"/>
      <c r="AW1633"/>
      <c r="AX1633"/>
      <c r="AY1633"/>
    </row>
    <row r="1634" spans="2:51" ht="13.5" customHeight="1" outlineLevel="1" x14ac:dyDescent="0.3">
      <c r="C1634" s="724" t="s">
        <v>4538</v>
      </c>
      <c r="D1634" s="725"/>
      <c r="E1634" s="490" t="s">
        <v>4539</v>
      </c>
      <c r="F1634" s="500" t="s">
        <v>2961</v>
      </c>
      <c r="G1634" s="500" t="s">
        <v>2961</v>
      </c>
      <c r="H1634" s="500" t="s">
        <v>2961</v>
      </c>
      <c r="I1634" s="500" t="s">
        <v>2961</v>
      </c>
      <c r="J1634" s="500" t="s">
        <v>2961</v>
      </c>
      <c r="K1634" s="500" t="s">
        <v>2961</v>
      </c>
      <c r="L1634" s="500" t="s">
        <v>2961</v>
      </c>
      <c r="M1634" s="500" t="s">
        <v>2961</v>
      </c>
      <c r="N1634" s="500" t="s">
        <v>2961</v>
      </c>
      <c r="O1634" s="500" t="s">
        <v>2961</v>
      </c>
      <c r="P1634" s="500" t="s">
        <v>2961</v>
      </c>
      <c r="Q1634" s="500" t="s">
        <v>2961</v>
      </c>
      <c r="R1634" s="500" t="s">
        <v>2961</v>
      </c>
      <c r="S1634" s="500" t="s">
        <v>2961</v>
      </c>
      <c r="T1634" s="500" t="s">
        <v>2961</v>
      </c>
      <c r="U1634" s="500" t="s">
        <v>2961</v>
      </c>
      <c r="V1634" s="500" t="s">
        <v>2961</v>
      </c>
      <c r="W1634" s="500" t="s">
        <v>2961</v>
      </c>
      <c r="X1634" s="500" t="s">
        <v>2961</v>
      </c>
      <c r="Y1634" s="500" t="s">
        <v>2961</v>
      </c>
      <c r="Z1634" s="500" t="s">
        <v>2961</v>
      </c>
      <c r="AA1634" s="500" t="s">
        <v>2961</v>
      </c>
      <c r="AB1634" s="500" t="s">
        <v>2961</v>
      </c>
      <c r="AC1634" s="500" t="s">
        <v>2961</v>
      </c>
      <c r="AD1634" s="500" t="s">
        <v>2961</v>
      </c>
      <c r="AE1634" s="500" t="s">
        <v>2961</v>
      </c>
      <c r="AF1634" s="500" t="s">
        <v>2961</v>
      </c>
      <c r="AG1634" s="500" t="s">
        <v>2961</v>
      </c>
      <c r="AH1634" s="500" t="s">
        <v>2961</v>
      </c>
      <c r="AI1634" s="500" t="s">
        <v>2961</v>
      </c>
      <c r="AJ1634" s="500" t="s">
        <v>2961</v>
      </c>
      <c r="AK1634" s="500" t="s">
        <v>2961</v>
      </c>
      <c r="AL1634" s="500" t="s">
        <v>2961</v>
      </c>
      <c r="AM1634" s="500" t="s">
        <v>2961</v>
      </c>
      <c r="AN1634" s="935"/>
    </row>
    <row r="1635" spans="2:51" ht="13.5" customHeight="1" outlineLevel="1" x14ac:dyDescent="0.3">
      <c r="C1635" s="724" t="s">
        <v>4540</v>
      </c>
      <c r="D1635" s="725"/>
      <c r="E1635" s="490" t="s">
        <v>4541</v>
      </c>
      <c r="F1635" s="500" t="s">
        <v>2961</v>
      </c>
      <c r="G1635" s="500" t="s">
        <v>2961</v>
      </c>
      <c r="H1635" s="500" t="s">
        <v>2961</v>
      </c>
      <c r="I1635" s="500" t="s">
        <v>2961</v>
      </c>
      <c r="J1635" s="500" t="s">
        <v>2961</v>
      </c>
      <c r="K1635" s="500" t="s">
        <v>2961</v>
      </c>
      <c r="L1635" s="500" t="s">
        <v>2961</v>
      </c>
      <c r="M1635" s="500" t="s">
        <v>2961</v>
      </c>
      <c r="N1635" s="500" t="s">
        <v>2961</v>
      </c>
      <c r="O1635" s="500" t="s">
        <v>2961</v>
      </c>
      <c r="P1635" s="500" t="s">
        <v>2961</v>
      </c>
      <c r="Q1635" s="500" t="s">
        <v>2961</v>
      </c>
      <c r="R1635" s="500" t="s">
        <v>2961</v>
      </c>
      <c r="S1635" s="500" t="s">
        <v>2961</v>
      </c>
      <c r="T1635" s="500" t="s">
        <v>2961</v>
      </c>
      <c r="U1635" s="500" t="s">
        <v>2961</v>
      </c>
      <c r="V1635" s="500" t="s">
        <v>2961</v>
      </c>
      <c r="W1635" s="500" t="s">
        <v>2961</v>
      </c>
      <c r="X1635" s="500" t="s">
        <v>2961</v>
      </c>
      <c r="Y1635" s="500" t="s">
        <v>2961</v>
      </c>
      <c r="Z1635" s="500" t="s">
        <v>2961</v>
      </c>
      <c r="AA1635" s="500" t="s">
        <v>2961</v>
      </c>
      <c r="AB1635" s="500" t="s">
        <v>2961</v>
      </c>
      <c r="AC1635" s="500" t="s">
        <v>2961</v>
      </c>
      <c r="AD1635" s="500" t="s">
        <v>2961</v>
      </c>
      <c r="AE1635" s="500" t="s">
        <v>2961</v>
      </c>
      <c r="AF1635" s="500" t="s">
        <v>2961</v>
      </c>
      <c r="AG1635" s="500" t="s">
        <v>2961</v>
      </c>
      <c r="AH1635" s="500" t="s">
        <v>2961</v>
      </c>
      <c r="AI1635" s="500" t="s">
        <v>2961</v>
      </c>
      <c r="AJ1635" s="500" t="s">
        <v>2961</v>
      </c>
      <c r="AK1635" s="500" t="s">
        <v>2961</v>
      </c>
      <c r="AL1635" s="500" t="s">
        <v>2961</v>
      </c>
      <c r="AM1635" s="500" t="s">
        <v>2961</v>
      </c>
      <c r="AN1635"/>
    </row>
    <row r="1636" spans="2:51" ht="13.5" customHeight="1" outlineLevel="1" x14ac:dyDescent="0.3">
      <c r="C1636" s="724" t="s">
        <v>4542</v>
      </c>
      <c r="D1636" s="725"/>
      <c r="E1636" s="490" t="s">
        <v>4543</v>
      </c>
      <c r="F1636" s="500" t="s">
        <v>2961</v>
      </c>
      <c r="G1636" s="500" t="s">
        <v>2961</v>
      </c>
      <c r="H1636" s="500" t="s">
        <v>2961</v>
      </c>
      <c r="I1636" s="500" t="s">
        <v>2961</v>
      </c>
      <c r="J1636" s="500" t="s">
        <v>2961</v>
      </c>
      <c r="K1636" s="500" t="s">
        <v>2961</v>
      </c>
      <c r="L1636" s="500" t="s">
        <v>2961</v>
      </c>
      <c r="M1636" s="500" t="s">
        <v>2961</v>
      </c>
      <c r="N1636" s="500" t="s">
        <v>2961</v>
      </c>
      <c r="O1636" s="500" t="s">
        <v>2961</v>
      </c>
      <c r="P1636" s="500" t="s">
        <v>2961</v>
      </c>
      <c r="Q1636" s="500" t="s">
        <v>2961</v>
      </c>
      <c r="R1636" s="500" t="s">
        <v>2961</v>
      </c>
      <c r="S1636" s="500" t="s">
        <v>2961</v>
      </c>
      <c r="T1636" s="500" t="s">
        <v>2961</v>
      </c>
      <c r="U1636" s="500" t="s">
        <v>2961</v>
      </c>
      <c r="V1636" s="500" t="s">
        <v>2961</v>
      </c>
      <c r="W1636" s="500" t="s">
        <v>2961</v>
      </c>
      <c r="X1636" s="500" t="s">
        <v>2961</v>
      </c>
      <c r="Y1636" s="500" t="s">
        <v>2961</v>
      </c>
      <c r="Z1636" s="500" t="s">
        <v>2961</v>
      </c>
      <c r="AA1636" s="500" t="s">
        <v>2961</v>
      </c>
      <c r="AB1636" s="500" t="s">
        <v>2961</v>
      </c>
      <c r="AC1636" s="500" t="s">
        <v>2961</v>
      </c>
      <c r="AD1636" s="500" t="s">
        <v>2961</v>
      </c>
      <c r="AE1636" s="500" t="s">
        <v>2961</v>
      </c>
      <c r="AF1636" s="500" t="s">
        <v>2961</v>
      </c>
      <c r="AG1636" s="500" t="s">
        <v>2961</v>
      </c>
      <c r="AH1636" s="500" t="s">
        <v>2961</v>
      </c>
      <c r="AI1636" s="500" t="s">
        <v>2961</v>
      </c>
      <c r="AJ1636" s="500" t="s">
        <v>2961</v>
      </c>
      <c r="AK1636" s="500" t="s">
        <v>2961</v>
      </c>
      <c r="AL1636" s="500" t="s">
        <v>2961</v>
      </c>
      <c r="AM1636" s="500" t="s">
        <v>2961</v>
      </c>
      <c r="AN1636"/>
    </row>
    <row r="1637" spans="2:51" ht="13.5" customHeight="1" outlineLevel="1" x14ac:dyDescent="0.3">
      <c r="C1637" s="724"/>
      <c r="D1637" s="725"/>
      <c r="E1637" s="490" t="s">
        <v>178</v>
      </c>
      <c r="F1637" s="500" t="s">
        <v>178</v>
      </c>
      <c r="G1637" s="500" t="s">
        <v>178</v>
      </c>
      <c r="H1637" s="500" t="s">
        <v>178</v>
      </c>
      <c r="I1637" s="500" t="s">
        <v>178</v>
      </c>
      <c r="J1637" s="500" t="s">
        <v>178</v>
      </c>
      <c r="K1637" s="500" t="s">
        <v>178</v>
      </c>
      <c r="L1637" s="500" t="s">
        <v>178</v>
      </c>
      <c r="M1637" s="500" t="s">
        <v>178</v>
      </c>
      <c r="N1637" s="500" t="s">
        <v>178</v>
      </c>
      <c r="O1637" s="500" t="s">
        <v>178</v>
      </c>
      <c r="P1637" s="500" t="s">
        <v>178</v>
      </c>
      <c r="Q1637" s="500" t="s">
        <v>178</v>
      </c>
      <c r="R1637" s="500" t="s">
        <v>178</v>
      </c>
      <c r="S1637" s="500" t="s">
        <v>178</v>
      </c>
      <c r="T1637" s="500" t="s">
        <v>178</v>
      </c>
      <c r="U1637" s="500" t="s">
        <v>178</v>
      </c>
      <c r="V1637" s="500" t="s">
        <v>178</v>
      </c>
      <c r="W1637" s="500" t="s">
        <v>178</v>
      </c>
      <c r="X1637" s="500" t="s">
        <v>178</v>
      </c>
      <c r="Y1637" s="500" t="s">
        <v>178</v>
      </c>
      <c r="Z1637" s="500" t="s">
        <v>178</v>
      </c>
      <c r="AA1637" s="500" t="s">
        <v>178</v>
      </c>
      <c r="AB1637" s="500" t="s">
        <v>178</v>
      </c>
      <c r="AC1637" s="500" t="s">
        <v>178</v>
      </c>
      <c r="AD1637" s="500" t="s">
        <v>178</v>
      </c>
      <c r="AE1637" s="500" t="s">
        <v>178</v>
      </c>
      <c r="AF1637" s="500" t="s">
        <v>178</v>
      </c>
      <c r="AG1637" s="500" t="s">
        <v>178</v>
      </c>
      <c r="AH1637" s="500" t="s">
        <v>178</v>
      </c>
      <c r="AI1637" s="500" t="s">
        <v>178</v>
      </c>
      <c r="AJ1637" s="500" t="s">
        <v>178</v>
      </c>
      <c r="AK1637" s="500" t="s">
        <v>178</v>
      </c>
      <c r="AL1637" s="500" t="s">
        <v>178</v>
      </c>
      <c r="AM1637" s="500" t="s">
        <v>178</v>
      </c>
      <c r="AN1637"/>
    </row>
    <row r="1638" spans="2:51" ht="13.5" customHeight="1" outlineLevel="1" x14ac:dyDescent="0.3">
      <c r="C1638" s="724" t="s">
        <v>4544</v>
      </c>
      <c r="D1638" s="725"/>
      <c r="E1638" s="490" t="s">
        <v>4545</v>
      </c>
      <c r="F1638" s="500" t="s">
        <v>2961</v>
      </c>
      <c r="G1638" s="500" t="s">
        <v>2961</v>
      </c>
      <c r="H1638" s="500" t="s">
        <v>2961</v>
      </c>
      <c r="I1638" s="500" t="s">
        <v>2961</v>
      </c>
      <c r="J1638" s="500" t="s">
        <v>2961</v>
      </c>
      <c r="K1638" s="500" t="s">
        <v>2961</v>
      </c>
      <c r="L1638" s="500" t="s">
        <v>2961</v>
      </c>
      <c r="M1638" s="500" t="s">
        <v>2961</v>
      </c>
      <c r="N1638" s="500" t="s">
        <v>2961</v>
      </c>
      <c r="O1638" s="500" t="s">
        <v>2961</v>
      </c>
      <c r="P1638" s="500" t="s">
        <v>2961</v>
      </c>
      <c r="Q1638" s="500" t="s">
        <v>2961</v>
      </c>
      <c r="R1638" s="500" t="s">
        <v>2961</v>
      </c>
      <c r="S1638" s="500" t="s">
        <v>2961</v>
      </c>
      <c r="T1638" s="500" t="s">
        <v>2961</v>
      </c>
      <c r="U1638" s="500" t="s">
        <v>2961</v>
      </c>
      <c r="V1638" s="500" t="s">
        <v>2961</v>
      </c>
      <c r="W1638" s="500" t="s">
        <v>2961</v>
      </c>
      <c r="X1638" s="500" t="s">
        <v>2961</v>
      </c>
      <c r="Y1638" s="500" t="s">
        <v>2961</v>
      </c>
      <c r="Z1638" s="500" t="s">
        <v>2961</v>
      </c>
      <c r="AA1638" s="500" t="s">
        <v>2961</v>
      </c>
      <c r="AB1638" s="500" t="s">
        <v>2961</v>
      </c>
      <c r="AC1638" s="500" t="s">
        <v>2961</v>
      </c>
      <c r="AD1638" s="500" t="s">
        <v>2961</v>
      </c>
      <c r="AE1638" s="500" t="s">
        <v>2961</v>
      </c>
      <c r="AF1638" s="500" t="s">
        <v>2961</v>
      </c>
      <c r="AG1638" s="500" t="s">
        <v>2961</v>
      </c>
      <c r="AH1638" s="500" t="s">
        <v>2961</v>
      </c>
      <c r="AI1638" s="500" t="s">
        <v>2961</v>
      </c>
      <c r="AJ1638" s="500" t="s">
        <v>2961</v>
      </c>
      <c r="AK1638" s="500" t="s">
        <v>2961</v>
      </c>
      <c r="AL1638" s="500" t="s">
        <v>2961</v>
      </c>
      <c r="AM1638" s="500" t="s">
        <v>2961</v>
      </c>
      <c r="AN1638"/>
    </row>
    <row r="1639" spans="2:51" ht="13.5" customHeight="1" outlineLevel="1" x14ac:dyDescent="0.3">
      <c r="C1639" s="724" t="s">
        <v>4546</v>
      </c>
      <c r="D1639" s="725"/>
      <c r="E1639" s="490" t="s">
        <v>4547</v>
      </c>
      <c r="F1639" s="500" t="s">
        <v>2961</v>
      </c>
      <c r="G1639" s="500" t="s">
        <v>2961</v>
      </c>
      <c r="H1639" s="500" t="s">
        <v>2961</v>
      </c>
      <c r="I1639" s="500" t="s">
        <v>2961</v>
      </c>
      <c r="J1639" s="500" t="s">
        <v>2961</v>
      </c>
      <c r="K1639" s="500" t="s">
        <v>2961</v>
      </c>
      <c r="L1639" s="500" t="s">
        <v>2961</v>
      </c>
      <c r="M1639" s="500" t="s">
        <v>2961</v>
      </c>
      <c r="N1639" s="500" t="s">
        <v>2961</v>
      </c>
      <c r="O1639" s="500" t="s">
        <v>2961</v>
      </c>
      <c r="P1639" s="500" t="s">
        <v>2961</v>
      </c>
      <c r="Q1639" s="500" t="s">
        <v>2961</v>
      </c>
      <c r="R1639" s="500" t="s">
        <v>2961</v>
      </c>
      <c r="S1639" s="500" t="s">
        <v>2961</v>
      </c>
      <c r="T1639" s="500" t="s">
        <v>2961</v>
      </c>
      <c r="U1639" s="500" t="s">
        <v>2961</v>
      </c>
      <c r="V1639" s="500" t="s">
        <v>2961</v>
      </c>
      <c r="W1639" s="500" t="s">
        <v>2961</v>
      </c>
      <c r="X1639" s="500" t="s">
        <v>2961</v>
      </c>
      <c r="Y1639" s="500" t="s">
        <v>2961</v>
      </c>
      <c r="Z1639" s="500" t="s">
        <v>2961</v>
      </c>
      <c r="AA1639" s="500" t="s">
        <v>2961</v>
      </c>
      <c r="AB1639" s="500" t="s">
        <v>2961</v>
      </c>
      <c r="AC1639" s="500" t="s">
        <v>2961</v>
      </c>
      <c r="AD1639" s="500" t="s">
        <v>2961</v>
      </c>
      <c r="AE1639" s="500" t="s">
        <v>2961</v>
      </c>
      <c r="AF1639" s="500" t="s">
        <v>2961</v>
      </c>
      <c r="AG1639" s="500" t="s">
        <v>2961</v>
      </c>
      <c r="AH1639" s="500" t="s">
        <v>2961</v>
      </c>
      <c r="AI1639" s="500" t="s">
        <v>2961</v>
      </c>
      <c r="AJ1639" s="500" t="s">
        <v>2961</v>
      </c>
      <c r="AK1639" s="500" t="s">
        <v>2961</v>
      </c>
      <c r="AL1639" s="500" t="s">
        <v>2961</v>
      </c>
      <c r="AM1639" s="500" t="s">
        <v>2961</v>
      </c>
      <c r="AN1639"/>
    </row>
    <row r="1640" spans="2:51" ht="13.5" customHeight="1" outlineLevel="1" x14ac:dyDescent="0.3">
      <c r="C1640" s="724" t="s">
        <v>4548</v>
      </c>
      <c r="D1640" s="725"/>
      <c r="E1640" s="490" t="s">
        <v>4549</v>
      </c>
      <c r="F1640" s="500" t="s">
        <v>2961</v>
      </c>
      <c r="G1640" s="500" t="s">
        <v>2961</v>
      </c>
      <c r="H1640" s="500" t="s">
        <v>2961</v>
      </c>
      <c r="I1640" s="500" t="s">
        <v>2961</v>
      </c>
      <c r="J1640" s="500" t="s">
        <v>2961</v>
      </c>
      <c r="K1640" s="500" t="s">
        <v>2961</v>
      </c>
      <c r="L1640" s="500" t="s">
        <v>2961</v>
      </c>
      <c r="M1640" s="500" t="s">
        <v>2961</v>
      </c>
      <c r="N1640" s="500" t="s">
        <v>2961</v>
      </c>
      <c r="O1640" s="500" t="s">
        <v>2961</v>
      </c>
      <c r="P1640" s="500" t="s">
        <v>2961</v>
      </c>
      <c r="Q1640" s="500" t="s">
        <v>2961</v>
      </c>
      <c r="R1640" s="500" t="s">
        <v>2961</v>
      </c>
      <c r="S1640" s="500" t="s">
        <v>2961</v>
      </c>
      <c r="T1640" s="500" t="s">
        <v>2961</v>
      </c>
      <c r="U1640" s="500" t="s">
        <v>2961</v>
      </c>
      <c r="V1640" s="500" t="s">
        <v>2961</v>
      </c>
      <c r="W1640" s="500" t="s">
        <v>2961</v>
      </c>
      <c r="X1640" s="500" t="s">
        <v>2961</v>
      </c>
      <c r="Y1640" s="500" t="s">
        <v>2961</v>
      </c>
      <c r="Z1640" s="500" t="s">
        <v>2961</v>
      </c>
      <c r="AA1640" s="500" t="s">
        <v>2961</v>
      </c>
      <c r="AB1640" s="500" t="s">
        <v>2961</v>
      </c>
      <c r="AC1640" s="500" t="s">
        <v>2961</v>
      </c>
      <c r="AD1640" s="500" t="s">
        <v>2961</v>
      </c>
      <c r="AE1640" s="500" t="s">
        <v>2961</v>
      </c>
      <c r="AF1640" s="500" t="s">
        <v>2961</v>
      </c>
      <c r="AG1640" s="500" t="s">
        <v>2961</v>
      </c>
      <c r="AH1640" s="500" t="s">
        <v>2961</v>
      </c>
      <c r="AI1640" s="500" t="s">
        <v>2961</v>
      </c>
      <c r="AJ1640" s="500" t="s">
        <v>2961</v>
      </c>
      <c r="AK1640" s="500" t="s">
        <v>2961</v>
      </c>
      <c r="AL1640" s="500" t="s">
        <v>2961</v>
      </c>
      <c r="AM1640" s="500" t="s">
        <v>2961</v>
      </c>
      <c r="AN1640"/>
    </row>
    <row r="1641" spans="2:51" ht="13.5" customHeight="1" outlineLevel="1" x14ac:dyDescent="0.3">
      <c r="C1641" s="724" t="s">
        <v>4550</v>
      </c>
      <c r="D1641" s="725"/>
      <c r="E1641" s="490" t="s">
        <v>4551</v>
      </c>
      <c r="F1641" s="500" t="s">
        <v>2961</v>
      </c>
      <c r="G1641" s="500" t="s">
        <v>2961</v>
      </c>
      <c r="H1641" s="500" t="s">
        <v>2961</v>
      </c>
      <c r="I1641" s="500" t="s">
        <v>2961</v>
      </c>
      <c r="J1641" s="500" t="s">
        <v>2961</v>
      </c>
      <c r="K1641" s="500" t="s">
        <v>2961</v>
      </c>
      <c r="L1641" s="500" t="s">
        <v>2961</v>
      </c>
      <c r="M1641" s="500" t="s">
        <v>2961</v>
      </c>
      <c r="N1641" s="500" t="s">
        <v>2961</v>
      </c>
      <c r="O1641" s="500" t="s">
        <v>2961</v>
      </c>
      <c r="P1641" s="500" t="s">
        <v>2961</v>
      </c>
      <c r="Q1641" s="500" t="s">
        <v>2961</v>
      </c>
      <c r="R1641" s="500" t="s">
        <v>2961</v>
      </c>
      <c r="S1641" s="500" t="s">
        <v>2961</v>
      </c>
      <c r="T1641" s="500" t="s">
        <v>2961</v>
      </c>
      <c r="U1641" s="500" t="s">
        <v>2961</v>
      </c>
      <c r="V1641" s="500" t="s">
        <v>2961</v>
      </c>
      <c r="W1641" s="500" t="s">
        <v>2961</v>
      </c>
      <c r="X1641" s="500" t="s">
        <v>2961</v>
      </c>
      <c r="Y1641" s="500" t="s">
        <v>2961</v>
      </c>
      <c r="Z1641" s="500" t="s">
        <v>2961</v>
      </c>
      <c r="AA1641" s="500" t="s">
        <v>2961</v>
      </c>
      <c r="AB1641" s="500" t="s">
        <v>2961</v>
      </c>
      <c r="AC1641" s="500" t="s">
        <v>2961</v>
      </c>
      <c r="AD1641" s="500" t="s">
        <v>2961</v>
      </c>
      <c r="AE1641" s="500" t="s">
        <v>2961</v>
      </c>
      <c r="AF1641" s="500" t="s">
        <v>2961</v>
      </c>
      <c r="AG1641" s="500" t="s">
        <v>2961</v>
      </c>
      <c r="AH1641" s="500" t="s">
        <v>2961</v>
      </c>
      <c r="AI1641" s="500" t="s">
        <v>2961</v>
      </c>
      <c r="AJ1641" s="500" t="s">
        <v>2961</v>
      </c>
      <c r="AK1641" s="500" t="s">
        <v>2961</v>
      </c>
      <c r="AL1641" s="500" t="s">
        <v>2961</v>
      </c>
      <c r="AM1641" s="500" t="s">
        <v>2961</v>
      </c>
      <c r="AN1641"/>
    </row>
    <row r="1642" spans="2:51" ht="13.5" customHeight="1" outlineLevel="1" x14ac:dyDescent="0.3">
      <c r="C1642" s="724"/>
      <c r="D1642" s="725"/>
      <c r="E1642" s="490" t="s">
        <v>178</v>
      </c>
      <c r="F1642" s="500" t="s">
        <v>178</v>
      </c>
      <c r="G1642" s="500" t="s">
        <v>178</v>
      </c>
      <c r="H1642" s="500" t="s">
        <v>178</v>
      </c>
      <c r="I1642" s="500" t="s">
        <v>178</v>
      </c>
      <c r="J1642" s="500" t="s">
        <v>178</v>
      </c>
      <c r="K1642" s="500" t="s">
        <v>178</v>
      </c>
      <c r="L1642" s="500" t="s">
        <v>178</v>
      </c>
      <c r="M1642" s="500" t="s">
        <v>178</v>
      </c>
      <c r="N1642" s="500" t="s">
        <v>178</v>
      </c>
      <c r="O1642" s="500" t="s">
        <v>178</v>
      </c>
      <c r="P1642" s="500" t="s">
        <v>178</v>
      </c>
      <c r="Q1642" s="500" t="s">
        <v>178</v>
      </c>
      <c r="R1642" s="500" t="s">
        <v>178</v>
      </c>
      <c r="S1642" s="500" t="s">
        <v>178</v>
      </c>
      <c r="T1642" s="500" t="s">
        <v>178</v>
      </c>
      <c r="U1642" s="500" t="s">
        <v>178</v>
      </c>
      <c r="V1642" s="500" t="s">
        <v>178</v>
      </c>
      <c r="W1642" s="500" t="s">
        <v>178</v>
      </c>
      <c r="X1642" s="500" t="s">
        <v>178</v>
      </c>
      <c r="Y1642" s="500" t="s">
        <v>178</v>
      </c>
      <c r="Z1642" s="500" t="s">
        <v>178</v>
      </c>
      <c r="AA1642" s="500" t="s">
        <v>178</v>
      </c>
      <c r="AB1642" s="500" t="s">
        <v>178</v>
      </c>
      <c r="AC1642" s="500" t="s">
        <v>178</v>
      </c>
      <c r="AD1642" s="500" t="s">
        <v>178</v>
      </c>
      <c r="AE1642" s="500" t="s">
        <v>178</v>
      </c>
      <c r="AF1642" s="500" t="s">
        <v>178</v>
      </c>
      <c r="AG1642" s="500" t="s">
        <v>178</v>
      </c>
      <c r="AH1642" s="500" t="s">
        <v>178</v>
      </c>
      <c r="AI1642" s="500" t="s">
        <v>178</v>
      </c>
      <c r="AJ1642" s="500" t="s">
        <v>178</v>
      </c>
      <c r="AK1642" s="500" t="s">
        <v>178</v>
      </c>
      <c r="AL1642" s="500" t="s">
        <v>178</v>
      </c>
      <c r="AM1642" s="500" t="s">
        <v>178</v>
      </c>
      <c r="AN1642"/>
    </row>
    <row r="1643" spans="2:51" ht="13.5" customHeight="1" outlineLevel="1" x14ac:dyDescent="0.3">
      <c r="C1643" s="724" t="s">
        <v>4552</v>
      </c>
      <c r="D1643" s="725"/>
      <c r="E1643" s="490" t="s">
        <v>4553</v>
      </c>
      <c r="F1643" s="500" t="s">
        <v>2961</v>
      </c>
      <c r="G1643" s="500" t="s">
        <v>2961</v>
      </c>
      <c r="H1643" s="500" t="s">
        <v>2961</v>
      </c>
      <c r="I1643" s="500" t="s">
        <v>2961</v>
      </c>
      <c r="J1643" s="500" t="s">
        <v>2961</v>
      </c>
      <c r="K1643" s="500" t="s">
        <v>2961</v>
      </c>
      <c r="L1643" s="500" t="s">
        <v>2961</v>
      </c>
      <c r="M1643" s="500" t="s">
        <v>2961</v>
      </c>
      <c r="N1643" s="500" t="s">
        <v>2961</v>
      </c>
      <c r="O1643" s="500" t="s">
        <v>2961</v>
      </c>
      <c r="P1643" s="500" t="s">
        <v>2961</v>
      </c>
      <c r="Q1643" s="500" t="s">
        <v>2961</v>
      </c>
      <c r="R1643" s="500" t="s">
        <v>2961</v>
      </c>
      <c r="S1643" s="500" t="s">
        <v>2961</v>
      </c>
      <c r="T1643" s="500" t="s">
        <v>2961</v>
      </c>
      <c r="U1643" s="500" t="s">
        <v>2961</v>
      </c>
      <c r="V1643" s="500" t="s">
        <v>2961</v>
      </c>
      <c r="W1643" s="500" t="s">
        <v>2961</v>
      </c>
      <c r="X1643" s="500" t="s">
        <v>2961</v>
      </c>
      <c r="Y1643" s="500" t="s">
        <v>2961</v>
      </c>
      <c r="Z1643" s="500" t="s">
        <v>2961</v>
      </c>
      <c r="AA1643" s="500" t="s">
        <v>2961</v>
      </c>
      <c r="AB1643" s="500" t="s">
        <v>2961</v>
      </c>
      <c r="AC1643" s="500" t="s">
        <v>2961</v>
      </c>
      <c r="AD1643" s="500" t="s">
        <v>2961</v>
      </c>
      <c r="AE1643" s="500" t="s">
        <v>2961</v>
      </c>
      <c r="AF1643" s="500" t="s">
        <v>2961</v>
      </c>
      <c r="AG1643" s="500" t="s">
        <v>2961</v>
      </c>
      <c r="AH1643" s="500" t="s">
        <v>2961</v>
      </c>
      <c r="AI1643" s="500" t="s">
        <v>2961</v>
      </c>
      <c r="AJ1643" s="500" t="s">
        <v>2961</v>
      </c>
      <c r="AK1643" s="500" t="s">
        <v>2961</v>
      </c>
      <c r="AL1643" s="500" t="s">
        <v>2961</v>
      </c>
      <c r="AM1643" s="500" t="s">
        <v>2961</v>
      </c>
      <c r="AN1643"/>
    </row>
    <row r="1644" spans="2:51" ht="13.5" customHeight="1" outlineLevel="1" x14ac:dyDescent="0.3">
      <c r="C1644" s="724" t="s">
        <v>4554</v>
      </c>
      <c r="D1644" s="725"/>
      <c r="E1644" s="490" t="s">
        <v>4555</v>
      </c>
      <c r="F1644" s="500" t="s">
        <v>2961</v>
      </c>
      <c r="G1644" s="500" t="s">
        <v>2961</v>
      </c>
      <c r="H1644" s="500" t="s">
        <v>2961</v>
      </c>
      <c r="I1644" s="500" t="s">
        <v>2961</v>
      </c>
      <c r="J1644" s="500" t="s">
        <v>2961</v>
      </c>
      <c r="K1644" s="500" t="s">
        <v>2961</v>
      </c>
      <c r="L1644" s="500" t="s">
        <v>2961</v>
      </c>
      <c r="M1644" s="500" t="s">
        <v>2961</v>
      </c>
      <c r="N1644" s="500" t="s">
        <v>2961</v>
      </c>
      <c r="O1644" s="500" t="s">
        <v>2961</v>
      </c>
      <c r="P1644" s="500" t="s">
        <v>2961</v>
      </c>
      <c r="Q1644" s="500" t="s">
        <v>2961</v>
      </c>
      <c r="R1644" s="500" t="s">
        <v>2961</v>
      </c>
      <c r="S1644" s="500" t="s">
        <v>2961</v>
      </c>
      <c r="T1644" s="500" t="s">
        <v>2961</v>
      </c>
      <c r="U1644" s="500" t="s">
        <v>2961</v>
      </c>
      <c r="V1644" s="500" t="s">
        <v>2961</v>
      </c>
      <c r="W1644" s="500" t="s">
        <v>2961</v>
      </c>
      <c r="X1644" s="500" t="s">
        <v>2961</v>
      </c>
      <c r="Y1644" s="500" t="s">
        <v>2961</v>
      </c>
      <c r="Z1644" s="500" t="s">
        <v>2961</v>
      </c>
      <c r="AA1644" s="500" t="s">
        <v>2961</v>
      </c>
      <c r="AB1644" s="500" t="s">
        <v>2961</v>
      </c>
      <c r="AC1644" s="500" t="s">
        <v>2961</v>
      </c>
      <c r="AD1644" s="500" t="s">
        <v>2961</v>
      </c>
      <c r="AE1644" s="500" t="s">
        <v>2961</v>
      </c>
      <c r="AF1644" s="500" t="s">
        <v>2961</v>
      </c>
      <c r="AG1644" s="500" t="s">
        <v>2961</v>
      </c>
      <c r="AH1644" s="500" t="s">
        <v>2961</v>
      </c>
      <c r="AI1644" s="500" t="s">
        <v>2961</v>
      </c>
      <c r="AJ1644" s="500" t="s">
        <v>2961</v>
      </c>
      <c r="AK1644" s="500" t="s">
        <v>2961</v>
      </c>
      <c r="AL1644" s="500" t="s">
        <v>2961</v>
      </c>
      <c r="AM1644" s="500" t="s">
        <v>2961</v>
      </c>
      <c r="AN1644"/>
    </row>
    <row r="1645" spans="2:51" ht="13.5" customHeight="1" outlineLevel="1" x14ac:dyDescent="0.3">
      <c r="C1645" s="724" t="s">
        <v>4556</v>
      </c>
      <c r="D1645" s="725"/>
      <c r="E1645" s="490" t="s">
        <v>4557</v>
      </c>
      <c r="F1645" s="500" t="s">
        <v>2961</v>
      </c>
      <c r="G1645" s="500" t="s">
        <v>2961</v>
      </c>
      <c r="H1645" s="500" t="s">
        <v>2961</v>
      </c>
      <c r="I1645" s="500" t="s">
        <v>2961</v>
      </c>
      <c r="J1645" s="500" t="s">
        <v>2961</v>
      </c>
      <c r="K1645" s="500" t="s">
        <v>2961</v>
      </c>
      <c r="L1645" s="500" t="s">
        <v>2961</v>
      </c>
      <c r="M1645" s="500" t="s">
        <v>2961</v>
      </c>
      <c r="N1645" s="500" t="s">
        <v>2961</v>
      </c>
      <c r="O1645" s="500" t="s">
        <v>2961</v>
      </c>
      <c r="P1645" s="500" t="s">
        <v>2961</v>
      </c>
      <c r="Q1645" s="500" t="s">
        <v>2961</v>
      </c>
      <c r="R1645" s="500" t="s">
        <v>2961</v>
      </c>
      <c r="S1645" s="500" t="s">
        <v>2961</v>
      </c>
      <c r="T1645" s="500" t="s">
        <v>2961</v>
      </c>
      <c r="U1645" s="500" t="s">
        <v>2961</v>
      </c>
      <c r="V1645" s="500" t="s">
        <v>2961</v>
      </c>
      <c r="W1645" s="500" t="s">
        <v>2961</v>
      </c>
      <c r="X1645" s="500" t="s">
        <v>2961</v>
      </c>
      <c r="Y1645" s="500" t="s">
        <v>2961</v>
      </c>
      <c r="Z1645" s="500" t="s">
        <v>2961</v>
      </c>
      <c r="AA1645" s="500" t="s">
        <v>2961</v>
      </c>
      <c r="AB1645" s="500" t="s">
        <v>2961</v>
      </c>
      <c r="AC1645" s="500" t="s">
        <v>2961</v>
      </c>
      <c r="AD1645" s="500" t="s">
        <v>2961</v>
      </c>
      <c r="AE1645" s="500" t="s">
        <v>2961</v>
      </c>
      <c r="AF1645" s="500" t="s">
        <v>2961</v>
      </c>
      <c r="AG1645" s="500" t="s">
        <v>2961</v>
      </c>
      <c r="AH1645" s="500" t="s">
        <v>2961</v>
      </c>
      <c r="AI1645" s="500" t="s">
        <v>2961</v>
      </c>
      <c r="AJ1645" s="500" t="s">
        <v>2961</v>
      </c>
      <c r="AK1645" s="500" t="s">
        <v>2961</v>
      </c>
      <c r="AL1645" s="500" t="s">
        <v>2961</v>
      </c>
      <c r="AM1645" s="500" t="s">
        <v>2961</v>
      </c>
      <c r="AN1645"/>
    </row>
    <row r="1646" spans="2:51" ht="13.5" customHeight="1" outlineLevel="1" x14ac:dyDescent="0.3">
      <c r="C1646" s="724" t="s">
        <v>4558</v>
      </c>
      <c r="D1646" s="725"/>
      <c r="E1646" s="490" t="s">
        <v>4559</v>
      </c>
      <c r="F1646" s="500" t="s">
        <v>2961</v>
      </c>
      <c r="G1646" s="500" t="s">
        <v>2961</v>
      </c>
      <c r="H1646" s="500" t="s">
        <v>2961</v>
      </c>
      <c r="I1646" s="500" t="s">
        <v>2961</v>
      </c>
      <c r="J1646" s="500" t="s">
        <v>2961</v>
      </c>
      <c r="K1646" s="500" t="s">
        <v>2961</v>
      </c>
      <c r="L1646" s="500" t="s">
        <v>2961</v>
      </c>
      <c r="M1646" s="500" t="s">
        <v>2961</v>
      </c>
      <c r="N1646" s="500" t="s">
        <v>2961</v>
      </c>
      <c r="O1646" s="500" t="s">
        <v>2961</v>
      </c>
      <c r="P1646" s="500" t="s">
        <v>2961</v>
      </c>
      <c r="Q1646" s="500" t="s">
        <v>2961</v>
      </c>
      <c r="R1646" s="500" t="s">
        <v>2961</v>
      </c>
      <c r="S1646" s="500" t="s">
        <v>2961</v>
      </c>
      <c r="T1646" s="500" t="s">
        <v>2961</v>
      </c>
      <c r="U1646" s="500" t="s">
        <v>2961</v>
      </c>
      <c r="V1646" s="500" t="s">
        <v>2961</v>
      </c>
      <c r="W1646" s="500" t="s">
        <v>2961</v>
      </c>
      <c r="X1646" s="500" t="s">
        <v>2961</v>
      </c>
      <c r="Y1646" s="500" t="s">
        <v>2961</v>
      </c>
      <c r="Z1646" s="500" t="s">
        <v>2961</v>
      </c>
      <c r="AA1646" s="500" t="s">
        <v>2961</v>
      </c>
      <c r="AB1646" s="500" t="s">
        <v>2961</v>
      </c>
      <c r="AC1646" s="500" t="s">
        <v>2961</v>
      </c>
      <c r="AD1646" s="500" t="s">
        <v>2961</v>
      </c>
      <c r="AE1646" s="500" t="s">
        <v>2961</v>
      </c>
      <c r="AF1646" s="500" t="s">
        <v>2961</v>
      </c>
      <c r="AG1646" s="500" t="s">
        <v>2961</v>
      </c>
      <c r="AH1646" s="500" t="s">
        <v>2961</v>
      </c>
      <c r="AI1646" s="500" t="s">
        <v>2961</v>
      </c>
      <c r="AJ1646" s="500" t="s">
        <v>2961</v>
      </c>
      <c r="AK1646" s="500" t="s">
        <v>2961</v>
      </c>
      <c r="AL1646" s="500" t="s">
        <v>2961</v>
      </c>
      <c r="AM1646" s="500" t="s">
        <v>2961</v>
      </c>
      <c r="AN1646"/>
    </row>
    <row r="1647" spans="2:51" ht="13.5" customHeight="1" outlineLevel="1" x14ac:dyDescent="0.3">
      <c r="C1647" s="724"/>
      <c r="D1647" s="725"/>
      <c r="E1647" s="490" t="s">
        <v>178</v>
      </c>
      <c r="F1647" s="500" t="s">
        <v>178</v>
      </c>
      <c r="G1647" s="500" t="s">
        <v>178</v>
      </c>
      <c r="H1647" s="500" t="s">
        <v>178</v>
      </c>
      <c r="I1647" s="500" t="s">
        <v>178</v>
      </c>
      <c r="J1647" s="500" t="s">
        <v>178</v>
      </c>
      <c r="K1647" s="500" t="s">
        <v>178</v>
      </c>
      <c r="L1647" s="500" t="s">
        <v>178</v>
      </c>
      <c r="M1647" s="500" t="s">
        <v>178</v>
      </c>
      <c r="N1647" s="500" t="s">
        <v>178</v>
      </c>
      <c r="O1647" s="500" t="s">
        <v>178</v>
      </c>
      <c r="P1647" s="500" t="s">
        <v>178</v>
      </c>
      <c r="Q1647" s="500" t="s">
        <v>178</v>
      </c>
      <c r="R1647" s="500" t="s">
        <v>178</v>
      </c>
      <c r="S1647" s="500" t="s">
        <v>178</v>
      </c>
      <c r="T1647" s="500" t="s">
        <v>178</v>
      </c>
      <c r="U1647" s="500" t="s">
        <v>178</v>
      </c>
      <c r="V1647" s="500" t="s">
        <v>178</v>
      </c>
      <c r="W1647" s="500" t="s">
        <v>178</v>
      </c>
      <c r="X1647" s="500" t="s">
        <v>178</v>
      </c>
      <c r="Y1647" s="500" t="s">
        <v>178</v>
      </c>
      <c r="Z1647" s="500" t="s">
        <v>178</v>
      </c>
      <c r="AA1647" s="500" t="s">
        <v>178</v>
      </c>
      <c r="AB1647" s="500" t="s">
        <v>178</v>
      </c>
      <c r="AC1647" s="500" t="s">
        <v>178</v>
      </c>
      <c r="AD1647" s="500" t="s">
        <v>178</v>
      </c>
      <c r="AE1647" s="500" t="s">
        <v>178</v>
      </c>
      <c r="AF1647" s="500" t="s">
        <v>178</v>
      </c>
      <c r="AG1647" s="500" t="s">
        <v>178</v>
      </c>
      <c r="AH1647" s="500" t="s">
        <v>178</v>
      </c>
      <c r="AI1647" s="500" t="s">
        <v>178</v>
      </c>
      <c r="AJ1647" s="500" t="s">
        <v>178</v>
      </c>
      <c r="AK1647" s="500" t="s">
        <v>178</v>
      </c>
      <c r="AL1647" s="500" t="s">
        <v>178</v>
      </c>
      <c r="AM1647" s="500" t="s">
        <v>178</v>
      </c>
      <c r="AN1647"/>
    </row>
    <row r="1648" spans="2:51" ht="13.5" customHeight="1" outlineLevel="1" x14ac:dyDescent="0.3">
      <c r="C1648" s="724" t="s">
        <v>4560</v>
      </c>
      <c r="D1648" s="725"/>
      <c r="E1648" s="490" t="s">
        <v>4561</v>
      </c>
      <c r="F1648" s="500" t="s">
        <v>2961</v>
      </c>
      <c r="G1648" s="500" t="s">
        <v>2961</v>
      </c>
      <c r="H1648" s="500" t="s">
        <v>2961</v>
      </c>
      <c r="I1648" s="500" t="s">
        <v>2961</v>
      </c>
      <c r="J1648" s="500" t="s">
        <v>2961</v>
      </c>
      <c r="K1648" s="500" t="s">
        <v>2961</v>
      </c>
      <c r="L1648" s="500" t="s">
        <v>2961</v>
      </c>
      <c r="M1648" s="500" t="s">
        <v>2961</v>
      </c>
      <c r="N1648" s="500" t="s">
        <v>2961</v>
      </c>
      <c r="O1648" s="500" t="s">
        <v>2961</v>
      </c>
      <c r="P1648" s="500" t="s">
        <v>2961</v>
      </c>
      <c r="Q1648" s="500" t="s">
        <v>2961</v>
      </c>
      <c r="R1648" s="500" t="s">
        <v>2961</v>
      </c>
      <c r="S1648" s="500" t="s">
        <v>2961</v>
      </c>
      <c r="T1648" s="500" t="s">
        <v>2961</v>
      </c>
      <c r="U1648" s="500" t="s">
        <v>2961</v>
      </c>
      <c r="V1648" s="500" t="s">
        <v>2961</v>
      </c>
      <c r="W1648" s="500" t="s">
        <v>2961</v>
      </c>
      <c r="X1648" s="500" t="s">
        <v>2961</v>
      </c>
      <c r="Y1648" s="500" t="s">
        <v>2961</v>
      </c>
      <c r="Z1648" s="500" t="s">
        <v>2961</v>
      </c>
      <c r="AA1648" s="500" t="s">
        <v>2961</v>
      </c>
      <c r="AB1648" s="500" t="s">
        <v>2961</v>
      </c>
      <c r="AC1648" s="500" t="s">
        <v>2961</v>
      </c>
      <c r="AD1648" s="500" t="s">
        <v>2961</v>
      </c>
      <c r="AE1648" s="500" t="s">
        <v>2961</v>
      </c>
      <c r="AF1648" s="500" t="s">
        <v>2961</v>
      </c>
      <c r="AG1648" s="500" t="s">
        <v>2961</v>
      </c>
      <c r="AH1648" s="500" t="s">
        <v>2961</v>
      </c>
      <c r="AI1648" s="500" t="s">
        <v>2961</v>
      </c>
      <c r="AJ1648" s="500" t="s">
        <v>2961</v>
      </c>
      <c r="AK1648" s="500" t="s">
        <v>2961</v>
      </c>
      <c r="AL1648" s="500" t="s">
        <v>2961</v>
      </c>
      <c r="AM1648" s="500" t="s">
        <v>2961</v>
      </c>
      <c r="AN1648"/>
    </row>
    <row r="1649" spans="3:40" ht="13.5" customHeight="1" outlineLevel="1" x14ac:dyDescent="0.3">
      <c r="C1649" s="724" t="s">
        <v>4562</v>
      </c>
      <c r="D1649" s="725"/>
      <c r="E1649" s="490" t="s">
        <v>4563</v>
      </c>
      <c r="F1649" s="500" t="s">
        <v>2961</v>
      </c>
      <c r="G1649" s="500" t="s">
        <v>2961</v>
      </c>
      <c r="H1649" s="500" t="s">
        <v>2961</v>
      </c>
      <c r="I1649" s="500" t="s">
        <v>2961</v>
      </c>
      <c r="J1649" s="500" t="s">
        <v>2961</v>
      </c>
      <c r="K1649" s="500" t="s">
        <v>2961</v>
      </c>
      <c r="L1649" s="500" t="s">
        <v>2961</v>
      </c>
      <c r="M1649" s="500" t="s">
        <v>2961</v>
      </c>
      <c r="N1649" s="500" t="s">
        <v>2961</v>
      </c>
      <c r="O1649" s="500" t="s">
        <v>2961</v>
      </c>
      <c r="P1649" s="500" t="s">
        <v>2961</v>
      </c>
      <c r="Q1649" s="500" t="s">
        <v>2961</v>
      </c>
      <c r="R1649" s="500" t="s">
        <v>2961</v>
      </c>
      <c r="S1649" s="500" t="s">
        <v>2961</v>
      </c>
      <c r="T1649" s="500" t="s">
        <v>2961</v>
      </c>
      <c r="U1649" s="500" t="s">
        <v>2961</v>
      </c>
      <c r="V1649" s="500" t="s">
        <v>2961</v>
      </c>
      <c r="W1649" s="500" t="s">
        <v>2961</v>
      </c>
      <c r="X1649" s="500" t="s">
        <v>2961</v>
      </c>
      <c r="Y1649" s="500" t="s">
        <v>2961</v>
      </c>
      <c r="Z1649" s="500" t="s">
        <v>2961</v>
      </c>
      <c r="AA1649" s="500" t="s">
        <v>2961</v>
      </c>
      <c r="AB1649" s="500" t="s">
        <v>2961</v>
      </c>
      <c r="AC1649" s="500" t="s">
        <v>2961</v>
      </c>
      <c r="AD1649" s="500" t="s">
        <v>2961</v>
      </c>
      <c r="AE1649" s="500" t="s">
        <v>2961</v>
      </c>
      <c r="AF1649" s="500" t="s">
        <v>2961</v>
      </c>
      <c r="AG1649" s="500" t="s">
        <v>2961</v>
      </c>
      <c r="AH1649" s="500" t="s">
        <v>2961</v>
      </c>
      <c r="AI1649" s="500" t="s">
        <v>2961</v>
      </c>
      <c r="AJ1649" s="500" t="s">
        <v>2961</v>
      </c>
      <c r="AK1649" s="500" t="s">
        <v>2961</v>
      </c>
      <c r="AL1649" s="500" t="s">
        <v>2961</v>
      </c>
      <c r="AM1649" s="500" t="s">
        <v>2961</v>
      </c>
      <c r="AN1649"/>
    </row>
    <row r="1650" spans="3:40" ht="13.5" customHeight="1" outlineLevel="1" x14ac:dyDescent="0.3">
      <c r="C1650" s="724" t="s">
        <v>4564</v>
      </c>
      <c r="D1650" s="725"/>
      <c r="E1650" s="490" t="s">
        <v>4565</v>
      </c>
      <c r="F1650" s="500" t="s">
        <v>2961</v>
      </c>
      <c r="G1650" s="500" t="s">
        <v>2961</v>
      </c>
      <c r="H1650" s="500" t="s">
        <v>2961</v>
      </c>
      <c r="I1650" s="500" t="s">
        <v>2961</v>
      </c>
      <c r="J1650" s="500" t="s">
        <v>2961</v>
      </c>
      <c r="K1650" s="500" t="s">
        <v>2961</v>
      </c>
      <c r="L1650" s="500" t="s">
        <v>2961</v>
      </c>
      <c r="M1650" s="500" t="s">
        <v>2961</v>
      </c>
      <c r="N1650" s="500" t="s">
        <v>2961</v>
      </c>
      <c r="O1650" s="500" t="s">
        <v>2961</v>
      </c>
      <c r="P1650" s="500" t="s">
        <v>2961</v>
      </c>
      <c r="Q1650" s="500" t="s">
        <v>2961</v>
      </c>
      <c r="R1650" s="500" t="s">
        <v>2961</v>
      </c>
      <c r="S1650" s="500" t="s">
        <v>2961</v>
      </c>
      <c r="T1650" s="500" t="s">
        <v>2961</v>
      </c>
      <c r="U1650" s="500" t="s">
        <v>2961</v>
      </c>
      <c r="V1650" s="500" t="s">
        <v>2961</v>
      </c>
      <c r="W1650" s="500" t="s">
        <v>2961</v>
      </c>
      <c r="X1650" s="500" t="s">
        <v>2961</v>
      </c>
      <c r="Y1650" s="500" t="s">
        <v>2961</v>
      </c>
      <c r="Z1650" s="500" t="s">
        <v>2961</v>
      </c>
      <c r="AA1650" s="500" t="s">
        <v>2961</v>
      </c>
      <c r="AB1650" s="500" t="s">
        <v>2961</v>
      </c>
      <c r="AC1650" s="500" t="s">
        <v>2961</v>
      </c>
      <c r="AD1650" s="500" t="s">
        <v>2961</v>
      </c>
      <c r="AE1650" s="500" t="s">
        <v>2961</v>
      </c>
      <c r="AF1650" s="500" t="s">
        <v>2961</v>
      </c>
      <c r="AG1650" s="500" t="s">
        <v>2961</v>
      </c>
      <c r="AH1650" s="500" t="s">
        <v>2961</v>
      </c>
      <c r="AI1650" s="500" t="s">
        <v>2961</v>
      </c>
      <c r="AJ1650" s="500" t="s">
        <v>2961</v>
      </c>
      <c r="AK1650" s="500" t="s">
        <v>2961</v>
      </c>
      <c r="AL1650" s="500" t="s">
        <v>2961</v>
      </c>
      <c r="AM1650" s="500" t="s">
        <v>2961</v>
      </c>
      <c r="AN1650"/>
    </row>
    <row r="1651" spans="3:40" ht="13.5" customHeight="1" outlineLevel="1" x14ac:dyDescent="0.3">
      <c r="C1651" s="724" t="s">
        <v>4566</v>
      </c>
      <c r="D1651" s="725"/>
      <c r="E1651" s="490" t="s">
        <v>4567</v>
      </c>
      <c r="F1651" s="500" t="s">
        <v>2961</v>
      </c>
      <c r="G1651" s="500" t="s">
        <v>2961</v>
      </c>
      <c r="H1651" s="500" t="s">
        <v>2961</v>
      </c>
      <c r="I1651" s="500" t="s">
        <v>2961</v>
      </c>
      <c r="J1651" s="500" t="s">
        <v>2961</v>
      </c>
      <c r="K1651" s="500" t="s">
        <v>2961</v>
      </c>
      <c r="L1651" s="500" t="s">
        <v>2961</v>
      </c>
      <c r="M1651" s="500" t="s">
        <v>2961</v>
      </c>
      <c r="N1651" s="500" t="s">
        <v>2961</v>
      </c>
      <c r="O1651" s="500" t="s">
        <v>2961</v>
      </c>
      <c r="P1651" s="500" t="s">
        <v>2961</v>
      </c>
      <c r="Q1651" s="500" t="s">
        <v>2961</v>
      </c>
      <c r="R1651" s="500" t="s">
        <v>2961</v>
      </c>
      <c r="S1651" s="500" t="s">
        <v>2961</v>
      </c>
      <c r="T1651" s="500" t="s">
        <v>2961</v>
      </c>
      <c r="U1651" s="500" t="s">
        <v>2961</v>
      </c>
      <c r="V1651" s="500" t="s">
        <v>2961</v>
      </c>
      <c r="W1651" s="500" t="s">
        <v>2961</v>
      </c>
      <c r="X1651" s="500" t="s">
        <v>2961</v>
      </c>
      <c r="Y1651" s="500" t="s">
        <v>2961</v>
      </c>
      <c r="Z1651" s="500" t="s">
        <v>2961</v>
      </c>
      <c r="AA1651" s="500" t="s">
        <v>2961</v>
      </c>
      <c r="AB1651" s="500" t="s">
        <v>2961</v>
      </c>
      <c r="AC1651" s="500" t="s">
        <v>2961</v>
      </c>
      <c r="AD1651" s="500" t="s">
        <v>2961</v>
      </c>
      <c r="AE1651" s="500" t="s">
        <v>2961</v>
      </c>
      <c r="AF1651" s="500" t="s">
        <v>2961</v>
      </c>
      <c r="AG1651" s="500" t="s">
        <v>2961</v>
      </c>
      <c r="AH1651" s="500" t="s">
        <v>2961</v>
      </c>
      <c r="AI1651" s="500" t="s">
        <v>2961</v>
      </c>
      <c r="AJ1651" s="500" t="s">
        <v>2961</v>
      </c>
      <c r="AK1651" s="500" t="s">
        <v>2961</v>
      </c>
      <c r="AL1651" s="500" t="s">
        <v>2961</v>
      </c>
      <c r="AM1651" s="500" t="s">
        <v>2961</v>
      </c>
      <c r="AN1651"/>
    </row>
    <row r="1652" spans="3:40" ht="13.5" customHeight="1" outlineLevel="1" x14ac:dyDescent="0.3">
      <c r="C1652" s="724" t="s">
        <v>4568</v>
      </c>
      <c r="D1652" s="725"/>
      <c r="E1652" s="490" t="s">
        <v>4569</v>
      </c>
      <c r="F1652" s="500" t="s">
        <v>2961</v>
      </c>
      <c r="G1652" s="500" t="s">
        <v>2961</v>
      </c>
      <c r="H1652" s="500" t="s">
        <v>2961</v>
      </c>
      <c r="I1652" s="500" t="s">
        <v>2961</v>
      </c>
      <c r="J1652" s="500" t="s">
        <v>2961</v>
      </c>
      <c r="K1652" s="500" t="s">
        <v>2961</v>
      </c>
      <c r="L1652" s="500" t="s">
        <v>2961</v>
      </c>
      <c r="M1652" s="500" t="s">
        <v>2961</v>
      </c>
      <c r="N1652" s="500" t="s">
        <v>2961</v>
      </c>
      <c r="O1652" s="500" t="s">
        <v>2961</v>
      </c>
      <c r="P1652" s="500" t="s">
        <v>2961</v>
      </c>
      <c r="Q1652" s="500" t="s">
        <v>2961</v>
      </c>
      <c r="R1652" s="500" t="s">
        <v>2961</v>
      </c>
      <c r="S1652" s="500" t="s">
        <v>2961</v>
      </c>
      <c r="T1652" s="500" t="s">
        <v>2961</v>
      </c>
      <c r="U1652" s="500" t="s">
        <v>2961</v>
      </c>
      <c r="V1652" s="500" t="s">
        <v>2961</v>
      </c>
      <c r="W1652" s="500" t="s">
        <v>2961</v>
      </c>
      <c r="X1652" s="500" t="s">
        <v>2961</v>
      </c>
      <c r="Y1652" s="500" t="s">
        <v>2961</v>
      </c>
      <c r="Z1652" s="500" t="s">
        <v>2961</v>
      </c>
      <c r="AA1652" s="500" t="s">
        <v>2961</v>
      </c>
      <c r="AB1652" s="500" t="s">
        <v>2961</v>
      </c>
      <c r="AC1652" s="500" t="s">
        <v>2961</v>
      </c>
      <c r="AD1652" s="500" t="s">
        <v>2961</v>
      </c>
      <c r="AE1652" s="500" t="s">
        <v>2961</v>
      </c>
      <c r="AF1652" s="500" t="s">
        <v>2961</v>
      </c>
      <c r="AG1652" s="500" t="s">
        <v>2961</v>
      </c>
      <c r="AH1652" s="500" t="s">
        <v>2961</v>
      </c>
      <c r="AI1652" s="500" t="s">
        <v>2961</v>
      </c>
      <c r="AJ1652" s="500" t="s">
        <v>2961</v>
      </c>
      <c r="AK1652" s="500" t="s">
        <v>2961</v>
      </c>
      <c r="AL1652" s="500" t="s">
        <v>2961</v>
      </c>
      <c r="AM1652" s="500" t="s">
        <v>2961</v>
      </c>
      <c r="AN1652"/>
    </row>
    <row r="1653" spans="3:40" ht="13.5" customHeight="1" outlineLevel="1" x14ac:dyDescent="0.3">
      <c r="C1653" s="724"/>
      <c r="D1653" s="725"/>
      <c r="E1653" s="490"/>
      <c r="F1653" s="500" t="s">
        <v>178</v>
      </c>
      <c r="G1653" s="500" t="s">
        <v>178</v>
      </c>
      <c r="H1653" s="500" t="s">
        <v>178</v>
      </c>
      <c r="I1653" s="500" t="s">
        <v>178</v>
      </c>
      <c r="J1653" s="500" t="s">
        <v>178</v>
      </c>
      <c r="K1653" s="500" t="s">
        <v>178</v>
      </c>
      <c r="L1653" s="500" t="s">
        <v>178</v>
      </c>
      <c r="M1653" s="500" t="s">
        <v>178</v>
      </c>
      <c r="N1653" s="500" t="s">
        <v>178</v>
      </c>
      <c r="O1653" s="500" t="s">
        <v>178</v>
      </c>
      <c r="P1653" s="500" t="s">
        <v>178</v>
      </c>
      <c r="Q1653" s="500" t="s">
        <v>178</v>
      </c>
      <c r="R1653" s="500" t="s">
        <v>178</v>
      </c>
      <c r="S1653" s="500" t="s">
        <v>178</v>
      </c>
      <c r="T1653" s="500" t="s">
        <v>178</v>
      </c>
      <c r="U1653" s="500" t="s">
        <v>178</v>
      </c>
      <c r="V1653" s="500" t="s">
        <v>178</v>
      </c>
      <c r="W1653" s="500" t="s">
        <v>178</v>
      </c>
      <c r="X1653" s="500" t="s">
        <v>178</v>
      </c>
      <c r="Y1653" s="500" t="s">
        <v>178</v>
      </c>
      <c r="Z1653" s="500" t="s">
        <v>178</v>
      </c>
      <c r="AA1653" s="500" t="s">
        <v>178</v>
      </c>
      <c r="AB1653" s="500" t="s">
        <v>178</v>
      </c>
      <c r="AC1653" s="500" t="s">
        <v>178</v>
      </c>
      <c r="AD1653" s="500" t="s">
        <v>178</v>
      </c>
      <c r="AE1653" s="500" t="s">
        <v>178</v>
      </c>
      <c r="AF1653" s="500" t="s">
        <v>178</v>
      </c>
      <c r="AG1653" s="500" t="s">
        <v>178</v>
      </c>
      <c r="AH1653" s="500" t="s">
        <v>178</v>
      </c>
      <c r="AI1653" s="500" t="s">
        <v>178</v>
      </c>
      <c r="AJ1653" s="500" t="s">
        <v>178</v>
      </c>
      <c r="AK1653" s="500" t="s">
        <v>178</v>
      </c>
      <c r="AL1653" s="500" t="s">
        <v>178</v>
      </c>
      <c r="AM1653" s="500" t="s">
        <v>178</v>
      </c>
      <c r="AN1653"/>
    </row>
    <row r="1654" spans="3:40" ht="13.5" customHeight="1" outlineLevel="1" x14ac:dyDescent="0.3">
      <c r="C1654" s="724" t="s">
        <v>4570</v>
      </c>
      <c r="D1654" s="725"/>
      <c r="E1654" s="490" t="s">
        <v>4571</v>
      </c>
      <c r="F1654" s="500" t="s">
        <v>2961</v>
      </c>
      <c r="G1654" s="500" t="s">
        <v>2961</v>
      </c>
      <c r="H1654" s="500" t="s">
        <v>2961</v>
      </c>
      <c r="I1654" s="500" t="s">
        <v>2961</v>
      </c>
      <c r="J1654" s="500" t="s">
        <v>2961</v>
      </c>
      <c r="K1654" s="500" t="s">
        <v>2961</v>
      </c>
      <c r="L1654" s="500" t="s">
        <v>2961</v>
      </c>
      <c r="M1654" s="500" t="s">
        <v>2961</v>
      </c>
      <c r="N1654" s="500" t="s">
        <v>2961</v>
      </c>
      <c r="O1654" s="500" t="s">
        <v>2961</v>
      </c>
      <c r="P1654" s="500" t="s">
        <v>2961</v>
      </c>
      <c r="Q1654" s="500" t="s">
        <v>2961</v>
      </c>
      <c r="R1654" s="500" t="s">
        <v>2961</v>
      </c>
      <c r="S1654" s="500" t="s">
        <v>2961</v>
      </c>
      <c r="T1654" s="500" t="s">
        <v>2961</v>
      </c>
      <c r="U1654" s="500" t="s">
        <v>2961</v>
      </c>
      <c r="V1654" s="500" t="s">
        <v>2961</v>
      </c>
      <c r="W1654" s="500" t="s">
        <v>2961</v>
      </c>
      <c r="X1654" s="500" t="s">
        <v>2961</v>
      </c>
      <c r="Y1654" s="500" t="s">
        <v>2961</v>
      </c>
      <c r="Z1654" s="500" t="s">
        <v>2961</v>
      </c>
      <c r="AA1654" s="500" t="s">
        <v>2961</v>
      </c>
      <c r="AB1654" s="500" t="s">
        <v>2961</v>
      </c>
      <c r="AC1654" s="500" t="s">
        <v>2961</v>
      </c>
      <c r="AD1654" s="500" t="s">
        <v>2961</v>
      </c>
      <c r="AE1654" s="500" t="s">
        <v>2961</v>
      </c>
      <c r="AF1654" s="500" t="s">
        <v>2961</v>
      </c>
      <c r="AG1654" s="500" t="s">
        <v>2961</v>
      </c>
      <c r="AH1654" s="500" t="s">
        <v>2961</v>
      </c>
      <c r="AI1654" s="500" t="s">
        <v>2961</v>
      </c>
      <c r="AJ1654" s="500" t="s">
        <v>2961</v>
      </c>
      <c r="AK1654" s="500" t="s">
        <v>2961</v>
      </c>
      <c r="AL1654" s="500" t="s">
        <v>2961</v>
      </c>
      <c r="AM1654" s="500" t="s">
        <v>2961</v>
      </c>
      <c r="AN1654"/>
    </row>
    <row r="1655" spans="3:40" ht="13.5" customHeight="1" outlineLevel="1" x14ac:dyDescent="0.3">
      <c r="C1655" s="724" t="s">
        <v>4572</v>
      </c>
      <c r="D1655" s="725"/>
      <c r="E1655" s="490" t="s">
        <v>4573</v>
      </c>
      <c r="F1655" s="500" t="s">
        <v>2961</v>
      </c>
      <c r="G1655" s="500" t="s">
        <v>2961</v>
      </c>
      <c r="H1655" s="500" t="s">
        <v>2961</v>
      </c>
      <c r="I1655" s="500" t="s">
        <v>2961</v>
      </c>
      <c r="J1655" s="500" t="s">
        <v>2961</v>
      </c>
      <c r="K1655" s="500" t="s">
        <v>2961</v>
      </c>
      <c r="L1655" s="500" t="s">
        <v>2961</v>
      </c>
      <c r="M1655" s="500" t="s">
        <v>2961</v>
      </c>
      <c r="N1655" s="500" t="s">
        <v>2961</v>
      </c>
      <c r="O1655" s="500" t="s">
        <v>2961</v>
      </c>
      <c r="P1655" s="500" t="s">
        <v>2961</v>
      </c>
      <c r="Q1655" s="500" t="s">
        <v>2961</v>
      </c>
      <c r="R1655" s="500" t="s">
        <v>2961</v>
      </c>
      <c r="S1655" s="500" t="s">
        <v>2961</v>
      </c>
      <c r="T1655" s="500" t="s">
        <v>2961</v>
      </c>
      <c r="U1655" s="500" t="s">
        <v>2961</v>
      </c>
      <c r="V1655" s="500" t="s">
        <v>2961</v>
      </c>
      <c r="W1655" s="500" t="s">
        <v>2961</v>
      </c>
      <c r="X1655" s="500" t="s">
        <v>2961</v>
      </c>
      <c r="Y1655" s="500" t="s">
        <v>2961</v>
      </c>
      <c r="Z1655" s="500" t="s">
        <v>2961</v>
      </c>
      <c r="AA1655" s="500" t="s">
        <v>2961</v>
      </c>
      <c r="AB1655" s="500" t="s">
        <v>2961</v>
      </c>
      <c r="AC1655" s="500" t="s">
        <v>2961</v>
      </c>
      <c r="AD1655" s="500" t="s">
        <v>2961</v>
      </c>
      <c r="AE1655" s="500" t="s">
        <v>2961</v>
      </c>
      <c r="AF1655" s="500" t="s">
        <v>2961</v>
      </c>
      <c r="AG1655" s="500" t="s">
        <v>2961</v>
      </c>
      <c r="AH1655" s="500" t="s">
        <v>2961</v>
      </c>
      <c r="AI1655" s="500" t="s">
        <v>2961</v>
      </c>
      <c r="AJ1655" s="500" t="s">
        <v>2961</v>
      </c>
      <c r="AK1655" s="500" t="s">
        <v>2961</v>
      </c>
      <c r="AL1655" s="500" t="s">
        <v>2961</v>
      </c>
      <c r="AM1655" s="500" t="s">
        <v>2961</v>
      </c>
      <c r="AN1655"/>
    </row>
    <row r="1656" spans="3:40" ht="13.5" customHeight="1" outlineLevel="1" x14ac:dyDescent="0.3">
      <c r="C1656" s="724" t="s">
        <v>4574</v>
      </c>
      <c r="D1656" s="725"/>
      <c r="E1656" s="490" t="s">
        <v>4575</v>
      </c>
      <c r="F1656" s="500" t="s">
        <v>2961</v>
      </c>
      <c r="G1656" s="500" t="s">
        <v>2961</v>
      </c>
      <c r="H1656" s="500" t="s">
        <v>2961</v>
      </c>
      <c r="I1656" s="500" t="s">
        <v>2961</v>
      </c>
      <c r="J1656" s="500" t="s">
        <v>2961</v>
      </c>
      <c r="K1656" s="500" t="s">
        <v>2961</v>
      </c>
      <c r="L1656" s="500" t="s">
        <v>2961</v>
      </c>
      <c r="M1656" s="500" t="s">
        <v>2961</v>
      </c>
      <c r="N1656" s="500" t="s">
        <v>2961</v>
      </c>
      <c r="O1656" s="500" t="s">
        <v>2961</v>
      </c>
      <c r="P1656" s="500" t="s">
        <v>2961</v>
      </c>
      <c r="Q1656" s="500" t="s">
        <v>2961</v>
      </c>
      <c r="R1656" s="500" t="s">
        <v>2961</v>
      </c>
      <c r="S1656" s="500" t="s">
        <v>2961</v>
      </c>
      <c r="T1656" s="500" t="s">
        <v>2961</v>
      </c>
      <c r="U1656" s="500" t="s">
        <v>2961</v>
      </c>
      <c r="V1656" s="500" t="s">
        <v>2961</v>
      </c>
      <c r="W1656" s="500" t="s">
        <v>2961</v>
      </c>
      <c r="X1656" s="500" t="s">
        <v>2961</v>
      </c>
      <c r="Y1656" s="500" t="s">
        <v>2961</v>
      </c>
      <c r="Z1656" s="500" t="s">
        <v>2961</v>
      </c>
      <c r="AA1656" s="500" t="s">
        <v>2961</v>
      </c>
      <c r="AB1656" s="500" t="s">
        <v>2961</v>
      </c>
      <c r="AC1656" s="500" t="s">
        <v>2961</v>
      </c>
      <c r="AD1656" s="500" t="s">
        <v>2961</v>
      </c>
      <c r="AE1656" s="500" t="s">
        <v>2961</v>
      </c>
      <c r="AF1656" s="500" t="s">
        <v>2961</v>
      </c>
      <c r="AG1656" s="500" t="s">
        <v>2961</v>
      </c>
      <c r="AH1656" s="500" t="s">
        <v>2961</v>
      </c>
      <c r="AI1656" s="500" t="s">
        <v>2961</v>
      </c>
      <c r="AJ1656" s="500" t="s">
        <v>2961</v>
      </c>
      <c r="AK1656" s="500" t="s">
        <v>2961</v>
      </c>
      <c r="AL1656" s="500" t="s">
        <v>2961</v>
      </c>
      <c r="AM1656" s="500" t="s">
        <v>2961</v>
      </c>
      <c r="AN1656"/>
    </row>
    <row r="1657" spans="3:40" ht="13.5" customHeight="1" outlineLevel="1" x14ac:dyDescent="0.3">
      <c r="C1657" s="724" t="s">
        <v>4576</v>
      </c>
      <c r="D1657" s="725"/>
      <c r="E1657" s="490" t="s">
        <v>4577</v>
      </c>
      <c r="F1657" s="500" t="s">
        <v>2961</v>
      </c>
      <c r="G1657" s="500" t="s">
        <v>2961</v>
      </c>
      <c r="H1657" s="500" t="s">
        <v>2961</v>
      </c>
      <c r="I1657" s="500" t="s">
        <v>2961</v>
      </c>
      <c r="J1657" s="500" t="s">
        <v>2961</v>
      </c>
      <c r="K1657" s="500" t="s">
        <v>2961</v>
      </c>
      <c r="L1657" s="500" t="s">
        <v>2961</v>
      </c>
      <c r="M1657" s="500" t="s">
        <v>2961</v>
      </c>
      <c r="N1657" s="500" t="s">
        <v>2961</v>
      </c>
      <c r="O1657" s="500" t="s">
        <v>2961</v>
      </c>
      <c r="P1657" s="500" t="s">
        <v>2961</v>
      </c>
      <c r="Q1657" s="500" t="s">
        <v>2961</v>
      </c>
      <c r="R1657" s="500" t="s">
        <v>2961</v>
      </c>
      <c r="S1657" s="500" t="s">
        <v>2961</v>
      </c>
      <c r="T1657" s="500" t="s">
        <v>2961</v>
      </c>
      <c r="U1657" s="500" t="s">
        <v>2961</v>
      </c>
      <c r="V1657" s="500" t="s">
        <v>2961</v>
      </c>
      <c r="W1657" s="500" t="s">
        <v>2961</v>
      </c>
      <c r="X1657" s="500" t="s">
        <v>2961</v>
      </c>
      <c r="Y1657" s="500" t="s">
        <v>2961</v>
      </c>
      <c r="Z1657" s="500" t="s">
        <v>2961</v>
      </c>
      <c r="AA1657" s="500" t="s">
        <v>2961</v>
      </c>
      <c r="AB1657" s="500" t="s">
        <v>2961</v>
      </c>
      <c r="AC1657" s="500" t="s">
        <v>2961</v>
      </c>
      <c r="AD1657" s="500" t="s">
        <v>2961</v>
      </c>
      <c r="AE1657" s="500" t="s">
        <v>2961</v>
      </c>
      <c r="AF1657" s="500" t="s">
        <v>2961</v>
      </c>
      <c r="AG1657" s="500" t="s">
        <v>2961</v>
      </c>
      <c r="AH1657" s="500" t="s">
        <v>2961</v>
      </c>
      <c r="AI1657" s="500" t="s">
        <v>2961</v>
      </c>
      <c r="AJ1657" s="500" t="s">
        <v>2961</v>
      </c>
      <c r="AK1657" s="500" t="s">
        <v>2961</v>
      </c>
      <c r="AL1657" s="500" t="s">
        <v>2961</v>
      </c>
      <c r="AM1657" s="500" t="s">
        <v>2961</v>
      </c>
      <c r="AN1657"/>
    </row>
    <row r="1658" spans="3:40" ht="13.5" customHeight="1" outlineLevel="1" x14ac:dyDescent="0.3">
      <c r="C1658" s="724"/>
      <c r="D1658" s="725"/>
      <c r="E1658" s="490"/>
      <c r="F1658" s="500" t="s">
        <v>178</v>
      </c>
      <c r="G1658" s="500" t="s">
        <v>178</v>
      </c>
      <c r="H1658" s="500" t="s">
        <v>178</v>
      </c>
      <c r="I1658" s="500" t="s">
        <v>178</v>
      </c>
      <c r="J1658" s="500" t="s">
        <v>178</v>
      </c>
      <c r="K1658" s="500" t="s">
        <v>178</v>
      </c>
      <c r="L1658" s="500" t="s">
        <v>178</v>
      </c>
      <c r="M1658" s="500" t="s">
        <v>178</v>
      </c>
      <c r="N1658" s="500" t="s">
        <v>178</v>
      </c>
      <c r="O1658" s="500" t="s">
        <v>178</v>
      </c>
      <c r="P1658" s="500" t="s">
        <v>178</v>
      </c>
      <c r="Q1658" s="500" t="s">
        <v>178</v>
      </c>
      <c r="R1658" s="500" t="s">
        <v>178</v>
      </c>
      <c r="S1658" s="500" t="s">
        <v>178</v>
      </c>
      <c r="T1658" s="500" t="s">
        <v>178</v>
      </c>
      <c r="U1658" s="500" t="s">
        <v>178</v>
      </c>
      <c r="V1658" s="500" t="s">
        <v>178</v>
      </c>
      <c r="W1658" s="500" t="s">
        <v>178</v>
      </c>
      <c r="X1658" s="500" t="s">
        <v>178</v>
      </c>
      <c r="Y1658" s="500" t="s">
        <v>178</v>
      </c>
      <c r="Z1658" s="500" t="s">
        <v>178</v>
      </c>
      <c r="AA1658" s="500" t="s">
        <v>178</v>
      </c>
      <c r="AB1658" s="500" t="s">
        <v>178</v>
      </c>
      <c r="AC1658" s="500" t="s">
        <v>178</v>
      </c>
      <c r="AD1658" s="500" t="s">
        <v>178</v>
      </c>
      <c r="AE1658" s="500" t="s">
        <v>178</v>
      </c>
      <c r="AF1658" s="500" t="s">
        <v>178</v>
      </c>
      <c r="AG1658" s="500" t="s">
        <v>178</v>
      </c>
      <c r="AH1658" s="500" t="s">
        <v>178</v>
      </c>
      <c r="AI1658" s="500" t="s">
        <v>178</v>
      </c>
      <c r="AJ1658" s="500" t="s">
        <v>178</v>
      </c>
      <c r="AK1658" s="500" t="s">
        <v>178</v>
      </c>
      <c r="AL1658" s="500" t="s">
        <v>178</v>
      </c>
      <c r="AM1658" s="500" t="s">
        <v>178</v>
      </c>
      <c r="AN1658"/>
    </row>
    <row r="1659" spans="3:40" ht="13.5" customHeight="1" outlineLevel="1" x14ac:dyDescent="0.3">
      <c r="C1659" s="724" t="s">
        <v>4578</v>
      </c>
      <c r="D1659" s="725"/>
      <c r="E1659" s="490" t="s">
        <v>4579</v>
      </c>
      <c r="F1659" s="500" t="s">
        <v>2961</v>
      </c>
      <c r="G1659" s="500" t="s">
        <v>2961</v>
      </c>
      <c r="H1659" s="500" t="s">
        <v>2961</v>
      </c>
      <c r="I1659" s="500" t="s">
        <v>2961</v>
      </c>
      <c r="J1659" s="500" t="s">
        <v>2961</v>
      </c>
      <c r="K1659" s="500" t="s">
        <v>2961</v>
      </c>
      <c r="L1659" s="500" t="s">
        <v>2961</v>
      </c>
      <c r="M1659" s="500" t="s">
        <v>2961</v>
      </c>
      <c r="N1659" s="500" t="s">
        <v>2961</v>
      </c>
      <c r="O1659" s="500" t="s">
        <v>2961</v>
      </c>
      <c r="P1659" s="500" t="s">
        <v>2961</v>
      </c>
      <c r="Q1659" s="500" t="s">
        <v>2961</v>
      </c>
      <c r="R1659" s="500" t="s">
        <v>2961</v>
      </c>
      <c r="S1659" s="500" t="s">
        <v>2961</v>
      </c>
      <c r="T1659" s="500" t="s">
        <v>2961</v>
      </c>
      <c r="U1659" s="500" t="s">
        <v>2961</v>
      </c>
      <c r="V1659" s="500" t="s">
        <v>2961</v>
      </c>
      <c r="W1659" s="500" t="s">
        <v>2961</v>
      </c>
      <c r="X1659" s="500" t="s">
        <v>2961</v>
      </c>
      <c r="Y1659" s="500" t="s">
        <v>2961</v>
      </c>
      <c r="Z1659" s="500" t="s">
        <v>2961</v>
      </c>
      <c r="AA1659" s="500" t="s">
        <v>2961</v>
      </c>
      <c r="AB1659" s="500" t="s">
        <v>2961</v>
      </c>
      <c r="AC1659" s="500" t="s">
        <v>2961</v>
      </c>
      <c r="AD1659" s="500" t="s">
        <v>2961</v>
      </c>
      <c r="AE1659" s="500" t="s">
        <v>2961</v>
      </c>
      <c r="AF1659" s="500" t="s">
        <v>2961</v>
      </c>
      <c r="AG1659" s="500" t="s">
        <v>2961</v>
      </c>
      <c r="AH1659" s="500" t="s">
        <v>2961</v>
      </c>
      <c r="AI1659" s="500" t="s">
        <v>2961</v>
      </c>
      <c r="AJ1659" s="500" t="s">
        <v>2961</v>
      </c>
      <c r="AK1659" s="500" t="s">
        <v>2961</v>
      </c>
      <c r="AL1659" s="500" t="s">
        <v>2961</v>
      </c>
      <c r="AM1659" s="500" t="s">
        <v>2961</v>
      </c>
      <c r="AN1659"/>
    </row>
    <row r="1660" spans="3:40" ht="13.5" customHeight="1" outlineLevel="1" x14ac:dyDescent="0.3">
      <c r="C1660" s="724" t="s">
        <v>4580</v>
      </c>
      <c r="D1660" s="725"/>
      <c r="E1660" s="490" t="s">
        <v>4581</v>
      </c>
      <c r="F1660" s="500" t="s">
        <v>2961</v>
      </c>
      <c r="G1660" s="500" t="s">
        <v>2961</v>
      </c>
      <c r="H1660" s="500" t="s">
        <v>2961</v>
      </c>
      <c r="I1660" s="500" t="s">
        <v>2961</v>
      </c>
      <c r="J1660" s="500" t="s">
        <v>2961</v>
      </c>
      <c r="K1660" s="500" t="s">
        <v>2961</v>
      </c>
      <c r="L1660" s="500" t="s">
        <v>2961</v>
      </c>
      <c r="M1660" s="500" t="s">
        <v>2961</v>
      </c>
      <c r="N1660" s="500" t="s">
        <v>2961</v>
      </c>
      <c r="O1660" s="500" t="s">
        <v>2961</v>
      </c>
      <c r="P1660" s="500" t="s">
        <v>2961</v>
      </c>
      <c r="Q1660" s="500" t="s">
        <v>2961</v>
      </c>
      <c r="R1660" s="500" t="s">
        <v>2961</v>
      </c>
      <c r="S1660" s="500" t="s">
        <v>2961</v>
      </c>
      <c r="T1660" s="500" t="s">
        <v>2961</v>
      </c>
      <c r="U1660" s="500" t="s">
        <v>2961</v>
      </c>
      <c r="V1660" s="500" t="s">
        <v>2961</v>
      </c>
      <c r="W1660" s="500" t="s">
        <v>2961</v>
      </c>
      <c r="X1660" s="500" t="s">
        <v>2961</v>
      </c>
      <c r="Y1660" s="500" t="s">
        <v>2961</v>
      </c>
      <c r="Z1660" s="500" t="s">
        <v>2961</v>
      </c>
      <c r="AA1660" s="500" t="s">
        <v>2961</v>
      </c>
      <c r="AB1660" s="500" t="s">
        <v>2961</v>
      </c>
      <c r="AC1660" s="500" t="s">
        <v>2961</v>
      </c>
      <c r="AD1660" s="500" t="s">
        <v>2961</v>
      </c>
      <c r="AE1660" s="500" t="s">
        <v>2961</v>
      </c>
      <c r="AF1660" s="500" t="s">
        <v>2961</v>
      </c>
      <c r="AG1660" s="500" t="s">
        <v>2961</v>
      </c>
      <c r="AH1660" s="500" t="s">
        <v>2961</v>
      </c>
      <c r="AI1660" s="500" t="s">
        <v>2961</v>
      </c>
      <c r="AJ1660" s="500" t="s">
        <v>2961</v>
      </c>
      <c r="AK1660" s="500" t="s">
        <v>2961</v>
      </c>
      <c r="AL1660" s="500" t="s">
        <v>2961</v>
      </c>
      <c r="AM1660" s="500" t="s">
        <v>2961</v>
      </c>
      <c r="AN1660"/>
    </row>
    <row r="1661" spans="3:40" ht="13.5" customHeight="1" outlineLevel="1" x14ac:dyDescent="0.3">
      <c r="C1661" s="724" t="s">
        <v>4582</v>
      </c>
      <c r="D1661" s="725"/>
      <c r="E1661" s="490" t="s">
        <v>4583</v>
      </c>
      <c r="F1661" s="500" t="s">
        <v>2961</v>
      </c>
      <c r="G1661" s="500" t="s">
        <v>2961</v>
      </c>
      <c r="H1661" s="500" t="s">
        <v>2961</v>
      </c>
      <c r="I1661" s="500" t="s">
        <v>2961</v>
      </c>
      <c r="J1661" s="500" t="s">
        <v>2961</v>
      </c>
      <c r="K1661" s="500" t="s">
        <v>2961</v>
      </c>
      <c r="L1661" s="500" t="s">
        <v>2961</v>
      </c>
      <c r="M1661" s="500" t="s">
        <v>2961</v>
      </c>
      <c r="N1661" s="500" t="s">
        <v>2961</v>
      </c>
      <c r="O1661" s="500" t="s">
        <v>2961</v>
      </c>
      <c r="P1661" s="500" t="s">
        <v>2961</v>
      </c>
      <c r="Q1661" s="500" t="s">
        <v>2961</v>
      </c>
      <c r="R1661" s="500" t="s">
        <v>2961</v>
      </c>
      <c r="S1661" s="500" t="s">
        <v>2961</v>
      </c>
      <c r="T1661" s="500" t="s">
        <v>2961</v>
      </c>
      <c r="U1661" s="500" t="s">
        <v>2961</v>
      </c>
      <c r="V1661" s="500" t="s">
        <v>2961</v>
      </c>
      <c r="W1661" s="500" t="s">
        <v>2961</v>
      </c>
      <c r="X1661" s="500" t="s">
        <v>2961</v>
      </c>
      <c r="Y1661" s="500" t="s">
        <v>2961</v>
      </c>
      <c r="Z1661" s="500" t="s">
        <v>2961</v>
      </c>
      <c r="AA1661" s="500" t="s">
        <v>2961</v>
      </c>
      <c r="AB1661" s="500" t="s">
        <v>2961</v>
      </c>
      <c r="AC1661" s="500" t="s">
        <v>2961</v>
      </c>
      <c r="AD1661" s="500" t="s">
        <v>2961</v>
      </c>
      <c r="AE1661" s="500" t="s">
        <v>2961</v>
      </c>
      <c r="AF1661" s="500" t="s">
        <v>2961</v>
      </c>
      <c r="AG1661" s="500" t="s">
        <v>2961</v>
      </c>
      <c r="AH1661" s="500" t="s">
        <v>2961</v>
      </c>
      <c r="AI1661" s="500" t="s">
        <v>2961</v>
      </c>
      <c r="AJ1661" s="500" t="s">
        <v>2961</v>
      </c>
      <c r="AK1661" s="500" t="s">
        <v>2961</v>
      </c>
      <c r="AL1661" s="500" t="s">
        <v>2961</v>
      </c>
      <c r="AM1661" s="500" t="s">
        <v>2961</v>
      </c>
      <c r="AN1661"/>
    </row>
    <row r="1662" spans="3:40" ht="13.5" customHeight="1" outlineLevel="1" x14ac:dyDescent="0.3">
      <c r="C1662" s="724" t="s">
        <v>4584</v>
      </c>
      <c r="D1662" s="725"/>
      <c r="E1662" s="490" t="s">
        <v>4585</v>
      </c>
      <c r="F1662" s="500" t="s">
        <v>2961</v>
      </c>
      <c r="G1662" s="500" t="s">
        <v>2961</v>
      </c>
      <c r="H1662" s="500" t="s">
        <v>2961</v>
      </c>
      <c r="I1662" s="500" t="s">
        <v>2961</v>
      </c>
      <c r="J1662" s="500" t="s">
        <v>2961</v>
      </c>
      <c r="K1662" s="500" t="s">
        <v>2961</v>
      </c>
      <c r="L1662" s="500" t="s">
        <v>2961</v>
      </c>
      <c r="M1662" s="500" t="s">
        <v>2961</v>
      </c>
      <c r="N1662" s="500" t="s">
        <v>2961</v>
      </c>
      <c r="O1662" s="500" t="s">
        <v>2961</v>
      </c>
      <c r="P1662" s="500" t="s">
        <v>2961</v>
      </c>
      <c r="Q1662" s="500" t="s">
        <v>2961</v>
      </c>
      <c r="R1662" s="500" t="s">
        <v>2961</v>
      </c>
      <c r="S1662" s="500" t="s">
        <v>2961</v>
      </c>
      <c r="T1662" s="500" t="s">
        <v>2961</v>
      </c>
      <c r="U1662" s="500" t="s">
        <v>2961</v>
      </c>
      <c r="V1662" s="500" t="s">
        <v>2961</v>
      </c>
      <c r="W1662" s="500" t="s">
        <v>2961</v>
      </c>
      <c r="X1662" s="500" t="s">
        <v>2961</v>
      </c>
      <c r="Y1662" s="500" t="s">
        <v>2961</v>
      </c>
      <c r="Z1662" s="500" t="s">
        <v>2961</v>
      </c>
      <c r="AA1662" s="500" t="s">
        <v>2961</v>
      </c>
      <c r="AB1662" s="500" t="s">
        <v>2961</v>
      </c>
      <c r="AC1662" s="500" t="s">
        <v>2961</v>
      </c>
      <c r="AD1662" s="500" t="s">
        <v>2961</v>
      </c>
      <c r="AE1662" s="500" t="s">
        <v>2961</v>
      </c>
      <c r="AF1662" s="500" t="s">
        <v>2961</v>
      </c>
      <c r="AG1662" s="500" t="s">
        <v>2961</v>
      </c>
      <c r="AH1662" s="500" t="s">
        <v>2961</v>
      </c>
      <c r="AI1662" s="500" t="s">
        <v>2961</v>
      </c>
      <c r="AJ1662" s="500" t="s">
        <v>2961</v>
      </c>
      <c r="AK1662" s="500" t="s">
        <v>2961</v>
      </c>
      <c r="AL1662" s="500" t="s">
        <v>2961</v>
      </c>
      <c r="AM1662" s="500" t="s">
        <v>2961</v>
      </c>
      <c r="AN1662"/>
    </row>
    <row r="1663" spans="3:40" ht="13.5" customHeight="1" outlineLevel="1" x14ac:dyDescent="0.3">
      <c r="C1663" s="724"/>
      <c r="D1663" s="725"/>
      <c r="E1663" s="490" t="s">
        <v>178</v>
      </c>
      <c r="F1663" s="500" t="s">
        <v>178</v>
      </c>
      <c r="G1663" s="500" t="s">
        <v>178</v>
      </c>
      <c r="H1663" s="500" t="s">
        <v>178</v>
      </c>
      <c r="I1663" s="500" t="s">
        <v>178</v>
      </c>
      <c r="J1663" s="500" t="s">
        <v>178</v>
      </c>
      <c r="K1663" s="500" t="s">
        <v>178</v>
      </c>
      <c r="L1663" s="500" t="s">
        <v>178</v>
      </c>
      <c r="M1663" s="500" t="s">
        <v>178</v>
      </c>
      <c r="N1663" s="500" t="s">
        <v>178</v>
      </c>
      <c r="O1663" s="500" t="s">
        <v>178</v>
      </c>
      <c r="P1663" s="500" t="s">
        <v>178</v>
      </c>
      <c r="Q1663" s="500" t="s">
        <v>178</v>
      </c>
      <c r="R1663" s="500" t="s">
        <v>178</v>
      </c>
      <c r="S1663" s="500" t="s">
        <v>178</v>
      </c>
      <c r="T1663" s="500" t="s">
        <v>178</v>
      </c>
      <c r="U1663" s="500" t="s">
        <v>178</v>
      </c>
      <c r="V1663" s="500" t="s">
        <v>178</v>
      </c>
      <c r="W1663" s="500" t="s">
        <v>178</v>
      </c>
      <c r="X1663" s="500" t="s">
        <v>178</v>
      </c>
      <c r="Y1663" s="500" t="s">
        <v>178</v>
      </c>
      <c r="Z1663" s="500" t="s">
        <v>178</v>
      </c>
      <c r="AA1663" s="500" t="s">
        <v>178</v>
      </c>
      <c r="AB1663" s="500" t="s">
        <v>178</v>
      </c>
      <c r="AC1663" s="500" t="s">
        <v>178</v>
      </c>
      <c r="AD1663" s="500" t="s">
        <v>178</v>
      </c>
      <c r="AE1663" s="500" t="s">
        <v>178</v>
      </c>
      <c r="AF1663" s="500" t="s">
        <v>178</v>
      </c>
      <c r="AG1663" s="500" t="s">
        <v>178</v>
      </c>
      <c r="AH1663" s="500" t="s">
        <v>178</v>
      </c>
      <c r="AI1663" s="500" t="s">
        <v>178</v>
      </c>
      <c r="AJ1663" s="500" t="s">
        <v>178</v>
      </c>
      <c r="AK1663" s="500" t="s">
        <v>178</v>
      </c>
      <c r="AL1663" s="500" t="s">
        <v>178</v>
      </c>
      <c r="AM1663" s="500" t="s">
        <v>178</v>
      </c>
      <c r="AN1663"/>
    </row>
    <row r="1664" spans="3:40" ht="13.5" customHeight="1" outlineLevel="1" x14ac:dyDescent="0.3">
      <c r="C1664" s="724" t="s">
        <v>4586</v>
      </c>
      <c r="D1664" s="725"/>
      <c r="E1664" s="490" t="s">
        <v>4587</v>
      </c>
      <c r="F1664" s="500" t="s">
        <v>2961</v>
      </c>
      <c r="G1664" s="500" t="s">
        <v>2961</v>
      </c>
      <c r="H1664" s="500" t="s">
        <v>2961</v>
      </c>
      <c r="I1664" s="500" t="s">
        <v>2961</v>
      </c>
      <c r="J1664" s="500" t="s">
        <v>2961</v>
      </c>
      <c r="K1664" s="500" t="s">
        <v>2961</v>
      </c>
      <c r="L1664" s="500" t="s">
        <v>2961</v>
      </c>
      <c r="M1664" s="500" t="s">
        <v>2961</v>
      </c>
      <c r="N1664" s="500" t="s">
        <v>2961</v>
      </c>
      <c r="O1664" s="500" t="s">
        <v>2961</v>
      </c>
      <c r="P1664" s="500" t="s">
        <v>2961</v>
      </c>
      <c r="Q1664" s="500" t="s">
        <v>2961</v>
      </c>
      <c r="R1664" s="500" t="s">
        <v>2961</v>
      </c>
      <c r="S1664" s="500" t="s">
        <v>2961</v>
      </c>
      <c r="T1664" s="500" t="s">
        <v>2961</v>
      </c>
      <c r="U1664" s="500" t="s">
        <v>2961</v>
      </c>
      <c r="V1664" s="500" t="s">
        <v>2961</v>
      </c>
      <c r="W1664" s="500" t="s">
        <v>2961</v>
      </c>
      <c r="X1664" s="500" t="s">
        <v>2961</v>
      </c>
      <c r="Y1664" s="500" t="s">
        <v>2961</v>
      </c>
      <c r="Z1664" s="500" t="s">
        <v>2961</v>
      </c>
      <c r="AA1664" s="500" t="s">
        <v>2961</v>
      </c>
      <c r="AB1664" s="500" t="s">
        <v>2961</v>
      </c>
      <c r="AC1664" s="500" t="s">
        <v>2961</v>
      </c>
      <c r="AD1664" s="500" t="s">
        <v>2961</v>
      </c>
      <c r="AE1664" s="500" t="s">
        <v>2961</v>
      </c>
      <c r="AF1664" s="500" t="s">
        <v>2961</v>
      </c>
      <c r="AG1664" s="500" t="s">
        <v>2961</v>
      </c>
      <c r="AH1664" s="500" t="s">
        <v>2961</v>
      </c>
      <c r="AI1664" s="500" t="s">
        <v>2961</v>
      </c>
      <c r="AJ1664" s="500" t="s">
        <v>2961</v>
      </c>
      <c r="AK1664" s="500" t="s">
        <v>2961</v>
      </c>
      <c r="AL1664" s="500" t="s">
        <v>2961</v>
      </c>
      <c r="AM1664" s="500" t="s">
        <v>2961</v>
      </c>
      <c r="AN1664"/>
    </row>
    <row r="1665" spans="3:40" ht="13.5" customHeight="1" outlineLevel="1" x14ac:dyDescent="0.3">
      <c r="C1665" s="724" t="s">
        <v>4588</v>
      </c>
      <c r="D1665" s="725"/>
      <c r="E1665" s="490" t="s">
        <v>4589</v>
      </c>
      <c r="F1665" s="500" t="s">
        <v>2961</v>
      </c>
      <c r="G1665" s="500" t="s">
        <v>2961</v>
      </c>
      <c r="H1665" s="500" t="s">
        <v>2961</v>
      </c>
      <c r="I1665" s="500" t="s">
        <v>2961</v>
      </c>
      <c r="J1665" s="500" t="s">
        <v>2961</v>
      </c>
      <c r="K1665" s="500" t="s">
        <v>2961</v>
      </c>
      <c r="L1665" s="500" t="s">
        <v>2961</v>
      </c>
      <c r="M1665" s="500" t="s">
        <v>2961</v>
      </c>
      <c r="N1665" s="500" t="s">
        <v>2961</v>
      </c>
      <c r="O1665" s="500" t="s">
        <v>2961</v>
      </c>
      <c r="P1665" s="500" t="s">
        <v>2961</v>
      </c>
      <c r="Q1665" s="500" t="s">
        <v>2961</v>
      </c>
      <c r="R1665" s="500" t="s">
        <v>2961</v>
      </c>
      <c r="S1665" s="500" t="s">
        <v>2961</v>
      </c>
      <c r="T1665" s="500" t="s">
        <v>2961</v>
      </c>
      <c r="U1665" s="500" t="s">
        <v>2961</v>
      </c>
      <c r="V1665" s="500" t="s">
        <v>2961</v>
      </c>
      <c r="W1665" s="500" t="s">
        <v>2961</v>
      </c>
      <c r="X1665" s="500" t="s">
        <v>2961</v>
      </c>
      <c r="Y1665" s="500" t="s">
        <v>2961</v>
      </c>
      <c r="Z1665" s="500" t="s">
        <v>2961</v>
      </c>
      <c r="AA1665" s="500" t="s">
        <v>2961</v>
      </c>
      <c r="AB1665" s="500" t="s">
        <v>2961</v>
      </c>
      <c r="AC1665" s="500" t="s">
        <v>2961</v>
      </c>
      <c r="AD1665" s="500" t="s">
        <v>2961</v>
      </c>
      <c r="AE1665" s="500" t="s">
        <v>2961</v>
      </c>
      <c r="AF1665" s="500" t="s">
        <v>2961</v>
      </c>
      <c r="AG1665" s="500" t="s">
        <v>2961</v>
      </c>
      <c r="AH1665" s="500" t="s">
        <v>2961</v>
      </c>
      <c r="AI1665" s="500" t="s">
        <v>2961</v>
      </c>
      <c r="AJ1665" s="500" t="s">
        <v>2961</v>
      </c>
      <c r="AK1665" s="500" t="s">
        <v>2961</v>
      </c>
      <c r="AL1665" s="500" t="s">
        <v>2961</v>
      </c>
      <c r="AM1665" s="500" t="s">
        <v>2961</v>
      </c>
      <c r="AN1665"/>
    </row>
    <row r="1666" spans="3:40" ht="13.5" customHeight="1" outlineLevel="1" x14ac:dyDescent="0.3">
      <c r="C1666" s="724" t="s">
        <v>4590</v>
      </c>
      <c r="D1666" s="725"/>
      <c r="E1666" s="490" t="s">
        <v>4591</v>
      </c>
      <c r="F1666" s="500" t="s">
        <v>2961</v>
      </c>
      <c r="G1666" s="500" t="s">
        <v>2961</v>
      </c>
      <c r="H1666" s="500" t="s">
        <v>2961</v>
      </c>
      <c r="I1666" s="500" t="s">
        <v>2961</v>
      </c>
      <c r="J1666" s="500" t="s">
        <v>2961</v>
      </c>
      <c r="K1666" s="500" t="s">
        <v>2961</v>
      </c>
      <c r="L1666" s="500" t="s">
        <v>2961</v>
      </c>
      <c r="M1666" s="500" t="s">
        <v>2961</v>
      </c>
      <c r="N1666" s="500" t="s">
        <v>2961</v>
      </c>
      <c r="O1666" s="500" t="s">
        <v>2961</v>
      </c>
      <c r="P1666" s="500" t="s">
        <v>2961</v>
      </c>
      <c r="Q1666" s="500" t="s">
        <v>2961</v>
      </c>
      <c r="R1666" s="500" t="s">
        <v>2961</v>
      </c>
      <c r="S1666" s="500" t="s">
        <v>2961</v>
      </c>
      <c r="T1666" s="500" t="s">
        <v>2961</v>
      </c>
      <c r="U1666" s="500" t="s">
        <v>2961</v>
      </c>
      <c r="V1666" s="500" t="s">
        <v>2961</v>
      </c>
      <c r="W1666" s="500" t="s">
        <v>2961</v>
      </c>
      <c r="X1666" s="500" t="s">
        <v>2961</v>
      </c>
      <c r="Y1666" s="500" t="s">
        <v>2961</v>
      </c>
      <c r="Z1666" s="500" t="s">
        <v>2961</v>
      </c>
      <c r="AA1666" s="500" t="s">
        <v>2961</v>
      </c>
      <c r="AB1666" s="500" t="s">
        <v>2961</v>
      </c>
      <c r="AC1666" s="500" t="s">
        <v>2961</v>
      </c>
      <c r="AD1666" s="500" t="s">
        <v>2961</v>
      </c>
      <c r="AE1666" s="500" t="s">
        <v>2961</v>
      </c>
      <c r="AF1666" s="500" t="s">
        <v>2961</v>
      </c>
      <c r="AG1666" s="500" t="s">
        <v>2961</v>
      </c>
      <c r="AH1666" s="500" t="s">
        <v>2961</v>
      </c>
      <c r="AI1666" s="500" t="s">
        <v>2961</v>
      </c>
      <c r="AJ1666" s="500" t="s">
        <v>2961</v>
      </c>
      <c r="AK1666" s="500" t="s">
        <v>2961</v>
      </c>
      <c r="AL1666" s="500" t="s">
        <v>2961</v>
      </c>
      <c r="AM1666" s="500" t="s">
        <v>2961</v>
      </c>
      <c r="AN1666"/>
    </row>
    <row r="1667" spans="3:40" ht="13.5" customHeight="1" outlineLevel="1" x14ac:dyDescent="0.3">
      <c r="C1667" s="724" t="s">
        <v>4592</v>
      </c>
      <c r="D1667" s="725"/>
      <c r="E1667" s="490" t="s">
        <v>4593</v>
      </c>
      <c r="F1667" s="500" t="s">
        <v>2961</v>
      </c>
      <c r="G1667" s="500" t="s">
        <v>2961</v>
      </c>
      <c r="H1667" s="500" t="s">
        <v>2961</v>
      </c>
      <c r="I1667" s="500" t="s">
        <v>2961</v>
      </c>
      <c r="J1667" s="500" t="s">
        <v>2961</v>
      </c>
      <c r="K1667" s="500" t="s">
        <v>2961</v>
      </c>
      <c r="L1667" s="500" t="s">
        <v>2961</v>
      </c>
      <c r="M1667" s="500" t="s">
        <v>2961</v>
      </c>
      <c r="N1667" s="500" t="s">
        <v>2961</v>
      </c>
      <c r="O1667" s="500" t="s">
        <v>2961</v>
      </c>
      <c r="P1667" s="500" t="s">
        <v>2961</v>
      </c>
      <c r="Q1667" s="500" t="s">
        <v>2961</v>
      </c>
      <c r="R1667" s="500" t="s">
        <v>2961</v>
      </c>
      <c r="S1667" s="500" t="s">
        <v>2961</v>
      </c>
      <c r="T1667" s="500" t="s">
        <v>2961</v>
      </c>
      <c r="U1667" s="500" t="s">
        <v>2961</v>
      </c>
      <c r="V1667" s="500" t="s">
        <v>2961</v>
      </c>
      <c r="W1667" s="500" t="s">
        <v>2961</v>
      </c>
      <c r="X1667" s="500" t="s">
        <v>2961</v>
      </c>
      <c r="Y1667" s="500" t="s">
        <v>2961</v>
      </c>
      <c r="Z1667" s="500" t="s">
        <v>2961</v>
      </c>
      <c r="AA1667" s="500" t="s">
        <v>2961</v>
      </c>
      <c r="AB1667" s="500" t="s">
        <v>2961</v>
      </c>
      <c r="AC1667" s="500" t="s">
        <v>2961</v>
      </c>
      <c r="AD1667" s="500" t="s">
        <v>2961</v>
      </c>
      <c r="AE1667" s="500" t="s">
        <v>2961</v>
      </c>
      <c r="AF1667" s="500" t="s">
        <v>2961</v>
      </c>
      <c r="AG1667" s="500" t="s">
        <v>2961</v>
      </c>
      <c r="AH1667" s="500" t="s">
        <v>2961</v>
      </c>
      <c r="AI1667" s="500" t="s">
        <v>2961</v>
      </c>
      <c r="AJ1667" s="500" t="s">
        <v>2961</v>
      </c>
      <c r="AK1667" s="500" t="s">
        <v>2961</v>
      </c>
      <c r="AL1667" s="500" t="s">
        <v>2961</v>
      </c>
      <c r="AM1667" s="500" t="s">
        <v>2961</v>
      </c>
      <c r="AN1667"/>
    </row>
    <row r="1668" spans="3:40" ht="13.5" customHeight="1" outlineLevel="1" x14ac:dyDescent="0.3">
      <c r="C1668" s="724"/>
      <c r="D1668" s="725"/>
      <c r="E1668" s="490" t="s">
        <v>178</v>
      </c>
      <c r="F1668" s="500" t="s">
        <v>178</v>
      </c>
      <c r="G1668" s="500" t="s">
        <v>178</v>
      </c>
      <c r="H1668" s="500" t="s">
        <v>178</v>
      </c>
      <c r="I1668" s="500" t="s">
        <v>178</v>
      </c>
      <c r="J1668" s="500" t="s">
        <v>178</v>
      </c>
      <c r="K1668" s="500" t="s">
        <v>178</v>
      </c>
      <c r="L1668" s="500" t="s">
        <v>178</v>
      </c>
      <c r="M1668" s="500" t="s">
        <v>178</v>
      </c>
      <c r="N1668" s="500" t="s">
        <v>178</v>
      </c>
      <c r="O1668" s="500" t="s">
        <v>178</v>
      </c>
      <c r="P1668" s="500" t="s">
        <v>178</v>
      </c>
      <c r="Q1668" s="500" t="s">
        <v>178</v>
      </c>
      <c r="R1668" s="500" t="s">
        <v>178</v>
      </c>
      <c r="S1668" s="500" t="s">
        <v>178</v>
      </c>
      <c r="T1668" s="500" t="s">
        <v>178</v>
      </c>
      <c r="U1668" s="500" t="s">
        <v>178</v>
      </c>
      <c r="V1668" s="500" t="s">
        <v>178</v>
      </c>
      <c r="W1668" s="500" t="s">
        <v>178</v>
      </c>
      <c r="X1668" s="500" t="s">
        <v>178</v>
      </c>
      <c r="Y1668" s="500" t="s">
        <v>178</v>
      </c>
      <c r="Z1668" s="500" t="s">
        <v>178</v>
      </c>
      <c r="AA1668" s="500" t="s">
        <v>178</v>
      </c>
      <c r="AB1668" s="500" t="s">
        <v>178</v>
      </c>
      <c r="AC1668" s="500" t="s">
        <v>178</v>
      </c>
      <c r="AD1668" s="500" t="s">
        <v>178</v>
      </c>
      <c r="AE1668" s="500" t="s">
        <v>178</v>
      </c>
      <c r="AF1668" s="500" t="s">
        <v>178</v>
      </c>
      <c r="AG1668" s="500" t="s">
        <v>178</v>
      </c>
      <c r="AH1668" s="500" t="s">
        <v>178</v>
      </c>
      <c r="AI1668" s="500" t="s">
        <v>178</v>
      </c>
      <c r="AJ1668" s="500" t="s">
        <v>178</v>
      </c>
      <c r="AK1668" s="500" t="s">
        <v>178</v>
      </c>
      <c r="AL1668" s="500" t="s">
        <v>178</v>
      </c>
      <c r="AM1668" s="500" t="s">
        <v>178</v>
      </c>
      <c r="AN1668"/>
    </row>
    <row r="1669" spans="3:40" ht="13.5" customHeight="1" outlineLevel="1" x14ac:dyDescent="0.3">
      <c r="C1669" s="724" t="s">
        <v>52</v>
      </c>
      <c r="D1669" s="725"/>
      <c r="E1669" s="490" t="s">
        <v>4594</v>
      </c>
      <c r="F1669" s="500" t="s">
        <v>2961</v>
      </c>
      <c r="G1669" s="500" t="s">
        <v>2961</v>
      </c>
      <c r="H1669" s="500" t="s">
        <v>2961</v>
      </c>
      <c r="I1669" s="500" t="s">
        <v>2961</v>
      </c>
      <c r="J1669" s="500" t="s">
        <v>2961</v>
      </c>
      <c r="K1669" s="500" t="s">
        <v>2961</v>
      </c>
      <c r="L1669" s="500" t="s">
        <v>2961</v>
      </c>
      <c r="M1669" s="500" t="s">
        <v>2961</v>
      </c>
      <c r="N1669" s="500" t="s">
        <v>2961</v>
      </c>
      <c r="O1669" s="500" t="s">
        <v>2961</v>
      </c>
      <c r="P1669" s="500" t="s">
        <v>2961</v>
      </c>
      <c r="Q1669" s="500" t="s">
        <v>2961</v>
      </c>
      <c r="R1669" s="500" t="s">
        <v>2961</v>
      </c>
      <c r="S1669" s="500" t="s">
        <v>2961</v>
      </c>
      <c r="T1669" s="500" t="s">
        <v>2961</v>
      </c>
      <c r="U1669" s="500" t="s">
        <v>2961</v>
      </c>
      <c r="V1669" s="500" t="s">
        <v>2961</v>
      </c>
      <c r="W1669" s="500" t="s">
        <v>2961</v>
      </c>
      <c r="X1669" s="500" t="s">
        <v>2961</v>
      </c>
      <c r="Y1669" s="500" t="s">
        <v>2961</v>
      </c>
      <c r="Z1669" s="500" t="s">
        <v>2961</v>
      </c>
      <c r="AA1669" s="500" t="s">
        <v>2961</v>
      </c>
      <c r="AB1669" s="500" t="s">
        <v>2961</v>
      </c>
      <c r="AC1669" s="500" t="s">
        <v>2961</v>
      </c>
      <c r="AD1669" s="500" t="s">
        <v>2961</v>
      </c>
      <c r="AE1669" s="500" t="s">
        <v>2961</v>
      </c>
      <c r="AF1669" s="500" t="s">
        <v>2961</v>
      </c>
      <c r="AG1669" s="500" t="s">
        <v>2961</v>
      </c>
      <c r="AH1669" s="500" t="s">
        <v>2961</v>
      </c>
      <c r="AI1669" s="500" t="s">
        <v>2961</v>
      </c>
      <c r="AJ1669" s="500" t="s">
        <v>2961</v>
      </c>
      <c r="AK1669" s="500" t="s">
        <v>2961</v>
      </c>
      <c r="AL1669" s="500" t="s">
        <v>2961</v>
      </c>
      <c r="AM1669" s="500" t="s">
        <v>2961</v>
      </c>
      <c r="AN1669"/>
    </row>
    <row r="1670" spans="3:40" ht="13.5" customHeight="1" outlineLevel="1" x14ac:dyDescent="0.3">
      <c r="C1670" s="724" t="s">
        <v>298</v>
      </c>
      <c r="D1670" s="725"/>
      <c r="E1670" s="490" t="s">
        <v>4595</v>
      </c>
      <c r="F1670" s="500" t="s">
        <v>2961</v>
      </c>
      <c r="G1670" s="500" t="s">
        <v>2961</v>
      </c>
      <c r="H1670" s="500" t="s">
        <v>2961</v>
      </c>
      <c r="I1670" s="500" t="s">
        <v>2961</v>
      </c>
      <c r="J1670" s="500" t="s">
        <v>2961</v>
      </c>
      <c r="K1670" s="500" t="s">
        <v>2961</v>
      </c>
      <c r="L1670" s="500" t="s">
        <v>2961</v>
      </c>
      <c r="M1670" s="500" t="s">
        <v>2961</v>
      </c>
      <c r="N1670" s="500" t="s">
        <v>2961</v>
      </c>
      <c r="O1670" s="500" t="s">
        <v>2961</v>
      </c>
      <c r="P1670" s="500" t="s">
        <v>2961</v>
      </c>
      <c r="Q1670" s="500" t="s">
        <v>2961</v>
      </c>
      <c r="R1670" s="500" t="s">
        <v>2961</v>
      </c>
      <c r="S1670" s="500" t="s">
        <v>2961</v>
      </c>
      <c r="T1670" s="500" t="s">
        <v>2961</v>
      </c>
      <c r="U1670" s="500" t="s">
        <v>2961</v>
      </c>
      <c r="V1670" s="500" t="s">
        <v>2961</v>
      </c>
      <c r="W1670" s="500" t="s">
        <v>2961</v>
      </c>
      <c r="X1670" s="500" t="s">
        <v>2961</v>
      </c>
      <c r="Y1670" s="500" t="s">
        <v>2961</v>
      </c>
      <c r="Z1670" s="500" t="s">
        <v>2961</v>
      </c>
      <c r="AA1670" s="500" t="s">
        <v>2961</v>
      </c>
      <c r="AB1670" s="500" t="s">
        <v>2961</v>
      </c>
      <c r="AC1670" s="500" t="s">
        <v>2961</v>
      </c>
      <c r="AD1670" s="500" t="s">
        <v>2961</v>
      </c>
      <c r="AE1670" s="500" t="s">
        <v>2961</v>
      </c>
      <c r="AF1670" s="500" t="s">
        <v>2961</v>
      </c>
      <c r="AG1670" s="500" t="s">
        <v>2961</v>
      </c>
      <c r="AH1670" s="500" t="s">
        <v>2961</v>
      </c>
      <c r="AI1670" s="500" t="s">
        <v>2961</v>
      </c>
      <c r="AJ1670" s="500" t="s">
        <v>2961</v>
      </c>
      <c r="AK1670" s="500" t="s">
        <v>2961</v>
      </c>
      <c r="AL1670" s="500" t="s">
        <v>2961</v>
      </c>
      <c r="AM1670" s="500" t="s">
        <v>2961</v>
      </c>
      <c r="AN1670"/>
    </row>
    <row r="1671" spans="3:40" ht="13.5" customHeight="1" outlineLevel="1" x14ac:dyDescent="0.3">
      <c r="C1671" s="724" t="s">
        <v>299</v>
      </c>
      <c r="D1671" s="725"/>
      <c r="E1671" s="490" t="s">
        <v>4596</v>
      </c>
      <c r="F1671" s="500" t="s">
        <v>2961</v>
      </c>
      <c r="G1671" s="500" t="s">
        <v>2961</v>
      </c>
      <c r="H1671" s="500" t="s">
        <v>2961</v>
      </c>
      <c r="I1671" s="500" t="s">
        <v>2961</v>
      </c>
      <c r="J1671" s="500" t="s">
        <v>2961</v>
      </c>
      <c r="K1671" s="500" t="s">
        <v>2961</v>
      </c>
      <c r="L1671" s="500" t="s">
        <v>2961</v>
      </c>
      <c r="M1671" s="500" t="s">
        <v>2961</v>
      </c>
      <c r="N1671" s="500" t="s">
        <v>2961</v>
      </c>
      <c r="O1671" s="500" t="s">
        <v>2961</v>
      </c>
      <c r="P1671" s="500" t="s">
        <v>2961</v>
      </c>
      <c r="Q1671" s="500" t="s">
        <v>2961</v>
      </c>
      <c r="R1671" s="500" t="s">
        <v>2961</v>
      </c>
      <c r="S1671" s="500" t="s">
        <v>2961</v>
      </c>
      <c r="T1671" s="500" t="s">
        <v>2961</v>
      </c>
      <c r="U1671" s="500" t="s">
        <v>2961</v>
      </c>
      <c r="V1671" s="500" t="s">
        <v>2961</v>
      </c>
      <c r="W1671" s="500" t="s">
        <v>2961</v>
      </c>
      <c r="X1671" s="500" t="s">
        <v>2961</v>
      </c>
      <c r="Y1671" s="500" t="s">
        <v>2961</v>
      </c>
      <c r="Z1671" s="500" t="s">
        <v>2961</v>
      </c>
      <c r="AA1671" s="500" t="s">
        <v>2961</v>
      </c>
      <c r="AB1671" s="500" t="s">
        <v>2961</v>
      </c>
      <c r="AC1671" s="500" t="s">
        <v>2961</v>
      </c>
      <c r="AD1671" s="500" t="s">
        <v>2961</v>
      </c>
      <c r="AE1671" s="500" t="s">
        <v>2961</v>
      </c>
      <c r="AF1671" s="500" t="s">
        <v>2961</v>
      </c>
      <c r="AG1671" s="500" t="s">
        <v>2961</v>
      </c>
      <c r="AH1671" s="500" t="s">
        <v>2961</v>
      </c>
      <c r="AI1671" s="500" t="s">
        <v>2961</v>
      </c>
      <c r="AJ1671" s="500" t="s">
        <v>2961</v>
      </c>
      <c r="AK1671" s="500" t="s">
        <v>2961</v>
      </c>
      <c r="AL1671" s="500" t="s">
        <v>2961</v>
      </c>
      <c r="AM1671" s="500" t="s">
        <v>2961</v>
      </c>
      <c r="AN1671"/>
    </row>
    <row r="1672" spans="3:40" ht="13.5" customHeight="1" outlineLevel="1" x14ac:dyDescent="0.3">
      <c r="C1672" s="724" t="s">
        <v>300</v>
      </c>
      <c r="D1672" s="725"/>
      <c r="E1672" s="490" t="s">
        <v>4597</v>
      </c>
      <c r="F1672" s="500" t="s">
        <v>2961</v>
      </c>
      <c r="G1672" s="500" t="s">
        <v>2961</v>
      </c>
      <c r="H1672" s="500" t="s">
        <v>2961</v>
      </c>
      <c r="I1672" s="500" t="s">
        <v>2961</v>
      </c>
      <c r="J1672" s="500" t="s">
        <v>2961</v>
      </c>
      <c r="K1672" s="500" t="s">
        <v>2961</v>
      </c>
      <c r="L1672" s="500" t="s">
        <v>2961</v>
      </c>
      <c r="M1672" s="500" t="s">
        <v>2961</v>
      </c>
      <c r="N1672" s="500" t="s">
        <v>2961</v>
      </c>
      <c r="O1672" s="500" t="s">
        <v>2961</v>
      </c>
      <c r="P1672" s="500" t="s">
        <v>2961</v>
      </c>
      <c r="Q1672" s="500" t="s">
        <v>2961</v>
      </c>
      <c r="R1672" s="500" t="s">
        <v>2961</v>
      </c>
      <c r="S1672" s="500" t="s">
        <v>2961</v>
      </c>
      <c r="T1672" s="500" t="s">
        <v>2961</v>
      </c>
      <c r="U1672" s="500" t="s">
        <v>2961</v>
      </c>
      <c r="V1672" s="500" t="s">
        <v>2961</v>
      </c>
      <c r="W1672" s="500" t="s">
        <v>2961</v>
      </c>
      <c r="X1672" s="500" t="s">
        <v>2961</v>
      </c>
      <c r="Y1672" s="500" t="s">
        <v>2961</v>
      </c>
      <c r="Z1672" s="500" t="s">
        <v>2961</v>
      </c>
      <c r="AA1672" s="500" t="s">
        <v>2961</v>
      </c>
      <c r="AB1672" s="500" t="s">
        <v>2961</v>
      </c>
      <c r="AC1672" s="500" t="s">
        <v>2961</v>
      </c>
      <c r="AD1672" s="500" t="s">
        <v>2961</v>
      </c>
      <c r="AE1672" s="500" t="s">
        <v>2961</v>
      </c>
      <c r="AF1672" s="500" t="s">
        <v>2961</v>
      </c>
      <c r="AG1672" s="500" t="s">
        <v>2961</v>
      </c>
      <c r="AH1672" s="500" t="s">
        <v>2961</v>
      </c>
      <c r="AI1672" s="500" t="s">
        <v>2961</v>
      </c>
      <c r="AJ1672" s="500" t="s">
        <v>2961</v>
      </c>
      <c r="AK1672" s="500" t="s">
        <v>2961</v>
      </c>
      <c r="AL1672" s="500" t="s">
        <v>2961</v>
      </c>
      <c r="AM1672" s="500" t="s">
        <v>2961</v>
      </c>
      <c r="AN1672"/>
    </row>
    <row r="1673" spans="3:40" ht="13.5" customHeight="1" outlineLevel="1" x14ac:dyDescent="0.3">
      <c r="C1673" s="724" t="s">
        <v>301</v>
      </c>
      <c r="D1673" s="725"/>
      <c r="E1673" s="490" t="s">
        <v>4598</v>
      </c>
      <c r="F1673" s="500" t="s">
        <v>2961</v>
      </c>
      <c r="G1673" s="500" t="s">
        <v>2961</v>
      </c>
      <c r="H1673" s="500" t="s">
        <v>2961</v>
      </c>
      <c r="I1673" s="500" t="s">
        <v>2961</v>
      </c>
      <c r="J1673" s="500" t="s">
        <v>2961</v>
      </c>
      <c r="K1673" s="500" t="s">
        <v>2961</v>
      </c>
      <c r="L1673" s="500" t="s">
        <v>2961</v>
      </c>
      <c r="M1673" s="500" t="s">
        <v>2961</v>
      </c>
      <c r="N1673" s="500" t="s">
        <v>2961</v>
      </c>
      <c r="O1673" s="500" t="s">
        <v>2961</v>
      </c>
      <c r="P1673" s="500" t="s">
        <v>2961</v>
      </c>
      <c r="Q1673" s="500" t="s">
        <v>2961</v>
      </c>
      <c r="R1673" s="500" t="s">
        <v>2961</v>
      </c>
      <c r="S1673" s="500" t="s">
        <v>2961</v>
      </c>
      <c r="T1673" s="500" t="s">
        <v>2961</v>
      </c>
      <c r="U1673" s="500" t="s">
        <v>2961</v>
      </c>
      <c r="V1673" s="500" t="s">
        <v>2961</v>
      </c>
      <c r="W1673" s="500" t="s">
        <v>2961</v>
      </c>
      <c r="X1673" s="500" t="s">
        <v>2961</v>
      </c>
      <c r="Y1673" s="500" t="s">
        <v>2961</v>
      </c>
      <c r="Z1673" s="500" t="s">
        <v>2961</v>
      </c>
      <c r="AA1673" s="500" t="s">
        <v>2961</v>
      </c>
      <c r="AB1673" s="500" t="s">
        <v>2961</v>
      </c>
      <c r="AC1673" s="500" t="s">
        <v>2961</v>
      </c>
      <c r="AD1673" s="500" t="s">
        <v>2961</v>
      </c>
      <c r="AE1673" s="500" t="s">
        <v>2961</v>
      </c>
      <c r="AF1673" s="500" t="s">
        <v>2961</v>
      </c>
      <c r="AG1673" s="500" t="s">
        <v>2961</v>
      </c>
      <c r="AH1673" s="500" t="s">
        <v>2961</v>
      </c>
      <c r="AI1673" s="500" t="s">
        <v>2961</v>
      </c>
      <c r="AJ1673" s="500" t="s">
        <v>2961</v>
      </c>
      <c r="AK1673" s="500" t="s">
        <v>2961</v>
      </c>
      <c r="AL1673" s="500" t="s">
        <v>2961</v>
      </c>
      <c r="AM1673" s="500" t="s">
        <v>2961</v>
      </c>
      <c r="AN1673"/>
    </row>
    <row r="1674" spans="3:40" ht="13.5" customHeight="1" outlineLevel="1" x14ac:dyDescent="0.3">
      <c r="C1674" s="724" t="s">
        <v>302</v>
      </c>
      <c r="D1674" s="725"/>
      <c r="E1674" s="490" t="s">
        <v>4599</v>
      </c>
      <c r="F1674" s="500" t="s">
        <v>2961</v>
      </c>
      <c r="G1674" s="500" t="s">
        <v>2961</v>
      </c>
      <c r="H1674" s="500" t="s">
        <v>2961</v>
      </c>
      <c r="I1674" s="500" t="s">
        <v>2961</v>
      </c>
      <c r="J1674" s="500" t="s">
        <v>2961</v>
      </c>
      <c r="K1674" s="500" t="s">
        <v>2961</v>
      </c>
      <c r="L1674" s="500" t="s">
        <v>2961</v>
      </c>
      <c r="M1674" s="500" t="s">
        <v>2961</v>
      </c>
      <c r="N1674" s="500" t="s">
        <v>2961</v>
      </c>
      <c r="O1674" s="500" t="s">
        <v>2961</v>
      </c>
      <c r="P1674" s="500" t="s">
        <v>2961</v>
      </c>
      <c r="Q1674" s="500" t="s">
        <v>2961</v>
      </c>
      <c r="R1674" s="500" t="s">
        <v>2961</v>
      </c>
      <c r="S1674" s="500" t="s">
        <v>2961</v>
      </c>
      <c r="T1674" s="500" t="s">
        <v>2961</v>
      </c>
      <c r="U1674" s="500" t="s">
        <v>2961</v>
      </c>
      <c r="V1674" s="500" t="s">
        <v>2961</v>
      </c>
      <c r="W1674" s="500" t="s">
        <v>2961</v>
      </c>
      <c r="X1674" s="500" t="s">
        <v>2961</v>
      </c>
      <c r="Y1674" s="500" t="s">
        <v>2961</v>
      </c>
      <c r="Z1674" s="500" t="s">
        <v>2961</v>
      </c>
      <c r="AA1674" s="500" t="s">
        <v>2961</v>
      </c>
      <c r="AB1674" s="500" t="s">
        <v>2961</v>
      </c>
      <c r="AC1674" s="500" t="s">
        <v>2961</v>
      </c>
      <c r="AD1674" s="500" t="s">
        <v>2961</v>
      </c>
      <c r="AE1674" s="500" t="s">
        <v>2961</v>
      </c>
      <c r="AF1674" s="500" t="s">
        <v>2961</v>
      </c>
      <c r="AG1674" s="500" t="s">
        <v>2961</v>
      </c>
      <c r="AH1674" s="500" t="s">
        <v>2961</v>
      </c>
      <c r="AI1674" s="500" t="s">
        <v>2961</v>
      </c>
      <c r="AJ1674" s="500" t="s">
        <v>2961</v>
      </c>
      <c r="AK1674" s="500" t="s">
        <v>2961</v>
      </c>
      <c r="AL1674" s="500" t="s">
        <v>2961</v>
      </c>
      <c r="AM1674" s="500" t="s">
        <v>2961</v>
      </c>
      <c r="AN1674"/>
    </row>
    <row r="1675" spans="3:40" ht="13.5" customHeight="1" outlineLevel="1" x14ac:dyDescent="0.3">
      <c r="C1675" s="724" t="s">
        <v>303</v>
      </c>
      <c r="D1675" s="725"/>
      <c r="E1675" s="490" t="s">
        <v>4600</v>
      </c>
      <c r="F1675" s="500" t="s">
        <v>2961</v>
      </c>
      <c r="G1675" s="500" t="s">
        <v>2961</v>
      </c>
      <c r="H1675" s="500" t="s">
        <v>2961</v>
      </c>
      <c r="I1675" s="500" t="s">
        <v>2961</v>
      </c>
      <c r="J1675" s="500" t="s">
        <v>2961</v>
      </c>
      <c r="K1675" s="500" t="s">
        <v>2961</v>
      </c>
      <c r="L1675" s="500" t="s">
        <v>2961</v>
      </c>
      <c r="M1675" s="500" t="s">
        <v>2961</v>
      </c>
      <c r="N1675" s="500" t="s">
        <v>2961</v>
      </c>
      <c r="O1675" s="500" t="s">
        <v>2961</v>
      </c>
      <c r="P1675" s="500" t="s">
        <v>2961</v>
      </c>
      <c r="Q1675" s="500" t="s">
        <v>2961</v>
      </c>
      <c r="R1675" s="500" t="s">
        <v>2961</v>
      </c>
      <c r="S1675" s="500" t="s">
        <v>2961</v>
      </c>
      <c r="T1675" s="500" t="s">
        <v>2961</v>
      </c>
      <c r="U1675" s="500" t="s">
        <v>2961</v>
      </c>
      <c r="V1675" s="500" t="s">
        <v>2961</v>
      </c>
      <c r="W1675" s="500" t="s">
        <v>2961</v>
      </c>
      <c r="X1675" s="500" t="s">
        <v>2961</v>
      </c>
      <c r="Y1675" s="500" t="s">
        <v>2961</v>
      </c>
      <c r="Z1675" s="500" t="s">
        <v>2961</v>
      </c>
      <c r="AA1675" s="500" t="s">
        <v>2961</v>
      </c>
      <c r="AB1675" s="500" t="s">
        <v>2961</v>
      </c>
      <c r="AC1675" s="500" t="s">
        <v>2961</v>
      </c>
      <c r="AD1675" s="500" t="s">
        <v>2961</v>
      </c>
      <c r="AE1675" s="500" t="s">
        <v>2961</v>
      </c>
      <c r="AF1675" s="500" t="s">
        <v>2961</v>
      </c>
      <c r="AG1675" s="500" t="s">
        <v>2961</v>
      </c>
      <c r="AH1675" s="500" t="s">
        <v>2961</v>
      </c>
      <c r="AI1675" s="500" t="s">
        <v>2961</v>
      </c>
      <c r="AJ1675" s="500" t="s">
        <v>2961</v>
      </c>
      <c r="AK1675" s="500" t="s">
        <v>2961</v>
      </c>
      <c r="AL1675" s="500" t="s">
        <v>2961</v>
      </c>
      <c r="AM1675" s="500" t="s">
        <v>2961</v>
      </c>
      <c r="AN1675"/>
    </row>
    <row r="1676" spans="3:40" ht="13.5" customHeight="1" outlineLevel="1" x14ac:dyDescent="0.3">
      <c r="C1676" s="724" t="s">
        <v>304</v>
      </c>
      <c r="D1676" s="725"/>
      <c r="E1676" s="490" t="s">
        <v>4601</v>
      </c>
      <c r="F1676" s="500" t="s">
        <v>2961</v>
      </c>
      <c r="G1676" s="500" t="s">
        <v>2961</v>
      </c>
      <c r="H1676" s="500" t="s">
        <v>2961</v>
      </c>
      <c r="I1676" s="500" t="s">
        <v>2961</v>
      </c>
      <c r="J1676" s="500" t="s">
        <v>2961</v>
      </c>
      <c r="K1676" s="500" t="s">
        <v>2961</v>
      </c>
      <c r="L1676" s="500" t="s">
        <v>2961</v>
      </c>
      <c r="M1676" s="500" t="s">
        <v>2961</v>
      </c>
      <c r="N1676" s="500" t="s">
        <v>2961</v>
      </c>
      <c r="O1676" s="500" t="s">
        <v>2961</v>
      </c>
      <c r="P1676" s="500" t="s">
        <v>2961</v>
      </c>
      <c r="Q1676" s="500" t="s">
        <v>2961</v>
      </c>
      <c r="R1676" s="500" t="s">
        <v>2961</v>
      </c>
      <c r="S1676" s="500" t="s">
        <v>2961</v>
      </c>
      <c r="T1676" s="500" t="s">
        <v>2961</v>
      </c>
      <c r="U1676" s="500" t="s">
        <v>2961</v>
      </c>
      <c r="V1676" s="500" t="s">
        <v>2961</v>
      </c>
      <c r="W1676" s="500" t="s">
        <v>2961</v>
      </c>
      <c r="X1676" s="500" t="s">
        <v>2961</v>
      </c>
      <c r="Y1676" s="500" t="s">
        <v>2961</v>
      </c>
      <c r="Z1676" s="500" t="s">
        <v>2961</v>
      </c>
      <c r="AA1676" s="500" t="s">
        <v>2961</v>
      </c>
      <c r="AB1676" s="500" t="s">
        <v>2961</v>
      </c>
      <c r="AC1676" s="500" t="s">
        <v>2961</v>
      </c>
      <c r="AD1676" s="500" t="s">
        <v>2961</v>
      </c>
      <c r="AE1676" s="500" t="s">
        <v>2961</v>
      </c>
      <c r="AF1676" s="500" t="s">
        <v>2961</v>
      </c>
      <c r="AG1676" s="500" t="s">
        <v>2961</v>
      </c>
      <c r="AH1676" s="500" t="s">
        <v>2961</v>
      </c>
      <c r="AI1676" s="500" t="s">
        <v>2961</v>
      </c>
      <c r="AJ1676" s="500" t="s">
        <v>2961</v>
      </c>
      <c r="AK1676" s="500" t="s">
        <v>2961</v>
      </c>
      <c r="AL1676" s="500" t="s">
        <v>2961</v>
      </c>
      <c r="AM1676" s="500" t="s">
        <v>2961</v>
      </c>
      <c r="AN1676"/>
    </row>
    <row r="1677" spans="3:40" ht="13.5" customHeight="1" outlineLevel="1" x14ac:dyDescent="0.3">
      <c r="C1677" s="724"/>
      <c r="D1677" s="725"/>
      <c r="E1677" s="490" t="s">
        <v>178</v>
      </c>
      <c r="F1677" s="500" t="s">
        <v>178</v>
      </c>
      <c r="G1677" s="500" t="s">
        <v>178</v>
      </c>
      <c r="H1677" s="500" t="s">
        <v>178</v>
      </c>
      <c r="I1677" s="500" t="s">
        <v>178</v>
      </c>
      <c r="J1677" s="500" t="s">
        <v>178</v>
      </c>
      <c r="K1677" s="500" t="s">
        <v>178</v>
      </c>
      <c r="L1677" s="500" t="s">
        <v>178</v>
      </c>
      <c r="M1677" s="500" t="s">
        <v>178</v>
      </c>
      <c r="N1677" s="500" t="s">
        <v>178</v>
      </c>
      <c r="O1677" s="500" t="s">
        <v>178</v>
      </c>
      <c r="P1677" s="500" t="s">
        <v>178</v>
      </c>
      <c r="Q1677" s="500" t="s">
        <v>178</v>
      </c>
      <c r="R1677" s="500" t="s">
        <v>178</v>
      </c>
      <c r="S1677" s="500" t="s">
        <v>178</v>
      </c>
      <c r="T1677" s="500" t="s">
        <v>178</v>
      </c>
      <c r="U1677" s="500" t="s">
        <v>178</v>
      </c>
      <c r="V1677" s="500" t="s">
        <v>178</v>
      </c>
      <c r="W1677" s="500" t="s">
        <v>178</v>
      </c>
      <c r="X1677" s="500" t="s">
        <v>178</v>
      </c>
      <c r="Y1677" s="500" t="s">
        <v>178</v>
      </c>
      <c r="Z1677" s="500" t="s">
        <v>178</v>
      </c>
      <c r="AA1677" s="500" t="s">
        <v>178</v>
      </c>
      <c r="AB1677" s="500" t="s">
        <v>178</v>
      </c>
      <c r="AC1677" s="500" t="s">
        <v>178</v>
      </c>
      <c r="AD1677" s="500" t="s">
        <v>178</v>
      </c>
      <c r="AE1677" s="500" t="s">
        <v>178</v>
      </c>
      <c r="AF1677" s="500" t="s">
        <v>178</v>
      </c>
      <c r="AG1677" s="500" t="s">
        <v>178</v>
      </c>
      <c r="AH1677" s="500" t="s">
        <v>178</v>
      </c>
      <c r="AI1677" s="500" t="s">
        <v>178</v>
      </c>
      <c r="AJ1677" s="500" t="s">
        <v>178</v>
      </c>
      <c r="AK1677" s="500" t="s">
        <v>178</v>
      </c>
      <c r="AL1677" s="500" t="s">
        <v>178</v>
      </c>
      <c r="AM1677" s="500" t="s">
        <v>178</v>
      </c>
      <c r="AN1677"/>
    </row>
    <row r="1678" spans="3:40" ht="13.5" customHeight="1" outlineLevel="1" x14ac:dyDescent="0.3">
      <c r="C1678" s="724" t="s">
        <v>4602</v>
      </c>
      <c r="D1678" s="725"/>
      <c r="E1678" s="490" t="s">
        <v>4603</v>
      </c>
      <c r="F1678" s="500" t="s">
        <v>2961</v>
      </c>
      <c r="G1678" s="500" t="s">
        <v>2961</v>
      </c>
      <c r="H1678" s="500" t="s">
        <v>2961</v>
      </c>
      <c r="I1678" s="500" t="s">
        <v>2961</v>
      </c>
      <c r="J1678" s="500" t="s">
        <v>2961</v>
      </c>
      <c r="K1678" s="500" t="s">
        <v>2961</v>
      </c>
      <c r="L1678" s="500" t="s">
        <v>2961</v>
      </c>
      <c r="M1678" s="500" t="s">
        <v>2961</v>
      </c>
      <c r="N1678" s="500" t="s">
        <v>2961</v>
      </c>
      <c r="O1678" s="500" t="s">
        <v>2961</v>
      </c>
      <c r="P1678" s="500" t="s">
        <v>2961</v>
      </c>
      <c r="Q1678" s="500" t="s">
        <v>2961</v>
      </c>
      <c r="R1678" s="500" t="s">
        <v>2961</v>
      </c>
      <c r="S1678" s="500" t="s">
        <v>2961</v>
      </c>
      <c r="T1678" s="500" t="s">
        <v>2961</v>
      </c>
      <c r="U1678" s="500" t="s">
        <v>2961</v>
      </c>
      <c r="V1678" s="500" t="s">
        <v>2961</v>
      </c>
      <c r="W1678" s="500" t="s">
        <v>2961</v>
      </c>
      <c r="X1678" s="500" t="s">
        <v>2961</v>
      </c>
      <c r="Y1678" s="500" t="s">
        <v>2961</v>
      </c>
      <c r="Z1678" s="500" t="s">
        <v>2961</v>
      </c>
      <c r="AA1678" s="500" t="s">
        <v>2961</v>
      </c>
      <c r="AB1678" s="500" t="s">
        <v>2961</v>
      </c>
      <c r="AC1678" s="500" t="s">
        <v>2961</v>
      </c>
      <c r="AD1678" s="500" t="s">
        <v>2961</v>
      </c>
      <c r="AE1678" s="500" t="s">
        <v>2961</v>
      </c>
      <c r="AF1678" s="500" t="s">
        <v>2961</v>
      </c>
      <c r="AG1678" s="500" t="s">
        <v>2961</v>
      </c>
      <c r="AH1678" s="500" t="s">
        <v>2961</v>
      </c>
      <c r="AI1678" s="500" t="s">
        <v>2961</v>
      </c>
      <c r="AJ1678" s="500" t="s">
        <v>2961</v>
      </c>
      <c r="AK1678" s="500" t="s">
        <v>2961</v>
      </c>
      <c r="AL1678" s="500" t="s">
        <v>2961</v>
      </c>
      <c r="AM1678" s="500" t="s">
        <v>2961</v>
      </c>
      <c r="AN1678"/>
    </row>
    <row r="1679" spans="3:40" ht="13.5" customHeight="1" outlineLevel="1" x14ac:dyDescent="0.3">
      <c r="C1679" s="724" t="s">
        <v>4604</v>
      </c>
      <c r="D1679" s="725"/>
      <c r="E1679" s="490" t="s">
        <v>4605</v>
      </c>
      <c r="F1679" s="500" t="s">
        <v>2961</v>
      </c>
      <c r="G1679" s="500" t="s">
        <v>2961</v>
      </c>
      <c r="H1679" s="500" t="s">
        <v>2961</v>
      </c>
      <c r="I1679" s="500" t="s">
        <v>2961</v>
      </c>
      <c r="J1679" s="500" t="s">
        <v>2961</v>
      </c>
      <c r="K1679" s="500" t="s">
        <v>2961</v>
      </c>
      <c r="L1679" s="500" t="s">
        <v>2961</v>
      </c>
      <c r="M1679" s="500" t="s">
        <v>2961</v>
      </c>
      <c r="N1679" s="500" t="s">
        <v>2961</v>
      </c>
      <c r="O1679" s="500" t="s">
        <v>2961</v>
      </c>
      <c r="P1679" s="500" t="s">
        <v>2961</v>
      </c>
      <c r="Q1679" s="500" t="s">
        <v>2961</v>
      </c>
      <c r="R1679" s="500" t="s">
        <v>2961</v>
      </c>
      <c r="S1679" s="500" t="s">
        <v>2961</v>
      </c>
      <c r="T1679" s="500" t="s">
        <v>2961</v>
      </c>
      <c r="U1679" s="500" t="s">
        <v>2961</v>
      </c>
      <c r="V1679" s="500" t="s">
        <v>2961</v>
      </c>
      <c r="W1679" s="500" t="s">
        <v>2961</v>
      </c>
      <c r="X1679" s="500" t="s">
        <v>2961</v>
      </c>
      <c r="Y1679" s="500" t="s">
        <v>2961</v>
      </c>
      <c r="Z1679" s="500" t="s">
        <v>2961</v>
      </c>
      <c r="AA1679" s="500" t="s">
        <v>2961</v>
      </c>
      <c r="AB1679" s="500" t="s">
        <v>2961</v>
      </c>
      <c r="AC1679" s="500" t="s">
        <v>2961</v>
      </c>
      <c r="AD1679" s="500" t="s">
        <v>2961</v>
      </c>
      <c r="AE1679" s="500" t="s">
        <v>2961</v>
      </c>
      <c r="AF1679" s="500" t="s">
        <v>2961</v>
      </c>
      <c r="AG1679" s="500" t="s">
        <v>2961</v>
      </c>
      <c r="AH1679" s="500" t="s">
        <v>2961</v>
      </c>
      <c r="AI1679" s="500" t="s">
        <v>2961</v>
      </c>
      <c r="AJ1679" s="500" t="s">
        <v>2961</v>
      </c>
      <c r="AK1679" s="500" t="s">
        <v>2961</v>
      </c>
      <c r="AL1679" s="500" t="s">
        <v>2961</v>
      </c>
      <c r="AM1679" s="500" t="s">
        <v>2961</v>
      </c>
      <c r="AN1679"/>
    </row>
    <row r="1680" spans="3:40" ht="13.5" customHeight="1" outlineLevel="1" x14ac:dyDescent="0.3">
      <c r="C1680" s="724" t="s">
        <v>4606</v>
      </c>
      <c r="D1680" s="725"/>
      <c r="E1680" s="490" t="s">
        <v>4607</v>
      </c>
      <c r="F1680" s="500" t="s">
        <v>2961</v>
      </c>
      <c r="G1680" s="500" t="s">
        <v>2961</v>
      </c>
      <c r="H1680" s="500" t="s">
        <v>2961</v>
      </c>
      <c r="I1680" s="500" t="s">
        <v>2961</v>
      </c>
      <c r="J1680" s="500" t="s">
        <v>2961</v>
      </c>
      <c r="K1680" s="500" t="s">
        <v>2961</v>
      </c>
      <c r="L1680" s="500" t="s">
        <v>2961</v>
      </c>
      <c r="M1680" s="500" t="s">
        <v>2961</v>
      </c>
      <c r="N1680" s="500" t="s">
        <v>2961</v>
      </c>
      <c r="O1680" s="500" t="s">
        <v>2961</v>
      </c>
      <c r="P1680" s="500" t="s">
        <v>2961</v>
      </c>
      <c r="Q1680" s="500" t="s">
        <v>2961</v>
      </c>
      <c r="R1680" s="500" t="s">
        <v>2961</v>
      </c>
      <c r="S1680" s="500" t="s">
        <v>2961</v>
      </c>
      <c r="T1680" s="500" t="s">
        <v>2961</v>
      </c>
      <c r="U1680" s="500" t="s">
        <v>2961</v>
      </c>
      <c r="V1680" s="500" t="s">
        <v>2961</v>
      </c>
      <c r="W1680" s="500" t="s">
        <v>2961</v>
      </c>
      <c r="X1680" s="500" t="s">
        <v>2961</v>
      </c>
      <c r="Y1680" s="500" t="s">
        <v>2961</v>
      </c>
      <c r="Z1680" s="500" t="s">
        <v>2961</v>
      </c>
      <c r="AA1680" s="500" t="s">
        <v>2961</v>
      </c>
      <c r="AB1680" s="500" t="s">
        <v>2961</v>
      </c>
      <c r="AC1680" s="500" t="s">
        <v>2961</v>
      </c>
      <c r="AD1680" s="500" t="s">
        <v>2961</v>
      </c>
      <c r="AE1680" s="500" t="s">
        <v>2961</v>
      </c>
      <c r="AF1680" s="500" t="s">
        <v>2961</v>
      </c>
      <c r="AG1680" s="500" t="s">
        <v>2961</v>
      </c>
      <c r="AH1680" s="500" t="s">
        <v>2961</v>
      </c>
      <c r="AI1680" s="500" t="s">
        <v>2961</v>
      </c>
      <c r="AJ1680" s="500" t="s">
        <v>2961</v>
      </c>
      <c r="AK1680" s="500" t="s">
        <v>2961</v>
      </c>
      <c r="AL1680" s="500" t="s">
        <v>2961</v>
      </c>
      <c r="AM1680" s="500" t="s">
        <v>2961</v>
      </c>
      <c r="AN1680"/>
    </row>
    <row r="1681" spans="2:40" ht="13.5" customHeight="1" outlineLevel="1" x14ac:dyDescent="0.3">
      <c r="C1681" s="724" t="s">
        <v>4608</v>
      </c>
      <c r="D1681" s="725"/>
      <c r="E1681" s="490" t="s">
        <v>4609</v>
      </c>
      <c r="F1681" s="500" t="s">
        <v>2961</v>
      </c>
      <c r="G1681" s="500" t="s">
        <v>2961</v>
      </c>
      <c r="H1681" s="500" t="s">
        <v>2961</v>
      </c>
      <c r="I1681" s="500" t="s">
        <v>2961</v>
      </c>
      <c r="J1681" s="500" t="s">
        <v>2961</v>
      </c>
      <c r="K1681" s="500" t="s">
        <v>2961</v>
      </c>
      <c r="L1681" s="500" t="s">
        <v>2961</v>
      </c>
      <c r="M1681" s="500" t="s">
        <v>2961</v>
      </c>
      <c r="N1681" s="500" t="s">
        <v>2961</v>
      </c>
      <c r="O1681" s="500" t="s">
        <v>2961</v>
      </c>
      <c r="P1681" s="500" t="s">
        <v>2961</v>
      </c>
      <c r="Q1681" s="500" t="s">
        <v>2961</v>
      </c>
      <c r="R1681" s="500" t="s">
        <v>2961</v>
      </c>
      <c r="S1681" s="500" t="s">
        <v>2961</v>
      </c>
      <c r="T1681" s="500" t="s">
        <v>2961</v>
      </c>
      <c r="U1681" s="500" t="s">
        <v>2961</v>
      </c>
      <c r="V1681" s="500" t="s">
        <v>2961</v>
      </c>
      <c r="W1681" s="500" t="s">
        <v>2961</v>
      </c>
      <c r="X1681" s="500" t="s">
        <v>2961</v>
      </c>
      <c r="Y1681" s="500" t="s">
        <v>2961</v>
      </c>
      <c r="Z1681" s="500" t="s">
        <v>2961</v>
      </c>
      <c r="AA1681" s="500" t="s">
        <v>2961</v>
      </c>
      <c r="AB1681" s="500" t="s">
        <v>2961</v>
      </c>
      <c r="AC1681" s="500" t="s">
        <v>2961</v>
      </c>
      <c r="AD1681" s="500" t="s">
        <v>2961</v>
      </c>
      <c r="AE1681" s="500" t="s">
        <v>2961</v>
      </c>
      <c r="AF1681" s="500" t="s">
        <v>2961</v>
      </c>
      <c r="AG1681" s="500" t="s">
        <v>2961</v>
      </c>
      <c r="AH1681" s="500" t="s">
        <v>2961</v>
      </c>
      <c r="AI1681" s="500" t="s">
        <v>2961</v>
      </c>
      <c r="AJ1681" s="500" t="s">
        <v>2961</v>
      </c>
      <c r="AK1681" s="500" t="s">
        <v>2961</v>
      </c>
      <c r="AL1681" s="500" t="s">
        <v>2961</v>
      </c>
      <c r="AM1681" s="500" t="s">
        <v>2961</v>
      </c>
      <c r="AN1681"/>
    </row>
    <row r="1682" spans="2:40" ht="13.5" customHeight="1" outlineLevel="1" x14ac:dyDescent="0.3">
      <c r="C1682" s="724"/>
      <c r="D1682" s="725"/>
      <c r="E1682" s="490" t="s">
        <v>178</v>
      </c>
      <c r="F1682" s="500" t="s">
        <v>178</v>
      </c>
      <c r="G1682" s="500" t="s">
        <v>178</v>
      </c>
      <c r="H1682" s="500" t="s">
        <v>178</v>
      </c>
      <c r="I1682" s="500" t="s">
        <v>178</v>
      </c>
      <c r="J1682" s="500" t="s">
        <v>178</v>
      </c>
      <c r="K1682" s="500" t="s">
        <v>178</v>
      </c>
      <c r="L1682" s="500" t="s">
        <v>178</v>
      </c>
      <c r="M1682" s="500" t="s">
        <v>178</v>
      </c>
      <c r="N1682" s="500" t="s">
        <v>178</v>
      </c>
      <c r="O1682" s="500" t="s">
        <v>178</v>
      </c>
      <c r="P1682" s="500" t="s">
        <v>178</v>
      </c>
      <c r="Q1682" s="500" t="s">
        <v>178</v>
      </c>
      <c r="R1682" s="500" t="s">
        <v>178</v>
      </c>
      <c r="S1682" s="500" t="s">
        <v>178</v>
      </c>
      <c r="T1682" s="500" t="s">
        <v>178</v>
      </c>
      <c r="U1682" s="500" t="s">
        <v>178</v>
      </c>
      <c r="V1682" s="500" t="s">
        <v>178</v>
      </c>
      <c r="W1682" s="500" t="s">
        <v>178</v>
      </c>
      <c r="X1682" s="500" t="s">
        <v>178</v>
      </c>
      <c r="Y1682" s="500" t="s">
        <v>178</v>
      </c>
      <c r="Z1682" s="500" t="s">
        <v>178</v>
      </c>
      <c r="AA1682" s="500" t="s">
        <v>178</v>
      </c>
      <c r="AB1682" s="500" t="s">
        <v>178</v>
      </c>
      <c r="AC1682" s="500" t="s">
        <v>178</v>
      </c>
      <c r="AD1682" s="500" t="s">
        <v>178</v>
      </c>
      <c r="AE1682" s="500" t="s">
        <v>178</v>
      </c>
      <c r="AF1682" s="500" t="s">
        <v>178</v>
      </c>
      <c r="AG1682" s="500" t="s">
        <v>178</v>
      </c>
      <c r="AH1682" s="500" t="s">
        <v>178</v>
      </c>
      <c r="AI1682" s="500" t="s">
        <v>178</v>
      </c>
      <c r="AJ1682" s="500" t="s">
        <v>178</v>
      </c>
      <c r="AK1682" s="500" t="s">
        <v>178</v>
      </c>
      <c r="AL1682" s="500" t="s">
        <v>178</v>
      </c>
      <c r="AM1682" s="500" t="s">
        <v>178</v>
      </c>
      <c r="AN1682"/>
    </row>
    <row r="1683" spans="2:40" ht="13.5" customHeight="1" outlineLevel="1" x14ac:dyDescent="0.3">
      <c r="C1683" s="724" t="s">
        <v>309</v>
      </c>
      <c r="D1683" s="725"/>
      <c r="E1683" s="490" t="s">
        <v>4610</v>
      </c>
      <c r="F1683" s="500" t="s">
        <v>2961</v>
      </c>
      <c r="G1683" s="500" t="s">
        <v>2961</v>
      </c>
      <c r="H1683" s="500" t="s">
        <v>2961</v>
      </c>
      <c r="I1683" s="500" t="s">
        <v>2961</v>
      </c>
      <c r="J1683" s="500" t="s">
        <v>2961</v>
      </c>
      <c r="K1683" s="500" t="s">
        <v>2961</v>
      </c>
      <c r="L1683" s="500" t="s">
        <v>2961</v>
      </c>
      <c r="M1683" s="500" t="s">
        <v>2961</v>
      </c>
      <c r="N1683" s="500" t="s">
        <v>2961</v>
      </c>
      <c r="O1683" s="500" t="s">
        <v>2961</v>
      </c>
      <c r="P1683" s="500" t="s">
        <v>2961</v>
      </c>
      <c r="Q1683" s="500" t="s">
        <v>2961</v>
      </c>
      <c r="R1683" s="500" t="s">
        <v>2961</v>
      </c>
      <c r="S1683" s="500" t="s">
        <v>2961</v>
      </c>
      <c r="T1683" s="500" t="s">
        <v>2961</v>
      </c>
      <c r="U1683" s="500" t="s">
        <v>2961</v>
      </c>
      <c r="V1683" s="500" t="s">
        <v>2961</v>
      </c>
      <c r="W1683" s="500" t="s">
        <v>2961</v>
      </c>
      <c r="X1683" s="500" t="s">
        <v>2961</v>
      </c>
      <c r="Y1683" s="500" t="s">
        <v>2961</v>
      </c>
      <c r="Z1683" s="500" t="s">
        <v>2961</v>
      </c>
      <c r="AA1683" s="500" t="s">
        <v>2961</v>
      </c>
      <c r="AB1683" s="500" t="s">
        <v>2961</v>
      </c>
      <c r="AC1683" s="500" t="s">
        <v>2961</v>
      </c>
      <c r="AD1683" s="500" t="s">
        <v>2961</v>
      </c>
      <c r="AE1683" s="500" t="s">
        <v>2961</v>
      </c>
      <c r="AF1683" s="500" t="s">
        <v>2961</v>
      </c>
      <c r="AG1683" s="500" t="s">
        <v>2961</v>
      </c>
      <c r="AH1683" s="500" t="s">
        <v>2961</v>
      </c>
      <c r="AI1683" s="500" t="s">
        <v>2961</v>
      </c>
      <c r="AJ1683" s="500" t="s">
        <v>2961</v>
      </c>
      <c r="AK1683" s="500" t="s">
        <v>2961</v>
      </c>
      <c r="AL1683" s="500" t="s">
        <v>2961</v>
      </c>
      <c r="AM1683" s="500" t="s">
        <v>2961</v>
      </c>
      <c r="AN1683"/>
    </row>
    <row r="1684" spans="2:40" ht="13.5" customHeight="1" outlineLevel="1" x14ac:dyDescent="0.3">
      <c r="C1684" s="724" t="s">
        <v>87</v>
      </c>
      <c r="D1684" s="725"/>
      <c r="E1684" s="490" t="s">
        <v>4611</v>
      </c>
      <c r="F1684" s="500" t="s">
        <v>2961</v>
      </c>
      <c r="G1684" s="500" t="s">
        <v>2961</v>
      </c>
      <c r="H1684" s="500" t="s">
        <v>2961</v>
      </c>
      <c r="I1684" s="500" t="s">
        <v>2961</v>
      </c>
      <c r="J1684" s="500" t="s">
        <v>2961</v>
      </c>
      <c r="K1684" s="500" t="s">
        <v>2961</v>
      </c>
      <c r="L1684" s="500" t="s">
        <v>2961</v>
      </c>
      <c r="M1684" s="500" t="s">
        <v>2961</v>
      </c>
      <c r="N1684" s="500" t="s">
        <v>2961</v>
      </c>
      <c r="O1684" s="500" t="s">
        <v>2961</v>
      </c>
      <c r="P1684" s="500" t="s">
        <v>2961</v>
      </c>
      <c r="Q1684" s="500" t="s">
        <v>2961</v>
      </c>
      <c r="R1684" s="500" t="s">
        <v>2961</v>
      </c>
      <c r="S1684" s="500" t="s">
        <v>2961</v>
      </c>
      <c r="T1684" s="500" t="s">
        <v>2961</v>
      </c>
      <c r="U1684" s="500" t="s">
        <v>2961</v>
      </c>
      <c r="V1684" s="500" t="s">
        <v>2961</v>
      </c>
      <c r="W1684" s="500" t="s">
        <v>2961</v>
      </c>
      <c r="X1684" s="500" t="s">
        <v>2961</v>
      </c>
      <c r="Y1684" s="500" t="s">
        <v>2961</v>
      </c>
      <c r="Z1684" s="500" t="s">
        <v>2961</v>
      </c>
      <c r="AA1684" s="500" t="s">
        <v>2961</v>
      </c>
      <c r="AB1684" s="500" t="s">
        <v>2961</v>
      </c>
      <c r="AC1684" s="500" t="s">
        <v>2961</v>
      </c>
      <c r="AD1684" s="500" t="s">
        <v>2961</v>
      </c>
      <c r="AE1684" s="500" t="s">
        <v>2961</v>
      </c>
      <c r="AF1684" s="500" t="s">
        <v>2961</v>
      </c>
      <c r="AG1684" s="500" t="s">
        <v>2961</v>
      </c>
      <c r="AH1684" s="500" t="s">
        <v>2961</v>
      </c>
      <c r="AI1684" s="500" t="s">
        <v>2961</v>
      </c>
      <c r="AJ1684" s="500" t="s">
        <v>2961</v>
      </c>
      <c r="AK1684" s="500" t="s">
        <v>2961</v>
      </c>
      <c r="AL1684" s="500" t="s">
        <v>2961</v>
      </c>
      <c r="AM1684" s="500" t="s">
        <v>2961</v>
      </c>
      <c r="AN1684"/>
    </row>
    <row r="1685" spans="2:40" ht="13.5" customHeight="1" outlineLevel="1" x14ac:dyDescent="0.3">
      <c r="C1685" s="724" t="s">
        <v>88</v>
      </c>
      <c r="D1685" s="725"/>
      <c r="E1685" s="490" t="s">
        <v>4612</v>
      </c>
      <c r="F1685" s="500" t="s">
        <v>2961</v>
      </c>
      <c r="G1685" s="500" t="s">
        <v>2961</v>
      </c>
      <c r="H1685" s="500" t="s">
        <v>2961</v>
      </c>
      <c r="I1685" s="500" t="s">
        <v>2961</v>
      </c>
      <c r="J1685" s="500" t="s">
        <v>2961</v>
      </c>
      <c r="K1685" s="500" t="s">
        <v>2961</v>
      </c>
      <c r="L1685" s="500" t="s">
        <v>2961</v>
      </c>
      <c r="M1685" s="500" t="s">
        <v>2961</v>
      </c>
      <c r="N1685" s="500" t="s">
        <v>2961</v>
      </c>
      <c r="O1685" s="500" t="s">
        <v>2961</v>
      </c>
      <c r="P1685" s="500" t="s">
        <v>2961</v>
      </c>
      <c r="Q1685" s="500" t="s">
        <v>2961</v>
      </c>
      <c r="R1685" s="500" t="s">
        <v>2961</v>
      </c>
      <c r="S1685" s="500" t="s">
        <v>2961</v>
      </c>
      <c r="T1685" s="500" t="s">
        <v>2961</v>
      </c>
      <c r="U1685" s="500" t="s">
        <v>2961</v>
      </c>
      <c r="V1685" s="500" t="s">
        <v>2961</v>
      </c>
      <c r="W1685" s="500" t="s">
        <v>2961</v>
      </c>
      <c r="X1685" s="500" t="s">
        <v>2961</v>
      </c>
      <c r="Y1685" s="500" t="s">
        <v>2961</v>
      </c>
      <c r="Z1685" s="500" t="s">
        <v>2961</v>
      </c>
      <c r="AA1685" s="500" t="s">
        <v>2961</v>
      </c>
      <c r="AB1685" s="500" t="s">
        <v>2961</v>
      </c>
      <c r="AC1685" s="500" t="s">
        <v>2961</v>
      </c>
      <c r="AD1685" s="500" t="s">
        <v>2961</v>
      </c>
      <c r="AE1685" s="500" t="s">
        <v>2961</v>
      </c>
      <c r="AF1685" s="500" t="s">
        <v>2961</v>
      </c>
      <c r="AG1685" s="500" t="s">
        <v>2961</v>
      </c>
      <c r="AH1685" s="500" t="s">
        <v>2961</v>
      </c>
      <c r="AI1685" s="500" t="s">
        <v>2961</v>
      </c>
      <c r="AJ1685" s="500" t="s">
        <v>2961</v>
      </c>
      <c r="AK1685" s="500" t="s">
        <v>2961</v>
      </c>
      <c r="AL1685" s="500" t="s">
        <v>2961</v>
      </c>
      <c r="AM1685" s="500" t="s">
        <v>2961</v>
      </c>
      <c r="AN1685"/>
    </row>
    <row r="1686" spans="2:40" ht="13.5" customHeight="1" outlineLevel="1" x14ac:dyDescent="0.3">
      <c r="C1686" s="724"/>
      <c r="D1686" s="725"/>
      <c r="E1686" s="490" t="s">
        <v>178</v>
      </c>
      <c r="F1686" s="500" t="s">
        <v>178</v>
      </c>
      <c r="G1686" s="500" t="s">
        <v>178</v>
      </c>
      <c r="H1686" s="500" t="s">
        <v>178</v>
      </c>
      <c r="I1686" s="500" t="s">
        <v>178</v>
      </c>
      <c r="J1686" s="500" t="s">
        <v>178</v>
      </c>
      <c r="K1686" s="500" t="s">
        <v>178</v>
      </c>
      <c r="L1686" s="500" t="s">
        <v>178</v>
      </c>
      <c r="M1686" s="500" t="s">
        <v>178</v>
      </c>
      <c r="N1686" s="500" t="s">
        <v>178</v>
      </c>
      <c r="O1686" s="500" t="s">
        <v>178</v>
      </c>
      <c r="P1686" s="500" t="s">
        <v>178</v>
      </c>
      <c r="Q1686" s="500" t="s">
        <v>178</v>
      </c>
      <c r="R1686" s="500" t="s">
        <v>178</v>
      </c>
      <c r="S1686" s="500" t="s">
        <v>178</v>
      </c>
      <c r="T1686" s="500" t="s">
        <v>178</v>
      </c>
      <c r="U1686" s="500" t="s">
        <v>178</v>
      </c>
      <c r="V1686" s="500" t="s">
        <v>178</v>
      </c>
      <c r="W1686" s="500" t="s">
        <v>178</v>
      </c>
      <c r="X1686" s="500" t="s">
        <v>178</v>
      </c>
      <c r="Y1686" s="500" t="s">
        <v>178</v>
      </c>
      <c r="Z1686" s="500" t="s">
        <v>178</v>
      </c>
      <c r="AA1686" s="500" t="s">
        <v>178</v>
      </c>
      <c r="AB1686" s="500" t="s">
        <v>178</v>
      </c>
      <c r="AC1686" s="500" t="s">
        <v>178</v>
      </c>
      <c r="AD1686" s="500" t="s">
        <v>178</v>
      </c>
      <c r="AE1686" s="500" t="s">
        <v>178</v>
      </c>
      <c r="AF1686" s="500" t="s">
        <v>178</v>
      </c>
      <c r="AG1686" s="500" t="s">
        <v>178</v>
      </c>
      <c r="AH1686" s="500" t="s">
        <v>178</v>
      </c>
      <c r="AI1686" s="500" t="s">
        <v>178</v>
      </c>
      <c r="AJ1686" s="500" t="s">
        <v>178</v>
      </c>
      <c r="AK1686" s="500" t="s">
        <v>178</v>
      </c>
      <c r="AL1686" s="500" t="s">
        <v>178</v>
      </c>
      <c r="AM1686" s="500" t="s">
        <v>178</v>
      </c>
      <c r="AN1686"/>
    </row>
    <row r="1687" spans="2:40" ht="13.5" customHeight="1" outlineLevel="1" x14ac:dyDescent="0.3">
      <c r="C1687" s="724" t="s">
        <v>311</v>
      </c>
      <c r="D1687" s="725"/>
      <c r="E1687" s="490" t="s">
        <v>4613</v>
      </c>
      <c r="F1687" s="500" t="s">
        <v>2961</v>
      </c>
      <c r="G1687" s="500" t="s">
        <v>2961</v>
      </c>
      <c r="H1687" s="500" t="s">
        <v>2961</v>
      </c>
      <c r="I1687" s="500" t="s">
        <v>2961</v>
      </c>
      <c r="J1687" s="500" t="s">
        <v>2961</v>
      </c>
      <c r="K1687" s="500" t="s">
        <v>2961</v>
      </c>
      <c r="L1687" s="500" t="s">
        <v>2961</v>
      </c>
      <c r="M1687" s="500" t="s">
        <v>2961</v>
      </c>
      <c r="N1687" s="500" t="s">
        <v>2961</v>
      </c>
      <c r="O1687" s="500" t="s">
        <v>2961</v>
      </c>
      <c r="P1687" s="500" t="s">
        <v>2961</v>
      </c>
      <c r="Q1687" s="500" t="s">
        <v>2961</v>
      </c>
      <c r="R1687" s="500" t="s">
        <v>2961</v>
      </c>
      <c r="S1687" s="500" t="s">
        <v>2961</v>
      </c>
      <c r="T1687" s="500" t="s">
        <v>2961</v>
      </c>
      <c r="U1687" s="500" t="s">
        <v>2961</v>
      </c>
      <c r="V1687" s="500" t="s">
        <v>2961</v>
      </c>
      <c r="W1687" s="500" t="s">
        <v>2961</v>
      </c>
      <c r="X1687" s="500" t="s">
        <v>2961</v>
      </c>
      <c r="Y1687" s="500" t="s">
        <v>2961</v>
      </c>
      <c r="Z1687" s="500" t="s">
        <v>2961</v>
      </c>
      <c r="AA1687" s="500" t="s">
        <v>2961</v>
      </c>
      <c r="AB1687" s="500" t="s">
        <v>2961</v>
      </c>
      <c r="AC1687" s="500" t="s">
        <v>2961</v>
      </c>
      <c r="AD1687" s="500" t="s">
        <v>2961</v>
      </c>
      <c r="AE1687" s="500" t="s">
        <v>2961</v>
      </c>
      <c r="AF1687" s="500" t="s">
        <v>2961</v>
      </c>
      <c r="AG1687" s="500" t="s">
        <v>2961</v>
      </c>
      <c r="AH1687" s="500" t="s">
        <v>2961</v>
      </c>
      <c r="AI1687" s="500" t="s">
        <v>2961</v>
      </c>
      <c r="AJ1687" s="500" t="s">
        <v>2961</v>
      </c>
      <c r="AK1687" s="500" t="s">
        <v>2961</v>
      </c>
      <c r="AL1687" s="500" t="s">
        <v>2961</v>
      </c>
      <c r="AM1687" s="500" t="s">
        <v>2961</v>
      </c>
      <c r="AN1687"/>
    </row>
    <row r="1688" spans="2:40" ht="13.5" customHeight="1" outlineLevel="1" x14ac:dyDescent="0.3">
      <c r="C1688" s="724" t="s">
        <v>312</v>
      </c>
      <c r="D1688" s="725"/>
      <c r="E1688" s="490" t="s">
        <v>4614</v>
      </c>
      <c r="F1688" s="500" t="s">
        <v>2961</v>
      </c>
      <c r="G1688" s="500" t="s">
        <v>2961</v>
      </c>
      <c r="H1688" s="500" t="s">
        <v>2961</v>
      </c>
      <c r="I1688" s="500" t="s">
        <v>2961</v>
      </c>
      <c r="J1688" s="500" t="s">
        <v>2961</v>
      </c>
      <c r="K1688" s="500" t="s">
        <v>2961</v>
      </c>
      <c r="L1688" s="500" t="s">
        <v>2961</v>
      </c>
      <c r="M1688" s="500" t="s">
        <v>2961</v>
      </c>
      <c r="N1688" s="500" t="s">
        <v>2961</v>
      </c>
      <c r="O1688" s="500" t="s">
        <v>2961</v>
      </c>
      <c r="P1688" s="500" t="s">
        <v>2961</v>
      </c>
      <c r="Q1688" s="500" t="s">
        <v>2961</v>
      </c>
      <c r="R1688" s="500" t="s">
        <v>2961</v>
      </c>
      <c r="S1688" s="500" t="s">
        <v>2961</v>
      </c>
      <c r="T1688" s="500" t="s">
        <v>2961</v>
      </c>
      <c r="U1688" s="500" t="s">
        <v>2961</v>
      </c>
      <c r="V1688" s="500" t="s">
        <v>2961</v>
      </c>
      <c r="W1688" s="500" t="s">
        <v>2961</v>
      </c>
      <c r="X1688" s="500" t="s">
        <v>2961</v>
      </c>
      <c r="Y1688" s="500" t="s">
        <v>2961</v>
      </c>
      <c r="Z1688" s="500" t="s">
        <v>2961</v>
      </c>
      <c r="AA1688" s="500" t="s">
        <v>2961</v>
      </c>
      <c r="AB1688" s="500" t="s">
        <v>2961</v>
      </c>
      <c r="AC1688" s="500" t="s">
        <v>2961</v>
      </c>
      <c r="AD1688" s="500" t="s">
        <v>2961</v>
      </c>
      <c r="AE1688" s="500" t="s">
        <v>2961</v>
      </c>
      <c r="AF1688" s="500" t="s">
        <v>2961</v>
      </c>
      <c r="AG1688" s="500" t="s">
        <v>2961</v>
      </c>
      <c r="AH1688" s="500" t="s">
        <v>2961</v>
      </c>
      <c r="AI1688" s="500" t="s">
        <v>2961</v>
      </c>
      <c r="AJ1688" s="500" t="s">
        <v>2961</v>
      </c>
      <c r="AK1688" s="500" t="s">
        <v>2961</v>
      </c>
      <c r="AL1688" s="500" t="s">
        <v>2961</v>
      </c>
      <c r="AM1688" s="500" t="s">
        <v>2961</v>
      </c>
      <c r="AN1688"/>
    </row>
    <row r="1689" spans="2:40" ht="13.5" customHeight="1" outlineLevel="1" x14ac:dyDescent="0.3">
      <c r="C1689" s="724" t="s">
        <v>313</v>
      </c>
      <c r="D1689" s="725"/>
      <c r="E1689" s="490" t="s">
        <v>4615</v>
      </c>
      <c r="F1689" s="500" t="s">
        <v>2961</v>
      </c>
      <c r="G1689" s="500" t="s">
        <v>2961</v>
      </c>
      <c r="H1689" s="500" t="s">
        <v>2961</v>
      </c>
      <c r="I1689" s="500" t="s">
        <v>2961</v>
      </c>
      <c r="J1689" s="500" t="s">
        <v>2961</v>
      </c>
      <c r="K1689" s="500" t="s">
        <v>2961</v>
      </c>
      <c r="L1689" s="500" t="s">
        <v>2961</v>
      </c>
      <c r="M1689" s="500" t="s">
        <v>2961</v>
      </c>
      <c r="N1689" s="500" t="s">
        <v>2961</v>
      </c>
      <c r="O1689" s="500" t="s">
        <v>2961</v>
      </c>
      <c r="P1689" s="500" t="s">
        <v>2961</v>
      </c>
      <c r="Q1689" s="500" t="s">
        <v>2961</v>
      </c>
      <c r="R1689" s="500" t="s">
        <v>2961</v>
      </c>
      <c r="S1689" s="500" t="s">
        <v>2961</v>
      </c>
      <c r="T1689" s="500" t="s">
        <v>2961</v>
      </c>
      <c r="U1689" s="500" t="s">
        <v>2961</v>
      </c>
      <c r="V1689" s="500" t="s">
        <v>2961</v>
      </c>
      <c r="W1689" s="500" t="s">
        <v>2961</v>
      </c>
      <c r="X1689" s="500" t="s">
        <v>2961</v>
      </c>
      <c r="Y1689" s="500" t="s">
        <v>2961</v>
      </c>
      <c r="Z1689" s="500" t="s">
        <v>2961</v>
      </c>
      <c r="AA1689" s="500" t="s">
        <v>2961</v>
      </c>
      <c r="AB1689" s="500" t="s">
        <v>2961</v>
      </c>
      <c r="AC1689" s="500" t="s">
        <v>2961</v>
      </c>
      <c r="AD1689" s="500" t="s">
        <v>2961</v>
      </c>
      <c r="AE1689" s="500" t="s">
        <v>2961</v>
      </c>
      <c r="AF1689" s="500" t="s">
        <v>2961</v>
      </c>
      <c r="AG1689" s="500" t="s">
        <v>2961</v>
      </c>
      <c r="AH1689" s="500" t="s">
        <v>2961</v>
      </c>
      <c r="AI1689" s="500" t="s">
        <v>2961</v>
      </c>
      <c r="AJ1689" s="500" t="s">
        <v>2961</v>
      </c>
      <c r="AK1689" s="500" t="s">
        <v>2961</v>
      </c>
      <c r="AL1689" s="500" t="s">
        <v>2961</v>
      </c>
      <c r="AM1689" s="500" t="s">
        <v>2961</v>
      </c>
      <c r="AN1689"/>
    </row>
    <row r="1690" spans="2:40" ht="13.5" customHeight="1" outlineLevel="1" x14ac:dyDescent="0.3">
      <c r="C1690" s="724"/>
      <c r="D1690" s="725"/>
      <c r="E1690" s="700"/>
      <c r="F1690" s="720"/>
      <c r="G1690" s="720"/>
      <c r="H1690" s="720"/>
      <c r="I1690" s="720"/>
      <c r="J1690" s="720"/>
      <c r="K1690" s="720"/>
      <c r="L1690" s="720"/>
      <c r="M1690" s="720"/>
      <c r="N1690" s="720"/>
      <c r="O1690" s="720"/>
      <c r="P1690" s="720"/>
      <c r="Q1690" s="720"/>
      <c r="R1690" s="720"/>
      <c r="S1690" s="720"/>
      <c r="T1690" s="720"/>
      <c r="U1690" s="720"/>
      <c r="V1690" s="720"/>
      <c r="W1690" s="720"/>
      <c r="X1690" s="720"/>
      <c r="Y1690" s="720"/>
      <c r="Z1690" s="720"/>
      <c r="AA1690" s="720"/>
      <c r="AB1690" s="720"/>
      <c r="AC1690" s="720"/>
      <c r="AD1690" s="720"/>
      <c r="AE1690" s="720"/>
      <c r="AF1690" s="720"/>
      <c r="AG1690" s="720"/>
      <c r="AH1690" s="720"/>
      <c r="AI1690" s="720"/>
      <c r="AJ1690" s="720"/>
      <c r="AK1690" s="720"/>
      <c r="AL1690" s="720"/>
      <c r="AM1690" s="720"/>
      <c r="AN1690"/>
    </row>
    <row r="1691" spans="2:40" ht="13.5" customHeight="1" x14ac:dyDescent="0.3">
      <c r="B1691" s="299" t="s">
        <v>3032</v>
      </c>
      <c r="C1691" s="726" t="s">
        <v>4616</v>
      </c>
      <c r="D1691" s="727"/>
      <c r="E1691" s="719"/>
      <c r="F1691" s="728"/>
      <c r="G1691" s="760"/>
      <c r="H1691" s="760"/>
      <c r="I1691" s="760"/>
      <c r="J1691" s="760"/>
      <c r="K1691" s="760"/>
      <c r="L1691" s="760"/>
      <c r="M1691" s="760"/>
      <c r="N1691" s="760"/>
      <c r="O1691" s="760"/>
      <c r="P1691" s="760"/>
      <c r="Q1691" s="760"/>
      <c r="R1691" s="760"/>
      <c r="S1691" s="760"/>
      <c r="T1691" s="760"/>
      <c r="U1691" s="760"/>
      <c r="V1691" s="760"/>
      <c r="W1691" s="760"/>
      <c r="X1691" s="760"/>
      <c r="Y1691" s="760"/>
      <c r="Z1691" s="760"/>
      <c r="AA1691" s="760"/>
      <c r="AB1691" s="760"/>
      <c r="AC1691" s="760"/>
      <c r="AD1691" s="760"/>
      <c r="AE1691" s="760"/>
      <c r="AF1691" s="760"/>
      <c r="AG1691" s="760"/>
      <c r="AH1691" s="760"/>
      <c r="AI1691" s="760"/>
      <c r="AJ1691" s="720"/>
      <c r="AK1691" s="720"/>
      <c r="AL1691" s="720"/>
      <c r="AM1691" s="720"/>
      <c r="AN1691"/>
    </row>
    <row r="1692" spans="2:40" ht="13.5" customHeight="1" x14ac:dyDescent="0.3">
      <c r="B1692" s="729"/>
      <c r="C1692" s="730"/>
      <c r="D1692" s="727"/>
      <c r="E1692" s="505"/>
      <c r="F1692" s="506" t="s">
        <v>238</v>
      </c>
      <c r="G1692" s="506" t="s">
        <v>239</v>
      </c>
      <c r="H1692" s="506" t="s">
        <v>240</v>
      </c>
      <c r="I1692" s="506" t="s">
        <v>241</v>
      </c>
      <c r="J1692" s="506" t="s">
        <v>242</v>
      </c>
      <c r="K1692" s="506" t="s">
        <v>243</v>
      </c>
      <c r="L1692" s="506" t="s">
        <v>244</v>
      </c>
      <c r="M1692" s="506" t="s">
        <v>245</v>
      </c>
      <c r="N1692" s="506" t="s">
        <v>246</v>
      </c>
      <c r="O1692" s="506" t="s">
        <v>247</v>
      </c>
      <c r="P1692" s="506" t="s">
        <v>248</v>
      </c>
      <c r="Q1692" s="506" t="s">
        <v>249</v>
      </c>
      <c r="R1692" s="506" t="s">
        <v>250</v>
      </c>
      <c r="S1692" s="506" t="s">
        <v>251</v>
      </c>
      <c r="T1692" s="506" t="s">
        <v>252</v>
      </c>
      <c r="U1692" s="506" t="s">
        <v>253</v>
      </c>
      <c r="V1692" s="506" t="s">
        <v>254</v>
      </c>
      <c r="W1692" s="506" t="s">
        <v>255</v>
      </c>
      <c r="X1692" s="506" t="s">
        <v>256</v>
      </c>
      <c r="Y1692" s="506" t="s">
        <v>257</v>
      </c>
      <c r="Z1692" s="506" t="s">
        <v>258</v>
      </c>
      <c r="AA1692" s="506" t="s">
        <v>259</v>
      </c>
      <c r="AB1692" s="506" t="s">
        <v>260</v>
      </c>
      <c r="AC1692" s="506" t="s">
        <v>261</v>
      </c>
      <c r="AD1692" s="506" t="s">
        <v>262</v>
      </c>
      <c r="AE1692" s="506" t="s">
        <v>263</v>
      </c>
      <c r="AF1692" s="506" t="s">
        <v>264</v>
      </c>
      <c r="AG1692" s="506" t="s">
        <v>265</v>
      </c>
      <c r="AH1692" s="506" t="s">
        <v>266</v>
      </c>
      <c r="AI1692" s="720"/>
      <c r="AJ1692" s="720"/>
      <c r="AK1692" s="720"/>
      <c r="AL1692" s="720"/>
      <c r="AM1692"/>
    </row>
    <row r="1693" spans="2:40" ht="13.5" hidden="1" customHeight="1" outlineLevel="1" x14ac:dyDescent="0.3">
      <c r="B1693" s="731"/>
      <c r="C1693" s="732" t="s">
        <v>67</v>
      </c>
      <c r="D1693" s="727"/>
      <c r="E1693" s="507" t="s">
        <v>4617</v>
      </c>
      <c r="F1693" s="500" t="s">
        <v>2961</v>
      </c>
      <c r="G1693" s="500" t="s">
        <v>2961</v>
      </c>
      <c r="H1693" s="500" t="s">
        <v>2961</v>
      </c>
      <c r="I1693" s="500" t="s">
        <v>2961</v>
      </c>
      <c r="J1693" s="500" t="s">
        <v>2961</v>
      </c>
      <c r="K1693" s="500" t="s">
        <v>2961</v>
      </c>
      <c r="L1693" s="500" t="s">
        <v>2961</v>
      </c>
      <c r="M1693" s="500" t="s">
        <v>2961</v>
      </c>
      <c r="N1693" s="500" t="s">
        <v>2961</v>
      </c>
      <c r="O1693" s="500" t="s">
        <v>2961</v>
      </c>
      <c r="P1693" s="500" t="s">
        <v>2961</v>
      </c>
      <c r="Q1693" s="500" t="s">
        <v>2961</v>
      </c>
      <c r="R1693" s="500" t="s">
        <v>2961</v>
      </c>
      <c r="S1693" s="500" t="s">
        <v>2961</v>
      </c>
      <c r="T1693" s="500" t="s">
        <v>2961</v>
      </c>
      <c r="U1693" s="500" t="s">
        <v>2961</v>
      </c>
      <c r="V1693" s="500" t="s">
        <v>2961</v>
      </c>
      <c r="W1693" s="500" t="s">
        <v>2961</v>
      </c>
      <c r="X1693" s="500" t="s">
        <v>2961</v>
      </c>
      <c r="Y1693" s="500" t="s">
        <v>2961</v>
      </c>
      <c r="Z1693" s="500" t="s">
        <v>2961</v>
      </c>
      <c r="AA1693" s="500" t="s">
        <v>2961</v>
      </c>
      <c r="AB1693" s="500" t="s">
        <v>2961</v>
      </c>
      <c r="AC1693" s="500" t="s">
        <v>2961</v>
      </c>
      <c r="AD1693" s="500" t="s">
        <v>2961</v>
      </c>
      <c r="AE1693" s="500" t="s">
        <v>2961</v>
      </c>
      <c r="AF1693" s="500" t="s">
        <v>2961</v>
      </c>
      <c r="AG1693" s="500" t="s">
        <v>2961</v>
      </c>
      <c r="AH1693" s="500" t="s">
        <v>2961</v>
      </c>
      <c r="AI1693" s="720"/>
      <c r="AJ1693" s="720"/>
      <c r="AK1693" s="720"/>
      <c r="AL1693" s="720"/>
      <c r="AM1693"/>
    </row>
    <row r="1694" spans="2:40" ht="13.5" hidden="1" customHeight="1" outlineLevel="1" x14ac:dyDescent="0.3">
      <c r="B1694" s="733"/>
      <c r="C1694" s="734" t="s">
        <v>419</v>
      </c>
      <c r="D1694" s="727"/>
      <c r="E1694" s="507" t="s">
        <v>4618</v>
      </c>
      <c r="F1694" s="500" t="s">
        <v>2961</v>
      </c>
      <c r="G1694" s="500" t="s">
        <v>2961</v>
      </c>
      <c r="H1694" s="500" t="s">
        <v>2961</v>
      </c>
      <c r="I1694" s="500" t="s">
        <v>2961</v>
      </c>
      <c r="J1694" s="500" t="s">
        <v>2961</v>
      </c>
      <c r="K1694" s="500" t="s">
        <v>2961</v>
      </c>
      <c r="L1694" s="500" t="s">
        <v>2961</v>
      </c>
      <c r="M1694" s="500" t="s">
        <v>2961</v>
      </c>
      <c r="N1694" s="500" t="s">
        <v>2961</v>
      </c>
      <c r="O1694" s="500" t="s">
        <v>2961</v>
      </c>
      <c r="P1694" s="500" t="s">
        <v>2961</v>
      </c>
      <c r="Q1694" s="500" t="s">
        <v>2961</v>
      </c>
      <c r="R1694" s="500" t="s">
        <v>2961</v>
      </c>
      <c r="S1694" s="500" t="s">
        <v>2961</v>
      </c>
      <c r="T1694" s="500" t="s">
        <v>2961</v>
      </c>
      <c r="U1694" s="500" t="s">
        <v>2961</v>
      </c>
      <c r="V1694" s="500" t="s">
        <v>2961</v>
      </c>
      <c r="W1694" s="500" t="s">
        <v>2961</v>
      </c>
      <c r="X1694" s="500" t="s">
        <v>2961</v>
      </c>
      <c r="Y1694" s="500" t="s">
        <v>2961</v>
      </c>
      <c r="Z1694" s="500" t="s">
        <v>2961</v>
      </c>
      <c r="AA1694" s="500" t="s">
        <v>2961</v>
      </c>
      <c r="AB1694" s="500" t="s">
        <v>2961</v>
      </c>
      <c r="AC1694" s="500" t="s">
        <v>2961</v>
      </c>
      <c r="AD1694" s="500" t="s">
        <v>2961</v>
      </c>
      <c r="AE1694" s="500" t="s">
        <v>2961</v>
      </c>
      <c r="AF1694" s="500" t="s">
        <v>2961</v>
      </c>
      <c r="AG1694" s="500" t="s">
        <v>2961</v>
      </c>
      <c r="AH1694" s="500" t="s">
        <v>2961</v>
      </c>
      <c r="AI1694" s="720"/>
      <c r="AJ1694" s="720"/>
      <c r="AK1694" s="720"/>
      <c r="AL1694" s="720"/>
      <c r="AM1694"/>
    </row>
    <row r="1695" spans="2:40" ht="13.5" hidden="1" customHeight="1" outlineLevel="1" x14ac:dyDescent="0.3">
      <c r="B1695" s="733"/>
      <c r="C1695" s="734" t="s">
        <v>420</v>
      </c>
      <c r="D1695" s="727"/>
      <c r="E1695" s="507" t="s">
        <v>4619</v>
      </c>
      <c r="F1695" s="500" t="s">
        <v>2961</v>
      </c>
      <c r="G1695" s="500" t="s">
        <v>2961</v>
      </c>
      <c r="H1695" s="500" t="s">
        <v>2961</v>
      </c>
      <c r="I1695" s="500" t="s">
        <v>2961</v>
      </c>
      <c r="J1695" s="500" t="s">
        <v>2961</v>
      </c>
      <c r="K1695" s="500" t="s">
        <v>2961</v>
      </c>
      <c r="L1695" s="500" t="s">
        <v>2961</v>
      </c>
      <c r="M1695" s="500" t="s">
        <v>2961</v>
      </c>
      <c r="N1695" s="500" t="s">
        <v>2961</v>
      </c>
      <c r="O1695" s="500" t="s">
        <v>2961</v>
      </c>
      <c r="P1695" s="500" t="s">
        <v>2961</v>
      </c>
      <c r="Q1695" s="500" t="s">
        <v>2961</v>
      </c>
      <c r="R1695" s="500" t="s">
        <v>2961</v>
      </c>
      <c r="S1695" s="500" t="s">
        <v>2961</v>
      </c>
      <c r="T1695" s="500" t="s">
        <v>2961</v>
      </c>
      <c r="U1695" s="500" t="s">
        <v>2961</v>
      </c>
      <c r="V1695" s="500" t="s">
        <v>2961</v>
      </c>
      <c r="W1695" s="500" t="s">
        <v>2961</v>
      </c>
      <c r="X1695" s="500" t="s">
        <v>2961</v>
      </c>
      <c r="Y1695" s="500" t="s">
        <v>2961</v>
      </c>
      <c r="Z1695" s="500" t="s">
        <v>2961</v>
      </c>
      <c r="AA1695" s="500" t="s">
        <v>2961</v>
      </c>
      <c r="AB1695" s="500" t="s">
        <v>2961</v>
      </c>
      <c r="AC1695" s="500" t="s">
        <v>2961</v>
      </c>
      <c r="AD1695" s="500" t="s">
        <v>2961</v>
      </c>
      <c r="AE1695" s="500" t="s">
        <v>2961</v>
      </c>
      <c r="AF1695" s="500" t="s">
        <v>2961</v>
      </c>
      <c r="AG1695" s="500" t="s">
        <v>2961</v>
      </c>
      <c r="AH1695" s="500" t="s">
        <v>2961</v>
      </c>
      <c r="AI1695" s="720"/>
      <c r="AJ1695" s="720"/>
      <c r="AK1695" s="720"/>
      <c r="AL1695" s="720"/>
      <c r="AM1695"/>
    </row>
    <row r="1696" spans="2:40" ht="13.5" hidden="1" customHeight="1" outlineLevel="1" x14ac:dyDescent="0.3">
      <c r="B1696" s="735"/>
      <c r="C1696" s="736" t="s">
        <v>421</v>
      </c>
      <c r="D1696" s="727"/>
      <c r="E1696" s="507" t="s">
        <v>4620</v>
      </c>
      <c r="F1696" s="500" t="s">
        <v>2961</v>
      </c>
      <c r="G1696" s="500" t="s">
        <v>2961</v>
      </c>
      <c r="H1696" s="500" t="s">
        <v>2961</v>
      </c>
      <c r="I1696" s="500" t="s">
        <v>2961</v>
      </c>
      <c r="J1696" s="500" t="s">
        <v>2961</v>
      </c>
      <c r="K1696" s="500" t="s">
        <v>2961</v>
      </c>
      <c r="L1696" s="500" t="s">
        <v>2961</v>
      </c>
      <c r="M1696" s="500" t="s">
        <v>2961</v>
      </c>
      <c r="N1696" s="500" t="s">
        <v>2961</v>
      </c>
      <c r="O1696" s="500" t="s">
        <v>2961</v>
      </c>
      <c r="P1696" s="500" t="s">
        <v>2961</v>
      </c>
      <c r="Q1696" s="500" t="s">
        <v>2961</v>
      </c>
      <c r="R1696" s="500" t="s">
        <v>2961</v>
      </c>
      <c r="S1696" s="500" t="s">
        <v>2961</v>
      </c>
      <c r="T1696" s="500" t="s">
        <v>2961</v>
      </c>
      <c r="U1696" s="500" t="s">
        <v>2961</v>
      </c>
      <c r="V1696" s="500" t="s">
        <v>2961</v>
      </c>
      <c r="W1696" s="500" t="s">
        <v>2961</v>
      </c>
      <c r="X1696" s="500" t="s">
        <v>2961</v>
      </c>
      <c r="Y1696" s="500" t="s">
        <v>2961</v>
      </c>
      <c r="Z1696" s="500" t="s">
        <v>2961</v>
      </c>
      <c r="AA1696" s="500" t="s">
        <v>2961</v>
      </c>
      <c r="AB1696" s="500" t="s">
        <v>2961</v>
      </c>
      <c r="AC1696" s="500" t="s">
        <v>2961</v>
      </c>
      <c r="AD1696" s="500" t="s">
        <v>2961</v>
      </c>
      <c r="AE1696" s="500" t="s">
        <v>2961</v>
      </c>
      <c r="AF1696" s="500" t="s">
        <v>2961</v>
      </c>
      <c r="AG1696" s="500" t="s">
        <v>2961</v>
      </c>
      <c r="AH1696" s="500" t="s">
        <v>2961</v>
      </c>
      <c r="AI1696" s="720"/>
      <c r="AJ1696" s="720"/>
      <c r="AK1696" s="720"/>
      <c r="AL1696" s="720"/>
      <c r="AM1696"/>
    </row>
    <row r="1697" spans="2:39" ht="13.5" hidden="1" customHeight="1" outlineLevel="1" x14ac:dyDescent="0.3">
      <c r="B1697" s="731"/>
      <c r="C1697" s="732" t="s">
        <v>422</v>
      </c>
      <c r="D1697" s="727"/>
      <c r="E1697" s="507" t="s">
        <v>4621</v>
      </c>
      <c r="F1697" s="500" t="s">
        <v>2961</v>
      </c>
      <c r="G1697" s="500" t="s">
        <v>2961</v>
      </c>
      <c r="H1697" s="500" t="s">
        <v>2961</v>
      </c>
      <c r="I1697" s="500" t="s">
        <v>2961</v>
      </c>
      <c r="J1697" s="500" t="s">
        <v>2961</v>
      </c>
      <c r="K1697" s="500" t="s">
        <v>2961</v>
      </c>
      <c r="L1697" s="500" t="s">
        <v>2961</v>
      </c>
      <c r="M1697" s="500" t="s">
        <v>2961</v>
      </c>
      <c r="N1697" s="500" t="s">
        <v>2961</v>
      </c>
      <c r="O1697" s="500" t="s">
        <v>2961</v>
      </c>
      <c r="P1697" s="500" t="s">
        <v>2961</v>
      </c>
      <c r="Q1697" s="500" t="s">
        <v>2961</v>
      </c>
      <c r="R1697" s="500" t="s">
        <v>2961</v>
      </c>
      <c r="S1697" s="500" t="s">
        <v>2961</v>
      </c>
      <c r="T1697" s="500" t="s">
        <v>2961</v>
      </c>
      <c r="U1697" s="500" t="s">
        <v>2961</v>
      </c>
      <c r="V1697" s="500" t="s">
        <v>2961</v>
      </c>
      <c r="W1697" s="500" t="s">
        <v>2961</v>
      </c>
      <c r="X1697" s="500" t="s">
        <v>2961</v>
      </c>
      <c r="Y1697" s="500" t="s">
        <v>2961</v>
      </c>
      <c r="Z1697" s="500" t="s">
        <v>2961</v>
      </c>
      <c r="AA1697" s="500" t="s">
        <v>2961</v>
      </c>
      <c r="AB1697" s="500" t="s">
        <v>2961</v>
      </c>
      <c r="AC1697" s="500" t="s">
        <v>2961</v>
      </c>
      <c r="AD1697" s="500" t="s">
        <v>2961</v>
      </c>
      <c r="AE1697" s="500" t="s">
        <v>2961</v>
      </c>
      <c r="AF1697" s="500" t="s">
        <v>2961</v>
      </c>
      <c r="AG1697" s="500" t="s">
        <v>2961</v>
      </c>
      <c r="AH1697" s="500" t="s">
        <v>2961</v>
      </c>
      <c r="AI1697" s="720"/>
      <c r="AJ1697" s="720"/>
      <c r="AK1697" s="720"/>
      <c r="AL1697" s="720"/>
      <c r="AM1697"/>
    </row>
    <row r="1698" spans="2:39" ht="13.5" hidden="1" customHeight="1" outlineLevel="1" x14ac:dyDescent="0.3">
      <c r="B1698" s="733"/>
      <c r="C1698" s="734" t="s">
        <v>423</v>
      </c>
      <c r="D1698" s="727"/>
      <c r="E1698" s="507" t="s">
        <v>4622</v>
      </c>
      <c r="F1698" s="500" t="s">
        <v>2961</v>
      </c>
      <c r="G1698" s="500" t="s">
        <v>2961</v>
      </c>
      <c r="H1698" s="500" t="s">
        <v>2961</v>
      </c>
      <c r="I1698" s="500" t="s">
        <v>2961</v>
      </c>
      <c r="J1698" s="500" t="s">
        <v>2961</v>
      </c>
      <c r="K1698" s="500" t="s">
        <v>2961</v>
      </c>
      <c r="L1698" s="500" t="s">
        <v>2961</v>
      </c>
      <c r="M1698" s="500" t="s">
        <v>2961</v>
      </c>
      <c r="N1698" s="500" t="s">
        <v>2961</v>
      </c>
      <c r="O1698" s="500" t="s">
        <v>2961</v>
      </c>
      <c r="P1698" s="500" t="s">
        <v>2961</v>
      </c>
      <c r="Q1698" s="500" t="s">
        <v>2961</v>
      </c>
      <c r="R1698" s="500" t="s">
        <v>2961</v>
      </c>
      <c r="S1698" s="500" t="s">
        <v>2961</v>
      </c>
      <c r="T1698" s="500" t="s">
        <v>2961</v>
      </c>
      <c r="U1698" s="500" t="s">
        <v>2961</v>
      </c>
      <c r="V1698" s="500" t="s">
        <v>2961</v>
      </c>
      <c r="W1698" s="500" t="s">
        <v>2961</v>
      </c>
      <c r="X1698" s="500" t="s">
        <v>2961</v>
      </c>
      <c r="Y1698" s="500" t="s">
        <v>2961</v>
      </c>
      <c r="Z1698" s="500" t="s">
        <v>2961</v>
      </c>
      <c r="AA1698" s="500" t="s">
        <v>2961</v>
      </c>
      <c r="AB1698" s="500" t="s">
        <v>2961</v>
      </c>
      <c r="AC1698" s="500" t="s">
        <v>2961</v>
      </c>
      <c r="AD1698" s="500" t="s">
        <v>2961</v>
      </c>
      <c r="AE1698" s="500" t="s">
        <v>2961</v>
      </c>
      <c r="AF1698" s="500" t="s">
        <v>2961</v>
      </c>
      <c r="AG1698" s="500" t="s">
        <v>2961</v>
      </c>
      <c r="AH1698" s="500" t="s">
        <v>2961</v>
      </c>
      <c r="AI1698" s="720"/>
      <c r="AJ1698" s="720"/>
      <c r="AK1698" s="720"/>
      <c r="AL1698" s="720"/>
      <c r="AM1698"/>
    </row>
    <row r="1699" spans="2:39" ht="13.5" hidden="1" customHeight="1" outlineLevel="1" x14ac:dyDescent="0.3">
      <c r="B1699" s="733"/>
      <c r="C1699" s="734" t="s">
        <v>424</v>
      </c>
      <c r="D1699" s="727"/>
      <c r="E1699" s="507" t="s">
        <v>4623</v>
      </c>
      <c r="F1699" s="500" t="s">
        <v>2961</v>
      </c>
      <c r="G1699" s="500" t="s">
        <v>2961</v>
      </c>
      <c r="H1699" s="500" t="s">
        <v>2961</v>
      </c>
      <c r="I1699" s="500" t="s">
        <v>2961</v>
      </c>
      <c r="J1699" s="500" t="s">
        <v>2961</v>
      </c>
      <c r="K1699" s="500" t="s">
        <v>2961</v>
      </c>
      <c r="L1699" s="500" t="s">
        <v>2961</v>
      </c>
      <c r="M1699" s="500" t="s">
        <v>2961</v>
      </c>
      <c r="N1699" s="500" t="s">
        <v>2961</v>
      </c>
      <c r="O1699" s="500" t="s">
        <v>2961</v>
      </c>
      <c r="P1699" s="500" t="s">
        <v>2961</v>
      </c>
      <c r="Q1699" s="500" t="s">
        <v>2961</v>
      </c>
      <c r="R1699" s="500" t="s">
        <v>2961</v>
      </c>
      <c r="S1699" s="500" t="s">
        <v>2961</v>
      </c>
      <c r="T1699" s="500" t="s">
        <v>2961</v>
      </c>
      <c r="U1699" s="500" t="s">
        <v>2961</v>
      </c>
      <c r="V1699" s="500" t="s">
        <v>2961</v>
      </c>
      <c r="W1699" s="500" t="s">
        <v>2961</v>
      </c>
      <c r="X1699" s="500" t="s">
        <v>2961</v>
      </c>
      <c r="Y1699" s="500" t="s">
        <v>2961</v>
      </c>
      <c r="Z1699" s="500" t="s">
        <v>2961</v>
      </c>
      <c r="AA1699" s="500" t="s">
        <v>2961</v>
      </c>
      <c r="AB1699" s="500" t="s">
        <v>2961</v>
      </c>
      <c r="AC1699" s="500" t="s">
        <v>2961</v>
      </c>
      <c r="AD1699" s="500" t="s">
        <v>2961</v>
      </c>
      <c r="AE1699" s="500" t="s">
        <v>2961</v>
      </c>
      <c r="AF1699" s="500" t="s">
        <v>2961</v>
      </c>
      <c r="AG1699" s="500" t="s">
        <v>2961</v>
      </c>
      <c r="AH1699" s="500" t="s">
        <v>2961</v>
      </c>
      <c r="AI1699" s="720"/>
      <c r="AJ1699" s="720"/>
      <c r="AK1699" s="720"/>
      <c r="AL1699" s="720"/>
      <c r="AM1699"/>
    </row>
    <row r="1700" spans="2:39" ht="13.5" hidden="1" customHeight="1" outlineLevel="1" x14ac:dyDescent="0.3">
      <c r="B1700" s="735"/>
      <c r="C1700" s="736" t="s">
        <v>425</v>
      </c>
      <c r="D1700" s="727"/>
      <c r="E1700" s="507" t="s">
        <v>4624</v>
      </c>
      <c r="F1700" s="500" t="s">
        <v>2961</v>
      </c>
      <c r="G1700" s="500" t="s">
        <v>2961</v>
      </c>
      <c r="H1700" s="500" t="s">
        <v>2961</v>
      </c>
      <c r="I1700" s="500" t="s">
        <v>2961</v>
      </c>
      <c r="J1700" s="500" t="s">
        <v>2961</v>
      </c>
      <c r="K1700" s="500" t="s">
        <v>2961</v>
      </c>
      <c r="L1700" s="500" t="s">
        <v>2961</v>
      </c>
      <c r="M1700" s="500" t="s">
        <v>2961</v>
      </c>
      <c r="N1700" s="500" t="s">
        <v>2961</v>
      </c>
      <c r="O1700" s="500" t="s">
        <v>2961</v>
      </c>
      <c r="P1700" s="500" t="s">
        <v>2961</v>
      </c>
      <c r="Q1700" s="500" t="s">
        <v>2961</v>
      </c>
      <c r="R1700" s="500" t="s">
        <v>2961</v>
      </c>
      <c r="S1700" s="500" t="s">
        <v>2961</v>
      </c>
      <c r="T1700" s="500" t="s">
        <v>2961</v>
      </c>
      <c r="U1700" s="500" t="s">
        <v>2961</v>
      </c>
      <c r="V1700" s="500" t="s">
        <v>2961</v>
      </c>
      <c r="W1700" s="500" t="s">
        <v>2961</v>
      </c>
      <c r="X1700" s="500" t="s">
        <v>2961</v>
      </c>
      <c r="Y1700" s="500" t="s">
        <v>2961</v>
      </c>
      <c r="Z1700" s="500" t="s">
        <v>2961</v>
      </c>
      <c r="AA1700" s="500" t="s">
        <v>2961</v>
      </c>
      <c r="AB1700" s="500" t="s">
        <v>2961</v>
      </c>
      <c r="AC1700" s="500" t="s">
        <v>2961</v>
      </c>
      <c r="AD1700" s="500" t="s">
        <v>2961</v>
      </c>
      <c r="AE1700" s="500" t="s">
        <v>2961</v>
      </c>
      <c r="AF1700" s="500" t="s">
        <v>2961</v>
      </c>
      <c r="AG1700" s="500" t="s">
        <v>2961</v>
      </c>
      <c r="AH1700" s="500" t="s">
        <v>2961</v>
      </c>
      <c r="AI1700" s="720"/>
      <c r="AJ1700" s="720"/>
      <c r="AK1700" s="720"/>
      <c r="AL1700" s="720"/>
      <c r="AM1700"/>
    </row>
    <row r="1701" spans="2:39" ht="13.5" hidden="1" customHeight="1" outlineLevel="1" x14ac:dyDescent="0.3">
      <c r="B1701" s="735"/>
      <c r="C1701" s="736" t="s">
        <v>94</v>
      </c>
      <c r="D1701" s="727"/>
      <c r="E1701" s="507" t="s">
        <v>4625</v>
      </c>
      <c r="F1701" s="500" t="s">
        <v>2961</v>
      </c>
      <c r="G1701" s="500" t="s">
        <v>2961</v>
      </c>
      <c r="H1701" s="500" t="s">
        <v>2961</v>
      </c>
      <c r="I1701" s="500" t="s">
        <v>2961</v>
      </c>
      <c r="J1701" s="500" t="s">
        <v>2961</v>
      </c>
      <c r="K1701" s="500" t="s">
        <v>2961</v>
      </c>
      <c r="L1701" s="500" t="s">
        <v>2961</v>
      </c>
      <c r="M1701" s="500" t="s">
        <v>2961</v>
      </c>
      <c r="N1701" s="500" t="s">
        <v>2961</v>
      </c>
      <c r="O1701" s="500" t="s">
        <v>2961</v>
      </c>
      <c r="P1701" s="500" t="s">
        <v>2961</v>
      </c>
      <c r="Q1701" s="500" t="s">
        <v>2961</v>
      </c>
      <c r="R1701" s="500" t="s">
        <v>2961</v>
      </c>
      <c r="S1701" s="500" t="s">
        <v>2961</v>
      </c>
      <c r="T1701" s="500" t="s">
        <v>2961</v>
      </c>
      <c r="U1701" s="500" t="s">
        <v>2961</v>
      </c>
      <c r="V1701" s="500" t="s">
        <v>2961</v>
      </c>
      <c r="W1701" s="500" t="s">
        <v>2961</v>
      </c>
      <c r="X1701" s="500" t="s">
        <v>2961</v>
      </c>
      <c r="Y1701" s="500" t="s">
        <v>2961</v>
      </c>
      <c r="Z1701" s="500" t="s">
        <v>2961</v>
      </c>
      <c r="AA1701" s="500" t="s">
        <v>2961</v>
      </c>
      <c r="AB1701" s="500" t="s">
        <v>2961</v>
      </c>
      <c r="AC1701" s="500" t="s">
        <v>2961</v>
      </c>
      <c r="AD1701" s="500" t="s">
        <v>2961</v>
      </c>
      <c r="AE1701" s="500" t="s">
        <v>2961</v>
      </c>
      <c r="AF1701" s="500" t="s">
        <v>2961</v>
      </c>
      <c r="AG1701" s="500" t="s">
        <v>2961</v>
      </c>
      <c r="AH1701" s="500" t="s">
        <v>2961</v>
      </c>
      <c r="AI1701" s="720"/>
      <c r="AJ1701" s="720"/>
      <c r="AK1701" s="720"/>
      <c r="AL1701" s="720"/>
      <c r="AM1701"/>
    </row>
    <row r="1702" spans="2:39" ht="13.5" hidden="1" customHeight="1" outlineLevel="1" x14ac:dyDescent="0.3">
      <c r="B1702" s="733"/>
      <c r="C1702" s="734" t="s">
        <v>426</v>
      </c>
      <c r="D1702" s="727"/>
      <c r="E1702" s="507" t="s">
        <v>4626</v>
      </c>
      <c r="F1702" s="500" t="s">
        <v>2961</v>
      </c>
      <c r="G1702" s="500" t="s">
        <v>2961</v>
      </c>
      <c r="H1702" s="500" t="s">
        <v>2961</v>
      </c>
      <c r="I1702" s="500" t="s">
        <v>2961</v>
      </c>
      <c r="J1702" s="500" t="s">
        <v>2961</v>
      </c>
      <c r="K1702" s="500" t="s">
        <v>2961</v>
      </c>
      <c r="L1702" s="500" t="s">
        <v>2961</v>
      </c>
      <c r="M1702" s="500" t="s">
        <v>2961</v>
      </c>
      <c r="N1702" s="500" t="s">
        <v>2961</v>
      </c>
      <c r="O1702" s="500" t="s">
        <v>2961</v>
      </c>
      <c r="P1702" s="500" t="s">
        <v>2961</v>
      </c>
      <c r="Q1702" s="500" t="s">
        <v>2961</v>
      </c>
      <c r="R1702" s="500" t="s">
        <v>2961</v>
      </c>
      <c r="S1702" s="500" t="s">
        <v>2961</v>
      </c>
      <c r="T1702" s="500" t="s">
        <v>2961</v>
      </c>
      <c r="U1702" s="500" t="s">
        <v>2961</v>
      </c>
      <c r="V1702" s="500" t="s">
        <v>2961</v>
      </c>
      <c r="W1702" s="500" t="s">
        <v>2961</v>
      </c>
      <c r="X1702" s="500" t="s">
        <v>2961</v>
      </c>
      <c r="Y1702" s="500" t="s">
        <v>2961</v>
      </c>
      <c r="Z1702" s="500" t="s">
        <v>2961</v>
      </c>
      <c r="AA1702" s="500" t="s">
        <v>2961</v>
      </c>
      <c r="AB1702" s="500" t="s">
        <v>2961</v>
      </c>
      <c r="AC1702" s="500" t="s">
        <v>2961</v>
      </c>
      <c r="AD1702" s="500" t="s">
        <v>2961</v>
      </c>
      <c r="AE1702" s="500" t="s">
        <v>2961</v>
      </c>
      <c r="AF1702" s="500" t="s">
        <v>2961</v>
      </c>
      <c r="AG1702" s="500" t="s">
        <v>2961</v>
      </c>
      <c r="AH1702" s="500" t="s">
        <v>2961</v>
      </c>
      <c r="AI1702" s="720"/>
      <c r="AJ1702" s="720"/>
      <c r="AK1702" s="720"/>
      <c r="AL1702" s="720"/>
      <c r="AM1702"/>
    </row>
    <row r="1703" spans="2:39" ht="13.5" hidden="1" customHeight="1" outlineLevel="1" x14ac:dyDescent="0.3">
      <c r="B1703" s="731"/>
      <c r="C1703" s="732" t="s">
        <v>69</v>
      </c>
      <c r="D1703" s="727"/>
      <c r="E1703" s="507" t="s">
        <v>4627</v>
      </c>
      <c r="F1703" s="500" t="s">
        <v>2961</v>
      </c>
      <c r="G1703" s="500" t="s">
        <v>2961</v>
      </c>
      <c r="H1703" s="500" t="s">
        <v>2961</v>
      </c>
      <c r="I1703" s="500" t="s">
        <v>2961</v>
      </c>
      <c r="J1703" s="500" t="s">
        <v>2961</v>
      </c>
      <c r="K1703" s="500" t="s">
        <v>2961</v>
      </c>
      <c r="L1703" s="500" t="s">
        <v>2961</v>
      </c>
      <c r="M1703" s="500" t="s">
        <v>2961</v>
      </c>
      <c r="N1703" s="500" t="s">
        <v>2961</v>
      </c>
      <c r="O1703" s="500" t="s">
        <v>2961</v>
      </c>
      <c r="P1703" s="500" t="s">
        <v>2961</v>
      </c>
      <c r="Q1703" s="500" t="s">
        <v>2961</v>
      </c>
      <c r="R1703" s="500" t="s">
        <v>2961</v>
      </c>
      <c r="S1703" s="500" t="s">
        <v>2961</v>
      </c>
      <c r="T1703" s="500" t="s">
        <v>2961</v>
      </c>
      <c r="U1703" s="500" t="s">
        <v>2961</v>
      </c>
      <c r="V1703" s="500" t="s">
        <v>2961</v>
      </c>
      <c r="W1703" s="500" t="s">
        <v>2961</v>
      </c>
      <c r="X1703" s="500" t="s">
        <v>2961</v>
      </c>
      <c r="Y1703" s="500" t="s">
        <v>2961</v>
      </c>
      <c r="Z1703" s="500" t="s">
        <v>2961</v>
      </c>
      <c r="AA1703" s="500" t="s">
        <v>2961</v>
      </c>
      <c r="AB1703" s="500" t="s">
        <v>2961</v>
      </c>
      <c r="AC1703" s="500" t="s">
        <v>2961</v>
      </c>
      <c r="AD1703" s="500" t="s">
        <v>2961</v>
      </c>
      <c r="AE1703" s="500" t="s">
        <v>2961</v>
      </c>
      <c r="AF1703" s="500" t="s">
        <v>2961</v>
      </c>
      <c r="AG1703" s="500" t="s">
        <v>2961</v>
      </c>
      <c r="AH1703" s="500" t="s">
        <v>2961</v>
      </c>
      <c r="AI1703" s="720"/>
      <c r="AJ1703" s="720"/>
      <c r="AK1703" s="720"/>
      <c r="AL1703" s="720"/>
      <c r="AM1703"/>
    </row>
    <row r="1704" spans="2:39" ht="13.5" hidden="1" customHeight="1" outlineLevel="1" x14ac:dyDescent="0.3">
      <c r="B1704" s="733"/>
      <c r="C1704" s="734" t="s">
        <v>334</v>
      </c>
      <c r="D1704" s="727"/>
      <c r="E1704" s="507" t="s">
        <v>4628</v>
      </c>
      <c r="F1704" s="500" t="s">
        <v>2961</v>
      </c>
      <c r="G1704" s="500" t="s">
        <v>2961</v>
      </c>
      <c r="H1704" s="500" t="s">
        <v>2961</v>
      </c>
      <c r="I1704" s="500" t="s">
        <v>2961</v>
      </c>
      <c r="J1704" s="500" t="s">
        <v>2961</v>
      </c>
      <c r="K1704" s="500" t="s">
        <v>2961</v>
      </c>
      <c r="L1704" s="500" t="s">
        <v>2961</v>
      </c>
      <c r="M1704" s="500" t="s">
        <v>2961</v>
      </c>
      <c r="N1704" s="500" t="s">
        <v>2961</v>
      </c>
      <c r="O1704" s="500" t="s">
        <v>2961</v>
      </c>
      <c r="P1704" s="500" t="s">
        <v>2961</v>
      </c>
      <c r="Q1704" s="500" t="s">
        <v>2961</v>
      </c>
      <c r="R1704" s="500" t="s">
        <v>2961</v>
      </c>
      <c r="S1704" s="500" t="s">
        <v>2961</v>
      </c>
      <c r="T1704" s="500" t="s">
        <v>2961</v>
      </c>
      <c r="U1704" s="500" t="s">
        <v>2961</v>
      </c>
      <c r="V1704" s="500" t="s">
        <v>2961</v>
      </c>
      <c r="W1704" s="500" t="s">
        <v>2961</v>
      </c>
      <c r="X1704" s="500" t="s">
        <v>2961</v>
      </c>
      <c r="Y1704" s="500" t="s">
        <v>2961</v>
      </c>
      <c r="Z1704" s="500" t="s">
        <v>2961</v>
      </c>
      <c r="AA1704" s="500" t="s">
        <v>2961</v>
      </c>
      <c r="AB1704" s="500" t="s">
        <v>2961</v>
      </c>
      <c r="AC1704" s="500" t="s">
        <v>2961</v>
      </c>
      <c r="AD1704" s="500" t="s">
        <v>2961</v>
      </c>
      <c r="AE1704" s="500" t="s">
        <v>2961</v>
      </c>
      <c r="AF1704" s="500" t="s">
        <v>2961</v>
      </c>
      <c r="AG1704" s="500" t="s">
        <v>2961</v>
      </c>
      <c r="AH1704" s="500" t="s">
        <v>2961</v>
      </c>
      <c r="AI1704" s="720"/>
      <c r="AJ1704" s="720"/>
      <c r="AK1704" s="720"/>
      <c r="AL1704" s="720"/>
      <c r="AM1704"/>
    </row>
    <row r="1705" spans="2:39" ht="13.5" hidden="1" customHeight="1" outlineLevel="1" x14ac:dyDescent="0.3">
      <c r="B1705" s="733"/>
      <c r="C1705" s="734" t="s">
        <v>94</v>
      </c>
      <c r="D1705" s="727"/>
      <c r="E1705" s="507" t="s">
        <v>4629</v>
      </c>
      <c r="F1705" s="500" t="s">
        <v>2961</v>
      </c>
      <c r="G1705" s="500" t="s">
        <v>2961</v>
      </c>
      <c r="H1705" s="500" t="s">
        <v>2961</v>
      </c>
      <c r="I1705" s="500" t="s">
        <v>2961</v>
      </c>
      <c r="J1705" s="500" t="s">
        <v>2961</v>
      </c>
      <c r="K1705" s="500" t="s">
        <v>2961</v>
      </c>
      <c r="L1705" s="500" t="s">
        <v>2961</v>
      </c>
      <c r="M1705" s="500" t="s">
        <v>2961</v>
      </c>
      <c r="N1705" s="500" t="s">
        <v>2961</v>
      </c>
      <c r="O1705" s="500" t="s">
        <v>2961</v>
      </c>
      <c r="P1705" s="500" t="s">
        <v>2961</v>
      </c>
      <c r="Q1705" s="500" t="s">
        <v>2961</v>
      </c>
      <c r="R1705" s="500" t="s">
        <v>2961</v>
      </c>
      <c r="S1705" s="500" t="s">
        <v>2961</v>
      </c>
      <c r="T1705" s="500" t="s">
        <v>2961</v>
      </c>
      <c r="U1705" s="500" t="s">
        <v>2961</v>
      </c>
      <c r="V1705" s="500" t="s">
        <v>2961</v>
      </c>
      <c r="W1705" s="500" t="s">
        <v>2961</v>
      </c>
      <c r="X1705" s="500" t="s">
        <v>2961</v>
      </c>
      <c r="Y1705" s="500" t="s">
        <v>2961</v>
      </c>
      <c r="Z1705" s="500" t="s">
        <v>2961</v>
      </c>
      <c r="AA1705" s="500" t="s">
        <v>2961</v>
      </c>
      <c r="AB1705" s="500" t="s">
        <v>2961</v>
      </c>
      <c r="AC1705" s="500" t="s">
        <v>2961</v>
      </c>
      <c r="AD1705" s="500" t="s">
        <v>2961</v>
      </c>
      <c r="AE1705" s="500" t="s">
        <v>2961</v>
      </c>
      <c r="AF1705" s="500" t="s">
        <v>2961</v>
      </c>
      <c r="AG1705" s="500" t="s">
        <v>2961</v>
      </c>
      <c r="AH1705" s="500" t="s">
        <v>2961</v>
      </c>
      <c r="AI1705" s="720"/>
      <c r="AJ1705" s="720"/>
      <c r="AK1705" s="720"/>
      <c r="AL1705" s="720"/>
      <c r="AM1705"/>
    </row>
    <row r="1706" spans="2:39" ht="13.5" hidden="1" customHeight="1" outlineLevel="1" x14ac:dyDescent="0.3">
      <c r="B1706" s="731"/>
      <c r="C1706" s="732" t="s">
        <v>427</v>
      </c>
      <c r="D1706" s="727"/>
      <c r="E1706" s="507" t="s">
        <v>4630</v>
      </c>
      <c r="F1706" s="500" t="s">
        <v>2961</v>
      </c>
      <c r="G1706" s="500" t="s">
        <v>2961</v>
      </c>
      <c r="H1706" s="500" t="s">
        <v>2961</v>
      </c>
      <c r="I1706" s="500" t="s">
        <v>2961</v>
      </c>
      <c r="J1706" s="500" t="s">
        <v>2961</v>
      </c>
      <c r="K1706" s="500" t="s">
        <v>2961</v>
      </c>
      <c r="L1706" s="500" t="s">
        <v>2961</v>
      </c>
      <c r="M1706" s="500" t="s">
        <v>2961</v>
      </c>
      <c r="N1706" s="500" t="s">
        <v>2961</v>
      </c>
      <c r="O1706" s="500" t="s">
        <v>2961</v>
      </c>
      <c r="P1706" s="500" t="s">
        <v>2961</v>
      </c>
      <c r="Q1706" s="500" t="s">
        <v>2961</v>
      </c>
      <c r="R1706" s="500" t="s">
        <v>2961</v>
      </c>
      <c r="S1706" s="500" t="s">
        <v>2961</v>
      </c>
      <c r="T1706" s="500" t="s">
        <v>2961</v>
      </c>
      <c r="U1706" s="500" t="s">
        <v>2961</v>
      </c>
      <c r="V1706" s="500" t="s">
        <v>2961</v>
      </c>
      <c r="W1706" s="500" t="s">
        <v>2961</v>
      </c>
      <c r="X1706" s="500" t="s">
        <v>2961</v>
      </c>
      <c r="Y1706" s="500" t="s">
        <v>2961</v>
      </c>
      <c r="Z1706" s="500" t="s">
        <v>2961</v>
      </c>
      <c r="AA1706" s="500" t="s">
        <v>2961</v>
      </c>
      <c r="AB1706" s="500" t="s">
        <v>2961</v>
      </c>
      <c r="AC1706" s="500" t="s">
        <v>2961</v>
      </c>
      <c r="AD1706" s="500" t="s">
        <v>2961</v>
      </c>
      <c r="AE1706" s="500" t="s">
        <v>2961</v>
      </c>
      <c r="AF1706" s="500" t="s">
        <v>2961</v>
      </c>
      <c r="AG1706" s="500" t="s">
        <v>2961</v>
      </c>
      <c r="AH1706" s="500" t="s">
        <v>2961</v>
      </c>
      <c r="AI1706" s="720"/>
      <c r="AJ1706" s="720"/>
      <c r="AK1706" s="720"/>
      <c r="AL1706" s="720"/>
      <c r="AM1706"/>
    </row>
    <row r="1707" spans="2:39" ht="13.5" hidden="1" customHeight="1" outlineLevel="1" x14ac:dyDescent="0.3">
      <c r="B1707" s="737"/>
      <c r="C1707" s="726" t="s">
        <v>70</v>
      </c>
      <c r="D1707" s="727"/>
      <c r="E1707" s="507" t="s">
        <v>4631</v>
      </c>
      <c r="F1707" s="500" t="s">
        <v>2961</v>
      </c>
      <c r="G1707" s="500" t="s">
        <v>2961</v>
      </c>
      <c r="H1707" s="500" t="s">
        <v>2961</v>
      </c>
      <c r="I1707" s="500" t="s">
        <v>2961</v>
      </c>
      <c r="J1707" s="500" t="s">
        <v>2961</v>
      </c>
      <c r="K1707" s="500" t="s">
        <v>2961</v>
      </c>
      <c r="L1707" s="500" t="s">
        <v>2961</v>
      </c>
      <c r="M1707" s="500" t="s">
        <v>2961</v>
      </c>
      <c r="N1707" s="500" t="s">
        <v>2961</v>
      </c>
      <c r="O1707" s="500" t="s">
        <v>2961</v>
      </c>
      <c r="P1707" s="500" t="s">
        <v>2961</v>
      </c>
      <c r="Q1707" s="500" t="s">
        <v>2961</v>
      </c>
      <c r="R1707" s="500" t="s">
        <v>2961</v>
      </c>
      <c r="S1707" s="500" t="s">
        <v>2961</v>
      </c>
      <c r="T1707" s="500" t="s">
        <v>2961</v>
      </c>
      <c r="U1707" s="500" t="s">
        <v>2961</v>
      </c>
      <c r="V1707" s="500" t="s">
        <v>2961</v>
      </c>
      <c r="W1707" s="500" t="s">
        <v>2961</v>
      </c>
      <c r="X1707" s="500" t="s">
        <v>2961</v>
      </c>
      <c r="Y1707" s="500" t="s">
        <v>2961</v>
      </c>
      <c r="Z1707" s="500" t="s">
        <v>2961</v>
      </c>
      <c r="AA1707" s="500" t="s">
        <v>2961</v>
      </c>
      <c r="AB1707" s="500" t="s">
        <v>2961</v>
      </c>
      <c r="AC1707" s="500" t="s">
        <v>2961</v>
      </c>
      <c r="AD1707" s="500" t="s">
        <v>2961</v>
      </c>
      <c r="AE1707" s="500" t="s">
        <v>2961</v>
      </c>
      <c r="AF1707" s="500" t="s">
        <v>2961</v>
      </c>
      <c r="AG1707" s="500" t="s">
        <v>2961</v>
      </c>
      <c r="AH1707" s="500" t="s">
        <v>2961</v>
      </c>
      <c r="AI1707" s="720"/>
      <c r="AJ1707" s="720"/>
      <c r="AK1707" s="720"/>
      <c r="AL1707" s="720"/>
      <c r="AM1707"/>
    </row>
    <row r="1708" spans="2:39" ht="13.5" hidden="1" customHeight="1" outlineLevel="1" x14ac:dyDescent="0.3">
      <c r="B1708" s="731"/>
      <c r="C1708" s="732" t="s">
        <v>71</v>
      </c>
      <c r="D1708" s="727"/>
      <c r="E1708" s="507" t="s">
        <v>4632</v>
      </c>
      <c r="F1708" s="500" t="s">
        <v>2961</v>
      </c>
      <c r="G1708" s="500" t="s">
        <v>2961</v>
      </c>
      <c r="H1708" s="500" t="s">
        <v>2961</v>
      </c>
      <c r="I1708" s="500" t="s">
        <v>2961</v>
      </c>
      <c r="J1708" s="500" t="s">
        <v>2961</v>
      </c>
      <c r="K1708" s="500" t="s">
        <v>2961</v>
      </c>
      <c r="L1708" s="500" t="s">
        <v>2961</v>
      </c>
      <c r="M1708" s="500" t="s">
        <v>2961</v>
      </c>
      <c r="N1708" s="500" t="s">
        <v>2961</v>
      </c>
      <c r="O1708" s="500" t="s">
        <v>2961</v>
      </c>
      <c r="P1708" s="500" t="s">
        <v>2961</v>
      </c>
      <c r="Q1708" s="500" t="s">
        <v>2961</v>
      </c>
      <c r="R1708" s="500" t="s">
        <v>2961</v>
      </c>
      <c r="S1708" s="500" t="s">
        <v>2961</v>
      </c>
      <c r="T1708" s="500" t="s">
        <v>2961</v>
      </c>
      <c r="U1708" s="500" t="s">
        <v>2961</v>
      </c>
      <c r="V1708" s="500" t="s">
        <v>2961</v>
      </c>
      <c r="W1708" s="500" t="s">
        <v>2961</v>
      </c>
      <c r="X1708" s="500" t="s">
        <v>2961</v>
      </c>
      <c r="Y1708" s="500" t="s">
        <v>2961</v>
      </c>
      <c r="Z1708" s="500" t="s">
        <v>2961</v>
      </c>
      <c r="AA1708" s="500" t="s">
        <v>2961</v>
      </c>
      <c r="AB1708" s="500" t="s">
        <v>2961</v>
      </c>
      <c r="AC1708" s="500" t="s">
        <v>2961</v>
      </c>
      <c r="AD1708" s="500" t="s">
        <v>2961</v>
      </c>
      <c r="AE1708" s="500" t="s">
        <v>2961</v>
      </c>
      <c r="AF1708" s="500" t="s">
        <v>2961</v>
      </c>
      <c r="AG1708" s="500" t="s">
        <v>2961</v>
      </c>
      <c r="AH1708" s="500" t="s">
        <v>2961</v>
      </c>
      <c r="AI1708" s="720"/>
      <c r="AJ1708" s="720"/>
      <c r="AK1708" s="720"/>
      <c r="AL1708" s="720"/>
      <c r="AM1708"/>
    </row>
    <row r="1709" spans="2:39" ht="13.5" hidden="1" customHeight="1" outlineLevel="1" x14ac:dyDescent="0.3">
      <c r="B1709" s="733"/>
      <c r="C1709" s="734" t="s">
        <v>4633</v>
      </c>
      <c r="D1709" s="727"/>
      <c r="E1709" s="507" t="s">
        <v>4634</v>
      </c>
      <c r="F1709" s="500" t="s">
        <v>2961</v>
      </c>
      <c r="G1709" s="500" t="s">
        <v>2961</v>
      </c>
      <c r="H1709" s="500" t="s">
        <v>2961</v>
      </c>
      <c r="I1709" s="500" t="s">
        <v>2961</v>
      </c>
      <c r="J1709" s="500" t="s">
        <v>2961</v>
      </c>
      <c r="K1709" s="500" t="s">
        <v>2961</v>
      </c>
      <c r="L1709" s="500" t="s">
        <v>2961</v>
      </c>
      <c r="M1709" s="500" t="s">
        <v>2961</v>
      </c>
      <c r="N1709" s="500" t="s">
        <v>2961</v>
      </c>
      <c r="O1709" s="500" t="s">
        <v>2961</v>
      </c>
      <c r="P1709" s="500" t="s">
        <v>2961</v>
      </c>
      <c r="Q1709" s="500" t="s">
        <v>2961</v>
      </c>
      <c r="R1709" s="500" t="s">
        <v>2961</v>
      </c>
      <c r="S1709" s="500" t="s">
        <v>2961</v>
      </c>
      <c r="T1709" s="500" t="s">
        <v>2961</v>
      </c>
      <c r="U1709" s="500" t="s">
        <v>2961</v>
      </c>
      <c r="V1709" s="500" t="s">
        <v>2961</v>
      </c>
      <c r="W1709" s="500" t="s">
        <v>2961</v>
      </c>
      <c r="X1709" s="500" t="s">
        <v>2961</v>
      </c>
      <c r="Y1709" s="500" t="s">
        <v>2961</v>
      </c>
      <c r="Z1709" s="500" t="s">
        <v>2961</v>
      </c>
      <c r="AA1709" s="500" t="s">
        <v>2961</v>
      </c>
      <c r="AB1709" s="500" t="s">
        <v>2961</v>
      </c>
      <c r="AC1709" s="500" t="s">
        <v>2961</v>
      </c>
      <c r="AD1709" s="500" t="s">
        <v>2961</v>
      </c>
      <c r="AE1709" s="500" t="s">
        <v>2961</v>
      </c>
      <c r="AF1709" s="500" t="s">
        <v>2961</v>
      </c>
      <c r="AG1709" s="500" t="s">
        <v>2961</v>
      </c>
      <c r="AH1709" s="500" t="s">
        <v>2961</v>
      </c>
      <c r="AI1709" s="720"/>
      <c r="AJ1709" s="720"/>
      <c r="AK1709" s="720"/>
      <c r="AL1709" s="720"/>
      <c r="AM1709"/>
    </row>
    <row r="1710" spans="2:39" ht="13.5" hidden="1" customHeight="1" outlineLevel="1" x14ac:dyDescent="0.3">
      <c r="B1710" s="733"/>
      <c r="C1710" s="734" t="s">
        <v>4635</v>
      </c>
      <c r="D1710" s="727"/>
      <c r="E1710" s="507" t="s">
        <v>4636</v>
      </c>
      <c r="F1710" s="500" t="s">
        <v>2961</v>
      </c>
      <c r="G1710" s="500" t="s">
        <v>2961</v>
      </c>
      <c r="H1710" s="500" t="s">
        <v>2961</v>
      </c>
      <c r="I1710" s="500" t="s">
        <v>2961</v>
      </c>
      <c r="J1710" s="500" t="s">
        <v>2961</v>
      </c>
      <c r="K1710" s="500" t="s">
        <v>2961</v>
      </c>
      <c r="L1710" s="500" t="s">
        <v>2961</v>
      </c>
      <c r="M1710" s="500" t="s">
        <v>2961</v>
      </c>
      <c r="N1710" s="500" t="s">
        <v>2961</v>
      </c>
      <c r="O1710" s="500" t="s">
        <v>2961</v>
      </c>
      <c r="P1710" s="500" t="s">
        <v>2961</v>
      </c>
      <c r="Q1710" s="500" t="s">
        <v>2961</v>
      </c>
      <c r="R1710" s="500" t="s">
        <v>2961</v>
      </c>
      <c r="S1710" s="500" t="s">
        <v>2961</v>
      </c>
      <c r="T1710" s="500" t="s">
        <v>2961</v>
      </c>
      <c r="U1710" s="500" t="s">
        <v>2961</v>
      </c>
      <c r="V1710" s="500" t="s">
        <v>2961</v>
      </c>
      <c r="W1710" s="500" t="s">
        <v>2961</v>
      </c>
      <c r="X1710" s="500" t="s">
        <v>2961</v>
      </c>
      <c r="Y1710" s="500" t="s">
        <v>2961</v>
      </c>
      <c r="Z1710" s="500" t="s">
        <v>2961</v>
      </c>
      <c r="AA1710" s="500" t="s">
        <v>2961</v>
      </c>
      <c r="AB1710" s="500" t="s">
        <v>2961</v>
      </c>
      <c r="AC1710" s="500" t="s">
        <v>2961</v>
      </c>
      <c r="AD1710" s="500" t="s">
        <v>2961</v>
      </c>
      <c r="AE1710" s="500" t="s">
        <v>2961</v>
      </c>
      <c r="AF1710" s="500" t="s">
        <v>2961</v>
      </c>
      <c r="AG1710" s="500" t="s">
        <v>2961</v>
      </c>
      <c r="AH1710" s="500" t="s">
        <v>2961</v>
      </c>
      <c r="AI1710" s="720"/>
      <c r="AJ1710" s="720"/>
      <c r="AK1710" s="720"/>
      <c r="AL1710" s="720"/>
      <c r="AM1710"/>
    </row>
    <row r="1711" spans="2:39" ht="13.5" hidden="1" customHeight="1" outlineLevel="1" x14ac:dyDescent="0.3">
      <c r="B1711" s="733"/>
      <c r="C1711" s="734" t="s">
        <v>4637</v>
      </c>
      <c r="D1711" s="727"/>
      <c r="E1711" s="507" t="s">
        <v>4638</v>
      </c>
      <c r="F1711" s="500" t="s">
        <v>2961</v>
      </c>
      <c r="G1711" s="500" t="s">
        <v>2961</v>
      </c>
      <c r="H1711" s="500" t="s">
        <v>2961</v>
      </c>
      <c r="I1711" s="500" t="s">
        <v>2961</v>
      </c>
      <c r="J1711" s="500" t="s">
        <v>2961</v>
      </c>
      <c r="K1711" s="500" t="s">
        <v>2961</v>
      </c>
      <c r="L1711" s="500" t="s">
        <v>2961</v>
      </c>
      <c r="M1711" s="500" t="s">
        <v>2961</v>
      </c>
      <c r="N1711" s="500" t="s">
        <v>2961</v>
      </c>
      <c r="O1711" s="500" t="s">
        <v>2961</v>
      </c>
      <c r="P1711" s="500" t="s">
        <v>2961</v>
      </c>
      <c r="Q1711" s="500" t="s">
        <v>2961</v>
      </c>
      <c r="R1711" s="500" t="s">
        <v>2961</v>
      </c>
      <c r="S1711" s="500" t="s">
        <v>2961</v>
      </c>
      <c r="T1711" s="500" t="s">
        <v>2961</v>
      </c>
      <c r="U1711" s="500" t="s">
        <v>2961</v>
      </c>
      <c r="V1711" s="500" t="s">
        <v>2961</v>
      </c>
      <c r="W1711" s="500" t="s">
        <v>2961</v>
      </c>
      <c r="X1711" s="500" t="s">
        <v>2961</v>
      </c>
      <c r="Y1711" s="500" t="s">
        <v>2961</v>
      </c>
      <c r="Z1711" s="500" t="s">
        <v>2961</v>
      </c>
      <c r="AA1711" s="500" t="s">
        <v>2961</v>
      </c>
      <c r="AB1711" s="500" t="s">
        <v>2961</v>
      </c>
      <c r="AC1711" s="500" t="s">
        <v>2961</v>
      </c>
      <c r="AD1711" s="500" t="s">
        <v>2961</v>
      </c>
      <c r="AE1711" s="500" t="s">
        <v>2961</v>
      </c>
      <c r="AF1711" s="500" t="s">
        <v>2961</v>
      </c>
      <c r="AG1711" s="500" t="s">
        <v>2961</v>
      </c>
      <c r="AH1711" s="500" t="s">
        <v>2961</v>
      </c>
      <c r="AI1711" s="720"/>
      <c r="AJ1711" s="720"/>
      <c r="AK1711" s="720"/>
      <c r="AL1711" s="720"/>
      <c r="AM1711"/>
    </row>
    <row r="1712" spans="2:39" ht="13.5" hidden="1" customHeight="1" outlineLevel="1" x14ac:dyDescent="0.3">
      <c r="B1712" s="733"/>
      <c r="C1712" s="734" t="s">
        <v>4639</v>
      </c>
      <c r="D1712" s="727"/>
      <c r="E1712" s="507" t="s">
        <v>4640</v>
      </c>
      <c r="F1712" s="500" t="s">
        <v>2961</v>
      </c>
      <c r="G1712" s="500" t="s">
        <v>2961</v>
      </c>
      <c r="H1712" s="500" t="s">
        <v>2961</v>
      </c>
      <c r="I1712" s="500" t="s">
        <v>2961</v>
      </c>
      <c r="J1712" s="500" t="s">
        <v>2961</v>
      </c>
      <c r="K1712" s="500" t="s">
        <v>2961</v>
      </c>
      <c r="L1712" s="500" t="s">
        <v>2961</v>
      </c>
      <c r="M1712" s="500" t="s">
        <v>2961</v>
      </c>
      <c r="N1712" s="500" t="s">
        <v>2961</v>
      </c>
      <c r="O1712" s="500" t="s">
        <v>2961</v>
      </c>
      <c r="P1712" s="500" t="s">
        <v>2961</v>
      </c>
      <c r="Q1712" s="500" t="s">
        <v>2961</v>
      </c>
      <c r="R1712" s="500" t="s">
        <v>2961</v>
      </c>
      <c r="S1712" s="500" t="s">
        <v>2961</v>
      </c>
      <c r="T1712" s="500" t="s">
        <v>2961</v>
      </c>
      <c r="U1712" s="500" t="s">
        <v>2961</v>
      </c>
      <c r="V1712" s="500" t="s">
        <v>2961</v>
      </c>
      <c r="W1712" s="500" t="s">
        <v>2961</v>
      </c>
      <c r="X1712" s="500" t="s">
        <v>2961</v>
      </c>
      <c r="Y1712" s="500" t="s">
        <v>2961</v>
      </c>
      <c r="Z1712" s="500" t="s">
        <v>2961</v>
      </c>
      <c r="AA1712" s="500" t="s">
        <v>2961</v>
      </c>
      <c r="AB1712" s="500" t="s">
        <v>2961</v>
      </c>
      <c r="AC1712" s="500" t="s">
        <v>2961</v>
      </c>
      <c r="AD1712" s="500" t="s">
        <v>2961</v>
      </c>
      <c r="AE1712" s="500" t="s">
        <v>2961</v>
      </c>
      <c r="AF1712" s="500" t="s">
        <v>2961</v>
      </c>
      <c r="AG1712" s="500" t="s">
        <v>2961</v>
      </c>
      <c r="AH1712" s="500" t="s">
        <v>2961</v>
      </c>
      <c r="AI1712" s="720"/>
      <c r="AJ1712" s="720"/>
      <c r="AK1712" s="720"/>
      <c r="AL1712" s="720"/>
      <c r="AM1712"/>
    </row>
    <row r="1713" spans="2:39" ht="13.5" hidden="1" customHeight="1" outlineLevel="1" x14ac:dyDescent="0.3">
      <c r="B1713" s="733"/>
      <c r="C1713" s="734" t="s">
        <v>4641</v>
      </c>
      <c r="D1713" s="727"/>
      <c r="E1713" s="507" t="s">
        <v>4642</v>
      </c>
      <c r="F1713" s="500" t="s">
        <v>2961</v>
      </c>
      <c r="G1713" s="500" t="s">
        <v>2961</v>
      </c>
      <c r="H1713" s="500" t="s">
        <v>2961</v>
      </c>
      <c r="I1713" s="500" t="s">
        <v>2961</v>
      </c>
      <c r="J1713" s="500" t="s">
        <v>2961</v>
      </c>
      <c r="K1713" s="500" t="s">
        <v>2961</v>
      </c>
      <c r="L1713" s="500" t="s">
        <v>2961</v>
      </c>
      <c r="M1713" s="500" t="s">
        <v>2961</v>
      </c>
      <c r="N1713" s="500" t="s">
        <v>2961</v>
      </c>
      <c r="O1713" s="500" t="s">
        <v>2961</v>
      </c>
      <c r="P1713" s="500" t="s">
        <v>2961</v>
      </c>
      <c r="Q1713" s="500" t="s">
        <v>2961</v>
      </c>
      <c r="R1713" s="500" t="s">
        <v>2961</v>
      </c>
      <c r="S1713" s="500" t="s">
        <v>2961</v>
      </c>
      <c r="T1713" s="500" t="s">
        <v>2961</v>
      </c>
      <c r="U1713" s="500" t="s">
        <v>2961</v>
      </c>
      <c r="V1713" s="500" t="s">
        <v>2961</v>
      </c>
      <c r="W1713" s="500" t="s">
        <v>2961</v>
      </c>
      <c r="X1713" s="500" t="s">
        <v>2961</v>
      </c>
      <c r="Y1713" s="500" t="s">
        <v>2961</v>
      </c>
      <c r="Z1713" s="500" t="s">
        <v>2961</v>
      </c>
      <c r="AA1713" s="500" t="s">
        <v>2961</v>
      </c>
      <c r="AB1713" s="500" t="s">
        <v>2961</v>
      </c>
      <c r="AC1713" s="500" t="s">
        <v>2961</v>
      </c>
      <c r="AD1713" s="500" t="s">
        <v>2961</v>
      </c>
      <c r="AE1713" s="500" t="s">
        <v>2961</v>
      </c>
      <c r="AF1713" s="500" t="s">
        <v>2961</v>
      </c>
      <c r="AG1713" s="500" t="s">
        <v>2961</v>
      </c>
      <c r="AH1713" s="500" t="s">
        <v>2961</v>
      </c>
      <c r="AI1713" s="720"/>
      <c r="AJ1713" s="720"/>
      <c r="AK1713" s="720"/>
      <c r="AL1713" s="720"/>
      <c r="AM1713"/>
    </row>
    <row r="1714" spans="2:39" ht="13.5" hidden="1" customHeight="1" outlineLevel="1" x14ac:dyDescent="0.3">
      <c r="B1714" s="731"/>
      <c r="C1714" s="732" t="s">
        <v>72</v>
      </c>
      <c r="D1714" s="727"/>
      <c r="E1714" s="507" t="s">
        <v>4643</v>
      </c>
      <c r="F1714" s="500" t="s">
        <v>2961</v>
      </c>
      <c r="G1714" s="500" t="s">
        <v>2961</v>
      </c>
      <c r="H1714" s="500" t="s">
        <v>2961</v>
      </c>
      <c r="I1714" s="500" t="s">
        <v>2961</v>
      </c>
      <c r="J1714" s="500" t="s">
        <v>2961</v>
      </c>
      <c r="K1714" s="500" t="s">
        <v>2961</v>
      </c>
      <c r="L1714" s="500" t="s">
        <v>2961</v>
      </c>
      <c r="M1714" s="500" t="s">
        <v>2961</v>
      </c>
      <c r="N1714" s="500" t="s">
        <v>2961</v>
      </c>
      <c r="O1714" s="500" t="s">
        <v>2961</v>
      </c>
      <c r="P1714" s="500" t="s">
        <v>2961</v>
      </c>
      <c r="Q1714" s="500" t="s">
        <v>2961</v>
      </c>
      <c r="R1714" s="500" t="s">
        <v>2961</v>
      </c>
      <c r="S1714" s="500" t="s">
        <v>2961</v>
      </c>
      <c r="T1714" s="500" t="s">
        <v>2961</v>
      </c>
      <c r="U1714" s="500" t="s">
        <v>2961</v>
      </c>
      <c r="V1714" s="500" t="s">
        <v>2961</v>
      </c>
      <c r="W1714" s="500" t="s">
        <v>2961</v>
      </c>
      <c r="X1714" s="500" t="s">
        <v>2961</v>
      </c>
      <c r="Y1714" s="500" t="s">
        <v>2961</v>
      </c>
      <c r="Z1714" s="500" t="s">
        <v>2961</v>
      </c>
      <c r="AA1714" s="500" t="s">
        <v>2961</v>
      </c>
      <c r="AB1714" s="500" t="s">
        <v>2961</v>
      </c>
      <c r="AC1714" s="500" t="s">
        <v>2961</v>
      </c>
      <c r="AD1714" s="500" t="s">
        <v>2961</v>
      </c>
      <c r="AE1714" s="500" t="s">
        <v>2961</v>
      </c>
      <c r="AF1714" s="500" t="s">
        <v>2961</v>
      </c>
      <c r="AG1714" s="500" t="s">
        <v>2961</v>
      </c>
      <c r="AH1714" s="500" t="s">
        <v>2961</v>
      </c>
      <c r="AI1714" s="720"/>
      <c r="AJ1714" s="720"/>
      <c r="AK1714" s="720"/>
      <c r="AL1714" s="720"/>
      <c r="AM1714"/>
    </row>
    <row r="1715" spans="2:39" ht="13.5" hidden="1" customHeight="1" outlineLevel="1" x14ac:dyDescent="0.3">
      <c r="B1715" s="733"/>
      <c r="C1715" s="734" t="s">
        <v>4644</v>
      </c>
      <c r="D1715" s="727"/>
      <c r="E1715" s="507" t="s">
        <v>4645</v>
      </c>
      <c r="F1715" s="500" t="s">
        <v>2961</v>
      </c>
      <c r="G1715" s="500" t="s">
        <v>2961</v>
      </c>
      <c r="H1715" s="500" t="s">
        <v>2961</v>
      </c>
      <c r="I1715" s="500" t="s">
        <v>2961</v>
      </c>
      <c r="J1715" s="500" t="s">
        <v>2961</v>
      </c>
      <c r="K1715" s="500" t="s">
        <v>2961</v>
      </c>
      <c r="L1715" s="500" t="s">
        <v>2961</v>
      </c>
      <c r="M1715" s="500" t="s">
        <v>2961</v>
      </c>
      <c r="N1715" s="500" t="s">
        <v>2961</v>
      </c>
      <c r="O1715" s="500" t="s">
        <v>2961</v>
      </c>
      <c r="P1715" s="500" t="s">
        <v>2961</v>
      </c>
      <c r="Q1715" s="500" t="s">
        <v>2961</v>
      </c>
      <c r="R1715" s="500" t="s">
        <v>2961</v>
      </c>
      <c r="S1715" s="500" t="s">
        <v>2961</v>
      </c>
      <c r="T1715" s="500" t="s">
        <v>2961</v>
      </c>
      <c r="U1715" s="500" t="s">
        <v>2961</v>
      </c>
      <c r="V1715" s="500" t="s">
        <v>2961</v>
      </c>
      <c r="W1715" s="500" t="s">
        <v>2961</v>
      </c>
      <c r="X1715" s="500" t="s">
        <v>2961</v>
      </c>
      <c r="Y1715" s="500" t="s">
        <v>2961</v>
      </c>
      <c r="Z1715" s="500" t="s">
        <v>2961</v>
      </c>
      <c r="AA1715" s="500" t="s">
        <v>2961</v>
      </c>
      <c r="AB1715" s="500" t="s">
        <v>2961</v>
      </c>
      <c r="AC1715" s="500" t="s">
        <v>2961</v>
      </c>
      <c r="AD1715" s="500" t="s">
        <v>2961</v>
      </c>
      <c r="AE1715" s="500" t="s">
        <v>2961</v>
      </c>
      <c r="AF1715" s="500" t="s">
        <v>2961</v>
      </c>
      <c r="AG1715" s="500" t="s">
        <v>2961</v>
      </c>
      <c r="AH1715" s="500" t="s">
        <v>2961</v>
      </c>
      <c r="AI1715" s="720"/>
      <c r="AJ1715" s="720"/>
      <c r="AK1715" s="720"/>
      <c r="AL1715" s="720"/>
      <c r="AM1715"/>
    </row>
    <row r="1716" spans="2:39" ht="13.5" hidden="1" customHeight="1" outlineLevel="1" x14ac:dyDescent="0.3">
      <c r="B1716" s="733"/>
      <c r="C1716" s="734" t="s">
        <v>4646</v>
      </c>
      <c r="D1716" s="727"/>
      <c r="E1716" s="507" t="s">
        <v>4647</v>
      </c>
      <c r="F1716" s="500" t="s">
        <v>2961</v>
      </c>
      <c r="G1716" s="500" t="s">
        <v>2961</v>
      </c>
      <c r="H1716" s="500" t="s">
        <v>2961</v>
      </c>
      <c r="I1716" s="500" t="s">
        <v>2961</v>
      </c>
      <c r="J1716" s="500" t="s">
        <v>2961</v>
      </c>
      <c r="K1716" s="500" t="s">
        <v>2961</v>
      </c>
      <c r="L1716" s="500" t="s">
        <v>2961</v>
      </c>
      <c r="M1716" s="500" t="s">
        <v>2961</v>
      </c>
      <c r="N1716" s="500" t="s">
        <v>2961</v>
      </c>
      <c r="O1716" s="500" t="s">
        <v>2961</v>
      </c>
      <c r="P1716" s="500" t="s">
        <v>2961</v>
      </c>
      <c r="Q1716" s="500" t="s">
        <v>2961</v>
      </c>
      <c r="R1716" s="500" t="s">
        <v>2961</v>
      </c>
      <c r="S1716" s="500" t="s">
        <v>2961</v>
      </c>
      <c r="T1716" s="500" t="s">
        <v>2961</v>
      </c>
      <c r="U1716" s="500" t="s">
        <v>2961</v>
      </c>
      <c r="V1716" s="500" t="s">
        <v>2961</v>
      </c>
      <c r="W1716" s="500" t="s">
        <v>2961</v>
      </c>
      <c r="X1716" s="500" t="s">
        <v>2961</v>
      </c>
      <c r="Y1716" s="500" t="s">
        <v>2961</v>
      </c>
      <c r="Z1716" s="500" t="s">
        <v>2961</v>
      </c>
      <c r="AA1716" s="500" t="s">
        <v>2961</v>
      </c>
      <c r="AB1716" s="500" t="s">
        <v>2961</v>
      </c>
      <c r="AC1716" s="500" t="s">
        <v>2961</v>
      </c>
      <c r="AD1716" s="500" t="s">
        <v>2961</v>
      </c>
      <c r="AE1716" s="500" t="s">
        <v>2961</v>
      </c>
      <c r="AF1716" s="500" t="s">
        <v>2961</v>
      </c>
      <c r="AG1716" s="500" t="s">
        <v>2961</v>
      </c>
      <c r="AH1716" s="500" t="s">
        <v>2961</v>
      </c>
      <c r="AI1716" s="720"/>
      <c r="AJ1716" s="720"/>
      <c r="AK1716" s="720"/>
      <c r="AL1716" s="720"/>
      <c r="AM1716"/>
    </row>
    <row r="1717" spans="2:39" ht="13.5" hidden="1" customHeight="1" outlineLevel="1" x14ac:dyDescent="0.3">
      <c r="B1717" s="733"/>
      <c r="C1717" s="734" t="s">
        <v>4648</v>
      </c>
      <c r="D1717" s="727"/>
      <c r="E1717" s="507" t="s">
        <v>4649</v>
      </c>
      <c r="F1717" s="500" t="s">
        <v>2961</v>
      </c>
      <c r="G1717" s="500" t="s">
        <v>2961</v>
      </c>
      <c r="H1717" s="500" t="s">
        <v>2961</v>
      </c>
      <c r="I1717" s="500" t="s">
        <v>2961</v>
      </c>
      <c r="J1717" s="500" t="s">
        <v>2961</v>
      </c>
      <c r="K1717" s="500" t="s">
        <v>2961</v>
      </c>
      <c r="L1717" s="500" t="s">
        <v>2961</v>
      </c>
      <c r="M1717" s="500" t="s">
        <v>2961</v>
      </c>
      <c r="N1717" s="500" t="s">
        <v>2961</v>
      </c>
      <c r="O1717" s="500" t="s">
        <v>2961</v>
      </c>
      <c r="P1717" s="500" t="s">
        <v>2961</v>
      </c>
      <c r="Q1717" s="500" t="s">
        <v>2961</v>
      </c>
      <c r="R1717" s="500" t="s">
        <v>2961</v>
      </c>
      <c r="S1717" s="500" t="s">
        <v>2961</v>
      </c>
      <c r="T1717" s="500" t="s">
        <v>2961</v>
      </c>
      <c r="U1717" s="500" t="s">
        <v>2961</v>
      </c>
      <c r="V1717" s="500" t="s">
        <v>2961</v>
      </c>
      <c r="W1717" s="500" t="s">
        <v>2961</v>
      </c>
      <c r="X1717" s="500" t="s">
        <v>2961</v>
      </c>
      <c r="Y1717" s="500" t="s">
        <v>2961</v>
      </c>
      <c r="Z1717" s="500" t="s">
        <v>2961</v>
      </c>
      <c r="AA1717" s="500" t="s">
        <v>2961</v>
      </c>
      <c r="AB1717" s="500" t="s">
        <v>2961</v>
      </c>
      <c r="AC1717" s="500" t="s">
        <v>2961</v>
      </c>
      <c r="AD1717" s="500" t="s">
        <v>2961</v>
      </c>
      <c r="AE1717" s="500" t="s">
        <v>2961</v>
      </c>
      <c r="AF1717" s="500" t="s">
        <v>2961</v>
      </c>
      <c r="AG1717" s="500" t="s">
        <v>2961</v>
      </c>
      <c r="AH1717" s="500" t="s">
        <v>2961</v>
      </c>
      <c r="AI1717" s="720"/>
      <c r="AJ1717" s="720"/>
      <c r="AK1717" s="720"/>
      <c r="AL1717" s="720"/>
      <c r="AM1717"/>
    </row>
    <row r="1718" spans="2:39" ht="13.5" hidden="1" customHeight="1" outlineLevel="1" x14ac:dyDescent="0.3">
      <c r="B1718" s="733"/>
      <c r="C1718" s="734" t="s">
        <v>4650</v>
      </c>
      <c r="D1718" s="727"/>
      <c r="E1718" s="507" t="s">
        <v>4651</v>
      </c>
      <c r="F1718" s="500" t="s">
        <v>2961</v>
      </c>
      <c r="G1718" s="500" t="s">
        <v>2961</v>
      </c>
      <c r="H1718" s="500" t="s">
        <v>2961</v>
      </c>
      <c r="I1718" s="500" t="s">
        <v>2961</v>
      </c>
      <c r="J1718" s="500" t="s">
        <v>2961</v>
      </c>
      <c r="K1718" s="500" t="s">
        <v>2961</v>
      </c>
      <c r="L1718" s="500" t="s">
        <v>2961</v>
      </c>
      <c r="M1718" s="500" t="s">
        <v>2961</v>
      </c>
      <c r="N1718" s="500" t="s">
        <v>2961</v>
      </c>
      <c r="O1718" s="500" t="s">
        <v>2961</v>
      </c>
      <c r="P1718" s="500" t="s">
        <v>2961</v>
      </c>
      <c r="Q1718" s="500" t="s">
        <v>2961</v>
      </c>
      <c r="R1718" s="500" t="s">
        <v>2961</v>
      </c>
      <c r="S1718" s="500" t="s">
        <v>2961</v>
      </c>
      <c r="T1718" s="500" t="s">
        <v>2961</v>
      </c>
      <c r="U1718" s="500" t="s">
        <v>2961</v>
      </c>
      <c r="V1718" s="500" t="s">
        <v>2961</v>
      </c>
      <c r="W1718" s="500" t="s">
        <v>2961</v>
      </c>
      <c r="X1718" s="500" t="s">
        <v>2961</v>
      </c>
      <c r="Y1718" s="500" t="s">
        <v>2961</v>
      </c>
      <c r="Z1718" s="500" t="s">
        <v>2961</v>
      </c>
      <c r="AA1718" s="500" t="s">
        <v>2961</v>
      </c>
      <c r="AB1718" s="500" t="s">
        <v>2961</v>
      </c>
      <c r="AC1718" s="500" t="s">
        <v>2961</v>
      </c>
      <c r="AD1718" s="500" t="s">
        <v>2961</v>
      </c>
      <c r="AE1718" s="500" t="s">
        <v>2961</v>
      </c>
      <c r="AF1718" s="500" t="s">
        <v>2961</v>
      </c>
      <c r="AG1718" s="500" t="s">
        <v>2961</v>
      </c>
      <c r="AH1718" s="500" t="s">
        <v>2961</v>
      </c>
      <c r="AI1718" s="720"/>
      <c r="AJ1718" s="720"/>
      <c r="AK1718" s="720"/>
      <c r="AL1718" s="720"/>
      <c r="AM1718"/>
    </row>
    <row r="1719" spans="2:39" ht="13.5" hidden="1" customHeight="1" outlineLevel="1" x14ac:dyDescent="0.3">
      <c r="B1719" s="737"/>
      <c r="C1719" s="726" t="s">
        <v>435</v>
      </c>
      <c r="D1719" s="727"/>
      <c r="E1719" s="507" t="s">
        <v>4652</v>
      </c>
      <c r="F1719" s="500" t="s">
        <v>2961</v>
      </c>
      <c r="G1719" s="500" t="s">
        <v>2961</v>
      </c>
      <c r="H1719" s="500" t="s">
        <v>2961</v>
      </c>
      <c r="I1719" s="500" t="s">
        <v>2961</v>
      </c>
      <c r="J1719" s="500" t="s">
        <v>2961</v>
      </c>
      <c r="K1719" s="500" t="s">
        <v>2961</v>
      </c>
      <c r="L1719" s="500" t="s">
        <v>2961</v>
      </c>
      <c r="M1719" s="500" t="s">
        <v>2961</v>
      </c>
      <c r="N1719" s="500" t="s">
        <v>2961</v>
      </c>
      <c r="O1719" s="500" t="s">
        <v>2961</v>
      </c>
      <c r="P1719" s="500" t="s">
        <v>2961</v>
      </c>
      <c r="Q1719" s="500" t="s">
        <v>2961</v>
      </c>
      <c r="R1719" s="500" t="s">
        <v>2961</v>
      </c>
      <c r="S1719" s="500" t="s">
        <v>2961</v>
      </c>
      <c r="T1719" s="500" t="s">
        <v>2961</v>
      </c>
      <c r="U1719" s="500" t="s">
        <v>2961</v>
      </c>
      <c r="V1719" s="500" t="s">
        <v>2961</v>
      </c>
      <c r="W1719" s="500" t="s">
        <v>2961</v>
      </c>
      <c r="X1719" s="500" t="s">
        <v>2961</v>
      </c>
      <c r="Y1719" s="500" t="s">
        <v>2961</v>
      </c>
      <c r="Z1719" s="500" t="s">
        <v>2961</v>
      </c>
      <c r="AA1719" s="500" t="s">
        <v>2961</v>
      </c>
      <c r="AB1719" s="500" t="s">
        <v>2961</v>
      </c>
      <c r="AC1719" s="500" t="s">
        <v>2961</v>
      </c>
      <c r="AD1719" s="500" t="s">
        <v>2961</v>
      </c>
      <c r="AE1719" s="500" t="s">
        <v>2961</v>
      </c>
      <c r="AF1719" s="500" t="s">
        <v>2961</v>
      </c>
      <c r="AG1719" s="500" t="s">
        <v>2961</v>
      </c>
      <c r="AH1719" s="500" t="s">
        <v>2961</v>
      </c>
      <c r="AI1719" s="720"/>
      <c r="AJ1719" s="720"/>
      <c r="AK1719" s="720"/>
      <c r="AL1719" s="720"/>
      <c r="AM1719"/>
    </row>
    <row r="1720" spans="2:39" ht="13.5" hidden="1" customHeight="1" outlineLevel="1" x14ac:dyDescent="0.3">
      <c r="B1720" s="731"/>
      <c r="C1720" s="732" t="s">
        <v>2883</v>
      </c>
      <c r="D1720" s="727"/>
      <c r="E1720" s="507" t="s">
        <v>4653</v>
      </c>
      <c r="F1720" s="500" t="s">
        <v>2961</v>
      </c>
      <c r="G1720" s="500" t="s">
        <v>2961</v>
      </c>
      <c r="H1720" s="500" t="s">
        <v>2961</v>
      </c>
      <c r="I1720" s="500" t="s">
        <v>2961</v>
      </c>
      <c r="J1720" s="500" t="s">
        <v>2961</v>
      </c>
      <c r="K1720" s="500" t="s">
        <v>2961</v>
      </c>
      <c r="L1720" s="500" t="s">
        <v>2961</v>
      </c>
      <c r="M1720" s="500" t="s">
        <v>2961</v>
      </c>
      <c r="N1720" s="500" t="s">
        <v>2961</v>
      </c>
      <c r="O1720" s="500" t="s">
        <v>2961</v>
      </c>
      <c r="P1720" s="500" t="s">
        <v>2961</v>
      </c>
      <c r="Q1720" s="500" t="s">
        <v>2961</v>
      </c>
      <c r="R1720" s="500" t="s">
        <v>2961</v>
      </c>
      <c r="S1720" s="500" t="s">
        <v>2961</v>
      </c>
      <c r="T1720" s="500" t="s">
        <v>2961</v>
      </c>
      <c r="U1720" s="500" t="s">
        <v>2961</v>
      </c>
      <c r="V1720" s="500" t="s">
        <v>2961</v>
      </c>
      <c r="W1720" s="500" t="s">
        <v>2961</v>
      </c>
      <c r="X1720" s="500" t="s">
        <v>2961</v>
      </c>
      <c r="Y1720" s="500" t="s">
        <v>2961</v>
      </c>
      <c r="Z1720" s="500" t="s">
        <v>2961</v>
      </c>
      <c r="AA1720" s="500" t="s">
        <v>2961</v>
      </c>
      <c r="AB1720" s="500" t="s">
        <v>2961</v>
      </c>
      <c r="AC1720" s="500" t="s">
        <v>2961</v>
      </c>
      <c r="AD1720" s="500" t="s">
        <v>2961</v>
      </c>
      <c r="AE1720" s="500" t="s">
        <v>2961</v>
      </c>
      <c r="AF1720" s="500" t="s">
        <v>2961</v>
      </c>
      <c r="AG1720" s="500" t="s">
        <v>2961</v>
      </c>
      <c r="AH1720" s="500" t="s">
        <v>2961</v>
      </c>
      <c r="AI1720" s="720"/>
      <c r="AJ1720" s="720"/>
      <c r="AK1720" s="720"/>
      <c r="AL1720" s="720"/>
      <c r="AM1720"/>
    </row>
    <row r="1721" spans="2:39" ht="13.5" hidden="1" customHeight="1" outlineLevel="1" x14ac:dyDescent="0.3">
      <c r="B1721" s="737"/>
      <c r="C1721" s="726" t="s">
        <v>4654</v>
      </c>
      <c r="D1721" s="727"/>
      <c r="E1721" s="507" t="s">
        <v>4655</v>
      </c>
      <c r="F1721" s="500" t="s">
        <v>2961</v>
      </c>
      <c r="G1721" s="500" t="s">
        <v>2961</v>
      </c>
      <c r="H1721" s="500" t="s">
        <v>2961</v>
      </c>
      <c r="I1721" s="500" t="s">
        <v>2961</v>
      </c>
      <c r="J1721" s="500" t="s">
        <v>2961</v>
      </c>
      <c r="K1721" s="500" t="s">
        <v>2961</v>
      </c>
      <c r="L1721" s="500" t="s">
        <v>2961</v>
      </c>
      <c r="M1721" s="500" t="s">
        <v>2961</v>
      </c>
      <c r="N1721" s="500" t="s">
        <v>2961</v>
      </c>
      <c r="O1721" s="500" t="s">
        <v>2961</v>
      </c>
      <c r="P1721" s="500" t="s">
        <v>2961</v>
      </c>
      <c r="Q1721" s="500" t="s">
        <v>2961</v>
      </c>
      <c r="R1721" s="500" t="s">
        <v>2961</v>
      </c>
      <c r="S1721" s="500" t="s">
        <v>2961</v>
      </c>
      <c r="T1721" s="500" t="s">
        <v>2961</v>
      </c>
      <c r="U1721" s="500" t="s">
        <v>2961</v>
      </c>
      <c r="V1721" s="500" t="s">
        <v>2961</v>
      </c>
      <c r="W1721" s="500" t="s">
        <v>2961</v>
      </c>
      <c r="X1721" s="500" t="s">
        <v>2961</v>
      </c>
      <c r="Y1721" s="500" t="s">
        <v>2961</v>
      </c>
      <c r="Z1721" s="500" t="s">
        <v>2961</v>
      </c>
      <c r="AA1721" s="500" t="s">
        <v>2961</v>
      </c>
      <c r="AB1721" s="500" t="s">
        <v>2961</v>
      </c>
      <c r="AC1721" s="500" t="s">
        <v>2961</v>
      </c>
      <c r="AD1721" s="500" t="s">
        <v>2961</v>
      </c>
      <c r="AE1721" s="500" t="s">
        <v>2961</v>
      </c>
      <c r="AF1721" s="500" t="s">
        <v>2961</v>
      </c>
      <c r="AG1721" s="500" t="s">
        <v>2961</v>
      </c>
      <c r="AH1721" s="500" t="s">
        <v>2961</v>
      </c>
      <c r="AI1721" s="720"/>
      <c r="AJ1721" s="720"/>
      <c r="AK1721" s="720"/>
      <c r="AL1721" s="720"/>
      <c r="AM1721"/>
    </row>
    <row r="1722" spans="2:39" ht="13.5" hidden="1" customHeight="1" outlineLevel="1" x14ac:dyDescent="0.3">
      <c r="B1722" s="737"/>
      <c r="C1722" s="730"/>
      <c r="D1722" s="727"/>
      <c r="E1722" s="711"/>
      <c r="F1722" s="519"/>
      <c r="G1722" s="519"/>
      <c r="H1722" s="519"/>
      <c r="I1722" s="519"/>
      <c r="J1722" s="519"/>
      <c r="K1722" s="519"/>
      <c r="L1722" s="519"/>
      <c r="M1722" s="519"/>
      <c r="N1722" s="519"/>
      <c r="O1722" s="519"/>
      <c r="P1722" s="519"/>
      <c r="Q1722" s="519"/>
      <c r="R1722" s="519"/>
      <c r="S1722" s="519"/>
      <c r="T1722" s="519"/>
      <c r="U1722" s="519"/>
      <c r="V1722" s="519"/>
      <c r="W1722" s="519"/>
      <c r="X1722" s="519"/>
      <c r="Y1722" s="519"/>
      <c r="Z1722" s="519"/>
      <c r="AA1722" s="519"/>
      <c r="AB1722" s="519"/>
      <c r="AC1722" s="519"/>
      <c r="AD1722" s="519"/>
      <c r="AE1722" s="519"/>
      <c r="AF1722" s="519"/>
      <c r="AG1722" s="519"/>
      <c r="AH1722" s="519"/>
      <c r="AI1722" s="720"/>
      <c r="AJ1722" s="720"/>
      <c r="AK1722" s="720"/>
      <c r="AL1722" s="720"/>
      <c r="AM1722"/>
    </row>
    <row r="1723" spans="2:39" ht="13.5" customHeight="1" collapsed="1" x14ac:dyDescent="0.3">
      <c r="B1723" s="299" t="s">
        <v>3035</v>
      </c>
      <c r="C1723" s="726" t="s">
        <v>4656</v>
      </c>
      <c r="D1723" s="727"/>
      <c r="E1723" s="728"/>
      <c r="F1723" s="760"/>
      <c r="G1723" s="760"/>
      <c r="H1723" s="760"/>
      <c r="I1723" s="760"/>
      <c r="J1723" s="760"/>
      <c r="K1723" s="760"/>
      <c r="L1723" s="760"/>
      <c r="M1723" s="760"/>
      <c r="N1723" s="760"/>
      <c r="O1723" s="760"/>
      <c r="P1723" s="760"/>
      <c r="Q1723" s="760"/>
      <c r="R1723" s="760"/>
      <c r="S1723" s="760"/>
      <c r="T1723" s="760"/>
      <c r="U1723" s="760"/>
      <c r="V1723" s="760"/>
      <c r="W1723" s="760"/>
      <c r="X1723" s="760"/>
      <c r="Y1723" s="760"/>
      <c r="Z1723" s="760"/>
      <c r="AA1723" s="760"/>
      <c r="AB1723" s="760"/>
      <c r="AC1723" s="760"/>
      <c r="AD1723" s="760"/>
      <c r="AE1723" s="760"/>
      <c r="AF1723" s="760"/>
      <c r="AG1723" s="760"/>
      <c r="AH1723" s="760"/>
      <c r="AI1723" s="720"/>
      <c r="AJ1723" s="720"/>
      <c r="AK1723" s="720"/>
      <c r="AL1723" s="720"/>
      <c r="AM1723"/>
    </row>
    <row r="1724" spans="2:39" ht="13.5" customHeight="1" x14ac:dyDescent="0.3">
      <c r="B1724" s="729"/>
      <c r="C1724" s="730"/>
      <c r="D1724" s="727"/>
      <c r="E1724" s="505"/>
      <c r="F1724" s="506" t="s">
        <v>238</v>
      </c>
      <c r="G1724" s="506" t="s">
        <v>239</v>
      </c>
      <c r="H1724" s="506" t="s">
        <v>240</v>
      </c>
      <c r="I1724" s="506" t="s">
        <v>241</v>
      </c>
      <c r="J1724" s="506" t="s">
        <v>242</v>
      </c>
      <c r="K1724" s="506" t="s">
        <v>243</v>
      </c>
      <c r="L1724" s="506" t="s">
        <v>244</v>
      </c>
      <c r="M1724" s="506" t="s">
        <v>245</v>
      </c>
      <c r="N1724" s="506" t="s">
        <v>246</v>
      </c>
      <c r="O1724" s="506" t="s">
        <v>247</v>
      </c>
      <c r="P1724" s="506" t="s">
        <v>248</v>
      </c>
      <c r="Q1724" s="506" t="s">
        <v>249</v>
      </c>
      <c r="R1724" s="506" t="s">
        <v>250</v>
      </c>
      <c r="S1724" s="506" t="s">
        <v>251</v>
      </c>
      <c r="T1724" s="506" t="s">
        <v>252</v>
      </c>
      <c r="U1724" s="506" t="s">
        <v>253</v>
      </c>
      <c r="V1724" s="506" t="s">
        <v>254</v>
      </c>
      <c r="W1724" s="506" t="s">
        <v>255</v>
      </c>
      <c r="X1724" s="506" t="s">
        <v>256</v>
      </c>
      <c r="Y1724" s="506" t="s">
        <v>257</v>
      </c>
      <c r="Z1724" s="506" t="s">
        <v>258</v>
      </c>
      <c r="AA1724" s="506" t="s">
        <v>259</v>
      </c>
      <c r="AB1724" s="506" t="s">
        <v>260</v>
      </c>
      <c r="AC1724" s="506" t="s">
        <v>261</v>
      </c>
      <c r="AD1724" s="506" t="s">
        <v>262</v>
      </c>
      <c r="AE1724" s="506" t="s">
        <v>263</v>
      </c>
      <c r="AF1724" s="506" t="s">
        <v>264</v>
      </c>
      <c r="AG1724" s="506" t="s">
        <v>265</v>
      </c>
      <c r="AH1724" s="506" t="s">
        <v>266</v>
      </c>
      <c r="AI1724" s="720"/>
      <c r="AJ1724" s="720"/>
      <c r="AK1724" s="720"/>
      <c r="AL1724" s="720"/>
      <c r="AM1724"/>
    </row>
    <row r="1725" spans="2:39" ht="13.5" hidden="1" customHeight="1" outlineLevel="1" x14ac:dyDescent="0.3">
      <c r="B1725" s="731"/>
      <c r="C1725" s="732" t="s">
        <v>67</v>
      </c>
      <c r="D1725" s="727"/>
      <c r="E1725" s="507" t="s">
        <v>4657</v>
      </c>
      <c r="F1725" s="500" t="s">
        <v>2961</v>
      </c>
      <c r="G1725" s="500" t="s">
        <v>2961</v>
      </c>
      <c r="H1725" s="500" t="s">
        <v>2961</v>
      </c>
      <c r="I1725" s="500" t="s">
        <v>2961</v>
      </c>
      <c r="J1725" s="500" t="s">
        <v>2961</v>
      </c>
      <c r="K1725" s="500" t="s">
        <v>2961</v>
      </c>
      <c r="L1725" s="500" t="s">
        <v>2961</v>
      </c>
      <c r="M1725" s="500" t="s">
        <v>2961</v>
      </c>
      <c r="N1725" s="500" t="s">
        <v>2961</v>
      </c>
      <c r="O1725" s="500" t="s">
        <v>2961</v>
      </c>
      <c r="P1725" s="500" t="s">
        <v>2961</v>
      </c>
      <c r="Q1725" s="500" t="s">
        <v>2961</v>
      </c>
      <c r="R1725" s="500" t="s">
        <v>2961</v>
      </c>
      <c r="S1725" s="500" t="s">
        <v>2961</v>
      </c>
      <c r="T1725" s="500" t="s">
        <v>2961</v>
      </c>
      <c r="U1725" s="500" t="s">
        <v>2961</v>
      </c>
      <c r="V1725" s="500" t="s">
        <v>2961</v>
      </c>
      <c r="W1725" s="500" t="s">
        <v>2961</v>
      </c>
      <c r="X1725" s="500" t="s">
        <v>2961</v>
      </c>
      <c r="Y1725" s="500" t="s">
        <v>2961</v>
      </c>
      <c r="Z1725" s="500" t="s">
        <v>2961</v>
      </c>
      <c r="AA1725" s="500" t="s">
        <v>2961</v>
      </c>
      <c r="AB1725" s="500" t="s">
        <v>2961</v>
      </c>
      <c r="AC1725" s="500" t="s">
        <v>2961</v>
      </c>
      <c r="AD1725" s="500" t="s">
        <v>2961</v>
      </c>
      <c r="AE1725" s="500" t="s">
        <v>2961</v>
      </c>
      <c r="AF1725" s="500" t="s">
        <v>2961</v>
      </c>
      <c r="AG1725" s="500" t="s">
        <v>2961</v>
      </c>
      <c r="AH1725" s="500" t="s">
        <v>2961</v>
      </c>
      <c r="AI1725" s="720"/>
      <c r="AJ1725" s="720"/>
      <c r="AK1725" s="720"/>
      <c r="AL1725" s="720"/>
      <c r="AM1725"/>
    </row>
    <row r="1726" spans="2:39" ht="13.5" hidden="1" customHeight="1" outlineLevel="1" x14ac:dyDescent="0.3">
      <c r="B1726" s="733"/>
      <c r="C1726" s="734" t="s">
        <v>419</v>
      </c>
      <c r="D1726" s="727"/>
      <c r="E1726" s="507" t="s">
        <v>4658</v>
      </c>
      <c r="F1726" s="500" t="s">
        <v>2961</v>
      </c>
      <c r="G1726" s="500" t="s">
        <v>2961</v>
      </c>
      <c r="H1726" s="500" t="s">
        <v>2961</v>
      </c>
      <c r="I1726" s="500" t="s">
        <v>2961</v>
      </c>
      <c r="J1726" s="500" t="s">
        <v>2961</v>
      </c>
      <c r="K1726" s="500" t="s">
        <v>2961</v>
      </c>
      <c r="L1726" s="500" t="s">
        <v>2961</v>
      </c>
      <c r="M1726" s="500" t="s">
        <v>2961</v>
      </c>
      <c r="N1726" s="500" t="s">
        <v>2961</v>
      </c>
      <c r="O1726" s="500" t="s">
        <v>2961</v>
      </c>
      <c r="P1726" s="500" t="s">
        <v>2961</v>
      </c>
      <c r="Q1726" s="500" t="s">
        <v>2961</v>
      </c>
      <c r="R1726" s="500" t="s">
        <v>2961</v>
      </c>
      <c r="S1726" s="500" t="s">
        <v>2961</v>
      </c>
      <c r="T1726" s="500" t="s">
        <v>2961</v>
      </c>
      <c r="U1726" s="500" t="s">
        <v>2961</v>
      </c>
      <c r="V1726" s="500" t="s">
        <v>2961</v>
      </c>
      <c r="W1726" s="500" t="s">
        <v>2961</v>
      </c>
      <c r="X1726" s="500" t="s">
        <v>2961</v>
      </c>
      <c r="Y1726" s="500" t="s">
        <v>2961</v>
      </c>
      <c r="Z1726" s="500" t="s">
        <v>2961</v>
      </c>
      <c r="AA1726" s="500" t="s">
        <v>2961</v>
      </c>
      <c r="AB1726" s="500" t="s">
        <v>2961</v>
      </c>
      <c r="AC1726" s="500" t="s">
        <v>2961</v>
      </c>
      <c r="AD1726" s="500" t="s">
        <v>2961</v>
      </c>
      <c r="AE1726" s="500" t="s">
        <v>2961</v>
      </c>
      <c r="AF1726" s="500" t="s">
        <v>2961</v>
      </c>
      <c r="AG1726" s="500" t="s">
        <v>2961</v>
      </c>
      <c r="AH1726" s="500" t="s">
        <v>2961</v>
      </c>
      <c r="AI1726" s="720"/>
      <c r="AJ1726" s="720"/>
      <c r="AK1726" s="720"/>
      <c r="AL1726" s="720"/>
      <c r="AM1726"/>
    </row>
    <row r="1727" spans="2:39" ht="13.5" hidden="1" customHeight="1" outlineLevel="1" x14ac:dyDescent="0.3">
      <c r="B1727" s="733"/>
      <c r="C1727" s="734" t="s">
        <v>420</v>
      </c>
      <c r="D1727" s="727"/>
      <c r="E1727" s="507" t="s">
        <v>4659</v>
      </c>
      <c r="F1727" s="500" t="s">
        <v>2961</v>
      </c>
      <c r="G1727" s="500" t="s">
        <v>2961</v>
      </c>
      <c r="H1727" s="500" t="s">
        <v>2961</v>
      </c>
      <c r="I1727" s="500" t="s">
        <v>2961</v>
      </c>
      <c r="J1727" s="500" t="s">
        <v>2961</v>
      </c>
      <c r="K1727" s="500" t="s">
        <v>2961</v>
      </c>
      <c r="L1727" s="500" t="s">
        <v>2961</v>
      </c>
      <c r="M1727" s="500" t="s">
        <v>2961</v>
      </c>
      <c r="N1727" s="500" t="s">
        <v>2961</v>
      </c>
      <c r="O1727" s="500" t="s">
        <v>2961</v>
      </c>
      <c r="P1727" s="500" t="s">
        <v>2961</v>
      </c>
      <c r="Q1727" s="500" t="s">
        <v>2961</v>
      </c>
      <c r="R1727" s="500" t="s">
        <v>2961</v>
      </c>
      <c r="S1727" s="500" t="s">
        <v>2961</v>
      </c>
      <c r="T1727" s="500" t="s">
        <v>2961</v>
      </c>
      <c r="U1727" s="500" t="s">
        <v>2961</v>
      </c>
      <c r="V1727" s="500" t="s">
        <v>2961</v>
      </c>
      <c r="W1727" s="500" t="s">
        <v>2961</v>
      </c>
      <c r="X1727" s="500" t="s">
        <v>2961</v>
      </c>
      <c r="Y1727" s="500" t="s">
        <v>2961</v>
      </c>
      <c r="Z1727" s="500" t="s">
        <v>2961</v>
      </c>
      <c r="AA1727" s="500" t="s">
        <v>2961</v>
      </c>
      <c r="AB1727" s="500" t="s">
        <v>2961</v>
      </c>
      <c r="AC1727" s="500" t="s">
        <v>2961</v>
      </c>
      <c r="AD1727" s="500" t="s">
        <v>2961</v>
      </c>
      <c r="AE1727" s="500" t="s">
        <v>2961</v>
      </c>
      <c r="AF1727" s="500" t="s">
        <v>2961</v>
      </c>
      <c r="AG1727" s="500" t="s">
        <v>2961</v>
      </c>
      <c r="AH1727" s="500" t="s">
        <v>2961</v>
      </c>
      <c r="AI1727" s="720"/>
      <c r="AJ1727" s="720"/>
      <c r="AK1727" s="720"/>
      <c r="AL1727" s="720"/>
      <c r="AM1727"/>
    </row>
    <row r="1728" spans="2:39" ht="13.5" hidden="1" customHeight="1" outlineLevel="1" x14ac:dyDescent="0.3">
      <c r="B1728" s="735"/>
      <c r="C1728" s="736" t="s">
        <v>421</v>
      </c>
      <c r="D1728" s="727"/>
      <c r="E1728" s="507" t="s">
        <v>4660</v>
      </c>
      <c r="F1728" s="500" t="s">
        <v>2961</v>
      </c>
      <c r="G1728" s="500" t="s">
        <v>2961</v>
      </c>
      <c r="H1728" s="500" t="s">
        <v>2961</v>
      </c>
      <c r="I1728" s="500" t="s">
        <v>2961</v>
      </c>
      <c r="J1728" s="500" t="s">
        <v>2961</v>
      </c>
      <c r="K1728" s="500" t="s">
        <v>2961</v>
      </c>
      <c r="L1728" s="500" t="s">
        <v>2961</v>
      </c>
      <c r="M1728" s="500" t="s">
        <v>2961</v>
      </c>
      <c r="N1728" s="500" t="s">
        <v>2961</v>
      </c>
      <c r="O1728" s="500" t="s">
        <v>2961</v>
      </c>
      <c r="P1728" s="500" t="s">
        <v>2961</v>
      </c>
      <c r="Q1728" s="500" t="s">
        <v>2961</v>
      </c>
      <c r="R1728" s="500" t="s">
        <v>2961</v>
      </c>
      <c r="S1728" s="500" t="s">
        <v>2961</v>
      </c>
      <c r="T1728" s="500" t="s">
        <v>2961</v>
      </c>
      <c r="U1728" s="500" t="s">
        <v>2961</v>
      </c>
      <c r="V1728" s="500" t="s">
        <v>2961</v>
      </c>
      <c r="W1728" s="500" t="s">
        <v>2961</v>
      </c>
      <c r="X1728" s="500" t="s">
        <v>2961</v>
      </c>
      <c r="Y1728" s="500" t="s">
        <v>2961</v>
      </c>
      <c r="Z1728" s="500" t="s">
        <v>2961</v>
      </c>
      <c r="AA1728" s="500" t="s">
        <v>2961</v>
      </c>
      <c r="AB1728" s="500" t="s">
        <v>2961</v>
      </c>
      <c r="AC1728" s="500" t="s">
        <v>2961</v>
      </c>
      <c r="AD1728" s="500" t="s">
        <v>2961</v>
      </c>
      <c r="AE1728" s="500" t="s">
        <v>2961</v>
      </c>
      <c r="AF1728" s="500" t="s">
        <v>2961</v>
      </c>
      <c r="AG1728" s="500" t="s">
        <v>2961</v>
      </c>
      <c r="AH1728" s="500" t="s">
        <v>2961</v>
      </c>
      <c r="AI1728" s="720"/>
      <c r="AJ1728" s="720"/>
      <c r="AK1728" s="720"/>
      <c r="AL1728" s="720"/>
      <c r="AM1728"/>
    </row>
    <row r="1729" spans="2:39" ht="13.5" hidden="1" customHeight="1" outlineLevel="1" x14ac:dyDescent="0.3">
      <c r="B1729" s="731"/>
      <c r="C1729" s="732" t="s">
        <v>422</v>
      </c>
      <c r="D1729" s="727"/>
      <c r="E1729" s="507" t="s">
        <v>4661</v>
      </c>
      <c r="F1729" s="500" t="s">
        <v>2961</v>
      </c>
      <c r="G1729" s="500" t="s">
        <v>2961</v>
      </c>
      <c r="H1729" s="500" t="s">
        <v>2961</v>
      </c>
      <c r="I1729" s="500" t="s">
        <v>2961</v>
      </c>
      <c r="J1729" s="500" t="s">
        <v>2961</v>
      </c>
      <c r="K1729" s="500" t="s">
        <v>2961</v>
      </c>
      <c r="L1729" s="500" t="s">
        <v>2961</v>
      </c>
      <c r="M1729" s="500" t="s">
        <v>2961</v>
      </c>
      <c r="N1729" s="500" t="s">
        <v>2961</v>
      </c>
      <c r="O1729" s="500" t="s">
        <v>2961</v>
      </c>
      <c r="P1729" s="500" t="s">
        <v>2961</v>
      </c>
      <c r="Q1729" s="500" t="s">
        <v>2961</v>
      </c>
      <c r="R1729" s="500" t="s">
        <v>2961</v>
      </c>
      <c r="S1729" s="500" t="s">
        <v>2961</v>
      </c>
      <c r="T1729" s="500" t="s">
        <v>2961</v>
      </c>
      <c r="U1729" s="500" t="s">
        <v>2961</v>
      </c>
      <c r="V1729" s="500" t="s">
        <v>2961</v>
      </c>
      <c r="W1729" s="500" t="s">
        <v>2961</v>
      </c>
      <c r="X1729" s="500" t="s">
        <v>2961</v>
      </c>
      <c r="Y1729" s="500" t="s">
        <v>2961</v>
      </c>
      <c r="Z1729" s="500" t="s">
        <v>2961</v>
      </c>
      <c r="AA1729" s="500" t="s">
        <v>2961</v>
      </c>
      <c r="AB1729" s="500" t="s">
        <v>2961</v>
      </c>
      <c r="AC1729" s="500" t="s">
        <v>2961</v>
      </c>
      <c r="AD1729" s="500" t="s">
        <v>2961</v>
      </c>
      <c r="AE1729" s="500" t="s">
        <v>2961</v>
      </c>
      <c r="AF1729" s="500" t="s">
        <v>2961</v>
      </c>
      <c r="AG1729" s="500" t="s">
        <v>2961</v>
      </c>
      <c r="AH1729" s="500" t="s">
        <v>2961</v>
      </c>
      <c r="AI1729" s="720"/>
      <c r="AJ1729" s="720"/>
      <c r="AK1729" s="720"/>
      <c r="AL1729" s="720"/>
      <c r="AM1729"/>
    </row>
    <row r="1730" spans="2:39" ht="13.5" hidden="1" customHeight="1" outlineLevel="1" x14ac:dyDescent="0.3">
      <c r="B1730" s="733"/>
      <c r="C1730" s="734" t="s">
        <v>423</v>
      </c>
      <c r="D1730" s="727"/>
      <c r="E1730" s="507" t="s">
        <v>4662</v>
      </c>
      <c r="F1730" s="500" t="s">
        <v>2961</v>
      </c>
      <c r="G1730" s="500" t="s">
        <v>2961</v>
      </c>
      <c r="H1730" s="500" t="s">
        <v>2961</v>
      </c>
      <c r="I1730" s="500" t="s">
        <v>2961</v>
      </c>
      <c r="J1730" s="500" t="s">
        <v>2961</v>
      </c>
      <c r="K1730" s="500" t="s">
        <v>2961</v>
      </c>
      <c r="L1730" s="500" t="s">
        <v>2961</v>
      </c>
      <c r="M1730" s="500" t="s">
        <v>2961</v>
      </c>
      <c r="N1730" s="500" t="s">
        <v>2961</v>
      </c>
      <c r="O1730" s="500" t="s">
        <v>2961</v>
      </c>
      <c r="P1730" s="500" t="s">
        <v>2961</v>
      </c>
      <c r="Q1730" s="500" t="s">
        <v>2961</v>
      </c>
      <c r="R1730" s="500" t="s">
        <v>2961</v>
      </c>
      <c r="S1730" s="500" t="s">
        <v>2961</v>
      </c>
      <c r="T1730" s="500" t="s">
        <v>2961</v>
      </c>
      <c r="U1730" s="500" t="s">
        <v>2961</v>
      </c>
      <c r="V1730" s="500" t="s">
        <v>2961</v>
      </c>
      <c r="W1730" s="500" t="s">
        <v>2961</v>
      </c>
      <c r="X1730" s="500" t="s">
        <v>2961</v>
      </c>
      <c r="Y1730" s="500" t="s">
        <v>2961</v>
      </c>
      <c r="Z1730" s="500" t="s">
        <v>2961</v>
      </c>
      <c r="AA1730" s="500" t="s">
        <v>2961</v>
      </c>
      <c r="AB1730" s="500" t="s">
        <v>2961</v>
      </c>
      <c r="AC1730" s="500" t="s">
        <v>2961</v>
      </c>
      <c r="AD1730" s="500" t="s">
        <v>2961</v>
      </c>
      <c r="AE1730" s="500" t="s">
        <v>2961</v>
      </c>
      <c r="AF1730" s="500" t="s">
        <v>2961</v>
      </c>
      <c r="AG1730" s="500" t="s">
        <v>2961</v>
      </c>
      <c r="AH1730" s="500" t="s">
        <v>2961</v>
      </c>
      <c r="AI1730" s="720"/>
      <c r="AJ1730" s="720"/>
      <c r="AK1730" s="720"/>
      <c r="AL1730" s="720"/>
      <c r="AM1730"/>
    </row>
    <row r="1731" spans="2:39" ht="13.5" hidden="1" customHeight="1" outlineLevel="1" x14ac:dyDescent="0.3">
      <c r="B1731" s="733"/>
      <c r="C1731" s="734" t="s">
        <v>424</v>
      </c>
      <c r="D1731" s="727"/>
      <c r="E1731" s="507" t="s">
        <v>4663</v>
      </c>
      <c r="F1731" s="500" t="s">
        <v>2961</v>
      </c>
      <c r="G1731" s="500" t="s">
        <v>2961</v>
      </c>
      <c r="H1731" s="500" t="s">
        <v>2961</v>
      </c>
      <c r="I1731" s="500" t="s">
        <v>2961</v>
      </c>
      <c r="J1731" s="500" t="s">
        <v>2961</v>
      </c>
      <c r="K1731" s="500" t="s">
        <v>2961</v>
      </c>
      <c r="L1731" s="500" t="s">
        <v>2961</v>
      </c>
      <c r="M1731" s="500" t="s">
        <v>2961</v>
      </c>
      <c r="N1731" s="500" t="s">
        <v>2961</v>
      </c>
      <c r="O1731" s="500" t="s">
        <v>2961</v>
      </c>
      <c r="P1731" s="500" t="s">
        <v>2961</v>
      </c>
      <c r="Q1731" s="500" t="s">
        <v>2961</v>
      </c>
      <c r="R1731" s="500" t="s">
        <v>2961</v>
      </c>
      <c r="S1731" s="500" t="s">
        <v>2961</v>
      </c>
      <c r="T1731" s="500" t="s">
        <v>2961</v>
      </c>
      <c r="U1731" s="500" t="s">
        <v>2961</v>
      </c>
      <c r="V1731" s="500" t="s">
        <v>2961</v>
      </c>
      <c r="W1731" s="500" t="s">
        <v>2961</v>
      </c>
      <c r="X1731" s="500" t="s">
        <v>2961</v>
      </c>
      <c r="Y1731" s="500" t="s">
        <v>2961</v>
      </c>
      <c r="Z1731" s="500" t="s">
        <v>2961</v>
      </c>
      <c r="AA1731" s="500" t="s">
        <v>2961</v>
      </c>
      <c r="AB1731" s="500" t="s">
        <v>2961</v>
      </c>
      <c r="AC1731" s="500" t="s">
        <v>2961</v>
      </c>
      <c r="AD1731" s="500" t="s">
        <v>2961</v>
      </c>
      <c r="AE1731" s="500" t="s">
        <v>2961</v>
      </c>
      <c r="AF1731" s="500" t="s">
        <v>2961</v>
      </c>
      <c r="AG1731" s="500" t="s">
        <v>2961</v>
      </c>
      <c r="AH1731" s="500" t="s">
        <v>2961</v>
      </c>
      <c r="AI1731" s="720"/>
      <c r="AJ1731" s="720"/>
      <c r="AK1731" s="720"/>
      <c r="AL1731" s="720"/>
      <c r="AM1731"/>
    </row>
    <row r="1732" spans="2:39" ht="13.5" hidden="1" customHeight="1" outlineLevel="1" x14ac:dyDescent="0.3">
      <c r="B1732" s="735"/>
      <c r="C1732" s="736" t="s">
        <v>425</v>
      </c>
      <c r="D1732" s="727"/>
      <c r="E1732" s="507" t="s">
        <v>4664</v>
      </c>
      <c r="F1732" s="500" t="s">
        <v>2961</v>
      </c>
      <c r="G1732" s="500" t="s">
        <v>2961</v>
      </c>
      <c r="H1732" s="500" t="s">
        <v>2961</v>
      </c>
      <c r="I1732" s="500" t="s">
        <v>2961</v>
      </c>
      <c r="J1732" s="500" t="s">
        <v>2961</v>
      </c>
      <c r="K1732" s="500" t="s">
        <v>2961</v>
      </c>
      <c r="L1732" s="500" t="s">
        <v>2961</v>
      </c>
      <c r="M1732" s="500" t="s">
        <v>2961</v>
      </c>
      <c r="N1732" s="500" t="s">
        <v>2961</v>
      </c>
      <c r="O1732" s="500" t="s">
        <v>2961</v>
      </c>
      <c r="P1732" s="500" t="s">
        <v>2961</v>
      </c>
      <c r="Q1732" s="500" t="s">
        <v>2961</v>
      </c>
      <c r="R1732" s="500" t="s">
        <v>2961</v>
      </c>
      <c r="S1732" s="500" t="s">
        <v>2961</v>
      </c>
      <c r="T1732" s="500" t="s">
        <v>2961</v>
      </c>
      <c r="U1732" s="500" t="s">
        <v>2961</v>
      </c>
      <c r="V1732" s="500" t="s">
        <v>2961</v>
      </c>
      <c r="W1732" s="500" t="s">
        <v>2961</v>
      </c>
      <c r="X1732" s="500" t="s">
        <v>2961</v>
      </c>
      <c r="Y1732" s="500" t="s">
        <v>2961</v>
      </c>
      <c r="Z1732" s="500" t="s">
        <v>2961</v>
      </c>
      <c r="AA1732" s="500" t="s">
        <v>2961</v>
      </c>
      <c r="AB1732" s="500" t="s">
        <v>2961</v>
      </c>
      <c r="AC1732" s="500" t="s">
        <v>2961</v>
      </c>
      <c r="AD1732" s="500" t="s">
        <v>2961</v>
      </c>
      <c r="AE1732" s="500" t="s">
        <v>2961</v>
      </c>
      <c r="AF1732" s="500" t="s">
        <v>2961</v>
      </c>
      <c r="AG1732" s="500" t="s">
        <v>2961</v>
      </c>
      <c r="AH1732" s="500" t="s">
        <v>2961</v>
      </c>
      <c r="AI1732" s="720"/>
      <c r="AJ1732" s="720"/>
      <c r="AK1732" s="720"/>
      <c r="AL1732" s="720"/>
      <c r="AM1732"/>
    </row>
    <row r="1733" spans="2:39" ht="13.5" hidden="1" customHeight="1" outlineLevel="1" x14ac:dyDescent="0.3">
      <c r="B1733" s="735"/>
      <c r="C1733" s="736" t="s">
        <v>94</v>
      </c>
      <c r="D1733" s="727"/>
      <c r="E1733" s="507" t="s">
        <v>4665</v>
      </c>
      <c r="F1733" s="500" t="s">
        <v>2961</v>
      </c>
      <c r="G1733" s="500" t="s">
        <v>2961</v>
      </c>
      <c r="H1733" s="500" t="s">
        <v>2961</v>
      </c>
      <c r="I1733" s="500" t="s">
        <v>2961</v>
      </c>
      <c r="J1733" s="500" t="s">
        <v>2961</v>
      </c>
      <c r="K1733" s="500" t="s">
        <v>2961</v>
      </c>
      <c r="L1733" s="500" t="s">
        <v>2961</v>
      </c>
      <c r="M1733" s="500" t="s">
        <v>2961</v>
      </c>
      <c r="N1733" s="500" t="s">
        <v>2961</v>
      </c>
      <c r="O1733" s="500" t="s">
        <v>2961</v>
      </c>
      <c r="P1733" s="500" t="s">
        <v>2961</v>
      </c>
      <c r="Q1733" s="500" t="s">
        <v>2961</v>
      </c>
      <c r="R1733" s="500" t="s">
        <v>2961</v>
      </c>
      <c r="S1733" s="500" t="s">
        <v>2961</v>
      </c>
      <c r="T1733" s="500" t="s">
        <v>2961</v>
      </c>
      <c r="U1733" s="500" t="s">
        <v>2961</v>
      </c>
      <c r="V1733" s="500" t="s">
        <v>2961</v>
      </c>
      <c r="W1733" s="500" t="s">
        <v>2961</v>
      </c>
      <c r="X1733" s="500" t="s">
        <v>2961</v>
      </c>
      <c r="Y1733" s="500" t="s">
        <v>2961</v>
      </c>
      <c r="Z1733" s="500" t="s">
        <v>2961</v>
      </c>
      <c r="AA1733" s="500" t="s">
        <v>2961</v>
      </c>
      <c r="AB1733" s="500" t="s">
        <v>2961</v>
      </c>
      <c r="AC1733" s="500" t="s">
        <v>2961</v>
      </c>
      <c r="AD1733" s="500" t="s">
        <v>2961</v>
      </c>
      <c r="AE1733" s="500" t="s">
        <v>2961</v>
      </c>
      <c r="AF1733" s="500" t="s">
        <v>2961</v>
      </c>
      <c r="AG1733" s="500" t="s">
        <v>2961</v>
      </c>
      <c r="AH1733" s="500" t="s">
        <v>2961</v>
      </c>
      <c r="AI1733" s="720"/>
      <c r="AJ1733" s="720"/>
      <c r="AK1733" s="720"/>
      <c r="AL1733" s="720"/>
      <c r="AM1733"/>
    </row>
    <row r="1734" spans="2:39" ht="13.5" hidden="1" customHeight="1" outlineLevel="1" x14ac:dyDescent="0.3">
      <c r="B1734" s="733"/>
      <c r="C1734" s="734" t="s">
        <v>426</v>
      </c>
      <c r="D1734" s="727"/>
      <c r="E1734" s="507" t="s">
        <v>4666</v>
      </c>
      <c r="F1734" s="500" t="s">
        <v>2961</v>
      </c>
      <c r="G1734" s="500" t="s">
        <v>2961</v>
      </c>
      <c r="H1734" s="500" t="s">
        <v>2961</v>
      </c>
      <c r="I1734" s="500" t="s">
        <v>2961</v>
      </c>
      <c r="J1734" s="500" t="s">
        <v>2961</v>
      </c>
      <c r="K1734" s="500" t="s">
        <v>2961</v>
      </c>
      <c r="L1734" s="500" t="s">
        <v>2961</v>
      </c>
      <c r="M1734" s="500" t="s">
        <v>2961</v>
      </c>
      <c r="N1734" s="500" t="s">
        <v>2961</v>
      </c>
      <c r="O1734" s="500" t="s">
        <v>2961</v>
      </c>
      <c r="P1734" s="500" t="s">
        <v>2961</v>
      </c>
      <c r="Q1734" s="500" t="s">
        <v>2961</v>
      </c>
      <c r="R1734" s="500" t="s">
        <v>2961</v>
      </c>
      <c r="S1734" s="500" t="s">
        <v>2961</v>
      </c>
      <c r="T1734" s="500" t="s">
        <v>2961</v>
      </c>
      <c r="U1734" s="500" t="s">
        <v>2961</v>
      </c>
      <c r="V1734" s="500" t="s">
        <v>2961</v>
      </c>
      <c r="W1734" s="500" t="s">
        <v>2961</v>
      </c>
      <c r="X1734" s="500" t="s">
        <v>2961</v>
      </c>
      <c r="Y1734" s="500" t="s">
        <v>2961</v>
      </c>
      <c r="Z1734" s="500" t="s">
        <v>2961</v>
      </c>
      <c r="AA1734" s="500" t="s">
        <v>2961</v>
      </c>
      <c r="AB1734" s="500" t="s">
        <v>2961</v>
      </c>
      <c r="AC1734" s="500" t="s">
        <v>2961</v>
      </c>
      <c r="AD1734" s="500" t="s">
        <v>2961</v>
      </c>
      <c r="AE1734" s="500" t="s">
        <v>2961</v>
      </c>
      <c r="AF1734" s="500" t="s">
        <v>2961</v>
      </c>
      <c r="AG1734" s="500" t="s">
        <v>2961</v>
      </c>
      <c r="AH1734" s="500" t="s">
        <v>2961</v>
      </c>
      <c r="AI1734" s="720"/>
      <c r="AJ1734" s="720"/>
      <c r="AK1734" s="720"/>
      <c r="AL1734" s="720"/>
      <c r="AM1734"/>
    </row>
    <row r="1735" spans="2:39" ht="13.5" hidden="1" customHeight="1" outlineLevel="1" x14ac:dyDescent="0.3">
      <c r="B1735" s="731"/>
      <c r="C1735" s="732" t="s">
        <v>69</v>
      </c>
      <c r="D1735" s="727"/>
      <c r="E1735" s="507" t="s">
        <v>4667</v>
      </c>
      <c r="F1735" s="500" t="s">
        <v>2961</v>
      </c>
      <c r="G1735" s="500" t="s">
        <v>2961</v>
      </c>
      <c r="H1735" s="500" t="s">
        <v>2961</v>
      </c>
      <c r="I1735" s="500" t="s">
        <v>2961</v>
      </c>
      <c r="J1735" s="500" t="s">
        <v>2961</v>
      </c>
      <c r="K1735" s="500" t="s">
        <v>2961</v>
      </c>
      <c r="L1735" s="500" t="s">
        <v>2961</v>
      </c>
      <c r="M1735" s="500" t="s">
        <v>2961</v>
      </c>
      <c r="N1735" s="500" t="s">
        <v>2961</v>
      </c>
      <c r="O1735" s="500" t="s">
        <v>2961</v>
      </c>
      <c r="P1735" s="500" t="s">
        <v>2961</v>
      </c>
      <c r="Q1735" s="500" t="s">
        <v>2961</v>
      </c>
      <c r="R1735" s="500" t="s">
        <v>2961</v>
      </c>
      <c r="S1735" s="500" t="s">
        <v>2961</v>
      </c>
      <c r="T1735" s="500" t="s">
        <v>2961</v>
      </c>
      <c r="U1735" s="500" t="s">
        <v>2961</v>
      </c>
      <c r="V1735" s="500" t="s">
        <v>2961</v>
      </c>
      <c r="W1735" s="500" t="s">
        <v>2961</v>
      </c>
      <c r="X1735" s="500" t="s">
        <v>2961</v>
      </c>
      <c r="Y1735" s="500" t="s">
        <v>2961</v>
      </c>
      <c r="Z1735" s="500" t="s">
        <v>2961</v>
      </c>
      <c r="AA1735" s="500" t="s">
        <v>2961</v>
      </c>
      <c r="AB1735" s="500" t="s">
        <v>2961</v>
      </c>
      <c r="AC1735" s="500" t="s">
        <v>2961</v>
      </c>
      <c r="AD1735" s="500" t="s">
        <v>2961</v>
      </c>
      <c r="AE1735" s="500" t="s">
        <v>2961</v>
      </c>
      <c r="AF1735" s="500" t="s">
        <v>2961</v>
      </c>
      <c r="AG1735" s="500" t="s">
        <v>2961</v>
      </c>
      <c r="AH1735" s="500" t="s">
        <v>2961</v>
      </c>
      <c r="AI1735" s="720"/>
      <c r="AJ1735" s="720"/>
      <c r="AK1735" s="720"/>
      <c r="AL1735" s="720"/>
      <c r="AM1735"/>
    </row>
    <row r="1736" spans="2:39" ht="13.5" hidden="1" customHeight="1" outlineLevel="1" x14ac:dyDescent="0.3">
      <c r="B1736" s="733"/>
      <c r="C1736" s="734" t="s">
        <v>334</v>
      </c>
      <c r="D1736" s="727"/>
      <c r="E1736" s="507" t="s">
        <v>4668</v>
      </c>
      <c r="F1736" s="500" t="s">
        <v>2961</v>
      </c>
      <c r="G1736" s="500" t="s">
        <v>2961</v>
      </c>
      <c r="H1736" s="500" t="s">
        <v>2961</v>
      </c>
      <c r="I1736" s="500" t="s">
        <v>2961</v>
      </c>
      <c r="J1736" s="500" t="s">
        <v>2961</v>
      </c>
      <c r="K1736" s="500" t="s">
        <v>2961</v>
      </c>
      <c r="L1736" s="500" t="s">
        <v>2961</v>
      </c>
      <c r="M1736" s="500" t="s">
        <v>2961</v>
      </c>
      <c r="N1736" s="500" t="s">
        <v>2961</v>
      </c>
      <c r="O1736" s="500" t="s">
        <v>2961</v>
      </c>
      <c r="P1736" s="500" t="s">
        <v>2961</v>
      </c>
      <c r="Q1736" s="500" t="s">
        <v>2961</v>
      </c>
      <c r="R1736" s="500" t="s">
        <v>2961</v>
      </c>
      <c r="S1736" s="500" t="s">
        <v>2961</v>
      </c>
      <c r="T1736" s="500" t="s">
        <v>2961</v>
      </c>
      <c r="U1736" s="500" t="s">
        <v>2961</v>
      </c>
      <c r="V1736" s="500" t="s">
        <v>2961</v>
      </c>
      <c r="W1736" s="500" t="s">
        <v>2961</v>
      </c>
      <c r="X1736" s="500" t="s">
        <v>2961</v>
      </c>
      <c r="Y1736" s="500" t="s">
        <v>2961</v>
      </c>
      <c r="Z1736" s="500" t="s">
        <v>2961</v>
      </c>
      <c r="AA1736" s="500" t="s">
        <v>2961</v>
      </c>
      <c r="AB1736" s="500" t="s">
        <v>2961</v>
      </c>
      <c r="AC1736" s="500" t="s">
        <v>2961</v>
      </c>
      <c r="AD1736" s="500" t="s">
        <v>2961</v>
      </c>
      <c r="AE1736" s="500" t="s">
        <v>2961</v>
      </c>
      <c r="AF1736" s="500" t="s">
        <v>2961</v>
      </c>
      <c r="AG1736" s="500" t="s">
        <v>2961</v>
      </c>
      <c r="AH1736" s="500" t="s">
        <v>2961</v>
      </c>
      <c r="AI1736" s="720"/>
      <c r="AJ1736" s="720"/>
      <c r="AK1736" s="720"/>
      <c r="AL1736" s="720"/>
      <c r="AM1736"/>
    </row>
    <row r="1737" spans="2:39" ht="13.5" hidden="1" customHeight="1" outlineLevel="1" x14ac:dyDescent="0.3">
      <c r="B1737" s="733"/>
      <c r="C1737" s="734" t="s">
        <v>94</v>
      </c>
      <c r="D1737" s="727"/>
      <c r="E1737" s="507" t="s">
        <v>4669</v>
      </c>
      <c r="F1737" s="500" t="s">
        <v>2961</v>
      </c>
      <c r="G1737" s="500" t="s">
        <v>2961</v>
      </c>
      <c r="H1737" s="500" t="s">
        <v>2961</v>
      </c>
      <c r="I1737" s="500" t="s">
        <v>2961</v>
      </c>
      <c r="J1737" s="500" t="s">
        <v>2961</v>
      </c>
      <c r="K1737" s="500" t="s">
        <v>2961</v>
      </c>
      <c r="L1737" s="500" t="s">
        <v>2961</v>
      </c>
      <c r="M1737" s="500" t="s">
        <v>2961</v>
      </c>
      <c r="N1737" s="500" t="s">
        <v>2961</v>
      </c>
      <c r="O1737" s="500" t="s">
        <v>2961</v>
      </c>
      <c r="P1737" s="500" t="s">
        <v>2961</v>
      </c>
      <c r="Q1737" s="500" t="s">
        <v>2961</v>
      </c>
      <c r="R1737" s="500" t="s">
        <v>2961</v>
      </c>
      <c r="S1737" s="500" t="s">
        <v>2961</v>
      </c>
      <c r="T1737" s="500" t="s">
        <v>2961</v>
      </c>
      <c r="U1737" s="500" t="s">
        <v>2961</v>
      </c>
      <c r="V1737" s="500" t="s">
        <v>2961</v>
      </c>
      <c r="W1737" s="500" t="s">
        <v>2961</v>
      </c>
      <c r="X1737" s="500" t="s">
        <v>2961</v>
      </c>
      <c r="Y1737" s="500" t="s">
        <v>2961</v>
      </c>
      <c r="Z1737" s="500" t="s">
        <v>2961</v>
      </c>
      <c r="AA1737" s="500" t="s">
        <v>2961</v>
      </c>
      <c r="AB1737" s="500" t="s">
        <v>2961</v>
      </c>
      <c r="AC1737" s="500" t="s">
        <v>2961</v>
      </c>
      <c r="AD1737" s="500" t="s">
        <v>2961</v>
      </c>
      <c r="AE1737" s="500" t="s">
        <v>2961</v>
      </c>
      <c r="AF1737" s="500" t="s">
        <v>2961</v>
      </c>
      <c r="AG1737" s="500" t="s">
        <v>2961</v>
      </c>
      <c r="AH1737" s="500" t="s">
        <v>2961</v>
      </c>
      <c r="AI1737" s="720"/>
      <c r="AJ1737" s="720"/>
      <c r="AK1737" s="720"/>
      <c r="AL1737" s="720"/>
      <c r="AM1737"/>
    </row>
    <row r="1738" spans="2:39" ht="13.5" hidden="1" customHeight="1" outlineLevel="1" x14ac:dyDescent="0.3">
      <c r="B1738" s="731"/>
      <c r="C1738" s="732" t="s">
        <v>427</v>
      </c>
      <c r="D1738" s="727"/>
      <c r="E1738" s="507" t="s">
        <v>4670</v>
      </c>
      <c r="F1738" s="500" t="s">
        <v>2961</v>
      </c>
      <c r="G1738" s="500" t="s">
        <v>2961</v>
      </c>
      <c r="H1738" s="500" t="s">
        <v>2961</v>
      </c>
      <c r="I1738" s="500" t="s">
        <v>2961</v>
      </c>
      <c r="J1738" s="500" t="s">
        <v>2961</v>
      </c>
      <c r="K1738" s="500" t="s">
        <v>2961</v>
      </c>
      <c r="L1738" s="500" t="s">
        <v>2961</v>
      </c>
      <c r="M1738" s="500" t="s">
        <v>2961</v>
      </c>
      <c r="N1738" s="500" t="s">
        <v>2961</v>
      </c>
      <c r="O1738" s="500" t="s">
        <v>2961</v>
      </c>
      <c r="P1738" s="500" t="s">
        <v>2961</v>
      </c>
      <c r="Q1738" s="500" t="s">
        <v>2961</v>
      </c>
      <c r="R1738" s="500" t="s">
        <v>2961</v>
      </c>
      <c r="S1738" s="500" t="s">
        <v>2961</v>
      </c>
      <c r="T1738" s="500" t="s">
        <v>2961</v>
      </c>
      <c r="U1738" s="500" t="s">
        <v>2961</v>
      </c>
      <c r="V1738" s="500" t="s">
        <v>2961</v>
      </c>
      <c r="W1738" s="500" t="s">
        <v>2961</v>
      </c>
      <c r="X1738" s="500" t="s">
        <v>2961</v>
      </c>
      <c r="Y1738" s="500" t="s">
        <v>2961</v>
      </c>
      <c r="Z1738" s="500" t="s">
        <v>2961</v>
      </c>
      <c r="AA1738" s="500" t="s">
        <v>2961</v>
      </c>
      <c r="AB1738" s="500" t="s">
        <v>2961</v>
      </c>
      <c r="AC1738" s="500" t="s">
        <v>2961</v>
      </c>
      <c r="AD1738" s="500" t="s">
        <v>2961</v>
      </c>
      <c r="AE1738" s="500" t="s">
        <v>2961</v>
      </c>
      <c r="AF1738" s="500" t="s">
        <v>2961</v>
      </c>
      <c r="AG1738" s="500" t="s">
        <v>2961</v>
      </c>
      <c r="AH1738" s="500" t="s">
        <v>2961</v>
      </c>
      <c r="AI1738" s="720"/>
      <c r="AJ1738" s="720"/>
      <c r="AK1738" s="720"/>
      <c r="AL1738" s="720"/>
      <c r="AM1738"/>
    </row>
    <row r="1739" spans="2:39" ht="13.5" hidden="1" customHeight="1" outlineLevel="1" x14ac:dyDescent="0.3">
      <c r="B1739" s="737"/>
      <c r="C1739" s="726" t="s">
        <v>70</v>
      </c>
      <c r="D1739" s="727"/>
      <c r="E1739" s="507" t="s">
        <v>4671</v>
      </c>
      <c r="F1739" s="500" t="s">
        <v>2961</v>
      </c>
      <c r="G1739" s="500" t="s">
        <v>2961</v>
      </c>
      <c r="H1739" s="500" t="s">
        <v>2961</v>
      </c>
      <c r="I1739" s="500" t="s">
        <v>2961</v>
      </c>
      <c r="J1739" s="500" t="s">
        <v>2961</v>
      </c>
      <c r="K1739" s="500" t="s">
        <v>2961</v>
      </c>
      <c r="L1739" s="500" t="s">
        <v>2961</v>
      </c>
      <c r="M1739" s="500" t="s">
        <v>2961</v>
      </c>
      <c r="N1739" s="500" t="s">
        <v>2961</v>
      </c>
      <c r="O1739" s="500" t="s">
        <v>2961</v>
      </c>
      <c r="P1739" s="500" t="s">
        <v>2961</v>
      </c>
      <c r="Q1739" s="500" t="s">
        <v>2961</v>
      </c>
      <c r="R1739" s="500" t="s">
        <v>2961</v>
      </c>
      <c r="S1739" s="500" t="s">
        <v>2961</v>
      </c>
      <c r="T1739" s="500" t="s">
        <v>2961</v>
      </c>
      <c r="U1739" s="500" t="s">
        <v>2961</v>
      </c>
      <c r="V1739" s="500" t="s">
        <v>2961</v>
      </c>
      <c r="W1739" s="500" t="s">
        <v>2961</v>
      </c>
      <c r="X1739" s="500" t="s">
        <v>2961</v>
      </c>
      <c r="Y1739" s="500" t="s">
        <v>2961</v>
      </c>
      <c r="Z1739" s="500" t="s">
        <v>2961</v>
      </c>
      <c r="AA1739" s="500" t="s">
        <v>2961</v>
      </c>
      <c r="AB1739" s="500" t="s">
        <v>2961</v>
      </c>
      <c r="AC1739" s="500" t="s">
        <v>2961</v>
      </c>
      <c r="AD1739" s="500" t="s">
        <v>2961</v>
      </c>
      <c r="AE1739" s="500" t="s">
        <v>2961</v>
      </c>
      <c r="AF1739" s="500" t="s">
        <v>2961</v>
      </c>
      <c r="AG1739" s="500" t="s">
        <v>2961</v>
      </c>
      <c r="AH1739" s="500" t="s">
        <v>2961</v>
      </c>
      <c r="AI1739" s="720"/>
      <c r="AJ1739" s="720"/>
      <c r="AK1739" s="720"/>
      <c r="AL1739" s="720"/>
      <c r="AM1739"/>
    </row>
    <row r="1740" spans="2:39" ht="13.5" hidden="1" customHeight="1" outlineLevel="1" x14ac:dyDescent="0.3">
      <c r="B1740" s="731"/>
      <c r="C1740" s="732" t="s">
        <v>71</v>
      </c>
      <c r="D1740" s="727"/>
      <c r="E1740" s="507" t="s">
        <v>4672</v>
      </c>
      <c r="F1740" s="500" t="s">
        <v>2961</v>
      </c>
      <c r="G1740" s="500" t="s">
        <v>2961</v>
      </c>
      <c r="H1740" s="500" t="s">
        <v>2961</v>
      </c>
      <c r="I1740" s="500" t="s">
        <v>2961</v>
      </c>
      <c r="J1740" s="500" t="s">
        <v>2961</v>
      </c>
      <c r="K1740" s="500" t="s">
        <v>2961</v>
      </c>
      <c r="L1740" s="500" t="s">
        <v>2961</v>
      </c>
      <c r="M1740" s="500" t="s">
        <v>2961</v>
      </c>
      <c r="N1740" s="500" t="s">
        <v>2961</v>
      </c>
      <c r="O1740" s="500" t="s">
        <v>2961</v>
      </c>
      <c r="P1740" s="500" t="s">
        <v>2961</v>
      </c>
      <c r="Q1740" s="500" t="s">
        <v>2961</v>
      </c>
      <c r="R1740" s="500" t="s">
        <v>2961</v>
      </c>
      <c r="S1740" s="500" t="s">
        <v>2961</v>
      </c>
      <c r="T1740" s="500" t="s">
        <v>2961</v>
      </c>
      <c r="U1740" s="500" t="s">
        <v>2961</v>
      </c>
      <c r="V1740" s="500" t="s">
        <v>2961</v>
      </c>
      <c r="W1740" s="500" t="s">
        <v>2961</v>
      </c>
      <c r="X1740" s="500" t="s">
        <v>2961</v>
      </c>
      <c r="Y1740" s="500" t="s">
        <v>2961</v>
      </c>
      <c r="Z1740" s="500" t="s">
        <v>2961</v>
      </c>
      <c r="AA1740" s="500" t="s">
        <v>2961</v>
      </c>
      <c r="AB1740" s="500" t="s">
        <v>2961</v>
      </c>
      <c r="AC1740" s="500" t="s">
        <v>2961</v>
      </c>
      <c r="AD1740" s="500" t="s">
        <v>2961</v>
      </c>
      <c r="AE1740" s="500" t="s">
        <v>2961</v>
      </c>
      <c r="AF1740" s="500" t="s">
        <v>2961</v>
      </c>
      <c r="AG1740" s="500" t="s">
        <v>2961</v>
      </c>
      <c r="AH1740" s="500" t="s">
        <v>2961</v>
      </c>
      <c r="AI1740" s="720"/>
      <c r="AJ1740" s="720"/>
      <c r="AK1740" s="720"/>
      <c r="AL1740" s="720"/>
      <c r="AM1740"/>
    </row>
    <row r="1741" spans="2:39" ht="13.5" hidden="1" customHeight="1" outlineLevel="1" x14ac:dyDescent="0.3">
      <c r="B1741" s="733"/>
      <c r="C1741" s="734" t="s">
        <v>4633</v>
      </c>
      <c r="D1741" s="727"/>
      <c r="E1741" s="507" t="s">
        <v>4673</v>
      </c>
      <c r="F1741" s="500" t="s">
        <v>2961</v>
      </c>
      <c r="G1741" s="500" t="s">
        <v>2961</v>
      </c>
      <c r="H1741" s="500" t="s">
        <v>2961</v>
      </c>
      <c r="I1741" s="500" t="s">
        <v>2961</v>
      </c>
      <c r="J1741" s="500" t="s">
        <v>2961</v>
      </c>
      <c r="K1741" s="500" t="s">
        <v>2961</v>
      </c>
      <c r="L1741" s="500" t="s">
        <v>2961</v>
      </c>
      <c r="M1741" s="500" t="s">
        <v>2961</v>
      </c>
      <c r="N1741" s="500" t="s">
        <v>2961</v>
      </c>
      <c r="O1741" s="500" t="s">
        <v>2961</v>
      </c>
      <c r="P1741" s="500" t="s">
        <v>2961</v>
      </c>
      <c r="Q1741" s="500" t="s">
        <v>2961</v>
      </c>
      <c r="R1741" s="500" t="s">
        <v>2961</v>
      </c>
      <c r="S1741" s="500" t="s">
        <v>2961</v>
      </c>
      <c r="T1741" s="500" t="s">
        <v>2961</v>
      </c>
      <c r="U1741" s="500" t="s">
        <v>2961</v>
      </c>
      <c r="V1741" s="500" t="s">
        <v>2961</v>
      </c>
      <c r="W1741" s="500" t="s">
        <v>2961</v>
      </c>
      <c r="X1741" s="500" t="s">
        <v>2961</v>
      </c>
      <c r="Y1741" s="500" t="s">
        <v>2961</v>
      </c>
      <c r="Z1741" s="500" t="s">
        <v>2961</v>
      </c>
      <c r="AA1741" s="500" t="s">
        <v>2961</v>
      </c>
      <c r="AB1741" s="500" t="s">
        <v>2961</v>
      </c>
      <c r="AC1741" s="500" t="s">
        <v>2961</v>
      </c>
      <c r="AD1741" s="500" t="s">
        <v>2961</v>
      </c>
      <c r="AE1741" s="500" t="s">
        <v>2961</v>
      </c>
      <c r="AF1741" s="500" t="s">
        <v>2961</v>
      </c>
      <c r="AG1741" s="500" t="s">
        <v>2961</v>
      </c>
      <c r="AH1741" s="500" t="s">
        <v>2961</v>
      </c>
      <c r="AI1741" s="720"/>
      <c r="AJ1741" s="720"/>
      <c r="AK1741" s="720"/>
      <c r="AL1741" s="720"/>
      <c r="AM1741"/>
    </row>
    <row r="1742" spans="2:39" ht="13.5" hidden="1" customHeight="1" outlineLevel="1" x14ac:dyDescent="0.3">
      <c r="B1742" s="733"/>
      <c r="C1742" s="734" t="s">
        <v>4635</v>
      </c>
      <c r="D1742" s="727"/>
      <c r="E1742" s="507" t="s">
        <v>4674</v>
      </c>
      <c r="F1742" s="500" t="s">
        <v>2961</v>
      </c>
      <c r="G1742" s="500" t="s">
        <v>2961</v>
      </c>
      <c r="H1742" s="500" t="s">
        <v>2961</v>
      </c>
      <c r="I1742" s="500" t="s">
        <v>2961</v>
      </c>
      <c r="J1742" s="500" t="s">
        <v>2961</v>
      </c>
      <c r="K1742" s="500" t="s">
        <v>2961</v>
      </c>
      <c r="L1742" s="500" t="s">
        <v>2961</v>
      </c>
      <c r="M1742" s="500" t="s">
        <v>2961</v>
      </c>
      <c r="N1742" s="500" t="s">
        <v>2961</v>
      </c>
      <c r="O1742" s="500" t="s">
        <v>2961</v>
      </c>
      <c r="P1742" s="500" t="s">
        <v>2961</v>
      </c>
      <c r="Q1742" s="500" t="s">
        <v>2961</v>
      </c>
      <c r="R1742" s="500" t="s">
        <v>2961</v>
      </c>
      <c r="S1742" s="500" t="s">
        <v>2961</v>
      </c>
      <c r="T1742" s="500" t="s">
        <v>2961</v>
      </c>
      <c r="U1742" s="500" t="s">
        <v>2961</v>
      </c>
      <c r="V1742" s="500" t="s">
        <v>2961</v>
      </c>
      <c r="W1742" s="500" t="s">
        <v>2961</v>
      </c>
      <c r="X1742" s="500" t="s">
        <v>2961</v>
      </c>
      <c r="Y1742" s="500" t="s">
        <v>2961</v>
      </c>
      <c r="Z1742" s="500" t="s">
        <v>2961</v>
      </c>
      <c r="AA1742" s="500" t="s">
        <v>2961</v>
      </c>
      <c r="AB1742" s="500" t="s">
        <v>2961</v>
      </c>
      <c r="AC1742" s="500" t="s">
        <v>2961</v>
      </c>
      <c r="AD1742" s="500" t="s">
        <v>2961</v>
      </c>
      <c r="AE1742" s="500" t="s">
        <v>2961</v>
      </c>
      <c r="AF1742" s="500" t="s">
        <v>2961</v>
      </c>
      <c r="AG1742" s="500" t="s">
        <v>2961</v>
      </c>
      <c r="AH1742" s="500" t="s">
        <v>2961</v>
      </c>
      <c r="AI1742" s="720"/>
      <c r="AJ1742" s="720"/>
      <c r="AK1742" s="720"/>
      <c r="AL1742" s="720"/>
      <c r="AM1742"/>
    </row>
    <row r="1743" spans="2:39" ht="13.5" hidden="1" customHeight="1" outlineLevel="1" x14ac:dyDescent="0.3">
      <c r="B1743" s="733"/>
      <c r="C1743" s="734" t="s">
        <v>4637</v>
      </c>
      <c r="D1743" s="727"/>
      <c r="E1743" s="507" t="s">
        <v>4675</v>
      </c>
      <c r="F1743" s="500" t="s">
        <v>2961</v>
      </c>
      <c r="G1743" s="500" t="s">
        <v>2961</v>
      </c>
      <c r="H1743" s="500" t="s">
        <v>2961</v>
      </c>
      <c r="I1743" s="500" t="s">
        <v>2961</v>
      </c>
      <c r="J1743" s="500" t="s">
        <v>2961</v>
      </c>
      <c r="K1743" s="500" t="s">
        <v>2961</v>
      </c>
      <c r="L1743" s="500" t="s">
        <v>2961</v>
      </c>
      <c r="M1743" s="500" t="s">
        <v>2961</v>
      </c>
      <c r="N1743" s="500" t="s">
        <v>2961</v>
      </c>
      <c r="O1743" s="500" t="s">
        <v>2961</v>
      </c>
      <c r="P1743" s="500" t="s">
        <v>2961</v>
      </c>
      <c r="Q1743" s="500" t="s">
        <v>2961</v>
      </c>
      <c r="R1743" s="500" t="s">
        <v>2961</v>
      </c>
      <c r="S1743" s="500" t="s">
        <v>2961</v>
      </c>
      <c r="T1743" s="500" t="s">
        <v>2961</v>
      </c>
      <c r="U1743" s="500" t="s">
        <v>2961</v>
      </c>
      <c r="V1743" s="500" t="s">
        <v>2961</v>
      </c>
      <c r="W1743" s="500" t="s">
        <v>2961</v>
      </c>
      <c r="X1743" s="500" t="s">
        <v>2961</v>
      </c>
      <c r="Y1743" s="500" t="s">
        <v>2961</v>
      </c>
      <c r="Z1743" s="500" t="s">
        <v>2961</v>
      </c>
      <c r="AA1743" s="500" t="s">
        <v>2961</v>
      </c>
      <c r="AB1743" s="500" t="s">
        <v>2961</v>
      </c>
      <c r="AC1743" s="500" t="s">
        <v>2961</v>
      </c>
      <c r="AD1743" s="500" t="s">
        <v>2961</v>
      </c>
      <c r="AE1743" s="500" t="s">
        <v>2961</v>
      </c>
      <c r="AF1743" s="500" t="s">
        <v>2961</v>
      </c>
      <c r="AG1743" s="500" t="s">
        <v>2961</v>
      </c>
      <c r="AH1743" s="500" t="s">
        <v>2961</v>
      </c>
      <c r="AI1743" s="720"/>
      <c r="AJ1743" s="720"/>
      <c r="AK1743" s="720"/>
      <c r="AL1743" s="720"/>
      <c r="AM1743"/>
    </row>
    <row r="1744" spans="2:39" ht="13.5" hidden="1" customHeight="1" outlineLevel="1" x14ac:dyDescent="0.3">
      <c r="B1744" s="733"/>
      <c r="C1744" s="734" t="s">
        <v>4639</v>
      </c>
      <c r="D1744" s="727"/>
      <c r="E1744" s="507" t="s">
        <v>4676</v>
      </c>
      <c r="F1744" s="500" t="s">
        <v>2961</v>
      </c>
      <c r="G1744" s="500" t="s">
        <v>2961</v>
      </c>
      <c r="H1744" s="500" t="s">
        <v>2961</v>
      </c>
      <c r="I1744" s="500" t="s">
        <v>2961</v>
      </c>
      <c r="J1744" s="500" t="s">
        <v>2961</v>
      </c>
      <c r="K1744" s="500" t="s">
        <v>2961</v>
      </c>
      <c r="L1744" s="500" t="s">
        <v>2961</v>
      </c>
      <c r="M1744" s="500" t="s">
        <v>2961</v>
      </c>
      <c r="N1744" s="500" t="s">
        <v>2961</v>
      </c>
      <c r="O1744" s="500" t="s">
        <v>2961</v>
      </c>
      <c r="P1744" s="500" t="s">
        <v>2961</v>
      </c>
      <c r="Q1744" s="500" t="s">
        <v>2961</v>
      </c>
      <c r="R1744" s="500" t="s">
        <v>2961</v>
      </c>
      <c r="S1744" s="500" t="s">
        <v>2961</v>
      </c>
      <c r="T1744" s="500" t="s">
        <v>2961</v>
      </c>
      <c r="U1744" s="500" t="s">
        <v>2961</v>
      </c>
      <c r="V1744" s="500" t="s">
        <v>2961</v>
      </c>
      <c r="W1744" s="500" t="s">
        <v>2961</v>
      </c>
      <c r="X1744" s="500" t="s">
        <v>2961</v>
      </c>
      <c r="Y1744" s="500" t="s">
        <v>2961</v>
      </c>
      <c r="Z1744" s="500" t="s">
        <v>2961</v>
      </c>
      <c r="AA1744" s="500" t="s">
        <v>2961</v>
      </c>
      <c r="AB1744" s="500" t="s">
        <v>2961</v>
      </c>
      <c r="AC1744" s="500" t="s">
        <v>2961</v>
      </c>
      <c r="AD1744" s="500" t="s">
        <v>2961</v>
      </c>
      <c r="AE1744" s="500" t="s">
        <v>2961</v>
      </c>
      <c r="AF1744" s="500" t="s">
        <v>2961</v>
      </c>
      <c r="AG1744" s="500" t="s">
        <v>2961</v>
      </c>
      <c r="AH1744" s="500" t="s">
        <v>2961</v>
      </c>
      <c r="AI1744" s="720"/>
      <c r="AJ1744" s="720"/>
      <c r="AK1744" s="720"/>
      <c r="AL1744" s="720"/>
      <c r="AM1744"/>
    </row>
    <row r="1745" spans="2:51" ht="13.5" hidden="1" customHeight="1" outlineLevel="1" x14ac:dyDescent="0.3">
      <c r="B1745" s="733"/>
      <c r="C1745" s="734" t="s">
        <v>4641</v>
      </c>
      <c r="D1745" s="727"/>
      <c r="E1745" s="507" t="s">
        <v>4677</v>
      </c>
      <c r="F1745" s="500" t="s">
        <v>2961</v>
      </c>
      <c r="G1745" s="500" t="s">
        <v>2961</v>
      </c>
      <c r="H1745" s="500" t="s">
        <v>2961</v>
      </c>
      <c r="I1745" s="500" t="s">
        <v>2961</v>
      </c>
      <c r="J1745" s="500" t="s">
        <v>2961</v>
      </c>
      <c r="K1745" s="500" t="s">
        <v>2961</v>
      </c>
      <c r="L1745" s="500" t="s">
        <v>2961</v>
      </c>
      <c r="M1745" s="500" t="s">
        <v>2961</v>
      </c>
      <c r="N1745" s="500" t="s">
        <v>2961</v>
      </c>
      <c r="O1745" s="500" t="s">
        <v>2961</v>
      </c>
      <c r="P1745" s="500" t="s">
        <v>2961</v>
      </c>
      <c r="Q1745" s="500" t="s">
        <v>2961</v>
      </c>
      <c r="R1745" s="500" t="s">
        <v>2961</v>
      </c>
      <c r="S1745" s="500" t="s">
        <v>2961</v>
      </c>
      <c r="T1745" s="500" t="s">
        <v>2961</v>
      </c>
      <c r="U1745" s="500" t="s">
        <v>2961</v>
      </c>
      <c r="V1745" s="500" t="s">
        <v>2961</v>
      </c>
      <c r="W1745" s="500" t="s">
        <v>2961</v>
      </c>
      <c r="X1745" s="500" t="s">
        <v>2961</v>
      </c>
      <c r="Y1745" s="500" t="s">
        <v>2961</v>
      </c>
      <c r="Z1745" s="500" t="s">
        <v>2961</v>
      </c>
      <c r="AA1745" s="500" t="s">
        <v>2961</v>
      </c>
      <c r="AB1745" s="500" t="s">
        <v>2961</v>
      </c>
      <c r="AC1745" s="500" t="s">
        <v>2961</v>
      </c>
      <c r="AD1745" s="500" t="s">
        <v>2961</v>
      </c>
      <c r="AE1745" s="500" t="s">
        <v>2961</v>
      </c>
      <c r="AF1745" s="500" t="s">
        <v>2961</v>
      </c>
      <c r="AG1745" s="500" t="s">
        <v>2961</v>
      </c>
      <c r="AH1745" s="500" t="s">
        <v>2961</v>
      </c>
      <c r="AI1745" s="720"/>
      <c r="AJ1745" s="720"/>
      <c r="AK1745" s="720"/>
      <c r="AL1745" s="720"/>
      <c r="AM1745"/>
    </row>
    <row r="1746" spans="2:51" ht="13.5" hidden="1" customHeight="1" outlineLevel="1" x14ac:dyDescent="0.3">
      <c r="B1746" s="731"/>
      <c r="C1746" s="732" t="s">
        <v>72</v>
      </c>
      <c r="D1746" s="727"/>
      <c r="E1746" s="507" t="s">
        <v>4678</v>
      </c>
      <c r="F1746" s="500" t="s">
        <v>2961</v>
      </c>
      <c r="G1746" s="500" t="s">
        <v>2961</v>
      </c>
      <c r="H1746" s="500" t="s">
        <v>2961</v>
      </c>
      <c r="I1746" s="500" t="s">
        <v>2961</v>
      </c>
      <c r="J1746" s="500" t="s">
        <v>2961</v>
      </c>
      <c r="K1746" s="500" t="s">
        <v>2961</v>
      </c>
      <c r="L1746" s="500" t="s">
        <v>2961</v>
      </c>
      <c r="M1746" s="500" t="s">
        <v>2961</v>
      </c>
      <c r="N1746" s="500" t="s">
        <v>2961</v>
      </c>
      <c r="O1746" s="500" t="s">
        <v>2961</v>
      </c>
      <c r="P1746" s="500" t="s">
        <v>2961</v>
      </c>
      <c r="Q1746" s="500" t="s">
        <v>2961</v>
      </c>
      <c r="R1746" s="500" t="s">
        <v>2961</v>
      </c>
      <c r="S1746" s="500" t="s">
        <v>2961</v>
      </c>
      <c r="T1746" s="500" t="s">
        <v>2961</v>
      </c>
      <c r="U1746" s="500" t="s">
        <v>2961</v>
      </c>
      <c r="V1746" s="500" t="s">
        <v>2961</v>
      </c>
      <c r="W1746" s="500" t="s">
        <v>2961</v>
      </c>
      <c r="X1746" s="500" t="s">
        <v>2961</v>
      </c>
      <c r="Y1746" s="500" t="s">
        <v>2961</v>
      </c>
      <c r="Z1746" s="500" t="s">
        <v>2961</v>
      </c>
      <c r="AA1746" s="500" t="s">
        <v>2961</v>
      </c>
      <c r="AB1746" s="500" t="s">
        <v>2961</v>
      </c>
      <c r="AC1746" s="500" t="s">
        <v>2961</v>
      </c>
      <c r="AD1746" s="500" t="s">
        <v>2961</v>
      </c>
      <c r="AE1746" s="500" t="s">
        <v>2961</v>
      </c>
      <c r="AF1746" s="500" t="s">
        <v>2961</v>
      </c>
      <c r="AG1746" s="500" t="s">
        <v>2961</v>
      </c>
      <c r="AH1746" s="500" t="s">
        <v>2961</v>
      </c>
      <c r="AI1746" s="720"/>
      <c r="AJ1746" s="720"/>
      <c r="AK1746" s="720"/>
      <c r="AL1746" s="720"/>
      <c r="AM1746"/>
    </row>
    <row r="1747" spans="2:51" ht="13.5" hidden="1" customHeight="1" outlineLevel="1" x14ac:dyDescent="0.3">
      <c r="B1747" s="733"/>
      <c r="C1747" s="734" t="s">
        <v>4644</v>
      </c>
      <c r="D1747" s="727"/>
      <c r="E1747" s="507" t="s">
        <v>4679</v>
      </c>
      <c r="F1747" s="500" t="s">
        <v>2961</v>
      </c>
      <c r="G1747" s="500" t="s">
        <v>2961</v>
      </c>
      <c r="H1747" s="500" t="s">
        <v>2961</v>
      </c>
      <c r="I1747" s="500" t="s">
        <v>2961</v>
      </c>
      <c r="J1747" s="500" t="s">
        <v>2961</v>
      </c>
      <c r="K1747" s="500" t="s">
        <v>2961</v>
      </c>
      <c r="L1747" s="500" t="s">
        <v>2961</v>
      </c>
      <c r="M1747" s="500" t="s">
        <v>2961</v>
      </c>
      <c r="N1747" s="500" t="s">
        <v>2961</v>
      </c>
      <c r="O1747" s="500" t="s">
        <v>2961</v>
      </c>
      <c r="P1747" s="500" t="s">
        <v>2961</v>
      </c>
      <c r="Q1747" s="500" t="s">
        <v>2961</v>
      </c>
      <c r="R1747" s="500" t="s">
        <v>2961</v>
      </c>
      <c r="S1747" s="500" t="s">
        <v>2961</v>
      </c>
      <c r="T1747" s="500" t="s">
        <v>2961</v>
      </c>
      <c r="U1747" s="500" t="s">
        <v>2961</v>
      </c>
      <c r="V1747" s="500" t="s">
        <v>2961</v>
      </c>
      <c r="W1747" s="500" t="s">
        <v>2961</v>
      </c>
      <c r="X1747" s="500" t="s">
        <v>2961</v>
      </c>
      <c r="Y1747" s="500" t="s">
        <v>2961</v>
      </c>
      <c r="Z1747" s="500" t="s">
        <v>2961</v>
      </c>
      <c r="AA1747" s="500" t="s">
        <v>2961</v>
      </c>
      <c r="AB1747" s="500" t="s">
        <v>2961</v>
      </c>
      <c r="AC1747" s="500" t="s">
        <v>2961</v>
      </c>
      <c r="AD1747" s="500" t="s">
        <v>2961</v>
      </c>
      <c r="AE1747" s="500" t="s">
        <v>2961</v>
      </c>
      <c r="AF1747" s="500" t="s">
        <v>2961</v>
      </c>
      <c r="AG1747" s="500" t="s">
        <v>2961</v>
      </c>
      <c r="AH1747" s="500" t="s">
        <v>2961</v>
      </c>
      <c r="AI1747" s="720"/>
      <c r="AJ1747" s="720"/>
      <c r="AK1747" s="720"/>
      <c r="AL1747" s="720"/>
      <c r="AM1747"/>
    </row>
    <row r="1748" spans="2:51" ht="13.5" hidden="1" customHeight="1" outlineLevel="1" x14ac:dyDescent="0.3">
      <c r="B1748" s="733"/>
      <c r="C1748" s="734" t="s">
        <v>4646</v>
      </c>
      <c r="D1748" s="727"/>
      <c r="E1748" s="507" t="s">
        <v>4680</v>
      </c>
      <c r="F1748" s="500" t="s">
        <v>2961</v>
      </c>
      <c r="G1748" s="500" t="s">
        <v>2961</v>
      </c>
      <c r="H1748" s="500" t="s">
        <v>2961</v>
      </c>
      <c r="I1748" s="500" t="s">
        <v>2961</v>
      </c>
      <c r="J1748" s="500" t="s">
        <v>2961</v>
      </c>
      <c r="K1748" s="500" t="s">
        <v>2961</v>
      </c>
      <c r="L1748" s="500" t="s">
        <v>2961</v>
      </c>
      <c r="M1748" s="500" t="s">
        <v>2961</v>
      </c>
      <c r="N1748" s="500" t="s">
        <v>2961</v>
      </c>
      <c r="O1748" s="500" t="s">
        <v>2961</v>
      </c>
      <c r="P1748" s="500" t="s">
        <v>2961</v>
      </c>
      <c r="Q1748" s="500" t="s">
        <v>2961</v>
      </c>
      <c r="R1748" s="500" t="s">
        <v>2961</v>
      </c>
      <c r="S1748" s="500" t="s">
        <v>2961</v>
      </c>
      <c r="T1748" s="500" t="s">
        <v>2961</v>
      </c>
      <c r="U1748" s="500" t="s">
        <v>2961</v>
      </c>
      <c r="V1748" s="500" t="s">
        <v>2961</v>
      </c>
      <c r="W1748" s="500" t="s">
        <v>2961</v>
      </c>
      <c r="X1748" s="500" t="s">
        <v>2961</v>
      </c>
      <c r="Y1748" s="500" t="s">
        <v>2961</v>
      </c>
      <c r="Z1748" s="500" t="s">
        <v>2961</v>
      </c>
      <c r="AA1748" s="500" t="s">
        <v>2961</v>
      </c>
      <c r="AB1748" s="500" t="s">
        <v>2961</v>
      </c>
      <c r="AC1748" s="500" t="s">
        <v>2961</v>
      </c>
      <c r="AD1748" s="500" t="s">
        <v>2961</v>
      </c>
      <c r="AE1748" s="500" t="s">
        <v>2961</v>
      </c>
      <c r="AF1748" s="500" t="s">
        <v>2961</v>
      </c>
      <c r="AG1748" s="500" t="s">
        <v>2961</v>
      </c>
      <c r="AH1748" s="500" t="s">
        <v>2961</v>
      </c>
      <c r="AI1748" s="720"/>
      <c r="AJ1748" s="720"/>
      <c r="AK1748" s="720"/>
      <c r="AL1748" s="720"/>
      <c r="AM1748"/>
    </row>
    <row r="1749" spans="2:51" ht="13.5" hidden="1" customHeight="1" outlineLevel="1" x14ac:dyDescent="0.3">
      <c r="B1749" s="733"/>
      <c r="C1749" s="734" t="s">
        <v>4648</v>
      </c>
      <c r="D1749" s="727"/>
      <c r="E1749" s="507" t="s">
        <v>4681</v>
      </c>
      <c r="F1749" s="500" t="s">
        <v>2961</v>
      </c>
      <c r="G1749" s="500" t="s">
        <v>2961</v>
      </c>
      <c r="H1749" s="500" t="s">
        <v>2961</v>
      </c>
      <c r="I1749" s="500" t="s">
        <v>2961</v>
      </c>
      <c r="J1749" s="500" t="s">
        <v>2961</v>
      </c>
      <c r="K1749" s="500" t="s">
        <v>2961</v>
      </c>
      <c r="L1749" s="500" t="s">
        <v>2961</v>
      </c>
      <c r="M1749" s="500" t="s">
        <v>2961</v>
      </c>
      <c r="N1749" s="500" t="s">
        <v>2961</v>
      </c>
      <c r="O1749" s="500" t="s">
        <v>2961</v>
      </c>
      <c r="P1749" s="500" t="s">
        <v>2961</v>
      </c>
      <c r="Q1749" s="500" t="s">
        <v>2961</v>
      </c>
      <c r="R1749" s="500" t="s">
        <v>2961</v>
      </c>
      <c r="S1749" s="500" t="s">
        <v>2961</v>
      </c>
      <c r="T1749" s="500" t="s">
        <v>2961</v>
      </c>
      <c r="U1749" s="500" t="s">
        <v>2961</v>
      </c>
      <c r="V1749" s="500" t="s">
        <v>2961</v>
      </c>
      <c r="W1749" s="500" t="s">
        <v>2961</v>
      </c>
      <c r="X1749" s="500" t="s">
        <v>2961</v>
      </c>
      <c r="Y1749" s="500" t="s">
        <v>2961</v>
      </c>
      <c r="Z1749" s="500" t="s">
        <v>2961</v>
      </c>
      <c r="AA1749" s="500" t="s">
        <v>2961</v>
      </c>
      <c r="AB1749" s="500" t="s">
        <v>2961</v>
      </c>
      <c r="AC1749" s="500" t="s">
        <v>2961</v>
      </c>
      <c r="AD1749" s="500" t="s">
        <v>2961</v>
      </c>
      <c r="AE1749" s="500" t="s">
        <v>2961</v>
      </c>
      <c r="AF1749" s="500" t="s">
        <v>2961</v>
      </c>
      <c r="AG1749" s="500" t="s">
        <v>2961</v>
      </c>
      <c r="AH1749" s="500" t="s">
        <v>2961</v>
      </c>
      <c r="AI1749" s="720"/>
      <c r="AJ1749" s="720"/>
      <c r="AK1749" s="720"/>
      <c r="AL1749" s="720"/>
      <c r="AM1749"/>
    </row>
    <row r="1750" spans="2:51" ht="13.5" hidden="1" customHeight="1" outlineLevel="1" x14ac:dyDescent="0.3">
      <c r="B1750" s="733"/>
      <c r="C1750" s="734" t="s">
        <v>4650</v>
      </c>
      <c r="D1750" s="727"/>
      <c r="E1750" s="507" t="s">
        <v>4682</v>
      </c>
      <c r="F1750" s="500" t="s">
        <v>2961</v>
      </c>
      <c r="G1750" s="500" t="s">
        <v>2961</v>
      </c>
      <c r="H1750" s="500" t="s">
        <v>2961</v>
      </c>
      <c r="I1750" s="500" t="s">
        <v>2961</v>
      </c>
      <c r="J1750" s="500" t="s">
        <v>2961</v>
      </c>
      <c r="K1750" s="500" t="s">
        <v>2961</v>
      </c>
      <c r="L1750" s="500" t="s">
        <v>2961</v>
      </c>
      <c r="M1750" s="500" t="s">
        <v>2961</v>
      </c>
      <c r="N1750" s="500" t="s">
        <v>2961</v>
      </c>
      <c r="O1750" s="500" t="s">
        <v>2961</v>
      </c>
      <c r="P1750" s="500" t="s">
        <v>2961</v>
      </c>
      <c r="Q1750" s="500" t="s">
        <v>2961</v>
      </c>
      <c r="R1750" s="500" t="s">
        <v>2961</v>
      </c>
      <c r="S1750" s="500" t="s">
        <v>2961</v>
      </c>
      <c r="T1750" s="500" t="s">
        <v>2961</v>
      </c>
      <c r="U1750" s="500" t="s">
        <v>2961</v>
      </c>
      <c r="V1750" s="500" t="s">
        <v>2961</v>
      </c>
      <c r="W1750" s="500" t="s">
        <v>2961</v>
      </c>
      <c r="X1750" s="500" t="s">
        <v>2961</v>
      </c>
      <c r="Y1750" s="500" t="s">
        <v>2961</v>
      </c>
      <c r="Z1750" s="500" t="s">
        <v>2961</v>
      </c>
      <c r="AA1750" s="500" t="s">
        <v>2961</v>
      </c>
      <c r="AB1750" s="500" t="s">
        <v>2961</v>
      </c>
      <c r="AC1750" s="500" t="s">
        <v>2961</v>
      </c>
      <c r="AD1750" s="500" t="s">
        <v>2961</v>
      </c>
      <c r="AE1750" s="500" t="s">
        <v>2961</v>
      </c>
      <c r="AF1750" s="500" t="s">
        <v>2961</v>
      </c>
      <c r="AG1750" s="500" t="s">
        <v>2961</v>
      </c>
      <c r="AH1750" s="500" t="s">
        <v>2961</v>
      </c>
      <c r="AI1750" s="720"/>
      <c r="AJ1750" s="720"/>
      <c r="AK1750" s="720"/>
      <c r="AL1750" s="720"/>
      <c r="AM1750"/>
    </row>
    <row r="1751" spans="2:51" ht="13.5" hidden="1" customHeight="1" outlineLevel="1" x14ac:dyDescent="0.3">
      <c r="B1751" s="737"/>
      <c r="C1751" s="726" t="s">
        <v>435</v>
      </c>
      <c r="D1751" s="727"/>
      <c r="E1751" s="507" t="s">
        <v>4683</v>
      </c>
      <c r="F1751" s="500" t="s">
        <v>2961</v>
      </c>
      <c r="G1751" s="500" t="s">
        <v>2961</v>
      </c>
      <c r="H1751" s="500" t="s">
        <v>2961</v>
      </c>
      <c r="I1751" s="500" t="s">
        <v>2961</v>
      </c>
      <c r="J1751" s="500" t="s">
        <v>2961</v>
      </c>
      <c r="K1751" s="500" t="s">
        <v>2961</v>
      </c>
      <c r="L1751" s="500" t="s">
        <v>2961</v>
      </c>
      <c r="M1751" s="500" t="s">
        <v>2961</v>
      </c>
      <c r="N1751" s="500" t="s">
        <v>2961</v>
      </c>
      <c r="O1751" s="500" t="s">
        <v>2961</v>
      </c>
      <c r="P1751" s="500" t="s">
        <v>2961</v>
      </c>
      <c r="Q1751" s="500" t="s">
        <v>2961</v>
      </c>
      <c r="R1751" s="500" t="s">
        <v>2961</v>
      </c>
      <c r="S1751" s="500" t="s">
        <v>2961</v>
      </c>
      <c r="T1751" s="500" t="s">
        <v>2961</v>
      </c>
      <c r="U1751" s="500" t="s">
        <v>2961</v>
      </c>
      <c r="V1751" s="500" t="s">
        <v>2961</v>
      </c>
      <c r="W1751" s="500" t="s">
        <v>2961</v>
      </c>
      <c r="X1751" s="500" t="s">
        <v>2961</v>
      </c>
      <c r="Y1751" s="500" t="s">
        <v>2961</v>
      </c>
      <c r="Z1751" s="500" t="s">
        <v>2961</v>
      </c>
      <c r="AA1751" s="500" t="s">
        <v>2961</v>
      </c>
      <c r="AB1751" s="500" t="s">
        <v>2961</v>
      </c>
      <c r="AC1751" s="500" t="s">
        <v>2961</v>
      </c>
      <c r="AD1751" s="500" t="s">
        <v>2961</v>
      </c>
      <c r="AE1751" s="500" t="s">
        <v>2961</v>
      </c>
      <c r="AF1751" s="500" t="s">
        <v>2961</v>
      </c>
      <c r="AG1751" s="500" t="s">
        <v>2961</v>
      </c>
      <c r="AH1751" s="500" t="s">
        <v>2961</v>
      </c>
      <c r="AI1751" s="720"/>
      <c r="AJ1751" s="720"/>
      <c r="AK1751" s="720"/>
      <c r="AL1751" s="720"/>
      <c r="AM1751"/>
    </row>
    <row r="1752" spans="2:51" ht="13.5" hidden="1" customHeight="1" outlineLevel="1" x14ac:dyDescent="0.3">
      <c r="B1752" s="731"/>
      <c r="C1752" s="732" t="s">
        <v>2883</v>
      </c>
      <c r="D1752" s="727"/>
      <c r="E1752" s="507" t="s">
        <v>4684</v>
      </c>
      <c r="F1752" s="500" t="s">
        <v>2961</v>
      </c>
      <c r="G1752" s="500" t="s">
        <v>2961</v>
      </c>
      <c r="H1752" s="500" t="s">
        <v>2961</v>
      </c>
      <c r="I1752" s="500" t="s">
        <v>2961</v>
      </c>
      <c r="J1752" s="500" t="s">
        <v>2961</v>
      </c>
      <c r="K1752" s="500" t="s">
        <v>2961</v>
      </c>
      <c r="L1752" s="500" t="s">
        <v>2961</v>
      </c>
      <c r="M1752" s="500" t="s">
        <v>2961</v>
      </c>
      <c r="N1752" s="500" t="s">
        <v>2961</v>
      </c>
      <c r="O1752" s="500" t="s">
        <v>2961</v>
      </c>
      <c r="P1752" s="500" t="s">
        <v>2961</v>
      </c>
      <c r="Q1752" s="500" t="s">
        <v>2961</v>
      </c>
      <c r="R1752" s="500" t="s">
        <v>2961</v>
      </c>
      <c r="S1752" s="500" t="s">
        <v>2961</v>
      </c>
      <c r="T1752" s="500" t="s">
        <v>2961</v>
      </c>
      <c r="U1752" s="500" t="s">
        <v>2961</v>
      </c>
      <c r="V1752" s="500" t="s">
        <v>2961</v>
      </c>
      <c r="W1752" s="500" t="s">
        <v>2961</v>
      </c>
      <c r="X1752" s="500" t="s">
        <v>2961</v>
      </c>
      <c r="Y1752" s="500" t="s">
        <v>2961</v>
      </c>
      <c r="Z1752" s="500" t="s">
        <v>2961</v>
      </c>
      <c r="AA1752" s="500" t="s">
        <v>2961</v>
      </c>
      <c r="AB1752" s="500" t="s">
        <v>2961</v>
      </c>
      <c r="AC1752" s="500" t="s">
        <v>2961</v>
      </c>
      <c r="AD1752" s="500" t="s">
        <v>2961</v>
      </c>
      <c r="AE1752" s="500" t="s">
        <v>2961</v>
      </c>
      <c r="AF1752" s="500" t="s">
        <v>2961</v>
      </c>
      <c r="AG1752" s="500" t="s">
        <v>2961</v>
      </c>
      <c r="AH1752" s="500" t="s">
        <v>2961</v>
      </c>
      <c r="AI1752" s="720"/>
      <c r="AJ1752" s="720"/>
      <c r="AK1752" s="720"/>
      <c r="AL1752" s="720"/>
      <c r="AM1752"/>
    </row>
    <row r="1753" spans="2:51" ht="13.5" hidden="1" customHeight="1" outlineLevel="1" x14ac:dyDescent="0.3">
      <c r="B1753" s="737"/>
      <c r="C1753" s="726" t="s">
        <v>4654</v>
      </c>
      <c r="D1753" s="727"/>
      <c r="E1753" s="507" t="s">
        <v>4685</v>
      </c>
      <c r="F1753" s="500" t="s">
        <v>2961</v>
      </c>
      <c r="G1753" s="500" t="s">
        <v>2961</v>
      </c>
      <c r="H1753" s="500" t="s">
        <v>2961</v>
      </c>
      <c r="I1753" s="500" t="s">
        <v>2961</v>
      </c>
      <c r="J1753" s="500" t="s">
        <v>2961</v>
      </c>
      <c r="K1753" s="500" t="s">
        <v>2961</v>
      </c>
      <c r="L1753" s="500" t="s">
        <v>2961</v>
      </c>
      <c r="M1753" s="500" t="s">
        <v>2961</v>
      </c>
      <c r="N1753" s="500" t="s">
        <v>2961</v>
      </c>
      <c r="O1753" s="500" t="s">
        <v>2961</v>
      </c>
      <c r="P1753" s="500" t="s">
        <v>2961</v>
      </c>
      <c r="Q1753" s="500" t="s">
        <v>2961</v>
      </c>
      <c r="R1753" s="500" t="s">
        <v>2961</v>
      </c>
      <c r="S1753" s="500" t="s">
        <v>2961</v>
      </c>
      <c r="T1753" s="500" t="s">
        <v>2961</v>
      </c>
      <c r="U1753" s="500" t="s">
        <v>2961</v>
      </c>
      <c r="V1753" s="500" t="s">
        <v>2961</v>
      </c>
      <c r="W1753" s="500" t="s">
        <v>2961</v>
      </c>
      <c r="X1753" s="500" t="s">
        <v>2961</v>
      </c>
      <c r="Y1753" s="500" t="s">
        <v>2961</v>
      </c>
      <c r="Z1753" s="500" t="s">
        <v>2961</v>
      </c>
      <c r="AA1753" s="500" t="s">
        <v>2961</v>
      </c>
      <c r="AB1753" s="500" t="s">
        <v>2961</v>
      </c>
      <c r="AC1753" s="500" t="s">
        <v>2961</v>
      </c>
      <c r="AD1753" s="500" t="s">
        <v>2961</v>
      </c>
      <c r="AE1753" s="500" t="s">
        <v>2961</v>
      </c>
      <c r="AF1753" s="500" t="s">
        <v>2961</v>
      </c>
      <c r="AG1753" s="500" t="s">
        <v>2961</v>
      </c>
      <c r="AH1753" s="500" t="s">
        <v>2961</v>
      </c>
      <c r="AI1753" s="720"/>
      <c r="AJ1753" s="720"/>
      <c r="AK1753" s="720"/>
      <c r="AL1753" s="720"/>
      <c r="AM1753"/>
    </row>
    <row r="1754" spans="2:51" ht="13.5" hidden="1" customHeight="1" outlineLevel="1" x14ac:dyDescent="0.3">
      <c r="B1754" s="738"/>
      <c r="C1754" s="739"/>
      <c r="D1754" s="727"/>
      <c r="E1754" s="728"/>
      <c r="F1754" s="760"/>
      <c r="G1754" s="760"/>
      <c r="H1754" s="760"/>
      <c r="I1754" s="760"/>
      <c r="J1754" s="760"/>
      <c r="K1754" s="760"/>
      <c r="L1754" s="760"/>
      <c r="M1754" s="760"/>
      <c r="N1754" s="760"/>
      <c r="O1754" s="760"/>
      <c r="P1754" s="760"/>
      <c r="Q1754" s="760"/>
      <c r="R1754" s="760"/>
      <c r="S1754" s="760"/>
      <c r="T1754" s="760"/>
      <c r="U1754" s="760"/>
      <c r="V1754" s="760"/>
      <c r="W1754" s="760"/>
      <c r="X1754" s="760"/>
      <c r="Y1754" s="760"/>
      <c r="Z1754" s="760"/>
      <c r="AA1754" s="760"/>
      <c r="AB1754" s="760"/>
      <c r="AC1754" s="760"/>
      <c r="AD1754" s="760"/>
      <c r="AE1754" s="760"/>
      <c r="AF1754" s="760"/>
      <c r="AG1754" s="760"/>
      <c r="AH1754" s="760"/>
      <c r="AI1754" s="720"/>
      <c r="AJ1754" s="720"/>
      <c r="AK1754" s="720"/>
      <c r="AL1754" s="720"/>
      <c r="AM1754"/>
    </row>
    <row r="1755" spans="2:51" ht="13.5" customHeight="1" collapsed="1" x14ac:dyDescent="0.3">
      <c r="B1755" s="299" t="s">
        <v>3038</v>
      </c>
      <c r="C1755" s="726" t="s">
        <v>4686</v>
      </c>
      <c r="D1755" s="727"/>
      <c r="E1755" s="728"/>
      <c r="F1755" s="760"/>
      <c r="G1755" s="760"/>
      <c r="H1755" s="760"/>
      <c r="I1755" s="760"/>
      <c r="J1755" s="760"/>
      <c r="K1755" s="760"/>
      <c r="L1755" s="760"/>
      <c r="M1755" s="760"/>
      <c r="N1755" s="760"/>
      <c r="O1755" s="760"/>
      <c r="P1755" s="760"/>
      <c r="Q1755" s="760"/>
      <c r="R1755" s="760"/>
      <c r="S1755" s="760"/>
      <c r="T1755" s="760"/>
      <c r="U1755" s="760"/>
      <c r="V1755" s="760"/>
      <c r="W1755" s="760"/>
      <c r="X1755" s="760"/>
      <c r="Y1755" s="760"/>
      <c r="Z1755" s="760"/>
      <c r="AA1755" s="760"/>
      <c r="AB1755" s="760"/>
      <c r="AC1755" s="760"/>
      <c r="AD1755" s="760"/>
      <c r="AE1755" s="760"/>
      <c r="AF1755" s="760"/>
      <c r="AG1755" s="760"/>
      <c r="AH1755" s="760"/>
      <c r="AI1755" s="720"/>
      <c r="AJ1755" s="720"/>
      <c r="AK1755" s="720"/>
      <c r="AL1755" s="720"/>
      <c r="AM1755"/>
    </row>
    <row r="1756" spans="2:51" ht="13.5" customHeight="1" x14ac:dyDescent="0.3">
      <c r="B1756" s="729"/>
      <c r="C1756" s="730"/>
      <c r="D1756" s="727"/>
      <c r="E1756" s="505"/>
      <c r="F1756" s="506" t="s">
        <v>238</v>
      </c>
      <c r="G1756" s="506" t="s">
        <v>239</v>
      </c>
      <c r="H1756" s="506" t="s">
        <v>240</v>
      </c>
      <c r="I1756" s="506" t="s">
        <v>241</v>
      </c>
      <c r="J1756" s="506" t="s">
        <v>242</v>
      </c>
      <c r="K1756" s="506" t="s">
        <v>243</v>
      </c>
      <c r="L1756" s="506" t="s">
        <v>244</v>
      </c>
      <c r="M1756" s="506" t="s">
        <v>245</v>
      </c>
      <c r="N1756" s="506" t="s">
        <v>246</v>
      </c>
      <c r="O1756" s="506" t="s">
        <v>247</v>
      </c>
      <c r="P1756" s="506" t="s">
        <v>248</v>
      </c>
      <c r="Q1756" s="506" t="s">
        <v>249</v>
      </c>
      <c r="R1756" s="506" t="s">
        <v>250</v>
      </c>
      <c r="S1756" s="506" t="s">
        <v>251</v>
      </c>
      <c r="T1756" s="506" t="s">
        <v>252</v>
      </c>
      <c r="U1756" s="506" t="s">
        <v>253</v>
      </c>
      <c r="V1756" s="506" t="s">
        <v>254</v>
      </c>
      <c r="W1756" s="506" t="s">
        <v>255</v>
      </c>
      <c r="X1756" s="506" t="s">
        <v>256</v>
      </c>
      <c r="Y1756" s="506" t="s">
        <v>257</v>
      </c>
      <c r="Z1756" s="506" t="s">
        <v>258</v>
      </c>
      <c r="AA1756" s="506" t="s">
        <v>259</v>
      </c>
      <c r="AB1756" s="506" t="s">
        <v>260</v>
      </c>
      <c r="AC1756" s="506" t="s">
        <v>261</v>
      </c>
      <c r="AD1756" s="506" t="s">
        <v>262</v>
      </c>
      <c r="AE1756" s="506" t="s">
        <v>263</v>
      </c>
      <c r="AF1756" s="506" t="s">
        <v>264</v>
      </c>
      <c r="AG1756" s="506" t="s">
        <v>265</v>
      </c>
      <c r="AH1756" s="506" t="s">
        <v>266</v>
      </c>
      <c r="AI1756" s="720"/>
      <c r="AJ1756" s="720"/>
      <c r="AK1756" s="720"/>
      <c r="AL1756" s="720"/>
      <c r="AM1756"/>
    </row>
    <row r="1757" spans="2:51" ht="13.5" hidden="1" customHeight="1" outlineLevel="1" x14ac:dyDescent="0.3">
      <c r="B1757" s="737"/>
      <c r="C1757" s="726" t="s">
        <v>4654</v>
      </c>
      <c r="D1757" s="727"/>
      <c r="E1757" s="507" t="s">
        <v>4687</v>
      </c>
      <c r="F1757" s="500" t="s">
        <v>2961</v>
      </c>
      <c r="G1757" s="500" t="s">
        <v>2961</v>
      </c>
      <c r="H1757" s="500" t="s">
        <v>2961</v>
      </c>
      <c r="I1757" s="500" t="s">
        <v>2961</v>
      </c>
      <c r="J1757" s="500" t="s">
        <v>2961</v>
      </c>
      <c r="K1757" s="500" t="s">
        <v>2961</v>
      </c>
      <c r="L1757" s="500" t="s">
        <v>2961</v>
      </c>
      <c r="M1757" s="500" t="s">
        <v>2961</v>
      </c>
      <c r="N1757" s="500" t="s">
        <v>2961</v>
      </c>
      <c r="O1757" s="500" t="s">
        <v>2961</v>
      </c>
      <c r="P1757" s="500" t="s">
        <v>2961</v>
      </c>
      <c r="Q1757" s="500" t="s">
        <v>2961</v>
      </c>
      <c r="R1757" s="500" t="s">
        <v>2961</v>
      </c>
      <c r="S1757" s="500" t="s">
        <v>2961</v>
      </c>
      <c r="T1757" s="500" t="s">
        <v>2961</v>
      </c>
      <c r="U1757" s="500" t="s">
        <v>2961</v>
      </c>
      <c r="V1757" s="500" t="s">
        <v>2961</v>
      </c>
      <c r="W1757" s="500" t="s">
        <v>2961</v>
      </c>
      <c r="X1757" s="500" t="s">
        <v>2961</v>
      </c>
      <c r="Y1757" s="500" t="s">
        <v>2961</v>
      </c>
      <c r="Z1757" s="500" t="s">
        <v>2961</v>
      </c>
      <c r="AA1757" s="500" t="s">
        <v>2961</v>
      </c>
      <c r="AB1757" s="500" t="s">
        <v>2961</v>
      </c>
      <c r="AC1757" s="500" t="s">
        <v>2961</v>
      </c>
      <c r="AD1757" s="500" t="s">
        <v>2961</v>
      </c>
      <c r="AE1757" s="500" t="s">
        <v>2961</v>
      </c>
      <c r="AF1757" s="500" t="s">
        <v>2961</v>
      </c>
      <c r="AG1757" s="500" t="s">
        <v>2961</v>
      </c>
      <c r="AH1757" s="500" t="s">
        <v>2961</v>
      </c>
      <c r="AI1757" s="720"/>
      <c r="AJ1757" s="720"/>
      <c r="AK1757" s="720"/>
      <c r="AL1757" s="720"/>
      <c r="AM1757"/>
    </row>
    <row r="1758" spans="2:51" ht="13.5" hidden="1" customHeight="1" outlineLevel="1" x14ac:dyDescent="0.3">
      <c r="C1758" s="724"/>
      <c r="D1758" s="725"/>
      <c r="E1758" s="700"/>
      <c r="F1758" s="720"/>
      <c r="G1758" s="720"/>
      <c r="H1758" s="720"/>
      <c r="I1758" s="720"/>
      <c r="J1758" s="720"/>
      <c r="K1758" s="720"/>
      <c r="L1758" s="720"/>
      <c r="M1758" s="720"/>
      <c r="N1758" s="720"/>
      <c r="O1758" s="720"/>
      <c r="P1758" s="720"/>
      <c r="Q1758" s="720"/>
      <c r="R1758" s="720"/>
      <c r="S1758" s="720"/>
      <c r="T1758" s="720"/>
      <c r="U1758" s="720"/>
      <c r="V1758" s="720"/>
      <c r="W1758" s="720"/>
      <c r="X1758" s="720"/>
      <c r="Y1758" s="720"/>
      <c r="Z1758" s="720"/>
      <c r="AA1758" s="720"/>
      <c r="AB1758" s="720"/>
      <c r="AC1758" s="720"/>
      <c r="AD1758" s="720"/>
      <c r="AE1758" s="720"/>
      <c r="AF1758" s="720"/>
      <c r="AG1758" s="720"/>
      <c r="AH1758" s="720"/>
      <c r="AI1758" s="720"/>
      <c r="AJ1758" s="720"/>
      <c r="AK1758" s="720"/>
      <c r="AL1758" s="720"/>
      <c r="AM1758" s="720"/>
      <c r="AN1758"/>
    </row>
    <row r="1759" spans="2:51" ht="13.5" customHeight="1" collapsed="1" x14ac:dyDescent="0.3">
      <c r="B1759" s="299" t="s">
        <v>3041</v>
      </c>
      <c r="C1759" s="721" t="s">
        <v>4688</v>
      </c>
      <c r="D1759" s="727"/>
      <c r="E1759" s="719"/>
      <c r="F1759" s="719"/>
      <c r="G1759" s="760"/>
      <c r="H1759" s="760"/>
      <c r="I1759" s="760"/>
      <c r="J1759" s="760"/>
      <c r="K1759" s="760"/>
      <c r="L1759" s="760"/>
      <c r="M1759" s="760"/>
      <c r="N1759" s="760"/>
      <c r="O1759" s="760"/>
      <c r="P1759" s="760"/>
      <c r="Q1759" s="760"/>
      <c r="R1759" s="760"/>
      <c r="S1759" s="760"/>
      <c r="T1759" s="760"/>
      <c r="U1759" s="760"/>
      <c r="V1759" s="760"/>
      <c r="W1759" s="760"/>
      <c r="X1759" s="760"/>
      <c r="Y1759" s="760"/>
      <c r="Z1759" s="760"/>
      <c r="AA1759" s="760"/>
      <c r="AB1759" s="760"/>
      <c r="AC1759" s="760"/>
      <c r="AD1759" s="760"/>
      <c r="AE1759" s="760"/>
      <c r="AF1759" s="760"/>
      <c r="AG1759" s="760"/>
      <c r="AH1759" s="760"/>
      <c r="AI1759" s="760"/>
      <c r="AJ1759" s="760"/>
      <c r="AK1759" s="760"/>
      <c r="AL1759" s="760"/>
      <c r="AM1759" s="760"/>
      <c r="AN1759" s="760"/>
      <c r="AO1759" s="760"/>
      <c r="AP1759" s="760"/>
      <c r="AQ1759" s="760"/>
      <c r="AR1759" s="760"/>
      <c r="AS1759" s="760"/>
      <c r="AT1759" s="760"/>
      <c r="AU1759" s="760"/>
      <c r="AV1759" s="760"/>
      <c r="AW1759" s="760"/>
      <c r="AX1759" s="760"/>
      <c r="AY1759" s="760"/>
    </row>
    <row r="1760" spans="2:51" ht="13.5" customHeight="1" x14ac:dyDescent="0.3">
      <c r="B1760" s="729"/>
      <c r="C1760" s="730"/>
      <c r="D1760" s="727"/>
      <c r="E1760" s="719"/>
      <c r="F1760" s="505"/>
      <c r="G1760" s="506" t="s">
        <v>238</v>
      </c>
      <c r="H1760" s="506" t="s">
        <v>239</v>
      </c>
      <c r="I1760" s="506" t="s">
        <v>240</v>
      </c>
      <c r="J1760" s="506" t="s">
        <v>241</v>
      </c>
      <c r="K1760" s="506" t="s">
        <v>242</v>
      </c>
      <c r="L1760" s="506" t="s">
        <v>243</v>
      </c>
      <c r="M1760" s="506" t="s">
        <v>244</v>
      </c>
      <c r="N1760" s="506" t="s">
        <v>245</v>
      </c>
      <c r="O1760" s="506" t="s">
        <v>246</v>
      </c>
      <c r="P1760" s="506" t="s">
        <v>247</v>
      </c>
      <c r="Q1760" s="506" t="s">
        <v>248</v>
      </c>
      <c r="R1760" s="506" t="s">
        <v>249</v>
      </c>
      <c r="S1760" s="506" t="s">
        <v>250</v>
      </c>
      <c r="T1760" s="506" t="s">
        <v>251</v>
      </c>
      <c r="U1760" s="506" t="s">
        <v>252</v>
      </c>
      <c r="V1760" s="506" t="s">
        <v>253</v>
      </c>
      <c r="W1760" s="506" t="s">
        <v>254</v>
      </c>
      <c r="X1760" s="506" t="s">
        <v>255</v>
      </c>
      <c r="Y1760" s="506" t="s">
        <v>256</v>
      </c>
      <c r="Z1760" s="506" t="s">
        <v>257</v>
      </c>
      <c r="AA1760" s="506" t="s">
        <v>258</v>
      </c>
      <c r="AB1760" s="506" t="s">
        <v>259</v>
      </c>
      <c r="AC1760" s="506" t="s">
        <v>260</v>
      </c>
      <c r="AD1760" s="506" t="s">
        <v>261</v>
      </c>
      <c r="AE1760" s="506" t="s">
        <v>262</v>
      </c>
      <c r="AF1760" s="506" t="s">
        <v>263</v>
      </c>
      <c r="AG1760" s="506" t="s">
        <v>264</v>
      </c>
      <c r="AH1760" s="506" t="s">
        <v>265</v>
      </c>
      <c r="AI1760" s="506" t="s">
        <v>266</v>
      </c>
      <c r="AJ1760" s="760"/>
      <c r="AK1760" s="760"/>
      <c r="AL1760" s="760"/>
      <c r="AM1760" s="760"/>
      <c r="AN1760" s="760"/>
      <c r="AO1760" s="760"/>
      <c r="AP1760" s="760"/>
      <c r="AQ1760" s="760"/>
      <c r="AR1760" s="760"/>
      <c r="AS1760" s="760"/>
      <c r="AT1760" s="760"/>
      <c r="AU1760" s="760"/>
      <c r="AV1760" s="760"/>
      <c r="AW1760" s="760"/>
      <c r="AX1760" s="760"/>
      <c r="AY1760" s="760"/>
    </row>
    <row r="1761" spans="2:51" ht="13.5" hidden="1" customHeight="1" outlineLevel="1" x14ac:dyDescent="0.3">
      <c r="B1761" s="729"/>
      <c r="C1761" s="732" t="s">
        <v>4689</v>
      </c>
      <c r="D1761" s="727"/>
      <c r="E1761" s="719"/>
      <c r="F1761" s="507" t="s">
        <v>4690</v>
      </c>
      <c r="G1761" s="504" t="s">
        <v>2961</v>
      </c>
      <c r="H1761" s="504" t="s">
        <v>2961</v>
      </c>
      <c r="I1761" s="504" t="s">
        <v>2961</v>
      </c>
      <c r="J1761" s="504" t="s">
        <v>2961</v>
      </c>
      <c r="K1761" s="504" t="s">
        <v>2961</v>
      </c>
      <c r="L1761" s="504" t="s">
        <v>2961</v>
      </c>
      <c r="M1761" s="504" t="s">
        <v>2961</v>
      </c>
      <c r="N1761" s="504" t="s">
        <v>2961</v>
      </c>
      <c r="O1761" s="504" t="s">
        <v>2961</v>
      </c>
      <c r="P1761" s="504" t="s">
        <v>2961</v>
      </c>
      <c r="Q1761" s="504" t="s">
        <v>2961</v>
      </c>
      <c r="R1761" s="504" t="s">
        <v>2961</v>
      </c>
      <c r="S1761" s="504" t="s">
        <v>2961</v>
      </c>
      <c r="T1761" s="504" t="s">
        <v>2961</v>
      </c>
      <c r="U1761" s="504" t="s">
        <v>2961</v>
      </c>
      <c r="V1761" s="504" t="s">
        <v>2961</v>
      </c>
      <c r="W1761" s="504" t="s">
        <v>2961</v>
      </c>
      <c r="X1761" s="504" t="s">
        <v>2961</v>
      </c>
      <c r="Y1761" s="504" t="s">
        <v>2961</v>
      </c>
      <c r="Z1761" s="504" t="s">
        <v>2961</v>
      </c>
      <c r="AA1761" s="504" t="s">
        <v>2961</v>
      </c>
      <c r="AB1761" s="504" t="s">
        <v>2961</v>
      </c>
      <c r="AC1761" s="504" t="s">
        <v>2961</v>
      </c>
      <c r="AD1761" s="504" t="s">
        <v>2961</v>
      </c>
      <c r="AE1761" s="504" t="s">
        <v>2961</v>
      </c>
      <c r="AF1761" s="504" t="s">
        <v>2961</v>
      </c>
      <c r="AG1761" s="504" t="s">
        <v>2961</v>
      </c>
      <c r="AH1761" s="504" t="s">
        <v>2961</v>
      </c>
      <c r="AI1761" s="504" t="s">
        <v>2961</v>
      </c>
      <c r="AJ1761" s="760"/>
      <c r="AK1761" s="760"/>
      <c r="AL1761" s="760"/>
      <c r="AM1761" s="760"/>
      <c r="AN1761" s="760"/>
      <c r="AO1761" s="760"/>
      <c r="AP1761" s="760"/>
      <c r="AQ1761" s="760"/>
      <c r="AR1761" s="760"/>
      <c r="AS1761" s="760"/>
      <c r="AT1761" s="760"/>
      <c r="AU1761" s="760"/>
      <c r="AV1761" s="760"/>
      <c r="AW1761" s="760"/>
      <c r="AX1761" s="760"/>
      <c r="AY1761" s="760"/>
    </row>
    <row r="1762" spans="2:51" ht="13.5" hidden="1" customHeight="1" outlineLevel="1" x14ac:dyDescent="0.3">
      <c r="B1762" s="729"/>
      <c r="C1762" s="732" t="s">
        <v>4691</v>
      </c>
      <c r="D1762" s="760"/>
      <c r="E1762" s="760"/>
      <c r="F1762" s="507" t="s">
        <v>4692</v>
      </c>
      <c r="G1762" s="504" t="s">
        <v>2961</v>
      </c>
      <c r="H1762" s="504" t="s">
        <v>2961</v>
      </c>
      <c r="I1762" s="504" t="s">
        <v>2961</v>
      </c>
      <c r="J1762" s="504" t="s">
        <v>2961</v>
      </c>
      <c r="K1762" s="504" t="s">
        <v>2961</v>
      </c>
      <c r="L1762" s="504" t="s">
        <v>2961</v>
      </c>
      <c r="M1762" s="504" t="s">
        <v>2961</v>
      </c>
      <c r="N1762" s="504" t="s">
        <v>2961</v>
      </c>
      <c r="O1762" s="504" t="s">
        <v>2961</v>
      </c>
      <c r="P1762" s="504" t="s">
        <v>2961</v>
      </c>
      <c r="Q1762" s="504" t="s">
        <v>2961</v>
      </c>
      <c r="R1762" s="504" t="s">
        <v>2961</v>
      </c>
      <c r="S1762" s="504" t="s">
        <v>2961</v>
      </c>
      <c r="T1762" s="504" t="s">
        <v>2961</v>
      </c>
      <c r="U1762" s="504" t="s">
        <v>2961</v>
      </c>
      <c r="V1762" s="504" t="s">
        <v>2961</v>
      </c>
      <c r="W1762" s="504" t="s">
        <v>2961</v>
      </c>
      <c r="X1762" s="504" t="s">
        <v>2961</v>
      </c>
      <c r="Y1762" s="504" t="s">
        <v>2961</v>
      </c>
      <c r="Z1762" s="504" t="s">
        <v>2961</v>
      </c>
      <c r="AA1762" s="504" t="s">
        <v>2961</v>
      </c>
      <c r="AB1762" s="504" t="s">
        <v>2961</v>
      </c>
      <c r="AC1762" s="504" t="s">
        <v>2961</v>
      </c>
      <c r="AD1762" s="504" t="s">
        <v>2961</v>
      </c>
      <c r="AE1762" s="504" t="s">
        <v>2961</v>
      </c>
      <c r="AF1762" s="504" t="s">
        <v>2961</v>
      </c>
      <c r="AG1762" s="504" t="s">
        <v>2961</v>
      </c>
      <c r="AH1762" s="504" t="s">
        <v>2961</v>
      </c>
      <c r="AI1762" s="504" t="s">
        <v>2961</v>
      </c>
      <c r="AJ1762" s="760"/>
      <c r="AK1762" s="760"/>
      <c r="AL1762" s="760"/>
      <c r="AM1762" s="760"/>
      <c r="AN1762" s="760"/>
      <c r="AO1762" s="760"/>
      <c r="AP1762" s="760"/>
      <c r="AQ1762" s="760"/>
      <c r="AR1762" s="760"/>
      <c r="AS1762" s="760"/>
      <c r="AT1762" s="760"/>
      <c r="AU1762" s="760"/>
      <c r="AV1762" s="760"/>
      <c r="AW1762" s="760"/>
      <c r="AX1762" s="760"/>
      <c r="AY1762" s="760"/>
    </row>
    <row r="1763" spans="2:51" ht="13.5" hidden="1" customHeight="1" outlineLevel="1" x14ac:dyDescent="0.3">
      <c r="B1763" s="729"/>
      <c r="C1763" s="732" t="s">
        <v>4693</v>
      </c>
      <c r="D1763" s="760"/>
      <c r="E1763" s="760"/>
      <c r="F1763" s="507" t="s">
        <v>4694</v>
      </c>
      <c r="G1763" s="504" t="s">
        <v>2961</v>
      </c>
      <c r="H1763" s="504" t="s">
        <v>2961</v>
      </c>
      <c r="I1763" s="504" t="s">
        <v>2961</v>
      </c>
      <c r="J1763" s="504" t="s">
        <v>2961</v>
      </c>
      <c r="K1763" s="504" t="s">
        <v>2961</v>
      </c>
      <c r="L1763" s="504" t="s">
        <v>2961</v>
      </c>
      <c r="M1763" s="504" t="s">
        <v>2961</v>
      </c>
      <c r="N1763" s="504" t="s">
        <v>2961</v>
      </c>
      <c r="O1763" s="504" t="s">
        <v>2961</v>
      </c>
      <c r="P1763" s="504" t="s">
        <v>2961</v>
      </c>
      <c r="Q1763" s="504" t="s">
        <v>2961</v>
      </c>
      <c r="R1763" s="504" t="s">
        <v>2961</v>
      </c>
      <c r="S1763" s="504" t="s">
        <v>2961</v>
      </c>
      <c r="T1763" s="504" t="s">
        <v>2961</v>
      </c>
      <c r="U1763" s="504" t="s">
        <v>2961</v>
      </c>
      <c r="V1763" s="504" t="s">
        <v>2961</v>
      </c>
      <c r="W1763" s="504" t="s">
        <v>2961</v>
      </c>
      <c r="X1763" s="504" t="s">
        <v>2961</v>
      </c>
      <c r="Y1763" s="504" t="s">
        <v>2961</v>
      </c>
      <c r="Z1763" s="504" t="s">
        <v>2961</v>
      </c>
      <c r="AA1763" s="504" t="s">
        <v>2961</v>
      </c>
      <c r="AB1763" s="504" t="s">
        <v>2961</v>
      </c>
      <c r="AC1763" s="504" t="s">
        <v>2961</v>
      </c>
      <c r="AD1763" s="504" t="s">
        <v>2961</v>
      </c>
      <c r="AE1763" s="504" t="s">
        <v>2961</v>
      </c>
      <c r="AF1763" s="504" t="s">
        <v>2961</v>
      </c>
      <c r="AG1763" s="504" t="s">
        <v>2961</v>
      </c>
      <c r="AH1763" s="504" t="s">
        <v>2961</v>
      </c>
      <c r="AI1763" s="504" t="s">
        <v>2961</v>
      </c>
      <c r="AJ1763" s="760"/>
      <c r="AK1763" s="760"/>
      <c r="AL1763" s="760"/>
      <c r="AM1763" s="760"/>
      <c r="AN1763" s="760"/>
      <c r="AO1763" s="760"/>
      <c r="AP1763" s="760"/>
      <c r="AQ1763" s="760"/>
      <c r="AR1763" s="760"/>
      <c r="AS1763" s="760"/>
      <c r="AT1763" s="760"/>
      <c r="AU1763" s="760"/>
      <c r="AV1763" s="760"/>
      <c r="AW1763" s="760"/>
      <c r="AX1763" s="760"/>
      <c r="AY1763" s="760"/>
    </row>
    <row r="1764" spans="2:51" ht="13.5" hidden="1" customHeight="1" outlineLevel="1" x14ac:dyDescent="0.3">
      <c r="B1764" s="729"/>
      <c r="C1764" s="732" t="s">
        <v>4695</v>
      </c>
      <c r="D1764" s="760"/>
      <c r="E1764" s="760"/>
      <c r="F1764" s="507" t="s">
        <v>4696</v>
      </c>
      <c r="G1764" s="504" t="s">
        <v>2961</v>
      </c>
      <c r="H1764" s="504" t="s">
        <v>2961</v>
      </c>
      <c r="I1764" s="504" t="s">
        <v>2961</v>
      </c>
      <c r="J1764" s="504" t="s">
        <v>2961</v>
      </c>
      <c r="K1764" s="504" t="s">
        <v>2961</v>
      </c>
      <c r="L1764" s="504" t="s">
        <v>2961</v>
      </c>
      <c r="M1764" s="504" t="s">
        <v>2961</v>
      </c>
      <c r="N1764" s="504" t="s">
        <v>2961</v>
      </c>
      <c r="O1764" s="504" t="s">
        <v>2961</v>
      </c>
      <c r="P1764" s="504" t="s">
        <v>2961</v>
      </c>
      <c r="Q1764" s="504" t="s">
        <v>2961</v>
      </c>
      <c r="R1764" s="504" t="s">
        <v>2961</v>
      </c>
      <c r="S1764" s="504" t="s">
        <v>2961</v>
      </c>
      <c r="T1764" s="504" t="s">
        <v>2961</v>
      </c>
      <c r="U1764" s="504" t="s">
        <v>2961</v>
      </c>
      <c r="V1764" s="504" t="s">
        <v>2961</v>
      </c>
      <c r="W1764" s="504" t="s">
        <v>2961</v>
      </c>
      <c r="X1764" s="504" t="s">
        <v>2961</v>
      </c>
      <c r="Y1764" s="504" t="s">
        <v>2961</v>
      </c>
      <c r="Z1764" s="504" t="s">
        <v>2961</v>
      </c>
      <c r="AA1764" s="504" t="s">
        <v>2961</v>
      </c>
      <c r="AB1764" s="504" t="s">
        <v>2961</v>
      </c>
      <c r="AC1764" s="504" t="s">
        <v>2961</v>
      </c>
      <c r="AD1764" s="504" t="s">
        <v>2961</v>
      </c>
      <c r="AE1764" s="504" t="s">
        <v>2961</v>
      </c>
      <c r="AF1764" s="504" t="s">
        <v>2961</v>
      </c>
      <c r="AG1764" s="504" t="s">
        <v>2961</v>
      </c>
      <c r="AH1764" s="504" t="s">
        <v>2961</v>
      </c>
      <c r="AI1764" s="504" t="s">
        <v>2961</v>
      </c>
      <c r="AJ1764" s="760"/>
      <c r="AK1764" s="760"/>
      <c r="AL1764" s="760"/>
      <c r="AM1764" s="760"/>
      <c r="AN1764" s="760"/>
      <c r="AO1764" s="760"/>
      <c r="AP1764" s="760"/>
      <c r="AQ1764" s="760"/>
      <c r="AR1764" s="760"/>
      <c r="AS1764" s="760"/>
      <c r="AT1764" s="760"/>
      <c r="AU1764" s="760"/>
      <c r="AV1764" s="760"/>
      <c r="AW1764" s="760"/>
      <c r="AX1764" s="760"/>
      <c r="AY1764" s="760"/>
    </row>
    <row r="1765" spans="2:51" ht="13.5" hidden="1" customHeight="1" outlineLevel="1" x14ac:dyDescent="0.3">
      <c r="B1765" s="729"/>
      <c r="C1765" s="732" t="s">
        <v>4697</v>
      </c>
      <c r="D1765" s="760"/>
      <c r="E1765" s="760"/>
      <c r="F1765" s="507" t="s">
        <v>4698</v>
      </c>
      <c r="G1765" s="504" t="s">
        <v>2961</v>
      </c>
      <c r="H1765" s="504" t="s">
        <v>2961</v>
      </c>
      <c r="I1765" s="504" t="s">
        <v>2961</v>
      </c>
      <c r="J1765" s="504" t="s">
        <v>2961</v>
      </c>
      <c r="K1765" s="504" t="s">
        <v>2961</v>
      </c>
      <c r="L1765" s="504" t="s">
        <v>2961</v>
      </c>
      <c r="M1765" s="504" t="s">
        <v>2961</v>
      </c>
      <c r="N1765" s="504" t="s">
        <v>2961</v>
      </c>
      <c r="O1765" s="504" t="s">
        <v>2961</v>
      </c>
      <c r="P1765" s="504" t="s">
        <v>2961</v>
      </c>
      <c r="Q1765" s="504" t="s">
        <v>2961</v>
      </c>
      <c r="R1765" s="504" t="s">
        <v>2961</v>
      </c>
      <c r="S1765" s="504" t="s">
        <v>2961</v>
      </c>
      <c r="T1765" s="504" t="s">
        <v>2961</v>
      </c>
      <c r="U1765" s="504" t="s">
        <v>2961</v>
      </c>
      <c r="V1765" s="504" t="s">
        <v>2961</v>
      </c>
      <c r="W1765" s="504" t="s">
        <v>2961</v>
      </c>
      <c r="X1765" s="504" t="s">
        <v>2961</v>
      </c>
      <c r="Y1765" s="504" t="s">
        <v>2961</v>
      </c>
      <c r="Z1765" s="504" t="s">
        <v>2961</v>
      </c>
      <c r="AA1765" s="504" t="s">
        <v>2961</v>
      </c>
      <c r="AB1765" s="504" t="s">
        <v>2961</v>
      </c>
      <c r="AC1765" s="504" t="s">
        <v>2961</v>
      </c>
      <c r="AD1765" s="504" t="s">
        <v>2961</v>
      </c>
      <c r="AE1765" s="504" t="s">
        <v>2961</v>
      </c>
      <c r="AF1765" s="504" t="s">
        <v>2961</v>
      </c>
      <c r="AG1765" s="504" t="s">
        <v>2961</v>
      </c>
      <c r="AH1765" s="504" t="s">
        <v>2961</v>
      </c>
      <c r="AI1765" s="504" t="s">
        <v>2961</v>
      </c>
      <c r="AJ1765" s="760"/>
      <c r="AK1765" s="760"/>
      <c r="AL1765" s="760"/>
      <c r="AM1765" s="760"/>
      <c r="AN1765" s="760"/>
      <c r="AO1765" s="760"/>
      <c r="AP1765" s="760"/>
      <c r="AQ1765" s="760"/>
      <c r="AR1765" s="760"/>
      <c r="AS1765" s="760"/>
      <c r="AT1765" s="760"/>
      <c r="AU1765" s="760"/>
      <c r="AV1765" s="760"/>
      <c r="AW1765" s="760"/>
      <c r="AX1765" s="760"/>
      <c r="AY1765" s="760"/>
    </row>
    <row r="1766" spans="2:51" ht="13.5" hidden="1" customHeight="1" outlineLevel="1" x14ac:dyDescent="0.3">
      <c r="B1766" s="729"/>
      <c r="C1766" s="732" t="s">
        <v>4699</v>
      </c>
      <c r="D1766" s="760"/>
      <c r="E1766" s="760"/>
      <c r="F1766" s="507" t="s">
        <v>4700</v>
      </c>
      <c r="G1766" s="504" t="s">
        <v>2961</v>
      </c>
      <c r="H1766" s="504" t="s">
        <v>2961</v>
      </c>
      <c r="I1766" s="504" t="s">
        <v>2961</v>
      </c>
      <c r="J1766" s="504" t="s">
        <v>2961</v>
      </c>
      <c r="K1766" s="504" t="s">
        <v>2961</v>
      </c>
      <c r="L1766" s="504" t="s">
        <v>2961</v>
      </c>
      <c r="M1766" s="504" t="s">
        <v>2961</v>
      </c>
      <c r="N1766" s="504" t="s">
        <v>2961</v>
      </c>
      <c r="O1766" s="504" t="s">
        <v>2961</v>
      </c>
      <c r="P1766" s="504" t="s">
        <v>2961</v>
      </c>
      <c r="Q1766" s="504" t="s">
        <v>2961</v>
      </c>
      <c r="R1766" s="504" t="s">
        <v>2961</v>
      </c>
      <c r="S1766" s="504" t="s">
        <v>2961</v>
      </c>
      <c r="T1766" s="504" t="s">
        <v>2961</v>
      </c>
      <c r="U1766" s="504" t="s">
        <v>2961</v>
      </c>
      <c r="V1766" s="504" t="s">
        <v>2961</v>
      </c>
      <c r="W1766" s="504" t="s">
        <v>2961</v>
      </c>
      <c r="X1766" s="504" t="s">
        <v>2961</v>
      </c>
      <c r="Y1766" s="504" t="s">
        <v>2961</v>
      </c>
      <c r="Z1766" s="504" t="s">
        <v>2961</v>
      </c>
      <c r="AA1766" s="504" t="s">
        <v>2961</v>
      </c>
      <c r="AB1766" s="504" t="s">
        <v>2961</v>
      </c>
      <c r="AC1766" s="504" t="s">
        <v>2961</v>
      </c>
      <c r="AD1766" s="504" t="s">
        <v>2961</v>
      </c>
      <c r="AE1766" s="504" t="s">
        <v>2961</v>
      </c>
      <c r="AF1766" s="504" t="s">
        <v>2961</v>
      </c>
      <c r="AG1766" s="504" t="s">
        <v>2961</v>
      </c>
      <c r="AH1766" s="504" t="s">
        <v>2961</v>
      </c>
      <c r="AI1766" s="504" t="s">
        <v>2961</v>
      </c>
      <c r="AJ1766" s="760"/>
      <c r="AK1766" s="760"/>
      <c r="AL1766" s="760"/>
      <c r="AM1766" s="760"/>
      <c r="AN1766" s="760"/>
      <c r="AO1766" s="760"/>
      <c r="AP1766" s="760"/>
      <c r="AQ1766" s="760"/>
      <c r="AR1766" s="760"/>
      <c r="AS1766" s="760"/>
      <c r="AT1766" s="760"/>
      <c r="AU1766" s="760"/>
      <c r="AV1766" s="760"/>
      <c r="AW1766" s="760"/>
      <c r="AX1766" s="760"/>
      <c r="AY1766" s="760"/>
    </row>
    <row r="1767" spans="2:51" ht="13.5" hidden="1" customHeight="1" outlineLevel="1" x14ac:dyDescent="0.3">
      <c r="B1767" s="729"/>
      <c r="C1767" s="732" t="s">
        <v>4701</v>
      </c>
      <c r="D1767" s="760"/>
      <c r="E1767" s="760"/>
      <c r="F1767" s="507" t="s">
        <v>4702</v>
      </c>
      <c r="G1767" s="504" t="s">
        <v>2961</v>
      </c>
      <c r="H1767" s="504" t="s">
        <v>2961</v>
      </c>
      <c r="I1767" s="504" t="s">
        <v>2961</v>
      </c>
      <c r="J1767" s="504" t="s">
        <v>2961</v>
      </c>
      <c r="K1767" s="504" t="s">
        <v>2961</v>
      </c>
      <c r="L1767" s="504" t="s">
        <v>2961</v>
      </c>
      <c r="M1767" s="504" t="s">
        <v>2961</v>
      </c>
      <c r="N1767" s="504" t="s">
        <v>2961</v>
      </c>
      <c r="O1767" s="504" t="s">
        <v>2961</v>
      </c>
      <c r="P1767" s="504" t="s">
        <v>2961</v>
      </c>
      <c r="Q1767" s="504" t="s">
        <v>2961</v>
      </c>
      <c r="R1767" s="504" t="s">
        <v>2961</v>
      </c>
      <c r="S1767" s="504" t="s">
        <v>2961</v>
      </c>
      <c r="T1767" s="504" t="s">
        <v>2961</v>
      </c>
      <c r="U1767" s="504" t="s">
        <v>2961</v>
      </c>
      <c r="V1767" s="504" t="s">
        <v>2961</v>
      </c>
      <c r="W1767" s="504" t="s">
        <v>2961</v>
      </c>
      <c r="X1767" s="504" t="s">
        <v>2961</v>
      </c>
      <c r="Y1767" s="504" t="s">
        <v>2961</v>
      </c>
      <c r="Z1767" s="504" t="s">
        <v>2961</v>
      </c>
      <c r="AA1767" s="504" t="s">
        <v>2961</v>
      </c>
      <c r="AB1767" s="504" t="s">
        <v>2961</v>
      </c>
      <c r="AC1767" s="504" t="s">
        <v>2961</v>
      </c>
      <c r="AD1767" s="504" t="s">
        <v>2961</v>
      </c>
      <c r="AE1767" s="504" t="s">
        <v>2961</v>
      </c>
      <c r="AF1767" s="504" t="s">
        <v>2961</v>
      </c>
      <c r="AG1767" s="504" t="s">
        <v>2961</v>
      </c>
      <c r="AH1767" s="504" t="s">
        <v>2961</v>
      </c>
      <c r="AI1767" s="504" t="s">
        <v>2961</v>
      </c>
      <c r="AJ1767" s="760"/>
      <c r="AK1767" s="760"/>
      <c r="AL1767" s="760"/>
      <c r="AM1767" s="760"/>
      <c r="AN1767" s="760"/>
      <c r="AO1767" s="760"/>
      <c r="AP1767" s="760"/>
      <c r="AQ1767" s="760"/>
      <c r="AR1767" s="760"/>
      <c r="AS1767" s="760"/>
      <c r="AT1767" s="760"/>
      <c r="AU1767" s="760"/>
      <c r="AV1767" s="760"/>
      <c r="AW1767" s="760"/>
      <c r="AX1767" s="760"/>
      <c r="AY1767" s="760"/>
    </row>
    <row r="1768" spans="2:51" ht="13.5" hidden="1" customHeight="1" outlineLevel="1" x14ac:dyDescent="0.3">
      <c r="B1768" s="729"/>
      <c r="C1768" s="732" t="s">
        <v>4703</v>
      </c>
      <c r="D1768" s="760"/>
      <c r="E1768" s="760"/>
      <c r="F1768" s="507" t="s">
        <v>4704</v>
      </c>
      <c r="G1768" s="504" t="s">
        <v>2961</v>
      </c>
      <c r="H1768" s="504" t="s">
        <v>2961</v>
      </c>
      <c r="I1768" s="504" t="s">
        <v>2961</v>
      </c>
      <c r="J1768" s="504" t="s">
        <v>2961</v>
      </c>
      <c r="K1768" s="504" t="s">
        <v>2961</v>
      </c>
      <c r="L1768" s="504" t="s">
        <v>2961</v>
      </c>
      <c r="M1768" s="504" t="s">
        <v>2961</v>
      </c>
      <c r="N1768" s="504" t="s">
        <v>2961</v>
      </c>
      <c r="O1768" s="504" t="s">
        <v>2961</v>
      </c>
      <c r="P1768" s="504" t="s">
        <v>2961</v>
      </c>
      <c r="Q1768" s="504" t="s">
        <v>2961</v>
      </c>
      <c r="R1768" s="504" t="s">
        <v>2961</v>
      </c>
      <c r="S1768" s="504" t="s">
        <v>2961</v>
      </c>
      <c r="T1768" s="504" t="s">
        <v>2961</v>
      </c>
      <c r="U1768" s="504" t="s">
        <v>2961</v>
      </c>
      <c r="V1768" s="504" t="s">
        <v>2961</v>
      </c>
      <c r="W1768" s="504" t="s">
        <v>2961</v>
      </c>
      <c r="X1768" s="504" t="s">
        <v>2961</v>
      </c>
      <c r="Y1768" s="504" t="s">
        <v>2961</v>
      </c>
      <c r="Z1768" s="504" t="s">
        <v>2961</v>
      </c>
      <c r="AA1768" s="504" t="s">
        <v>2961</v>
      </c>
      <c r="AB1768" s="504" t="s">
        <v>2961</v>
      </c>
      <c r="AC1768" s="504" t="s">
        <v>2961</v>
      </c>
      <c r="AD1768" s="504" t="s">
        <v>2961</v>
      </c>
      <c r="AE1768" s="504" t="s">
        <v>2961</v>
      </c>
      <c r="AF1768" s="504" t="s">
        <v>2961</v>
      </c>
      <c r="AG1768" s="504" t="s">
        <v>2961</v>
      </c>
      <c r="AH1768" s="504" t="s">
        <v>2961</v>
      </c>
      <c r="AI1768" s="504" t="s">
        <v>2961</v>
      </c>
      <c r="AJ1768" s="760"/>
      <c r="AK1768" s="760"/>
      <c r="AL1768" s="760"/>
      <c r="AM1768" s="760"/>
      <c r="AN1768" s="760"/>
      <c r="AO1768" s="760"/>
      <c r="AP1768" s="760"/>
      <c r="AQ1768" s="760"/>
      <c r="AR1768" s="760"/>
      <c r="AS1768" s="760"/>
      <c r="AT1768" s="760"/>
      <c r="AU1768" s="760"/>
      <c r="AV1768" s="760"/>
      <c r="AW1768" s="760"/>
      <c r="AX1768" s="760"/>
      <c r="AY1768" s="760"/>
    </row>
    <row r="1769" spans="2:51" ht="13.5" hidden="1" customHeight="1" outlineLevel="1" x14ac:dyDescent="0.3">
      <c r="B1769" s="729"/>
      <c r="C1769" s="732" t="s">
        <v>4705</v>
      </c>
      <c r="D1769" s="760"/>
      <c r="E1769" s="760"/>
      <c r="F1769" s="507" t="s">
        <v>4706</v>
      </c>
      <c r="G1769" s="504" t="s">
        <v>2961</v>
      </c>
      <c r="H1769" s="504" t="s">
        <v>2961</v>
      </c>
      <c r="I1769" s="504" t="s">
        <v>2961</v>
      </c>
      <c r="J1769" s="504" t="s">
        <v>2961</v>
      </c>
      <c r="K1769" s="504" t="s">
        <v>2961</v>
      </c>
      <c r="L1769" s="504" t="s">
        <v>2961</v>
      </c>
      <c r="M1769" s="504" t="s">
        <v>2961</v>
      </c>
      <c r="N1769" s="504" t="s">
        <v>2961</v>
      </c>
      <c r="O1769" s="504" t="s">
        <v>2961</v>
      </c>
      <c r="P1769" s="504" t="s">
        <v>2961</v>
      </c>
      <c r="Q1769" s="504" t="s">
        <v>2961</v>
      </c>
      <c r="R1769" s="504" t="s">
        <v>2961</v>
      </c>
      <c r="S1769" s="504" t="s">
        <v>2961</v>
      </c>
      <c r="T1769" s="504" t="s">
        <v>2961</v>
      </c>
      <c r="U1769" s="504" t="s">
        <v>2961</v>
      </c>
      <c r="V1769" s="504" t="s">
        <v>2961</v>
      </c>
      <c r="W1769" s="504" t="s">
        <v>2961</v>
      </c>
      <c r="X1769" s="504" t="s">
        <v>2961</v>
      </c>
      <c r="Y1769" s="504" t="s">
        <v>2961</v>
      </c>
      <c r="Z1769" s="504" t="s">
        <v>2961</v>
      </c>
      <c r="AA1769" s="504" t="s">
        <v>2961</v>
      </c>
      <c r="AB1769" s="504" t="s">
        <v>2961</v>
      </c>
      <c r="AC1769" s="504" t="s">
        <v>2961</v>
      </c>
      <c r="AD1769" s="504" t="s">
        <v>2961</v>
      </c>
      <c r="AE1769" s="504" t="s">
        <v>2961</v>
      </c>
      <c r="AF1769" s="504" t="s">
        <v>2961</v>
      </c>
      <c r="AG1769" s="504" t="s">
        <v>2961</v>
      </c>
      <c r="AH1769" s="504" t="s">
        <v>2961</v>
      </c>
      <c r="AI1769" s="504" t="s">
        <v>2961</v>
      </c>
      <c r="AJ1769" s="760"/>
      <c r="AK1769" s="760"/>
      <c r="AL1769" s="760"/>
      <c r="AM1769" s="760"/>
      <c r="AN1769" s="760"/>
      <c r="AO1769" s="760"/>
      <c r="AP1769" s="760"/>
      <c r="AQ1769" s="760"/>
      <c r="AR1769" s="760"/>
      <c r="AS1769" s="760"/>
      <c r="AT1769" s="760"/>
      <c r="AU1769" s="760"/>
      <c r="AV1769" s="760"/>
      <c r="AW1769" s="760"/>
      <c r="AX1769" s="760"/>
      <c r="AY1769" s="760"/>
    </row>
    <row r="1770" spans="2:51" ht="13.5" hidden="1" customHeight="1" outlineLevel="1" x14ac:dyDescent="0.3">
      <c r="B1770" s="729"/>
      <c r="C1770" s="732" t="s">
        <v>4707</v>
      </c>
      <c r="D1770" s="760"/>
      <c r="E1770" s="760"/>
      <c r="F1770" s="507" t="s">
        <v>4708</v>
      </c>
      <c r="G1770" s="504" t="s">
        <v>2961</v>
      </c>
      <c r="H1770" s="504" t="s">
        <v>2961</v>
      </c>
      <c r="I1770" s="504" t="s">
        <v>2961</v>
      </c>
      <c r="J1770" s="504" t="s">
        <v>2961</v>
      </c>
      <c r="K1770" s="504" t="s">
        <v>2961</v>
      </c>
      <c r="L1770" s="504" t="s">
        <v>2961</v>
      </c>
      <c r="M1770" s="504" t="s">
        <v>2961</v>
      </c>
      <c r="N1770" s="504" t="s">
        <v>2961</v>
      </c>
      <c r="O1770" s="504" t="s">
        <v>2961</v>
      </c>
      <c r="P1770" s="504" t="s">
        <v>2961</v>
      </c>
      <c r="Q1770" s="504" t="s">
        <v>2961</v>
      </c>
      <c r="R1770" s="504" t="s">
        <v>2961</v>
      </c>
      <c r="S1770" s="504" t="s">
        <v>2961</v>
      </c>
      <c r="T1770" s="504" t="s">
        <v>2961</v>
      </c>
      <c r="U1770" s="504" t="s">
        <v>2961</v>
      </c>
      <c r="V1770" s="504" t="s">
        <v>2961</v>
      </c>
      <c r="W1770" s="504" t="s">
        <v>2961</v>
      </c>
      <c r="X1770" s="504" t="s">
        <v>2961</v>
      </c>
      <c r="Y1770" s="504" t="s">
        <v>2961</v>
      </c>
      <c r="Z1770" s="504" t="s">
        <v>2961</v>
      </c>
      <c r="AA1770" s="504" t="s">
        <v>2961</v>
      </c>
      <c r="AB1770" s="504" t="s">
        <v>2961</v>
      </c>
      <c r="AC1770" s="504" t="s">
        <v>2961</v>
      </c>
      <c r="AD1770" s="504" t="s">
        <v>2961</v>
      </c>
      <c r="AE1770" s="504" t="s">
        <v>2961</v>
      </c>
      <c r="AF1770" s="504" t="s">
        <v>2961</v>
      </c>
      <c r="AG1770" s="504" t="s">
        <v>2961</v>
      </c>
      <c r="AH1770" s="504" t="s">
        <v>2961</v>
      </c>
      <c r="AI1770" s="504" t="s">
        <v>2961</v>
      </c>
      <c r="AJ1770" s="760"/>
      <c r="AK1770" s="760"/>
      <c r="AL1770" s="760"/>
      <c r="AM1770" s="760"/>
      <c r="AN1770" s="760"/>
      <c r="AO1770" s="760"/>
      <c r="AP1770" s="760"/>
      <c r="AQ1770" s="760"/>
      <c r="AR1770" s="760"/>
      <c r="AS1770" s="760"/>
      <c r="AT1770" s="760"/>
      <c r="AU1770" s="760"/>
      <c r="AV1770" s="760"/>
      <c r="AW1770" s="760"/>
      <c r="AX1770" s="760"/>
      <c r="AY1770" s="760"/>
    </row>
    <row r="1771" spans="2:51" ht="13.5" hidden="1" customHeight="1" outlineLevel="1" x14ac:dyDescent="0.3">
      <c r="B1771" s="729"/>
      <c r="C1771" s="732" t="s">
        <v>4709</v>
      </c>
      <c r="D1771" s="760"/>
      <c r="E1771" s="760"/>
      <c r="F1771" s="507" t="s">
        <v>4710</v>
      </c>
      <c r="G1771" s="504" t="s">
        <v>2961</v>
      </c>
      <c r="H1771" s="504" t="s">
        <v>2961</v>
      </c>
      <c r="I1771" s="504" t="s">
        <v>2961</v>
      </c>
      <c r="J1771" s="504" t="s">
        <v>2961</v>
      </c>
      <c r="K1771" s="504" t="s">
        <v>2961</v>
      </c>
      <c r="L1771" s="504" t="s">
        <v>2961</v>
      </c>
      <c r="M1771" s="504" t="s">
        <v>2961</v>
      </c>
      <c r="N1771" s="504" t="s">
        <v>2961</v>
      </c>
      <c r="O1771" s="504" t="s">
        <v>2961</v>
      </c>
      <c r="P1771" s="504" t="s">
        <v>2961</v>
      </c>
      <c r="Q1771" s="504" t="s">
        <v>2961</v>
      </c>
      <c r="R1771" s="504" t="s">
        <v>2961</v>
      </c>
      <c r="S1771" s="504" t="s">
        <v>2961</v>
      </c>
      <c r="T1771" s="504" t="s">
        <v>2961</v>
      </c>
      <c r="U1771" s="504" t="s">
        <v>2961</v>
      </c>
      <c r="V1771" s="504" t="s">
        <v>2961</v>
      </c>
      <c r="W1771" s="504" t="s">
        <v>2961</v>
      </c>
      <c r="X1771" s="504" t="s">
        <v>2961</v>
      </c>
      <c r="Y1771" s="504" t="s">
        <v>2961</v>
      </c>
      <c r="Z1771" s="504" t="s">
        <v>2961</v>
      </c>
      <c r="AA1771" s="504" t="s">
        <v>2961</v>
      </c>
      <c r="AB1771" s="504" t="s">
        <v>2961</v>
      </c>
      <c r="AC1771" s="504" t="s">
        <v>2961</v>
      </c>
      <c r="AD1771" s="504" t="s">
        <v>2961</v>
      </c>
      <c r="AE1771" s="504" t="s">
        <v>2961</v>
      </c>
      <c r="AF1771" s="504" t="s">
        <v>2961</v>
      </c>
      <c r="AG1771" s="504" t="s">
        <v>2961</v>
      </c>
      <c r="AH1771" s="504" t="s">
        <v>2961</v>
      </c>
      <c r="AI1771" s="504" t="s">
        <v>2961</v>
      </c>
      <c r="AJ1771" s="760"/>
      <c r="AK1771" s="760"/>
      <c r="AL1771" s="760"/>
      <c r="AM1771" s="760"/>
      <c r="AN1771" s="760"/>
      <c r="AO1771" s="760"/>
      <c r="AP1771" s="760"/>
      <c r="AQ1771" s="760"/>
      <c r="AR1771" s="760"/>
      <c r="AS1771" s="760"/>
      <c r="AT1771" s="760"/>
      <c r="AU1771" s="760"/>
      <c r="AV1771" s="760"/>
      <c r="AW1771" s="760"/>
      <c r="AX1771" s="760"/>
      <c r="AY1771" s="760"/>
    </row>
    <row r="1772" spans="2:51" ht="13.5" hidden="1" customHeight="1" outlineLevel="1" x14ac:dyDescent="0.3">
      <c r="B1772" s="729"/>
      <c r="C1772" s="732" t="s">
        <v>4711</v>
      </c>
      <c r="D1772" s="760"/>
      <c r="E1772" s="760"/>
      <c r="F1772" s="507" t="s">
        <v>4712</v>
      </c>
      <c r="G1772" s="504" t="s">
        <v>2961</v>
      </c>
      <c r="H1772" s="504" t="s">
        <v>2961</v>
      </c>
      <c r="I1772" s="504" t="s">
        <v>2961</v>
      </c>
      <c r="J1772" s="504" t="s">
        <v>2961</v>
      </c>
      <c r="K1772" s="504" t="s">
        <v>2961</v>
      </c>
      <c r="L1772" s="504" t="s">
        <v>2961</v>
      </c>
      <c r="M1772" s="504" t="s">
        <v>2961</v>
      </c>
      <c r="N1772" s="504" t="s">
        <v>2961</v>
      </c>
      <c r="O1772" s="504" t="s">
        <v>2961</v>
      </c>
      <c r="P1772" s="504" t="s">
        <v>2961</v>
      </c>
      <c r="Q1772" s="504" t="s">
        <v>2961</v>
      </c>
      <c r="R1772" s="504" t="s">
        <v>2961</v>
      </c>
      <c r="S1772" s="504" t="s">
        <v>2961</v>
      </c>
      <c r="T1772" s="504" t="s">
        <v>2961</v>
      </c>
      <c r="U1772" s="504" t="s">
        <v>2961</v>
      </c>
      <c r="V1772" s="504" t="s">
        <v>2961</v>
      </c>
      <c r="W1772" s="504" t="s">
        <v>2961</v>
      </c>
      <c r="X1772" s="504" t="s">
        <v>2961</v>
      </c>
      <c r="Y1772" s="504" t="s">
        <v>2961</v>
      </c>
      <c r="Z1772" s="504" t="s">
        <v>2961</v>
      </c>
      <c r="AA1772" s="504" t="s">
        <v>2961</v>
      </c>
      <c r="AB1772" s="504" t="s">
        <v>2961</v>
      </c>
      <c r="AC1772" s="504" t="s">
        <v>2961</v>
      </c>
      <c r="AD1772" s="504" t="s">
        <v>2961</v>
      </c>
      <c r="AE1772" s="504" t="s">
        <v>2961</v>
      </c>
      <c r="AF1772" s="504" t="s">
        <v>2961</v>
      </c>
      <c r="AG1772" s="504" t="s">
        <v>2961</v>
      </c>
      <c r="AH1772" s="504" t="s">
        <v>2961</v>
      </c>
      <c r="AI1772" s="504" t="s">
        <v>2961</v>
      </c>
      <c r="AJ1772" s="760"/>
      <c r="AK1772" s="760"/>
      <c r="AL1772" s="760"/>
      <c r="AM1772" s="760"/>
      <c r="AN1772" s="760"/>
      <c r="AO1772" s="760"/>
      <c r="AP1772" s="760"/>
      <c r="AQ1772" s="760"/>
      <c r="AR1772" s="760"/>
      <c r="AS1772" s="760"/>
      <c r="AT1772" s="760"/>
      <c r="AU1772" s="760"/>
      <c r="AV1772" s="760"/>
      <c r="AW1772" s="760"/>
      <c r="AX1772" s="760"/>
      <c r="AY1772" s="760"/>
    </row>
    <row r="1773" spans="2:51" ht="13.5" hidden="1" customHeight="1" outlineLevel="1" x14ac:dyDescent="0.3">
      <c r="B1773" s="729"/>
      <c r="C1773" s="732" t="s">
        <v>4713</v>
      </c>
      <c r="D1773" s="760"/>
      <c r="E1773" s="760"/>
      <c r="F1773" s="507" t="s">
        <v>4714</v>
      </c>
      <c r="G1773" s="504" t="s">
        <v>2961</v>
      </c>
      <c r="H1773" s="504" t="s">
        <v>2961</v>
      </c>
      <c r="I1773" s="504" t="s">
        <v>2961</v>
      </c>
      <c r="J1773" s="504" t="s">
        <v>2961</v>
      </c>
      <c r="K1773" s="504" t="s">
        <v>2961</v>
      </c>
      <c r="L1773" s="504" t="s">
        <v>2961</v>
      </c>
      <c r="M1773" s="504" t="s">
        <v>2961</v>
      </c>
      <c r="N1773" s="504" t="s">
        <v>2961</v>
      </c>
      <c r="O1773" s="504" t="s">
        <v>2961</v>
      </c>
      <c r="P1773" s="504" t="s">
        <v>2961</v>
      </c>
      <c r="Q1773" s="504" t="s">
        <v>2961</v>
      </c>
      <c r="R1773" s="504" t="s">
        <v>2961</v>
      </c>
      <c r="S1773" s="504" t="s">
        <v>2961</v>
      </c>
      <c r="T1773" s="504" t="s">
        <v>2961</v>
      </c>
      <c r="U1773" s="504" t="s">
        <v>2961</v>
      </c>
      <c r="V1773" s="504" t="s">
        <v>2961</v>
      </c>
      <c r="W1773" s="504" t="s">
        <v>2961</v>
      </c>
      <c r="X1773" s="504" t="s">
        <v>2961</v>
      </c>
      <c r="Y1773" s="504" t="s">
        <v>2961</v>
      </c>
      <c r="Z1773" s="504" t="s">
        <v>2961</v>
      </c>
      <c r="AA1773" s="504" t="s">
        <v>2961</v>
      </c>
      <c r="AB1773" s="504" t="s">
        <v>2961</v>
      </c>
      <c r="AC1773" s="504" t="s">
        <v>2961</v>
      </c>
      <c r="AD1773" s="504" t="s">
        <v>2961</v>
      </c>
      <c r="AE1773" s="504" t="s">
        <v>2961</v>
      </c>
      <c r="AF1773" s="504" t="s">
        <v>2961</v>
      </c>
      <c r="AG1773" s="504" t="s">
        <v>2961</v>
      </c>
      <c r="AH1773" s="504" t="s">
        <v>2961</v>
      </c>
      <c r="AI1773" s="504" t="s">
        <v>2961</v>
      </c>
      <c r="AJ1773" s="760"/>
      <c r="AK1773" s="760"/>
      <c r="AL1773" s="760"/>
      <c r="AM1773" s="760"/>
      <c r="AN1773" s="760"/>
      <c r="AO1773" s="760"/>
      <c r="AP1773" s="760"/>
      <c r="AQ1773" s="760"/>
      <c r="AR1773" s="760"/>
      <c r="AS1773" s="760"/>
      <c r="AT1773" s="760"/>
      <c r="AU1773" s="760"/>
      <c r="AV1773" s="760"/>
      <c r="AW1773" s="760"/>
      <c r="AX1773" s="760"/>
      <c r="AY1773" s="760"/>
    </row>
    <row r="1774" spans="2:51" ht="13.5" hidden="1" customHeight="1" outlineLevel="1" x14ac:dyDescent="0.3">
      <c r="B1774" s="729"/>
      <c r="C1774" s="732" t="s">
        <v>4715</v>
      </c>
      <c r="D1774" s="760"/>
      <c r="E1774" s="760"/>
      <c r="F1774" s="507" t="s">
        <v>4716</v>
      </c>
      <c r="G1774" s="504" t="s">
        <v>2961</v>
      </c>
      <c r="H1774" s="504" t="s">
        <v>2961</v>
      </c>
      <c r="I1774" s="504" t="s">
        <v>2961</v>
      </c>
      <c r="J1774" s="504" t="s">
        <v>2961</v>
      </c>
      <c r="K1774" s="504" t="s">
        <v>2961</v>
      </c>
      <c r="L1774" s="504" t="s">
        <v>2961</v>
      </c>
      <c r="M1774" s="504" t="s">
        <v>2961</v>
      </c>
      <c r="N1774" s="504" t="s">
        <v>2961</v>
      </c>
      <c r="O1774" s="504" t="s">
        <v>2961</v>
      </c>
      <c r="P1774" s="504" t="s">
        <v>2961</v>
      </c>
      <c r="Q1774" s="504" t="s">
        <v>2961</v>
      </c>
      <c r="R1774" s="504" t="s">
        <v>2961</v>
      </c>
      <c r="S1774" s="504" t="s">
        <v>2961</v>
      </c>
      <c r="T1774" s="504" t="s">
        <v>2961</v>
      </c>
      <c r="U1774" s="504" t="s">
        <v>2961</v>
      </c>
      <c r="V1774" s="504" t="s">
        <v>2961</v>
      </c>
      <c r="W1774" s="504" t="s">
        <v>2961</v>
      </c>
      <c r="X1774" s="504" t="s">
        <v>2961</v>
      </c>
      <c r="Y1774" s="504" t="s">
        <v>2961</v>
      </c>
      <c r="Z1774" s="504" t="s">
        <v>2961</v>
      </c>
      <c r="AA1774" s="504" t="s">
        <v>2961</v>
      </c>
      <c r="AB1774" s="504" t="s">
        <v>2961</v>
      </c>
      <c r="AC1774" s="504" t="s">
        <v>2961</v>
      </c>
      <c r="AD1774" s="504" t="s">
        <v>2961</v>
      </c>
      <c r="AE1774" s="504" t="s">
        <v>2961</v>
      </c>
      <c r="AF1774" s="504" t="s">
        <v>2961</v>
      </c>
      <c r="AG1774" s="504" t="s">
        <v>2961</v>
      </c>
      <c r="AH1774" s="504" t="s">
        <v>2961</v>
      </c>
      <c r="AI1774" s="504" t="s">
        <v>2961</v>
      </c>
      <c r="AJ1774" s="760"/>
      <c r="AK1774" s="760"/>
      <c r="AL1774" s="760"/>
      <c r="AM1774" s="760"/>
      <c r="AN1774" s="760"/>
      <c r="AO1774" s="760"/>
      <c r="AP1774" s="760"/>
      <c r="AQ1774" s="760"/>
      <c r="AR1774" s="760"/>
      <c r="AS1774" s="760"/>
      <c r="AT1774" s="760"/>
      <c r="AU1774" s="760"/>
      <c r="AV1774" s="760"/>
      <c r="AW1774" s="760"/>
      <c r="AX1774" s="760"/>
      <c r="AY1774" s="760"/>
    </row>
    <row r="1775" spans="2:51" ht="13.5" hidden="1" customHeight="1" outlineLevel="1" x14ac:dyDescent="0.3">
      <c r="B1775" s="729"/>
      <c r="C1775" s="732" t="s">
        <v>4717</v>
      </c>
      <c r="D1775" s="760"/>
      <c r="E1775" s="760"/>
      <c r="F1775" s="507" t="s">
        <v>4718</v>
      </c>
      <c r="G1775" s="504" t="s">
        <v>2961</v>
      </c>
      <c r="H1775" s="504" t="s">
        <v>2961</v>
      </c>
      <c r="I1775" s="504" t="s">
        <v>2961</v>
      </c>
      <c r="J1775" s="504" t="s">
        <v>2961</v>
      </c>
      <c r="K1775" s="504" t="s">
        <v>2961</v>
      </c>
      <c r="L1775" s="504" t="s">
        <v>2961</v>
      </c>
      <c r="M1775" s="504" t="s">
        <v>2961</v>
      </c>
      <c r="N1775" s="504" t="s">
        <v>2961</v>
      </c>
      <c r="O1775" s="504" t="s">
        <v>2961</v>
      </c>
      <c r="P1775" s="504" t="s">
        <v>2961</v>
      </c>
      <c r="Q1775" s="504" t="s">
        <v>2961</v>
      </c>
      <c r="R1775" s="504" t="s">
        <v>2961</v>
      </c>
      <c r="S1775" s="504" t="s">
        <v>2961</v>
      </c>
      <c r="T1775" s="504" t="s">
        <v>2961</v>
      </c>
      <c r="U1775" s="504" t="s">
        <v>2961</v>
      </c>
      <c r="V1775" s="504" t="s">
        <v>2961</v>
      </c>
      <c r="W1775" s="504" t="s">
        <v>2961</v>
      </c>
      <c r="X1775" s="504" t="s">
        <v>2961</v>
      </c>
      <c r="Y1775" s="504" t="s">
        <v>2961</v>
      </c>
      <c r="Z1775" s="504" t="s">
        <v>2961</v>
      </c>
      <c r="AA1775" s="504" t="s">
        <v>2961</v>
      </c>
      <c r="AB1775" s="504" t="s">
        <v>2961</v>
      </c>
      <c r="AC1775" s="504" t="s">
        <v>2961</v>
      </c>
      <c r="AD1775" s="504" t="s">
        <v>2961</v>
      </c>
      <c r="AE1775" s="504" t="s">
        <v>2961</v>
      </c>
      <c r="AF1775" s="504" t="s">
        <v>2961</v>
      </c>
      <c r="AG1775" s="504" t="s">
        <v>2961</v>
      </c>
      <c r="AH1775" s="504" t="s">
        <v>2961</v>
      </c>
      <c r="AI1775" s="504" t="s">
        <v>2961</v>
      </c>
      <c r="AJ1775" s="760"/>
      <c r="AK1775" s="760"/>
      <c r="AL1775" s="760"/>
      <c r="AM1775" s="760"/>
      <c r="AN1775" s="760"/>
      <c r="AO1775" s="760"/>
      <c r="AP1775" s="760"/>
      <c r="AQ1775" s="760"/>
      <c r="AR1775" s="760"/>
      <c r="AS1775" s="760"/>
      <c r="AT1775" s="760"/>
      <c r="AU1775" s="760"/>
      <c r="AV1775" s="760"/>
      <c r="AW1775" s="760"/>
      <c r="AX1775" s="760"/>
      <c r="AY1775" s="760"/>
    </row>
    <row r="1776" spans="2:51" ht="13.5" hidden="1" customHeight="1" outlineLevel="1" x14ac:dyDescent="0.3">
      <c r="B1776" s="729"/>
      <c r="C1776" s="732" t="s">
        <v>4719</v>
      </c>
      <c r="D1776" s="760"/>
      <c r="E1776" s="760"/>
      <c r="F1776" s="507" t="s">
        <v>4720</v>
      </c>
      <c r="G1776" s="504" t="s">
        <v>2961</v>
      </c>
      <c r="H1776" s="504" t="s">
        <v>2961</v>
      </c>
      <c r="I1776" s="504" t="s">
        <v>2961</v>
      </c>
      <c r="J1776" s="504" t="s">
        <v>2961</v>
      </c>
      <c r="K1776" s="504" t="s">
        <v>2961</v>
      </c>
      <c r="L1776" s="504" t="s">
        <v>2961</v>
      </c>
      <c r="M1776" s="504" t="s">
        <v>2961</v>
      </c>
      <c r="N1776" s="504" t="s">
        <v>2961</v>
      </c>
      <c r="O1776" s="504" t="s">
        <v>2961</v>
      </c>
      <c r="P1776" s="504" t="s">
        <v>2961</v>
      </c>
      <c r="Q1776" s="504" t="s">
        <v>2961</v>
      </c>
      <c r="R1776" s="504" t="s">
        <v>2961</v>
      </c>
      <c r="S1776" s="504" t="s">
        <v>2961</v>
      </c>
      <c r="T1776" s="504" t="s">
        <v>2961</v>
      </c>
      <c r="U1776" s="504" t="s">
        <v>2961</v>
      </c>
      <c r="V1776" s="504" t="s">
        <v>2961</v>
      </c>
      <c r="W1776" s="504" t="s">
        <v>2961</v>
      </c>
      <c r="X1776" s="504" t="s">
        <v>2961</v>
      </c>
      <c r="Y1776" s="504" t="s">
        <v>2961</v>
      </c>
      <c r="Z1776" s="504" t="s">
        <v>2961</v>
      </c>
      <c r="AA1776" s="504" t="s">
        <v>2961</v>
      </c>
      <c r="AB1776" s="504" t="s">
        <v>2961</v>
      </c>
      <c r="AC1776" s="504" t="s">
        <v>2961</v>
      </c>
      <c r="AD1776" s="504" t="s">
        <v>2961</v>
      </c>
      <c r="AE1776" s="504" t="s">
        <v>2961</v>
      </c>
      <c r="AF1776" s="504" t="s">
        <v>2961</v>
      </c>
      <c r="AG1776" s="504" t="s">
        <v>2961</v>
      </c>
      <c r="AH1776" s="504" t="s">
        <v>2961</v>
      </c>
      <c r="AI1776" s="504" t="s">
        <v>2961</v>
      </c>
      <c r="AJ1776" s="760"/>
      <c r="AK1776" s="760"/>
      <c r="AL1776" s="760"/>
      <c r="AM1776" s="760"/>
      <c r="AN1776" s="760"/>
      <c r="AO1776" s="760"/>
      <c r="AP1776" s="760"/>
      <c r="AQ1776" s="760"/>
      <c r="AR1776" s="760"/>
      <c r="AS1776" s="760"/>
      <c r="AT1776" s="760"/>
      <c r="AU1776" s="760"/>
      <c r="AV1776" s="760"/>
      <c r="AW1776" s="760"/>
      <c r="AX1776" s="760"/>
      <c r="AY1776" s="760"/>
    </row>
    <row r="1777" spans="2:51" ht="13.5" hidden="1" customHeight="1" outlineLevel="1" x14ac:dyDescent="0.3">
      <c r="B1777" s="729"/>
      <c r="C1777" s="732" t="s">
        <v>4721</v>
      </c>
      <c r="D1777" s="760"/>
      <c r="E1777" s="760"/>
      <c r="F1777" s="507" t="s">
        <v>4722</v>
      </c>
      <c r="G1777" s="504" t="s">
        <v>2961</v>
      </c>
      <c r="H1777" s="504" t="s">
        <v>2961</v>
      </c>
      <c r="I1777" s="504" t="s">
        <v>2961</v>
      </c>
      <c r="J1777" s="504" t="s">
        <v>2961</v>
      </c>
      <c r="K1777" s="504" t="s">
        <v>2961</v>
      </c>
      <c r="L1777" s="504" t="s">
        <v>2961</v>
      </c>
      <c r="M1777" s="504" t="s">
        <v>2961</v>
      </c>
      <c r="N1777" s="504" t="s">
        <v>2961</v>
      </c>
      <c r="O1777" s="504" t="s">
        <v>2961</v>
      </c>
      <c r="P1777" s="504" t="s">
        <v>2961</v>
      </c>
      <c r="Q1777" s="504" t="s">
        <v>2961</v>
      </c>
      <c r="R1777" s="504" t="s">
        <v>2961</v>
      </c>
      <c r="S1777" s="504" t="s">
        <v>2961</v>
      </c>
      <c r="T1777" s="504" t="s">
        <v>2961</v>
      </c>
      <c r="U1777" s="504" t="s">
        <v>2961</v>
      </c>
      <c r="V1777" s="504" t="s">
        <v>2961</v>
      </c>
      <c r="W1777" s="504" t="s">
        <v>2961</v>
      </c>
      <c r="X1777" s="504" t="s">
        <v>2961</v>
      </c>
      <c r="Y1777" s="504" t="s">
        <v>2961</v>
      </c>
      <c r="Z1777" s="504" t="s">
        <v>2961</v>
      </c>
      <c r="AA1777" s="504" t="s">
        <v>2961</v>
      </c>
      <c r="AB1777" s="504" t="s">
        <v>2961</v>
      </c>
      <c r="AC1777" s="504" t="s">
        <v>2961</v>
      </c>
      <c r="AD1777" s="504" t="s">
        <v>2961</v>
      </c>
      <c r="AE1777" s="504" t="s">
        <v>2961</v>
      </c>
      <c r="AF1777" s="504" t="s">
        <v>2961</v>
      </c>
      <c r="AG1777" s="504" t="s">
        <v>2961</v>
      </c>
      <c r="AH1777" s="504" t="s">
        <v>2961</v>
      </c>
      <c r="AI1777" s="504" t="s">
        <v>2961</v>
      </c>
      <c r="AJ1777" s="760"/>
      <c r="AK1777" s="760"/>
      <c r="AL1777" s="760"/>
      <c r="AM1777" s="760"/>
      <c r="AN1777" s="760"/>
      <c r="AO1777" s="760"/>
      <c r="AP1777" s="760"/>
      <c r="AQ1777" s="760"/>
      <c r="AR1777" s="760"/>
      <c r="AS1777" s="760"/>
      <c r="AT1777" s="760"/>
      <c r="AU1777" s="760"/>
      <c r="AV1777" s="760"/>
      <c r="AW1777" s="760"/>
      <c r="AX1777" s="760"/>
      <c r="AY1777" s="760"/>
    </row>
    <row r="1778" spans="2:51" ht="13.5" hidden="1" customHeight="1" outlineLevel="1" x14ac:dyDescent="0.3">
      <c r="B1778" s="729"/>
      <c r="C1778" s="732" t="s">
        <v>4723</v>
      </c>
      <c r="D1778" s="760"/>
      <c r="E1778" s="760"/>
      <c r="F1778" s="507" t="s">
        <v>4724</v>
      </c>
      <c r="G1778" s="504" t="s">
        <v>2961</v>
      </c>
      <c r="H1778" s="504" t="s">
        <v>2961</v>
      </c>
      <c r="I1778" s="504" t="s">
        <v>2961</v>
      </c>
      <c r="J1778" s="504" t="s">
        <v>2961</v>
      </c>
      <c r="K1778" s="504" t="s">
        <v>2961</v>
      </c>
      <c r="L1778" s="504" t="s">
        <v>2961</v>
      </c>
      <c r="M1778" s="504" t="s">
        <v>2961</v>
      </c>
      <c r="N1778" s="504" t="s">
        <v>2961</v>
      </c>
      <c r="O1778" s="504" t="s">
        <v>2961</v>
      </c>
      <c r="P1778" s="504" t="s">
        <v>2961</v>
      </c>
      <c r="Q1778" s="504" t="s">
        <v>2961</v>
      </c>
      <c r="R1778" s="504" t="s">
        <v>2961</v>
      </c>
      <c r="S1778" s="504" t="s">
        <v>2961</v>
      </c>
      <c r="T1778" s="504" t="s">
        <v>2961</v>
      </c>
      <c r="U1778" s="504" t="s">
        <v>2961</v>
      </c>
      <c r="V1778" s="504" t="s">
        <v>2961</v>
      </c>
      <c r="W1778" s="504" t="s">
        <v>2961</v>
      </c>
      <c r="X1778" s="504" t="s">
        <v>2961</v>
      </c>
      <c r="Y1778" s="504" t="s">
        <v>2961</v>
      </c>
      <c r="Z1778" s="504" t="s">
        <v>2961</v>
      </c>
      <c r="AA1778" s="504" t="s">
        <v>2961</v>
      </c>
      <c r="AB1778" s="504" t="s">
        <v>2961</v>
      </c>
      <c r="AC1778" s="504" t="s">
        <v>2961</v>
      </c>
      <c r="AD1778" s="504" t="s">
        <v>2961</v>
      </c>
      <c r="AE1778" s="504" t="s">
        <v>2961</v>
      </c>
      <c r="AF1778" s="504" t="s">
        <v>2961</v>
      </c>
      <c r="AG1778" s="504" t="s">
        <v>2961</v>
      </c>
      <c r="AH1778" s="504" t="s">
        <v>2961</v>
      </c>
      <c r="AI1778" s="504" t="s">
        <v>2961</v>
      </c>
      <c r="AJ1778" s="760"/>
      <c r="AK1778" s="760"/>
      <c r="AL1778" s="760"/>
      <c r="AM1778" s="760"/>
      <c r="AN1778" s="760"/>
      <c r="AO1778" s="760"/>
      <c r="AP1778" s="760"/>
      <c r="AQ1778" s="760"/>
      <c r="AR1778" s="760"/>
      <c r="AS1778" s="760"/>
      <c r="AT1778" s="760"/>
      <c r="AU1778" s="760"/>
      <c r="AV1778" s="760"/>
      <c r="AW1778" s="760"/>
      <c r="AX1778" s="760"/>
      <c r="AY1778" s="760"/>
    </row>
    <row r="1779" spans="2:51" ht="13.5" hidden="1" customHeight="1" outlineLevel="1" x14ac:dyDescent="0.3">
      <c r="B1779" s="729"/>
      <c r="C1779" s="732" t="s">
        <v>4725</v>
      </c>
      <c r="D1779" s="760"/>
      <c r="E1779" s="760"/>
      <c r="F1779" s="507" t="s">
        <v>4726</v>
      </c>
      <c r="G1779" s="504" t="s">
        <v>2961</v>
      </c>
      <c r="H1779" s="504" t="s">
        <v>2961</v>
      </c>
      <c r="I1779" s="504" t="s">
        <v>2961</v>
      </c>
      <c r="J1779" s="504" t="s">
        <v>2961</v>
      </c>
      <c r="K1779" s="504" t="s">
        <v>2961</v>
      </c>
      <c r="L1779" s="504" t="s">
        <v>2961</v>
      </c>
      <c r="M1779" s="504" t="s">
        <v>2961</v>
      </c>
      <c r="N1779" s="504" t="s">
        <v>2961</v>
      </c>
      <c r="O1779" s="504" t="s">
        <v>2961</v>
      </c>
      <c r="P1779" s="504" t="s">
        <v>2961</v>
      </c>
      <c r="Q1779" s="504" t="s">
        <v>2961</v>
      </c>
      <c r="R1779" s="504" t="s">
        <v>2961</v>
      </c>
      <c r="S1779" s="504" t="s">
        <v>2961</v>
      </c>
      <c r="T1779" s="504" t="s">
        <v>2961</v>
      </c>
      <c r="U1779" s="504" t="s">
        <v>2961</v>
      </c>
      <c r="V1779" s="504" t="s">
        <v>2961</v>
      </c>
      <c r="W1779" s="504" t="s">
        <v>2961</v>
      </c>
      <c r="X1779" s="504" t="s">
        <v>2961</v>
      </c>
      <c r="Y1779" s="504" t="s">
        <v>2961</v>
      </c>
      <c r="Z1779" s="504" t="s">
        <v>2961</v>
      </c>
      <c r="AA1779" s="504" t="s">
        <v>2961</v>
      </c>
      <c r="AB1779" s="504" t="s">
        <v>2961</v>
      </c>
      <c r="AC1779" s="504" t="s">
        <v>2961</v>
      </c>
      <c r="AD1779" s="504" t="s">
        <v>2961</v>
      </c>
      <c r="AE1779" s="504" t="s">
        <v>2961</v>
      </c>
      <c r="AF1779" s="504" t="s">
        <v>2961</v>
      </c>
      <c r="AG1779" s="504" t="s">
        <v>2961</v>
      </c>
      <c r="AH1779" s="504" t="s">
        <v>2961</v>
      </c>
      <c r="AI1779" s="504" t="s">
        <v>2961</v>
      </c>
      <c r="AJ1779" s="760"/>
      <c r="AK1779" s="760"/>
      <c r="AL1779" s="760"/>
      <c r="AM1779" s="760"/>
      <c r="AN1779" s="760"/>
      <c r="AO1779" s="760"/>
      <c r="AP1779" s="760"/>
      <c r="AQ1779" s="760"/>
      <c r="AR1779" s="760"/>
      <c r="AS1779" s="760"/>
      <c r="AT1779" s="760"/>
      <c r="AU1779" s="760"/>
      <c r="AV1779" s="760"/>
      <c r="AW1779" s="760"/>
      <c r="AX1779" s="760"/>
      <c r="AY1779" s="760"/>
    </row>
    <row r="1780" spans="2:51" ht="13.5" hidden="1" customHeight="1" outlineLevel="1" x14ac:dyDescent="0.3">
      <c r="B1780" s="729"/>
      <c r="C1780" s="732" t="s">
        <v>4727</v>
      </c>
      <c r="D1780" s="760"/>
      <c r="E1780" s="760"/>
      <c r="F1780" s="507" t="s">
        <v>4728</v>
      </c>
      <c r="G1780" s="504" t="s">
        <v>2961</v>
      </c>
      <c r="H1780" s="504" t="s">
        <v>2961</v>
      </c>
      <c r="I1780" s="504" t="s">
        <v>2961</v>
      </c>
      <c r="J1780" s="504" t="s">
        <v>2961</v>
      </c>
      <c r="K1780" s="504" t="s">
        <v>2961</v>
      </c>
      <c r="L1780" s="504" t="s">
        <v>2961</v>
      </c>
      <c r="M1780" s="504" t="s">
        <v>2961</v>
      </c>
      <c r="N1780" s="504" t="s">
        <v>2961</v>
      </c>
      <c r="O1780" s="504" t="s">
        <v>2961</v>
      </c>
      <c r="P1780" s="504" t="s">
        <v>2961</v>
      </c>
      <c r="Q1780" s="504" t="s">
        <v>2961</v>
      </c>
      <c r="R1780" s="504" t="s">
        <v>2961</v>
      </c>
      <c r="S1780" s="504" t="s">
        <v>2961</v>
      </c>
      <c r="T1780" s="504" t="s">
        <v>2961</v>
      </c>
      <c r="U1780" s="504" t="s">
        <v>2961</v>
      </c>
      <c r="V1780" s="504" t="s">
        <v>2961</v>
      </c>
      <c r="W1780" s="504" t="s">
        <v>2961</v>
      </c>
      <c r="X1780" s="504" t="s">
        <v>2961</v>
      </c>
      <c r="Y1780" s="504" t="s">
        <v>2961</v>
      </c>
      <c r="Z1780" s="504" t="s">
        <v>2961</v>
      </c>
      <c r="AA1780" s="504" t="s">
        <v>2961</v>
      </c>
      <c r="AB1780" s="504" t="s">
        <v>2961</v>
      </c>
      <c r="AC1780" s="504" t="s">
        <v>2961</v>
      </c>
      <c r="AD1780" s="504" t="s">
        <v>2961</v>
      </c>
      <c r="AE1780" s="504" t="s">
        <v>2961</v>
      </c>
      <c r="AF1780" s="504" t="s">
        <v>2961</v>
      </c>
      <c r="AG1780" s="504" t="s">
        <v>2961</v>
      </c>
      <c r="AH1780" s="504" t="s">
        <v>2961</v>
      </c>
      <c r="AI1780" s="504" t="s">
        <v>2961</v>
      </c>
      <c r="AJ1780" s="760"/>
      <c r="AK1780" s="760"/>
      <c r="AL1780" s="760"/>
      <c r="AM1780" s="760"/>
      <c r="AN1780" s="760"/>
      <c r="AO1780" s="760"/>
      <c r="AP1780" s="760"/>
      <c r="AQ1780" s="760"/>
      <c r="AR1780" s="760"/>
      <c r="AS1780" s="760"/>
      <c r="AT1780" s="760"/>
      <c r="AU1780" s="760"/>
      <c r="AV1780" s="760"/>
      <c r="AW1780" s="760"/>
      <c r="AX1780" s="760"/>
      <c r="AY1780" s="760"/>
    </row>
    <row r="1781" spans="2:51" ht="13.5" hidden="1" customHeight="1" outlineLevel="1" x14ac:dyDescent="0.3">
      <c r="B1781" s="729"/>
      <c r="C1781" s="732" t="s">
        <v>4729</v>
      </c>
      <c r="D1781" s="760"/>
      <c r="E1781" s="760"/>
      <c r="F1781" s="507" t="s">
        <v>4730</v>
      </c>
      <c r="G1781" s="504" t="s">
        <v>2961</v>
      </c>
      <c r="H1781" s="504" t="s">
        <v>2961</v>
      </c>
      <c r="I1781" s="504" t="s">
        <v>2961</v>
      </c>
      <c r="J1781" s="504" t="s">
        <v>2961</v>
      </c>
      <c r="K1781" s="504" t="s">
        <v>2961</v>
      </c>
      <c r="L1781" s="504" t="s">
        <v>2961</v>
      </c>
      <c r="M1781" s="504" t="s">
        <v>2961</v>
      </c>
      <c r="N1781" s="504" t="s">
        <v>2961</v>
      </c>
      <c r="O1781" s="504" t="s">
        <v>2961</v>
      </c>
      <c r="P1781" s="504" t="s">
        <v>2961</v>
      </c>
      <c r="Q1781" s="504" t="s">
        <v>2961</v>
      </c>
      <c r="R1781" s="504" t="s">
        <v>2961</v>
      </c>
      <c r="S1781" s="504" t="s">
        <v>2961</v>
      </c>
      <c r="T1781" s="504" t="s">
        <v>2961</v>
      </c>
      <c r="U1781" s="504" t="s">
        <v>2961</v>
      </c>
      <c r="V1781" s="504" t="s">
        <v>2961</v>
      </c>
      <c r="W1781" s="504" t="s">
        <v>2961</v>
      </c>
      <c r="X1781" s="504" t="s">
        <v>2961</v>
      </c>
      <c r="Y1781" s="504" t="s">
        <v>2961</v>
      </c>
      <c r="Z1781" s="504" t="s">
        <v>2961</v>
      </c>
      <c r="AA1781" s="504" t="s">
        <v>2961</v>
      </c>
      <c r="AB1781" s="504" t="s">
        <v>2961</v>
      </c>
      <c r="AC1781" s="504" t="s">
        <v>2961</v>
      </c>
      <c r="AD1781" s="504" t="s">
        <v>2961</v>
      </c>
      <c r="AE1781" s="504" t="s">
        <v>2961</v>
      </c>
      <c r="AF1781" s="504" t="s">
        <v>2961</v>
      </c>
      <c r="AG1781" s="504" t="s">
        <v>2961</v>
      </c>
      <c r="AH1781" s="504" t="s">
        <v>2961</v>
      </c>
      <c r="AI1781" s="504" t="s">
        <v>2961</v>
      </c>
      <c r="AJ1781" s="760"/>
      <c r="AK1781" s="760"/>
      <c r="AL1781" s="760"/>
      <c r="AM1781" s="760"/>
      <c r="AN1781" s="760"/>
      <c r="AO1781" s="760"/>
      <c r="AP1781" s="760"/>
      <c r="AQ1781" s="760"/>
      <c r="AR1781" s="760"/>
      <c r="AS1781" s="760"/>
      <c r="AT1781" s="760"/>
      <c r="AU1781" s="760"/>
      <c r="AV1781" s="760"/>
      <c r="AW1781" s="760"/>
      <c r="AX1781" s="760"/>
      <c r="AY1781" s="760"/>
    </row>
    <row r="1782" spans="2:51" ht="13.5" hidden="1" customHeight="1" outlineLevel="1" x14ac:dyDescent="0.3">
      <c r="B1782" s="729"/>
      <c r="C1782" s="732"/>
      <c r="D1782" s="760"/>
      <c r="E1782" s="760"/>
      <c r="F1782" s="507"/>
      <c r="G1782" s="504"/>
      <c r="H1782" s="504"/>
      <c r="I1782" s="504"/>
      <c r="J1782" s="504"/>
      <c r="K1782" s="504"/>
      <c r="L1782" s="504"/>
      <c r="M1782" s="504"/>
      <c r="N1782" s="504"/>
      <c r="O1782" s="504"/>
      <c r="P1782" s="504"/>
      <c r="Q1782" s="504"/>
      <c r="R1782" s="504"/>
      <c r="S1782" s="504"/>
      <c r="T1782" s="504"/>
      <c r="U1782" s="504"/>
      <c r="V1782" s="504"/>
      <c r="W1782" s="504"/>
      <c r="X1782" s="504"/>
      <c r="Y1782" s="504"/>
      <c r="Z1782" s="504"/>
      <c r="AA1782" s="504"/>
      <c r="AB1782" s="504"/>
      <c r="AC1782" s="504"/>
      <c r="AD1782" s="504"/>
      <c r="AE1782" s="504"/>
      <c r="AF1782" s="504"/>
      <c r="AG1782" s="504"/>
      <c r="AH1782" s="504"/>
      <c r="AI1782" s="504"/>
      <c r="AJ1782" s="760"/>
      <c r="AK1782" s="760"/>
      <c r="AL1782" s="760"/>
      <c r="AM1782" s="760"/>
      <c r="AN1782" s="760"/>
      <c r="AO1782" s="760"/>
      <c r="AP1782" s="760"/>
      <c r="AQ1782" s="760"/>
      <c r="AR1782" s="760"/>
      <c r="AS1782" s="760"/>
      <c r="AT1782" s="760"/>
      <c r="AU1782" s="760"/>
      <c r="AV1782" s="760"/>
      <c r="AW1782" s="760"/>
      <c r="AX1782" s="760"/>
      <c r="AY1782" s="760"/>
    </row>
    <row r="1783" spans="2:51" ht="13.5" hidden="1" customHeight="1" outlineLevel="1" x14ac:dyDescent="0.3">
      <c r="B1783" s="729"/>
      <c r="C1783" s="732" t="s">
        <v>4731</v>
      </c>
      <c r="D1783" s="760"/>
      <c r="E1783" s="760"/>
      <c r="F1783" s="507" t="s">
        <v>4732</v>
      </c>
      <c r="G1783" s="504" t="s">
        <v>2961</v>
      </c>
      <c r="H1783" s="504" t="s">
        <v>2961</v>
      </c>
      <c r="I1783" s="504" t="s">
        <v>2961</v>
      </c>
      <c r="J1783" s="504" t="s">
        <v>2961</v>
      </c>
      <c r="K1783" s="504" t="s">
        <v>2961</v>
      </c>
      <c r="L1783" s="504" t="s">
        <v>2961</v>
      </c>
      <c r="M1783" s="504" t="s">
        <v>2961</v>
      </c>
      <c r="N1783" s="504" t="s">
        <v>2961</v>
      </c>
      <c r="O1783" s="504" t="s">
        <v>2961</v>
      </c>
      <c r="P1783" s="504" t="s">
        <v>2961</v>
      </c>
      <c r="Q1783" s="504" t="s">
        <v>2961</v>
      </c>
      <c r="R1783" s="504" t="s">
        <v>2961</v>
      </c>
      <c r="S1783" s="504" t="s">
        <v>2961</v>
      </c>
      <c r="T1783" s="504" t="s">
        <v>2961</v>
      </c>
      <c r="U1783" s="504" t="s">
        <v>2961</v>
      </c>
      <c r="V1783" s="504" t="s">
        <v>2961</v>
      </c>
      <c r="W1783" s="504" t="s">
        <v>2961</v>
      </c>
      <c r="X1783" s="504" t="s">
        <v>2961</v>
      </c>
      <c r="Y1783" s="504" t="s">
        <v>2961</v>
      </c>
      <c r="Z1783" s="504" t="s">
        <v>2961</v>
      </c>
      <c r="AA1783" s="504" t="s">
        <v>2961</v>
      </c>
      <c r="AB1783" s="504" t="s">
        <v>2961</v>
      </c>
      <c r="AC1783" s="504" t="s">
        <v>2961</v>
      </c>
      <c r="AD1783" s="504" t="s">
        <v>2961</v>
      </c>
      <c r="AE1783" s="504" t="s">
        <v>2961</v>
      </c>
      <c r="AF1783" s="504" t="s">
        <v>2961</v>
      </c>
      <c r="AG1783" s="504" t="s">
        <v>2961</v>
      </c>
      <c r="AH1783" s="504" t="s">
        <v>2961</v>
      </c>
      <c r="AI1783" s="504" t="s">
        <v>2961</v>
      </c>
      <c r="AJ1783" s="760"/>
      <c r="AK1783" s="760"/>
      <c r="AL1783" s="760"/>
      <c r="AM1783" s="760"/>
      <c r="AN1783" s="760"/>
      <c r="AO1783" s="760"/>
      <c r="AP1783" s="760"/>
      <c r="AQ1783" s="760"/>
      <c r="AR1783" s="760"/>
      <c r="AS1783" s="760"/>
      <c r="AT1783" s="760"/>
      <c r="AU1783" s="760"/>
      <c r="AV1783" s="760"/>
      <c r="AW1783" s="760"/>
      <c r="AX1783" s="760"/>
      <c r="AY1783" s="760"/>
    </row>
    <row r="1784" spans="2:51" ht="13.5" hidden="1" customHeight="1" outlineLevel="1" x14ac:dyDescent="0.3">
      <c r="B1784" s="729"/>
      <c r="C1784" s="732" t="s">
        <v>4733</v>
      </c>
      <c r="D1784" s="760"/>
      <c r="E1784" s="760"/>
      <c r="F1784" s="507" t="s">
        <v>4734</v>
      </c>
      <c r="G1784" s="504" t="s">
        <v>2961</v>
      </c>
      <c r="H1784" s="504" t="s">
        <v>2961</v>
      </c>
      <c r="I1784" s="504" t="s">
        <v>2961</v>
      </c>
      <c r="J1784" s="504" t="s">
        <v>2961</v>
      </c>
      <c r="K1784" s="504" t="s">
        <v>2961</v>
      </c>
      <c r="L1784" s="504" t="s">
        <v>2961</v>
      </c>
      <c r="M1784" s="504" t="s">
        <v>2961</v>
      </c>
      <c r="N1784" s="504" t="s">
        <v>2961</v>
      </c>
      <c r="O1784" s="504" t="s">
        <v>2961</v>
      </c>
      <c r="P1784" s="504" t="s">
        <v>2961</v>
      </c>
      <c r="Q1784" s="504" t="s">
        <v>2961</v>
      </c>
      <c r="R1784" s="504" t="s">
        <v>2961</v>
      </c>
      <c r="S1784" s="504" t="s">
        <v>2961</v>
      </c>
      <c r="T1784" s="504" t="s">
        <v>2961</v>
      </c>
      <c r="U1784" s="504" t="s">
        <v>2961</v>
      </c>
      <c r="V1784" s="504" t="s">
        <v>2961</v>
      </c>
      <c r="W1784" s="504" t="s">
        <v>2961</v>
      </c>
      <c r="X1784" s="504" t="s">
        <v>2961</v>
      </c>
      <c r="Y1784" s="504" t="s">
        <v>2961</v>
      </c>
      <c r="Z1784" s="504" t="s">
        <v>2961</v>
      </c>
      <c r="AA1784" s="504" t="s">
        <v>2961</v>
      </c>
      <c r="AB1784" s="504" t="s">
        <v>2961</v>
      </c>
      <c r="AC1784" s="504" t="s">
        <v>2961</v>
      </c>
      <c r="AD1784" s="504" t="s">
        <v>2961</v>
      </c>
      <c r="AE1784" s="504" t="s">
        <v>2961</v>
      </c>
      <c r="AF1784" s="504" t="s">
        <v>2961</v>
      </c>
      <c r="AG1784" s="504" t="s">
        <v>2961</v>
      </c>
      <c r="AH1784" s="504" t="s">
        <v>2961</v>
      </c>
      <c r="AI1784" s="504" t="s">
        <v>2961</v>
      </c>
      <c r="AJ1784" s="760"/>
      <c r="AK1784" s="760"/>
      <c r="AL1784" s="760"/>
      <c r="AM1784" s="760"/>
      <c r="AN1784" s="760"/>
      <c r="AO1784" s="760"/>
      <c r="AP1784" s="760"/>
      <c r="AQ1784" s="760"/>
      <c r="AR1784" s="760"/>
      <c r="AS1784" s="760"/>
      <c r="AT1784" s="760"/>
      <c r="AU1784" s="760"/>
      <c r="AV1784" s="760"/>
      <c r="AW1784" s="760"/>
      <c r="AX1784" s="760"/>
      <c r="AY1784" s="760"/>
    </row>
    <row r="1785" spans="2:51" ht="13.5" hidden="1" customHeight="1" outlineLevel="1" x14ac:dyDescent="0.3">
      <c r="B1785" s="729"/>
      <c r="C1785" s="732" t="s">
        <v>4735</v>
      </c>
      <c r="D1785" s="760"/>
      <c r="E1785" s="760"/>
      <c r="F1785" s="507" t="s">
        <v>4736</v>
      </c>
      <c r="G1785" s="504" t="s">
        <v>2961</v>
      </c>
      <c r="H1785" s="504" t="s">
        <v>2961</v>
      </c>
      <c r="I1785" s="504" t="s">
        <v>2961</v>
      </c>
      <c r="J1785" s="504" t="s">
        <v>2961</v>
      </c>
      <c r="K1785" s="504" t="s">
        <v>2961</v>
      </c>
      <c r="L1785" s="504" t="s">
        <v>2961</v>
      </c>
      <c r="M1785" s="504" t="s">
        <v>2961</v>
      </c>
      <c r="N1785" s="504" t="s">
        <v>2961</v>
      </c>
      <c r="O1785" s="504" t="s">
        <v>2961</v>
      </c>
      <c r="P1785" s="504" t="s">
        <v>2961</v>
      </c>
      <c r="Q1785" s="504" t="s">
        <v>2961</v>
      </c>
      <c r="R1785" s="504" t="s">
        <v>2961</v>
      </c>
      <c r="S1785" s="504" t="s">
        <v>2961</v>
      </c>
      <c r="T1785" s="504" t="s">
        <v>2961</v>
      </c>
      <c r="U1785" s="504" t="s">
        <v>2961</v>
      </c>
      <c r="V1785" s="504" t="s">
        <v>2961</v>
      </c>
      <c r="W1785" s="504" t="s">
        <v>2961</v>
      </c>
      <c r="X1785" s="504" t="s">
        <v>2961</v>
      </c>
      <c r="Y1785" s="504" t="s">
        <v>2961</v>
      </c>
      <c r="Z1785" s="504" t="s">
        <v>2961</v>
      </c>
      <c r="AA1785" s="504" t="s">
        <v>2961</v>
      </c>
      <c r="AB1785" s="504" t="s">
        <v>2961</v>
      </c>
      <c r="AC1785" s="504" t="s">
        <v>2961</v>
      </c>
      <c r="AD1785" s="504" t="s">
        <v>2961</v>
      </c>
      <c r="AE1785" s="504" t="s">
        <v>2961</v>
      </c>
      <c r="AF1785" s="504" t="s">
        <v>2961</v>
      </c>
      <c r="AG1785" s="504" t="s">
        <v>2961</v>
      </c>
      <c r="AH1785" s="504" t="s">
        <v>2961</v>
      </c>
      <c r="AI1785" s="504" t="s">
        <v>2961</v>
      </c>
      <c r="AJ1785" s="760"/>
      <c r="AK1785" s="760"/>
      <c r="AL1785" s="760"/>
      <c r="AM1785" s="760"/>
      <c r="AN1785" s="760"/>
      <c r="AO1785" s="760"/>
      <c r="AP1785" s="760"/>
      <c r="AQ1785" s="760"/>
      <c r="AR1785" s="760"/>
      <c r="AS1785" s="760"/>
      <c r="AT1785" s="760"/>
      <c r="AU1785" s="760"/>
      <c r="AV1785" s="760"/>
      <c r="AW1785" s="760"/>
      <c r="AX1785" s="760"/>
      <c r="AY1785" s="760"/>
    </row>
    <row r="1786" spans="2:51" ht="13.5" hidden="1" customHeight="1" outlineLevel="1" x14ac:dyDescent="0.3">
      <c r="B1786" s="729"/>
      <c r="C1786" s="732" t="s">
        <v>4737</v>
      </c>
      <c r="D1786" s="760"/>
      <c r="E1786" s="760"/>
      <c r="F1786" s="507" t="s">
        <v>4738</v>
      </c>
      <c r="G1786" s="504" t="s">
        <v>2961</v>
      </c>
      <c r="H1786" s="504" t="s">
        <v>2961</v>
      </c>
      <c r="I1786" s="504" t="s">
        <v>2961</v>
      </c>
      <c r="J1786" s="504" t="s">
        <v>2961</v>
      </c>
      <c r="K1786" s="504" t="s">
        <v>2961</v>
      </c>
      <c r="L1786" s="504" t="s">
        <v>2961</v>
      </c>
      <c r="M1786" s="504" t="s">
        <v>2961</v>
      </c>
      <c r="N1786" s="504" t="s">
        <v>2961</v>
      </c>
      <c r="O1786" s="504" t="s">
        <v>2961</v>
      </c>
      <c r="P1786" s="504" t="s">
        <v>2961</v>
      </c>
      <c r="Q1786" s="504" t="s">
        <v>2961</v>
      </c>
      <c r="R1786" s="504" t="s">
        <v>2961</v>
      </c>
      <c r="S1786" s="504" t="s">
        <v>2961</v>
      </c>
      <c r="T1786" s="504" t="s">
        <v>2961</v>
      </c>
      <c r="U1786" s="504" t="s">
        <v>2961</v>
      </c>
      <c r="V1786" s="504" t="s">
        <v>2961</v>
      </c>
      <c r="W1786" s="504" t="s">
        <v>2961</v>
      </c>
      <c r="X1786" s="504" t="s">
        <v>2961</v>
      </c>
      <c r="Y1786" s="504" t="s">
        <v>2961</v>
      </c>
      <c r="Z1786" s="504" t="s">
        <v>2961</v>
      </c>
      <c r="AA1786" s="504" t="s">
        <v>2961</v>
      </c>
      <c r="AB1786" s="504" t="s">
        <v>2961</v>
      </c>
      <c r="AC1786" s="504" t="s">
        <v>2961</v>
      </c>
      <c r="AD1786" s="504" t="s">
        <v>2961</v>
      </c>
      <c r="AE1786" s="504" t="s">
        <v>2961</v>
      </c>
      <c r="AF1786" s="504" t="s">
        <v>2961</v>
      </c>
      <c r="AG1786" s="504" t="s">
        <v>2961</v>
      </c>
      <c r="AH1786" s="504" t="s">
        <v>2961</v>
      </c>
      <c r="AI1786" s="504" t="s">
        <v>2961</v>
      </c>
      <c r="AJ1786" s="760"/>
      <c r="AK1786" s="760"/>
      <c r="AL1786" s="760"/>
      <c r="AM1786" s="760"/>
      <c r="AN1786" s="760"/>
      <c r="AO1786" s="760"/>
      <c r="AP1786" s="760"/>
      <c r="AQ1786" s="760"/>
      <c r="AR1786" s="760"/>
      <c r="AS1786" s="760"/>
      <c r="AT1786" s="760"/>
      <c r="AU1786" s="760"/>
      <c r="AV1786" s="760"/>
      <c r="AW1786" s="760"/>
      <c r="AX1786" s="760"/>
      <c r="AY1786" s="760"/>
    </row>
    <row r="1787" spans="2:51" ht="13.5" hidden="1" customHeight="1" outlineLevel="1" x14ac:dyDescent="0.3">
      <c r="B1787" s="729"/>
      <c r="C1787" s="732"/>
      <c r="D1787" s="760"/>
      <c r="E1787" s="760"/>
      <c r="F1787" s="711"/>
      <c r="G1787" s="519"/>
      <c r="H1787" s="519"/>
      <c r="I1787" s="519"/>
      <c r="J1787" s="519"/>
      <c r="K1787" s="519"/>
      <c r="L1787" s="519"/>
      <c r="M1787" s="519"/>
      <c r="N1787" s="519"/>
      <c r="O1787" s="519"/>
      <c r="P1787" s="519"/>
      <c r="Q1787" s="519"/>
      <c r="R1787" s="519"/>
      <c r="S1787" s="519"/>
      <c r="T1787" s="519"/>
      <c r="U1787" s="519"/>
      <c r="V1787" s="519"/>
      <c r="W1787" s="519"/>
      <c r="X1787" s="519"/>
      <c r="Y1787" s="519"/>
      <c r="Z1787" s="519"/>
      <c r="AA1787" s="519"/>
      <c r="AB1787" s="519"/>
      <c r="AC1787" s="519"/>
      <c r="AD1787" s="519"/>
      <c r="AE1787" s="519"/>
      <c r="AF1787" s="519"/>
      <c r="AG1787" s="519"/>
      <c r="AH1787" s="519"/>
      <c r="AI1787" s="519"/>
      <c r="AJ1787" s="760"/>
      <c r="AK1787" s="760"/>
      <c r="AL1787" s="760"/>
      <c r="AM1787" s="760"/>
      <c r="AN1787" s="760"/>
      <c r="AO1787" s="760"/>
      <c r="AP1787" s="760"/>
      <c r="AQ1787" s="760"/>
      <c r="AR1787" s="760"/>
      <c r="AS1787" s="760"/>
      <c r="AT1787" s="760"/>
      <c r="AU1787" s="760"/>
      <c r="AV1787" s="760"/>
      <c r="AW1787" s="760"/>
      <c r="AX1787" s="760"/>
      <c r="AY1787" s="760"/>
    </row>
    <row r="1788" spans="2:51" ht="13.5" customHeight="1" collapsed="1" x14ac:dyDescent="0.3">
      <c r="B1788" s="299" t="s">
        <v>3044</v>
      </c>
      <c r="C1788" s="721" t="s">
        <v>4739</v>
      </c>
      <c r="D1788" s="727"/>
      <c r="E1788" s="719"/>
      <c r="F1788" s="719"/>
      <c r="G1788" s="760"/>
      <c r="H1788" s="760"/>
      <c r="I1788" s="760"/>
      <c r="J1788" s="760"/>
      <c r="K1788" s="760"/>
      <c r="L1788" s="760"/>
      <c r="M1788" s="760"/>
      <c r="N1788" s="760"/>
      <c r="O1788" s="760"/>
      <c r="P1788" s="760"/>
      <c r="Q1788" s="760"/>
      <c r="R1788" s="760"/>
      <c r="S1788" s="760"/>
      <c r="T1788" s="760"/>
      <c r="U1788" s="760"/>
      <c r="V1788" s="760"/>
      <c r="W1788" s="760"/>
      <c r="X1788" s="760"/>
      <c r="Y1788" s="760"/>
      <c r="Z1788" s="760"/>
      <c r="AA1788" s="760"/>
      <c r="AB1788" s="760"/>
      <c r="AC1788" s="760"/>
      <c r="AD1788" s="760"/>
      <c r="AE1788" s="760"/>
      <c r="AF1788" s="760"/>
      <c r="AG1788" s="760"/>
      <c r="AH1788" s="760"/>
      <c r="AI1788" s="760"/>
      <c r="AJ1788" s="760"/>
      <c r="AK1788" s="760"/>
      <c r="AL1788" s="760"/>
      <c r="AM1788" s="760"/>
      <c r="AN1788" s="760"/>
      <c r="AO1788" s="760"/>
      <c r="AP1788" s="760"/>
      <c r="AQ1788" s="760"/>
      <c r="AR1788" s="760"/>
      <c r="AS1788" s="760"/>
      <c r="AT1788" s="760"/>
      <c r="AU1788" s="760"/>
      <c r="AV1788" s="760"/>
      <c r="AW1788" s="760"/>
      <c r="AX1788" s="760"/>
      <c r="AY1788" s="760"/>
    </row>
    <row r="1789" spans="2:51" ht="13.5" customHeight="1" x14ac:dyDescent="0.3">
      <c r="B1789" s="729"/>
      <c r="C1789" s="730"/>
      <c r="D1789" s="727"/>
      <c r="E1789" s="719"/>
      <c r="F1789" s="505"/>
      <c r="G1789" s="506" t="s">
        <v>238</v>
      </c>
      <c r="H1789" s="506" t="s">
        <v>239</v>
      </c>
      <c r="I1789" s="506" t="s">
        <v>240</v>
      </c>
      <c r="J1789" s="506" t="s">
        <v>241</v>
      </c>
      <c r="K1789" s="506" t="s">
        <v>242</v>
      </c>
      <c r="L1789" s="506" t="s">
        <v>243</v>
      </c>
      <c r="M1789" s="506" t="s">
        <v>244</v>
      </c>
      <c r="N1789" s="506" t="s">
        <v>245</v>
      </c>
      <c r="O1789" s="506" t="s">
        <v>246</v>
      </c>
      <c r="P1789" s="506" t="s">
        <v>247</v>
      </c>
      <c r="Q1789" s="506" t="s">
        <v>248</v>
      </c>
      <c r="R1789" s="506" t="s">
        <v>249</v>
      </c>
      <c r="S1789" s="506" t="s">
        <v>250</v>
      </c>
      <c r="T1789" s="506" t="s">
        <v>251</v>
      </c>
      <c r="U1789" s="506" t="s">
        <v>252</v>
      </c>
      <c r="V1789" s="506" t="s">
        <v>253</v>
      </c>
      <c r="W1789" s="506" t="s">
        <v>254</v>
      </c>
      <c r="X1789" s="506" t="s">
        <v>255</v>
      </c>
      <c r="Y1789" s="506" t="s">
        <v>256</v>
      </c>
      <c r="Z1789" s="506" t="s">
        <v>257</v>
      </c>
      <c r="AA1789" s="506" t="s">
        <v>258</v>
      </c>
      <c r="AB1789" s="506" t="s">
        <v>259</v>
      </c>
      <c r="AC1789" s="506" t="s">
        <v>260</v>
      </c>
      <c r="AD1789" s="506" t="s">
        <v>261</v>
      </c>
      <c r="AE1789" s="506" t="s">
        <v>262</v>
      </c>
      <c r="AF1789" s="506" t="s">
        <v>263</v>
      </c>
      <c r="AG1789" s="506" t="s">
        <v>264</v>
      </c>
      <c r="AH1789" s="506" t="s">
        <v>265</v>
      </c>
      <c r="AI1789" s="506" t="s">
        <v>266</v>
      </c>
      <c r="AJ1789" s="760"/>
      <c r="AK1789" s="760"/>
      <c r="AL1789" s="760"/>
      <c r="AM1789" s="760"/>
      <c r="AN1789" s="760"/>
      <c r="AO1789" s="760"/>
      <c r="AP1789" s="760"/>
      <c r="AQ1789" s="760"/>
      <c r="AR1789" s="760"/>
      <c r="AS1789" s="760"/>
      <c r="AT1789" s="760"/>
      <c r="AU1789" s="760"/>
      <c r="AV1789" s="760"/>
      <c r="AW1789" s="760"/>
      <c r="AX1789" s="760"/>
      <c r="AY1789" s="760"/>
    </row>
    <row r="1790" spans="2:51" ht="13.5" hidden="1" customHeight="1" outlineLevel="1" x14ac:dyDescent="0.3">
      <c r="B1790" s="169"/>
      <c r="C1790" s="732" t="s">
        <v>4740</v>
      </c>
      <c r="D1790" s="727"/>
      <c r="E1790" s="719"/>
      <c r="F1790" s="507" t="s">
        <v>4741</v>
      </c>
      <c r="G1790" s="504" t="s">
        <v>2961</v>
      </c>
      <c r="H1790" s="504" t="s">
        <v>2961</v>
      </c>
      <c r="I1790" s="504" t="s">
        <v>2961</v>
      </c>
      <c r="J1790" s="504" t="s">
        <v>2961</v>
      </c>
      <c r="K1790" s="504" t="s">
        <v>2961</v>
      </c>
      <c r="L1790" s="504" t="s">
        <v>2961</v>
      </c>
      <c r="M1790" s="504" t="s">
        <v>2961</v>
      </c>
      <c r="N1790" s="504" t="s">
        <v>2961</v>
      </c>
      <c r="O1790" s="504" t="s">
        <v>2961</v>
      </c>
      <c r="P1790" s="504" t="s">
        <v>2961</v>
      </c>
      <c r="Q1790" s="504" t="s">
        <v>2961</v>
      </c>
      <c r="R1790" s="504" t="s">
        <v>2961</v>
      </c>
      <c r="S1790" s="504" t="s">
        <v>2961</v>
      </c>
      <c r="T1790" s="504" t="s">
        <v>2961</v>
      </c>
      <c r="U1790" s="504" t="s">
        <v>2961</v>
      </c>
      <c r="V1790" s="504" t="s">
        <v>2961</v>
      </c>
      <c r="W1790" s="504" t="s">
        <v>2961</v>
      </c>
      <c r="X1790" s="504" t="s">
        <v>2961</v>
      </c>
      <c r="Y1790" s="504" t="s">
        <v>2961</v>
      </c>
      <c r="Z1790" s="504" t="s">
        <v>2961</v>
      </c>
      <c r="AA1790" s="504" t="s">
        <v>2961</v>
      </c>
      <c r="AB1790" s="504" t="s">
        <v>2961</v>
      </c>
      <c r="AC1790" s="504" t="s">
        <v>2961</v>
      </c>
      <c r="AD1790" s="504" t="s">
        <v>2961</v>
      </c>
      <c r="AE1790" s="504" t="s">
        <v>2961</v>
      </c>
      <c r="AF1790" s="504" t="s">
        <v>2961</v>
      </c>
      <c r="AG1790" s="504" t="s">
        <v>2961</v>
      </c>
      <c r="AH1790" s="504" t="s">
        <v>2961</v>
      </c>
      <c r="AI1790" s="504" t="s">
        <v>2961</v>
      </c>
      <c r="AJ1790" s="760"/>
      <c r="AK1790" s="760"/>
      <c r="AL1790" s="760"/>
      <c r="AM1790" s="760"/>
      <c r="AN1790" s="760"/>
      <c r="AO1790" s="760"/>
      <c r="AP1790" s="760"/>
      <c r="AQ1790" s="760"/>
      <c r="AR1790" s="760"/>
      <c r="AS1790" s="760"/>
      <c r="AT1790" s="760"/>
      <c r="AU1790" s="760"/>
      <c r="AV1790" s="760"/>
      <c r="AW1790" s="760"/>
      <c r="AX1790" s="760"/>
      <c r="AY1790" s="760"/>
    </row>
    <row r="1791" spans="2:51" ht="13.5" hidden="1" customHeight="1" outlineLevel="1" x14ac:dyDescent="0.3">
      <c r="B1791" s="169"/>
      <c r="C1791" s="732" t="s">
        <v>4742</v>
      </c>
      <c r="D1791" s="727"/>
      <c r="E1791" s="719"/>
      <c r="F1791" s="507" t="s">
        <v>4743</v>
      </c>
      <c r="G1791" s="504" t="s">
        <v>2961</v>
      </c>
      <c r="H1791" s="504" t="s">
        <v>2961</v>
      </c>
      <c r="I1791" s="504" t="s">
        <v>2961</v>
      </c>
      <c r="J1791" s="504" t="s">
        <v>2961</v>
      </c>
      <c r="K1791" s="504" t="s">
        <v>2961</v>
      </c>
      <c r="L1791" s="504" t="s">
        <v>2961</v>
      </c>
      <c r="M1791" s="504" t="s">
        <v>2961</v>
      </c>
      <c r="N1791" s="504" t="s">
        <v>2961</v>
      </c>
      <c r="O1791" s="504" t="s">
        <v>2961</v>
      </c>
      <c r="P1791" s="504" t="s">
        <v>2961</v>
      </c>
      <c r="Q1791" s="504" t="s">
        <v>2961</v>
      </c>
      <c r="R1791" s="504" t="s">
        <v>2961</v>
      </c>
      <c r="S1791" s="504" t="s">
        <v>2961</v>
      </c>
      <c r="T1791" s="504" t="s">
        <v>2961</v>
      </c>
      <c r="U1791" s="504" t="s">
        <v>2961</v>
      </c>
      <c r="V1791" s="504" t="s">
        <v>2961</v>
      </c>
      <c r="W1791" s="504" t="s">
        <v>2961</v>
      </c>
      <c r="X1791" s="504" t="s">
        <v>2961</v>
      </c>
      <c r="Y1791" s="504" t="s">
        <v>2961</v>
      </c>
      <c r="Z1791" s="504" t="s">
        <v>2961</v>
      </c>
      <c r="AA1791" s="504" t="s">
        <v>2961</v>
      </c>
      <c r="AB1791" s="504" t="s">
        <v>2961</v>
      </c>
      <c r="AC1791" s="504" t="s">
        <v>2961</v>
      </c>
      <c r="AD1791" s="504" t="s">
        <v>2961</v>
      </c>
      <c r="AE1791" s="504" t="s">
        <v>2961</v>
      </c>
      <c r="AF1791" s="504" t="s">
        <v>2961</v>
      </c>
      <c r="AG1791" s="504" t="s">
        <v>2961</v>
      </c>
      <c r="AH1791" s="504" t="s">
        <v>2961</v>
      </c>
      <c r="AI1791" s="504" t="s">
        <v>2961</v>
      </c>
      <c r="AJ1791" s="760"/>
      <c r="AK1791" s="760"/>
      <c r="AL1791" s="760"/>
      <c r="AM1791" s="760"/>
      <c r="AN1791" s="760"/>
      <c r="AO1791" s="760"/>
      <c r="AP1791" s="760"/>
      <c r="AQ1791" s="760"/>
      <c r="AR1791" s="760"/>
      <c r="AS1791" s="760"/>
      <c r="AT1791" s="760"/>
      <c r="AU1791" s="760"/>
      <c r="AV1791" s="760"/>
      <c r="AW1791" s="760"/>
      <c r="AX1791" s="760"/>
      <c r="AY1791" s="760"/>
    </row>
    <row r="1792" spans="2:51" ht="13.5" hidden="1" customHeight="1" outlineLevel="1" x14ac:dyDescent="0.3">
      <c r="B1792" s="169"/>
      <c r="C1792" s="732" t="s">
        <v>4744</v>
      </c>
      <c r="D1792" s="727"/>
      <c r="E1792" s="719"/>
      <c r="F1792" s="507" t="s">
        <v>4745</v>
      </c>
      <c r="G1792" s="504" t="s">
        <v>2961</v>
      </c>
      <c r="H1792" s="504" t="s">
        <v>2961</v>
      </c>
      <c r="I1792" s="504" t="s">
        <v>2961</v>
      </c>
      <c r="J1792" s="504" t="s">
        <v>2961</v>
      </c>
      <c r="K1792" s="504" t="s">
        <v>2961</v>
      </c>
      <c r="L1792" s="504" t="s">
        <v>2961</v>
      </c>
      <c r="M1792" s="504" t="s">
        <v>2961</v>
      </c>
      <c r="N1792" s="504" t="s">
        <v>2961</v>
      </c>
      <c r="O1792" s="504" t="s">
        <v>2961</v>
      </c>
      <c r="P1792" s="504" t="s">
        <v>2961</v>
      </c>
      <c r="Q1792" s="504" t="s">
        <v>2961</v>
      </c>
      <c r="R1792" s="504" t="s">
        <v>2961</v>
      </c>
      <c r="S1792" s="504" t="s">
        <v>2961</v>
      </c>
      <c r="T1792" s="504" t="s">
        <v>2961</v>
      </c>
      <c r="U1792" s="504" t="s">
        <v>2961</v>
      </c>
      <c r="V1792" s="504" t="s">
        <v>2961</v>
      </c>
      <c r="W1792" s="504" t="s">
        <v>2961</v>
      </c>
      <c r="X1792" s="504" t="s">
        <v>2961</v>
      </c>
      <c r="Y1792" s="504" t="s">
        <v>2961</v>
      </c>
      <c r="Z1792" s="504" t="s">
        <v>2961</v>
      </c>
      <c r="AA1792" s="504" t="s">
        <v>2961</v>
      </c>
      <c r="AB1792" s="504" t="s">
        <v>2961</v>
      </c>
      <c r="AC1792" s="504" t="s">
        <v>2961</v>
      </c>
      <c r="AD1792" s="504" t="s">
        <v>2961</v>
      </c>
      <c r="AE1792" s="504" t="s">
        <v>2961</v>
      </c>
      <c r="AF1792" s="504" t="s">
        <v>2961</v>
      </c>
      <c r="AG1792" s="504" t="s">
        <v>2961</v>
      </c>
      <c r="AH1792" s="504" t="s">
        <v>2961</v>
      </c>
      <c r="AI1792" s="504" t="s">
        <v>2961</v>
      </c>
      <c r="AJ1792" s="760"/>
      <c r="AK1792" s="760"/>
      <c r="AL1792" s="760"/>
      <c r="AM1792" s="760"/>
      <c r="AN1792" s="760"/>
      <c r="AO1792" s="760"/>
      <c r="AP1792" s="760"/>
      <c r="AQ1792" s="760"/>
      <c r="AR1792" s="760"/>
      <c r="AS1792" s="760"/>
      <c r="AT1792" s="760"/>
      <c r="AU1792" s="760"/>
      <c r="AV1792" s="760"/>
      <c r="AW1792" s="760"/>
      <c r="AX1792" s="760"/>
      <c r="AY1792" s="760"/>
    </row>
    <row r="1793" spans="2:51" ht="13.5" hidden="1" customHeight="1" outlineLevel="1" x14ac:dyDescent="0.3">
      <c r="B1793" s="169"/>
      <c r="C1793" s="732" t="s">
        <v>4746</v>
      </c>
      <c r="D1793" s="727"/>
      <c r="E1793" s="719"/>
      <c r="F1793" s="507" t="s">
        <v>4747</v>
      </c>
      <c r="G1793" s="504" t="s">
        <v>2961</v>
      </c>
      <c r="H1793" s="504" t="s">
        <v>2961</v>
      </c>
      <c r="I1793" s="504" t="s">
        <v>2961</v>
      </c>
      <c r="J1793" s="504" t="s">
        <v>2961</v>
      </c>
      <c r="K1793" s="504" t="s">
        <v>2961</v>
      </c>
      <c r="L1793" s="504" t="s">
        <v>2961</v>
      </c>
      <c r="M1793" s="504" t="s">
        <v>2961</v>
      </c>
      <c r="N1793" s="504" t="s">
        <v>2961</v>
      </c>
      <c r="O1793" s="504" t="s">
        <v>2961</v>
      </c>
      <c r="P1793" s="504" t="s">
        <v>2961</v>
      </c>
      <c r="Q1793" s="504" t="s">
        <v>2961</v>
      </c>
      <c r="R1793" s="504" t="s">
        <v>2961</v>
      </c>
      <c r="S1793" s="504" t="s">
        <v>2961</v>
      </c>
      <c r="T1793" s="504" t="s">
        <v>2961</v>
      </c>
      <c r="U1793" s="504" t="s">
        <v>2961</v>
      </c>
      <c r="V1793" s="504" t="s">
        <v>2961</v>
      </c>
      <c r="W1793" s="504" t="s">
        <v>2961</v>
      </c>
      <c r="X1793" s="504" t="s">
        <v>2961</v>
      </c>
      <c r="Y1793" s="504" t="s">
        <v>2961</v>
      </c>
      <c r="Z1793" s="504" t="s">
        <v>2961</v>
      </c>
      <c r="AA1793" s="504" t="s">
        <v>2961</v>
      </c>
      <c r="AB1793" s="504" t="s">
        <v>2961</v>
      </c>
      <c r="AC1793" s="504" t="s">
        <v>2961</v>
      </c>
      <c r="AD1793" s="504" t="s">
        <v>2961</v>
      </c>
      <c r="AE1793" s="504" t="s">
        <v>2961</v>
      </c>
      <c r="AF1793" s="504" t="s">
        <v>2961</v>
      </c>
      <c r="AG1793" s="504" t="s">
        <v>2961</v>
      </c>
      <c r="AH1793" s="504" t="s">
        <v>2961</v>
      </c>
      <c r="AI1793" s="504" t="s">
        <v>2961</v>
      </c>
      <c r="AJ1793" s="760"/>
      <c r="AK1793" s="760"/>
      <c r="AL1793" s="760"/>
      <c r="AM1793" s="760"/>
      <c r="AN1793" s="760"/>
      <c r="AO1793" s="760"/>
      <c r="AP1793" s="760"/>
      <c r="AQ1793" s="760"/>
      <c r="AR1793" s="760"/>
      <c r="AS1793" s="760"/>
      <c r="AT1793" s="760"/>
      <c r="AU1793" s="760"/>
      <c r="AV1793" s="760"/>
      <c r="AW1793" s="760"/>
      <c r="AX1793" s="760"/>
      <c r="AY1793" s="760"/>
    </row>
    <row r="1794" spans="2:51" ht="13.5" hidden="1" customHeight="1" outlineLevel="1" x14ac:dyDescent="0.3">
      <c r="B1794" s="169"/>
      <c r="C1794" s="732" t="s">
        <v>4748</v>
      </c>
      <c r="D1794" s="727"/>
      <c r="E1794" s="719"/>
      <c r="F1794" s="507" t="s">
        <v>4749</v>
      </c>
      <c r="G1794" s="504" t="s">
        <v>2961</v>
      </c>
      <c r="H1794" s="504" t="s">
        <v>2961</v>
      </c>
      <c r="I1794" s="504" t="s">
        <v>2961</v>
      </c>
      <c r="J1794" s="504" t="s">
        <v>2961</v>
      </c>
      <c r="K1794" s="504" t="s">
        <v>2961</v>
      </c>
      <c r="L1794" s="504" t="s">
        <v>2961</v>
      </c>
      <c r="M1794" s="504" t="s">
        <v>2961</v>
      </c>
      <c r="N1794" s="504" t="s">
        <v>2961</v>
      </c>
      <c r="O1794" s="504" t="s">
        <v>2961</v>
      </c>
      <c r="P1794" s="504" t="s">
        <v>2961</v>
      </c>
      <c r="Q1794" s="504" t="s">
        <v>2961</v>
      </c>
      <c r="R1794" s="504" t="s">
        <v>2961</v>
      </c>
      <c r="S1794" s="504" t="s">
        <v>2961</v>
      </c>
      <c r="T1794" s="504" t="s">
        <v>2961</v>
      </c>
      <c r="U1794" s="504" t="s">
        <v>2961</v>
      </c>
      <c r="V1794" s="504" t="s">
        <v>2961</v>
      </c>
      <c r="W1794" s="504" t="s">
        <v>2961</v>
      </c>
      <c r="X1794" s="504" t="s">
        <v>2961</v>
      </c>
      <c r="Y1794" s="504" t="s">
        <v>2961</v>
      </c>
      <c r="Z1794" s="504" t="s">
        <v>2961</v>
      </c>
      <c r="AA1794" s="504" t="s">
        <v>2961</v>
      </c>
      <c r="AB1794" s="504" t="s">
        <v>2961</v>
      </c>
      <c r="AC1794" s="504" t="s">
        <v>2961</v>
      </c>
      <c r="AD1794" s="504" t="s">
        <v>2961</v>
      </c>
      <c r="AE1794" s="504" t="s">
        <v>2961</v>
      </c>
      <c r="AF1794" s="504" t="s">
        <v>2961</v>
      </c>
      <c r="AG1794" s="504" t="s">
        <v>2961</v>
      </c>
      <c r="AH1794" s="504" t="s">
        <v>2961</v>
      </c>
      <c r="AI1794" s="504" t="s">
        <v>2961</v>
      </c>
      <c r="AJ1794" s="760"/>
      <c r="AK1794" s="760"/>
      <c r="AL1794" s="760"/>
      <c r="AM1794" s="760"/>
      <c r="AN1794" s="760"/>
      <c r="AO1794" s="760"/>
      <c r="AP1794" s="760"/>
      <c r="AQ1794" s="760"/>
      <c r="AR1794" s="760"/>
      <c r="AS1794" s="760"/>
      <c r="AT1794" s="760"/>
      <c r="AU1794" s="760"/>
      <c r="AV1794" s="760"/>
      <c r="AW1794" s="760"/>
      <c r="AX1794" s="760"/>
      <c r="AY1794" s="760"/>
    </row>
    <row r="1795" spans="2:51" ht="13.5" hidden="1" customHeight="1" outlineLevel="1" x14ac:dyDescent="0.3">
      <c r="B1795" s="169"/>
      <c r="C1795" s="732" t="s">
        <v>4750</v>
      </c>
      <c r="D1795" s="727"/>
      <c r="E1795" s="719"/>
      <c r="F1795" s="507" t="s">
        <v>4751</v>
      </c>
      <c r="G1795" s="504" t="s">
        <v>2961</v>
      </c>
      <c r="H1795" s="504" t="s">
        <v>2961</v>
      </c>
      <c r="I1795" s="504" t="s">
        <v>2961</v>
      </c>
      <c r="J1795" s="504" t="s">
        <v>2961</v>
      </c>
      <c r="K1795" s="504" t="s">
        <v>2961</v>
      </c>
      <c r="L1795" s="504" t="s">
        <v>2961</v>
      </c>
      <c r="M1795" s="504" t="s">
        <v>2961</v>
      </c>
      <c r="N1795" s="504" t="s">
        <v>2961</v>
      </c>
      <c r="O1795" s="504" t="s">
        <v>2961</v>
      </c>
      <c r="P1795" s="504" t="s">
        <v>2961</v>
      </c>
      <c r="Q1795" s="504" t="s">
        <v>2961</v>
      </c>
      <c r="R1795" s="504" t="s">
        <v>2961</v>
      </c>
      <c r="S1795" s="504" t="s">
        <v>2961</v>
      </c>
      <c r="T1795" s="504" t="s">
        <v>2961</v>
      </c>
      <c r="U1795" s="504" t="s">
        <v>2961</v>
      </c>
      <c r="V1795" s="504" t="s">
        <v>2961</v>
      </c>
      <c r="W1795" s="504" t="s">
        <v>2961</v>
      </c>
      <c r="X1795" s="504" t="s">
        <v>2961</v>
      </c>
      <c r="Y1795" s="504" t="s">
        <v>2961</v>
      </c>
      <c r="Z1795" s="504" t="s">
        <v>2961</v>
      </c>
      <c r="AA1795" s="504" t="s">
        <v>2961</v>
      </c>
      <c r="AB1795" s="504" t="s">
        <v>2961</v>
      </c>
      <c r="AC1795" s="504" t="s">
        <v>2961</v>
      </c>
      <c r="AD1795" s="504" t="s">
        <v>2961</v>
      </c>
      <c r="AE1795" s="504" t="s">
        <v>2961</v>
      </c>
      <c r="AF1795" s="504" t="s">
        <v>2961</v>
      </c>
      <c r="AG1795" s="504" t="s">
        <v>2961</v>
      </c>
      <c r="AH1795" s="504" t="s">
        <v>2961</v>
      </c>
      <c r="AI1795" s="504" t="s">
        <v>2961</v>
      </c>
      <c r="AJ1795" s="760"/>
      <c r="AK1795" s="760"/>
      <c r="AL1795" s="760"/>
      <c r="AM1795" s="760"/>
      <c r="AN1795" s="760"/>
      <c r="AO1795" s="760"/>
      <c r="AP1795" s="760"/>
      <c r="AQ1795" s="760"/>
      <c r="AR1795" s="760"/>
      <c r="AS1795" s="760"/>
      <c r="AT1795" s="760"/>
      <c r="AU1795" s="760"/>
      <c r="AV1795" s="760"/>
      <c r="AW1795" s="760"/>
      <c r="AX1795" s="760"/>
      <c r="AY1795" s="760"/>
    </row>
    <row r="1796" spans="2:51" ht="13.5" hidden="1" customHeight="1" outlineLevel="1" x14ac:dyDescent="0.3">
      <c r="B1796" s="169"/>
      <c r="C1796" s="732" t="s">
        <v>4752</v>
      </c>
      <c r="D1796" s="727"/>
      <c r="E1796" s="719"/>
      <c r="F1796" s="507" t="s">
        <v>4753</v>
      </c>
      <c r="G1796" s="504" t="s">
        <v>2961</v>
      </c>
      <c r="H1796" s="504" t="s">
        <v>2961</v>
      </c>
      <c r="I1796" s="504" t="s">
        <v>2961</v>
      </c>
      <c r="J1796" s="504" t="s">
        <v>2961</v>
      </c>
      <c r="K1796" s="504" t="s">
        <v>2961</v>
      </c>
      <c r="L1796" s="504" t="s">
        <v>2961</v>
      </c>
      <c r="M1796" s="504" t="s">
        <v>2961</v>
      </c>
      <c r="N1796" s="504" t="s">
        <v>2961</v>
      </c>
      <c r="O1796" s="504" t="s">
        <v>2961</v>
      </c>
      <c r="P1796" s="504" t="s">
        <v>2961</v>
      </c>
      <c r="Q1796" s="504" t="s">
        <v>2961</v>
      </c>
      <c r="R1796" s="504" t="s">
        <v>2961</v>
      </c>
      <c r="S1796" s="504" t="s">
        <v>2961</v>
      </c>
      <c r="T1796" s="504" t="s">
        <v>2961</v>
      </c>
      <c r="U1796" s="504" t="s">
        <v>2961</v>
      </c>
      <c r="V1796" s="504" t="s">
        <v>2961</v>
      </c>
      <c r="W1796" s="504" t="s">
        <v>2961</v>
      </c>
      <c r="X1796" s="504" t="s">
        <v>2961</v>
      </c>
      <c r="Y1796" s="504" t="s">
        <v>2961</v>
      </c>
      <c r="Z1796" s="504" t="s">
        <v>2961</v>
      </c>
      <c r="AA1796" s="504" t="s">
        <v>2961</v>
      </c>
      <c r="AB1796" s="504" t="s">
        <v>2961</v>
      </c>
      <c r="AC1796" s="504" t="s">
        <v>2961</v>
      </c>
      <c r="AD1796" s="504" t="s">
        <v>2961</v>
      </c>
      <c r="AE1796" s="504" t="s">
        <v>2961</v>
      </c>
      <c r="AF1796" s="504" t="s">
        <v>2961</v>
      </c>
      <c r="AG1796" s="504" t="s">
        <v>2961</v>
      </c>
      <c r="AH1796" s="504" t="s">
        <v>2961</v>
      </c>
      <c r="AI1796" s="504" t="s">
        <v>2961</v>
      </c>
      <c r="AJ1796" s="760"/>
      <c r="AK1796" s="760"/>
      <c r="AL1796" s="760"/>
      <c r="AM1796" s="760"/>
      <c r="AN1796" s="760"/>
      <c r="AO1796" s="760"/>
      <c r="AP1796" s="760"/>
      <c r="AQ1796" s="760"/>
      <c r="AR1796" s="760"/>
      <c r="AS1796" s="760"/>
      <c r="AT1796" s="760"/>
      <c r="AU1796" s="760"/>
      <c r="AV1796" s="760"/>
      <c r="AW1796" s="760"/>
      <c r="AX1796" s="760"/>
      <c r="AY1796" s="760"/>
    </row>
    <row r="1797" spans="2:51" ht="13.5" hidden="1" customHeight="1" outlineLevel="1" x14ac:dyDescent="0.3">
      <c r="B1797" s="169"/>
      <c r="C1797" s="732" t="s">
        <v>4754</v>
      </c>
      <c r="D1797" s="727"/>
      <c r="E1797" s="719"/>
      <c r="F1797" s="507" t="s">
        <v>4755</v>
      </c>
      <c r="G1797" s="504" t="s">
        <v>2961</v>
      </c>
      <c r="H1797" s="504" t="s">
        <v>2961</v>
      </c>
      <c r="I1797" s="504" t="s">
        <v>2961</v>
      </c>
      <c r="J1797" s="504" t="s">
        <v>2961</v>
      </c>
      <c r="K1797" s="504" t="s">
        <v>2961</v>
      </c>
      <c r="L1797" s="504" t="s">
        <v>2961</v>
      </c>
      <c r="M1797" s="504" t="s">
        <v>2961</v>
      </c>
      <c r="N1797" s="504" t="s">
        <v>2961</v>
      </c>
      <c r="O1797" s="504" t="s">
        <v>2961</v>
      </c>
      <c r="P1797" s="504" t="s">
        <v>2961</v>
      </c>
      <c r="Q1797" s="504" t="s">
        <v>2961</v>
      </c>
      <c r="R1797" s="504" t="s">
        <v>2961</v>
      </c>
      <c r="S1797" s="504" t="s">
        <v>2961</v>
      </c>
      <c r="T1797" s="504" t="s">
        <v>2961</v>
      </c>
      <c r="U1797" s="504" t="s">
        <v>2961</v>
      </c>
      <c r="V1797" s="504" t="s">
        <v>2961</v>
      </c>
      <c r="W1797" s="504" t="s">
        <v>2961</v>
      </c>
      <c r="X1797" s="504" t="s">
        <v>2961</v>
      </c>
      <c r="Y1797" s="504" t="s">
        <v>2961</v>
      </c>
      <c r="Z1797" s="504" t="s">
        <v>2961</v>
      </c>
      <c r="AA1797" s="504" t="s">
        <v>2961</v>
      </c>
      <c r="AB1797" s="504" t="s">
        <v>2961</v>
      </c>
      <c r="AC1797" s="504" t="s">
        <v>2961</v>
      </c>
      <c r="AD1797" s="504" t="s">
        <v>2961</v>
      </c>
      <c r="AE1797" s="504" t="s">
        <v>2961</v>
      </c>
      <c r="AF1797" s="504" t="s">
        <v>2961</v>
      </c>
      <c r="AG1797" s="504" t="s">
        <v>2961</v>
      </c>
      <c r="AH1797" s="504" t="s">
        <v>2961</v>
      </c>
      <c r="AI1797" s="504" t="s">
        <v>2961</v>
      </c>
      <c r="AJ1797" s="760"/>
      <c r="AK1797" s="760"/>
      <c r="AL1797" s="760"/>
      <c r="AM1797" s="760"/>
      <c r="AN1797" s="760"/>
      <c r="AO1797" s="760"/>
      <c r="AP1797" s="760"/>
      <c r="AQ1797" s="760"/>
      <c r="AR1797" s="760"/>
      <c r="AS1797" s="760"/>
      <c r="AT1797" s="760"/>
      <c r="AU1797" s="760"/>
      <c r="AV1797" s="760"/>
      <c r="AW1797" s="760"/>
      <c r="AX1797" s="760"/>
      <c r="AY1797" s="760"/>
    </row>
    <row r="1798" spans="2:51" ht="13.5" hidden="1" customHeight="1" outlineLevel="1" x14ac:dyDescent="0.3">
      <c r="B1798" s="169"/>
      <c r="C1798" s="732" t="s">
        <v>4756</v>
      </c>
      <c r="D1798" s="727"/>
      <c r="E1798" s="719"/>
      <c r="F1798" s="507" t="s">
        <v>4757</v>
      </c>
      <c r="G1798" s="504" t="s">
        <v>2961</v>
      </c>
      <c r="H1798" s="504" t="s">
        <v>2961</v>
      </c>
      <c r="I1798" s="504" t="s">
        <v>2961</v>
      </c>
      <c r="J1798" s="504" t="s">
        <v>2961</v>
      </c>
      <c r="K1798" s="504" t="s">
        <v>2961</v>
      </c>
      <c r="L1798" s="504" t="s">
        <v>2961</v>
      </c>
      <c r="M1798" s="504" t="s">
        <v>2961</v>
      </c>
      <c r="N1798" s="504" t="s">
        <v>2961</v>
      </c>
      <c r="O1798" s="504" t="s">
        <v>2961</v>
      </c>
      <c r="P1798" s="504" t="s">
        <v>2961</v>
      </c>
      <c r="Q1798" s="504" t="s">
        <v>2961</v>
      </c>
      <c r="R1798" s="504" t="s">
        <v>2961</v>
      </c>
      <c r="S1798" s="504" t="s">
        <v>2961</v>
      </c>
      <c r="T1798" s="504" t="s">
        <v>2961</v>
      </c>
      <c r="U1798" s="504" t="s">
        <v>2961</v>
      </c>
      <c r="V1798" s="504" t="s">
        <v>2961</v>
      </c>
      <c r="W1798" s="504" t="s">
        <v>2961</v>
      </c>
      <c r="X1798" s="504" t="s">
        <v>2961</v>
      </c>
      <c r="Y1798" s="504" t="s">
        <v>2961</v>
      </c>
      <c r="Z1798" s="504" t="s">
        <v>2961</v>
      </c>
      <c r="AA1798" s="504" t="s">
        <v>2961</v>
      </c>
      <c r="AB1798" s="504" t="s">
        <v>2961</v>
      </c>
      <c r="AC1798" s="504" t="s">
        <v>2961</v>
      </c>
      <c r="AD1798" s="504" t="s">
        <v>2961</v>
      </c>
      <c r="AE1798" s="504" t="s">
        <v>2961</v>
      </c>
      <c r="AF1798" s="504" t="s">
        <v>2961</v>
      </c>
      <c r="AG1798" s="504" t="s">
        <v>2961</v>
      </c>
      <c r="AH1798" s="504" t="s">
        <v>2961</v>
      </c>
      <c r="AI1798" s="504" t="s">
        <v>2961</v>
      </c>
      <c r="AJ1798" s="760"/>
      <c r="AK1798" s="760"/>
      <c r="AL1798" s="760"/>
      <c r="AM1798" s="760"/>
      <c r="AN1798" s="760"/>
      <c r="AO1798" s="760"/>
      <c r="AP1798" s="760"/>
      <c r="AQ1798" s="760"/>
      <c r="AR1798" s="760"/>
      <c r="AS1798" s="760"/>
      <c r="AT1798" s="760"/>
      <c r="AU1798" s="760"/>
      <c r="AV1798" s="760"/>
      <c r="AW1798" s="760"/>
      <c r="AX1798" s="760"/>
      <c r="AY1798" s="760"/>
    </row>
    <row r="1799" spans="2:51" ht="13.5" hidden="1" customHeight="1" outlineLevel="1" x14ac:dyDescent="0.3">
      <c r="B1799" s="169"/>
      <c r="C1799" s="732"/>
      <c r="D1799" s="727"/>
      <c r="E1799" s="719"/>
      <c r="F1799" s="507"/>
      <c r="G1799" s="504"/>
      <c r="H1799" s="504"/>
      <c r="I1799" s="504"/>
      <c r="J1799" s="504"/>
      <c r="K1799" s="504"/>
      <c r="L1799" s="504"/>
      <c r="M1799" s="504"/>
      <c r="N1799" s="504"/>
      <c r="O1799" s="504"/>
      <c r="P1799" s="504"/>
      <c r="Q1799" s="504"/>
      <c r="R1799" s="504"/>
      <c r="S1799" s="504"/>
      <c r="T1799" s="504"/>
      <c r="U1799" s="504"/>
      <c r="V1799" s="504"/>
      <c r="W1799" s="504"/>
      <c r="X1799" s="504"/>
      <c r="Y1799" s="504"/>
      <c r="Z1799" s="504"/>
      <c r="AA1799" s="504"/>
      <c r="AB1799" s="504"/>
      <c r="AC1799" s="504"/>
      <c r="AD1799" s="504"/>
      <c r="AE1799" s="504"/>
      <c r="AF1799" s="504"/>
      <c r="AG1799" s="504"/>
      <c r="AH1799" s="504"/>
      <c r="AI1799" s="504"/>
      <c r="AJ1799" s="760"/>
      <c r="AK1799" s="760"/>
      <c r="AL1799" s="760"/>
      <c r="AM1799" s="760"/>
      <c r="AN1799" s="760"/>
      <c r="AO1799" s="760"/>
      <c r="AP1799" s="760"/>
      <c r="AQ1799" s="760"/>
      <c r="AR1799" s="760"/>
      <c r="AS1799" s="760"/>
      <c r="AT1799" s="760"/>
      <c r="AU1799" s="760"/>
      <c r="AV1799" s="760"/>
      <c r="AW1799" s="760"/>
      <c r="AX1799" s="760"/>
      <c r="AY1799" s="760"/>
    </row>
    <row r="1800" spans="2:51" ht="13.5" hidden="1" customHeight="1" outlineLevel="1" x14ac:dyDescent="0.3">
      <c r="B1800" s="169"/>
      <c r="C1800" s="732"/>
      <c r="D1800" s="727"/>
      <c r="E1800" s="719"/>
      <c r="F1800" s="507"/>
      <c r="G1800" s="504"/>
      <c r="H1800" s="504"/>
      <c r="I1800" s="504"/>
      <c r="J1800" s="504"/>
      <c r="K1800" s="504"/>
      <c r="L1800" s="504"/>
      <c r="M1800" s="504"/>
      <c r="N1800" s="504"/>
      <c r="O1800" s="504"/>
      <c r="P1800" s="504"/>
      <c r="Q1800" s="504"/>
      <c r="R1800" s="504"/>
      <c r="S1800" s="504"/>
      <c r="T1800" s="504"/>
      <c r="U1800" s="504"/>
      <c r="V1800" s="504"/>
      <c r="W1800" s="504"/>
      <c r="X1800" s="504"/>
      <c r="Y1800" s="504"/>
      <c r="Z1800" s="504"/>
      <c r="AA1800" s="504"/>
      <c r="AB1800" s="504"/>
      <c r="AC1800" s="504"/>
      <c r="AD1800" s="504"/>
      <c r="AE1800" s="504"/>
      <c r="AF1800" s="504"/>
      <c r="AG1800" s="504"/>
      <c r="AH1800" s="504"/>
      <c r="AI1800" s="504"/>
      <c r="AJ1800" s="760"/>
      <c r="AK1800" s="760"/>
      <c r="AL1800" s="760"/>
      <c r="AM1800" s="760"/>
      <c r="AN1800" s="760"/>
      <c r="AO1800" s="760"/>
      <c r="AP1800" s="760"/>
      <c r="AQ1800" s="760"/>
      <c r="AR1800" s="760"/>
      <c r="AS1800" s="760"/>
      <c r="AT1800" s="760"/>
      <c r="AU1800" s="760"/>
      <c r="AV1800" s="760"/>
      <c r="AW1800" s="760"/>
      <c r="AX1800" s="760"/>
      <c r="AY1800" s="760"/>
    </row>
    <row r="1801" spans="2:51" ht="13.5" hidden="1" customHeight="1" outlineLevel="1" x14ac:dyDescent="0.3">
      <c r="B1801" s="169"/>
      <c r="C1801" s="732"/>
      <c r="D1801" s="727"/>
      <c r="E1801" s="719"/>
      <c r="F1801" s="507"/>
      <c r="G1801" s="504"/>
      <c r="H1801" s="504"/>
      <c r="I1801" s="504"/>
      <c r="J1801" s="504"/>
      <c r="K1801" s="504"/>
      <c r="L1801" s="504"/>
      <c r="M1801" s="504"/>
      <c r="N1801" s="504"/>
      <c r="O1801" s="504"/>
      <c r="P1801" s="504"/>
      <c r="Q1801" s="504"/>
      <c r="R1801" s="504"/>
      <c r="S1801" s="504"/>
      <c r="T1801" s="504"/>
      <c r="U1801" s="504"/>
      <c r="V1801" s="504"/>
      <c r="W1801" s="504"/>
      <c r="X1801" s="504"/>
      <c r="Y1801" s="504"/>
      <c r="Z1801" s="504"/>
      <c r="AA1801" s="504"/>
      <c r="AB1801" s="504"/>
      <c r="AC1801" s="504"/>
      <c r="AD1801" s="504"/>
      <c r="AE1801" s="504"/>
      <c r="AF1801" s="504"/>
      <c r="AG1801" s="504"/>
      <c r="AH1801" s="504"/>
      <c r="AI1801" s="504"/>
      <c r="AJ1801" s="760"/>
      <c r="AK1801" s="760"/>
      <c r="AL1801" s="760"/>
      <c r="AM1801" s="760"/>
      <c r="AN1801" s="760"/>
      <c r="AO1801" s="760"/>
      <c r="AP1801" s="760"/>
      <c r="AQ1801" s="760"/>
      <c r="AR1801" s="760"/>
      <c r="AS1801" s="760"/>
      <c r="AT1801" s="760"/>
      <c r="AU1801" s="760"/>
      <c r="AV1801" s="760"/>
      <c r="AW1801" s="760"/>
      <c r="AX1801" s="760"/>
      <c r="AY1801" s="760"/>
    </row>
    <row r="1802" spans="2:51" ht="13.5" hidden="1" customHeight="1" outlineLevel="1" x14ac:dyDescent="0.3">
      <c r="B1802" s="169"/>
      <c r="C1802" s="732"/>
      <c r="D1802" s="727"/>
      <c r="E1802" s="719"/>
      <c r="F1802" s="507"/>
      <c r="G1802" s="504"/>
      <c r="H1802" s="504"/>
      <c r="I1802" s="504"/>
      <c r="J1802" s="504"/>
      <c r="K1802" s="504"/>
      <c r="L1802" s="504"/>
      <c r="M1802" s="504"/>
      <c r="N1802" s="504"/>
      <c r="O1802" s="504"/>
      <c r="P1802" s="504"/>
      <c r="Q1802" s="504"/>
      <c r="R1802" s="504"/>
      <c r="S1802" s="504"/>
      <c r="T1802" s="504"/>
      <c r="U1802" s="504"/>
      <c r="V1802" s="504"/>
      <c r="W1802" s="504"/>
      <c r="X1802" s="504"/>
      <c r="Y1802" s="504"/>
      <c r="Z1802" s="504"/>
      <c r="AA1802" s="504"/>
      <c r="AB1802" s="504"/>
      <c r="AC1802" s="504"/>
      <c r="AD1802" s="504"/>
      <c r="AE1802" s="504"/>
      <c r="AF1802" s="504"/>
      <c r="AG1802" s="504"/>
      <c r="AH1802" s="504"/>
      <c r="AI1802" s="504"/>
      <c r="AJ1802" s="760"/>
      <c r="AK1802" s="760"/>
      <c r="AL1802" s="760"/>
      <c r="AM1802" s="760"/>
      <c r="AN1802" s="760"/>
      <c r="AO1802" s="760"/>
      <c r="AP1802" s="760"/>
      <c r="AQ1802" s="760"/>
      <c r="AR1802" s="760"/>
      <c r="AS1802" s="760"/>
      <c r="AT1802" s="760"/>
      <c r="AU1802" s="760"/>
      <c r="AV1802" s="760"/>
      <c r="AW1802" s="760"/>
      <c r="AX1802" s="760"/>
      <c r="AY1802" s="760"/>
    </row>
    <row r="1803" spans="2:51" ht="13.5" hidden="1" customHeight="1" outlineLevel="1" x14ac:dyDescent="0.3">
      <c r="B1803" s="169"/>
      <c r="C1803" s="732"/>
      <c r="D1803" s="727"/>
      <c r="E1803" s="719"/>
      <c r="F1803" s="507"/>
      <c r="G1803" s="504"/>
      <c r="H1803" s="504"/>
      <c r="I1803" s="504"/>
      <c r="J1803" s="504"/>
      <c r="K1803" s="504"/>
      <c r="L1803" s="504"/>
      <c r="M1803" s="504"/>
      <c r="N1803" s="504"/>
      <c r="O1803" s="504"/>
      <c r="P1803" s="504"/>
      <c r="Q1803" s="504"/>
      <c r="R1803" s="504"/>
      <c r="S1803" s="504"/>
      <c r="T1803" s="504"/>
      <c r="U1803" s="504"/>
      <c r="V1803" s="504"/>
      <c r="W1803" s="504"/>
      <c r="X1803" s="504"/>
      <c r="Y1803" s="504"/>
      <c r="Z1803" s="504"/>
      <c r="AA1803" s="504"/>
      <c r="AB1803" s="504"/>
      <c r="AC1803" s="504"/>
      <c r="AD1803" s="504"/>
      <c r="AE1803" s="504"/>
      <c r="AF1803" s="504"/>
      <c r="AG1803" s="504"/>
      <c r="AH1803" s="504"/>
      <c r="AI1803" s="504"/>
      <c r="AJ1803" s="760"/>
      <c r="AK1803" s="760"/>
      <c r="AL1803" s="760"/>
      <c r="AM1803" s="760"/>
      <c r="AN1803" s="760"/>
      <c r="AO1803" s="760"/>
      <c r="AP1803" s="760"/>
      <c r="AQ1803" s="760"/>
      <c r="AR1803" s="760"/>
      <c r="AS1803" s="760"/>
      <c r="AT1803" s="760"/>
      <c r="AU1803" s="760"/>
      <c r="AV1803" s="760"/>
      <c r="AW1803" s="760"/>
      <c r="AX1803" s="760"/>
      <c r="AY1803" s="760"/>
    </row>
    <row r="1804" spans="2:51" ht="13.5" hidden="1" customHeight="1" outlineLevel="1" x14ac:dyDescent="0.3">
      <c r="B1804" s="169"/>
      <c r="C1804" s="732" t="s">
        <v>4758</v>
      </c>
      <c r="D1804" s="727"/>
      <c r="E1804" s="719"/>
      <c r="F1804" s="507" t="s">
        <v>4759</v>
      </c>
      <c r="G1804" s="504" t="s">
        <v>2961</v>
      </c>
      <c r="H1804" s="504" t="s">
        <v>2961</v>
      </c>
      <c r="I1804" s="504" t="s">
        <v>2961</v>
      </c>
      <c r="J1804" s="504" t="s">
        <v>2961</v>
      </c>
      <c r="K1804" s="504" t="s">
        <v>2961</v>
      </c>
      <c r="L1804" s="504" t="s">
        <v>2961</v>
      </c>
      <c r="M1804" s="504" t="s">
        <v>2961</v>
      </c>
      <c r="N1804" s="504" t="s">
        <v>2961</v>
      </c>
      <c r="O1804" s="504" t="s">
        <v>2961</v>
      </c>
      <c r="P1804" s="504" t="s">
        <v>2961</v>
      </c>
      <c r="Q1804" s="504" t="s">
        <v>2961</v>
      </c>
      <c r="R1804" s="504" t="s">
        <v>2961</v>
      </c>
      <c r="S1804" s="504" t="s">
        <v>2961</v>
      </c>
      <c r="T1804" s="504" t="s">
        <v>2961</v>
      </c>
      <c r="U1804" s="504" t="s">
        <v>2961</v>
      </c>
      <c r="V1804" s="504" t="s">
        <v>2961</v>
      </c>
      <c r="W1804" s="504" t="s">
        <v>2961</v>
      </c>
      <c r="X1804" s="504" t="s">
        <v>2961</v>
      </c>
      <c r="Y1804" s="504" t="s">
        <v>2961</v>
      </c>
      <c r="Z1804" s="504" t="s">
        <v>2961</v>
      </c>
      <c r="AA1804" s="504" t="s">
        <v>2961</v>
      </c>
      <c r="AB1804" s="504" t="s">
        <v>2961</v>
      </c>
      <c r="AC1804" s="504" t="s">
        <v>2961</v>
      </c>
      <c r="AD1804" s="504" t="s">
        <v>2961</v>
      </c>
      <c r="AE1804" s="504" t="s">
        <v>2961</v>
      </c>
      <c r="AF1804" s="504" t="s">
        <v>2961</v>
      </c>
      <c r="AG1804" s="504" t="s">
        <v>2961</v>
      </c>
      <c r="AH1804" s="504" t="s">
        <v>2961</v>
      </c>
      <c r="AI1804" s="504" t="s">
        <v>2961</v>
      </c>
      <c r="AJ1804" s="760"/>
      <c r="AK1804" s="760"/>
      <c r="AL1804" s="760"/>
      <c r="AM1804" s="760"/>
      <c r="AN1804" s="760"/>
      <c r="AO1804" s="760"/>
      <c r="AP1804" s="760"/>
      <c r="AQ1804" s="760"/>
      <c r="AR1804" s="760"/>
      <c r="AS1804" s="760"/>
      <c r="AT1804" s="760"/>
      <c r="AU1804" s="760"/>
      <c r="AV1804" s="760"/>
      <c r="AW1804" s="760"/>
      <c r="AX1804" s="760"/>
      <c r="AY1804" s="760"/>
    </row>
    <row r="1805" spans="2:51" ht="13.5" hidden="1" customHeight="1" outlineLevel="1" x14ac:dyDescent="0.3">
      <c r="B1805" s="169"/>
      <c r="C1805" s="732" t="s">
        <v>4760</v>
      </c>
      <c r="D1805" s="727"/>
      <c r="E1805" s="719"/>
      <c r="F1805" s="507" t="s">
        <v>4761</v>
      </c>
      <c r="G1805" s="504" t="s">
        <v>2961</v>
      </c>
      <c r="H1805" s="504" t="s">
        <v>2961</v>
      </c>
      <c r="I1805" s="504" t="s">
        <v>2961</v>
      </c>
      <c r="J1805" s="504" t="s">
        <v>2961</v>
      </c>
      <c r="K1805" s="504" t="s">
        <v>2961</v>
      </c>
      <c r="L1805" s="504" t="s">
        <v>2961</v>
      </c>
      <c r="M1805" s="504" t="s">
        <v>2961</v>
      </c>
      <c r="N1805" s="504" t="s">
        <v>2961</v>
      </c>
      <c r="O1805" s="504" t="s">
        <v>2961</v>
      </c>
      <c r="P1805" s="504" t="s">
        <v>2961</v>
      </c>
      <c r="Q1805" s="504" t="s">
        <v>2961</v>
      </c>
      <c r="R1805" s="504" t="s">
        <v>2961</v>
      </c>
      <c r="S1805" s="504" t="s">
        <v>2961</v>
      </c>
      <c r="T1805" s="504" t="s">
        <v>2961</v>
      </c>
      <c r="U1805" s="504" t="s">
        <v>2961</v>
      </c>
      <c r="V1805" s="504" t="s">
        <v>2961</v>
      </c>
      <c r="W1805" s="504" t="s">
        <v>2961</v>
      </c>
      <c r="X1805" s="504" t="s">
        <v>2961</v>
      </c>
      <c r="Y1805" s="504" t="s">
        <v>2961</v>
      </c>
      <c r="Z1805" s="504" t="s">
        <v>2961</v>
      </c>
      <c r="AA1805" s="504" t="s">
        <v>2961</v>
      </c>
      <c r="AB1805" s="504" t="s">
        <v>2961</v>
      </c>
      <c r="AC1805" s="504" t="s">
        <v>2961</v>
      </c>
      <c r="AD1805" s="504" t="s">
        <v>2961</v>
      </c>
      <c r="AE1805" s="504" t="s">
        <v>2961</v>
      </c>
      <c r="AF1805" s="504" t="s">
        <v>2961</v>
      </c>
      <c r="AG1805" s="504" t="s">
        <v>2961</v>
      </c>
      <c r="AH1805" s="504" t="s">
        <v>2961</v>
      </c>
      <c r="AI1805" s="504" t="s">
        <v>2961</v>
      </c>
      <c r="AJ1805" s="760"/>
      <c r="AK1805" s="760"/>
      <c r="AL1805" s="760"/>
      <c r="AM1805" s="760"/>
      <c r="AN1805" s="760"/>
      <c r="AO1805" s="760"/>
      <c r="AP1805" s="760"/>
      <c r="AQ1805" s="760"/>
      <c r="AR1805" s="760"/>
      <c r="AS1805" s="760"/>
      <c r="AT1805" s="760"/>
      <c r="AU1805" s="760"/>
      <c r="AV1805" s="760"/>
      <c r="AW1805" s="760"/>
      <c r="AX1805" s="760"/>
      <c r="AY1805" s="760"/>
    </row>
    <row r="1806" spans="2:51" ht="13.5" hidden="1" customHeight="1" outlineLevel="1" x14ac:dyDescent="0.3">
      <c r="B1806" s="169"/>
      <c r="C1806" s="732" t="s">
        <v>4762</v>
      </c>
      <c r="D1806" s="727"/>
      <c r="E1806" s="719"/>
      <c r="F1806" s="507" t="s">
        <v>4763</v>
      </c>
      <c r="G1806" s="504" t="s">
        <v>2961</v>
      </c>
      <c r="H1806" s="504" t="s">
        <v>2961</v>
      </c>
      <c r="I1806" s="504" t="s">
        <v>2961</v>
      </c>
      <c r="J1806" s="504" t="s">
        <v>2961</v>
      </c>
      <c r="K1806" s="504" t="s">
        <v>2961</v>
      </c>
      <c r="L1806" s="504" t="s">
        <v>2961</v>
      </c>
      <c r="M1806" s="504" t="s">
        <v>2961</v>
      </c>
      <c r="N1806" s="504" t="s">
        <v>2961</v>
      </c>
      <c r="O1806" s="504" t="s">
        <v>2961</v>
      </c>
      <c r="P1806" s="504" t="s">
        <v>2961</v>
      </c>
      <c r="Q1806" s="504" t="s">
        <v>2961</v>
      </c>
      <c r="R1806" s="504" t="s">
        <v>2961</v>
      </c>
      <c r="S1806" s="504" t="s">
        <v>2961</v>
      </c>
      <c r="T1806" s="504" t="s">
        <v>2961</v>
      </c>
      <c r="U1806" s="504" t="s">
        <v>2961</v>
      </c>
      <c r="V1806" s="504" t="s">
        <v>2961</v>
      </c>
      <c r="W1806" s="504" t="s">
        <v>2961</v>
      </c>
      <c r="X1806" s="504" t="s">
        <v>2961</v>
      </c>
      <c r="Y1806" s="504" t="s">
        <v>2961</v>
      </c>
      <c r="Z1806" s="504" t="s">
        <v>2961</v>
      </c>
      <c r="AA1806" s="504" t="s">
        <v>2961</v>
      </c>
      <c r="AB1806" s="504" t="s">
        <v>2961</v>
      </c>
      <c r="AC1806" s="504" t="s">
        <v>2961</v>
      </c>
      <c r="AD1806" s="504" t="s">
        <v>2961</v>
      </c>
      <c r="AE1806" s="504" t="s">
        <v>2961</v>
      </c>
      <c r="AF1806" s="504" t="s">
        <v>2961</v>
      </c>
      <c r="AG1806" s="504" t="s">
        <v>2961</v>
      </c>
      <c r="AH1806" s="504" t="s">
        <v>2961</v>
      </c>
      <c r="AI1806" s="504" t="s">
        <v>2961</v>
      </c>
      <c r="AJ1806" s="760"/>
      <c r="AK1806" s="760"/>
      <c r="AL1806" s="760"/>
      <c r="AM1806" s="760"/>
      <c r="AN1806" s="760"/>
      <c r="AO1806" s="760"/>
      <c r="AP1806" s="760"/>
      <c r="AQ1806" s="760"/>
      <c r="AR1806" s="760"/>
      <c r="AS1806" s="760"/>
      <c r="AT1806" s="760"/>
      <c r="AU1806" s="760"/>
      <c r="AV1806" s="760"/>
      <c r="AW1806" s="760"/>
      <c r="AX1806" s="760"/>
      <c r="AY1806" s="760"/>
    </row>
    <row r="1807" spans="2:51" ht="13.5" hidden="1" customHeight="1" outlineLevel="1" x14ac:dyDescent="0.3">
      <c r="B1807" s="169"/>
      <c r="C1807" s="732" t="s">
        <v>4764</v>
      </c>
      <c r="D1807" s="727"/>
      <c r="E1807" s="719"/>
      <c r="F1807" s="507" t="s">
        <v>4765</v>
      </c>
      <c r="G1807" s="504" t="s">
        <v>2961</v>
      </c>
      <c r="H1807" s="504" t="s">
        <v>2961</v>
      </c>
      <c r="I1807" s="504" t="s">
        <v>2961</v>
      </c>
      <c r="J1807" s="504" t="s">
        <v>2961</v>
      </c>
      <c r="K1807" s="504" t="s">
        <v>2961</v>
      </c>
      <c r="L1807" s="504" t="s">
        <v>2961</v>
      </c>
      <c r="M1807" s="504" t="s">
        <v>2961</v>
      </c>
      <c r="N1807" s="504" t="s">
        <v>2961</v>
      </c>
      <c r="O1807" s="504" t="s">
        <v>2961</v>
      </c>
      <c r="P1807" s="504" t="s">
        <v>2961</v>
      </c>
      <c r="Q1807" s="504" t="s">
        <v>2961</v>
      </c>
      <c r="R1807" s="504" t="s">
        <v>2961</v>
      </c>
      <c r="S1807" s="504" t="s">
        <v>2961</v>
      </c>
      <c r="T1807" s="504" t="s">
        <v>2961</v>
      </c>
      <c r="U1807" s="504" t="s">
        <v>2961</v>
      </c>
      <c r="V1807" s="504" t="s">
        <v>2961</v>
      </c>
      <c r="W1807" s="504" t="s">
        <v>2961</v>
      </c>
      <c r="X1807" s="504" t="s">
        <v>2961</v>
      </c>
      <c r="Y1807" s="504" t="s">
        <v>2961</v>
      </c>
      <c r="Z1807" s="504" t="s">
        <v>2961</v>
      </c>
      <c r="AA1807" s="504" t="s">
        <v>2961</v>
      </c>
      <c r="AB1807" s="504" t="s">
        <v>2961</v>
      </c>
      <c r="AC1807" s="504" t="s">
        <v>2961</v>
      </c>
      <c r="AD1807" s="504" t="s">
        <v>2961</v>
      </c>
      <c r="AE1807" s="504" t="s">
        <v>2961</v>
      </c>
      <c r="AF1807" s="504" t="s">
        <v>2961</v>
      </c>
      <c r="AG1807" s="504" t="s">
        <v>2961</v>
      </c>
      <c r="AH1807" s="504" t="s">
        <v>2961</v>
      </c>
      <c r="AI1807" s="504" t="s">
        <v>2961</v>
      </c>
      <c r="AJ1807" s="760"/>
      <c r="AK1807" s="760"/>
      <c r="AL1807" s="760"/>
      <c r="AM1807" s="760"/>
      <c r="AN1807" s="760"/>
      <c r="AO1807" s="760"/>
      <c r="AP1807" s="760"/>
      <c r="AQ1807" s="760"/>
      <c r="AR1807" s="760"/>
      <c r="AS1807" s="760"/>
      <c r="AT1807" s="760"/>
      <c r="AU1807" s="760"/>
      <c r="AV1807" s="760"/>
      <c r="AW1807" s="760"/>
      <c r="AX1807" s="760"/>
      <c r="AY1807" s="760"/>
    </row>
    <row r="1808" spans="2:51" ht="13.5" hidden="1" customHeight="1" outlineLevel="1" x14ac:dyDescent="0.3">
      <c r="B1808" s="169"/>
      <c r="C1808" s="732"/>
      <c r="D1808" s="727"/>
      <c r="E1808" s="719"/>
      <c r="F1808" s="507"/>
      <c r="G1808" s="504" t="s">
        <v>178</v>
      </c>
      <c r="H1808" s="504" t="s">
        <v>178</v>
      </c>
      <c r="I1808" s="504" t="s">
        <v>178</v>
      </c>
      <c r="J1808" s="504" t="s">
        <v>178</v>
      </c>
      <c r="K1808" s="504" t="s">
        <v>178</v>
      </c>
      <c r="L1808" s="504" t="s">
        <v>178</v>
      </c>
      <c r="M1808" s="504" t="s">
        <v>178</v>
      </c>
      <c r="N1808" s="504" t="s">
        <v>178</v>
      </c>
      <c r="O1808" s="504" t="s">
        <v>178</v>
      </c>
      <c r="P1808" s="504" t="s">
        <v>178</v>
      </c>
      <c r="Q1808" s="504" t="s">
        <v>178</v>
      </c>
      <c r="R1808" s="504" t="s">
        <v>178</v>
      </c>
      <c r="S1808" s="504" t="s">
        <v>178</v>
      </c>
      <c r="T1808" s="504" t="s">
        <v>178</v>
      </c>
      <c r="U1808" s="504" t="s">
        <v>178</v>
      </c>
      <c r="V1808" s="504" t="s">
        <v>178</v>
      </c>
      <c r="W1808" s="504" t="s">
        <v>178</v>
      </c>
      <c r="X1808" s="504" t="s">
        <v>178</v>
      </c>
      <c r="Y1808" s="504" t="s">
        <v>178</v>
      </c>
      <c r="Z1808" s="504" t="s">
        <v>178</v>
      </c>
      <c r="AA1808" s="504" t="s">
        <v>178</v>
      </c>
      <c r="AB1808" s="504" t="s">
        <v>178</v>
      </c>
      <c r="AC1808" s="504" t="s">
        <v>178</v>
      </c>
      <c r="AD1808" s="504" t="s">
        <v>178</v>
      </c>
      <c r="AE1808" s="504" t="s">
        <v>178</v>
      </c>
      <c r="AF1808" s="504" t="s">
        <v>178</v>
      </c>
      <c r="AG1808" s="504" t="s">
        <v>178</v>
      </c>
      <c r="AH1808" s="504" t="s">
        <v>178</v>
      </c>
      <c r="AI1808" s="504" t="s">
        <v>178</v>
      </c>
      <c r="AJ1808" s="760"/>
      <c r="AK1808" s="760"/>
      <c r="AL1808" s="760"/>
      <c r="AM1808" s="760"/>
      <c r="AN1808" s="760"/>
      <c r="AO1808" s="760"/>
      <c r="AP1808" s="760"/>
      <c r="AQ1808" s="760"/>
      <c r="AR1808" s="760"/>
      <c r="AS1808" s="760"/>
      <c r="AT1808" s="760"/>
      <c r="AU1808" s="760"/>
      <c r="AV1808" s="760"/>
      <c r="AW1808" s="760"/>
      <c r="AX1808" s="760"/>
      <c r="AY1808" s="760"/>
    </row>
    <row r="1809" spans="2:51" ht="13.5" hidden="1" customHeight="1" outlineLevel="1" x14ac:dyDescent="0.3">
      <c r="B1809" s="169"/>
      <c r="C1809" s="732" t="s">
        <v>4766</v>
      </c>
      <c r="D1809" s="727"/>
      <c r="E1809" s="719"/>
      <c r="F1809" s="507" t="s">
        <v>4767</v>
      </c>
      <c r="G1809" s="504" t="s">
        <v>2961</v>
      </c>
      <c r="H1809" s="504" t="s">
        <v>2961</v>
      </c>
      <c r="I1809" s="504" t="s">
        <v>2961</v>
      </c>
      <c r="J1809" s="504" t="s">
        <v>2961</v>
      </c>
      <c r="K1809" s="504" t="s">
        <v>2961</v>
      </c>
      <c r="L1809" s="504" t="s">
        <v>2961</v>
      </c>
      <c r="M1809" s="504" t="s">
        <v>2961</v>
      </c>
      <c r="N1809" s="504" t="s">
        <v>2961</v>
      </c>
      <c r="O1809" s="504" t="s">
        <v>2961</v>
      </c>
      <c r="P1809" s="504" t="s">
        <v>2961</v>
      </c>
      <c r="Q1809" s="504" t="s">
        <v>2961</v>
      </c>
      <c r="R1809" s="504" t="s">
        <v>2961</v>
      </c>
      <c r="S1809" s="504" t="s">
        <v>2961</v>
      </c>
      <c r="T1809" s="504" t="s">
        <v>2961</v>
      </c>
      <c r="U1809" s="504" t="s">
        <v>2961</v>
      </c>
      <c r="V1809" s="504" t="s">
        <v>2961</v>
      </c>
      <c r="W1809" s="504" t="s">
        <v>2961</v>
      </c>
      <c r="X1809" s="504" t="s">
        <v>2961</v>
      </c>
      <c r="Y1809" s="504" t="s">
        <v>2961</v>
      </c>
      <c r="Z1809" s="504" t="s">
        <v>2961</v>
      </c>
      <c r="AA1809" s="504" t="s">
        <v>2961</v>
      </c>
      <c r="AB1809" s="504" t="s">
        <v>2961</v>
      </c>
      <c r="AC1809" s="504" t="s">
        <v>2961</v>
      </c>
      <c r="AD1809" s="504" t="s">
        <v>2961</v>
      </c>
      <c r="AE1809" s="504" t="s">
        <v>2961</v>
      </c>
      <c r="AF1809" s="504" t="s">
        <v>2961</v>
      </c>
      <c r="AG1809" s="504" t="s">
        <v>2961</v>
      </c>
      <c r="AH1809" s="504" t="s">
        <v>2961</v>
      </c>
      <c r="AI1809" s="504" t="s">
        <v>2961</v>
      </c>
      <c r="AJ1809" s="760"/>
      <c r="AK1809" s="760"/>
      <c r="AL1809" s="760"/>
      <c r="AM1809" s="760"/>
      <c r="AN1809" s="760"/>
      <c r="AO1809" s="760"/>
      <c r="AP1809" s="760"/>
      <c r="AQ1809" s="760"/>
      <c r="AR1809" s="760"/>
      <c r="AS1809" s="760"/>
      <c r="AT1809" s="760"/>
      <c r="AU1809" s="760"/>
      <c r="AV1809" s="760"/>
      <c r="AW1809" s="760"/>
      <c r="AX1809" s="760"/>
      <c r="AY1809" s="760"/>
    </row>
    <row r="1810" spans="2:51" ht="13.5" hidden="1" customHeight="1" outlineLevel="1" x14ac:dyDescent="0.3">
      <c r="B1810" s="169"/>
      <c r="C1810" s="732" t="s">
        <v>4768</v>
      </c>
      <c r="D1810" s="727"/>
      <c r="E1810" s="719"/>
      <c r="F1810" s="507" t="s">
        <v>4769</v>
      </c>
      <c r="G1810" s="504" t="s">
        <v>2961</v>
      </c>
      <c r="H1810" s="504" t="s">
        <v>2961</v>
      </c>
      <c r="I1810" s="504" t="s">
        <v>2961</v>
      </c>
      <c r="J1810" s="504" t="s">
        <v>2961</v>
      </c>
      <c r="K1810" s="504" t="s">
        <v>2961</v>
      </c>
      <c r="L1810" s="504" t="s">
        <v>2961</v>
      </c>
      <c r="M1810" s="504" t="s">
        <v>2961</v>
      </c>
      <c r="N1810" s="504" t="s">
        <v>2961</v>
      </c>
      <c r="O1810" s="504" t="s">
        <v>2961</v>
      </c>
      <c r="P1810" s="504" t="s">
        <v>2961</v>
      </c>
      <c r="Q1810" s="504" t="s">
        <v>2961</v>
      </c>
      <c r="R1810" s="504" t="s">
        <v>2961</v>
      </c>
      <c r="S1810" s="504" t="s">
        <v>2961</v>
      </c>
      <c r="T1810" s="504" t="s">
        <v>2961</v>
      </c>
      <c r="U1810" s="504" t="s">
        <v>2961</v>
      </c>
      <c r="V1810" s="504" t="s">
        <v>2961</v>
      </c>
      <c r="W1810" s="504" t="s">
        <v>2961</v>
      </c>
      <c r="X1810" s="504" t="s">
        <v>2961</v>
      </c>
      <c r="Y1810" s="504" t="s">
        <v>2961</v>
      </c>
      <c r="Z1810" s="504" t="s">
        <v>2961</v>
      </c>
      <c r="AA1810" s="504" t="s">
        <v>2961</v>
      </c>
      <c r="AB1810" s="504" t="s">
        <v>2961</v>
      </c>
      <c r="AC1810" s="504" t="s">
        <v>2961</v>
      </c>
      <c r="AD1810" s="504" t="s">
        <v>2961</v>
      </c>
      <c r="AE1810" s="504" t="s">
        <v>2961</v>
      </c>
      <c r="AF1810" s="504" t="s">
        <v>2961</v>
      </c>
      <c r="AG1810" s="504" t="s">
        <v>2961</v>
      </c>
      <c r="AH1810" s="504" t="s">
        <v>2961</v>
      </c>
      <c r="AI1810" s="504" t="s">
        <v>2961</v>
      </c>
      <c r="AJ1810" s="760"/>
      <c r="AK1810" s="760"/>
      <c r="AL1810" s="760"/>
      <c r="AM1810" s="760"/>
      <c r="AN1810" s="760"/>
      <c r="AO1810" s="760"/>
      <c r="AP1810" s="760"/>
      <c r="AQ1810" s="760"/>
      <c r="AR1810" s="760"/>
      <c r="AS1810" s="760"/>
      <c r="AT1810" s="760"/>
      <c r="AU1810" s="760"/>
      <c r="AV1810" s="760"/>
      <c r="AW1810" s="760"/>
      <c r="AX1810" s="760"/>
      <c r="AY1810" s="760"/>
    </row>
    <row r="1811" spans="2:51" ht="13.5" hidden="1" customHeight="1" outlineLevel="1" x14ac:dyDescent="0.3">
      <c r="B1811" s="169"/>
      <c r="C1811" s="732" t="s">
        <v>4770</v>
      </c>
      <c r="D1811" s="727"/>
      <c r="E1811" s="719"/>
      <c r="F1811" s="507" t="s">
        <v>4771</v>
      </c>
      <c r="G1811" s="504" t="s">
        <v>2961</v>
      </c>
      <c r="H1811" s="504" t="s">
        <v>2961</v>
      </c>
      <c r="I1811" s="504" t="s">
        <v>2961</v>
      </c>
      <c r="J1811" s="504" t="s">
        <v>2961</v>
      </c>
      <c r="K1811" s="504" t="s">
        <v>2961</v>
      </c>
      <c r="L1811" s="504" t="s">
        <v>2961</v>
      </c>
      <c r="M1811" s="504" t="s">
        <v>2961</v>
      </c>
      <c r="N1811" s="504" t="s">
        <v>2961</v>
      </c>
      <c r="O1811" s="504" t="s">
        <v>2961</v>
      </c>
      <c r="P1811" s="504" t="s">
        <v>2961</v>
      </c>
      <c r="Q1811" s="504" t="s">
        <v>2961</v>
      </c>
      <c r="R1811" s="504" t="s">
        <v>2961</v>
      </c>
      <c r="S1811" s="504" t="s">
        <v>2961</v>
      </c>
      <c r="T1811" s="504" t="s">
        <v>2961</v>
      </c>
      <c r="U1811" s="504" t="s">
        <v>2961</v>
      </c>
      <c r="V1811" s="504" t="s">
        <v>2961</v>
      </c>
      <c r="W1811" s="504" t="s">
        <v>2961</v>
      </c>
      <c r="X1811" s="504" t="s">
        <v>2961</v>
      </c>
      <c r="Y1811" s="504" t="s">
        <v>2961</v>
      </c>
      <c r="Z1811" s="504" t="s">
        <v>2961</v>
      </c>
      <c r="AA1811" s="504" t="s">
        <v>2961</v>
      </c>
      <c r="AB1811" s="504" t="s">
        <v>2961</v>
      </c>
      <c r="AC1811" s="504" t="s">
        <v>2961</v>
      </c>
      <c r="AD1811" s="504" t="s">
        <v>2961</v>
      </c>
      <c r="AE1811" s="504" t="s">
        <v>2961</v>
      </c>
      <c r="AF1811" s="504" t="s">
        <v>2961</v>
      </c>
      <c r="AG1811" s="504" t="s">
        <v>2961</v>
      </c>
      <c r="AH1811" s="504" t="s">
        <v>2961</v>
      </c>
      <c r="AI1811" s="504" t="s">
        <v>2961</v>
      </c>
      <c r="AJ1811" s="760"/>
      <c r="AK1811" s="760"/>
      <c r="AL1811" s="760"/>
      <c r="AM1811" s="760"/>
      <c r="AN1811" s="760"/>
      <c r="AO1811" s="760"/>
      <c r="AP1811" s="760"/>
      <c r="AQ1811" s="760"/>
      <c r="AR1811" s="760"/>
      <c r="AS1811" s="760"/>
      <c r="AT1811" s="760"/>
      <c r="AU1811" s="760"/>
      <c r="AV1811" s="760"/>
      <c r="AW1811" s="760"/>
      <c r="AX1811" s="760"/>
      <c r="AY1811" s="760"/>
    </row>
    <row r="1812" spans="2:51" ht="13.5" hidden="1" customHeight="1" outlineLevel="1" x14ac:dyDescent="0.3">
      <c r="B1812" s="169"/>
      <c r="C1812" s="732" t="s">
        <v>4772</v>
      </c>
      <c r="D1812" s="727"/>
      <c r="E1812" s="719"/>
      <c r="F1812" s="507" t="s">
        <v>4773</v>
      </c>
      <c r="G1812" s="504" t="s">
        <v>2961</v>
      </c>
      <c r="H1812" s="504" t="s">
        <v>2961</v>
      </c>
      <c r="I1812" s="504" t="s">
        <v>2961</v>
      </c>
      <c r="J1812" s="504" t="s">
        <v>2961</v>
      </c>
      <c r="K1812" s="504" t="s">
        <v>2961</v>
      </c>
      <c r="L1812" s="504" t="s">
        <v>2961</v>
      </c>
      <c r="M1812" s="504" t="s">
        <v>2961</v>
      </c>
      <c r="N1812" s="504" t="s">
        <v>2961</v>
      </c>
      <c r="O1812" s="504" t="s">
        <v>2961</v>
      </c>
      <c r="P1812" s="504" t="s">
        <v>2961</v>
      </c>
      <c r="Q1812" s="504" t="s">
        <v>2961</v>
      </c>
      <c r="R1812" s="504" t="s">
        <v>2961</v>
      </c>
      <c r="S1812" s="504" t="s">
        <v>2961</v>
      </c>
      <c r="T1812" s="504" t="s">
        <v>2961</v>
      </c>
      <c r="U1812" s="504" t="s">
        <v>2961</v>
      </c>
      <c r="V1812" s="504" t="s">
        <v>2961</v>
      </c>
      <c r="W1812" s="504" t="s">
        <v>2961</v>
      </c>
      <c r="X1812" s="504" t="s">
        <v>2961</v>
      </c>
      <c r="Y1812" s="504" t="s">
        <v>2961</v>
      </c>
      <c r="Z1812" s="504" t="s">
        <v>2961</v>
      </c>
      <c r="AA1812" s="504" t="s">
        <v>2961</v>
      </c>
      <c r="AB1812" s="504" t="s">
        <v>2961</v>
      </c>
      <c r="AC1812" s="504" t="s">
        <v>2961</v>
      </c>
      <c r="AD1812" s="504" t="s">
        <v>2961</v>
      </c>
      <c r="AE1812" s="504" t="s">
        <v>2961</v>
      </c>
      <c r="AF1812" s="504" t="s">
        <v>2961</v>
      </c>
      <c r="AG1812" s="504" t="s">
        <v>2961</v>
      </c>
      <c r="AH1812" s="504" t="s">
        <v>2961</v>
      </c>
      <c r="AI1812" s="504" t="s">
        <v>2961</v>
      </c>
      <c r="AJ1812" s="760"/>
      <c r="AK1812" s="760"/>
      <c r="AL1812" s="760"/>
      <c r="AM1812" s="760"/>
      <c r="AN1812" s="760"/>
      <c r="AO1812" s="760"/>
      <c r="AP1812" s="760"/>
      <c r="AQ1812" s="760"/>
      <c r="AR1812" s="760"/>
      <c r="AS1812" s="760"/>
      <c r="AT1812" s="760"/>
      <c r="AU1812" s="760"/>
      <c r="AV1812" s="760"/>
      <c r="AW1812" s="760"/>
      <c r="AX1812" s="760"/>
      <c r="AY1812" s="760"/>
    </row>
    <row r="1813" spans="2:51" ht="13.5" hidden="1" customHeight="1" outlineLevel="1" x14ac:dyDescent="0.3">
      <c r="B1813" s="169"/>
      <c r="C1813" s="732"/>
      <c r="D1813" s="727"/>
      <c r="E1813" s="719"/>
      <c r="F1813" s="507"/>
      <c r="G1813" s="504" t="s">
        <v>178</v>
      </c>
      <c r="H1813" s="504" t="s">
        <v>178</v>
      </c>
      <c r="I1813" s="504" t="s">
        <v>178</v>
      </c>
      <c r="J1813" s="504" t="s">
        <v>178</v>
      </c>
      <c r="K1813" s="504" t="s">
        <v>178</v>
      </c>
      <c r="L1813" s="504" t="s">
        <v>178</v>
      </c>
      <c r="M1813" s="504" t="s">
        <v>178</v>
      </c>
      <c r="N1813" s="504" t="s">
        <v>178</v>
      </c>
      <c r="O1813" s="504" t="s">
        <v>178</v>
      </c>
      <c r="P1813" s="504" t="s">
        <v>178</v>
      </c>
      <c r="Q1813" s="504" t="s">
        <v>178</v>
      </c>
      <c r="R1813" s="504" t="s">
        <v>178</v>
      </c>
      <c r="S1813" s="504" t="s">
        <v>178</v>
      </c>
      <c r="T1813" s="504" t="s">
        <v>178</v>
      </c>
      <c r="U1813" s="504" t="s">
        <v>178</v>
      </c>
      <c r="V1813" s="504" t="s">
        <v>178</v>
      </c>
      <c r="W1813" s="504" t="s">
        <v>178</v>
      </c>
      <c r="X1813" s="504" t="s">
        <v>178</v>
      </c>
      <c r="Y1813" s="504" t="s">
        <v>178</v>
      </c>
      <c r="Z1813" s="504" t="s">
        <v>178</v>
      </c>
      <c r="AA1813" s="504" t="s">
        <v>178</v>
      </c>
      <c r="AB1813" s="504" t="s">
        <v>178</v>
      </c>
      <c r="AC1813" s="504" t="s">
        <v>178</v>
      </c>
      <c r="AD1813" s="504" t="s">
        <v>178</v>
      </c>
      <c r="AE1813" s="504" t="s">
        <v>178</v>
      </c>
      <c r="AF1813" s="504" t="s">
        <v>178</v>
      </c>
      <c r="AG1813" s="504" t="s">
        <v>178</v>
      </c>
      <c r="AH1813" s="504" t="s">
        <v>178</v>
      </c>
      <c r="AI1813" s="504" t="s">
        <v>178</v>
      </c>
      <c r="AJ1813" s="760"/>
      <c r="AK1813" s="760"/>
      <c r="AL1813" s="760"/>
      <c r="AM1813" s="760"/>
      <c r="AN1813" s="760"/>
      <c r="AO1813" s="760"/>
      <c r="AP1813" s="760"/>
      <c r="AQ1813" s="760"/>
      <c r="AR1813" s="760"/>
      <c r="AS1813" s="760"/>
      <c r="AT1813" s="760"/>
      <c r="AU1813" s="760"/>
      <c r="AV1813" s="760"/>
      <c r="AW1813" s="760"/>
      <c r="AX1813" s="760"/>
      <c r="AY1813" s="760"/>
    </row>
    <row r="1814" spans="2:51" ht="13.5" hidden="1" customHeight="1" outlineLevel="1" x14ac:dyDescent="0.3">
      <c r="B1814" s="169"/>
      <c r="C1814" s="732" t="s">
        <v>4774</v>
      </c>
      <c r="D1814" s="727"/>
      <c r="E1814" s="719"/>
      <c r="F1814" s="507" t="s">
        <v>4775</v>
      </c>
      <c r="G1814" s="504" t="s">
        <v>2961</v>
      </c>
      <c r="H1814" s="504" t="s">
        <v>2961</v>
      </c>
      <c r="I1814" s="504" t="s">
        <v>2961</v>
      </c>
      <c r="J1814" s="504" t="s">
        <v>2961</v>
      </c>
      <c r="K1814" s="504" t="s">
        <v>2961</v>
      </c>
      <c r="L1814" s="504" t="s">
        <v>2961</v>
      </c>
      <c r="M1814" s="504" t="s">
        <v>2961</v>
      </c>
      <c r="N1814" s="504" t="s">
        <v>2961</v>
      </c>
      <c r="O1814" s="504" t="s">
        <v>2961</v>
      </c>
      <c r="P1814" s="504" t="s">
        <v>2961</v>
      </c>
      <c r="Q1814" s="504" t="s">
        <v>2961</v>
      </c>
      <c r="R1814" s="504" t="s">
        <v>2961</v>
      </c>
      <c r="S1814" s="504" t="s">
        <v>2961</v>
      </c>
      <c r="T1814" s="504" t="s">
        <v>2961</v>
      </c>
      <c r="U1814" s="504" t="s">
        <v>2961</v>
      </c>
      <c r="V1814" s="504" t="s">
        <v>2961</v>
      </c>
      <c r="W1814" s="504" t="s">
        <v>2961</v>
      </c>
      <c r="X1814" s="504" t="s">
        <v>2961</v>
      </c>
      <c r="Y1814" s="504" t="s">
        <v>2961</v>
      </c>
      <c r="Z1814" s="504" t="s">
        <v>2961</v>
      </c>
      <c r="AA1814" s="504" t="s">
        <v>2961</v>
      </c>
      <c r="AB1814" s="504" t="s">
        <v>2961</v>
      </c>
      <c r="AC1814" s="504" t="s">
        <v>2961</v>
      </c>
      <c r="AD1814" s="504" t="s">
        <v>2961</v>
      </c>
      <c r="AE1814" s="504" t="s">
        <v>2961</v>
      </c>
      <c r="AF1814" s="504" t="s">
        <v>2961</v>
      </c>
      <c r="AG1814" s="504" t="s">
        <v>2961</v>
      </c>
      <c r="AH1814" s="504" t="s">
        <v>2961</v>
      </c>
      <c r="AI1814" s="504" t="s">
        <v>2961</v>
      </c>
      <c r="AJ1814" s="760"/>
      <c r="AK1814" s="760"/>
      <c r="AL1814" s="760"/>
      <c r="AM1814" s="760"/>
      <c r="AN1814" s="760"/>
      <c r="AO1814" s="760"/>
      <c r="AP1814" s="760"/>
      <c r="AQ1814" s="760"/>
      <c r="AR1814" s="760"/>
      <c r="AS1814" s="760"/>
      <c r="AT1814" s="760"/>
      <c r="AU1814" s="760"/>
      <c r="AV1814" s="760"/>
      <c r="AW1814" s="760"/>
      <c r="AX1814" s="760"/>
      <c r="AY1814" s="760"/>
    </row>
    <row r="1815" spans="2:51" ht="13.5" hidden="1" customHeight="1" outlineLevel="1" x14ac:dyDescent="0.3">
      <c r="B1815" s="169"/>
      <c r="C1815" s="732" t="s">
        <v>4776</v>
      </c>
      <c r="D1815" s="727"/>
      <c r="E1815" s="719"/>
      <c r="F1815" s="507" t="s">
        <v>4777</v>
      </c>
      <c r="G1815" s="504" t="s">
        <v>2961</v>
      </c>
      <c r="H1815" s="504" t="s">
        <v>2961</v>
      </c>
      <c r="I1815" s="504" t="s">
        <v>2961</v>
      </c>
      <c r="J1815" s="504" t="s">
        <v>2961</v>
      </c>
      <c r="K1815" s="504" t="s">
        <v>2961</v>
      </c>
      <c r="L1815" s="504" t="s">
        <v>2961</v>
      </c>
      <c r="M1815" s="504" t="s">
        <v>2961</v>
      </c>
      <c r="N1815" s="504" t="s">
        <v>2961</v>
      </c>
      <c r="O1815" s="504" t="s">
        <v>2961</v>
      </c>
      <c r="P1815" s="504" t="s">
        <v>2961</v>
      </c>
      <c r="Q1815" s="504" t="s">
        <v>2961</v>
      </c>
      <c r="R1815" s="504" t="s">
        <v>2961</v>
      </c>
      <c r="S1815" s="504" t="s">
        <v>2961</v>
      </c>
      <c r="T1815" s="504" t="s">
        <v>2961</v>
      </c>
      <c r="U1815" s="504" t="s">
        <v>2961</v>
      </c>
      <c r="V1815" s="504" t="s">
        <v>2961</v>
      </c>
      <c r="W1815" s="504" t="s">
        <v>2961</v>
      </c>
      <c r="X1815" s="504" t="s">
        <v>2961</v>
      </c>
      <c r="Y1815" s="504" t="s">
        <v>2961</v>
      </c>
      <c r="Z1815" s="504" t="s">
        <v>2961</v>
      </c>
      <c r="AA1815" s="504" t="s">
        <v>2961</v>
      </c>
      <c r="AB1815" s="504" t="s">
        <v>2961</v>
      </c>
      <c r="AC1815" s="504" t="s">
        <v>2961</v>
      </c>
      <c r="AD1815" s="504" t="s">
        <v>2961</v>
      </c>
      <c r="AE1815" s="504" t="s">
        <v>2961</v>
      </c>
      <c r="AF1815" s="504" t="s">
        <v>2961</v>
      </c>
      <c r="AG1815" s="504" t="s">
        <v>2961</v>
      </c>
      <c r="AH1815" s="504" t="s">
        <v>2961</v>
      </c>
      <c r="AI1815" s="504" t="s">
        <v>2961</v>
      </c>
      <c r="AJ1815" s="760"/>
      <c r="AK1815" s="760"/>
      <c r="AL1815" s="760"/>
      <c r="AM1815" s="760"/>
      <c r="AN1815" s="760"/>
      <c r="AO1815" s="760"/>
      <c r="AP1815" s="760"/>
      <c r="AQ1815" s="760"/>
      <c r="AR1815" s="760"/>
      <c r="AS1815" s="760"/>
      <c r="AT1815" s="760"/>
      <c r="AU1815" s="760"/>
      <c r="AV1815" s="760"/>
      <c r="AW1815" s="760"/>
      <c r="AX1815" s="760"/>
      <c r="AY1815" s="760"/>
    </row>
    <row r="1816" spans="2:51" ht="13.5" hidden="1" customHeight="1" outlineLevel="1" x14ac:dyDescent="0.3">
      <c r="B1816" s="169"/>
      <c r="C1816" s="732" t="s">
        <v>4778</v>
      </c>
      <c r="D1816" s="727"/>
      <c r="E1816" s="719"/>
      <c r="F1816" s="507" t="s">
        <v>4779</v>
      </c>
      <c r="G1816" s="504" t="s">
        <v>2961</v>
      </c>
      <c r="H1816" s="504" t="s">
        <v>2961</v>
      </c>
      <c r="I1816" s="504" t="s">
        <v>2961</v>
      </c>
      <c r="J1816" s="504" t="s">
        <v>2961</v>
      </c>
      <c r="K1816" s="504" t="s">
        <v>2961</v>
      </c>
      <c r="L1816" s="504" t="s">
        <v>2961</v>
      </c>
      <c r="M1816" s="504" t="s">
        <v>2961</v>
      </c>
      <c r="N1816" s="504" t="s">
        <v>2961</v>
      </c>
      <c r="O1816" s="504" t="s">
        <v>2961</v>
      </c>
      <c r="P1816" s="504" t="s">
        <v>2961</v>
      </c>
      <c r="Q1816" s="504" t="s">
        <v>2961</v>
      </c>
      <c r="R1816" s="504" t="s">
        <v>2961</v>
      </c>
      <c r="S1816" s="504" t="s">
        <v>2961</v>
      </c>
      <c r="T1816" s="504" t="s">
        <v>2961</v>
      </c>
      <c r="U1816" s="504" t="s">
        <v>2961</v>
      </c>
      <c r="V1816" s="504" t="s">
        <v>2961</v>
      </c>
      <c r="W1816" s="504" t="s">
        <v>2961</v>
      </c>
      <c r="X1816" s="504" t="s">
        <v>2961</v>
      </c>
      <c r="Y1816" s="504" t="s">
        <v>2961</v>
      </c>
      <c r="Z1816" s="504" t="s">
        <v>2961</v>
      </c>
      <c r="AA1816" s="504" t="s">
        <v>2961</v>
      </c>
      <c r="AB1816" s="504" t="s">
        <v>2961</v>
      </c>
      <c r="AC1816" s="504" t="s">
        <v>2961</v>
      </c>
      <c r="AD1816" s="504" t="s">
        <v>2961</v>
      </c>
      <c r="AE1816" s="504" t="s">
        <v>2961</v>
      </c>
      <c r="AF1816" s="504" t="s">
        <v>2961</v>
      </c>
      <c r="AG1816" s="504" t="s">
        <v>2961</v>
      </c>
      <c r="AH1816" s="504" t="s">
        <v>2961</v>
      </c>
      <c r="AI1816" s="504" t="s">
        <v>2961</v>
      </c>
      <c r="AJ1816" s="760"/>
      <c r="AK1816" s="760"/>
      <c r="AL1816" s="760"/>
      <c r="AM1816" s="760"/>
      <c r="AN1816" s="760"/>
      <c r="AO1816" s="760"/>
      <c r="AP1816" s="760"/>
      <c r="AQ1816" s="760"/>
      <c r="AR1816" s="760"/>
      <c r="AS1816" s="760"/>
      <c r="AT1816" s="760"/>
      <c r="AU1816" s="760"/>
      <c r="AV1816" s="760"/>
      <c r="AW1816" s="760"/>
      <c r="AX1816" s="760"/>
      <c r="AY1816" s="760"/>
    </row>
    <row r="1817" spans="2:51" ht="13.5" hidden="1" customHeight="1" outlineLevel="1" x14ac:dyDescent="0.3">
      <c r="B1817" s="169"/>
      <c r="C1817" s="732" t="s">
        <v>4780</v>
      </c>
      <c r="D1817" s="727"/>
      <c r="E1817" s="719"/>
      <c r="F1817" s="507" t="s">
        <v>4781</v>
      </c>
      <c r="G1817" s="504" t="s">
        <v>2961</v>
      </c>
      <c r="H1817" s="504" t="s">
        <v>2961</v>
      </c>
      <c r="I1817" s="504" t="s">
        <v>2961</v>
      </c>
      <c r="J1817" s="504" t="s">
        <v>2961</v>
      </c>
      <c r="K1817" s="504" t="s">
        <v>2961</v>
      </c>
      <c r="L1817" s="504" t="s">
        <v>2961</v>
      </c>
      <c r="M1817" s="504" t="s">
        <v>2961</v>
      </c>
      <c r="N1817" s="504" t="s">
        <v>2961</v>
      </c>
      <c r="O1817" s="504" t="s">
        <v>2961</v>
      </c>
      <c r="P1817" s="504" t="s">
        <v>2961</v>
      </c>
      <c r="Q1817" s="504" t="s">
        <v>2961</v>
      </c>
      <c r="R1817" s="504" t="s">
        <v>2961</v>
      </c>
      <c r="S1817" s="504" t="s">
        <v>2961</v>
      </c>
      <c r="T1817" s="504" t="s">
        <v>2961</v>
      </c>
      <c r="U1817" s="504" t="s">
        <v>2961</v>
      </c>
      <c r="V1817" s="504" t="s">
        <v>2961</v>
      </c>
      <c r="W1817" s="504" t="s">
        <v>2961</v>
      </c>
      <c r="X1817" s="504" t="s">
        <v>2961</v>
      </c>
      <c r="Y1817" s="504" t="s">
        <v>2961</v>
      </c>
      <c r="Z1817" s="504" t="s">
        <v>2961</v>
      </c>
      <c r="AA1817" s="504" t="s">
        <v>2961</v>
      </c>
      <c r="AB1817" s="504" t="s">
        <v>2961</v>
      </c>
      <c r="AC1817" s="504" t="s">
        <v>2961</v>
      </c>
      <c r="AD1817" s="504" t="s">
        <v>2961</v>
      </c>
      <c r="AE1817" s="504" t="s">
        <v>2961</v>
      </c>
      <c r="AF1817" s="504" t="s">
        <v>2961</v>
      </c>
      <c r="AG1817" s="504" t="s">
        <v>2961</v>
      </c>
      <c r="AH1817" s="504" t="s">
        <v>2961</v>
      </c>
      <c r="AI1817" s="504" t="s">
        <v>2961</v>
      </c>
      <c r="AJ1817" s="760"/>
      <c r="AK1817" s="760"/>
      <c r="AL1817" s="760"/>
      <c r="AM1817" s="760"/>
      <c r="AN1817" s="760"/>
      <c r="AO1817" s="760"/>
      <c r="AP1817" s="760"/>
      <c r="AQ1817" s="760"/>
      <c r="AR1817" s="760"/>
      <c r="AS1817" s="760"/>
      <c r="AT1817" s="760"/>
      <c r="AU1817" s="760"/>
      <c r="AV1817" s="760"/>
      <c r="AW1817" s="760"/>
      <c r="AX1817" s="760"/>
      <c r="AY1817" s="760"/>
    </row>
    <row r="1818" spans="2:51" ht="13.5" hidden="1" customHeight="1" outlineLevel="1" x14ac:dyDescent="0.3">
      <c r="B1818" s="169"/>
      <c r="C1818" s="732"/>
      <c r="D1818" s="727"/>
      <c r="E1818" s="719"/>
      <c r="F1818" s="507"/>
      <c r="G1818" s="504" t="s">
        <v>178</v>
      </c>
      <c r="H1818" s="504" t="s">
        <v>178</v>
      </c>
      <c r="I1818" s="504" t="s">
        <v>178</v>
      </c>
      <c r="J1818" s="504" t="s">
        <v>178</v>
      </c>
      <c r="K1818" s="504" t="s">
        <v>178</v>
      </c>
      <c r="L1818" s="504" t="s">
        <v>178</v>
      </c>
      <c r="M1818" s="504" t="s">
        <v>178</v>
      </c>
      <c r="N1818" s="504" t="s">
        <v>178</v>
      </c>
      <c r="O1818" s="504" t="s">
        <v>178</v>
      </c>
      <c r="P1818" s="504" t="s">
        <v>178</v>
      </c>
      <c r="Q1818" s="504" t="s">
        <v>178</v>
      </c>
      <c r="R1818" s="504" t="s">
        <v>178</v>
      </c>
      <c r="S1818" s="504" t="s">
        <v>178</v>
      </c>
      <c r="T1818" s="504" t="s">
        <v>178</v>
      </c>
      <c r="U1818" s="504" t="s">
        <v>178</v>
      </c>
      <c r="V1818" s="504" t="s">
        <v>178</v>
      </c>
      <c r="W1818" s="504" t="s">
        <v>178</v>
      </c>
      <c r="X1818" s="504" t="s">
        <v>178</v>
      </c>
      <c r="Y1818" s="504" t="s">
        <v>178</v>
      </c>
      <c r="Z1818" s="504" t="s">
        <v>178</v>
      </c>
      <c r="AA1818" s="504" t="s">
        <v>178</v>
      </c>
      <c r="AB1818" s="504" t="s">
        <v>178</v>
      </c>
      <c r="AC1818" s="504" t="s">
        <v>178</v>
      </c>
      <c r="AD1818" s="504" t="s">
        <v>178</v>
      </c>
      <c r="AE1818" s="504" t="s">
        <v>178</v>
      </c>
      <c r="AF1818" s="504" t="s">
        <v>178</v>
      </c>
      <c r="AG1818" s="504" t="s">
        <v>178</v>
      </c>
      <c r="AH1818" s="504" t="s">
        <v>178</v>
      </c>
      <c r="AI1818" s="504" t="s">
        <v>178</v>
      </c>
      <c r="AJ1818" s="760"/>
      <c r="AK1818" s="760"/>
      <c r="AL1818" s="760"/>
      <c r="AM1818" s="760"/>
      <c r="AN1818" s="760"/>
      <c r="AO1818" s="760"/>
      <c r="AP1818" s="760"/>
      <c r="AQ1818" s="760"/>
      <c r="AR1818" s="760"/>
      <c r="AS1818" s="760"/>
      <c r="AT1818" s="760"/>
      <c r="AU1818" s="760"/>
      <c r="AV1818" s="760"/>
      <c r="AW1818" s="760"/>
      <c r="AX1818" s="760"/>
      <c r="AY1818" s="760"/>
    </row>
    <row r="1819" spans="2:51" ht="13.5" hidden="1" customHeight="1" outlineLevel="1" x14ac:dyDescent="0.3">
      <c r="B1819" s="169"/>
      <c r="C1819" s="732" t="s">
        <v>4782</v>
      </c>
      <c r="D1819" s="727"/>
      <c r="E1819" s="719"/>
      <c r="F1819" s="507" t="s">
        <v>4783</v>
      </c>
      <c r="G1819" s="504" t="s">
        <v>2961</v>
      </c>
      <c r="H1819" s="504" t="s">
        <v>2961</v>
      </c>
      <c r="I1819" s="504" t="s">
        <v>2961</v>
      </c>
      <c r="J1819" s="504" t="s">
        <v>2961</v>
      </c>
      <c r="K1819" s="504" t="s">
        <v>2961</v>
      </c>
      <c r="L1819" s="504" t="s">
        <v>2961</v>
      </c>
      <c r="M1819" s="504" t="s">
        <v>2961</v>
      </c>
      <c r="N1819" s="504" t="s">
        <v>2961</v>
      </c>
      <c r="O1819" s="504" t="s">
        <v>2961</v>
      </c>
      <c r="P1819" s="504" t="s">
        <v>2961</v>
      </c>
      <c r="Q1819" s="504" t="s">
        <v>2961</v>
      </c>
      <c r="R1819" s="504" t="s">
        <v>2961</v>
      </c>
      <c r="S1819" s="504" t="s">
        <v>2961</v>
      </c>
      <c r="T1819" s="504" t="s">
        <v>2961</v>
      </c>
      <c r="U1819" s="504" t="s">
        <v>2961</v>
      </c>
      <c r="V1819" s="504" t="s">
        <v>2961</v>
      </c>
      <c r="W1819" s="504" t="s">
        <v>2961</v>
      </c>
      <c r="X1819" s="504" t="s">
        <v>2961</v>
      </c>
      <c r="Y1819" s="504" t="s">
        <v>2961</v>
      </c>
      <c r="Z1819" s="504" t="s">
        <v>2961</v>
      </c>
      <c r="AA1819" s="504" t="s">
        <v>2961</v>
      </c>
      <c r="AB1819" s="504" t="s">
        <v>2961</v>
      </c>
      <c r="AC1819" s="504" t="s">
        <v>2961</v>
      </c>
      <c r="AD1819" s="504" t="s">
        <v>2961</v>
      </c>
      <c r="AE1819" s="504" t="s">
        <v>2961</v>
      </c>
      <c r="AF1819" s="504" t="s">
        <v>2961</v>
      </c>
      <c r="AG1819" s="504" t="s">
        <v>2961</v>
      </c>
      <c r="AH1819" s="504" t="s">
        <v>2961</v>
      </c>
      <c r="AI1819" s="504" t="s">
        <v>2961</v>
      </c>
      <c r="AJ1819" s="760"/>
      <c r="AK1819" s="760"/>
      <c r="AL1819" s="760"/>
      <c r="AM1819" s="760"/>
      <c r="AN1819" s="760"/>
      <c r="AO1819" s="760"/>
      <c r="AP1819" s="760"/>
      <c r="AQ1819" s="760"/>
      <c r="AR1819" s="760"/>
      <c r="AS1819" s="760"/>
      <c r="AT1819" s="760"/>
      <c r="AU1819" s="760"/>
      <c r="AV1819" s="760"/>
      <c r="AW1819" s="760"/>
      <c r="AX1819" s="760"/>
      <c r="AY1819" s="760"/>
    </row>
    <row r="1820" spans="2:51" ht="13.5" hidden="1" customHeight="1" outlineLevel="1" x14ac:dyDescent="0.3">
      <c r="B1820" s="169"/>
      <c r="C1820" s="732" t="s">
        <v>4784</v>
      </c>
      <c r="D1820" s="727"/>
      <c r="E1820" s="719"/>
      <c r="F1820" s="507" t="s">
        <v>4785</v>
      </c>
      <c r="G1820" s="504" t="s">
        <v>2961</v>
      </c>
      <c r="H1820" s="504" t="s">
        <v>2961</v>
      </c>
      <c r="I1820" s="504" t="s">
        <v>2961</v>
      </c>
      <c r="J1820" s="504" t="s">
        <v>2961</v>
      </c>
      <c r="K1820" s="504" t="s">
        <v>2961</v>
      </c>
      <c r="L1820" s="504" t="s">
        <v>2961</v>
      </c>
      <c r="M1820" s="504" t="s">
        <v>2961</v>
      </c>
      <c r="N1820" s="504" t="s">
        <v>2961</v>
      </c>
      <c r="O1820" s="504" t="s">
        <v>2961</v>
      </c>
      <c r="P1820" s="504" t="s">
        <v>2961</v>
      </c>
      <c r="Q1820" s="504" t="s">
        <v>2961</v>
      </c>
      <c r="R1820" s="504" t="s">
        <v>2961</v>
      </c>
      <c r="S1820" s="504" t="s">
        <v>2961</v>
      </c>
      <c r="T1820" s="504" t="s">
        <v>2961</v>
      </c>
      <c r="U1820" s="504" t="s">
        <v>2961</v>
      </c>
      <c r="V1820" s="504" t="s">
        <v>2961</v>
      </c>
      <c r="W1820" s="504" t="s">
        <v>2961</v>
      </c>
      <c r="X1820" s="504" t="s">
        <v>2961</v>
      </c>
      <c r="Y1820" s="504" t="s">
        <v>2961</v>
      </c>
      <c r="Z1820" s="504" t="s">
        <v>2961</v>
      </c>
      <c r="AA1820" s="504" t="s">
        <v>2961</v>
      </c>
      <c r="AB1820" s="504" t="s">
        <v>2961</v>
      </c>
      <c r="AC1820" s="504" t="s">
        <v>2961</v>
      </c>
      <c r="AD1820" s="504" t="s">
        <v>2961</v>
      </c>
      <c r="AE1820" s="504" t="s">
        <v>2961</v>
      </c>
      <c r="AF1820" s="504" t="s">
        <v>2961</v>
      </c>
      <c r="AG1820" s="504" t="s">
        <v>2961</v>
      </c>
      <c r="AH1820" s="504" t="s">
        <v>2961</v>
      </c>
      <c r="AI1820" s="504" t="s">
        <v>2961</v>
      </c>
      <c r="AJ1820" s="760"/>
      <c r="AK1820" s="760"/>
      <c r="AL1820" s="760"/>
      <c r="AM1820" s="760"/>
      <c r="AN1820" s="760"/>
      <c r="AO1820" s="760"/>
      <c r="AP1820" s="760"/>
      <c r="AQ1820" s="760"/>
      <c r="AR1820" s="760"/>
      <c r="AS1820" s="760"/>
      <c r="AT1820" s="760"/>
      <c r="AU1820" s="760"/>
      <c r="AV1820" s="760"/>
      <c r="AW1820" s="760"/>
      <c r="AX1820" s="760"/>
      <c r="AY1820" s="760"/>
    </row>
    <row r="1821" spans="2:51" ht="13.5" hidden="1" customHeight="1" outlineLevel="1" x14ac:dyDescent="0.3">
      <c r="B1821" s="169"/>
      <c r="C1821" s="732" t="s">
        <v>4786</v>
      </c>
      <c r="D1821" s="727"/>
      <c r="E1821" s="719"/>
      <c r="F1821" s="507" t="s">
        <v>4787</v>
      </c>
      <c r="G1821" s="504" t="s">
        <v>2961</v>
      </c>
      <c r="H1821" s="504" t="s">
        <v>2961</v>
      </c>
      <c r="I1821" s="504" t="s">
        <v>2961</v>
      </c>
      <c r="J1821" s="504" t="s">
        <v>2961</v>
      </c>
      <c r="K1821" s="504" t="s">
        <v>2961</v>
      </c>
      <c r="L1821" s="504" t="s">
        <v>2961</v>
      </c>
      <c r="M1821" s="504" t="s">
        <v>2961</v>
      </c>
      <c r="N1821" s="504" t="s">
        <v>2961</v>
      </c>
      <c r="O1821" s="504" t="s">
        <v>2961</v>
      </c>
      <c r="P1821" s="504" t="s">
        <v>2961</v>
      </c>
      <c r="Q1821" s="504" t="s">
        <v>2961</v>
      </c>
      <c r="R1821" s="504" t="s">
        <v>2961</v>
      </c>
      <c r="S1821" s="504" t="s">
        <v>2961</v>
      </c>
      <c r="T1821" s="504" t="s">
        <v>2961</v>
      </c>
      <c r="U1821" s="504" t="s">
        <v>2961</v>
      </c>
      <c r="V1821" s="504" t="s">
        <v>2961</v>
      </c>
      <c r="W1821" s="504" t="s">
        <v>2961</v>
      </c>
      <c r="X1821" s="504" t="s">
        <v>2961</v>
      </c>
      <c r="Y1821" s="504" t="s">
        <v>2961</v>
      </c>
      <c r="Z1821" s="504" t="s">
        <v>2961</v>
      </c>
      <c r="AA1821" s="504" t="s">
        <v>2961</v>
      </c>
      <c r="AB1821" s="504" t="s">
        <v>2961</v>
      </c>
      <c r="AC1821" s="504" t="s">
        <v>2961</v>
      </c>
      <c r="AD1821" s="504" t="s">
        <v>2961</v>
      </c>
      <c r="AE1821" s="504" t="s">
        <v>2961</v>
      </c>
      <c r="AF1821" s="504" t="s">
        <v>2961</v>
      </c>
      <c r="AG1821" s="504" t="s">
        <v>2961</v>
      </c>
      <c r="AH1821" s="504" t="s">
        <v>2961</v>
      </c>
      <c r="AI1821" s="504" t="s">
        <v>2961</v>
      </c>
      <c r="AJ1821" s="760"/>
      <c r="AK1821" s="760"/>
      <c r="AL1821" s="760"/>
      <c r="AM1821" s="760"/>
      <c r="AN1821" s="760"/>
      <c r="AO1821" s="760"/>
      <c r="AP1821" s="760"/>
      <c r="AQ1821" s="760"/>
      <c r="AR1821" s="760"/>
      <c r="AS1821" s="760"/>
      <c r="AT1821" s="760"/>
      <c r="AU1821" s="760"/>
      <c r="AV1821" s="760"/>
      <c r="AW1821" s="760"/>
      <c r="AX1821" s="760"/>
      <c r="AY1821" s="760"/>
    </row>
    <row r="1822" spans="2:51" ht="13.5" hidden="1" customHeight="1" outlineLevel="1" x14ac:dyDescent="0.3">
      <c r="B1822" s="169"/>
      <c r="C1822" s="732" t="s">
        <v>4788</v>
      </c>
      <c r="D1822" s="727"/>
      <c r="E1822" s="719"/>
      <c r="F1822" s="507" t="s">
        <v>4789</v>
      </c>
      <c r="G1822" s="504" t="s">
        <v>2961</v>
      </c>
      <c r="H1822" s="504" t="s">
        <v>2961</v>
      </c>
      <c r="I1822" s="504" t="s">
        <v>2961</v>
      </c>
      <c r="J1822" s="504" t="s">
        <v>2961</v>
      </c>
      <c r="K1822" s="504" t="s">
        <v>2961</v>
      </c>
      <c r="L1822" s="504" t="s">
        <v>2961</v>
      </c>
      <c r="M1822" s="504" t="s">
        <v>2961</v>
      </c>
      <c r="N1822" s="504" t="s">
        <v>2961</v>
      </c>
      <c r="O1822" s="504" t="s">
        <v>2961</v>
      </c>
      <c r="P1822" s="504" t="s">
        <v>2961</v>
      </c>
      <c r="Q1822" s="504" t="s">
        <v>2961</v>
      </c>
      <c r="R1822" s="504" t="s">
        <v>2961</v>
      </c>
      <c r="S1822" s="504" t="s">
        <v>2961</v>
      </c>
      <c r="T1822" s="504" t="s">
        <v>2961</v>
      </c>
      <c r="U1822" s="504" t="s">
        <v>2961</v>
      </c>
      <c r="V1822" s="504" t="s">
        <v>2961</v>
      </c>
      <c r="W1822" s="504" t="s">
        <v>2961</v>
      </c>
      <c r="X1822" s="504" t="s">
        <v>2961</v>
      </c>
      <c r="Y1822" s="504" t="s">
        <v>2961</v>
      </c>
      <c r="Z1822" s="504" t="s">
        <v>2961</v>
      </c>
      <c r="AA1822" s="504" t="s">
        <v>2961</v>
      </c>
      <c r="AB1822" s="504" t="s">
        <v>2961</v>
      </c>
      <c r="AC1822" s="504" t="s">
        <v>2961</v>
      </c>
      <c r="AD1822" s="504" t="s">
        <v>2961</v>
      </c>
      <c r="AE1822" s="504" t="s">
        <v>2961</v>
      </c>
      <c r="AF1822" s="504" t="s">
        <v>2961</v>
      </c>
      <c r="AG1822" s="504" t="s">
        <v>2961</v>
      </c>
      <c r="AH1822" s="504" t="s">
        <v>2961</v>
      </c>
      <c r="AI1822" s="504" t="s">
        <v>2961</v>
      </c>
      <c r="AJ1822" s="760"/>
      <c r="AK1822" s="760"/>
      <c r="AL1822" s="760"/>
      <c r="AM1822" s="760"/>
      <c r="AN1822" s="760"/>
      <c r="AO1822" s="760"/>
      <c r="AP1822" s="760"/>
      <c r="AQ1822" s="760"/>
      <c r="AR1822" s="760"/>
      <c r="AS1822" s="760"/>
      <c r="AT1822" s="760"/>
      <c r="AU1822" s="760"/>
      <c r="AV1822" s="760"/>
      <c r="AW1822" s="760"/>
      <c r="AX1822" s="760"/>
      <c r="AY1822" s="760"/>
    </row>
    <row r="1823" spans="2:51" ht="13.5" hidden="1" customHeight="1" outlineLevel="1" x14ac:dyDescent="0.3">
      <c r="B1823" s="169"/>
      <c r="C1823" s="732"/>
      <c r="D1823" s="727"/>
      <c r="E1823" s="719"/>
      <c r="F1823" s="507"/>
      <c r="G1823" s="504" t="s">
        <v>178</v>
      </c>
      <c r="H1823" s="504" t="s">
        <v>178</v>
      </c>
      <c r="I1823" s="504" t="s">
        <v>178</v>
      </c>
      <c r="J1823" s="504" t="s">
        <v>178</v>
      </c>
      <c r="K1823" s="504" t="s">
        <v>178</v>
      </c>
      <c r="L1823" s="504" t="s">
        <v>178</v>
      </c>
      <c r="M1823" s="504" t="s">
        <v>178</v>
      </c>
      <c r="N1823" s="504" t="s">
        <v>178</v>
      </c>
      <c r="O1823" s="504" t="s">
        <v>178</v>
      </c>
      <c r="P1823" s="504" t="s">
        <v>178</v>
      </c>
      <c r="Q1823" s="504" t="s">
        <v>178</v>
      </c>
      <c r="R1823" s="504" t="s">
        <v>178</v>
      </c>
      <c r="S1823" s="504" t="s">
        <v>178</v>
      </c>
      <c r="T1823" s="504" t="s">
        <v>178</v>
      </c>
      <c r="U1823" s="504" t="s">
        <v>178</v>
      </c>
      <c r="V1823" s="504" t="s">
        <v>178</v>
      </c>
      <c r="W1823" s="504" t="s">
        <v>178</v>
      </c>
      <c r="X1823" s="504" t="s">
        <v>178</v>
      </c>
      <c r="Y1823" s="504" t="s">
        <v>178</v>
      </c>
      <c r="Z1823" s="504" t="s">
        <v>178</v>
      </c>
      <c r="AA1823" s="504" t="s">
        <v>178</v>
      </c>
      <c r="AB1823" s="504" t="s">
        <v>178</v>
      </c>
      <c r="AC1823" s="504" t="s">
        <v>178</v>
      </c>
      <c r="AD1823" s="504" t="s">
        <v>178</v>
      </c>
      <c r="AE1823" s="504" t="s">
        <v>178</v>
      </c>
      <c r="AF1823" s="504" t="s">
        <v>178</v>
      </c>
      <c r="AG1823" s="504" t="s">
        <v>178</v>
      </c>
      <c r="AH1823" s="504" t="s">
        <v>178</v>
      </c>
      <c r="AI1823" s="504" t="s">
        <v>178</v>
      </c>
      <c r="AJ1823" s="760"/>
      <c r="AK1823" s="760"/>
      <c r="AL1823" s="760"/>
      <c r="AM1823" s="760"/>
      <c r="AN1823" s="760"/>
      <c r="AO1823" s="760"/>
      <c r="AP1823" s="760"/>
      <c r="AQ1823" s="760"/>
      <c r="AR1823" s="760"/>
      <c r="AS1823" s="760"/>
      <c r="AT1823" s="760"/>
      <c r="AU1823" s="760"/>
      <c r="AV1823" s="760"/>
      <c r="AW1823" s="760"/>
      <c r="AX1823" s="760"/>
      <c r="AY1823" s="760"/>
    </row>
    <row r="1824" spans="2:51" ht="13.5" hidden="1" customHeight="1" outlineLevel="1" x14ac:dyDescent="0.3">
      <c r="B1824" s="169"/>
      <c r="C1824" s="732" t="s">
        <v>4790</v>
      </c>
      <c r="D1824" s="727"/>
      <c r="E1824" s="719"/>
      <c r="F1824" s="507" t="s">
        <v>4791</v>
      </c>
      <c r="G1824" s="504" t="s">
        <v>2961</v>
      </c>
      <c r="H1824" s="504" t="s">
        <v>2961</v>
      </c>
      <c r="I1824" s="504" t="s">
        <v>2961</v>
      </c>
      <c r="J1824" s="504" t="s">
        <v>2961</v>
      </c>
      <c r="K1824" s="504" t="s">
        <v>2961</v>
      </c>
      <c r="L1824" s="504" t="s">
        <v>2961</v>
      </c>
      <c r="M1824" s="504" t="s">
        <v>2961</v>
      </c>
      <c r="N1824" s="504" t="s">
        <v>2961</v>
      </c>
      <c r="O1824" s="504" t="s">
        <v>2961</v>
      </c>
      <c r="P1824" s="504" t="s">
        <v>2961</v>
      </c>
      <c r="Q1824" s="504" t="s">
        <v>2961</v>
      </c>
      <c r="R1824" s="504" t="s">
        <v>2961</v>
      </c>
      <c r="S1824" s="504" t="s">
        <v>2961</v>
      </c>
      <c r="T1824" s="504" t="s">
        <v>2961</v>
      </c>
      <c r="U1824" s="504" t="s">
        <v>2961</v>
      </c>
      <c r="V1824" s="504" t="s">
        <v>2961</v>
      </c>
      <c r="W1824" s="504" t="s">
        <v>2961</v>
      </c>
      <c r="X1824" s="504" t="s">
        <v>2961</v>
      </c>
      <c r="Y1824" s="504" t="s">
        <v>2961</v>
      </c>
      <c r="Z1824" s="504" t="s">
        <v>2961</v>
      </c>
      <c r="AA1824" s="504" t="s">
        <v>2961</v>
      </c>
      <c r="AB1824" s="504" t="s">
        <v>2961</v>
      </c>
      <c r="AC1824" s="504" t="s">
        <v>2961</v>
      </c>
      <c r="AD1824" s="504" t="s">
        <v>2961</v>
      </c>
      <c r="AE1824" s="504" t="s">
        <v>2961</v>
      </c>
      <c r="AF1824" s="504" t="s">
        <v>2961</v>
      </c>
      <c r="AG1824" s="504" t="s">
        <v>2961</v>
      </c>
      <c r="AH1824" s="504" t="s">
        <v>2961</v>
      </c>
      <c r="AI1824" s="504" t="s">
        <v>2961</v>
      </c>
      <c r="AJ1824" s="760"/>
      <c r="AK1824" s="760"/>
      <c r="AL1824" s="760"/>
      <c r="AM1824" s="760"/>
      <c r="AN1824" s="760"/>
      <c r="AO1824" s="760"/>
      <c r="AP1824" s="760"/>
      <c r="AQ1824" s="760"/>
      <c r="AR1824" s="760"/>
      <c r="AS1824" s="760"/>
      <c r="AT1824" s="760"/>
      <c r="AU1824" s="760"/>
      <c r="AV1824" s="760"/>
      <c r="AW1824" s="760"/>
      <c r="AX1824" s="760"/>
      <c r="AY1824" s="760"/>
    </row>
    <row r="1825" spans="2:51" ht="13.5" hidden="1" customHeight="1" outlineLevel="1" x14ac:dyDescent="0.3">
      <c r="B1825" s="169"/>
      <c r="C1825" s="732" t="s">
        <v>4792</v>
      </c>
      <c r="D1825" s="727"/>
      <c r="E1825" s="719"/>
      <c r="F1825" s="507" t="s">
        <v>4793</v>
      </c>
      <c r="G1825" s="504" t="s">
        <v>2961</v>
      </c>
      <c r="H1825" s="504" t="s">
        <v>2961</v>
      </c>
      <c r="I1825" s="504" t="s">
        <v>2961</v>
      </c>
      <c r="J1825" s="504" t="s">
        <v>2961</v>
      </c>
      <c r="K1825" s="504" t="s">
        <v>2961</v>
      </c>
      <c r="L1825" s="504" t="s">
        <v>2961</v>
      </c>
      <c r="M1825" s="504" t="s">
        <v>2961</v>
      </c>
      <c r="N1825" s="504" t="s">
        <v>2961</v>
      </c>
      <c r="O1825" s="504" t="s">
        <v>2961</v>
      </c>
      <c r="P1825" s="504" t="s">
        <v>2961</v>
      </c>
      <c r="Q1825" s="504" t="s">
        <v>2961</v>
      </c>
      <c r="R1825" s="504" t="s">
        <v>2961</v>
      </c>
      <c r="S1825" s="504" t="s">
        <v>2961</v>
      </c>
      <c r="T1825" s="504" t="s">
        <v>2961</v>
      </c>
      <c r="U1825" s="504" t="s">
        <v>2961</v>
      </c>
      <c r="V1825" s="504" t="s">
        <v>2961</v>
      </c>
      <c r="W1825" s="504" t="s">
        <v>2961</v>
      </c>
      <c r="X1825" s="504" t="s">
        <v>2961</v>
      </c>
      <c r="Y1825" s="504" t="s">
        <v>2961</v>
      </c>
      <c r="Z1825" s="504" t="s">
        <v>2961</v>
      </c>
      <c r="AA1825" s="504" t="s">
        <v>2961</v>
      </c>
      <c r="AB1825" s="504" t="s">
        <v>2961</v>
      </c>
      <c r="AC1825" s="504" t="s">
        <v>2961</v>
      </c>
      <c r="AD1825" s="504" t="s">
        <v>2961</v>
      </c>
      <c r="AE1825" s="504" t="s">
        <v>2961</v>
      </c>
      <c r="AF1825" s="504" t="s">
        <v>2961</v>
      </c>
      <c r="AG1825" s="504" t="s">
        <v>2961</v>
      </c>
      <c r="AH1825" s="504" t="s">
        <v>2961</v>
      </c>
      <c r="AI1825" s="504" t="s">
        <v>2961</v>
      </c>
      <c r="AJ1825" s="760"/>
      <c r="AK1825" s="760"/>
      <c r="AL1825" s="760"/>
      <c r="AM1825" s="760"/>
      <c r="AN1825" s="760"/>
      <c r="AO1825" s="760"/>
      <c r="AP1825" s="760"/>
      <c r="AQ1825" s="760"/>
      <c r="AR1825" s="760"/>
      <c r="AS1825" s="760"/>
      <c r="AT1825" s="760"/>
      <c r="AU1825" s="760"/>
      <c r="AV1825" s="760"/>
      <c r="AW1825" s="760"/>
      <c r="AX1825" s="760"/>
      <c r="AY1825" s="760"/>
    </row>
    <row r="1826" spans="2:51" ht="13.5" hidden="1" customHeight="1" outlineLevel="1" x14ac:dyDescent="0.3">
      <c r="B1826" s="169"/>
      <c r="C1826" s="732" t="s">
        <v>4794</v>
      </c>
      <c r="D1826" s="727"/>
      <c r="E1826" s="719"/>
      <c r="F1826" s="507" t="s">
        <v>4795</v>
      </c>
      <c r="G1826" s="504" t="s">
        <v>2961</v>
      </c>
      <c r="H1826" s="504" t="s">
        <v>2961</v>
      </c>
      <c r="I1826" s="504" t="s">
        <v>2961</v>
      </c>
      <c r="J1826" s="504" t="s">
        <v>2961</v>
      </c>
      <c r="K1826" s="504" t="s">
        <v>2961</v>
      </c>
      <c r="L1826" s="504" t="s">
        <v>2961</v>
      </c>
      <c r="M1826" s="504" t="s">
        <v>2961</v>
      </c>
      <c r="N1826" s="504" t="s">
        <v>2961</v>
      </c>
      <c r="O1826" s="504" t="s">
        <v>2961</v>
      </c>
      <c r="P1826" s="504" t="s">
        <v>2961</v>
      </c>
      <c r="Q1826" s="504" t="s">
        <v>2961</v>
      </c>
      <c r="R1826" s="504" t="s">
        <v>2961</v>
      </c>
      <c r="S1826" s="504" t="s">
        <v>2961</v>
      </c>
      <c r="T1826" s="504" t="s">
        <v>2961</v>
      </c>
      <c r="U1826" s="504" t="s">
        <v>2961</v>
      </c>
      <c r="V1826" s="504" t="s">
        <v>2961</v>
      </c>
      <c r="W1826" s="504" t="s">
        <v>2961</v>
      </c>
      <c r="X1826" s="504" t="s">
        <v>2961</v>
      </c>
      <c r="Y1826" s="504" t="s">
        <v>2961</v>
      </c>
      <c r="Z1826" s="504" t="s">
        <v>2961</v>
      </c>
      <c r="AA1826" s="504" t="s">
        <v>2961</v>
      </c>
      <c r="AB1826" s="504" t="s">
        <v>2961</v>
      </c>
      <c r="AC1826" s="504" t="s">
        <v>2961</v>
      </c>
      <c r="AD1826" s="504" t="s">
        <v>2961</v>
      </c>
      <c r="AE1826" s="504" t="s">
        <v>2961</v>
      </c>
      <c r="AF1826" s="504" t="s">
        <v>2961</v>
      </c>
      <c r="AG1826" s="504" t="s">
        <v>2961</v>
      </c>
      <c r="AH1826" s="504" t="s">
        <v>2961</v>
      </c>
      <c r="AI1826" s="504" t="s">
        <v>2961</v>
      </c>
      <c r="AJ1826" s="760"/>
      <c r="AK1826" s="760"/>
      <c r="AL1826" s="760"/>
      <c r="AM1826" s="760"/>
      <c r="AN1826" s="760"/>
      <c r="AO1826" s="760"/>
      <c r="AP1826" s="760"/>
      <c r="AQ1826" s="760"/>
      <c r="AR1826" s="760"/>
      <c r="AS1826" s="760"/>
      <c r="AT1826" s="760"/>
      <c r="AU1826" s="760"/>
      <c r="AV1826" s="760"/>
      <c r="AW1826" s="760"/>
      <c r="AX1826" s="760"/>
      <c r="AY1826" s="760"/>
    </row>
    <row r="1827" spans="2:51" ht="13.5" hidden="1" customHeight="1" outlineLevel="1" x14ac:dyDescent="0.3">
      <c r="B1827" s="169"/>
      <c r="C1827" s="732" t="s">
        <v>4796</v>
      </c>
      <c r="D1827" s="727"/>
      <c r="E1827" s="719"/>
      <c r="F1827" s="507" t="s">
        <v>4797</v>
      </c>
      <c r="G1827" s="504" t="s">
        <v>2961</v>
      </c>
      <c r="H1827" s="504" t="s">
        <v>2961</v>
      </c>
      <c r="I1827" s="504" t="s">
        <v>2961</v>
      </c>
      <c r="J1827" s="504" t="s">
        <v>2961</v>
      </c>
      <c r="K1827" s="504" t="s">
        <v>2961</v>
      </c>
      <c r="L1827" s="504" t="s">
        <v>2961</v>
      </c>
      <c r="M1827" s="504" t="s">
        <v>2961</v>
      </c>
      <c r="N1827" s="504" t="s">
        <v>2961</v>
      </c>
      <c r="O1827" s="504" t="s">
        <v>2961</v>
      </c>
      <c r="P1827" s="504" t="s">
        <v>2961</v>
      </c>
      <c r="Q1827" s="504" t="s">
        <v>2961</v>
      </c>
      <c r="R1827" s="504" t="s">
        <v>2961</v>
      </c>
      <c r="S1827" s="504" t="s">
        <v>2961</v>
      </c>
      <c r="T1827" s="504" t="s">
        <v>2961</v>
      </c>
      <c r="U1827" s="504" t="s">
        <v>2961</v>
      </c>
      <c r="V1827" s="504" t="s">
        <v>2961</v>
      </c>
      <c r="W1827" s="504" t="s">
        <v>2961</v>
      </c>
      <c r="X1827" s="504" t="s">
        <v>2961</v>
      </c>
      <c r="Y1827" s="504" t="s">
        <v>2961</v>
      </c>
      <c r="Z1827" s="504" t="s">
        <v>2961</v>
      </c>
      <c r="AA1827" s="504" t="s">
        <v>2961</v>
      </c>
      <c r="AB1827" s="504" t="s">
        <v>2961</v>
      </c>
      <c r="AC1827" s="504" t="s">
        <v>2961</v>
      </c>
      <c r="AD1827" s="504" t="s">
        <v>2961</v>
      </c>
      <c r="AE1827" s="504" t="s">
        <v>2961</v>
      </c>
      <c r="AF1827" s="504" t="s">
        <v>2961</v>
      </c>
      <c r="AG1827" s="504" t="s">
        <v>2961</v>
      </c>
      <c r="AH1827" s="504" t="s">
        <v>2961</v>
      </c>
      <c r="AI1827" s="504" t="s">
        <v>2961</v>
      </c>
      <c r="AJ1827" s="760"/>
      <c r="AK1827" s="760"/>
      <c r="AL1827" s="760"/>
      <c r="AM1827" s="760"/>
      <c r="AN1827" s="760"/>
      <c r="AO1827" s="760"/>
      <c r="AP1827" s="760"/>
      <c r="AQ1827" s="760"/>
      <c r="AR1827" s="760"/>
      <c r="AS1827" s="760"/>
      <c r="AT1827" s="760"/>
      <c r="AU1827" s="760"/>
      <c r="AV1827" s="760"/>
      <c r="AW1827" s="760"/>
      <c r="AX1827" s="760"/>
      <c r="AY1827" s="760"/>
    </row>
    <row r="1828" spans="2:51" ht="13.5" hidden="1" customHeight="1" outlineLevel="1" x14ac:dyDescent="0.3">
      <c r="B1828" s="169"/>
      <c r="C1828" s="740"/>
    </row>
    <row r="1829" spans="2:51" ht="13.5" customHeight="1" collapsed="1" x14ac:dyDescent="0.3">
      <c r="B1829" s="741" t="s">
        <v>3060</v>
      </c>
      <c r="C1829" s="719"/>
      <c r="D1829" s="760"/>
      <c r="E1829" s="760"/>
      <c r="F1829" s="320"/>
      <c r="G1829" s="320"/>
      <c r="H1829" s="320"/>
      <c r="I1829" s="320"/>
      <c r="J1829" s="320"/>
      <c r="K1829" s="320"/>
      <c r="L1829" s="320"/>
      <c r="M1829" s="320"/>
      <c r="N1829" s="320"/>
      <c r="O1829" s="320"/>
      <c r="P1829" s="320"/>
      <c r="Q1829" s="320"/>
      <c r="R1829" s="320"/>
      <c r="S1829" s="320"/>
      <c r="T1829" s="320"/>
      <c r="U1829" s="320"/>
      <c r="V1829" s="320"/>
      <c r="W1829" s="320"/>
      <c r="X1829" s="320"/>
      <c r="Y1829" s="320"/>
      <c r="Z1829" s="320"/>
      <c r="AA1829" s="320"/>
      <c r="AB1829" s="320"/>
      <c r="AC1829" s="320"/>
      <c r="AD1829" s="320"/>
      <c r="AE1829" s="320"/>
      <c r="AF1829" s="320"/>
      <c r="AG1829" s="320"/>
      <c r="AH1829" s="320"/>
      <c r="AI1829" s="320"/>
      <c r="AJ1829" s="320"/>
      <c r="AK1829" s="320"/>
      <c r="AL1829" s="320"/>
      <c r="AM1829" s="320"/>
      <c r="AN1829" s="320"/>
      <c r="AO1829" s="320"/>
    </row>
    <row r="1830" spans="2:51" ht="13.5" customHeight="1" x14ac:dyDescent="0.3">
      <c r="B1830" s="760"/>
      <c r="C1830" s="760"/>
      <c r="D1830" s="760"/>
      <c r="E1830" s="760"/>
      <c r="F1830" s="648"/>
      <c r="G1830" s="509" t="s">
        <v>233</v>
      </c>
      <c r="H1830" s="509" t="s">
        <v>234</v>
      </c>
      <c r="I1830" s="509" t="s">
        <v>235</v>
      </c>
      <c r="J1830" s="509" t="s">
        <v>236</v>
      </c>
      <c r="K1830" s="509" t="s">
        <v>237</v>
      </c>
      <c r="L1830" s="509" t="s">
        <v>238</v>
      </c>
      <c r="M1830" s="509" t="s">
        <v>239</v>
      </c>
      <c r="N1830" s="509" t="s">
        <v>240</v>
      </c>
      <c r="O1830" s="509" t="s">
        <v>241</v>
      </c>
      <c r="P1830" s="509" t="s">
        <v>242</v>
      </c>
      <c r="Q1830" s="509" t="s">
        <v>243</v>
      </c>
      <c r="R1830" s="509" t="s">
        <v>244</v>
      </c>
      <c r="S1830" s="509" t="s">
        <v>245</v>
      </c>
      <c r="T1830" s="509" t="s">
        <v>246</v>
      </c>
      <c r="U1830" s="509" t="s">
        <v>247</v>
      </c>
      <c r="V1830" s="509" t="s">
        <v>248</v>
      </c>
      <c r="W1830" s="509" t="s">
        <v>249</v>
      </c>
      <c r="X1830" s="509" t="s">
        <v>250</v>
      </c>
      <c r="Y1830" s="509" t="s">
        <v>251</v>
      </c>
      <c r="Z1830" s="509" t="s">
        <v>252</v>
      </c>
      <c r="AA1830" s="509" t="s">
        <v>253</v>
      </c>
      <c r="AB1830" s="509" t="s">
        <v>254</v>
      </c>
      <c r="AC1830" s="509" t="s">
        <v>255</v>
      </c>
      <c r="AD1830" s="509" t="s">
        <v>256</v>
      </c>
      <c r="AE1830" s="509" t="s">
        <v>257</v>
      </c>
      <c r="AF1830" s="509" t="s">
        <v>258</v>
      </c>
      <c r="AG1830" s="509" t="s">
        <v>259</v>
      </c>
      <c r="AH1830" s="509" t="s">
        <v>260</v>
      </c>
      <c r="AI1830" s="509" t="s">
        <v>261</v>
      </c>
      <c r="AJ1830" s="509" t="s">
        <v>262</v>
      </c>
      <c r="AK1830" s="509" t="s">
        <v>263</v>
      </c>
      <c r="AL1830" s="509" t="s">
        <v>264</v>
      </c>
      <c r="AM1830" s="509" t="s">
        <v>265</v>
      </c>
      <c r="AN1830" s="509" t="s">
        <v>266</v>
      </c>
      <c r="AO1830" s="760"/>
    </row>
    <row r="1831" spans="2:51" ht="13.5" hidden="1" customHeight="1" outlineLevel="1" x14ac:dyDescent="0.3">
      <c r="B1831" s="760"/>
      <c r="C1831" s="760"/>
      <c r="D1831" s="743" t="s">
        <v>1260</v>
      </c>
      <c r="E1831" s="760"/>
      <c r="F1831" s="510" t="s">
        <v>4798</v>
      </c>
      <c r="G1831" s="508" t="s">
        <v>2961</v>
      </c>
      <c r="H1831" s="508" t="s">
        <v>2961</v>
      </c>
      <c r="I1831" s="508" t="s">
        <v>2961</v>
      </c>
      <c r="J1831" s="508" t="s">
        <v>2961</v>
      </c>
      <c r="K1831" s="508" t="s">
        <v>2961</v>
      </c>
      <c r="L1831" s="508" t="s">
        <v>2961</v>
      </c>
      <c r="M1831" s="508" t="s">
        <v>2961</v>
      </c>
      <c r="N1831" s="508" t="s">
        <v>2961</v>
      </c>
      <c r="O1831" s="508" t="s">
        <v>2961</v>
      </c>
      <c r="P1831" s="508" t="s">
        <v>2961</v>
      </c>
      <c r="Q1831" s="508" t="s">
        <v>2961</v>
      </c>
      <c r="R1831" s="508" t="s">
        <v>2961</v>
      </c>
      <c r="S1831" s="508" t="s">
        <v>2961</v>
      </c>
      <c r="T1831" s="508" t="s">
        <v>2961</v>
      </c>
      <c r="U1831" s="508" t="s">
        <v>2961</v>
      </c>
      <c r="V1831" s="508" t="s">
        <v>2961</v>
      </c>
      <c r="W1831" s="508" t="s">
        <v>2961</v>
      </c>
      <c r="X1831" s="508" t="s">
        <v>2961</v>
      </c>
      <c r="Y1831" s="508" t="s">
        <v>2961</v>
      </c>
      <c r="Z1831" s="508" t="s">
        <v>2961</v>
      </c>
      <c r="AA1831" s="508" t="s">
        <v>2961</v>
      </c>
      <c r="AB1831" s="508" t="s">
        <v>2961</v>
      </c>
      <c r="AC1831" s="508" t="s">
        <v>2961</v>
      </c>
      <c r="AD1831" s="508" t="s">
        <v>2961</v>
      </c>
      <c r="AE1831" s="508" t="s">
        <v>2961</v>
      </c>
      <c r="AF1831" s="508" t="s">
        <v>2961</v>
      </c>
      <c r="AG1831" s="508" t="s">
        <v>2961</v>
      </c>
      <c r="AH1831" s="508" t="s">
        <v>2961</v>
      </c>
      <c r="AI1831" s="508" t="s">
        <v>2961</v>
      </c>
      <c r="AJ1831" s="508" t="s">
        <v>2961</v>
      </c>
      <c r="AK1831" s="508" t="s">
        <v>2961</v>
      </c>
      <c r="AL1831" s="508" t="s">
        <v>2961</v>
      </c>
      <c r="AM1831" s="508" t="s">
        <v>2961</v>
      </c>
      <c r="AN1831" s="508" t="s">
        <v>2961</v>
      </c>
      <c r="AO1831" s="760"/>
    </row>
    <row r="1832" spans="2:51" ht="13.5" hidden="1" customHeight="1" outlineLevel="1" x14ac:dyDescent="0.3">
      <c r="B1832" s="760"/>
      <c r="C1832" s="760"/>
      <c r="D1832" s="744" t="s">
        <v>1261</v>
      </c>
      <c r="E1832" s="760"/>
      <c r="F1832" s="510" t="s">
        <v>4799</v>
      </c>
      <c r="G1832" s="508" t="s">
        <v>2961</v>
      </c>
      <c r="H1832" s="508" t="s">
        <v>2961</v>
      </c>
      <c r="I1832" s="508" t="s">
        <v>2961</v>
      </c>
      <c r="J1832" s="508" t="s">
        <v>2961</v>
      </c>
      <c r="K1832" s="508" t="s">
        <v>2961</v>
      </c>
      <c r="L1832" s="508" t="s">
        <v>2961</v>
      </c>
      <c r="M1832" s="508" t="s">
        <v>2961</v>
      </c>
      <c r="N1832" s="508" t="s">
        <v>2961</v>
      </c>
      <c r="O1832" s="508" t="s">
        <v>2961</v>
      </c>
      <c r="P1832" s="508" t="s">
        <v>2961</v>
      </c>
      <c r="Q1832" s="508" t="s">
        <v>2961</v>
      </c>
      <c r="R1832" s="508" t="s">
        <v>2961</v>
      </c>
      <c r="S1832" s="508" t="s">
        <v>2961</v>
      </c>
      <c r="T1832" s="508" t="s">
        <v>2961</v>
      </c>
      <c r="U1832" s="508" t="s">
        <v>2961</v>
      </c>
      <c r="V1832" s="508" t="s">
        <v>2961</v>
      </c>
      <c r="W1832" s="508" t="s">
        <v>2961</v>
      </c>
      <c r="X1832" s="508" t="s">
        <v>2961</v>
      </c>
      <c r="Y1832" s="508" t="s">
        <v>2961</v>
      </c>
      <c r="Z1832" s="508" t="s">
        <v>2961</v>
      </c>
      <c r="AA1832" s="508" t="s">
        <v>2961</v>
      </c>
      <c r="AB1832" s="508" t="s">
        <v>2961</v>
      </c>
      <c r="AC1832" s="508" t="s">
        <v>2961</v>
      </c>
      <c r="AD1832" s="508" t="s">
        <v>2961</v>
      </c>
      <c r="AE1832" s="508" t="s">
        <v>2961</v>
      </c>
      <c r="AF1832" s="508" t="s">
        <v>2961</v>
      </c>
      <c r="AG1832" s="508" t="s">
        <v>2961</v>
      </c>
      <c r="AH1832" s="508" t="s">
        <v>2961</v>
      </c>
      <c r="AI1832" s="508" t="s">
        <v>2961</v>
      </c>
      <c r="AJ1832" s="508" t="s">
        <v>2961</v>
      </c>
      <c r="AK1832" s="508" t="s">
        <v>2961</v>
      </c>
      <c r="AL1832" s="508" t="s">
        <v>2961</v>
      </c>
      <c r="AM1832" s="508" t="s">
        <v>2961</v>
      </c>
      <c r="AN1832" s="508" t="s">
        <v>2961</v>
      </c>
      <c r="AO1832" s="760"/>
    </row>
    <row r="1833" spans="2:51" ht="13.5" hidden="1" customHeight="1" outlineLevel="1" x14ac:dyDescent="0.3">
      <c r="B1833" s="760"/>
      <c r="C1833" s="760"/>
      <c r="D1833" s="744" t="s">
        <v>1262</v>
      </c>
      <c r="E1833" s="760"/>
      <c r="F1833" s="510" t="s">
        <v>4800</v>
      </c>
      <c r="G1833" s="508" t="s">
        <v>2961</v>
      </c>
      <c r="H1833" s="508" t="s">
        <v>2961</v>
      </c>
      <c r="I1833" s="508" t="s">
        <v>2961</v>
      </c>
      <c r="J1833" s="508" t="s">
        <v>2961</v>
      </c>
      <c r="K1833" s="508" t="s">
        <v>2961</v>
      </c>
      <c r="L1833" s="508" t="s">
        <v>2961</v>
      </c>
      <c r="M1833" s="508" t="s">
        <v>2961</v>
      </c>
      <c r="N1833" s="508" t="s">
        <v>2961</v>
      </c>
      <c r="O1833" s="508" t="s">
        <v>2961</v>
      </c>
      <c r="P1833" s="508" t="s">
        <v>2961</v>
      </c>
      <c r="Q1833" s="508" t="s">
        <v>2961</v>
      </c>
      <c r="R1833" s="508" t="s">
        <v>2961</v>
      </c>
      <c r="S1833" s="508" t="s">
        <v>2961</v>
      </c>
      <c r="T1833" s="508" t="s">
        <v>2961</v>
      </c>
      <c r="U1833" s="508" t="s">
        <v>2961</v>
      </c>
      <c r="V1833" s="508" t="s">
        <v>2961</v>
      </c>
      <c r="W1833" s="508" t="s">
        <v>2961</v>
      </c>
      <c r="X1833" s="508" t="s">
        <v>2961</v>
      </c>
      <c r="Y1833" s="508" t="s">
        <v>2961</v>
      </c>
      <c r="Z1833" s="508" t="s">
        <v>2961</v>
      </c>
      <c r="AA1833" s="508" t="s">
        <v>2961</v>
      </c>
      <c r="AB1833" s="508" t="s">
        <v>2961</v>
      </c>
      <c r="AC1833" s="508" t="s">
        <v>2961</v>
      </c>
      <c r="AD1833" s="508" t="s">
        <v>2961</v>
      </c>
      <c r="AE1833" s="508" t="s">
        <v>2961</v>
      </c>
      <c r="AF1833" s="508" t="s">
        <v>2961</v>
      </c>
      <c r="AG1833" s="508" t="s">
        <v>2961</v>
      </c>
      <c r="AH1833" s="508" t="s">
        <v>2961</v>
      </c>
      <c r="AI1833" s="508" t="s">
        <v>2961</v>
      </c>
      <c r="AJ1833" s="508" t="s">
        <v>2961</v>
      </c>
      <c r="AK1833" s="508" t="s">
        <v>2961</v>
      </c>
      <c r="AL1833" s="508" t="s">
        <v>2961</v>
      </c>
      <c r="AM1833" s="508" t="s">
        <v>2961</v>
      </c>
      <c r="AN1833" s="508" t="s">
        <v>2961</v>
      </c>
      <c r="AO1833" s="760"/>
    </row>
    <row r="1834" spans="2:51" ht="13.5" hidden="1" customHeight="1" outlineLevel="1" x14ac:dyDescent="0.3">
      <c r="B1834" s="760"/>
      <c r="C1834" s="760"/>
      <c r="D1834" s="744" t="s">
        <v>1263</v>
      </c>
      <c r="E1834" s="760"/>
      <c r="F1834" s="510" t="s">
        <v>4801</v>
      </c>
      <c r="G1834" s="508" t="s">
        <v>2961</v>
      </c>
      <c r="H1834" s="508" t="s">
        <v>2961</v>
      </c>
      <c r="I1834" s="508" t="s">
        <v>2961</v>
      </c>
      <c r="J1834" s="508" t="s">
        <v>2961</v>
      </c>
      <c r="K1834" s="508" t="s">
        <v>2961</v>
      </c>
      <c r="L1834" s="508" t="s">
        <v>2961</v>
      </c>
      <c r="M1834" s="508" t="s">
        <v>2961</v>
      </c>
      <c r="N1834" s="508" t="s">
        <v>2961</v>
      </c>
      <c r="O1834" s="508" t="s">
        <v>2961</v>
      </c>
      <c r="P1834" s="508" t="s">
        <v>2961</v>
      </c>
      <c r="Q1834" s="508" t="s">
        <v>2961</v>
      </c>
      <c r="R1834" s="508" t="s">
        <v>2961</v>
      </c>
      <c r="S1834" s="508" t="s">
        <v>2961</v>
      </c>
      <c r="T1834" s="508" t="s">
        <v>2961</v>
      </c>
      <c r="U1834" s="508" t="s">
        <v>2961</v>
      </c>
      <c r="V1834" s="508" t="s">
        <v>2961</v>
      </c>
      <c r="W1834" s="508" t="s">
        <v>2961</v>
      </c>
      <c r="X1834" s="508" t="s">
        <v>2961</v>
      </c>
      <c r="Y1834" s="508" t="s">
        <v>2961</v>
      </c>
      <c r="Z1834" s="508" t="s">
        <v>2961</v>
      </c>
      <c r="AA1834" s="508" t="s">
        <v>2961</v>
      </c>
      <c r="AB1834" s="508" t="s">
        <v>2961</v>
      </c>
      <c r="AC1834" s="508" t="s">
        <v>2961</v>
      </c>
      <c r="AD1834" s="508" t="s">
        <v>2961</v>
      </c>
      <c r="AE1834" s="508" t="s">
        <v>2961</v>
      </c>
      <c r="AF1834" s="508" t="s">
        <v>2961</v>
      </c>
      <c r="AG1834" s="508" t="s">
        <v>2961</v>
      </c>
      <c r="AH1834" s="508" t="s">
        <v>2961</v>
      </c>
      <c r="AI1834" s="508" t="s">
        <v>2961</v>
      </c>
      <c r="AJ1834" s="508" t="s">
        <v>2961</v>
      </c>
      <c r="AK1834" s="508" t="s">
        <v>2961</v>
      </c>
      <c r="AL1834" s="508" t="s">
        <v>2961</v>
      </c>
      <c r="AM1834" s="508" t="s">
        <v>2961</v>
      </c>
      <c r="AN1834" s="508" t="s">
        <v>2961</v>
      </c>
      <c r="AO1834" s="760"/>
    </row>
    <row r="1835" spans="2:51" ht="13.5" hidden="1" customHeight="1" outlineLevel="1" x14ac:dyDescent="0.3">
      <c r="B1835" s="760"/>
      <c r="C1835" s="760"/>
      <c r="D1835" s="745" t="s">
        <v>428</v>
      </c>
      <c r="E1835" s="760"/>
      <c r="F1835" s="510" t="s">
        <v>4802</v>
      </c>
      <c r="G1835" s="508" t="s">
        <v>2961</v>
      </c>
      <c r="H1835" s="508" t="s">
        <v>2961</v>
      </c>
      <c r="I1835" s="508" t="s">
        <v>2961</v>
      </c>
      <c r="J1835" s="508" t="s">
        <v>2961</v>
      </c>
      <c r="K1835" s="508" t="s">
        <v>2961</v>
      </c>
      <c r="L1835" s="508" t="s">
        <v>2961</v>
      </c>
      <c r="M1835" s="508" t="s">
        <v>2961</v>
      </c>
      <c r="N1835" s="508" t="s">
        <v>2961</v>
      </c>
      <c r="O1835" s="508" t="s">
        <v>2961</v>
      </c>
      <c r="P1835" s="508" t="s">
        <v>2961</v>
      </c>
      <c r="Q1835" s="508" t="s">
        <v>2961</v>
      </c>
      <c r="R1835" s="508" t="s">
        <v>2961</v>
      </c>
      <c r="S1835" s="508" t="s">
        <v>2961</v>
      </c>
      <c r="T1835" s="508" t="s">
        <v>2961</v>
      </c>
      <c r="U1835" s="508" t="s">
        <v>2961</v>
      </c>
      <c r="V1835" s="508" t="s">
        <v>2961</v>
      </c>
      <c r="W1835" s="508" t="s">
        <v>2961</v>
      </c>
      <c r="X1835" s="508" t="s">
        <v>2961</v>
      </c>
      <c r="Y1835" s="508" t="s">
        <v>2961</v>
      </c>
      <c r="Z1835" s="508" t="s">
        <v>2961</v>
      </c>
      <c r="AA1835" s="508" t="s">
        <v>2961</v>
      </c>
      <c r="AB1835" s="508" t="s">
        <v>2961</v>
      </c>
      <c r="AC1835" s="508" t="s">
        <v>2961</v>
      </c>
      <c r="AD1835" s="508" t="s">
        <v>2961</v>
      </c>
      <c r="AE1835" s="508" t="s">
        <v>2961</v>
      </c>
      <c r="AF1835" s="508" t="s">
        <v>2961</v>
      </c>
      <c r="AG1835" s="508" t="s">
        <v>2961</v>
      </c>
      <c r="AH1835" s="508" t="s">
        <v>2961</v>
      </c>
      <c r="AI1835" s="508" t="s">
        <v>2961</v>
      </c>
      <c r="AJ1835" s="508" t="s">
        <v>2961</v>
      </c>
      <c r="AK1835" s="508" t="s">
        <v>2961</v>
      </c>
      <c r="AL1835" s="508" t="s">
        <v>2961</v>
      </c>
      <c r="AM1835" s="508" t="s">
        <v>2961</v>
      </c>
      <c r="AN1835" s="508" t="s">
        <v>2961</v>
      </c>
      <c r="AO1835" s="760"/>
    </row>
    <row r="1836" spans="2:51" ht="13.5" hidden="1" customHeight="1" outlineLevel="1" x14ac:dyDescent="0.3">
      <c r="B1836" s="760"/>
      <c r="C1836" s="760"/>
      <c r="D1836" s="745" t="s">
        <v>94</v>
      </c>
      <c r="E1836" s="760"/>
      <c r="F1836" s="510" t="s">
        <v>4803</v>
      </c>
      <c r="G1836" s="508" t="s">
        <v>2961</v>
      </c>
      <c r="H1836" s="508" t="s">
        <v>2961</v>
      </c>
      <c r="I1836" s="508" t="s">
        <v>2961</v>
      </c>
      <c r="J1836" s="508" t="s">
        <v>2961</v>
      </c>
      <c r="K1836" s="508" t="s">
        <v>2961</v>
      </c>
      <c r="L1836" s="508" t="s">
        <v>2961</v>
      </c>
      <c r="M1836" s="508" t="s">
        <v>2961</v>
      </c>
      <c r="N1836" s="508" t="s">
        <v>2961</v>
      </c>
      <c r="O1836" s="508" t="s">
        <v>2961</v>
      </c>
      <c r="P1836" s="508" t="s">
        <v>2961</v>
      </c>
      <c r="Q1836" s="508" t="s">
        <v>2961</v>
      </c>
      <c r="R1836" s="508" t="s">
        <v>2961</v>
      </c>
      <c r="S1836" s="508" t="s">
        <v>2961</v>
      </c>
      <c r="T1836" s="508" t="s">
        <v>2961</v>
      </c>
      <c r="U1836" s="508" t="s">
        <v>2961</v>
      </c>
      <c r="V1836" s="508" t="s">
        <v>2961</v>
      </c>
      <c r="W1836" s="508" t="s">
        <v>2961</v>
      </c>
      <c r="X1836" s="508" t="s">
        <v>2961</v>
      </c>
      <c r="Y1836" s="508" t="s">
        <v>2961</v>
      </c>
      <c r="Z1836" s="508" t="s">
        <v>2961</v>
      </c>
      <c r="AA1836" s="508" t="s">
        <v>2961</v>
      </c>
      <c r="AB1836" s="508" t="s">
        <v>2961</v>
      </c>
      <c r="AC1836" s="508" t="s">
        <v>2961</v>
      </c>
      <c r="AD1836" s="508" t="s">
        <v>2961</v>
      </c>
      <c r="AE1836" s="508" t="s">
        <v>2961</v>
      </c>
      <c r="AF1836" s="508" t="s">
        <v>2961</v>
      </c>
      <c r="AG1836" s="508" t="s">
        <v>2961</v>
      </c>
      <c r="AH1836" s="508" t="s">
        <v>2961</v>
      </c>
      <c r="AI1836" s="508" t="s">
        <v>2961</v>
      </c>
      <c r="AJ1836" s="508" t="s">
        <v>2961</v>
      </c>
      <c r="AK1836" s="508" t="s">
        <v>2961</v>
      </c>
      <c r="AL1836" s="508" t="s">
        <v>2961</v>
      </c>
      <c r="AM1836" s="508" t="s">
        <v>2961</v>
      </c>
      <c r="AN1836" s="508" t="s">
        <v>2961</v>
      </c>
      <c r="AO1836" s="760"/>
    </row>
    <row r="1837" spans="2:51" ht="13.5" hidden="1" customHeight="1" outlineLevel="1" x14ac:dyDescent="0.3">
      <c r="B1837" s="760"/>
      <c r="C1837" s="760"/>
      <c r="D1837" s="744" t="s">
        <v>1264</v>
      </c>
      <c r="E1837" s="760"/>
      <c r="F1837" s="510" t="s">
        <v>4804</v>
      </c>
      <c r="G1837" s="508" t="s">
        <v>2961</v>
      </c>
      <c r="H1837" s="508" t="s">
        <v>2961</v>
      </c>
      <c r="I1837" s="508" t="s">
        <v>2961</v>
      </c>
      <c r="J1837" s="508" t="s">
        <v>2961</v>
      </c>
      <c r="K1837" s="508" t="s">
        <v>2961</v>
      </c>
      <c r="L1837" s="508" t="s">
        <v>2961</v>
      </c>
      <c r="M1837" s="508" t="s">
        <v>2961</v>
      </c>
      <c r="N1837" s="508" t="s">
        <v>2961</v>
      </c>
      <c r="O1837" s="508" t="s">
        <v>2961</v>
      </c>
      <c r="P1837" s="508" t="s">
        <v>2961</v>
      </c>
      <c r="Q1837" s="508" t="s">
        <v>2961</v>
      </c>
      <c r="R1837" s="508" t="s">
        <v>2961</v>
      </c>
      <c r="S1837" s="508" t="s">
        <v>2961</v>
      </c>
      <c r="T1837" s="508" t="s">
        <v>2961</v>
      </c>
      <c r="U1837" s="508" t="s">
        <v>2961</v>
      </c>
      <c r="V1837" s="508" t="s">
        <v>2961</v>
      </c>
      <c r="W1837" s="508" t="s">
        <v>2961</v>
      </c>
      <c r="X1837" s="508" t="s">
        <v>2961</v>
      </c>
      <c r="Y1837" s="508" t="s">
        <v>2961</v>
      </c>
      <c r="Z1837" s="508" t="s">
        <v>2961</v>
      </c>
      <c r="AA1837" s="508" t="s">
        <v>2961</v>
      </c>
      <c r="AB1837" s="508" t="s">
        <v>2961</v>
      </c>
      <c r="AC1837" s="508" t="s">
        <v>2961</v>
      </c>
      <c r="AD1837" s="508" t="s">
        <v>2961</v>
      </c>
      <c r="AE1837" s="508" t="s">
        <v>2961</v>
      </c>
      <c r="AF1837" s="508" t="s">
        <v>2961</v>
      </c>
      <c r="AG1837" s="508" t="s">
        <v>2961</v>
      </c>
      <c r="AH1837" s="508" t="s">
        <v>2961</v>
      </c>
      <c r="AI1837" s="508" t="s">
        <v>2961</v>
      </c>
      <c r="AJ1837" s="508" t="s">
        <v>2961</v>
      </c>
      <c r="AK1837" s="508" t="s">
        <v>2961</v>
      </c>
      <c r="AL1837" s="508" t="s">
        <v>2961</v>
      </c>
      <c r="AM1837" s="508" t="s">
        <v>2961</v>
      </c>
      <c r="AN1837" s="508" t="s">
        <v>2961</v>
      </c>
      <c r="AO1837" s="760"/>
    </row>
    <row r="1838" spans="2:51" ht="13.5" hidden="1" customHeight="1" outlineLevel="1" x14ac:dyDescent="0.3">
      <c r="B1838" s="760"/>
      <c r="C1838" s="760"/>
      <c r="D1838" s="745" t="s">
        <v>1265</v>
      </c>
      <c r="E1838" s="760"/>
      <c r="F1838" s="510" t="s">
        <v>4805</v>
      </c>
      <c r="G1838" s="508" t="s">
        <v>2961</v>
      </c>
      <c r="H1838" s="508" t="s">
        <v>2961</v>
      </c>
      <c r="I1838" s="508" t="s">
        <v>2961</v>
      </c>
      <c r="J1838" s="508" t="s">
        <v>2961</v>
      </c>
      <c r="K1838" s="508" t="s">
        <v>2961</v>
      </c>
      <c r="L1838" s="508" t="s">
        <v>2961</v>
      </c>
      <c r="M1838" s="508" t="s">
        <v>2961</v>
      </c>
      <c r="N1838" s="508" t="s">
        <v>2961</v>
      </c>
      <c r="O1838" s="508" t="s">
        <v>2961</v>
      </c>
      <c r="P1838" s="508" t="s">
        <v>2961</v>
      </c>
      <c r="Q1838" s="508" t="s">
        <v>2961</v>
      </c>
      <c r="R1838" s="508" t="s">
        <v>2961</v>
      </c>
      <c r="S1838" s="508" t="s">
        <v>2961</v>
      </c>
      <c r="T1838" s="508" t="s">
        <v>2961</v>
      </c>
      <c r="U1838" s="508" t="s">
        <v>2961</v>
      </c>
      <c r="V1838" s="508" t="s">
        <v>2961</v>
      </c>
      <c r="W1838" s="508" t="s">
        <v>2961</v>
      </c>
      <c r="X1838" s="508" t="s">
        <v>2961</v>
      </c>
      <c r="Y1838" s="508" t="s">
        <v>2961</v>
      </c>
      <c r="Z1838" s="508" t="s">
        <v>2961</v>
      </c>
      <c r="AA1838" s="508" t="s">
        <v>2961</v>
      </c>
      <c r="AB1838" s="508" t="s">
        <v>2961</v>
      </c>
      <c r="AC1838" s="508" t="s">
        <v>2961</v>
      </c>
      <c r="AD1838" s="508" t="s">
        <v>2961</v>
      </c>
      <c r="AE1838" s="508" t="s">
        <v>2961</v>
      </c>
      <c r="AF1838" s="508" t="s">
        <v>2961</v>
      </c>
      <c r="AG1838" s="508" t="s">
        <v>2961</v>
      </c>
      <c r="AH1838" s="508" t="s">
        <v>2961</v>
      </c>
      <c r="AI1838" s="508" t="s">
        <v>2961</v>
      </c>
      <c r="AJ1838" s="508" t="s">
        <v>2961</v>
      </c>
      <c r="AK1838" s="508" t="s">
        <v>2961</v>
      </c>
      <c r="AL1838" s="508" t="s">
        <v>2961</v>
      </c>
      <c r="AM1838" s="508" t="s">
        <v>2961</v>
      </c>
      <c r="AN1838" s="508" t="s">
        <v>2961</v>
      </c>
      <c r="AO1838" s="760"/>
    </row>
    <row r="1839" spans="2:51" ht="13.5" hidden="1" customHeight="1" outlineLevel="1" x14ac:dyDescent="0.3">
      <c r="B1839" s="760"/>
      <c r="C1839" s="760"/>
      <c r="D1839" s="745" t="s">
        <v>433</v>
      </c>
      <c r="E1839" s="760"/>
      <c r="F1839" s="510" t="s">
        <v>4806</v>
      </c>
      <c r="G1839" s="508" t="s">
        <v>2961</v>
      </c>
      <c r="H1839" s="508" t="s">
        <v>2961</v>
      </c>
      <c r="I1839" s="508" t="s">
        <v>2961</v>
      </c>
      <c r="J1839" s="508" t="s">
        <v>2961</v>
      </c>
      <c r="K1839" s="508" t="s">
        <v>2961</v>
      </c>
      <c r="L1839" s="508" t="s">
        <v>2961</v>
      </c>
      <c r="M1839" s="508" t="s">
        <v>2961</v>
      </c>
      <c r="N1839" s="508" t="s">
        <v>2961</v>
      </c>
      <c r="O1839" s="508" t="s">
        <v>2961</v>
      </c>
      <c r="P1839" s="508" t="s">
        <v>2961</v>
      </c>
      <c r="Q1839" s="508" t="s">
        <v>2961</v>
      </c>
      <c r="R1839" s="508" t="s">
        <v>2961</v>
      </c>
      <c r="S1839" s="508" t="s">
        <v>2961</v>
      </c>
      <c r="T1839" s="508" t="s">
        <v>2961</v>
      </c>
      <c r="U1839" s="508" t="s">
        <v>2961</v>
      </c>
      <c r="V1839" s="508" t="s">
        <v>2961</v>
      </c>
      <c r="W1839" s="508" t="s">
        <v>2961</v>
      </c>
      <c r="X1839" s="508" t="s">
        <v>2961</v>
      </c>
      <c r="Y1839" s="508" t="s">
        <v>2961</v>
      </c>
      <c r="Z1839" s="508" t="s">
        <v>2961</v>
      </c>
      <c r="AA1839" s="508" t="s">
        <v>2961</v>
      </c>
      <c r="AB1839" s="508" t="s">
        <v>2961</v>
      </c>
      <c r="AC1839" s="508" t="s">
        <v>2961</v>
      </c>
      <c r="AD1839" s="508" t="s">
        <v>2961</v>
      </c>
      <c r="AE1839" s="508" t="s">
        <v>2961</v>
      </c>
      <c r="AF1839" s="508" t="s">
        <v>2961</v>
      </c>
      <c r="AG1839" s="508" t="s">
        <v>2961</v>
      </c>
      <c r="AH1839" s="508" t="s">
        <v>2961</v>
      </c>
      <c r="AI1839" s="508" t="s">
        <v>2961</v>
      </c>
      <c r="AJ1839" s="508" t="s">
        <v>2961</v>
      </c>
      <c r="AK1839" s="508" t="s">
        <v>2961</v>
      </c>
      <c r="AL1839" s="508" t="s">
        <v>2961</v>
      </c>
      <c r="AM1839" s="508" t="s">
        <v>2961</v>
      </c>
      <c r="AN1839" s="508" t="s">
        <v>2961</v>
      </c>
      <c r="AO1839" s="760"/>
    </row>
    <row r="1840" spans="2:51" ht="13.5" hidden="1" customHeight="1" outlineLevel="1" x14ac:dyDescent="0.3">
      <c r="B1840" s="760"/>
      <c r="C1840" s="760"/>
      <c r="D1840" s="745" t="s">
        <v>94</v>
      </c>
      <c r="E1840" s="760"/>
      <c r="F1840" s="510" t="s">
        <v>4807</v>
      </c>
      <c r="G1840" s="508" t="s">
        <v>2961</v>
      </c>
      <c r="H1840" s="508" t="s">
        <v>2961</v>
      </c>
      <c r="I1840" s="508" t="s">
        <v>2961</v>
      </c>
      <c r="J1840" s="508" t="s">
        <v>2961</v>
      </c>
      <c r="K1840" s="508" t="s">
        <v>2961</v>
      </c>
      <c r="L1840" s="508" t="s">
        <v>2961</v>
      </c>
      <c r="M1840" s="508" t="s">
        <v>2961</v>
      </c>
      <c r="N1840" s="508" t="s">
        <v>2961</v>
      </c>
      <c r="O1840" s="508" t="s">
        <v>2961</v>
      </c>
      <c r="P1840" s="508" t="s">
        <v>2961</v>
      </c>
      <c r="Q1840" s="508" t="s">
        <v>2961</v>
      </c>
      <c r="R1840" s="508" t="s">
        <v>2961</v>
      </c>
      <c r="S1840" s="508" t="s">
        <v>2961</v>
      </c>
      <c r="T1840" s="508" t="s">
        <v>2961</v>
      </c>
      <c r="U1840" s="508" t="s">
        <v>2961</v>
      </c>
      <c r="V1840" s="508" t="s">
        <v>2961</v>
      </c>
      <c r="W1840" s="508" t="s">
        <v>2961</v>
      </c>
      <c r="X1840" s="508" t="s">
        <v>2961</v>
      </c>
      <c r="Y1840" s="508" t="s">
        <v>2961</v>
      </c>
      <c r="Z1840" s="508" t="s">
        <v>2961</v>
      </c>
      <c r="AA1840" s="508" t="s">
        <v>2961</v>
      </c>
      <c r="AB1840" s="508" t="s">
        <v>2961</v>
      </c>
      <c r="AC1840" s="508" t="s">
        <v>2961</v>
      </c>
      <c r="AD1840" s="508" t="s">
        <v>2961</v>
      </c>
      <c r="AE1840" s="508" t="s">
        <v>2961</v>
      </c>
      <c r="AF1840" s="508" t="s">
        <v>2961</v>
      </c>
      <c r="AG1840" s="508" t="s">
        <v>2961</v>
      </c>
      <c r="AH1840" s="508" t="s">
        <v>2961</v>
      </c>
      <c r="AI1840" s="508" t="s">
        <v>2961</v>
      </c>
      <c r="AJ1840" s="508" t="s">
        <v>2961</v>
      </c>
      <c r="AK1840" s="508" t="s">
        <v>2961</v>
      </c>
      <c r="AL1840" s="508" t="s">
        <v>2961</v>
      </c>
      <c r="AM1840" s="508" t="s">
        <v>2961</v>
      </c>
      <c r="AN1840" s="508" t="s">
        <v>2961</v>
      </c>
      <c r="AO1840" s="760"/>
    </row>
    <row r="1841" spans="2:41" ht="13.5" hidden="1" customHeight="1" outlineLevel="1" x14ac:dyDescent="0.3">
      <c r="B1841" s="760"/>
      <c r="C1841" s="760"/>
      <c r="D1841" s="744" t="s">
        <v>1266</v>
      </c>
      <c r="E1841" s="760"/>
      <c r="F1841" s="510" t="s">
        <v>4808</v>
      </c>
      <c r="G1841" s="508" t="s">
        <v>2961</v>
      </c>
      <c r="H1841" s="508" t="s">
        <v>2961</v>
      </c>
      <c r="I1841" s="508" t="s">
        <v>2961</v>
      </c>
      <c r="J1841" s="508" t="s">
        <v>2961</v>
      </c>
      <c r="K1841" s="508" t="s">
        <v>2961</v>
      </c>
      <c r="L1841" s="508" t="s">
        <v>2961</v>
      </c>
      <c r="M1841" s="508" t="s">
        <v>2961</v>
      </c>
      <c r="N1841" s="508" t="s">
        <v>2961</v>
      </c>
      <c r="O1841" s="508" t="s">
        <v>2961</v>
      </c>
      <c r="P1841" s="508" t="s">
        <v>2961</v>
      </c>
      <c r="Q1841" s="508" t="s">
        <v>2961</v>
      </c>
      <c r="R1841" s="508" t="s">
        <v>2961</v>
      </c>
      <c r="S1841" s="508" t="s">
        <v>2961</v>
      </c>
      <c r="T1841" s="508" t="s">
        <v>2961</v>
      </c>
      <c r="U1841" s="508" t="s">
        <v>2961</v>
      </c>
      <c r="V1841" s="508" t="s">
        <v>2961</v>
      </c>
      <c r="W1841" s="508" t="s">
        <v>2961</v>
      </c>
      <c r="X1841" s="508" t="s">
        <v>2961</v>
      </c>
      <c r="Y1841" s="508" t="s">
        <v>2961</v>
      </c>
      <c r="Z1841" s="508" t="s">
        <v>2961</v>
      </c>
      <c r="AA1841" s="508" t="s">
        <v>2961</v>
      </c>
      <c r="AB1841" s="508" t="s">
        <v>2961</v>
      </c>
      <c r="AC1841" s="508" t="s">
        <v>2961</v>
      </c>
      <c r="AD1841" s="508" t="s">
        <v>2961</v>
      </c>
      <c r="AE1841" s="508" t="s">
        <v>2961</v>
      </c>
      <c r="AF1841" s="508" t="s">
        <v>2961</v>
      </c>
      <c r="AG1841" s="508" t="s">
        <v>2961</v>
      </c>
      <c r="AH1841" s="508" t="s">
        <v>2961</v>
      </c>
      <c r="AI1841" s="508" t="s">
        <v>2961</v>
      </c>
      <c r="AJ1841" s="508" t="s">
        <v>2961</v>
      </c>
      <c r="AK1841" s="508" t="s">
        <v>2961</v>
      </c>
      <c r="AL1841" s="508" t="s">
        <v>2961</v>
      </c>
      <c r="AM1841" s="508" t="s">
        <v>2961</v>
      </c>
      <c r="AN1841" s="508" t="s">
        <v>2961</v>
      </c>
      <c r="AO1841" s="760"/>
    </row>
    <row r="1842" spans="2:41" ht="13.5" hidden="1" customHeight="1" outlineLevel="1" x14ac:dyDescent="0.3">
      <c r="B1842" s="760"/>
      <c r="C1842" s="760"/>
      <c r="D1842" s="744" t="s">
        <v>1267</v>
      </c>
      <c r="E1842" s="760"/>
      <c r="F1842" s="510" t="s">
        <v>4809</v>
      </c>
      <c r="G1842" s="508" t="s">
        <v>2961</v>
      </c>
      <c r="H1842" s="508" t="s">
        <v>2961</v>
      </c>
      <c r="I1842" s="508" t="s">
        <v>2961</v>
      </c>
      <c r="J1842" s="508" t="s">
        <v>2961</v>
      </c>
      <c r="K1842" s="508" t="s">
        <v>2961</v>
      </c>
      <c r="L1842" s="508" t="s">
        <v>2961</v>
      </c>
      <c r="M1842" s="508" t="s">
        <v>2961</v>
      </c>
      <c r="N1842" s="508" t="s">
        <v>2961</v>
      </c>
      <c r="O1842" s="508" t="s">
        <v>2961</v>
      </c>
      <c r="P1842" s="508" t="s">
        <v>2961</v>
      </c>
      <c r="Q1842" s="508" t="s">
        <v>2961</v>
      </c>
      <c r="R1842" s="508" t="s">
        <v>2961</v>
      </c>
      <c r="S1842" s="508" t="s">
        <v>2961</v>
      </c>
      <c r="T1842" s="508" t="s">
        <v>2961</v>
      </c>
      <c r="U1842" s="508" t="s">
        <v>2961</v>
      </c>
      <c r="V1842" s="508" t="s">
        <v>2961</v>
      </c>
      <c r="W1842" s="508" t="s">
        <v>2961</v>
      </c>
      <c r="X1842" s="508" t="s">
        <v>2961</v>
      </c>
      <c r="Y1842" s="508" t="s">
        <v>2961</v>
      </c>
      <c r="Z1842" s="508" t="s">
        <v>2961</v>
      </c>
      <c r="AA1842" s="508" t="s">
        <v>2961</v>
      </c>
      <c r="AB1842" s="508" t="s">
        <v>2961</v>
      </c>
      <c r="AC1842" s="508" t="s">
        <v>2961</v>
      </c>
      <c r="AD1842" s="508" t="s">
        <v>2961</v>
      </c>
      <c r="AE1842" s="508" t="s">
        <v>2961</v>
      </c>
      <c r="AF1842" s="508" t="s">
        <v>2961</v>
      </c>
      <c r="AG1842" s="508" t="s">
        <v>2961</v>
      </c>
      <c r="AH1842" s="508" t="s">
        <v>2961</v>
      </c>
      <c r="AI1842" s="508" t="s">
        <v>2961</v>
      </c>
      <c r="AJ1842" s="508" t="s">
        <v>2961</v>
      </c>
      <c r="AK1842" s="508" t="s">
        <v>2961</v>
      </c>
      <c r="AL1842" s="508" t="s">
        <v>2961</v>
      </c>
      <c r="AM1842" s="508" t="s">
        <v>2961</v>
      </c>
      <c r="AN1842" s="508" t="s">
        <v>2961</v>
      </c>
      <c r="AO1842" s="760"/>
    </row>
    <row r="1843" spans="2:41" ht="13.5" hidden="1" customHeight="1" outlineLevel="1" x14ac:dyDescent="0.3">
      <c r="B1843" s="320"/>
      <c r="C1843" s="760"/>
      <c r="D1843" s="746" t="s">
        <v>1268</v>
      </c>
      <c r="E1843" s="320"/>
      <c r="F1843" s="510" t="s">
        <v>4810</v>
      </c>
      <c r="G1843" s="508" t="s">
        <v>2961</v>
      </c>
      <c r="H1843" s="508" t="s">
        <v>2961</v>
      </c>
      <c r="I1843" s="508" t="s">
        <v>2961</v>
      </c>
      <c r="J1843" s="508" t="s">
        <v>2961</v>
      </c>
      <c r="K1843" s="508" t="s">
        <v>2961</v>
      </c>
      <c r="L1843" s="508" t="s">
        <v>2961</v>
      </c>
      <c r="M1843" s="508" t="s">
        <v>2961</v>
      </c>
      <c r="N1843" s="508" t="s">
        <v>2961</v>
      </c>
      <c r="O1843" s="508" t="s">
        <v>2961</v>
      </c>
      <c r="P1843" s="508" t="s">
        <v>2961</v>
      </c>
      <c r="Q1843" s="508" t="s">
        <v>2961</v>
      </c>
      <c r="R1843" s="508" t="s">
        <v>2961</v>
      </c>
      <c r="S1843" s="508" t="s">
        <v>2961</v>
      </c>
      <c r="T1843" s="508" t="s">
        <v>2961</v>
      </c>
      <c r="U1843" s="508" t="s">
        <v>2961</v>
      </c>
      <c r="V1843" s="508" t="s">
        <v>2961</v>
      </c>
      <c r="W1843" s="508" t="s">
        <v>2961</v>
      </c>
      <c r="X1843" s="508" t="s">
        <v>2961</v>
      </c>
      <c r="Y1843" s="508" t="s">
        <v>2961</v>
      </c>
      <c r="Z1843" s="508" t="s">
        <v>2961</v>
      </c>
      <c r="AA1843" s="508" t="s">
        <v>2961</v>
      </c>
      <c r="AB1843" s="508" t="s">
        <v>2961</v>
      </c>
      <c r="AC1843" s="508" t="s">
        <v>2961</v>
      </c>
      <c r="AD1843" s="508" t="s">
        <v>2961</v>
      </c>
      <c r="AE1843" s="508" t="s">
        <v>2961</v>
      </c>
      <c r="AF1843" s="508" t="s">
        <v>2961</v>
      </c>
      <c r="AG1843" s="508" t="s">
        <v>2961</v>
      </c>
      <c r="AH1843" s="508" t="s">
        <v>2961</v>
      </c>
      <c r="AI1843" s="508" t="s">
        <v>2961</v>
      </c>
      <c r="AJ1843" s="508" t="s">
        <v>2961</v>
      </c>
      <c r="AK1843" s="508" t="s">
        <v>2961</v>
      </c>
      <c r="AL1843" s="508" t="s">
        <v>2961</v>
      </c>
      <c r="AM1843" s="508" t="s">
        <v>2961</v>
      </c>
      <c r="AN1843" s="508" t="s">
        <v>2961</v>
      </c>
      <c r="AO1843" s="760"/>
    </row>
    <row r="1844" spans="2:41" ht="13.5" hidden="1" customHeight="1" outlineLevel="1" x14ac:dyDescent="0.3">
      <c r="B1844" s="320"/>
      <c r="C1844" s="760"/>
      <c r="D1844" s="745" t="s">
        <v>1269</v>
      </c>
      <c r="E1844" s="320"/>
      <c r="F1844" s="510" t="s">
        <v>4811</v>
      </c>
      <c r="G1844" s="508" t="s">
        <v>2961</v>
      </c>
      <c r="H1844" s="508" t="s">
        <v>2961</v>
      </c>
      <c r="I1844" s="508" t="s">
        <v>2961</v>
      </c>
      <c r="J1844" s="508" t="s">
        <v>2961</v>
      </c>
      <c r="K1844" s="508" t="s">
        <v>2961</v>
      </c>
      <c r="L1844" s="508" t="s">
        <v>2961</v>
      </c>
      <c r="M1844" s="508" t="s">
        <v>2961</v>
      </c>
      <c r="N1844" s="508" t="s">
        <v>2961</v>
      </c>
      <c r="O1844" s="508" t="s">
        <v>2961</v>
      </c>
      <c r="P1844" s="508" t="s">
        <v>2961</v>
      </c>
      <c r="Q1844" s="508" t="s">
        <v>2961</v>
      </c>
      <c r="R1844" s="508" t="s">
        <v>2961</v>
      </c>
      <c r="S1844" s="508" t="s">
        <v>2961</v>
      </c>
      <c r="T1844" s="508" t="s">
        <v>2961</v>
      </c>
      <c r="U1844" s="508" t="s">
        <v>2961</v>
      </c>
      <c r="V1844" s="508" t="s">
        <v>2961</v>
      </c>
      <c r="W1844" s="508" t="s">
        <v>2961</v>
      </c>
      <c r="X1844" s="508" t="s">
        <v>2961</v>
      </c>
      <c r="Y1844" s="508" t="s">
        <v>2961</v>
      </c>
      <c r="Z1844" s="508" t="s">
        <v>2961</v>
      </c>
      <c r="AA1844" s="508" t="s">
        <v>2961</v>
      </c>
      <c r="AB1844" s="508" t="s">
        <v>2961</v>
      </c>
      <c r="AC1844" s="508" t="s">
        <v>2961</v>
      </c>
      <c r="AD1844" s="508" t="s">
        <v>2961</v>
      </c>
      <c r="AE1844" s="508" t="s">
        <v>2961</v>
      </c>
      <c r="AF1844" s="508" t="s">
        <v>2961</v>
      </c>
      <c r="AG1844" s="508" t="s">
        <v>2961</v>
      </c>
      <c r="AH1844" s="508" t="s">
        <v>2961</v>
      </c>
      <c r="AI1844" s="508" t="s">
        <v>2961</v>
      </c>
      <c r="AJ1844" s="508" t="s">
        <v>2961</v>
      </c>
      <c r="AK1844" s="508" t="s">
        <v>2961</v>
      </c>
      <c r="AL1844" s="508" t="s">
        <v>2961</v>
      </c>
      <c r="AM1844" s="508" t="s">
        <v>2961</v>
      </c>
      <c r="AN1844" s="508" t="s">
        <v>2961</v>
      </c>
      <c r="AO1844" s="760"/>
    </row>
    <row r="1845" spans="2:41" ht="13.5" hidden="1" customHeight="1" outlineLevel="1" x14ac:dyDescent="0.3">
      <c r="B1845" s="320"/>
      <c r="C1845" s="760"/>
      <c r="D1845" s="745" t="s">
        <v>94</v>
      </c>
      <c r="E1845" s="320"/>
      <c r="F1845" s="510" t="s">
        <v>4812</v>
      </c>
      <c r="G1845" s="508" t="s">
        <v>2961</v>
      </c>
      <c r="H1845" s="508" t="s">
        <v>2961</v>
      </c>
      <c r="I1845" s="508" t="s">
        <v>2961</v>
      </c>
      <c r="J1845" s="508" t="s">
        <v>2961</v>
      </c>
      <c r="K1845" s="508" t="s">
        <v>2961</v>
      </c>
      <c r="L1845" s="508" t="s">
        <v>2961</v>
      </c>
      <c r="M1845" s="508" t="s">
        <v>2961</v>
      </c>
      <c r="N1845" s="508" t="s">
        <v>2961</v>
      </c>
      <c r="O1845" s="508" t="s">
        <v>2961</v>
      </c>
      <c r="P1845" s="508" t="s">
        <v>2961</v>
      </c>
      <c r="Q1845" s="508" t="s">
        <v>2961</v>
      </c>
      <c r="R1845" s="508" t="s">
        <v>2961</v>
      </c>
      <c r="S1845" s="508" t="s">
        <v>2961</v>
      </c>
      <c r="T1845" s="508" t="s">
        <v>2961</v>
      </c>
      <c r="U1845" s="508" t="s">
        <v>2961</v>
      </c>
      <c r="V1845" s="508" t="s">
        <v>2961</v>
      </c>
      <c r="W1845" s="508" t="s">
        <v>2961</v>
      </c>
      <c r="X1845" s="508" t="s">
        <v>2961</v>
      </c>
      <c r="Y1845" s="508" t="s">
        <v>2961</v>
      </c>
      <c r="Z1845" s="508" t="s">
        <v>2961</v>
      </c>
      <c r="AA1845" s="508" t="s">
        <v>2961</v>
      </c>
      <c r="AB1845" s="508" t="s">
        <v>2961</v>
      </c>
      <c r="AC1845" s="508" t="s">
        <v>2961</v>
      </c>
      <c r="AD1845" s="508" t="s">
        <v>2961</v>
      </c>
      <c r="AE1845" s="508" t="s">
        <v>2961</v>
      </c>
      <c r="AF1845" s="508" t="s">
        <v>2961</v>
      </c>
      <c r="AG1845" s="508" t="s">
        <v>2961</v>
      </c>
      <c r="AH1845" s="508" t="s">
        <v>2961</v>
      </c>
      <c r="AI1845" s="508" t="s">
        <v>2961</v>
      </c>
      <c r="AJ1845" s="508" t="s">
        <v>2961</v>
      </c>
      <c r="AK1845" s="508" t="s">
        <v>2961</v>
      </c>
      <c r="AL1845" s="508" t="s">
        <v>2961</v>
      </c>
      <c r="AM1845" s="508" t="s">
        <v>2961</v>
      </c>
      <c r="AN1845" s="508" t="s">
        <v>2961</v>
      </c>
      <c r="AO1845" s="320"/>
    </row>
    <row r="1846" spans="2:41" ht="13.5" hidden="1" customHeight="1" outlineLevel="1" x14ac:dyDescent="0.3">
      <c r="B1846" s="320"/>
      <c r="C1846" s="760"/>
      <c r="D1846" s="744" t="s">
        <v>1270</v>
      </c>
      <c r="E1846" s="320"/>
      <c r="F1846" s="510" t="s">
        <v>4813</v>
      </c>
      <c r="G1846" s="508" t="s">
        <v>2961</v>
      </c>
      <c r="H1846" s="508" t="s">
        <v>2961</v>
      </c>
      <c r="I1846" s="508" t="s">
        <v>2961</v>
      </c>
      <c r="J1846" s="508" t="s">
        <v>2961</v>
      </c>
      <c r="K1846" s="508" t="s">
        <v>2961</v>
      </c>
      <c r="L1846" s="508" t="s">
        <v>2961</v>
      </c>
      <c r="M1846" s="508" t="s">
        <v>2961</v>
      </c>
      <c r="N1846" s="508" t="s">
        <v>2961</v>
      </c>
      <c r="O1846" s="508" t="s">
        <v>2961</v>
      </c>
      <c r="P1846" s="508" t="s">
        <v>2961</v>
      </c>
      <c r="Q1846" s="508" t="s">
        <v>2961</v>
      </c>
      <c r="R1846" s="508" t="s">
        <v>2961</v>
      </c>
      <c r="S1846" s="508" t="s">
        <v>2961</v>
      </c>
      <c r="T1846" s="508" t="s">
        <v>2961</v>
      </c>
      <c r="U1846" s="508" t="s">
        <v>2961</v>
      </c>
      <c r="V1846" s="508" t="s">
        <v>2961</v>
      </c>
      <c r="W1846" s="508" t="s">
        <v>2961</v>
      </c>
      <c r="X1846" s="508" t="s">
        <v>2961</v>
      </c>
      <c r="Y1846" s="508" t="s">
        <v>2961</v>
      </c>
      <c r="Z1846" s="508" t="s">
        <v>2961</v>
      </c>
      <c r="AA1846" s="508" t="s">
        <v>2961</v>
      </c>
      <c r="AB1846" s="508" t="s">
        <v>2961</v>
      </c>
      <c r="AC1846" s="508" t="s">
        <v>2961</v>
      </c>
      <c r="AD1846" s="508" t="s">
        <v>2961</v>
      </c>
      <c r="AE1846" s="508" t="s">
        <v>2961</v>
      </c>
      <c r="AF1846" s="508" t="s">
        <v>2961</v>
      </c>
      <c r="AG1846" s="508" t="s">
        <v>2961</v>
      </c>
      <c r="AH1846" s="508" t="s">
        <v>2961</v>
      </c>
      <c r="AI1846" s="508" t="s">
        <v>2961</v>
      </c>
      <c r="AJ1846" s="508" t="s">
        <v>2961</v>
      </c>
      <c r="AK1846" s="508" t="s">
        <v>2961</v>
      </c>
      <c r="AL1846" s="508" t="s">
        <v>2961</v>
      </c>
      <c r="AM1846" s="508" t="s">
        <v>2961</v>
      </c>
      <c r="AN1846" s="508" t="s">
        <v>2961</v>
      </c>
      <c r="AO1846" s="320"/>
    </row>
    <row r="1847" spans="2:41" ht="13.5" hidden="1" customHeight="1" outlineLevel="1" x14ac:dyDescent="0.3">
      <c r="B1847" s="320"/>
      <c r="C1847" s="760"/>
      <c r="D1847" s="745" t="s">
        <v>1021</v>
      </c>
      <c r="E1847" s="320"/>
      <c r="F1847" s="510" t="s">
        <v>4814</v>
      </c>
      <c r="G1847" s="508" t="s">
        <v>2961</v>
      </c>
      <c r="H1847" s="508" t="s">
        <v>2961</v>
      </c>
      <c r="I1847" s="508" t="s">
        <v>2961</v>
      </c>
      <c r="J1847" s="508" t="s">
        <v>2961</v>
      </c>
      <c r="K1847" s="508" t="s">
        <v>2961</v>
      </c>
      <c r="L1847" s="508" t="s">
        <v>2961</v>
      </c>
      <c r="M1847" s="508" t="s">
        <v>2961</v>
      </c>
      <c r="N1847" s="508" t="s">
        <v>2961</v>
      </c>
      <c r="O1847" s="508" t="s">
        <v>2961</v>
      </c>
      <c r="P1847" s="508" t="s">
        <v>2961</v>
      </c>
      <c r="Q1847" s="508" t="s">
        <v>2961</v>
      </c>
      <c r="R1847" s="508" t="s">
        <v>2961</v>
      </c>
      <c r="S1847" s="508" t="s">
        <v>2961</v>
      </c>
      <c r="T1847" s="508" t="s">
        <v>2961</v>
      </c>
      <c r="U1847" s="508" t="s">
        <v>2961</v>
      </c>
      <c r="V1847" s="508" t="s">
        <v>2961</v>
      </c>
      <c r="W1847" s="508" t="s">
        <v>2961</v>
      </c>
      <c r="X1847" s="508" t="s">
        <v>2961</v>
      </c>
      <c r="Y1847" s="508" t="s">
        <v>2961</v>
      </c>
      <c r="Z1847" s="508" t="s">
        <v>2961</v>
      </c>
      <c r="AA1847" s="508" t="s">
        <v>2961</v>
      </c>
      <c r="AB1847" s="508" t="s">
        <v>2961</v>
      </c>
      <c r="AC1847" s="508" t="s">
        <v>2961</v>
      </c>
      <c r="AD1847" s="508" t="s">
        <v>2961</v>
      </c>
      <c r="AE1847" s="508" t="s">
        <v>2961</v>
      </c>
      <c r="AF1847" s="508" t="s">
        <v>2961</v>
      </c>
      <c r="AG1847" s="508" t="s">
        <v>2961</v>
      </c>
      <c r="AH1847" s="508" t="s">
        <v>2961</v>
      </c>
      <c r="AI1847" s="508" t="s">
        <v>2961</v>
      </c>
      <c r="AJ1847" s="508" t="s">
        <v>2961</v>
      </c>
      <c r="AK1847" s="508" t="s">
        <v>2961</v>
      </c>
      <c r="AL1847" s="508" t="s">
        <v>2961</v>
      </c>
      <c r="AM1847" s="508" t="s">
        <v>2961</v>
      </c>
      <c r="AN1847" s="508" t="s">
        <v>2961</v>
      </c>
      <c r="AO1847" s="320"/>
    </row>
    <row r="1848" spans="2:41" ht="13.5" hidden="1" customHeight="1" outlineLevel="1" x14ac:dyDescent="0.3">
      <c r="B1848" s="320"/>
      <c r="C1848" s="760"/>
      <c r="D1848" s="745" t="s">
        <v>1269</v>
      </c>
      <c r="E1848" s="320"/>
      <c r="F1848" s="510" t="s">
        <v>4815</v>
      </c>
      <c r="G1848" s="508" t="s">
        <v>2961</v>
      </c>
      <c r="H1848" s="508" t="s">
        <v>2961</v>
      </c>
      <c r="I1848" s="508" t="s">
        <v>2961</v>
      </c>
      <c r="J1848" s="508" t="s">
        <v>2961</v>
      </c>
      <c r="K1848" s="508" t="s">
        <v>2961</v>
      </c>
      <c r="L1848" s="508" t="s">
        <v>2961</v>
      </c>
      <c r="M1848" s="508" t="s">
        <v>2961</v>
      </c>
      <c r="N1848" s="508" t="s">
        <v>2961</v>
      </c>
      <c r="O1848" s="508" t="s">
        <v>2961</v>
      </c>
      <c r="P1848" s="508" t="s">
        <v>2961</v>
      </c>
      <c r="Q1848" s="508" t="s">
        <v>2961</v>
      </c>
      <c r="R1848" s="508" t="s">
        <v>2961</v>
      </c>
      <c r="S1848" s="508" t="s">
        <v>2961</v>
      </c>
      <c r="T1848" s="508" t="s">
        <v>2961</v>
      </c>
      <c r="U1848" s="508" t="s">
        <v>2961</v>
      </c>
      <c r="V1848" s="508" t="s">
        <v>2961</v>
      </c>
      <c r="W1848" s="508" t="s">
        <v>2961</v>
      </c>
      <c r="X1848" s="508" t="s">
        <v>2961</v>
      </c>
      <c r="Y1848" s="508" t="s">
        <v>2961</v>
      </c>
      <c r="Z1848" s="508" t="s">
        <v>2961</v>
      </c>
      <c r="AA1848" s="508" t="s">
        <v>2961</v>
      </c>
      <c r="AB1848" s="508" t="s">
        <v>2961</v>
      </c>
      <c r="AC1848" s="508" t="s">
        <v>2961</v>
      </c>
      <c r="AD1848" s="508" t="s">
        <v>2961</v>
      </c>
      <c r="AE1848" s="508" t="s">
        <v>2961</v>
      </c>
      <c r="AF1848" s="508" t="s">
        <v>2961</v>
      </c>
      <c r="AG1848" s="508" t="s">
        <v>2961</v>
      </c>
      <c r="AH1848" s="508" t="s">
        <v>2961</v>
      </c>
      <c r="AI1848" s="508" t="s">
        <v>2961</v>
      </c>
      <c r="AJ1848" s="508" t="s">
        <v>2961</v>
      </c>
      <c r="AK1848" s="508" t="s">
        <v>2961</v>
      </c>
      <c r="AL1848" s="508" t="s">
        <v>2961</v>
      </c>
      <c r="AM1848" s="508" t="s">
        <v>2961</v>
      </c>
      <c r="AN1848" s="508" t="s">
        <v>2961</v>
      </c>
      <c r="AO1848" s="320"/>
    </row>
    <row r="1849" spans="2:41" ht="13.5" hidden="1" customHeight="1" outlineLevel="1" x14ac:dyDescent="0.3">
      <c r="B1849" s="320"/>
      <c r="C1849" s="760"/>
      <c r="D1849" s="745" t="s">
        <v>94</v>
      </c>
      <c r="E1849" s="320"/>
      <c r="F1849" s="510" t="s">
        <v>4816</v>
      </c>
      <c r="G1849" s="508" t="s">
        <v>2961</v>
      </c>
      <c r="H1849" s="508" t="s">
        <v>2961</v>
      </c>
      <c r="I1849" s="508" t="s">
        <v>2961</v>
      </c>
      <c r="J1849" s="508" t="s">
        <v>2961</v>
      </c>
      <c r="K1849" s="508" t="s">
        <v>2961</v>
      </c>
      <c r="L1849" s="508" t="s">
        <v>2961</v>
      </c>
      <c r="M1849" s="508" t="s">
        <v>2961</v>
      </c>
      <c r="N1849" s="508" t="s">
        <v>2961</v>
      </c>
      <c r="O1849" s="508" t="s">
        <v>2961</v>
      </c>
      <c r="P1849" s="508" t="s">
        <v>2961</v>
      </c>
      <c r="Q1849" s="508" t="s">
        <v>2961</v>
      </c>
      <c r="R1849" s="508" t="s">
        <v>2961</v>
      </c>
      <c r="S1849" s="508" t="s">
        <v>2961</v>
      </c>
      <c r="T1849" s="508" t="s">
        <v>2961</v>
      </c>
      <c r="U1849" s="508" t="s">
        <v>2961</v>
      </c>
      <c r="V1849" s="508" t="s">
        <v>2961</v>
      </c>
      <c r="W1849" s="508" t="s">
        <v>2961</v>
      </c>
      <c r="X1849" s="508" t="s">
        <v>2961</v>
      </c>
      <c r="Y1849" s="508" t="s">
        <v>2961</v>
      </c>
      <c r="Z1849" s="508" t="s">
        <v>2961</v>
      </c>
      <c r="AA1849" s="508" t="s">
        <v>2961</v>
      </c>
      <c r="AB1849" s="508" t="s">
        <v>2961</v>
      </c>
      <c r="AC1849" s="508" t="s">
        <v>2961</v>
      </c>
      <c r="AD1849" s="508" t="s">
        <v>2961</v>
      </c>
      <c r="AE1849" s="508" t="s">
        <v>2961</v>
      </c>
      <c r="AF1849" s="508" t="s">
        <v>2961</v>
      </c>
      <c r="AG1849" s="508" t="s">
        <v>2961</v>
      </c>
      <c r="AH1849" s="508" t="s">
        <v>2961</v>
      </c>
      <c r="AI1849" s="508" t="s">
        <v>2961</v>
      </c>
      <c r="AJ1849" s="508" t="s">
        <v>2961</v>
      </c>
      <c r="AK1849" s="508" t="s">
        <v>2961</v>
      </c>
      <c r="AL1849" s="508" t="s">
        <v>2961</v>
      </c>
      <c r="AM1849" s="508" t="s">
        <v>2961</v>
      </c>
      <c r="AN1849" s="508" t="s">
        <v>2961</v>
      </c>
      <c r="AO1849" s="320"/>
    </row>
    <row r="1850" spans="2:41" ht="13.5" hidden="1" customHeight="1" outlineLevel="1" x14ac:dyDescent="0.3">
      <c r="B1850" s="320"/>
      <c r="C1850" s="760"/>
      <c r="D1850" s="744" t="s">
        <v>1271</v>
      </c>
      <c r="E1850" s="320"/>
      <c r="F1850" s="510" t="s">
        <v>4817</v>
      </c>
      <c r="G1850" s="508" t="s">
        <v>2961</v>
      </c>
      <c r="H1850" s="508" t="s">
        <v>2961</v>
      </c>
      <c r="I1850" s="508" t="s">
        <v>2961</v>
      </c>
      <c r="J1850" s="508" t="s">
        <v>2961</v>
      </c>
      <c r="K1850" s="508" t="s">
        <v>2961</v>
      </c>
      <c r="L1850" s="508" t="s">
        <v>2961</v>
      </c>
      <c r="M1850" s="508" t="s">
        <v>2961</v>
      </c>
      <c r="N1850" s="508" t="s">
        <v>2961</v>
      </c>
      <c r="O1850" s="508" t="s">
        <v>2961</v>
      </c>
      <c r="P1850" s="508" t="s">
        <v>2961</v>
      </c>
      <c r="Q1850" s="508" t="s">
        <v>2961</v>
      </c>
      <c r="R1850" s="508" t="s">
        <v>2961</v>
      </c>
      <c r="S1850" s="508" t="s">
        <v>2961</v>
      </c>
      <c r="T1850" s="508" t="s">
        <v>2961</v>
      </c>
      <c r="U1850" s="508" t="s">
        <v>2961</v>
      </c>
      <c r="V1850" s="508" t="s">
        <v>2961</v>
      </c>
      <c r="W1850" s="508" t="s">
        <v>2961</v>
      </c>
      <c r="X1850" s="508" t="s">
        <v>2961</v>
      </c>
      <c r="Y1850" s="508" t="s">
        <v>2961</v>
      </c>
      <c r="Z1850" s="508" t="s">
        <v>2961</v>
      </c>
      <c r="AA1850" s="508" t="s">
        <v>2961</v>
      </c>
      <c r="AB1850" s="508" t="s">
        <v>2961</v>
      </c>
      <c r="AC1850" s="508" t="s">
        <v>2961</v>
      </c>
      <c r="AD1850" s="508" t="s">
        <v>2961</v>
      </c>
      <c r="AE1850" s="508" t="s">
        <v>2961</v>
      </c>
      <c r="AF1850" s="508" t="s">
        <v>2961</v>
      </c>
      <c r="AG1850" s="508" t="s">
        <v>2961</v>
      </c>
      <c r="AH1850" s="508" t="s">
        <v>2961</v>
      </c>
      <c r="AI1850" s="508" t="s">
        <v>2961</v>
      </c>
      <c r="AJ1850" s="508" t="s">
        <v>2961</v>
      </c>
      <c r="AK1850" s="508" t="s">
        <v>2961</v>
      </c>
      <c r="AL1850" s="508" t="s">
        <v>2961</v>
      </c>
      <c r="AM1850" s="508" t="s">
        <v>2961</v>
      </c>
      <c r="AN1850" s="508" t="s">
        <v>2961</v>
      </c>
      <c r="AO1850" s="320"/>
    </row>
    <row r="1851" spans="2:41" ht="13.5" hidden="1" customHeight="1" outlineLevel="1" x14ac:dyDescent="0.3">
      <c r="B1851" s="320"/>
      <c r="C1851" s="760"/>
      <c r="D1851" s="744" t="s">
        <v>1272</v>
      </c>
      <c r="E1851" s="320"/>
      <c r="F1851" s="510" t="s">
        <v>4818</v>
      </c>
      <c r="G1851" s="508" t="s">
        <v>2961</v>
      </c>
      <c r="H1851" s="508" t="s">
        <v>2961</v>
      </c>
      <c r="I1851" s="508" t="s">
        <v>2961</v>
      </c>
      <c r="J1851" s="508" t="s">
        <v>2961</v>
      </c>
      <c r="K1851" s="508" t="s">
        <v>2961</v>
      </c>
      <c r="L1851" s="508" t="s">
        <v>2961</v>
      </c>
      <c r="M1851" s="508" t="s">
        <v>2961</v>
      </c>
      <c r="N1851" s="508" t="s">
        <v>2961</v>
      </c>
      <c r="O1851" s="508" t="s">
        <v>2961</v>
      </c>
      <c r="P1851" s="508" t="s">
        <v>2961</v>
      </c>
      <c r="Q1851" s="508" t="s">
        <v>2961</v>
      </c>
      <c r="R1851" s="508" t="s">
        <v>2961</v>
      </c>
      <c r="S1851" s="508" t="s">
        <v>2961</v>
      </c>
      <c r="T1851" s="508" t="s">
        <v>2961</v>
      </c>
      <c r="U1851" s="508" t="s">
        <v>2961</v>
      </c>
      <c r="V1851" s="508" t="s">
        <v>2961</v>
      </c>
      <c r="W1851" s="508" t="s">
        <v>2961</v>
      </c>
      <c r="X1851" s="508" t="s">
        <v>2961</v>
      </c>
      <c r="Y1851" s="508" t="s">
        <v>2961</v>
      </c>
      <c r="Z1851" s="508" t="s">
        <v>2961</v>
      </c>
      <c r="AA1851" s="508" t="s">
        <v>2961</v>
      </c>
      <c r="AB1851" s="508" t="s">
        <v>2961</v>
      </c>
      <c r="AC1851" s="508" t="s">
        <v>2961</v>
      </c>
      <c r="AD1851" s="508" t="s">
        <v>2961</v>
      </c>
      <c r="AE1851" s="508" t="s">
        <v>2961</v>
      </c>
      <c r="AF1851" s="508" t="s">
        <v>2961</v>
      </c>
      <c r="AG1851" s="508" t="s">
        <v>2961</v>
      </c>
      <c r="AH1851" s="508" t="s">
        <v>2961</v>
      </c>
      <c r="AI1851" s="508" t="s">
        <v>2961</v>
      </c>
      <c r="AJ1851" s="508" t="s">
        <v>2961</v>
      </c>
      <c r="AK1851" s="508" t="s">
        <v>2961</v>
      </c>
      <c r="AL1851" s="508" t="s">
        <v>2961</v>
      </c>
      <c r="AM1851" s="508" t="s">
        <v>2961</v>
      </c>
      <c r="AN1851" s="508" t="s">
        <v>2961</v>
      </c>
      <c r="AO1851" s="320"/>
    </row>
    <row r="1852" spans="2:41" ht="13.5" hidden="1" customHeight="1" outlineLevel="1" x14ac:dyDescent="0.3">
      <c r="B1852" s="320"/>
      <c r="C1852" s="760"/>
      <c r="D1852" s="745" t="s">
        <v>1273</v>
      </c>
      <c r="E1852" s="320"/>
      <c r="F1852" s="510" t="s">
        <v>4819</v>
      </c>
      <c r="G1852" s="508" t="s">
        <v>2961</v>
      </c>
      <c r="H1852" s="508" t="s">
        <v>2961</v>
      </c>
      <c r="I1852" s="508" t="s">
        <v>2961</v>
      </c>
      <c r="J1852" s="508" t="s">
        <v>2961</v>
      </c>
      <c r="K1852" s="508" t="s">
        <v>2961</v>
      </c>
      <c r="L1852" s="508" t="s">
        <v>2961</v>
      </c>
      <c r="M1852" s="508" t="s">
        <v>2961</v>
      </c>
      <c r="N1852" s="508" t="s">
        <v>2961</v>
      </c>
      <c r="O1852" s="508" t="s">
        <v>2961</v>
      </c>
      <c r="P1852" s="508" t="s">
        <v>2961</v>
      </c>
      <c r="Q1852" s="508" t="s">
        <v>2961</v>
      </c>
      <c r="R1852" s="508" t="s">
        <v>2961</v>
      </c>
      <c r="S1852" s="508" t="s">
        <v>2961</v>
      </c>
      <c r="T1852" s="508" t="s">
        <v>2961</v>
      </c>
      <c r="U1852" s="508" t="s">
        <v>2961</v>
      </c>
      <c r="V1852" s="508" t="s">
        <v>2961</v>
      </c>
      <c r="W1852" s="508" t="s">
        <v>2961</v>
      </c>
      <c r="X1852" s="508" t="s">
        <v>2961</v>
      </c>
      <c r="Y1852" s="508" t="s">
        <v>2961</v>
      </c>
      <c r="Z1852" s="508" t="s">
        <v>2961</v>
      </c>
      <c r="AA1852" s="508" t="s">
        <v>2961</v>
      </c>
      <c r="AB1852" s="508" t="s">
        <v>2961</v>
      </c>
      <c r="AC1852" s="508" t="s">
        <v>2961</v>
      </c>
      <c r="AD1852" s="508" t="s">
        <v>2961</v>
      </c>
      <c r="AE1852" s="508" t="s">
        <v>2961</v>
      </c>
      <c r="AF1852" s="508" t="s">
        <v>2961</v>
      </c>
      <c r="AG1852" s="508" t="s">
        <v>2961</v>
      </c>
      <c r="AH1852" s="508" t="s">
        <v>2961</v>
      </c>
      <c r="AI1852" s="508" t="s">
        <v>2961</v>
      </c>
      <c r="AJ1852" s="508" t="s">
        <v>2961</v>
      </c>
      <c r="AK1852" s="508" t="s">
        <v>2961</v>
      </c>
      <c r="AL1852" s="508" t="s">
        <v>2961</v>
      </c>
      <c r="AM1852" s="508" t="s">
        <v>2961</v>
      </c>
      <c r="AN1852" s="508" t="s">
        <v>2961</v>
      </c>
      <c r="AO1852" s="320"/>
    </row>
    <row r="1853" spans="2:41" ht="13.5" hidden="1" customHeight="1" outlineLevel="1" x14ac:dyDescent="0.3">
      <c r="B1853" s="320"/>
      <c r="C1853" s="760"/>
      <c r="D1853" s="745" t="s">
        <v>1274</v>
      </c>
      <c r="E1853" s="320"/>
      <c r="F1853" s="510" t="s">
        <v>4820</v>
      </c>
      <c r="G1853" s="508" t="s">
        <v>2961</v>
      </c>
      <c r="H1853" s="508" t="s">
        <v>2961</v>
      </c>
      <c r="I1853" s="508" t="s">
        <v>2961</v>
      </c>
      <c r="J1853" s="508" t="s">
        <v>2961</v>
      </c>
      <c r="K1853" s="508" t="s">
        <v>2961</v>
      </c>
      <c r="L1853" s="508" t="s">
        <v>2961</v>
      </c>
      <c r="M1853" s="508" t="s">
        <v>2961</v>
      </c>
      <c r="N1853" s="508" t="s">
        <v>2961</v>
      </c>
      <c r="O1853" s="508" t="s">
        <v>2961</v>
      </c>
      <c r="P1853" s="508" t="s">
        <v>2961</v>
      </c>
      <c r="Q1853" s="508" t="s">
        <v>2961</v>
      </c>
      <c r="R1853" s="508" t="s">
        <v>2961</v>
      </c>
      <c r="S1853" s="508" t="s">
        <v>2961</v>
      </c>
      <c r="T1853" s="508" t="s">
        <v>2961</v>
      </c>
      <c r="U1853" s="508" t="s">
        <v>2961</v>
      </c>
      <c r="V1853" s="508" t="s">
        <v>2961</v>
      </c>
      <c r="W1853" s="508" t="s">
        <v>2961</v>
      </c>
      <c r="X1853" s="508" t="s">
        <v>2961</v>
      </c>
      <c r="Y1853" s="508" t="s">
        <v>2961</v>
      </c>
      <c r="Z1853" s="508" t="s">
        <v>2961</v>
      </c>
      <c r="AA1853" s="508" t="s">
        <v>2961</v>
      </c>
      <c r="AB1853" s="508" t="s">
        <v>2961</v>
      </c>
      <c r="AC1853" s="508" t="s">
        <v>2961</v>
      </c>
      <c r="AD1853" s="508" t="s">
        <v>2961</v>
      </c>
      <c r="AE1853" s="508" t="s">
        <v>2961</v>
      </c>
      <c r="AF1853" s="508" t="s">
        <v>2961</v>
      </c>
      <c r="AG1853" s="508" t="s">
        <v>2961</v>
      </c>
      <c r="AH1853" s="508" t="s">
        <v>2961</v>
      </c>
      <c r="AI1853" s="508" t="s">
        <v>2961</v>
      </c>
      <c r="AJ1853" s="508" t="s">
        <v>2961</v>
      </c>
      <c r="AK1853" s="508" t="s">
        <v>2961</v>
      </c>
      <c r="AL1853" s="508" t="s">
        <v>2961</v>
      </c>
      <c r="AM1853" s="508" t="s">
        <v>2961</v>
      </c>
      <c r="AN1853" s="508" t="s">
        <v>2961</v>
      </c>
      <c r="AO1853" s="320"/>
    </row>
    <row r="1854" spans="2:41" ht="13.5" hidden="1" customHeight="1" outlineLevel="1" x14ac:dyDescent="0.3">
      <c r="B1854" s="320"/>
      <c r="C1854" s="760"/>
      <c r="D1854" s="747" t="s">
        <v>1275</v>
      </c>
      <c r="E1854" s="320"/>
      <c r="F1854" s="510" t="s">
        <v>4821</v>
      </c>
      <c r="G1854" s="508" t="s">
        <v>2961</v>
      </c>
      <c r="H1854" s="508" t="s">
        <v>2961</v>
      </c>
      <c r="I1854" s="508" t="s">
        <v>2961</v>
      </c>
      <c r="J1854" s="508" t="s">
        <v>2961</v>
      </c>
      <c r="K1854" s="508" t="s">
        <v>2961</v>
      </c>
      <c r="L1854" s="508" t="s">
        <v>2961</v>
      </c>
      <c r="M1854" s="508" t="s">
        <v>2961</v>
      </c>
      <c r="N1854" s="508" t="s">
        <v>2961</v>
      </c>
      <c r="O1854" s="508" t="s">
        <v>2961</v>
      </c>
      <c r="P1854" s="508" t="s">
        <v>2961</v>
      </c>
      <c r="Q1854" s="508" t="s">
        <v>2961</v>
      </c>
      <c r="R1854" s="508" t="s">
        <v>2961</v>
      </c>
      <c r="S1854" s="508" t="s">
        <v>2961</v>
      </c>
      <c r="T1854" s="508" t="s">
        <v>2961</v>
      </c>
      <c r="U1854" s="508" t="s">
        <v>2961</v>
      </c>
      <c r="V1854" s="508" t="s">
        <v>2961</v>
      </c>
      <c r="W1854" s="508" t="s">
        <v>2961</v>
      </c>
      <c r="X1854" s="508" t="s">
        <v>2961</v>
      </c>
      <c r="Y1854" s="508" t="s">
        <v>2961</v>
      </c>
      <c r="Z1854" s="508" t="s">
        <v>2961</v>
      </c>
      <c r="AA1854" s="508" t="s">
        <v>2961</v>
      </c>
      <c r="AB1854" s="508" t="s">
        <v>2961</v>
      </c>
      <c r="AC1854" s="508" t="s">
        <v>2961</v>
      </c>
      <c r="AD1854" s="508" t="s">
        <v>2961</v>
      </c>
      <c r="AE1854" s="508" t="s">
        <v>2961</v>
      </c>
      <c r="AF1854" s="508" t="s">
        <v>2961</v>
      </c>
      <c r="AG1854" s="508" t="s">
        <v>2961</v>
      </c>
      <c r="AH1854" s="508" t="s">
        <v>2961</v>
      </c>
      <c r="AI1854" s="508" t="s">
        <v>2961</v>
      </c>
      <c r="AJ1854" s="508" t="s">
        <v>2961</v>
      </c>
      <c r="AK1854" s="508" t="s">
        <v>2961</v>
      </c>
      <c r="AL1854" s="508" t="s">
        <v>2961</v>
      </c>
      <c r="AM1854" s="508" t="s">
        <v>2961</v>
      </c>
      <c r="AN1854" s="508" t="s">
        <v>2961</v>
      </c>
      <c r="AO1854" s="320"/>
    </row>
    <row r="1855" spans="2:41" ht="13.5" hidden="1" customHeight="1" outlineLevel="1" x14ac:dyDescent="0.3">
      <c r="B1855" s="320"/>
      <c r="C1855" s="760"/>
      <c r="D1855" s="747" t="s">
        <v>94</v>
      </c>
      <c r="E1855" s="320"/>
      <c r="F1855" s="510" t="s">
        <v>4822</v>
      </c>
      <c r="G1855" s="508" t="s">
        <v>2961</v>
      </c>
      <c r="H1855" s="508" t="s">
        <v>2961</v>
      </c>
      <c r="I1855" s="508" t="s">
        <v>2961</v>
      </c>
      <c r="J1855" s="508" t="s">
        <v>2961</v>
      </c>
      <c r="K1855" s="508" t="s">
        <v>2961</v>
      </c>
      <c r="L1855" s="508" t="s">
        <v>2961</v>
      </c>
      <c r="M1855" s="508" t="s">
        <v>2961</v>
      </c>
      <c r="N1855" s="508" t="s">
        <v>2961</v>
      </c>
      <c r="O1855" s="508" t="s">
        <v>2961</v>
      </c>
      <c r="P1855" s="508" t="s">
        <v>2961</v>
      </c>
      <c r="Q1855" s="508" t="s">
        <v>2961</v>
      </c>
      <c r="R1855" s="508" t="s">
        <v>2961</v>
      </c>
      <c r="S1855" s="508" t="s">
        <v>2961</v>
      </c>
      <c r="T1855" s="508" t="s">
        <v>2961</v>
      </c>
      <c r="U1855" s="508" t="s">
        <v>2961</v>
      </c>
      <c r="V1855" s="508" t="s">
        <v>2961</v>
      </c>
      <c r="W1855" s="508" t="s">
        <v>2961</v>
      </c>
      <c r="X1855" s="508" t="s">
        <v>2961</v>
      </c>
      <c r="Y1855" s="508" t="s">
        <v>2961</v>
      </c>
      <c r="Z1855" s="508" t="s">
        <v>2961</v>
      </c>
      <c r="AA1855" s="508" t="s">
        <v>2961</v>
      </c>
      <c r="AB1855" s="508" t="s">
        <v>2961</v>
      </c>
      <c r="AC1855" s="508" t="s">
        <v>2961</v>
      </c>
      <c r="AD1855" s="508" t="s">
        <v>2961</v>
      </c>
      <c r="AE1855" s="508" t="s">
        <v>2961</v>
      </c>
      <c r="AF1855" s="508" t="s">
        <v>2961</v>
      </c>
      <c r="AG1855" s="508" t="s">
        <v>2961</v>
      </c>
      <c r="AH1855" s="508" t="s">
        <v>2961</v>
      </c>
      <c r="AI1855" s="508" t="s">
        <v>2961</v>
      </c>
      <c r="AJ1855" s="508" t="s">
        <v>2961</v>
      </c>
      <c r="AK1855" s="508" t="s">
        <v>2961</v>
      </c>
      <c r="AL1855" s="508" t="s">
        <v>2961</v>
      </c>
      <c r="AM1855" s="508" t="s">
        <v>2961</v>
      </c>
      <c r="AN1855" s="508" t="s">
        <v>2961</v>
      </c>
      <c r="AO1855" s="320"/>
    </row>
    <row r="1856" spans="2:41" ht="13.5" hidden="1" customHeight="1" outlineLevel="1" x14ac:dyDescent="0.3">
      <c r="B1856" s="320"/>
      <c r="C1856" s="760"/>
      <c r="D1856" s="745" t="s">
        <v>1276</v>
      </c>
      <c r="E1856" s="320"/>
      <c r="F1856" s="510" t="s">
        <v>4823</v>
      </c>
      <c r="G1856" s="508" t="s">
        <v>2961</v>
      </c>
      <c r="H1856" s="508" t="s">
        <v>2961</v>
      </c>
      <c r="I1856" s="508" t="s">
        <v>2961</v>
      </c>
      <c r="J1856" s="508" t="s">
        <v>2961</v>
      </c>
      <c r="K1856" s="508" t="s">
        <v>2961</v>
      </c>
      <c r="L1856" s="508" t="s">
        <v>2961</v>
      </c>
      <c r="M1856" s="508" t="s">
        <v>2961</v>
      </c>
      <c r="N1856" s="508" t="s">
        <v>2961</v>
      </c>
      <c r="O1856" s="508" t="s">
        <v>2961</v>
      </c>
      <c r="P1856" s="508" t="s">
        <v>2961</v>
      </c>
      <c r="Q1856" s="508" t="s">
        <v>2961</v>
      </c>
      <c r="R1856" s="508" t="s">
        <v>2961</v>
      </c>
      <c r="S1856" s="508" t="s">
        <v>2961</v>
      </c>
      <c r="T1856" s="508" t="s">
        <v>2961</v>
      </c>
      <c r="U1856" s="508" t="s">
        <v>2961</v>
      </c>
      <c r="V1856" s="508" t="s">
        <v>2961</v>
      </c>
      <c r="W1856" s="508" t="s">
        <v>2961</v>
      </c>
      <c r="X1856" s="508" t="s">
        <v>2961</v>
      </c>
      <c r="Y1856" s="508" t="s">
        <v>2961</v>
      </c>
      <c r="Z1856" s="508" t="s">
        <v>2961</v>
      </c>
      <c r="AA1856" s="508" t="s">
        <v>2961</v>
      </c>
      <c r="AB1856" s="508" t="s">
        <v>2961</v>
      </c>
      <c r="AC1856" s="508" t="s">
        <v>2961</v>
      </c>
      <c r="AD1856" s="508" t="s">
        <v>2961</v>
      </c>
      <c r="AE1856" s="508" t="s">
        <v>2961</v>
      </c>
      <c r="AF1856" s="508" t="s">
        <v>2961</v>
      </c>
      <c r="AG1856" s="508" t="s">
        <v>2961</v>
      </c>
      <c r="AH1856" s="508" t="s">
        <v>2961</v>
      </c>
      <c r="AI1856" s="508" t="s">
        <v>2961</v>
      </c>
      <c r="AJ1856" s="508" t="s">
        <v>2961</v>
      </c>
      <c r="AK1856" s="508" t="s">
        <v>2961</v>
      </c>
      <c r="AL1856" s="508" t="s">
        <v>2961</v>
      </c>
      <c r="AM1856" s="508" t="s">
        <v>2961</v>
      </c>
      <c r="AN1856" s="508" t="s">
        <v>2961</v>
      </c>
      <c r="AO1856" s="320"/>
    </row>
    <row r="1857" spans="2:41" ht="13.5" hidden="1" customHeight="1" outlineLevel="1" x14ac:dyDescent="0.3">
      <c r="B1857" s="320"/>
      <c r="C1857" s="760"/>
      <c r="D1857" s="744" t="s">
        <v>1277</v>
      </c>
      <c r="E1857" s="320"/>
      <c r="F1857" s="510" t="s">
        <v>4824</v>
      </c>
      <c r="G1857" s="508" t="s">
        <v>2961</v>
      </c>
      <c r="H1857" s="508" t="s">
        <v>2961</v>
      </c>
      <c r="I1857" s="508" t="s">
        <v>2961</v>
      </c>
      <c r="J1857" s="508" t="s">
        <v>2961</v>
      </c>
      <c r="K1857" s="508" t="s">
        <v>2961</v>
      </c>
      <c r="L1857" s="508" t="s">
        <v>2961</v>
      </c>
      <c r="M1857" s="508" t="s">
        <v>2961</v>
      </c>
      <c r="N1857" s="508" t="s">
        <v>2961</v>
      </c>
      <c r="O1857" s="508" t="s">
        <v>2961</v>
      </c>
      <c r="P1857" s="508" t="s">
        <v>2961</v>
      </c>
      <c r="Q1857" s="508" t="s">
        <v>2961</v>
      </c>
      <c r="R1857" s="508" t="s">
        <v>2961</v>
      </c>
      <c r="S1857" s="508" t="s">
        <v>2961</v>
      </c>
      <c r="T1857" s="508" t="s">
        <v>2961</v>
      </c>
      <c r="U1857" s="508" t="s">
        <v>2961</v>
      </c>
      <c r="V1857" s="508" t="s">
        <v>2961</v>
      </c>
      <c r="W1857" s="508" t="s">
        <v>2961</v>
      </c>
      <c r="X1857" s="508" t="s">
        <v>2961</v>
      </c>
      <c r="Y1857" s="508" t="s">
        <v>2961</v>
      </c>
      <c r="Z1857" s="508" t="s">
        <v>2961</v>
      </c>
      <c r="AA1857" s="508" t="s">
        <v>2961</v>
      </c>
      <c r="AB1857" s="508" t="s">
        <v>2961</v>
      </c>
      <c r="AC1857" s="508" t="s">
        <v>2961</v>
      </c>
      <c r="AD1857" s="508" t="s">
        <v>2961</v>
      </c>
      <c r="AE1857" s="508" t="s">
        <v>2961</v>
      </c>
      <c r="AF1857" s="508" t="s">
        <v>2961</v>
      </c>
      <c r="AG1857" s="508" t="s">
        <v>2961</v>
      </c>
      <c r="AH1857" s="508" t="s">
        <v>2961</v>
      </c>
      <c r="AI1857" s="508" t="s">
        <v>2961</v>
      </c>
      <c r="AJ1857" s="508" t="s">
        <v>2961</v>
      </c>
      <c r="AK1857" s="508" t="s">
        <v>2961</v>
      </c>
      <c r="AL1857" s="508" t="s">
        <v>2961</v>
      </c>
      <c r="AM1857" s="508" t="s">
        <v>2961</v>
      </c>
      <c r="AN1857" s="508" t="s">
        <v>2961</v>
      </c>
      <c r="AO1857" s="320"/>
    </row>
    <row r="1858" spans="2:41" ht="13.5" hidden="1" customHeight="1" outlineLevel="1" x14ac:dyDescent="0.3">
      <c r="B1858" s="320"/>
      <c r="C1858" s="760"/>
      <c r="D1858" s="745" t="s">
        <v>1278</v>
      </c>
      <c r="E1858" s="320"/>
      <c r="F1858" s="510" t="s">
        <v>4825</v>
      </c>
      <c r="G1858" s="508" t="s">
        <v>2961</v>
      </c>
      <c r="H1858" s="508" t="s">
        <v>2961</v>
      </c>
      <c r="I1858" s="508" t="s">
        <v>2961</v>
      </c>
      <c r="J1858" s="508" t="s">
        <v>2961</v>
      </c>
      <c r="K1858" s="508" t="s">
        <v>2961</v>
      </c>
      <c r="L1858" s="508" t="s">
        <v>2961</v>
      </c>
      <c r="M1858" s="508" t="s">
        <v>2961</v>
      </c>
      <c r="N1858" s="508" t="s">
        <v>2961</v>
      </c>
      <c r="O1858" s="508" t="s">
        <v>2961</v>
      </c>
      <c r="P1858" s="508" t="s">
        <v>2961</v>
      </c>
      <c r="Q1858" s="508" t="s">
        <v>2961</v>
      </c>
      <c r="R1858" s="508" t="s">
        <v>2961</v>
      </c>
      <c r="S1858" s="508" t="s">
        <v>2961</v>
      </c>
      <c r="T1858" s="508" t="s">
        <v>2961</v>
      </c>
      <c r="U1858" s="508" t="s">
        <v>2961</v>
      </c>
      <c r="V1858" s="508" t="s">
        <v>2961</v>
      </c>
      <c r="W1858" s="508" t="s">
        <v>2961</v>
      </c>
      <c r="X1858" s="508" t="s">
        <v>2961</v>
      </c>
      <c r="Y1858" s="508" t="s">
        <v>2961</v>
      </c>
      <c r="Z1858" s="508" t="s">
        <v>2961</v>
      </c>
      <c r="AA1858" s="508" t="s">
        <v>2961</v>
      </c>
      <c r="AB1858" s="508" t="s">
        <v>2961</v>
      </c>
      <c r="AC1858" s="508" t="s">
        <v>2961</v>
      </c>
      <c r="AD1858" s="508" t="s">
        <v>2961</v>
      </c>
      <c r="AE1858" s="508" t="s">
        <v>2961</v>
      </c>
      <c r="AF1858" s="508" t="s">
        <v>2961</v>
      </c>
      <c r="AG1858" s="508" t="s">
        <v>2961</v>
      </c>
      <c r="AH1858" s="508" t="s">
        <v>2961</v>
      </c>
      <c r="AI1858" s="508" t="s">
        <v>2961</v>
      </c>
      <c r="AJ1858" s="508" t="s">
        <v>2961</v>
      </c>
      <c r="AK1858" s="508" t="s">
        <v>2961</v>
      </c>
      <c r="AL1858" s="508" t="s">
        <v>2961</v>
      </c>
      <c r="AM1858" s="508" t="s">
        <v>2961</v>
      </c>
      <c r="AN1858" s="508" t="s">
        <v>2961</v>
      </c>
      <c r="AO1858" s="320"/>
    </row>
    <row r="1859" spans="2:41" ht="13.5" hidden="1" customHeight="1" outlineLevel="1" x14ac:dyDescent="0.3">
      <c r="B1859" s="320"/>
      <c r="C1859" s="760"/>
      <c r="D1859" s="745" t="s">
        <v>1279</v>
      </c>
      <c r="E1859" s="320"/>
      <c r="F1859" s="510" t="s">
        <v>4826</v>
      </c>
      <c r="G1859" s="508" t="s">
        <v>2961</v>
      </c>
      <c r="H1859" s="508" t="s">
        <v>2961</v>
      </c>
      <c r="I1859" s="508" t="s">
        <v>2961</v>
      </c>
      <c r="J1859" s="508" t="s">
        <v>2961</v>
      </c>
      <c r="K1859" s="508" t="s">
        <v>2961</v>
      </c>
      <c r="L1859" s="508" t="s">
        <v>2961</v>
      </c>
      <c r="M1859" s="508" t="s">
        <v>2961</v>
      </c>
      <c r="N1859" s="508" t="s">
        <v>2961</v>
      </c>
      <c r="O1859" s="508" t="s">
        <v>2961</v>
      </c>
      <c r="P1859" s="508" t="s">
        <v>2961</v>
      </c>
      <c r="Q1859" s="508" t="s">
        <v>2961</v>
      </c>
      <c r="R1859" s="508" t="s">
        <v>2961</v>
      </c>
      <c r="S1859" s="508" t="s">
        <v>2961</v>
      </c>
      <c r="T1859" s="508" t="s">
        <v>2961</v>
      </c>
      <c r="U1859" s="508" t="s">
        <v>2961</v>
      </c>
      <c r="V1859" s="508" t="s">
        <v>2961</v>
      </c>
      <c r="W1859" s="508" t="s">
        <v>2961</v>
      </c>
      <c r="X1859" s="508" t="s">
        <v>2961</v>
      </c>
      <c r="Y1859" s="508" t="s">
        <v>2961</v>
      </c>
      <c r="Z1859" s="508" t="s">
        <v>2961</v>
      </c>
      <c r="AA1859" s="508" t="s">
        <v>2961</v>
      </c>
      <c r="AB1859" s="508" t="s">
        <v>2961</v>
      </c>
      <c r="AC1859" s="508" t="s">
        <v>2961</v>
      </c>
      <c r="AD1859" s="508" t="s">
        <v>2961</v>
      </c>
      <c r="AE1859" s="508" t="s">
        <v>2961</v>
      </c>
      <c r="AF1859" s="508" t="s">
        <v>2961</v>
      </c>
      <c r="AG1859" s="508" t="s">
        <v>2961</v>
      </c>
      <c r="AH1859" s="508" t="s">
        <v>2961</v>
      </c>
      <c r="AI1859" s="508" t="s">
        <v>2961</v>
      </c>
      <c r="AJ1859" s="508" t="s">
        <v>2961</v>
      </c>
      <c r="AK1859" s="508" t="s">
        <v>2961</v>
      </c>
      <c r="AL1859" s="508" t="s">
        <v>2961</v>
      </c>
      <c r="AM1859" s="508" t="s">
        <v>2961</v>
      </c>
      <c r="AN1859" s="508" t="s">
        <v>2961</v>
      </c>
      <c r="AO1859" s="320"/>
    </row>
    <row r="1860" spans="2:41" ht="13.5" hidden="1" customHeight="1" outlineLevel="1" x14ac:dyDescent="0.3">
      <c r="B1860" s="320"/>
      <c r="C1860" s="760"/>
      <c r="D1860" s="745"/>
      <c r="E1860" s="320"/>
      <c r="F1860" s="510"/>
      <c r="G1860" s="508"/>
      <c r="H1860" s="508"/>
      <c r="I1860" s="508"/>
      <c r="J1860" s="508"/>
      <c r="K1860" s="508"/>
      <c r="L1860" s="508"/>
      <c r="M1860" s="508"/>
      <c r="N1860" s="508"/>
      <c r="O1860" s="508"/>
      <c r="P1860" s="508"/>
      <c r="Q1860" s="508"/>
      <c r="R1860" s="508"/>
      <c r="S1860" s="508"/>
      <c r="T1860" s="508"/>
      <c r="U1860" s="508"/>
      <c r="V1860" s="508"/>
      <c r="W1860" s="508"/>
      <c r="X1860" s="508"/>
      <c r="Y1860" s="508"/>
      <c r="Z1860" s="508"/>
      <c r="AA1860" s="508"/>
      <c r="AB1860" s="508"/>
      <c r="AC1860" s="508"/>
      <c r="AD1860" s="508"/>
      <c r="AE1860" s="508"/>
      <c r="AF1860" s="508"/>
      <c r="AG1860" s="508"/>
      <c r="AH1860" s="508"/>
      <c r="AI1860" s="508"/>
      <c r="AJ1860" s="508"/>
      <c r="AK1860" s="508"/>
      <c r="AL1860" s="508"/>
      <c r="AM1860" s="508"/>
      <c r="AN1860" s="508"/>
      <c r="AO1860" s="320"/>
    </row>
    <row r="1861" spans="2:41" ht="13.5" hidden="1" customHeight="1" outlineLevel="1" x14ac:dyDescent="0.3">
      <c r="B1861" s="320"/>
      <c r="C1861" s="760"/>
      <c r="D1861" s="745"/>
      <c r="E1861" s="320"/>
      <c r="F1861" s="510"/>
      <c r="G1861" s="508"/>
      <c r="H1861" s="508"/>
      <c r="I1861" s="508"/>
      <c r="J1861" s="508"/>
      <c r="K1861" s="508"/>
      <c r="L1861" s="508"/>
      <c r="M1861" s="508"/>
      <c r="N1861" s="508"/>
      <c r="O1861" s="508"/>
      <c r="P1861" s="508"/>
      <c r="Q1861" s="508"/>
      <c r="R1861" s="508"/>
      <c r="S1861" s="508"/>
      <c r="T1861" s="508"/>
      <c r="U1861" s="508"/>
      <c r="V1861" s="508"/>
      <c r="W1861" s="508"/>
      <c r="X1861" s="508"/>
      <c r="Y1861" s="508"/>
      <c r="Z1861" s="508"/>
      <c r="AA1861" s="508"/>
      <c r="AB1861" s="508"/>
      <c r="AC1861" s="508"/>
      <c r="AD1861" s="508"/>
      <c r="AE1861" s="508"/>
      <c r="AF1861" s="508"/>
      <c r="AG1861" s="508"/>
      <c r="AH1861" s="508"/>
      <c r="AI1861" s="508"/>
      <c r="AJ1861" s="508"/>
      <c r="AK1861" s="508"/>
      <c r="AL1861" s="508"/>
      <c r="AM1861" s="508"/>
      <c r="AN1861" s="508"/>
      <c r="AO1861" s="320"/>
    </row>
    <row r="1862" spans="2:41" ht="13.5" hidden="1" customHeight="1" outlineLevel="1" x14ac:dyDescent="0.3">
      <c r="B1862" s="320"/>
      <c r="C1862" s="760"/>
      <c r="D1862" s="744" t="s">
        <v>1280</v>
      </c>
      <c r="E1862" s="320"/>
      <c r="F1862" s="510" t="s">
        <v>4827</v>
      </c>
      <c r="G1862" s="508" t="s">
        <v>2961</v>
      </c>
      <c r="H1862" s="508" t="s">
        <v>2961</v>
      </c>
      <c r="I1862" s="508" t="s">
        <v>2961</v>
      </c>
      <c r="J1862" s="508" t="s">
        <v>2961</v>
      </c>
      <c r="K1862" s="508" t="s">
        <v>2961</v>
      </c>
      <c r="L1862" s="508" t="s">
        <v>2961</v>
      </c>
      <c r="M1862" s="508" t="s">
        <v>2961</v>
      </c>
      <c r="N1862" s="508" t="s">
        <v>2961</v>
      </c>
      <c r="O1862" s="508" t="s">
        <v>2961</v>
      </c>
      <c r="P1862" s="508" t="s">
        <v>2961</v>
      </c>
      <c r="Q1862" s="508" t="s">
        <v>2961</v>
      </c>
      <c r="R1862" s="508" t="s">
        <v>2961</v>
      </c>
      <c r="S1862" s="508" t="s">
        <v>2961</v>
      </c>
      <c r="T1862" s="508" t="s">
        <v>2961</v>
      </c>
      <c r="U1862" s="508" t="s">
        <v>2961</v>
      </c>
      <c r="V1862" s="508" t="s">
        <v>2961</v>
      </c>
      <c r="W1862" s="508" t="s">
        <v>2961</v>
      </c>
      <c r="X1862" s="508" t="s">
        <v>2961</v>
      </c>
      <c r="Y1862" s="508" t="s">
        <v>2961</v>
      </c>
      <c r="Z1862" s="508" t="s">
        <v>2961</v>
      </c>
      <c r="AA1862" s="508" t="s">
        <v>2961</v>
      </c>
      <c r="AB1862" s="508" t="s">
        <v>2961</v>
      </c>
      <c r="AC1862" s="508" t="s">
        <v>2961</v>
      </c>
      <c r="AD1862" s="508" t="s">
        <v>2961</v>
      </c>
      <c r="AE1862" s="508" t="s">
        <v>2961</v>
      </c>
      <c r="AF1862" s="508" t="s">
        <v>2961</v>
      </c>
      <c r="AG1862" s="508" t="s">
        <v>2961</v>
      </c>
      <c r="AH1862" s="508" t="s">
        <v>2961</v>
      </c>
      <c r="AI1862" s="508" t="s">
        <v>2961</v>
      </c>
      <c r="AJ1862" s="508" t="s">
        <v>2961</v>
      </c>
      <c r="AK1862" s="508" t="s">
        <v>2961</v>
      </c>
      <c r="AL1862" s="508" t="s">
        <v>2961</v>
      </c>
      <c r="AM1862" s="508" t="s">
        <v>2961</v>
      </c>
      <c r="AN1862" s="508" t="s">
        <v>2961</v>
      </c>
      <c r="AO1862" s="320"/>
    </row>
    <row r="1863" spans="2:41" ht="13.5" hidden="1" customHeight="1" outlineLevel="1" x14ac:dyDescent="0.3">
      <c r="B1863" s="320"/>
      <c r="C1863" s="760"/>
      <c r="D1863" s="744" t="s">
        <v>1281</v>
      </c>
      <c r="E1863" s="320"/>
      <c r="F1863" s="510" t="s">
        <v>4828</v>
      </c>
      <c r="G1863" s="508" t="s">
        <v>2961</v>
      </c>
      <c r="H1863" s="508" t="s">
        <v>2961</v>
      </c>
      <c r="I1863" s="508" t="s">
        <v>2961</v>
      </c>
      <c r="J1863" s="508" t="s">
        <v>2961</v>
      </c>
      <c r="K1863" s="508" t="s">
        <v>2961</v>
      </c>
      <c r="L1863" s="508" t="s">
        <v>2961</v>
      </c>
      <c r="M1863" s="508" t="s">
        <v>2961</v>
      </c>
      <c r="N1863" s="508" t="s">
        <v>2961</v>
      </c>
      <c r="O1863" s="508" t="s">
        <v>2961</v>
      </c>
      <c r="P1863" s="508" t="s">
        <v>2961</v>
      </c>
      <c r="Q1863" s="508" t="s">
        <v>2961</v>
      </c>
      <c r="R1863" s="508" t="s">
        <v>2961</v>
      </c>
      <c r="S1863" s="508" t="s">
        <v>2961</v>
      </c>
      <c r="T1863" s="508" t="s">
        <v>2961</v>
      </c>
      <c r="U1863" s="508" t="s">
        <v>2961</v>
      </c>
      <c r="V1863" s="508" t="s">
        <v>2961</v>
      </c>
      <c r="W1863" s="508" t="s">
        <v>2961</v>
      </c>
      <c r="X1863" s="508" t="s">
        <v>2961</v>
      </c>
      <c r="Y1863" s="508" t="s">
        <v>2961</v>
      </c>
      <c r="Z1863" s="508" t="s">
        <v>2961</v>
      </c>
      <c r="AA1863" s="508" t="s">
        <v>2961</v>
      </c>
      <c r="AB1863" s="508" t="s">
        <v>2961</v>
      </c>
      <c r="AC1863" s="508" t="s">
        <v>2961</v>
      </c>
      <c r="AD1863" s="508" t="s">
        <v>2961</v>
      </c>
      <c r="AE1863" s="508" t="s">
        <v>2961</v>
      </c>
      <c r="AF1863" s="508" t="s">
        <v>2961</v>
      </c>
      <c r="AG1863" s="508" t="s">
        <v>2961</v>
      </c>
      <c r="AH1863" s="508" t="s">
        <v>2961</v>
      </c>
      <c r="AI1863" s="508" t="s">
        <v>2961</v>
      </c>
      <c r="AJ1863" s="508" t="s">
        <v>2961</v>
      </c>
      <c r="AK1863" s="508" t="s">
        <v>2961</v>
      </c>
      <c r="AL1863" s="508" t="s">
        <v>2961</v>
      </c>
      <c r="AM1863" s="508" t="s">
        <v>2961</v>
      </c>
      <c r="AN1863" s="508" t="s">
        <v>2961</v>
      </c>
      <c r="AO1863" s="320"/>
    </row>
    <row r="1864" spans="2:41" ht="13.5" hidden="1" customHeight="1" outlineLevel="1" x14ac:dyDescent="0.3">
      <c r="B1864" s="320"/>
      <c r="C1864" s="760"/>
      <c r="D1864" s="745" t="s">
        <v>1282</v>
      </c>
      <c r="E1864" s="320"/>
      <c r="F1864" s="510" t="s">
        <v>4829</v>
      </c>
      <c r="G1864" s="508" t="s">
        <v>2961</v>
      </c>
      <c r="H1864" s="508" t="s">
        <v>2961</v>
      </c>
      <c r="I1864" s="508" t="s">
        <v>2961</v>
      </c>
      <c r="J1864" s="508" t="s">
        <v>2961</v>
      </c>
      <c r="K1864" s="508" t="s">
        <v>2961</v>
      </c>
      <c r="L1864" s="508" t="s">
        <v>2961</v>
      </c>
      <c r="M1864" s="508" t="s">
        <v>2961</v>
      </c>
      <c r="N1864" s="508" t="s">
        <v>2961</v>
      </c>
      <c r="O1864" s="508" t="s">
        <v>2961</v>
      </c>
      <c r="P1864" s="508" t="s">
        <v>2961</v>
      </c>
      <c r="Q1864" s="508" t="s">
        <v>2961</v>
      </c>
      <c r="R1864" s="508" t="s">
        <v>2961</v>
      </c>
      <c r="S1864" s="508" t="s">
        <v>2961</v>
      </c>
      <c r="T1864" s="508" t="s">
        <v>2961</v>
      </c>
      <c r="U1864" s="508" t="s">
        <v>2961</v>
      </c>
      <c r="V1864" s="508" t="s">
        <v>2961</v>
      </c>
      <c r="W1864" s="508" t="s">
        <v>2961</v>
      </c>
      <c r="X1864" s="508" t="s">
        <v>2961</v>
      </c>
      <c r="Y1864" s="508" t="s">
        <v>2961</v>
      </c>
      <c r="Z1864" s="508" t="s">
        <v>2961</v>
      </c>
      <c r="AA1864" s="508" t="s">
        <v>2961</v>
      </c>
      <c r="AB1864" s="508" t="s">
        <v>2961</v>
      </c>
      <c r="AC1864" s="508" t="s">
        <v>2961</v>
      </c>
      <c r="AD1864" s="508" t="s">
        <v>2961</v>
      </c>
      <c r="AE1864" s="508" t="s">
        <v>2961</v>
      </c>
      <c r="AF1864" s="508" t="s">
        <v>2961</v>
      </c>
      <c r="AG1864" s="508" t="s">
        <v>2961</v>
      </c>
      <c r="AH1864" s="508" t="s">
        <v>2961</v>
      </c>
      <c r="AI1864" s="508" t="s">
        <v>2961</v>
      </c>
      <c r="AJ1864" s="508" t="s">
        <v>2961</v>
      </c>
      <c r="AK1864" s="508" t="s">
        <v>2961</v>
      </c>
      <c r="AL1864" s="508" t="s">
        <v>2961</v>
      </c>
      <c r="AM1864" s="508" t="s">
        <v>2961</v>
      </c>
      <c r="AN1864" s="508" t="s">
        <v>2961</v>
      </c>
      <c r="AO1864" s="320"/>
    </row>
    <row r="1865" spans="2:41" ht="13.5" hidden="1" customHeight="1" outlineLevel="1" x14ac:dyDescent="0.3">
      <c r="B1865" s="320"/>
      <c r="C1865" s="760"/>
      <c r="D1865" s="747" t="s">
        <v>1283</v>
      </c>
      <c r="E1865" s="320"/>
      <c r="F1865" s="510" t="s">
        <v>4830</v>
      </c>
      <c r="G1865" s="508" t="s">
        <v>2961</v>
      </c>
      <c r="H1865" s="508" t="s">
        <v>2961</v>
      </c>
      <c r="I1865" s="508" t="s">
        <v>2961</v>
      </c>
      <c r="J1865" s="508" t="s">
        <v>2961</v>
      </c>
      <c r="K1865" s="508" t="s">
        <v>2961</v>
      </c>
      <c r="L1865" s="508" t="s">
        <v>2961</v>
      </c>
      <c r="M1865" s="508" t="s">
        <v>2961</v>
      </c>
      <c r="N1865" s="508" t="s">
        <v>2961</v>
      </c>
      <c r="O1865" s="508" t="s">
        <v>2961</v>
      </c>
      <c r="P1865" s="508" t="s">
        <v>2961</v>
      </c>
      <c r="Q1865" s="508" t="s">
        <v>2961</v>
      </c>
      <c r="R1865" s="508" t="s">
        <v>2961</v>
      </c>
      <c r="S1865" s="508" t="s">
        <v>2961</v>
      </c>
      <c r="T1865" s="508" t="s">
        <v>2961</v>
      </c>
      <c r="U1865" s="508" t="s">
        <v>2961</v>
      </c>
      <c r="V1865" s="508" t="s">
        <v>2961</v>
      </c>
      <c r="W1865" s="508" t="s">
        <v>2961</v>
      </c>
      <c r="X1865" s="508" t="s">
        <v>2961</v>
      </c>
      <c r="Y1865" s="508" t="s">
        <v>2961</v>
      </c>
      <c r="Z1865" s="508" t="s">
        <v>2961</v>
      </c>
      <c r="AA1865" s="508" t="s">
        <v>2961</v>
      </c>
      <c r="AB1865" s="508" t="s">
        <v>2961</v>
      </c>
      <c r="AC1865" s="508" t="s">
        <v>2961</v>
      </c>
      <c r="AD1865" s="508" t="s">
        <v>2961</v>
      </c>
      <c r="AE1865" s="508" t="s">
        <v>2961</v>
      </c>
      <c r="AF1865" s="508" t="s">
        <v>2961</v>
      </c>
      <c r="AG1865" s="508" t="s">
        <v>2961</v>
      </c>
      <c r="AH1865" s="508" t="s">
        <v>2961</v>
      </c>
      <c r="AI1865" s="508" t="s">
        <v>2961</v>
      </c>
      <c r="AJ1865" s="508" t="s">
        <v>2961</v>
      </c>
      <c r="AK1865" s="508" t="s">
        <v>2961</v>
      </c>
      <c r="AL1865" s="508" t="s">
        <v>2961</v>
      </c>
      <c r="AM1865" s="508" t="s">
        <v>2961</v>
      </c>
      <c r="AN1865" s="508" t="s">
        <v>2961</v>
      </c>
      <c r="AO1865" s="320"/>
    </row>
    <row r="1866" spans="2:41" ht="13.5" hidden="1" customHeight="1" outlineLevel="1" x14ac:dyDescent="0.3">
      <c r="B1866" s="320"/>
      <c r="C1866" s="760"/>
      <c r="D1866" s="747" t="s">
        <v>1284</v>
      </c>
      <c r="E1866" s="320"/>
      <c r="F1866" s="510" t="s">
        <v>4831</v>
      </c>
      <c r="G1866" s="508" t="s">
        <v>2961</v>
      </c>
      <c r="H1866" s="508" t="s">
        <v>2961</v>
      </c>
      <c r="I1866" s="508" t="s">
        <v>2961</v>
      </c>
      <c r="J1866" s="508" t="s">
        <v>2961</v>
      </c>
      <c r="K1866" s="508" t="s">
        <v>2961</v>
      </c>
      <c r="L1866" s="508" t="s">
        <v>2961</v>
      </c>
      <c r="M1866" s="508" t="s">
        <v>2961</v>
      </c>
      <c r="N1866" s="508" t="s">
        <v>2961</v>
      </c>
      <c r="O1866" s="508" t="s">
        <v>2961</v>
      </c>
      <c r="P1866" s="508" t="s">
        <v>2961</v>
      </c>
      <c r="Q1866" s="508" t="s">
        <v>2961</v>
      </c>
      <c r="R1866" s="508" t="s">
        <v>2961</v>
      </c>
      <c r="S1866" s="508" t="s">
        <v>2961</v>
      </c>
      <c r="T1866" s="508" t="s">
        <v>2961</v>
      </c>
      <c r="U1866" s="508" t="s">
        <v>2961</v>
      </c>
      <c r="V1866" s="508" t="s">
        <v>2961</v>
      </c>
      <c r="W1866" s="508" t="s">
        <v>2961</v>
      </c>
      <c r="X1866" s="508" t="s">
        <v>2961</v>
      </c>
      <c r="Y1866" s="508" t="s">
        <v>2961</v>
      </c>
      <c r="Z1866" s="508" t="s">
        <v>2961</v>
      </c>
      <c r="AA1866" s="508" t="s">
        <v>2961</v>
      </c>
      <c r="AB1866" s="508" t="s">
        <v>2961</v>
      </c>
      <c r="AC1866" s="508" t="s">
        <v>2961</v>
      </c>
      <c r="AD1866" s="508" t="s">
        <v>2961</v>
      </c>
      <c r="AE1866" s="508" t="s">
        <v>2961</v>
      </c>
      <c r="AF1866" s="508" t="s">
        <v>2961</v>
      </c>
      <c r="AG1866" s="508" t="s">
        <v>2961</v>
      </c>
      <c r="AH1866" s="508" t="s">
        <v>2961</v>
      </c>
      <c r="AI1866" s="508" t="s">
        <v>2961</v>
      </c>
      <c r="AJ1866" s="508" t="s">
        <v>2961</v>
      </c>
      <c r="AK1866" s="508" t="s">
        <v>2961</v>
      </c>
      <c r="AL1866" s="508" t="s">
        <v>2961</v>
      </c>
      <c r="AM1866" s="508" t="s">
        <v>2961</v>
      </c>
      <c r="AN1866" s="508" t="s">
        <v>2961</v>
      </c>
      <c r="AO1866" s="320"/>
    </row>
    <row r="1867" spans="2:41" ht="13.5" hidden="1" customHeight="1" outlineLevel="1" x14ac:dyDescent="0.3">
      <c r="B1867" s="320"/>
      <c r="C1867" s="760"/>
      <c r="D1867" s="747" t="s">
        <v>1285</v>
      </c>
      <c r="E1867" s="320"/>
      <c r="F1867" s="510" t="s">
        <v>4832</v>
      </c>
      <c r="G1867" s="508" t="s">
        <v>2961</v>
      </c>
      <c r="H1867" s="508" t="s">
        <v>2961</v>
      </c>
      <c r="I1867" s="508" t="s">
        <v>2961</v>
      </c>
      <c r="J1867" s="508" t="s">
        <v>2961</v>
      </c>
      <c r="K1867" s="508" t="s">
        <v>2961</v>
      </c>
      <c r="L1867" s="508" t="s">
        <v>2961</v>
      </c>
      <c r="M1867" s="508" t="s">
        <v>2961</v>
      </c>
      <c r="N1867" s="508" t="s">
        <v>2961</v>
      </c>
      <c r="O1867" s="508" t="s">
        <v>2961</v>
      </c>
      <c r="P1867" s="508" t="s">
        <v>2961</v>
      </c>
      <c r="Q1867" s="508" t="s">
        <v>2961</v>
      </c>
      <c r="R1867" s="508" t="s">
        <v>2961</v>
      </c>
      <c r="S1867" s="508" t="s">
        <v>2961</v>
      </c>
      <c r="T1867" s="508" t="s">
        <v>2961</v>
      </c>
      <c r="U1867" s="508" t="s">
        <v>2961</v>
      </c>
      <c r="V1867" s="508" t="s">
        <v>2961</v>
      </c>
      <c r="W1867" s="508" t="s">
        <v>2961</v>
      </c>
      <c r="X1867" s="508" t="s">
        <v>2961</v>
      </c>
      <c r="Y1867" s="508" t="s">
        <v>2961</v>
      </c>
      <c r="Z1867" s="508" t="s">
        <v>2961</v>
      </c>
      <c r="AA1867" s="508" t="s">
        <v>2961</v>
      </c>
      <c r="AB1867" s="508" t="s">
        <v>2961</v>
      </c>
      <c r="AC1867" s="508" t="s">
        <v>2961</v>
      </c>
      <c r="AD1867" s="508" t="s">
        <v>2961</v>
      </c>
      <c r="AE1867" s="508" t="s">
        <v>2961</v>
      </c>
      <c r="AF1867" s="508" t="s">
        <v>2961</v>
      </c>
      <c r="AG1867" s="508" t="s">
        <v>2961</v>
      </c>
      <c r="AH1867" s="508" t="s">
        <v>2961</v>
      </c>
      <c r="AI1867" s="508" t="s">
        <v>2961</v>
      </c>
      <c r="AJ1867" s="508" t="s">
        <v>2961</v>
      </c>
      <c r="AK1867" s="508" t="s">
        <v>2961</v>
      </c>
      <c r="AL1867" s="508" t="s">
        <v>2961</v>
      </c>
      <c r="AM1867" s="508" t="s">
        <v>2961</v>
      </c>
      <c r="AN1867" s="508" t="s">
        <v>2961</v>
      </c>
      <c r="AO1867" s="320"/>
    </row>
    <row r="1868" spans="2:41" ht="13.5" hidden="1" customHeight="1" outlineLevel="1" x14ac:dyDescent="0.3">
      <c r="B1868" s="320"/>
      <c r="C1868" s="760"/>
      <c r="D1868" s="745" t="s">
        <v>1286</v>
      </c>
      <c r="E1868" s="320"/>
      <c r="F1868" s="510" t="s">
        <v>4833</v>
      </c>
      <c r="G1868" s="508" t="s">
        <v>2961</v>
      </c>
      <c r="H1868" s="508" t="s">
        <v>2961</v>
      </c>
      <c r="I1868" s="508" t="s">
        <v>2961</v>
      </c>
      <c r="J1868" s="508" t="s">
        <v>2961</v>
      </c>
      <c r="K1868" s="508" t="s">
        <v>2961</v>
      </c>
      <c r="L1868" s="508" t="s">
        <v>2961</v>
      </c>
      <c r="M1868" s="508" t="s">
        <v>2961</v>
      </c>
      <c r="N1868" s="508" t="s">
        <v>2961</v>
      </c>
      <c r="O1868" s="508" t="s">
        <v>2961</v>
      </c>
      <c r="P1868" s="508" t="s">
        <v>2961</v>
      </c>
      <c r="Q1868" s="508" t="s">
        <v>2961</v>
      </c>
      <c r="R1868" s="508" t="s">
        <v>2961</v>
      </c>
      <c r="S1868" s="508" t="s">
        <v>2961</v>
      </c>
      <c r="T1868" s="508" t="s">
        <v>2961</v>
      </c>
      <c r="U1868" s="508" t="s">
        <v>2961</v>
      </c>
      <c r="V1868" s="508" t="s">
        <v>2961</v>
      </c>
      <c r="W1868" s="508" t="s">
        <v>2961</v>
      </c>
      <c r="X1868" s="508" t="s">
        <v>2961</v>
      </c>
      <c r="Y1868" s="508" t="s">
        <v>2961</v>
      </c>
      <c r="Z1868" s="508" t="s">
        <v>2961</v>
      </c>
      <c r="AA1868" s="508" t="s">
        <v>2961</v>
      </c>
      <c r="AB1868" s="508" t="s">
        <v>2961</v>
      </c>
      <c r="AC1868" s="508" t="s">
        <v>2961</v>
      </c>
      <c r="AD1868" s="508" t="s">
        <v>2961</v>
      </c>
      <c r="AE1868" s="508" t="s">
        <v>2961</v>
      </c>
      <c r="AF1868" s="508" t="s">
        <v>2961</v>
      </c>
      <c r="AG1868" s="508" t="s">
        <v>2961</v>
      </c>
      <c r="AH1868" s="508" t="s">
        <v>2961</v>
      </c>
      <c r="AI1868" s="508" t="s">
        <v>2961</v>
      </c>
      <c r="AJ1868" s="508" t="s">
        <v>2961</v>
      </c>
      <c r="AK1868" s="508" t="s">
        <v>2961</v>
      </c>
      <c r="AL1868" s="508" t="s">
        <v>2961</v>
      </c>
      <c r="AM1868" s="508" t="s">
        <v>2961</v>
      </c>
      <c r="AN1868" s="508" t="s">
        <v>2961</v>
      </c>
      <c r="AO1868" s="320"/>
    </row>
    <row r="1869" spans="2:41" ht="13.5" hidden="1" customHeight="1" outlineLevel="1" x14ac:dyDescent="0.3">
      <c r="B1869" s="320"/>
      <c r="C1869" s="760"/>
      <c r="D1869" s="745" t="s">
        <v>94</v>
      </c>
      <c r="E1869" s="320"/>
      <c r="F1869" s="510" t="s">
        <v>4834</v>
      </c>
      <c r="G1869" s="508" t="s">
        <v>2961</v>
      </c>
      <c r="H1869" s="508" t="s">
        <v>2961</v>
      </c>
      <c r="I1869" s="508" t="s">
        <v>2961</v>
      </c>
      <c r="J1869" s="508" t="s">
        <v>2961</v>
      </c>
      <c r="K1869" s="508" t="s">
        <v>2961</v>
      </c>
      <c r="L1869" s="508" t="s">
        <v>2961</v>
      </c>
      <c r="M1869" s="508" t="s">
        <v>2961</v>
      </c>
      <c r="N1869" s="508" t="s">
        <v>2961</v>
      </c>
      <c r="O1869" s="508" t="s">
        <v>2961</v>
      </c>
      <c r="P1869" s="508" t="s">
        <v>2961</v>
      </c>
      <c r="Q1869" s="508" t="s">
        <v>2961</v>
      </c>
      <c r="R1869" s="508" t="s">
        <v>2961</v>
      </c>
      <c r="S1869" s="508" t="s">
        <v>2961</v>
      </c>
      <c r="T1869" s="508" t="s">
        <v>2961</v>
      </c>
      <c r="U1869" s="508" t="s">
        <v>2961</v>
      </c>
      <c r="V1869" s="508" t="s">
        <v>2961</v>
      </c>
      <c r="W1869" s="508" t="s">
        <v>2961</v>
      </c>
      <c r="X1869" s="508" t="s">
        <v>2961</v>
      </c>
      <c r="Y1869" s="508" t="s">
        <v>2961</v>
      </c>
      <c r="Z1869" s="508" t="s">
        <v>2961</v>
      </c>
      <c r="AA1869" s="508" t="s">
        <v>2961</v>
      </c>
      <c r="AB1869" s="508" t="s">
        <v>2961</v>
      </c>
      <c r="AC1869" s="508" t="s">
        <v>2961</v>
      </c>
      <c r="AD1869" s="508" t="s">
        <v>2961</v>
      </c>
      <c r="AE1869" s="508" t="s">
        <v>2961</v>
      </c>
      <c r="AF1869" s="508" t="s">
        <v>2961</v>
      </c>
      <c r="AG1869" s="508" t="s">
        <v>2961</v>
      </c>
      <c r="AH1869" s="508" t="s">
        <v>2961</v>
      </c>
      <c r="AI1869" s="508" t="s">
        <v>2961</v>
      </c>
      <c r="AJ1869" s="508" t="s">
        <v>2961</v>
      </c>
      <c r="AK1869" s="508" t="s">
        <v>2961</v>
      </c>
      <c r="AL1869" s="508" t="s">
        <v>2961</v>
      </c>
      <c r="AM1869" s="508" t="s">
        <v>2961</v>
      </c>
      <c r="AN1869" s="508" t="s">
        <v>2961</v>
      </c>
      <c r="AO1869" s="320"/>
    </row>
    <row r="1870" spans="2:41" ht="13.5" hidden="1" customHeight="1" outlineLevel="1" x14ac:dyDescent="0.3">
      <c r="B1870" s="320"/>
      <c r="C1870" s="760"/>
      <c r="D1870" s="744" t="s">
        <v>1287</v>
      </c>
      <c r="E1870" s="320"/>
      <c r="F1870" s="510" t="s">
        <v>4835</v>
      </c>
      <c r="G1870" s="508" t="s">
        <v>2961</v>
      </c>
      <c r="H1870" s="508" t="s">
        <v>2961</v>
      </c>
      <c r="I1870" s="508" t="s">
        <v>2961</v>
      </c>
      <c r="J1870" s="508" t="s">
        <v>2961</v>
      </c>
      <c r="K1870" s="508" t="s">
        <v>2961</v>
      </c>
      <c r="L1870" s="508" t="s">
        <v>2961</v>
      </c>
      <c r="M1870" s="508" t="s">
        <v>2961</v>
      </c>
      <c r="N1870" s="508" t="s">
        <v>2961</v>
      </c>
      <c r="O1870" s="508" t="s">
        <v>2961</v>
      </c>
      <c r="P1870" s="508" t="s">
        <v>2961</v>
      </c>
      <c r="Q1870" s="508" t="s">
        <v>2961</v>
      </c>
      <c r="R1870" s="508" t="s">
        <v>2961</v>
      </c>
      <c r="S1870" s="508" t="s">
        <v>2961</v>
      </c>
      <c r="T1870" s="508" t="s">
        <v>2961</v>
      </c>
      <c r="U1870" s="508" t="s">
        <v>2961</v>
      </c>
      <c r="V1870" s="508" t="s">
        <v>2961</v>
      </c>
      <c r="W1870" s="508" t="s">
        <v>2961</v>
      </c>
      <c r="X1870" s="508" t="s">
        <v>2961</v>
      </c>
      <c r="Y1870" s="508" t="s">
        <v>2961</v>
      </c>
      <c r="Z1870" s="508" t="s">
        <v>2961</v>
      </c>
      <c r="AA1870" s="508" t="s">
        <v>2961</v>
      </c>
      <c r="AB1870" s="508" t="s">
        <v>2961</v>
      </c>
      <c r="AC1870" s="508" t="s">
        <v>2961</v>
      </c>
      <c r="AD1870" s="508" t="s">
        <v>2961</v>
      </c>
      <c r="AE1870" s="508" t="s">
        <v>2961</v>
      </c>
      <c r="AF1870" s="508" t="s">
        <v>2961</v>
      </c>
      <c r="AG1870" s="508" t="s">
        <v>2961</v>
      </c>
      <c r="AH1870" s="508" t="s">
        <v>2961</v>
      </c>
      <c r="AI1870" s="508" t="s">
        <v>2961</v>
      </c>
      <c r="AJ1870" s="508" t="s">
        <v>2961</v>
      </c>
      <c r="AK1870" s="508" t="s">
        <v>2961</v>
      </c>
      <c r="AL1870" s="508" t="s">
        <v>2961</v>
      </c>
      <c r="AM1870" s="508" t="s">
        <v>2961</v>
      </c>
      <c r="AN1870" s="508" t="s">
        <v>2961</v>
      </c>
      <c r="AO1870" s="320"/>
    </row>
    <row r="1871" spans="2:41" ht="13.5" hidden="1" customHeight="1" outlineLevel="1" x14ac:dyDescent="0.3">
      <c r="B1871" s="320"/>
      <c r="C1871" s="760"/>
      <c r="D1871" s="745" t="s">
        <v>1288</v>
      </c>
      <c r="E1871" s="320"/>
      <c r="F1871" s="510" t="s">
        <v>4836</v>
      </c>
      <c r="G1871" s="508" t="s">
        <v>2961</v>
      </c>
      <c r="H1871" s="508" t="s">
        <v>2961</v>
      </c>
      <c r="I1871" s="508" t="s">
        <v>2961</v>
      </c>
      <c r="J1871" s="508" t="s">
        <v>2961</v>
      </c>
      <c r="K1871" s="508" t="s">
        <v>2961</v>
      </c>
      <c r="L1871" s="508" t="s">
        <v>2961</v>
      </c>
      <c r="M1871" s="508" t="s">
        <v>2961</v>
      </c>
      <c r="N1871" s="508" t="s">
        <v>2961</v>
      </c>
      <c r="O1871" s="508" t="s">
        <v>2961</v>
      </c>
      <c r="P1871" s="508" t="s">
        <v>2961</v>
      </c>
      <c r="Q1871" s="508" t="s">
        <v>2961</v>
      </c>
      <c r="R1871" s="508" t="s">
        <v>2961</v>
      </c>
      <c r="S1871" s="508" t="s">
        <v>2961</v>
      </c>
      <c r="T1871" s="508" t="s">
        <v>2961</v>
      </c>
      <c r="U1871" s="508" t="s">
        <v>2961</v>
      </c>
      <c r="V1871" s="508" t="s">
        <v>2961</v>
      </c>
      <c r="W1871" s="508" t="s">
        <v>2961</v>
      </c>
      <c r="X1871" s="508" t="s">
        <v>2961</v>
      </c>
      <c r="Y1871" s="508" t="s">
        <v>2961</v>
      </c>
      <c r="Z1871" s="508" t="s">
        <v>2961</v>
      </c>
      <c r="AA1871" s="508" t="s">
        <v>2961</v>
      </c>
      <c r="AB1871" s="508" t="s">
        <v>2961</v>
      </c>
      <c r="AC1871" s="508" t="s">
        <v>2961</v>
      </c>
      <c r="AD1871" s="508" t="s">
        <v>2961</v>
      </c>
      <c r="AE1871" s="508" t="s">
        <v>2961</v>
      </c>
      <c r="AF1871" s="508" t="s">
        <v>2961</v>
      </c>
      <c r="AG1871" s="508" t="s">
        <v>2961</v>
      </c>
      <c r="AH1871" s="508" t="s">
        <v>2961</v>
      </c>
      <c r="AI1871" s="508" t="s">
        <v>2961</v>
      </c>
      <c r="AJ1871" s="508" t="s">
        <v>2961</v>
      </c>
      <c r="AK1871" s="508" t="s">
        <v>2961</v>
      </c>
      <c r="AL1871" s="508" t="s">
        <v>2961</v>
      </c>
      <c r="AM1871" s="508" t="s">
        <v>2961</v>
      </c>
      <c r="AN1871" s="508" t="s">
        <v>2961</v>
      </c>
      <c r="AO1871" s="320"/>
    </row>
    <row r="1872" spans="2:41" ht="13.5" hidden="1" customHeight="1" outlineLevel="1" x14ac:dyDescent="0.3">
      <c r="B1872" s="320"/>
      <c r="C1872" s="760"/>
      <c r="D1872" s="745" t="s">
        <v>94</v>
      </c>
      <c r="E1872" s="320"/>
      <c r="F1872" s="510" t="s">
        <v>4837</v>
      </c>
      <c r="G1872" s="508" t="s">
        <v>2961</v>
      </c>
      <c r="H1872" s="508" t="s">
        <v>2961</v>
      </c>
      <c r="I1872" s="508" t="s">
        <v>2961</v>
      </c>
      <c r="J1872" s="508" t="s">
        <v>2961</v>
      </c>
      <c r="K1872" s="508" t="s">
        <v>2961</v>
      </c>
      <c r="L1872" s="508" t="s">
        <v>2961</v>
      </c>
      <c r="M1872" s="508" t="s">
        <v>2961</v>
      </c>
      <c r="N1872" s="508" t="s">
        <v>2961</v>
      </c>
      <c r="O1872" s="508" t="s">
        <v>2961</v>
      </c>
      <c r="P1872" s="508" t="s">
        <v>2961</v>
      </c>
      <c r="Q1872" s="508" t="s">
        <v>2961</v>
      </c>
      <c r="R1872" s="508" t="s">
        <v>2961</v>
      </c>
      <c r="S1872" s="508" t="s">
        <v>2961</v>
      </c>
      <c r="T1872" s="508" t="s">
        <v>2961</v>
      </c>
      <c r="U1872" s="508" t="s">
        <v>2961</v>
      </c>
      <c r="V1872" s="508" t="s">
        <v>2961</v>
      </c>
      <c r="W1872" s="508" t="s">
        <v>2961</v>
      </c>
      <c r="X1872" s="508" t="s">
        <v>2961</v>
      </c>
      <c r="Y1872" s="508" t="s">
        <v>2961</v>
      </c>
      <c r="Z1872" s="508" t="s">
        <v>2961</v>
      </c>
      <c r="AA1872" s="508" t="s">
        <v>2961</v>
      </c>
      <c r="AB1872" s="508" t="s">
        <v>2961</v>
      </c>
      <c r="AC1872" s="508" t="s">
        <v>2961</v>
      </c>
      <c r="AD1872" s="508" t="s">
        <v>2961</v>
      </c>
      <c r="AE1872" s="508" t="s">
        <v>2961</v>
      </c>
      <c r="AF1872" s="508" t="s">
        <v>2961</v>
      </c>
      <c r="AG1872" s="508" t="s">
        <v>2961</v>
      </c>
      <c r="AH1872" s="508" t="s">
        <v>2961</v>
      </c>
      <c r="AI1872" s="508" t="s">
        <v>2961</v>
      </c>
      <c r="AJ1872" s="508" t="s">
        <v>2961</v>
      </c>
      <c r="AK1872" s="508" t="s">
        <v>2961</v>
      </c>
      <c r="AL1872" s="508" t="s">
        <v>2961</v>
      </c>
      <c r="AM1872" s="508" t="s">
        <v>2961</v>
      </c>
      <c r="AN1872" s="508" t="s">
        <v>2961</v>
      </c>
      <c r="AO1872" s="320"/>
    </row>
    <row r="1873" spans="2:41" ht="13.5" hidden="1" customHeight="1" outlineLevel="1" x14ac:dyDescent="0.3">
      <c r="B1873" s="320"/>
      <c r="C1873" s="760"/>
      <c r="D1873" s="743" t="s">
        <v>1289</v>
      </c>
      <c r="E1873" s="320"/>
      <c r="F1873" s="510" t="s">
        <v>4838</v>
      </c>
      <c r="G1873" s="508" t="s">
        <v>2961</v>
      </c>
      <c r="H1873" s="508" t="s">
        <v>2961</v>
      </c>
      <c r="I1873" s="508" t="s">
        <v>2961</v>
      </c>
      <c r="J1873" s="508" t="s">
        <v>2961</v>
      </c>
      <c r="K1873" s="508" t="s">
        <v>2961</v>
      </c>
      <c r="L1873" s="508" t="s">
        <v>2961</v>
      </c>
      <c r="M1873" s="508" t="s">
        <v>2961</v>
      </c>
      <c r="N1873" s="508" t="s">
        <v>2961</v>
      </c>
      <c r="O1873" s="508" t="s">
        <v>2961</v>
      </c>
      <c r="P1873" s="508" t="s">
        <v>2961</v>
      </c>
      <c r="Q1873" s="508" t="s">
        <v>2961</v>
      </c>
      <c r="R1873" s="508" t="s">
        <v>2961</v>
      </c>
      <c r="S1873" s="508" t="s">
        <v>2961</v>
      </c>
      <c r="T1873" s="508" t="s">
        <v>2961</v>
      </c>
      <c r="U1873" s="508" t="s">
        <v>2961</v>
      </c>
      <c r="V1873" s="508" t="s">
        <v>2961</v>
      </c>
      <c r="W1873" s="508" t="s">
        <v>2961</v>
      </c>
      <c r="X1873" s="508" t="s">
        <v>2961</v>
      </c>
      <c r="Y1873" s="508" t="s">
        <v>2961</v>
      </c>
      <c r="Z1873" s="508" t="s">
        <v>2961</v>
      </c>
      <c r="AA1873" s="508" t="s">
        <v>2961</v>
      </c>
      <c r="AB1873" s="508" t="s">
        <v>2961</v>
      </c>
      <c r="AC1873" s="508" t="s">
        <v>2961</v>
      </c>
      <c r="AD1873" s="508" t="s">
        <v>2961</v>
      </c>
      <c r="AE1873" s="508" t="s">
        <v>2961</v>
      </c>
      <c r="AF1873" s="508" t="s">
        <v>2961</v>
      </c>
      <c r="AG1873" s="508" t="s">
        <v>2961</v>
      </c>
      <c r="AH1873" s="508" t="s">
        <v>2961</v>
      </c>
      <c r="AI1873" s="508" t="s">
        <v>2961</v>
      </c>
      <c r="AJ1873" s="508" t="s">
        <v>2961</v>
      </c>
      <c r="AK1873" s="508" t="s">
        <v>2961</v>
      </c>
      <c r="AL1873" s="508" t="s">
        <v>2961</v>
      </c>
      <c r="AM1873" s="508" t="s">
        <v>2961</v>
      </c>
      <c r="AN1873" s="508" t="s">
        <v>2961</v>
      </c>
      <c r="AO1873" s="320"/>
    </row>
    <row r="1874" spans="2:41" ht="13.5" hidden="1" customHeight="1" outlineLevel="1" x14ac:dyDescent="0.3">
      <c r="B1874" s="320"/>
      <c r="C1874" s="760"/>
      <c r="D1874" s="744" t="s">
        <v>1290</v>
      </c>
      <c r="E1874" s="320"/>
      <c r="F1874" s="510" t="s">
        <v>4839</v>
      </c>
      <c r="G1874" s="508" t="s">
        <v>2961</v>
      </c>
      <c r="H1874" s="508" t="s">
        <v>2961</v>
      </c>
      <c r="I1874" s="508" t="s">
        <v>2961</v>
      </c>
      <c r="J1874" s="508" t="s">
        <v>2961</v>
      </c>
      <c r="K1874" s="508" t="s">
        <v>2961</v>
      </c>
      <c r="L1874" s="508" t="s">
        <v>2961</v>
      </c>
      <c r="M1874" s="508" t="s">
        <v>2961</v>
      </c>
      <c r="N1874" s="508" t="s">
        <v>2961</v>
      </c>
      <c r="O1874" s="508" t="s">
        <v>2961</v>
      </c>
      <c r="P1874" s="508" t="s">
        <v>2961</v>
      </c>
      <c r="Q1874" s="508" t="s">
        <v>2961</v>
      </c>
      <c r="R1874" s="508" t="s">
        <v>2961</v>
      </c>
      <c r="S1874" s="508" t="s">
        <v>2961</v>
      </c>
      <c r="T1874" s="508" t="s">
        <v>2961</v>
      </c>
      <c r="U1874" s="508" t="s">
        <v>2961</v>
      </c>
      <c r="V1874" s="508" t="s">
        <v>2961</v>
      </c>
      <c r="W1874" s="508" t="s">
        <v>2961</v>
      </c>
      <c r="X1874" s="508" t="s">
        <v>2961</v>
      </c>
      <c r="Y1874" s="508" t="s">
        <v>2961</v>
      </c>
      <c r="Z1874" s="508" t="s">
        <v>2961</v>
      </c>
      <c r="AA1874" s="508" t="s">
        <v>2961</v>
      </c>
      <c r="AB1874" s="508" t="s">
        <v>2961</v>
      </c>
      <c r="AC1874" s="508" t="s">
        <v>2961</v>
      </c>
      <c r="AD1874" s="508" t="s">
        <v>2961</v>
      </c>
      <c r="AE1874" s="508" t="s">
        <v>2961</v>
      </c>
      <c r="AF1874" s="508" t="s">
        <v>2961</v>
      </c>
      <c r="AG1874" s="508" t="s">
        <v>2961</v>
      </c>
      <c r="AH1874" s="508" t="s">
        <v>2961</v>
      </c>
      <c r="AI1874" s="508" t="s">
        <v>2961</v>
      </c>
      <c r="AJ1874" s="508" t="s">
        <v>2961</v>
      </c>
      <c r="AK1874" s="508" t="s">
        <v>2961</v>
      </c>
      <c r="AL1874" s="508" t="s">
        <v>2961</v>
      </c>
      <c r="AM1874" s="508" t="s">
        <v>2961</v>
      </c>
      <c r="AN1874" s="508" t="s">
        <v>2961</v>
      </c>
      <c r="AO1874" s="320"/>
    </row>
    <row r="1875" spans="2:41" ht="13.5" hidden="1" customHeight="1" outlineLevel="1" x14ac:dyDescent="0.3">
      <c r="B1875" s="320"/>
      <c r="C1875" s="760"/>
      <c r="D1875" s="745" t="s">
        <v>1298</v>
      </c>
      <c r="E1875" s="320"/>
      <c r="F1875" s="510" t="s">
        <v>4840</v>
      </c>
      <c r="G1875" s="508" t="s">
        <v>2961</v>
      </c>
      <c r="H1875" s="508" t="s">
        <v>2961</v>
      </c>
      <c r="I1875" s="508" t="s">
        <v>2961</v>
      </c>
      <c r="J1875" s="508" t="s">
        <v>2961</v>
      </c>
      <c r="K1875" s="508" t="s">
        <v>2961</v>
      </c>
      <c r="L1875" s="508" t="s">
        <v>2961</v>
      </c>
      <c r="M1875" s="508" t="s">
        <v>2961</v>
      </c>
      <c r="N1875" s="508" t="s">
        <v>2961</v>
      </c>
      <c r="O1875" s="508" t="s">
        <v>2961</v>
      </c>
      <c r="P1875" s="508" t="s">
        <v>2961</v>
      </c>
      <c r="Q1875" s="508" t="s">
        <v>2961</v>
      </c>
      <c r="R1875" s="508" t="s">
        <v>2961</v>
      </c>
      <c r="S1875" s="508" t="s">
        <v>2961</v>
      </c>
      <c r="T1875" s="508" t="s">
        <v>2961</v>
      </c>
      <c r="U1875" s="508" t="s">
        <v>2961</v>
      </c>
      <c r="V1875" s="508" t="s">
        <v>2961</v>
      </c>
      <c r="W1875" s="508" t="s">
        <v>2961</v>
      </c>
      <c r="X1875" s="508" t="s">
        <v>2961</v>
      </c>
      <c r="Y1875" s="508" t="s">
        <v>2961</v>
      </c>
      <c r="Z1875" s="508" t="s">
        <v>2961</v>
      </c>
      <c r="AA1875" s="508" t="s">
        <v>2961</v>
      </c>
      <c r="AB1875" s="508" t="s">
        <v>2961</v>
      </c>
      <c r="AC1875" s="508" t="s">
        <v>2961</v>
      </c>
      <c r="AD1875" s="508" t="s">
        <v>2961</v>
      </c>
      <c r="AE1875" s="508" t="s">
        <v>2961</v>
      </c>
      <c r="AF1875" s="508" t="s">
        <v>2961</v>
      </c>
      <c r="AG1875" s="508" t="s">
        <v>2961</v>
      </c>
      <c r="AH1875" s="508" t="s">
        <v>2961</v>
      </c>
      <c r="AI1875" s="508" t="s">
        <v>2961</v>
      </c>
      <c r="AJ1875" s="508" t="s">
        <v>2961</v>
      </c>
      <c r="AK1875" s="508" t="s">
        <v>2961</v>
      </c>
      <c r="AL1875" s="508" t="s">
        <v>2961</v>
      </c>
      <c r="AM1875" s="508" t="s">
        <v>2961</v>
      </c>
      <c r="AN1875" s="508" t="s">
        <v>2961</v>
      </c>
      <c r="AO1875" s="320"/>
    </row>
    <row r="1876" spans="2:41" ht="13.5" hidden="1" customHeight="1" outlineLevel="1" x14ac:dyDescent="0.3">
      <c r="B1876" s="320"/>
      <c r="C1876" s="760"/>
      <c r="D1876" s="745" t="s">
        <v>1292</v>
      </c>
      <c r="E1876" s="320"/>
      <c r="F1876" s="510" t="s">
        <v>4841</v>
      </c>
      <c r="G1876" s="508" t="s">
        <v>2961</v>
      </c>
      <c r="H1876" s="508" t="s">
        <v>2961</v>
      </c>
      <c r="I1876" s="508" t="s">
        <v>2961</v>
      </c>
      <c r="J1876" s="508" t="s">
        <v>2961</v>
      </c>
      <c r="K1876" s="508" t="s">
        <v>2961</v>
      </c>
      <c r="L1876" s="508" t="s">
        <v>2961</v>
      </c>
      <c r="M1876" s="508" t="s">
        <v>2961</v>
      </c>
      <c r="N1876" s="508" t="s">
        <v>2961</v>
      </c>
      <c r="O1876" s="508" t="s">
        <v>2961</v>
      </c>
      <c r="P1876" s="508" t="s">
        <v>2961</v>
      </c>
      <c r="Q1876" s="508" t="s">
        <v>2961</v>
      </c>
      <c r="R1876" s="508" t="s">
        <v>2961</v>
      </c>
      <c r="S1876" s="508" t="s">
        <v>2961</v>
      </c>
      <c r="T1876" s="508" t="s">
        <v>2961</v>
      </c>
      <c r="U1876" s="508" t="s">
        <v>2961</v>
      </c>
      <c r="V1876" s="508" t="s">
        <v>2961</v>
      </c>
      <c r="W1876" s="508" t="s">
        <v>2961</v>
      </c>
      <c r="X1876" s="508" t="s">
        <v>2961</v>
      </c>
      <c r="Y1876" s="508" t="s">
        <v>2961</v>
      </c>
      <c r="Z1876" s="508" t="s">
        <v>2961</v>
      </c>
      <c r="AA1876" s="508" t="s">
        <v>2961</v>
      </c>
      <c r="AB1876" s="508" t="s">
        <v>2961</v>
      </c>
      <c r="AC1876" s="508" t="s">
        <v>2961</v>
      </c>
      <c r="AD1876" s="508" t="s">
        <v>2961</v>
      </c>
      <c r="AE1876" s="508" t="s">
        <v>2961</v>
      </c>
      <c r="AF1876" s="508" t="s">
        <v>2961</v>
      </c>
      <c r="AG1876" s="508" t="s">
        <v>2961</v>
      </c>
      <c r="AH1876" s="508" t="s">
        <v>2961</v>
      </c>
      <c r="AI1876" s="508" t="s">
        <v>2961</v>
      </c>
      <c r="AJ1876" s="508" t="s">
        <v>2961</v>
      </c>
      <c r="AK1876" s="508" t="s">
        <v>2961</v>
      </c>
      <c r="AL1876" s="508" t="s">
        <v>2961</v>
      </c>
      <c r="AM1876" s="508" t="s">
        <v>2961</v>
      </c>
      <c r="AN1876" s="508" t="s">
        <v>2961</v>
      </c>
      <c r="AO1876" s="320"/>
    </row>
    <row r="1877" spans="2:41" ht="13.5" hidden="1" customHeight="1" outlineLevel="1" x14ac:dyDescent="0.3">
      <c r="B1877" s="320"/>
      <c r="C1877" s="760"/>
      <c r="D1877" s="745" t="s">
        <v>1293</v>
      </c>
      <c r="E1877" s="320"/>
      <c r="F1877" s="510" t="s">
        <v>4842</v>
      </c>
      <c r="G1877" s="508" t="s">
        <v>2961</v>
      </c>
      <c r="H1877" s="508" t="s">
        <v>2961</v>
      </c>
      <c r="I1877" s="508" t="s">
        <v>2961</v>
      </c>
      <c r="J1877" s="508" t="s">
        <v>2961</v>
      </c>
      <c r="K1877" s="508" t="s">
        <v>2961</v>
      </c>
      <c r="L1877" s="508" t="s">
        <v>2961</v>
      </c>
      <c r="M1877" s="508" t="s">
        <v>2961</v>
      </c>
      <c r="N1877" s="508" t="s">
        <v>2961</v>
      </c>
      <c r="O1877" s="508" t="s">
        <v>2961</v>
      </c>
      <c r="P1877" s="508" t="s">
        <v>2961</v>
      </c>
      <c r="Q1877" s="508" t="s">
        <v>2961</v>
      </c>
      <c r="R1877" s="508" t="s">
        <v>2961</v>
      </c>
      <c r="S1877" s="508" t="s">
        <v>2961</v>
      </c>
      <c r="T1877" s="508" t="s">
        <v>2961</v>
      </c>
      <c r="U1877" s="508" t="s">
        <v>2961</v>
      </c>
      <c r="V1877" s="508" t="s">
        <v>2961</v>
      </c>
      <c r="W1877" s="508" t="s">
        <v>2961</v>
      </c>
      <c r="X1877" s="508" t="s">
        <v>2961</v>
      </c>
      <c r="Y1877" s="508" t="s">
        <v>2961</v>
      </c>
      <c r="Z1877" s="508" t="s">
        <v>2961</v>
      </c>
      <c r="AA1877" s="508" t="s">
        <v>2961</v>
      </c>
      <c r="AB1877" s="508" t="s">
        <v>2961</v>
      </c>
      <c r="AC1877" s="508" t="s">
        <v>2961</v>
      </c>
      <c r="AD1877" s="508" t="s">
        <v>2961</v>
      </c>
      <c r="AE1877" s="508" t="s">
        <v>2961</v>
      </c>
      <c r="AF1877" s="508" t="s">
        <v>2961</v>
      </c>
      <c r="AG1877" s="508" t="s">
        <v>2961</v>
      </c>
      <c r="AH1877" s="508" t="s">
        <v>2961</v>
      </c>
      <c r="AI1877" s="508" t="s">
        <v>2961</v>
      </c>
      <c r="AJ1877" s="508" t="s">
        <v>2961</v>
      </c>
      <c r="AK1877" s="508" t="s">
        <v>2961</v>
      </c>
      <c r="AL1877" s="508" t="s">
        <v>2961</v>
      </c>
      <c r="AM1877" s="508" t="s">
        <v>2961</v>
      </c>
      <c r="AN1877" s="508" t="s">
        <v>2961</v>
      </c>
      <c r="AO1877" s="320"/>
    </row>
    <row r="1878" spans="2:41" ht="13.5" hidden="1" customHeight="1" outlineLevel="1" x14ac:dyDescent="0.3">
      <c r="B1878" s="320"/>
      <c r="C1878" s="760"/>
      <c r="D1878" s="745" t="s">
        <v>168</v>
      </c>
      <c r="E1878" s="320"/>
      <c r="F1878" s="510" t="s">
        <v>4843</v>
      </c>
      <c r="G1878" s="508" t="s">
        <v>2961</v>
      </c>
      <c r="H1878" s="508" t="s">
        <v>2961</v>
      </c>
      <c r="I1878" s="508" t="s">
        <v>2961</v>
      </c>
      <c r="J1878" s="508" t="s">
        <v>2961</v>
      </c>
      <c r="K1878" s="508" t="s">
        <v>2961</v>
      </c>
      <c r="L1878" s="508" t="s">
        <v>2961</v>
      </c>
      <c r="M1878" s="508" t="s">
        <v>2961</v>
      </c>
      <c r="N1878" s="508" t="s">
        <v>2961</v>
      </c>
      <c r="O1878" s="508" t="s">
        <v>2961</v>
      </c>
      <c r="P1878" s="508" t="s">
        <v>2961</v>
      </c>
      <c r="Q1878" s="508" t="s">
        <v>2961</v>
      </c>
      <c r="R1878" s="508" t="s">
        <v>2961</v>
      </c>
      <c r="S1878" s="508" t="s">
        <v>2961</v>
      </c>
      <c r="T1878" s="508" t="s">
        <v>2961</v>
      </c>
      <c r="U1878" s="508" t="s">
        <v>2961</v>
      </c>
      <c r="V1878" s="508" t="s">
        <v>2961</v>
      </c>
      <c r="W1878" s="508" t="s">
        <v>2961</v>
      </c>
      <c r="X1878" s="508" t="s">
        <v>2961</v>
      </c>
      <c r="Y1878" s="508" t="s">
        <v>2961</v>
      </c>
      <c r="Z1878" s="508" t="s">
        <v>2961</v>
      </c>
      <c r="AA1878" s="508" t="s">
        <v>2961</v>
      </c>
      <c r="AB1878" s="508" t="s">
        <v>2961</v>
      </c>
      <c r="AC1878" s="508" t="s">
        <v>2961</v>
      </c>
      <c r="AD1878" s="508" t="s">
        <v>2961</v>
      </c>
      <c r="AE1878" s="508" t="s">
        <v>2961</v>
      </c>
      <c r="AF1878" s="508" t="s">
        <v>2961</v>
      </c>
      <c r="AG1878" s="508" t="s">
        <v>2961</v>
      </c>
      <c r="AH1878" s="508" t="s">
        <v>2961</v>
      </c>
      <c r="AI1878" s="508" t="s">
        <v>2961</v>
      </c>
      <c r="AJ1878" s="508" t="s">
        <v>2961</v>
      </c>
      <c r="AK1878" s="508" t="s">
        <v>2961</v>
      </c>
      <c r="AL1878" s="508" t="s">
        <v>2961</v>
      </c>
      <c r="AM1878" s="508" t="s">
        <v>2961</v>
      </c>
      <c r="AN1878" s="508" t="s">
        <v>2961</v>
      </c>
      <c r="AO1878" s="320"/>
    </row>
    <row r="1879" spans="2:41" ht="13.5" hidden="1" customHeight="1" outlineLevel="1" x14ac:dyDescent="0.3">
      <c r="B1879" s="320"/>
      <c r="C1879" s="760"/>
      <c r="D1879" s="745" t="s">
        <v>94</v>
      </c>
      <c r="E1879" s="320"/>
      <c r="F1879" s="510" t="s">
        <v>4844</v>
      </c>
      <c r="G1879" s="508" t="s">
        <v>2961</v>
      </c>
      <c r="H1879" s="508" t="s">
        <v>2961</v>
      </c>
      <c r="I1879" s="508" t="s">
        <v>2961</v>
      </c>
      <c r="J1879" s="508" t="s">
        <v>2961</v>
      </c>
      <c r="K1879" s="508" t="s">
        <v>2961</v>
      </c>
      <c r="L1879" s="508" t="s">
        <v>2961</v>
      </c>
      <c r="M1879" s="508" t="s">
        <v>2961</v>
      </c>
      <c r="N1879" s="508" t="s">
        <v>2961</v>
      </c>
      <c r="O1879" s="508" t="s">
        <v>2961</v>
      </c>
      <c r="P1879" s="508" t="s">
        <v>2961</v>
      </c>
      <c r="Q1879" s="508" t="s">
        <v>2961</v>
      </c>
      <c r="R1879" s="508" t="s">
        <v>2961</v>
      </c>
      <c r="S1879" s="508" t="s">
        <v>2961</v>
      </c>
      <c r="T1879" s="508" t="s">
        <v>2961</v>
      </c>
      <c r="U1879" s="508" t="s">
        <v>2961</v>
      </c>
      <c r="V1879" s="508" t="s">
        <v>2961</v>
      </c>
      <c r="W1879" s="508" t="s">
        <v>2961</v>
      </c>
      <c r="X1879" s="508" t="s">
        <v>2961</v>
      </c>
      <c r="Y1879" s="508" t="s">
        <v>2961</v>
      </c>
      <c r="Z1879" s="508" t="s">
        <v>2961</v>
      </c>
      <c r="AA1879" s="508" t="s">
        <v>2961</v>
      </c>
      <c r="AB1879" s="508" t="s">
        <v>2961</v>
      </c>
      <c r="AC1879" s="508" t="s">
        <v>2961</v>
      </c>
      <c r="AD1879" s="508" t="s">
        <v>2961</v>
      </c>
      <c r="AE1879" s="508" t="s">
        <v>2961</v>
      </c>
      <c r="AF1879" s="508" t="s">
        <v>2961</v>
      </c>
      <c r="AG1879" s="508" t="s">
        <v>2961</v>
      </c>
      <c r="AH1879" s="508" t="s">
        <v>2961</v>
      </c>
      <c r="AI1879" s="508" t="s">
        <v>2961</v>
      </c>
      <c r="AJ1879" s="508" t="s">
        <v>2961</v>
      </c>
      <c r="AK1879" s="508" t="s">
        <v>2961</v>
      </c>
      <c r="AL1879" s="508" t="s">
        <v>2961</v>
      </c>
      <c r="AM1879" s="508" t="s">
        <v>2961</v>
      </c>
      <c r="AN1879" s="508" t="s">
        <v>2961</v>
      </c>
      <c r="AO1879" s="320"/>
    </row>
    <row r="1880" spans="2:41" ht="13.5" hidden="1" customHeight="1" outlineLevel="1" x14ac:dyDescent="0.3">
      <c r="B1880" s="320"/>
      <c r="C1880" s="760"/>
      <c r="D1880" s="744" t="s">
        <v>1294</v>
      </c>
      <c r="E1880" s="320"/>
      <c r="F1880" s="510" t="s">
        <v>4845</v>
      </c>
      <c r="G1880" s="508" t="s">
        <v>2961</v>
      </c>
      <c r="H1880" s="508" t="s">
        <v>2961</v>
      </c>
      <c r="I1880" s="508" t="s">
        <v>2961</v>
      </c>
      <c r="J1880" s="508" t="s">
        <v>2961</v>
      </c>
      <c r="K1880" s="508" t="s">
        <v>2961</v>
      </c>
      <c r="L1880" s="508" t="s">
        <v>2961</v>
      </c>
      <c r="M1880" s="508" t="s">
        <v>2961</v>
      </c>
      <c r="N1880" s="508" t="s">
        <v>2961</v>
      </c>
      <c r="O1880" s="508" t="s">
        <v>2961</v>
      </c>
      <c r="P1880" s="508" t="s">
        <v>2961</v>
      </c>
      <c r="Q1880" s="508" t="s">
        <v>2961</v>
      </c>
      <c r="R1880" s="508" t="s">
        <v>2961</v>
      </c>
      <c r="S1880" s="508" t="s">
        <v>2961</v>
      </c>
      <c r="T1880" s="508" t="s">
        <v>2961</v>
      </c>
      <c r="U1880" s="508" t="s">
        <v>2961</v>
      </c>
      <c r="V1880" s="508" t="s">
        <v>2961</v>
      </c>
      <c r="W1880" s="508" t="s">
        <v>2961</v>
      </c>
      <c r="X1880" s="508" t="s">
        <v>2961</v>
      </c>
      <c r="Y1880" s="508" t="s">
        <v>2961</v>
      </c>
      <c r="Z1880" s="508" t="s">
        <v>2961</v>
      </c>
      <c r="AA1880" s="508" t="s">
        <v>2961</v>
      </c>
      <c r="AB1880" s="508" t="s">
        <v>2961</v>
      </c>
      <c r="AC1880" s="508" t="s">
        <v>2961</v>
      </c>
      <c r="AD1880" s="508" t="s">
        <v>2961</v>
      </c>
      <c r="AE1880" s="508" t="s">
        <v>2961</v>
      </c>
      <c r="AF1880" s="508" t="s">
        <v>2961</v>
      </c>
      <c r="AG1880" s="508" t="s">
        <v>2961</v>
      </c>
      <c r="AH1880" s="508" t="s">
        <v>2961</v>
      </c>
      <c r="AI1880" s="508" t="s">
        <v>2961</v>
      </c>
      <c r="AJ1880" s="508" t="s">
        <v>2961</v>
      </c>
      <c r="AK1880" s="508" t="s">
        <v>2961</v>
      </c>
      <c r="AL1880" s="508" t="s">
        <v>2961</v>
      </c>
      <c r="AM1880" s="508" t="s">
        <v>2961</v>
      </c>
      <c r="AN1880" s="508" t="s">
        <v>2961</v>
      </c>
      <c r="AO1880" s="320"/>
    </row>
    <row r="1881" spans="2:41" ht="13.5" hidden="1" customHeight="1" outlineLevel="1" x14ac:dyDescent="0.3">
      <c r="B1881" s="320"/>
      <c r="C1881" s="760"/>
      <c r="D1881" s="743" t="s">
        <v>1295</v>
      </c>
      <c r="E1881" s="320"/>
      <c r="F1881" s="510" t="s">
        <v>4846</v>
      </c>
      <c r="G1881" s="508" t="s">
        <v>2961</v>
      </c>
      <c r="H1881" s="508" t="s">
        <v>2961</v>
      </c>
      <c r="I1881" s="508" t="s">
        <v>2961</v>
      </c>
      <c r="J1881" s="508" t="s">
        <v>2961</v>
      </c>
      <c r="K1881" s="508" t="s">
        <v>2961</v>
      </c>
      <c r="L1881" s="508" t="s">
        <v>2961</v>
      </c>
      <c r="M1881" s="508" t="s">
        <v>2961</v>
      </c>
      <c r="N1881" s="508" t="s">
        <v>2961</v>
      </c>
      <c r="O1881" s="508" t="s">
        <v>2961</v>
      </c>
      <c r="P1881" s="508" t="s">
        <v>2961</v>
      </c>
      <c r="Q1881" s="508" t="s">
        <v>2961</v>
      </c>
      <c r="R1881" s="508" t="s">
        <v>2961</v>
      </c>
      <c r="S1881" s="508" t="s">
        <v>2961</v>
      </c>
      <c r="T1881" s="508" t="s">
        <v>2961</v>
      </c>
      <c r="U1881" s="508" t="s">
        <v>2961</v>
      </c>
      <c r="V1881" s="508" t="s">
        <v>2961</v>
      </c>
      <c r="W1881" s="508" t="s">
        <v>2961</v>
      </c>
      <c r="X1881" s="508" t="s">
        <v>2961</v>
      </c>
      <c r="Y1881" s="508" t="s">
        <v>2961</v>
      </c>
      <c r="Z1881" s="508" t="s">
        <v>2961</v>
      </c>
      <c r="AA1881" s="508" t="s">
        <v>2961</v>
      </c>
      <c r="AB1881" s="508" t="s">
        <v>2961</v>
      </c>
      <c r="AC1881" s="508" t="s">
        <v>2961</v>
      </c>
      <c r="AD1881" s="508" t="s">
        <v>2961</v>
      </c>
      <c r="AE1881" s="508" t="s">
        <v>2961</v>
      </c>
      <c r="AF1881" s="508" t="s">
        <v>2961</v>
      </c>
      <c r="AG1881" s="508" t="s">
        <v>2961</v>
      </c>
      <c r="AH1881" s="508" t="s">
        <v>2961</v>
      </c>
      <c r="AI1881" s="508" t="s">
        <v>2961</v>
      </c>
      <c r="AJ1881" s="508" t="s">
        <v>2961</v>
      </c>
      <c r="AK1881" s="508" t="s">
        <v>2961</v>
      </c>
      <c r="AL1881" s="508" t="s">
        <v>2961</v>
      </c>
      <c r="AM1881" s="508" t="s">
        <v>2961</v>
      </c>
      <c r="AN1881" s="508" t="s">
        <v>2961</v>
      </c>
      <c r="AO1881" s="320"/>
    </row>
    <row r="1882" spans="2:41" ht="13.5" hidden="1" customHeight="1" outlineLevel="1" x14ac:dyDescent="0.3">
      <c r="B1882" s="320"/>
      <c r="C1882" s="760"/>
      <c r="D1882" s="743" t="s">
        <v>143</v>
      </c>
      <c r="E1882" s="320"/>
      <c r="F1882" s="510" t="s">
        <v>4847</v>
      </c>
      <c r="G1882" s="508" t="s">
        <v>2961</v>
      </c>
      <c r="H1882" s="508" t="s">
        <v>2961</v>
      </c>
      <c r="I1882" s="508" t="s">
        <v>2961</v>
      </c>
      <c r="J1882" s="508" t="s">
        <v>2961</v>
      </c>
      <c r="K1882" s="508" t="s">
        <v>2961</v>
      </c>
      <c r="L1882" s="508" t="s">
        <v>2961</v>
      </c>
      <c r="M1882" s="508" t="s">
        <v>2961</v>
      </c>
      <c r="N1882" s="508" t="s">
        <v>2961</v>
      </c>
      <c r="O1882" s="508" t="s">
        <v>2961</v>
      </c>
      <c r="P1882" s="508" t="s">
        <v>2961</v>
      </c>
      <c r="Q1882" s="508" t="s">
        <v>2961</v>
      </c>
      <c r="R1882" s="508" t="s">
        <v>2961</v>
      </c>
      <c r="S1882" s="508" t="s">
        <v>2961</v>
      </c>
      <c r="T1882" s="508" t="s">
        <v>2961</v>
      </c>
      <c r="U1882" s="508" t="s">
        <v>2961</v>
      </c>
      <c r="V1882" s="508" t="s">
        <v>2961</v>
      </c>
      <c r="W1882" s="508" t="s">
        <v>2961</v>
      </c>
      <c r="X1882" s="508" t="s">
        <v>2961</v>
      </c>
      <c r="Y1882" s="508" t="s">
        <v>2961</v>
      </c>
      <c r="Z1882" s="508" t="s">
        <v>2961</v>
      </c>
      <c r="AA1882" s="508" t="s">
        <v>2961</v>
      </c>
      <c r="AB1882" s="508" t="s">
        <v>2961</v>
      </c>
      <c r="AC1882" s="508" t="s">
        <v>2961</v>
      </c>
      <c r="AD1882" s="508" t="s">
        <v>2961</v>
      </c>
      <c r="AE1882" s="508" t="s">
        <v>2961</v>
      </c>
      <c r="AF1882" s="508" t="s">
        <v>2961</v>
      </c>
      <c r="AG1882" s="508" t="s">
        <v>2961</v>
      </c>
      <c r="AH1882" s="508" t="s">
        <v>2961</v>
      </c>
      <c r="AI1882" s="508" t="s">
        <v>2961</v>
      </c>
      <c r="AJ1882" s="508" t="s">
        <v>2961</v>
      </c>
      <c r="AK1882" s="508" t="s">
        <v>2961</v>
      </c>
      <c r="AL1882" s="508" t="s">
        <v>2961</v>
      </c>
      <c r="AM1882" s="508" t="s">
        <v>2961</v>
      </c>
      <c r="AN1882" s="508" t="s">
        <v>2961</v>
      </c>
      <c r="AO1882" s="320"/>
    </row>
    <row r="1883" spans="2:41" ht="13.5" hidden="1" customHeight="1" outlineLevel="1" x14ac:dyDescent="0.3">
      <c r="B1883" s="320"/>
      <c r="C1883" s="760"/>
      <c r="D1883" s="744" t="s">
        <v>1296</v>
      </c>
      <c r="E1883" s="320"/>
      <c r="F1883" s="510" t="s">
        <v>4848</v>
      </c>
      <c r="G1883" s="508" t="s">
        <v>2961</v>
      </c>
      <c r="H1883" s="508" t="s">
        <v>2961</v>
      </c>
      <c r="I1883" s="508" t="s">
        <v>2961</v>
      </c>
      <c r="J1883" s="508" t="s">
        <v>2961</v>
      </c>
      <c r="K1883" s="508" t="s">
        <v>2961</v>
      </c>
      <c r="L1883" s="508" t="s">
        <v>2961</v>
      </c>
      <c r="M1883" s="508" t="s">
        <v>2961</v>
      </c>
      <c r="N1883" s="508" t="s">
        <v>2961</v>
      </c>
      <c r="O1883" s="508" t="s">
        <v>2961</v>
      </c>
      <c r="P1883" s="508" t="s">
        <v>2961</v>
      </c>
      <c r="Q1883" s="508" t="s">
        <v>2961</v>
      </c>
      <c r="R1883" s="508" t="s">
        <v>2961</v>
      </c>
      <c r="S1883" s="508" t="s">
        <v>2961</v>
      </c>
      <c r="T1883" s="508" t="s">
        <v>2961</v>
      </c>
      <c r="U1883" s="508" t="s">
        <v>2961</v>
      </c>
      <c r="V1883" s="508" t="s">
        <v>2961</v>
      </c>
      <c r="W1883" s="508" t="s">
        <v>2961</v>
      </c>
      <c r="X1883" s="508" t="s">
        <v>2961</v>
      </c>
      <c r="Y1883" s="508" t="s">
        <v>2961</v>
      </c>
      <c r="Z1883" s="508" t="s">
        <v>2961</v>
      </c>
      <c r="AA1883" s="508" t="s">
        <v>2961</v>
      </c>
      <c r="AB1883" s="508" t="s">
        <v>2961</v>
      </c>
      <c r="AC1883" s="508" t="s">
        <v>2961</v>
      </c>
      <c r="AD1883" s="508" t="s">
        <v>2961</v>
      </c>
      <c r="AE1883" s="508" t="s">
        <v>2961</v>
      </c>
      <c r="AF1883" s="508" t="s">
        <v>2961</v>
      </c>
      <c r="AG1883" s="508" t="s">
        <v>2961</v>
      </c>
      <c r="AH1883" s="508" t="s">
        <v>2961</v>
      </c>
      <c r="AI1883" s="508" t="s">
        <v>2961</v>
      </c>
      <c r="AJ1883" s="508" t="s">
        <v>2961</v>
      </c>
      <c r="AK1883" s="508" t="s">
        <v>2961</v>
      </c>
      <c r="AL1883" s="508" t="s">
        <v>2961</v>
      </c>
      <c r="AM1883" s="508" t="s">
        <v>2961</v>
      </c>
      <c r="AN1883" s="508" t="s">
        <v>2961</v>
      </c>
      <c r="AO1883" s="320"/>
    </row>
    <row r="1884" spans="2:41" ht="13.5" hidden="1" customHeight="1" outlineLevel="1" x14ac:dyDescent="0.3">
      <c r="B1884" s="320"/>
      <c r="C1884" s="760"/>
      <c r="D1884" s="744" t="s">
        <v>1297</v>
      </c>
      <c r="E1884" s="320"/>
      <c r="F1884" s="510" t="s">
        <v>4849</v>
      </c>
      <c r="G1884" s="508" t="s">
        <v>2961</v>
      </c>
      <c r="H1884" s="508" t="s">
        <v>2961</v>
      </c>
      <c r="I1884" s="508" t="s">
        <v>2961</v>
      </c>
      <c r="J1884" s="508" t="s">
        <v>2961</v>
      </c>
      <c r="K1884" s="508" t="s">
        <v>2961</v>
      </c>
      <c r="L1884" s="508" t="s">
        <v>2961</v>
      </c>
      <c r="M1884" s="508" t="s">
        <v>2961</v>
      </c>
      <c r="N1884" s="508" t="s">
        <v>2961</v>
      </c>
      <c r="O1884" s="508" t="s">
        <v>2961</v>
      </c>
      <c r="P1884" s="508" t="s">
        <v>2961</v>
      </c>
      <c r="Q1884" s="508" t="s">
        <v>2961</v>
      </c>
      <c r="R1884" s="508" t="s">
        <v>2961</v>
      </c>
      <c r="S1884" s="508" t="s">
        <v>2961</v>
      </c>
      <c r="T1884" s="508" t="s">
        <v>2961</v>
      </c>
      <c r="U1884" s="508" t="s">
        <v>2961</v>
      </c>
      <c r="V1884" s="508" t="s">
        <v>2961</v>
      </c>
      <c r="W1884" s="508" t="s">
        <v>2961</v>
      </c>
      <c r="X1884" s="508" t="s">
        <v>2961</v>
      </c>
      <c r="Y1884" s="508" t="s">
        <v>2961</v>
      </c>
      <c r="Z1884" s="508" t="s">
        <v>2961</v>
      </c>
      <c r="AA1884" s="508" t="s">
        <v>2961</v>
      </c>
      <c r="AB1884" s="508" t="s">
        <v>2961</v>
      </c>
      <c r="AC1884" s="508" t="s">
        <v>2961</v>
      </c>
      <c r="AD1884" s="508" t="s">
        <v>2961</v>
      </c>
      <c r="AE1884" s="508" t="s">
        <v>2961</v>
      </c>
      <c r="AF1884" s="508" t="s">
        <v>2961</v>
      </c>
      <c r="AG1884" s="508" t="s">
        <v>2961</v>
      </c>
      <c r="AH1884" s="508" t="s">
        <v>2961</v>
      </c>
      <c r="AI1884" s="508" t="s">
        <v>2961</v>
      </c>
      <c r="AJ1884" s="508" t="s">
        <v>2961</v>
      </c>
      <c r="AK1884" s="508" t="s">
        <v>2961</v>
      </c>
      <c r="AL1884" s="508" t="s">
        <v>2961</v>
      </c>
      <c r="AM1884" s="508" t="s">
        <v>2961</v>
      </c>
      <c r="AN1884" s="508" t="s">
        <v>2961</v>
      </c>
      <c r="AO1884" s="320"/>
    </row>
    <row r="1885" spans="2:41" ht="13.5" hidden="1" customHeight="1" outlineLevel="1" x14ac:dyDescent="0.3">
      <c r="B1885" s="320"/>
      <c r="C1885" s="760"/>
      <c r="D1885" s="747" t="s">
        <v>1298</v>
      </c>
      <c r="E1885" s="320"/>
      <c r="F1885" s="510" t="s">
        <v>4850</v>
      </c>
      <c r="G1885" s="508" t="s">
        <v>2961</v>
      </c>
      <c r="H1885" s="508" t="s">
        <v>2961</v>
      </c>
      <c r="I1885" s="508" t="s">
        <v>2961</v>
      </c>
      <c r="J1885" s="508" t="s">
        <v>2961</v>
      </c>
      <c r="K1885" s="508" t="s">
        <v>2961</v>
      </c>
      <c r="L1885" s="508" t="s">
        <v>2961</v>
      </c>
      <c r="M1885" s="508" t="s">
        <v>2961</v>
      </c>
      <c r="N1885" s="508" t="s">
        <v>2961</v>
      </c>
      <c r="O1885" s="508" t="s">
        <v>2961</v>
      </c>
      <c r="P1885" s="508" t="s">
        <v>2961</v>
      </c>
      <c r="Q1885" s="508" t="s">
        <v>2961</v>
      </c>
      <c r="R1885" s="508" t="s">
        <v>2961</v>
      </c>
      <c r="S1885" s="508" t="s">
        <v>2961</v>
      </c>
      <c r="T1885" s="508" t="s">
        <v>2961</v>
      </c>
      <c r="U1885" s="508" t="s">
        <v>2961</v>
      </c>
      <c r="V1885" s="508" t="s">
        <v>2961</v>
      </c>
      <c r="W1885" s="508" t="s">
        <v>2961</v>
      </c>
      <c r="X1885" s="508" t="s">
        <v>2961</v>
      </c>
      <c r="Y1885" s="508" t="s">
        <v>2961</v>
      </c>
      <c r="Z1885" s="508" t="s">
        <v>2961</v>
      </c>
      <c r="AA1885" s="508" t="s">
        <v>2961</v>
      </c>
      <c r="AB1885" s="508" t="s">
        <v>2961</v>
      </c>
      <c r="AC1885" s="508" t="s">
        <v>2961</v>
      </c>
      <c r="AD1885" s="508" t="s">
        <v>2961</v>
      </c>
      <c r="AE1885" s="508" t="s">
        <v>2961</v>
      </c>
      <c r="AF1885" s="508" t="s">
        <v>2961</v>
      </c>
      <c r="AG1885" s="508" t="s">
        <v>2961</v>
      </c>
      <c r="AH1885" s="508" t="s">
        <v>2961</v>
      </c>
      <c r="AI1885" s="508" t="s">
        <v>2961</v>
      </c>
      <c r="AJ1885" s="508" t="s">
        <v>2961</v>
      </c>
      <c r="AK1885" s="508" t="s">
        <v>2961</v>
      </c>
      <c r="AL1885" s="508" t="s">
        <v>2961</v>
      </c>
      <c r="AM1885" s="508" t="s">
        <v>2961</v>
      </c>
      <c r="AN1885" s="508" t="s">
        <v>2961</v>
      </c>
      <c r="AO1885" s="320"/>
    </row>
    <row r="1886" spans="2:41" ht="13.5" hidden="1" customHeight="1" outlineLevel="1" x14ac:dyDescent="0.3">
      <c r="B1886" s="320"/>
      <c r="C1886" s="760"/>
      <c r="D1886" s="747" t="s">
        <v>94</v>
      </c>
      <c r="E1886" s="320"/>
      <c r="F1886" s="510" t="s">
        <v>4851</v>
      </c>
      <c r="G1886" s="508" t="s">
        <v>2961</v>
      </c>
      <c r="H1886" s="508" t="s">
        <v>2961</v>
      </c>
      <c r="I1886" s="508" t="s">
        <v>2961</v>
      </c>
      <c r="J1886" s="508" t="s">
        <v>2961</v>
      </c>
      <c r="K1886" s="508" t="s">
        <v>2961</v>
      </c>
      <c r="L1886" s="508" t="s">
        <v>2961</v>
      </c>
      <c r="M1886" s="508" t="s">
        <v>2961</v>
      </c>
      <c r="N1886" s="508" t="s">
        <v>2961</v>
      </c>
      <c r="O1886" s="508" t="s">
        <v>2961</v>
      </c>
      <c r="P1886" s="508" t="s">
        <v>2961</v>
      </c>
      <c r="Q1886" s="508" t="s">
        <v>2961</v>
      </c>
      <c r="R1886" s="508" t="s">
        <v>2961</v>
      </c>
      <c r="S1886" s="508" t="s">
        <v>2961</v>
      </c>
      <c r="T1886" s="508" t="s">
        <v>2961</v>
      </c>
      <c r="U1886" s="508" t="s">
        <v>2961</v>
      </c>
      <c r="V1886" s="508" t="s">
        <v>2961</v>
      </c>
      <c r="W1886" s="508" t="s">
        <v>2961</v>
      </c>
      <c r="X1886" s="508" t="s">
        <v>2961</v>
      </c>
      <c r="Y1886" s="508" t="s">
        <v>2961</v>
      </c>
      <c r="Z1886" s="508" t="s">
        <v>2961</v>
      </c>
      <c r="AA1886" s="508" t="s">
        <v>2961</v>
      </c>
      <c r="AB1886" s="508" t="s">
        <v>2961</v>
      </c>
      <c r="AC1886" s="508" t="s">
        <v>2961</v>
      </c>
      <c r="AD1886" s="508" t="s">
        <v>2961</v>
      </c>
      <c r="AE1886" s="508" t="s">
        <v>2961</v>
      </c>
      <c r="AF1886" s="508" t="s">
        <v>2961</v>
      </c>
      <c r="AG1886" s="508" t="s">
        <v>2961</v>
      </c>
      <c r="AH1886" s="508" t="s">
        <v>2961</v>
      </c>
      <c r="AI1886" s="508" t="s">
        <v>2961</v>
      </c>
      <c r="AJ1886" s="508" t="s">
        <v>2961</v>
      </c>
      <c r="AK1886" s="508" t="s">
        <v>2961</v>
      </c>
      <c r="AL1886" s="508" t="s">
        <v>2961</v>
      </c>
      <c r="AM1886" s="508" t="s">
        <v>2961</v>
      </c>
      <c r="AN1886" s="508" t="s">
        <v>2961</v>
      </c>
      <c r="AO1886" s="320"/>
    </row>
    <row r="1887" spans="2:41" ht="13.5" hidden="1" customHeight="1" outlineLevel="1" x14ac:dyDescent="0.3">
      <c r="B1887" s="320"/>
      <c r="C1887" s="760"/>
      <c r="D1887" s="744" t="s">
        <v>1299</v>
      </c>
      <c r="E1887" s="320"/>
      <c r="F1887" s="510" t="s">
        <v>4852</v>
      </c>
      <c r="G1887" s="508" t="s">
        <v>2961</v>
      </c>
      <c r="H1887" s="508" t="s">
        <v>2961</v>
      </c>
      <c r="I1887" s="508" t="s">
        <v>2961</v>
      </c>
      <c r="J1887" s="508" t="s">
        <v>2961</v>
      </c>
      <c r="K1887" s="508" t="s">
        <v>2961</v>
      </c>
      <c r="L1887" s="508" t="s">
        <v>2961</v>
      </c>
      <c r="M1887" s="508" t="s">
        <v>2961</v>
      </c>
      <c r="N1887" s="508" t="s">
        <v>2961</v>
      </c>
      <c r="O1887" s="508" t="s">
        <v>2961</v>
      </c>
      <c r="P1887" s="508" t="s">
        <v>2961</v>
      </c>
      <c r="Q1887" s="508" t="s">
        <v>2961</v>
      </c>
      <c r="R1887" s="508" t="s">
        <v>2961</v>
      </c>
      <c r="S1887" s="508" t="s">
        <v>2961</v>
      </c>
      <c r="T1887" s="508" t="s">
        <v>2961</v>
      </c>
      <c r="U1887" s="508" t="s">
        <v>2961</v>
      </c>
      <c r="V1887" s="508" t="s">
        <v>2961</v>
      </c>
      <c r="W1887" s="508" t="s">
        <v>2961</v>
      </c>
      <c r="X1887" s="508" t="s">
        <v>2961</v>
      </c>
      <c r="Y1887" s="508" t="s">
        <v>2961</v>
      </c>
      <c r="Z1887" s="508" t="s">
        <v>2961</v>
      </c>
      <c r="AA1887" s="508" t="s">
        <v>2961</v>
      </c>
      <c r="AB1887" s="508" t="s">
        <v>2961</v>
      </c>
      <c r="AC1887" s="508" t="s">
        <v>2961</v>
      </c>
      <c r="AD1887" s="508" t="s">
        <v>2961</v>
      </c>
      <c r="AE1887" s="508" t="s">
        <v>2961</v>
      </c>
      <c r="AF1887" s="508" t="s">
        <v>2961</v>
      </c>
      <c r="AG1887" s="508" t="s">
        <v>2961</v>
      </c>
      <c r="AH1887" s="508" t="s">
        <v>2961</v>
      </c>
      <c r="AI1887" s="508" t="s">
        <v>2961</v>
      </c>
      <c r="AJ1887" s="508" t="s">
        <v>2961</v>
      </c>
      <c r="AK1887" s="508" t="s">
        <v>2961</v>
      </c>
      <c r="AL1887" s="508" t="s">
        <v>2961</v>
      </c>
      <c r="AM1887" s="508" t="s">
        <v>2961</v>
      </c>
      <c r="AN1887" s="508" t="s">
        <v>2961</v>
      </c>
      <c r="AO1887" s="320"/>
    </row>
    <row r="1888" spans="2:41" ht="13.5" hidden="1" customHeight="1" outlineLevel="1" x14ac:dyDescent="0.3">
      <c r="B1888" s="320"/>
      <c r="C1888" s="760"/>
      <c r="D1888" s="745" t="s">
        <v>1300</v>
      </c>
      <c r="E1888" s="320"/>
      <c r="F1888" s="510" t="s">
        <v>4853</v>
      </c>
      <c r="G1888" s="508" t="s">
        <v>2961</v>
      </c>
      <c r="H1888" s="508" t="s">
        <v>2961</v>
      </c>
      <c r="I1888" s="508" t="s">
        <v>2961</v>
      </c>
      <c r="J1888" s="508" t="s">
        <v>2961</v>
      </c>
      <c r="K1888" s="508" t="s">
        <v>2961</v>
      </c>
      <c r="L1888" s="508" t="s">
        <v>2961</v>
      </c>
      <c r="M1888" s="508" t="s">
        <v>2961</v>
      </c>
      <c r="N1888" s="508" t="s">
        <v>2961</v>
      </c>
      <c r="O1888" s="508" t="s">
        <v>2961</v>
      </c>
      <c r="P1888" s="508" t="s">
        <v>2961</v>
      </c>
      <c r="Q1888" s="508" t="s">
        <v>2961</v>
      </c>
      <c r="R1888" s="508" t="s">
        <v>2961</v>
      </c>
      <c r="S1888" s="508" t="s">
        <v>2961</v>
      </c>
      <c r="T1888" s="508" t="s">
        <v>2961</v>
      </c>
      <c r="U1888" s="508" t="s">
        <v>2961</v>
      </c>
      <c r="V1888" s="508" t="s">
        <v>2961</v>
      </c>
      <c r="W1888" s="508" t="s">
        <v>2961</v>
      </c>
      <c r="X1888" s="508" t="s">
        <v>2961</v>
      </c>
      <c r="Y1888" s="508" t="s">
        <v>2961</v>
      </c>
      <c r="Z1888" s="508" t="s">
        <v>2961</v>
      </c>
      <c r="AA1888" s="508" t="s">
        <v>2961</v>
      </c>
      <c r="AB1888" s="508" t="s">
        <v>2961</v>
      </c>
      <c r="AC1888" s="508" t="s">
        <v>2961</v>
      </c>
      <c r="AD1888" s="508" t="s">
        <v>2961</v>
      </c>
      <c r="AE1888" s="508" t="s">
        <v>2961</v>
      </c>
      <c r="AF1888" s="508" t="s">
        <v>2961</v>
      </c>
      <c r="AG1888" s="508" t="s">
        <v>2961</v>
      </c>
      <c r="AH1888" s="508" t="s">
        <v>2961</v>
      </c>
      <c r="AI1888" s="508" t="s">
        <v>2961</v>
      </c>
      <c r="AJ1888" s="508" t="s">
        <v>2961</v>
      </c>
      <c r="AK1888" s="508" t="s">
        <v>2961</v>
      </c>
      <c r="AL1888" s="508" t="s">
        <v>2961</v>
      </c>
      <c r="AM1888" s="508" t="s">
        <v>2961</v>
      </c>
      <c r="AN1888" s="508" t="s">
        <v>2961</v>
      </c>
      <c r="AO1888" s="320"/>
    </row>
    <row r="1889" spans="2:41" ht="13.5" hidden="1" customHeight="1" outlineLevel="1" x14ac:dyDescent="0.3">
      <c r="B1889" s="320"/>
      <c r="C1889" s="760"/>
      <c r="D1889" s="745" t="s">
        <v>1301</v>
      </c>
      <c r="E1889" s="320"/>
      <c r="F1889" s="510" t="s">
        <v>4854</v>
      </c>
      <c r="G1889" s="508" t="s">
        <v>2961</v>
      </c>
      <c r="H1889" s="508" t="s">
        <v>2961</v>
      </c>
      <c r="I1889" s="508" t="s">
        <v>2961</v>
      </c>
      <c r="J1889" s="508" t="s">
        <v>2961</v>
      </c>
      <c r="K1889" s="508" t="s">
        <v>2961</v>
      </c>
      <c r="L1889" s="508" t="s">
        <v>2961</v>
      </c>
      <c r="M1889" s="508" t="s">
        <v>2961</v>
      </c>
      <c r="N1889" s="508" t="s">
        <v>2961</v>
      </c>
      <c r="O1889" s="508" t="s">
        <v>2961</v>
      </c>
      <c r="P1889" s="508" t="s">
        <v>2961</v>
      </c>
      <c r="Q1889" s="508" t="s">
        <v>2961</v>
      </c>
      <c r="R1889" s="508" t="s">
        <v>2961</v>
      </c>
      <c r="S1889" s="508" t="s">
        <v>2961</v>
      </c>
      <c r="T1889" s="508" t="s">
        <v>2961</v>
      </c>
      <c r="U1889" s="508" t="s">
        <v>2961</v>
      </c>
      <c r="V1889" s="508" t="s">
        <v>2961</v>
      </c>
      <c r="W1889" s="508" t="s">
        <v>2961</v>
      </c>
      <c r="X1889" s="508" t="s">
        <v>2961</v>
      </c>
      <c r="Y1889" s="508" t="s">
        <v>2961</v>
      </c>
      <c r="Z1889" s="508" t="s">
        <v>2961</v>
      </c>
      <c r="AA1889" s="508" t="s">
        <v>2961</v>
      </c>
      <c r="AB1889" s="508" t="s">
        <v>2961</v>
      </c>
      <c r="AC1889" s="508" t="s">
        <v>2961</v>
      </c>
      <c r="AD1889" s="508" t="s">
        <v>2961</v>
      </c>
      <c r="AE1889" s="508" t="s">
        <v>2961</v>
      </c>
      <c r="AF1889" s="508" t="s">
        <v>2961</v>
      </c>
      <c r="AG1889" s="508" t="s">
        <v>2961</v>
      </c>
      <c r="AH1889" s="508" t="s">
        <v>2961</v>
      </c>
      <c r="AI1889" s="508" t="s">
        <v>2961</v>
      </c>
      <c r="AJ1889" s="508" t="s">
        <v>2961</v>
      </c>
      <c r="AK1889" s="508" t="s">
        <v>2961</v>
      </c>
      <c r="AL1889" s="508" t="s">
        <v>2961</v>
      </c>
      <c r="AM1889" s="508" t="s">
        <v>2961</v>
      </c>
      <c r="AN1889" s="508" t="s">
        <v>2961</v>
      </c>
      <c r="AO1889" s="320"/>
    </row>
    <row r="1890" spans="2:41" ht="13.5" hidden="1" customHeight="1" outlineLevel="1" x14ac:dyDescent="0.3">
      <c r="B1890" s="320"/>
      <c r="C1890" s="760"/>
      <c r="D1890" s="747" t="s">
        <v>1302</v>
      </c>
      <c r="E1890" s="320"/>
      <c r="F1890" s="510" t="s">
        <v>4855</v>
      </c>
      <c r="G1890" s="508" t="s">
        <v>2961</v>
      </c>
      <c r="H1890" s="508" t="s">
        <v>2961</v>
      </c>
      <c r="I1890" s="508" t="s">
        <v>2961</v>
      </c>
      <c r="J1890" s="508" t="s">
        <v>2961</v>
      </c>
      <c r="K1890" s="508" t="s">
        <v>2961</v>
      </c>
      <c r="L1890" s="508" t="s">
        <v>2961</v>
      </c>
      <c r="M1890" s="508" t="s">
        <v>2961</v>
      </c>
      <c r="N1890" s="508" t="s">
        <v>2961</v>
      </c>
      <c r="O1890" s="508" t="s">
        <v>2961</v>
      </c>
      <c r="P1890" s="508" t="s">
        <v>2961</v>
      </c>
      <c r="Q1890" s="508" t="s">
        <v>2961</v>
      </c>
      <c r="R1890" s="508" t="s">
        <v>2961</v>
      </c>
      <c r="S1890" s="508" t="s">
        <v>2961</v>
      </c>
      <c r="T1890" s="508" t="s">
        <v>2961</v>
      </c>
      <c r="U1890" s="508" t="s">
        <v>2961</v>
      </c>
      <c r="V1890" s="508" t="s">
        <v>2961</v>
      </c>
      <c r="W1890" s="508" t="s">
        <v>2961</v>
      </c>
      <c r="X1890" s="508" t="s">
        <v>2961</v>
      </c>
      <c r="Y1890" s="508" t="s">
        <v>2961</v>
      </c>
      <c r="Z1890" s="508" t="s">
        <v>2961</v>
      </c>
      <c r="AA1890" s="508" t="s">
        <v>2961</v>
      </c>
      <c r="AB1890" s="508" t="s">
        <v>2961</v>
      </c>
      <c r="AC1890" s="508" t="s">
        <v>2961</v>
      </c>
      <c r="AD1890" s="508" t="s">
        <v>2961</v>
      </c>
      <c r="AE1890" s="508" t="s">
        <v>2961</v>
      </c>
      <c r="AF1890" s="508" t="s">
        <v>2961</v>
      </c>
      <c r="AG1890" s="508" t="s">
        <v>2961</v>
      </c>
      <c r="AH1890" s="508" t="s">
        <v>2961</v>
      </c>
      <c r="AI1890" s="508" t="s">
        <v>2961</v>
      </c>
      <c r="AJ1890" s="508" t="s">
        <v>2961</v>
      </c>
      <c r="AK1890" s="508" t="s">
        <v>2961</v>
      </c>
      <c r="AL1890" s="508" t="s">
        <v>2961</v>
      </c>
      <c r="AM1890" s="508" t="s">
        <v>2961</v>
      </c>
      <c r="AN1890" s="508" t="s">
        <v>2961</v>
      </c>
      <c r="AO1890" s="320"/>
    </row>
    <row r="1891" spans="2:41" ht="13.5" hidden="1" customHeight="1" outlineLevel="1" x14ac:dyDescent="0.3">
      <c r="B1891" s="320"/>
      <c r="C1891" s="760"/>
      <c r="D1891" s="747" t="s">
        <v>1303</v>
      </c>
      <c r="E1891" s="320"/>
      <c r="F1891" s="510" t="s">
        <v>4856</v>
      </c>
      <c r="G1891" s="508" t="s">
        <v>2961</v>
      </c>
      <c r="H1891" s="508" t="s">
        <v>2961</v>
      </c>
      <c r="I1891" s="508" t="s">
        <v>2961</v>
      </c>
      <c r="J1891" s="508" t="s">
        <v>2961</v>
      </c>
      <c r="K1891" s="508" t="s">
        <v>2961</v>
      </c>
      <c r="L1891" s="508" t="s">
        <v>2961</v>
      </c>
      <c r="M1891" s="508" t="s">
        <v>2961</v>
      </c>
      <c r="N1891" s="508" t="s">
        <v>2961</v>
      </c>
      <c r="O1891" s="508" t="s">
        <v>2961</v>
      </c>
      <c r="P1891" s="508" t="s">
        <v>2961</v>
      </c>
      <c r="Q1891" s="508" t="s">
        <v>2961</v>
      </c>
      <c r="R1891" s="508" t="s">
        <v>2961</v>
      </c>
      <c r="S1891" s="508" t="s">
        <v>2961</v>
      </c>
      <c r="T1891" s="508" t="s">
        <v>2961</v>
      </c>
      <c r="U1891" s="508" t="s">
        <v>2961</v>
      </c>
      <c r="V1891" s="508" t="s">
        <v>2961</v>
      </c>
      <c r="W1891" s="508" t="s">
        <v>2961</v>
      </c>
      <c r="X1891" s="508" t="s">
        <v>2961</v>
      </c>
      <c r="Y1891" s="508" t="s">
        <v>2961</v>
      </c>
      <c r="Z1891" s="508" t="s">
        <v>2961</v>
      </c>
      <c r="AA1891" s="508" t="s">
        <v>2961</v>
      </c>
      <c r="AB1891" s="508" t="s">
        <v>2961</v>
      </c>
      <c r="AC1891" s="508" t="s">
        <v>2961</v>
      </c>
      <c r="AD1891" s="508" t="s">
        <v>2961</v>
      </c>
      <c r="AE1891" s="508" t="s">
        <v>2961</v>
      </c>
      <c r="AF1891" s="508" t="s">
        <v>2961</v>
      </c>
      <c r="AG1891" s="508" t="s">
        <v>2961</v>
      </c>
      <c r="AH1891" s="508" t="s">
        <v>2961</v>
      </c>
      <c r="AI1891" s="508" t="s">
        <v>2961</v>
      </c>
      <c r="AJ1891" s="508" t="s">
        <v>2961</v>
      </c>
      <c r="AK1891" s="508" t="s">
        <v>2961</v>
      </c>
      <c r="AL1891" s="508" t="s">
        <v>2961</v>
      </c>
      <c r="AM1891" s="508" t="s">
        <v>2961</v>
      </c>
      <c r="AN1891" s="508" t="s">
        <v>2961</v>
      </c>
      <c r="AO1891" s="320"/>
    </row>
    <row r="1892" spans="2:41" ht="13.5" hidden="1" customHeight="1" outlineLevel="1" x14ac:dyDescent="0.3">
      <c r="B1892" s="320"/>
      <c r="C1892" s="760"/>
      <c r="D1892" s="936" t="s">
        <v>1304</v>
      </c>
      <c r="E1892" s="320"/>
      <c r="F1892" s="510" t="s">
        <v>4857</v>
      </c>
      <c r="G1892" s="508" t="s">
        <v>2961</v>
      </c>
      <c r="H1892" s="508" t="s">
        <v>2961</v>
      </c>
      <c r="I1892" s="508" t="s">
        <v>2961</v>
      </c>
      <c r="J1892" s="508" t="s">
        <v>2961</v>
      </c>
      <c r="K1892" s="508" t="s">
        <v>2961</v>
      </c>
      <c r="L1892" s="508" t="s">
        <v>2961</v>
      </c>
      <c r="M1892" s="508" t="s">
        <v>2961</v>
      </c>
      <c r="N1892" s="508" t="s">
        <v>2961</v>
      </c>
      <c r="O1892" s="508" t="s">
        <v>2961</v>
      </c>
      <c r="P1892" s="508" t="s">
        <v>2961</v>
      </c>
      <c r="Q1892" s="508" t="s">
        <v>2961</v>
      </c>
      <c r="R1892" s="508" t="s">
        <v>2961</v>
      </c>
      <c r="S1892" s="508" t="s">
        <v>2961</v>
      </c>
      <c r="T1892" s="508" t="s">
        <v>2961</v>
      </c>
      <c r="U1892" s="508" t="s">
        <v>2961</v>
      </c>
      <c r="V1892" s="508" t="s">
        <v>2961</v>
      </c>
      <c r="W1892" s="508" t="s">
        <v>2961</v>
      </c>
      <c r="X1892" s="508" t="s">
        <v>2961</v>
      </c>
      <c r="Y1892" s="508" t="s">
        <v>2961</v>
      </c>
      <c r="Z1892" s="508" t="s">
        <v>2961</v>
      </c>
      <c r="AA1892" s="508" t="s">
        <v>2961</v>
      </c>
      <c r="AB1892" s="508" t="s">
        <v>2961</v>
      </c>
      <c r="AC1892" s="508" t="s">
        <v>2961</v>
      </c>
      <c r="AD1892" s="508" t="s">
        <v>2961</v>
      </c>
      <c r="AE1892" s="508" t="s">
        <v>2961</v>
      </c>
      <c r="AF1892" s="508" t="s">
        <v>2961</v>
      </c>
      <c r="AG1892" s="508" t="s">
        <v>2961</v>
      </c>
      <c r="AH1892" s="508" t="s">
        <v>2961</v>
      </c>
      <c r="AI1892" s="508" t="s">
        <v>2961</v>
      </c>
      <c r="AJ1892" s="508" t="s">
        <v>2961</v>
      </c>
      <c r="AK1892" s="508" t="s">
        <v>2961</v>
      </c>
      <c r="AL1892" s="508" t="s">
        <v>2961</v>
      </c>
      <c r="AM1892" s="508" t="s">
        <v>2961</v>
      </c>
      <c r="AN1892" s="508" t="s">
        <v>2961</v>
      </c>
      <c r="AO1892" s="320"/>
    </row>
    <row r="1893" spans="2:41" ht="13.5" hidden="1" customHeight="1" outlineLevel="1" x14ac:dyDescent="0.3">
      <c r="B1893" s="320"/>
      <c r="C1893" s="760"/>
      <c r="D1893" s="748"/>
      <c r="E1893" s="320"/>
      <c r="F1893" s="296"/>
      <c r="G1893" s="159"/>
      <c r="H1893" s="159"/>
      <c r="I1893" s="159"/>
      <c r="J1893" s="159"/>
      <c r="K1893" s="159"/>
      <c r="L1893" s="159"/>
      <c r="M1893" s="159"/>
      <c r="N1893" s="159"/>
      <c r="O1893" s="159"/>
      <c r="P1893" s="159"/>
      <c r="Q1893" s="159"/>
      <c r="R1893" s="159"/>
      <c r="S1893" s="159"/>
      <c r="T1893" s="159"/>
      <c r="U1893" s="159"/>
      <c r="V1893" s="159"/>
      <c r="W1893" s="159"/>
      <c r="X1893" s="159"/>
      <c r="Y1893" s="159"/>
      <c r="Z1893" s="159"/>
      <c r="AA1893" s="159"/>
      <c r="AB1893" s="159"/>
      <c r="AC1893" s="159"/>
      <c r="AD1893" s="159"/>
      <c r="AE1893" s="159"/>
      <c r="AF1893" s="159"/>
      <c r="AG1893" s="159"/>
      <c r="AH1893" s="159"/>
      <c r="AI1893" s="159"/>
      <c r="AJ1893" s="159"/>
      <c r="AK1893" s="159"/>
      <c r="AL1893" s="159"/>
      <c r="AM1893" s="159"/>
      <c r="AN1893" s="159"/>
      <c r="AO1893" s="320"/>
    </row>
    <row r="1894" spans="2:41" ht="13.5" customHeight="1" collapsed="1" x14ac:dyDescent="0.3">
      <c r="B1894" s="741" t="s">
        <v>3063</v>
      </c>
      <c r="C1894" s="760"/>
      <c r="D1894" s="760"/>
      <c r="E1894" s="760"/>
      <c r="F1894" s="320"/>
      <c r="G1894" s="320"/>
      <c r="H1894" s="320"/>
      <c r="I1894" s="320"/>
      <c r="J1894" s="320"/>
      <c r="K1894" s="320"/>
      <c r="L1894" s="320"/>
      <c r="M1894" s="320"/>
      <c r="N1894" s="320"/>
      <c r="O1894" s="320"/>
      <c r="P1894" s="320"/>
      <c r="Q1894" s="320"/>
      <c r="R1894" s="320"/>
      <c r="S1894" s="320"/>
      <c r="T1894" s="320"/>
      <c r="U1894" s="320"/>
      <c r="V1894" s="320"/>
      <c r="W1894" s="320"/>
      <c r="X1894" s="320"/>
      <c r="Y1894" s="320"/>
      <c r="Z1894" s="320"/>
      <c r="AA1894" s="320"/>
      <c r="AB1894" s="320"/>
      <c r="AC1894" s="320"/>
      <c r="AD1894" s="320"/>
      <c r="AE1894" s="320"/>
      <c r="AF1894" s="320"/>
      <c r="AG1894" s="320"/>
      <c r="AH1894" s="320"/>
      <c r="AI1894" s="320"/>
      <c r="AJ1894" s="320"/>
      <c r="AK1894" s="320"/>
      <c r="AL1894" s="320"/>
      <c r="AM1894" s="320"/>
      <c r="AN1894" s="320"/>
      <c r="AO1894" s="320"/>
    </row>
    <row r="1895" spans="2:41" ht="13.5" customHeight="1" x14ac:dyDescent="0.3">
      <c r="B1895" s="760"/>
      <c r="C1895" s="760"/>
      <c r="D1895" s="760"/>
      <c r="E1895" s="760"/>
      <c r="F1895" s="511"/>
      <c r="G1895" s="512" t="s">
        <v>233</v>
      </c>
      <c r="H1895" s="512" t="s">
        <v>234</v>
      </c>
      <c r="I1895" s="512" t="s">
        <v>235</v>
      </c>
      <c r="J1895" s="512" t="s">
        <v>236</v>
      </c>
      <c r="K1895" s="512" t="s">
        <v>237</v>
      </c>
      <c r="L1895" s="512" t="s">
        <v>238</v>
      </c>
      <c r="M1895" s="512" t="s">
        <v>239</v>
      </c>
      <c r="N1895" s="512" t="s">
        <v>240</v>
      </c>
      <c r="O1895" s="512" t="s">
        <v>241</v>
      </c>
      <c r="P1895" s="512" t="s">
        <v>242</v>
      </c>
      <c r="Q1895" s="512" t="s">
        <v>243</v>
      </c>
      <c r="R1895" s="512" t="s">
        <v>244</v>
      </c>
      <c r="S1895" s="512" t="s">
        <v>245</v>
      </c>
      <c r="T1895" s="512" t="s">
        <v>246</v>
      </c>
      <c r="U1895" s="512" t="s">
        <v>247</v>
      </c>
      <c r="V1895" s="512" t="s">
        <v>248</v>
      </c>
      <c r="W1895" s="512" t="s">
        <v>249</v>
      </c>
      <c r="X1895" s="512" t="s">
        <v>250</v>
      </c>
      <c r="Y1895" s="512" t="s">
        <v>251</v>
      </c>
      <c r="Z1895" s="512" t="s">
        <v>252</v>
      </c>
      <c r="AA1895" s="512" t="s">
        <v>253</v>
      </c>
      <c r="AB1895" s="512" t="s">
        <v>254</v>
      </c>
      <c r="AC1895" s="512" t="s">
        <v>255</v>
      </c>
      <c r="AD1895" s="512" t="s">
        <v>256</v>
      </c>
      <c r="AE1895" s="512" t="s">
        <v>257</v>
      </c>
      <c r="AF1895" s="512" t="s">
        <v>258</v>
      </c>
      <c r="AG1895" s="512" t="s">
        <v>259</v>
      </c>
      <c r="AH1895" s="512" t="s">
        <v>260</v>
      </c>
      <c r="AI1895" s="512" t="s">
        <v>261</v>
      </c>
      <c r="AJ1895" s="512" t="s">
        <v>262</v>
      </c>
      <c r="AK1895" s="512" t="s">
        <v>263</v>
      </c>
      <c r="AL1895" s="512" t="s">
        <v>264</v>
      </c>
      <c r="AM1895" s="512" t="s">
        <v>265</v>
      </c>
      <c r="AN1895" s="512" t="s">
        <v>266</v>
      </c>
      <c r="AO1895" s="760"/>
    </row>
    <row r="1896" spans="2:41" ht="13.5" hidden="1" customHeight="1" outlineLevel="1" x14ac:dyDescent="0.3">
      <c r="B1896" s="760"/>
      <c r="C1896" s="320"/>
      <c r="D1896" s="749" t="s">
        <v>1260</v>
      </c>
      <c r="E1896" s="760"/>
      <c r="F1896" s="513" t="s">
        <v>4858</v>
      </c>
      <c r="G1896" s="508" t="s">
        <v>2961</v>
      </c>
      <c r="H1896" s="508" t="s">
        <v>2961</v>
      </c>
      <c r="I1896" s="508" t="s">
        <v>2961</v>
      </c>
      <c r="J1896" s="508" t="s">
        <v>2961</v>
      </c>
      <c r="K1896" s="508" t="s">
        <v>2961</v>
      </c>
      <c r="L1896" s="508" t="s">
        <v>2961</v>
      </c>
      <c r="M1896" s="508" t="s">
        <v>2961</v>
      </c>
      <c r="N1896" s="508" t="s">
        <v>2961</v>
      </c>
      <c r="O1896" s="508" t="s">
        <v>2961</v>
      </c>
      <c r="P1896" s="508" t="s">
        <v>2961</v>
      </c>
      <c r="Q1896" s="508" t="s">
        <v>2961</v>
      </c>
      <c r="R1896" s="508" t="s">
        <v>2961</v>
      </c>
      <c r="S1896" s="508" t="s">
        <v>2961</v>
      </c>
      <c r="T1896" s="508" t="s">
        <v>2961</v>
      </c>
      <c r="U1896" s="508" t="s">
        <v>2961</v>
      </c>
      <c r="V1896" s="508" t="s">
        <v>2961</v>
      </c>
      <c r="W1896" s="508" t="s">
        <v>2961</v>
      </c>
      <c r="X1896" s="508" t="s">
        <v>2961</v>
      </c>
      <c r="Y1896" s="508" t="s">
        <v>2961</v>
      </c>
      <c r="Z1896" s="508" t="s">
        <v>2961</v>
      </c>
      <c r="AA1896" s="508" t="s">
        <v>2961</v>
      </c>
      <c r="AB1896" s="508" t="s">
        <v>2961</v>
      </c>
      <c r="AC1896" s="508" t="s">
        <v>2961</v>
      </c>
      <c r="AD1896" s="508" t="s">
        <v>2961</v>
      </c>
      <c r="AE1896" s="508" t="s">
        <v>2961</v>
      </c>
      <c r="AF1896" s="508" t="s">
        <v>2961</v>
      </c>
      <c r="AG1896" s="508" t="s">
        <v>2961</v>
      </c>
      <c r="AH1896" s="508" t="s">
        <v>2961</v>
      </c>
      <c r="AI1896" s="508" t="s">
        <v>2961</v>
      </c>
      <c r="AJ1896" s="508" t="s">
        <v>2961</v>
      </c>
      <c r="AK1896" s="508" t="s">
        <v>2961</v>
      </c>
      <c r="AL1896" s="508" t="s">
        <v>2961</v>
      </c>
      <c r="AM1896" s="508" t="s">
        <v>2961</v>
      </c>
      <c r="AN1896" s="508" t="s">
        <v>2961</v>
      </c>
      <c r="AO1896" s="760"/>
    </row>
    <row r="1897" spans="2:41" ht="13.5" hidden="1" customHeight="1" outlineLevel="1" x14ac:dyDescent="0.3">
      <c r="B1897" s="760"/>
      <c r="C1897" s="320"/>
      <c r="D1897" s="750" t="s">
        <v>1261</v>
      </c>
      <c r="E1897" s="760"/>
      <c r="F1897" s="513" t="s">
        <v>4859</v>
      </c>
      <c r="G1897" s="508" t="s">
        <v>2961</v>
      </c>
      <c r="H1897" s="508" t="s">
        <v>2961</v>
      </c>
      <c r="I1897" s="508" t="s">
        <v>2961</v>
      </c>
      <c r="J1897" s="508" t="s">
        <v>2961</v>
      </c>
      <c r="K1897" s="508" t="s">
        <v>2961</v>
      </c>
      <c r="L1897" s="508" t="s">
        <v>2961</v>
      </c>
      <c r="M1897" s="508" t="s">
        <v>2961</v>
      </c>
      <c r="N1897" s="508" t="s">
        <v>2961</v>
      </c>
      <c r="O1897" s="508" t="s">
        <v>2961</v>
      </c>
      <c r="P1897" s="508" t="s">
        <v>2961</v>
      </c>
      <c r="Q1897" s="508" t="s">
        <v>2961</v>
      </c>
      <c r="R1897" s="508" t="s">
        <v>2961</v>
      </c>
      <c r="S1897" s="508" t="s">
        <v>2961</v>
      </c>
      <c r="T1897" s="508" t="s">
        <v>2961</v>
      </c>
      <c r="U1897" s="508" t="s">
        <v>2961</v>
      </c>
      <c r="V1897" s="508" t="s">
        <v>2961</v>
      </c>
      <c r="W1897" s="508" t="s">
        <v>2961</v>
      </c>
      <c r="X1897" s="508" t="s">
        <v>2961</v>
      </c>
      <c r="Y1897" s="508" t="s">
        <v>2961</v>
      </c>
      <c r="Z1897" s="508" t="s">
        <v>2961</v>
      </c>
      <c r="AA1897" s="508" t="s">
        <v>2961</v>
      </c>
      <c r="AB1897" s="508" t="s">
        <v>2961</v>
      </c>
      <c r="AC1897" s="508" t="s">
        <v>2961</v>
      </c>
      <c r="AD1897" s="508" t="s">
        <v>2961</v>
      </c>
      <c r="AE1897" s="508" t="s">
        <v>2961</v>
      </c>
      <c r="AF1897" s="508" t="s">
        <v>2961</v>
      </c>
      <c r="AG1897" s="508" t="s">
        <v>2961</v>
      </c>
      <c r="AH1897" s="508" t="s">
        <v>2961</v>
      </c>
      <c r="AI1897" s="508" t="s">
        <v>2961</v>
      </c>
      <c r="AJ1897" s="508" t="s">
        <v>2961</v>
      </c>
      <c r="AK1897" s="508" t="s">
        <v>2961</v>
      </c>
      <c r="AL1897" s="508" t="s">
        <v>2961</v>
      </c>
      <c r="AM1897" s="508" t="s">
        <v>2961</v>
      </c>
      <c r="AN1897" s="508" t="s">
        <v>2961</v>
      </c>
      <c r="AO1897" s="760"/>
    </row>
    <row r="1898" spans="2:41" ht="13.5" hidden="1" customHeight="1" outlineLevel="1" x14ac:dyDescent="0.3">
      <c r="B1898" s="760"/>
      <c r="C1898" s="320"/>
      <c r="D1898" s="750" t="s">
        <v>1262</v>
      </c>
      <c r="E1898" s="760"/>
      <c r="F1898" s="513" t="s">
        <v>4860</v>
      </c>
      <c r="G1898" s="508" t="s">
        <v>2961</v>
      </c>
      <c r="H1898" s="508" t="s">
        <v>2961</v>
      </c>
      <c r="I1898" s="508" t="s">
        <v>2961</v>
      </c>
      <c r="J1898" s="508" t="s">
        <v>2961</v>
      </c>
      <c r="K1898" s="508" t="s">
        <v>2961</v>
      </c>
      <c r="L1898" s="508" t="s">
        <v>2961</v>
      </c>
      <c r="M1898" s="508" t="s">
        <v>2961</v>
      </c>
      <c r="N1898" s="508" t="s">
        <v>2961</v>
      </c>
      <c r="O1898" s="508" t="s">
        <v>2961</v>
      </c>
      <c r="P1898" s="508" t="s">
        <v>2961</v>
      </c>
      <c r="Q1898" s="508" t="s">
        <v>2961</v>
      </c>
      <c r="R1898" s="508" t="s">
        <v>2961</v>
      </c>
      <c r="S1898" s="508" t="s">
        <v>2961</v>
      </c>
      <c r="T1898" s="508" t="s">
        <v>2961</v>
      </c>
      <c r="U1898" s="508" t="s">
        <v>2961</v>
      </c>
      <c r="V1898" s="508" t="s">
        <v>2961</v>
      </c>
      <c r="W1898" s="508" t="s">
        <v>2961</v>
      </c>
      <c r="X1898" s="508" t="s">
        <v>2961</v>
      </c>
      <c r="Y1898" s="508" t="s">
        <v>2961</v>
      </c>
      <c r="Z1898" s="508" t="s">
        <v>2961</v>
      </c>
      <c r="AA1898" s="508" t="s">
        <v>2961</v>
      </c>
      <c r="AB1898" s="508" t="s">
        <v>2961</v>
      </c>
      <c r="AC1898" s="508" t="s">
        <v>2961</v>
      </c>
      <c r="AD1898" s="508" t="s">
        <v>2961</v>
      </c>
      <c r="AE1898" s="508" t="s">
        <v>2961</v>
      </c>
      <c r="AF1898" s="508" t="s">
        <v>2961</v>
      </c>
      <c r="AG1898" s="508" t="s">
        <v>2961</v>
      </c>
      <c r="AH1898" s="508" t="s">
        <v>2961</v>
      </c>
      <c r="AI1898" s="508" t="s">
        <v>2961</v>
      </c>
      <c r="AJ1898" s="508" t="s">
        <v>2961</v>
      </c>
      <c r="AK1898" s="508" t="s">
        <v>2961</v>
      </c>
      <c r="AL1898" s="508" t="s">
        <v>2961</v>
      </c>
      <c r="AM1898" s="508" t="s">
        <v>2961</v>
      </c>
      <c r="AN1898" s="508" t="s">
        <v>2961</v>
      </c>
      <c r="AO1898" s="760"/>
    </row>
    <row r="1899" spans="2:41" ht="13.5" hidden="1" customHeight="1" outlineLevel="1" x14ac:dyDescent="0.3">
      <c r="B1899" s="760"/>
      <c r="C1899" s="320"/>
      <c r="D1899" s="744" t="s">
        <v>1263</v>
      </c>
      <c r="E1899" s="760"/>
      <c r="F1899" s="513" t="s">
        <v>4861</v>
      </c>
      <c r="G1899" s="508" t="s">
        <v>2961</v>
      </c>
      <c r="H1899" s="508" t="s">
        <v>2961</v>
      </c>
      <c r="I1899" s="508" t="s">
        <v>2961</v>
      </c>
      <c r="J1899" s="508" t="s">
        <v>2961</v>
      </c>
      <c r="K1899" s="508" t="s">
        <v>2961</v>
      </c>
      <c r="L1899" s="508" t="s">
        <v>2961</v>
      </c>
      <c r="M1899" s="508" t="s">
        <v>2961</v>
      </c>
      <c r="N1899" s="508" t="s">
        <v>2961</v>
      </c>
      <c r="O1899" s="508" t="s">
        <v>2961</v>
      </c>
      <c r="P1899" s="508" t="s">
        <v>2961</v>
      </c>
      <c r="Q1899" s="508" t="s">
        <v>2961</v>
      </c>
      <c r="R1899" s="508" t="s">
        <v>2961</v>
      </c>
      <c r="S1899" s="508" t="s">
        <v>2961</v>
      </c>
      <c r="T1899" s="508" t="s">
        <v>2961</v>
      </c>
      <c r="U1899" s="508" t="s">
        <v>2961</v>
      </c>
      <c r="V1899" s="508" t="s">
        <v>2961</v>
      </c>
      <c r="W1899" s="508" t="s">
        <v>2961</v>
      </c>
      <c r="X1899" s="508" t="s">
        <v>2961</v>
      </c>
      <c r="Y1899" s="508" t="s">
        <v>2961</v>
      </c>
      <c r="Z1899" s="508" t="s">
        <v>2961</v>
      </c>
      <c r="AA1899" s="508" t="s">
        <v>2961</v>
      </c>
      <c r="AB1899" s="508" t="s">
        <v>2961</v>
      </c>
      <c r="AC1899" s="508" t="s">
        <v>2961</v>
      </c>
      <c r="AD1899" s="508" t="s">
        <v>2961</v>
      </c>
      <c r="AE1899" s="508" t="s">
        <v>2961</v>
      </c>
      <c r="AF1899" s="508" t="s">
        <v>2961</v>
      </c>
      <c r="AG1899" s="508" t="s">
        <v>2961</v>
      </c>
      <c r="AH1899" s="508" t="s">
        <v>2961</v>
      </c>
      <c r="AI1899" s="508" t="s">
        <v>2961</v>
      </c>
      <c r="AJ1899" s="508" t="s">
        <v>2961</v>
      </c>
      <c r="AK1899" s="508" t="s">
        <v>2961</v>
      </c>
      <c r="AL1899" s="508" t="s">
        <v>2961</v>
      </c>
      <c r="AM1899" s="508" t="s">
        <v>2961</v>
      </c>
      <c r="AN1899" s="508" t="s">
        <v>2961</v>
      </c>
      <c r="AO1899" s="760"/>
    </row>
    <row r="1900" spans="2:41" ht="13.5" hidden="1" customHeight="1" outlineLevel="1" x14ac:dyDescent="0.3">
      <c r="B1900" s="760"/>
      <c r="C1900" s="320"/>
      <c r="D1900" s="751" t="s">
        <v>428</v>
      </c>
      <c r="E1900" s="760"/>
      <c r="F1900" s="513" t="s">
        <v>4862</v>
      </c>
      <c r="G1900" s="508" t="s">
        <v>2961</v>
      </c>
      <c r="H1900" s="508" t="s">
        <v>2961</v>
      </c>
      <c r="I1900" s="508" t="s">
        <v>2961</v>
      </c>
      <c r="J1900" s="508" t="s">
        <v>2961</v>
      </c>
      <c r="K1900" s="508" t="s">
        <v>2961</v>
      </c>
      <c r="L1900" s="508" t="s">
        <v>2961</v>
      </c>
      <c r="M1900" s="508" t="s">
        <v>2961</v>
      </c>
      <c r="N1900" s="508" t="s">
        <v>2961</v>
      </c>
      <c r="O1900" s="508" t="s">
        <v>2961</v>
      </c>
      <c r="P1900" s="508" t="s">
        <v>2961</v>
      </c>
      <c r="Q1900" s="508" t="s">
        <v>2961</v>
      </c>
      <c r="R1900" s="508" t="s">
        <v>2961</v>
      </c>
      <c r="S1900" s="508" t="s">
        <v>2961</v>
      </c>
      <c r="T1900" s="508" t="s">
        <v>2961</v>
      </c>
      <c r="U1900" s="508" t="s">
        <v>2961</v>
      </c>
      <c r="V1900" s="508" t="s">
        <v>2961</v>
      </c>
      <c r="W1900" s="508" t="s">
        <v>2961</v>
      </c>
      <c r="X1900" s="508" t="s">
        <v>2961</v>
      </c>
      <c r="Y1900" s="508" t="s">
        <v>2961</v>
      </c>
      <c r="Z1900" s="508" t="s">
        <v>2961</v>
      </c>
      <c r="AA1900" s="508" t="s">
        <v>2961</v>
      </c>
      <c r="AB1900" s="508" t="s">
        <v>2961</v>
      </c>
      <c r="AC1900" s="508" t="s">
        <v>2961</v>
      </c>
      <c r="AD1900" s="508" t="s">
        <v>2961</v>
      </c>
      <c r="AE1900" s="508" t="s">
        <v>2961</v>
      </c>
      <c r="AF1900" s="508" t="s">
        <v>2961</v>
      </c>
      <c r="AG1900" s="508" t="s">
        <v>2961</v>
      </c>
      <c r="AH1900" s="508" t="s">
        <v>2961</v>
      </c>
      <c r="AI1900" s="508" t="s">
        <v>2961</v>
      </c>
      <c r="AJ1900" s="508" t="s">
        <v>2961</v>
      </c>
      <c r="AK1900" s="508" t="s">
        <v>2961</v>
      </c>
      <c r="AL1900" s="508" t="s">
        <v>2961</v>
      </c>
      <c r="AM1900" s="508" t="s">
        <v>2961</v>
      </c>
      <c r="AN1900" s="508" t="s">
        <v>2961</v>
      </c>
      <c r="AO1900" s="760"/>
    </row>
    <row r="1901" spans="2:41" ht="13.5" hidden="1" customHeight="1" outlineLevel="1" x14ac:dyDescent="0.3">
      <c r="B1901" s="760"/>
      <c r="C1901" s="320"/>
      <c r="D1901" s="752" t="s">
        <v>433</v>
      </c>
      <c r="E1901" s="760"/>
      <c r="F1901" s="513" t="s">
        <v>4863</v>
      </c>
      <c r="G1901" s="508" t="s">
        <v>2961</v>
      </c>
      <c r="H1901" s="508" t="s">
        <v>2961</v>
      </c>
      <c r="I1901" s="508" t="s">
        <v>2961</v>
      </c>
      <c r="J1901" s="508" t="s">
        <v>2961</v>
      </c>
      <c r="K1901" s="508" t="s">
        <v>2961</v>
      </c>
      <c r="L1901" s="508" t="s">
        <v>2961</v>
      </c>
      <c r="M1901" s="508" t="s">
        <v>2961</v>
      </c>
      <c r="N1901" s="508" t="s">
        <v>2961</v>
      </c>
      <c r="O1901" s="508" t="s">
        <v>2961</v>
      </c>
      <c r="P1901" s="508" t="s">
        <v>2961</v>
      </c>
      <c r="Q1901" s="508" t="s">
        <v>2961</v>
      </c>
      <c r="R1901" s="508" t="s">
        <v>2961</v>
      </c>
      <c r="S1901" s="508" t="s">
        <v>2961</v>
      </c>
      <c r="T1901" s="508" t="s">
        <v>2961</v>
      </c>
      <c r="U1901" s="508" t="s">
        <v>2961</v>
      </c>
      <c r="V1901" s="508" t="s">
        <v>2961</v>
      </c>
      <c r="W1901" s="508" t="s">
        <v>2961</v>
      </c>
      <c r="X1901" s="508" t="s">
        <v>2961</v>
      </c>
      <c r="Y1901" s="508" t="s">
        <v>2961</v>
      </c>
      <c r="Z1901" s="508" t="s">
        <v>2961</v>
      </c>
      <c r="AA1901" s="508" t="s">
        <v>2961</v>
      </c>
      <c r="AB1901" s="508" t="s">
        <v>2961</v>
      </c>
      <c r="AC1901" s="508" t="s">
        <v>2961</v>
      </c>
      <c r="AD1901" s="508" t="s">
        <v>2961</v>
      </c>
      <c r="AE1901" s="508" t="s">
        <v>2961</v>
      </c>
      <c r="AF1901" s="508" t="s">
        <v>2961</v>
      </c>
      <c r="AG1901" s="508" t="s">
        <v>2961</v>
      </c>
      <c r="AH1901" s="508" t="s">
        <v>2961</v>
      </c>
      <c r="AI1901" s="508" t="s">
        <v>2961</v>
      </c>
      <c r="AJ1901" s="508" t="s">
        <v>2961</v>
      </c>
      <c r="AK1901" s="508" t="s">
        <v>2961</v>
      </c>
      <c r="AL1901" s="508" t="s">
        <v>2961</v>
      </c>
      <c r="AM1901" s="508" t="s">
        <v>2961</v>
      </c>
      <c r="AN1901" s="508" t="s">
        <v>2961</v>
      </c>
      <c r="AO1901" s="760"/>
    </row>
    <row r="1902" spans="2:41" ht="13.5" hidden="1" customHeight="1" outlineLevel="1" x14ac:dyDescent="0.3">
      <c r="B1902" s="760"/>
      <c r="C1902" s="320"/>
      <c r="D1902" s="752" t="s">
        <v>1305</v>
      </c>
      <c r="E1902" s="760"/>
      <c r="F1902" s="513" t="s">
        <v>4864</v>
      </c>
      <c r="G1902" s="508" t="s">
        <v>2961</v>
      </c>
      <c r="H1902" s="508" t="s">
        <v>2961</v>
      </c>
      <c r="I1902" s="508" t="s">
        <v>2961</v>
      </c>
      <c r="J1902" s="508" t="s">
        <v>2961</v>
      </c>
      <c r="K1902" s="508" t="s">
        <v>2961</v>
      </c>
      <c r="L1902" s="508" t="s">
        <v>2961</v>
      </c>
      <c r="M1902" s="508" t="s">
        <v>2961</v>
      </c>
      <c r="N1902" s="508" t="s">
        <v>2961</v>
      </c>
      <c r="O1902" s="508" t="s">
        <v>2961</v>
      </c>
      <c r="P1902" s="508" t="s">
        <v>2961</v>
      </c>
      <c r="Q1902" s="508" t="s">
        <v>2961</v>
      </c>
      <c r="R1902" s="508" t="s">
        <v>2961</v>
      </c>
      <c r="S1902" s="508" t="s">
        <v>2961</v>
      </c>
      <c r="T1902" s="508" t="s">
        <v>2961</v>
      </c>
      <c r="U1902" s="508" t="s">
        <v>2961</v>
      </c>
      <c r="V1902" s="508" t="s">
        <v>2961</v>
      </c>
      <c r="W1902" s="508" t="s">
        <v>2961</v>
      </c>
      <c r="X1902" s="508" t="s">
        <v>2961</v>
      </c>
      <c r="Y1902" s="508" t="s">
        <v>2961</v>
      </c>
      <c r="Z1902" s="508" t="s">
        <v>2961</v>
      </c>
      <c r="AA1902" s="508" t="s">
        <v>2961</v>
      </c>
      <c r="AB1902" s="508" t="s">
        <v>2961</v>
      </c>
      <c r="AC1902" s="508" t="s">
        <v>2961</v>
      </c>
      <c r="AD1902" s="508" t="s">
        <v>2961</v>
      </c>
      <c r="AE1902" s="508" t="s">
        <v>2961</v>
      </c>
      <c r="AF1902" s="508" t="s">
        <v>2961</v>
      </c>
      <c r="AG1902" s="508" t="s">
        <v>2961</v>
      </c>
      <c r="AH1902" s="508" t="s">
        <v>2961</v>
      </c>
      <c r="AI1902" s="508" t="s">
        <v>2961</v>
      </c>
      <c r="AJ1902" s="508" t="s">
        <v>2961</v>
      </c>
      <c r="AK1902" s="508" t="s">
        <v>2961</v>
      </c>
      <c r="AL1902" s="508" t="s">
        <v>2961</v>
      </c>
      <c r="AM1902" s="508" t="s">
        <v>2961</v>
      </c>
      <c r="AN1902" s="508" t="s">
        <v>2961</v>
      </c>
      <c r="AO1902" s="760"/>
    </row>
    <row r="1903" spans="2:41" ht="13.5" hidden="1" customHeight="1" outlineLevel="1" x14ac:dyDescent="0.3">
      <c r="B1903" s="760"/>
      <c r="C1903" s="320"/>
      <c r="D1903" s="752" t="s">
        <v>1306</v>
      </c>
      <c r="E1903" s="760"/>
      <c r="F1903" s="513" t="s">
        <v>4865</v>
      </c>
      <c r="G1903" s="508" t="s">
        <v>2961</v>
      </c>
      <c r="H1903" s="508" t="s">
        <v>2961</v>
      </c>
      <c r="I1903" s="508" t="s">
        <v>2961</v>
      </c>
      <c r="J1903" s="508" t="s">
        <v>2961</v>
      </c>
      <c r="K1903" s="508" t="s">
        <v>2961</v>
      </c>
      <c r="L1903" s="508" t="s">
        <v>2961</v>
      </c>
      <c r="M1903" s="508" t="s">
        <v>2961</v>
      </c>
      <c r="N1903" s="508" t="s">
        <v>2961</v>
      </c>
      <c r="O1903" s="508" t="s">
        <v>2961</v>
      </c>
      <c r="P1903" s="508" t="s">
        <v>2961</v>
      </c>
      <c r="Q1903" s="508" t="s">
        <v>2961</v>
      </c>
      <c r="R1903" s="508" t="s">
        <v>2961</v>
      </c>
      <c r="S1903" s="508" t="s">
        <v>2961</v>
      </c>
      <c r="T1903" s="508" t="s">
        <v>2961</v>
      </c>
      <c r="U1903" s="508" t="s">
        <v>2961</v>
      </c>
      <c r="V1903" s="508" t="s">
        <v>2961</v>
      </c>
      <c r="W1903" s="508" t="s">
        <v>2961</v>
      </c>
      <c r="X1903" s="508" t="s">
        <v>2961</v>
      </c>
      <c r="Y1903" s="508" t="s">
        <v>2961</v>
      </c>
      <c r="Z1903" s="508" t="s">
        <v>2961</v>
      </c>
      <c r="AA1903" s="508" t="s">
        <v>2961</v>
      </c>
      <c r="AB1903" s="508" t="s">
        <v>2961</v>
      </c>
      <c r="AC1903" s="508" t="s">
        <v>2961</v>
      </c>
      <c r="AD1903" s="508" t="s">
        <v>2961</v>
      </c>
      <c r="AE1903" s="508" t="s">
        <v>2961</v>
      </c>
      <c r="AF1903" s="508" t="s">
        <v>2961</v>
      </c>
      <c r="AG1903" s="508" t="s">
        <v>2961</v>
      </c>
      <c r="AH1903" s="508" t="s">
        <v>2961</v>
      </c>
      <c r="AI1903" s="508" t="s">
        <v>2961</v>
      </c>
      <c r="AJ1903" s="508" t="s">
        <v>2961</v>
      </c>
      <c r="AK1903" s="508" t="s">
        <v>2961</v>
      </c>
      <c r="AL1903" s="508" t="s">
        <v>2961</v>
      </c>
      <c r="AM1903" s="508" t="s">
        <v>2961</v>
      </c>
      <c r="AN1903" s="508" t="s">
        <v>2961</v>
      </c>
      <c r="AO1903" s="760"/>
    </row>
    <row r="1904" spans="2:41" ht="13.5" hidden="1" customHeight="1" outlineLevel="1" x14ac:dyDescent="0.3">
      <c r="B1904" s="760"/>
      <c r="C1904" s="320"/>
      <c r="D1904" s="744" t="s">
        <v>1264</v>
      </c>
      <c r="E1904" s="760"/>
      <c r="F1904" s="513" t="s">
        <v>4866</v>
      </c>
      <c r="G1904" s="508" t="s">
        <v>2961</v>
      </c>
      <c r="H1904" s="508" t="s">
        <v>2961</v>
      </c>
      <c r="I1904" s="508" t="s">
        <v>2961</v>
      </c>
      <c r="J1904" s="508" t="s">
        <v>2961</v>
      </c>
      <c r="K1904" s="508" t="s">
        <v>2961</v>
      </c>
      <c r="L1904" s="508" t="s">
        <v>2961</v>
      </c>
      <c r="M1904" s="508" t="s">
        <v>2961</v>
      </c>
      <c r="N1904" s="508" t="s">
        <v>2961</v>
      </c>
      <c r="O1904" s="508" t="s">
        <v>2961</v>
      </c>
      <c r="P1904" s="508" t="s">
        <v>2961</v>
      </c>
      <c r="Q1904" s="508" t="s">
        <v>2961</v>
      </c>
      <c r="R1904" s="508" t="s">
        <v>2961</v>
      </c>
      <c r="S1904" s="508" t="s">
        <v>2961</v>
      </c>
      <c r="T1904" s="508" t="s">
        <v>2961</v>
      </c>
      <c r="U1904" s="508" t="s">
        <v>2961</v>
      </c>
      <c r="V1904" s="508" t="s">
        <v>2961</v>
      </c>
      <c r="W1904" s="508" t="s">
        <v>2961</v>
      </c>
      <c r="X1904" s="508" t="s">
        <v>2961</v>
      </c>
      <c r="Y1904" s="508" t="s">
        <v>2961</v>
      </c>
      <c r="Z1904" s="508" t="s">
        <v>2961</v>
      </c>
      <c r="AA1904" s="508" t="s">
        <v>2961</v>
      </c>
      <c r="AB1904" s="508" t="s">
        <v>2961</v>
      </c>
      <c r="AC1904" s="508" t="s">
        <v>2961</v>
      </c>
      <c r="AD1904" s="508" t="s">
        <v>2961</v>
      </c>
      <c r="AE1904" s="508" t="s">
        <v>2961</v>
      </c>
      <c r="AF1904" s="508" t="s">
        <v>2961</v>
      </c>
      <c r="AG1904" s="508" t="s">
        <v>2961</v>
      </c>
      <c r="AH1904" s="508" t="s">
        <v>2961</v>
      </c>
      <c r="AI1904" s="508" t="s">
        <v>2961</v>
      </c>
      <c r="AJ1904" s="508" t="s">
        <v>2961</v>
      </c>
      <c r="AK1904" s="508" t="s">
        <v>2961</v>
      </c>
      <c r="AL1904" s="508" t="s">
        <v>2961</v>
      </c>
      <c r="AM1904" s="508" t="s">
        <v>2961</v>
      </c>
      <c r="AN1904" s="508" t="s">
        <v>2961</v>
      </c>
      <c r="AO1904" s="760"/>
    </row>
    <row r="1905" spans="2:41" ht="13.5" hidden="1" customHeight="1" outlineLevel="1" x14ac:dyDescent="0.3">
      <c r="B1905" s="760"/>
      <c r="C1905" s="320"/>
      <c r="D1905" s="751" t="s">
        <v>1265</v>
      </c>
      <c r="E1905" s="760"/>
      <c r="F1905" s="513" t="s">
        <v>4867</v>
      </c>
      <c r="G1905" s="508" t="s">
        <v>2961</v>
      </c>
      <c r="H1905" s="508" t="s">
        <v>2961</v>
      </c>
      <c r="I1905" s="508" t="s">
        <v>2961</v>
      </c>
      <c r="J1905" s="508" t="s">
        <v>2961</v>
      </c>
      <c r="K1905" s="508" t="s">
        <v>2961</v>
      </c>
      <c r="L1905" s="508" t="s">
        <v>2961</v>
      </c>
      <c r="M1905" s="508" t="s">
        <v>2961</v>
      </c>
      <c r="N1905" s="508" t="s">
        <v>2961</v>
      </c>
      <c r="O1905" s="508" t="s">
        <v>2961</v>
      </c>
      <c r="P1905" s="508" t="s">
        <v>2961</v>
      </c>
      <c r="Q1905" s="508" t="s">
        <v>2961</v>
      </c>
      <c r="R1905" s="508" t="s">
        <v>2961</v>
      </c>
      <c r="S1905" s="508" t="s">
        <v>2961</v>
      </c>
      <c r="T1905" s="508" t="s">
        <v>2961</v>
      </c>
      <c r="U1905" s="508" t="s">
        <v>2961</v>
      </c>
      <c r="V1905" s="508" t="s">
        <v>2961</v>
      </c>
      <c r="W1905" s="508" t="s">
        <v>2961</v>
      </c>
      <c r="X1905" s="508" t="s">
        <v>2961</v>
      </c>
      <c r="Y1905" s="508" t="s">
        <v>2961</v>
      </c>
      <c r="Z1905" s="508" t="s">
        <v>2961</v>
      </c>
      <c r="AA1905" s="508" t="s">
        <v>2961</v>
      </c>
      <c r="AB1905" s="508" t="s">
        <v>2961</v>
      </c>
      <c r="AC1905" s="508" t="s">
        <v>2961</v>
      </c>
      <c r="AD1905" s="508" t="s">
        <v>2961</v>
      </c>
      <c r="AE1905" s="508" t="s">
        <v>2961</v>
      </c>
      <c r="AF1905" s="508" t="s">
        <v>2961</v>
      </c>
      <c r="AG1905" s="508" t="s">
        <v>2961</v>
      </c>
      <c r="AH1905" s="508" t="s">
        <v>2961</v>
      </c>
      <c r="AI1905" s="508" t="s">
        <v>2961</v>
      </c>
      <c r="AJ1905" s="508" t="s">
        <v>2961</v>
      </c>
      <c r="AK1905" s="508" t="s">
        <v>2961</v>
      </c>
      <c r="AL1905" s="508" t="s">
        <v>2961</v>
      </c>
      <c r="AM1905" s="508" t="s">
        <v>2961</v>
      </c>
      <c r="AN1905" s="508" t="s">
        <v>2961</v>
      </c>
      <c r="AO1905" s="760"/>
    </row>
    <row r="1906" spans="2:41" ht="13.5" hidden="1" customHeight="1" outlineLevel="1" x14ac:dyDescent="0.3">
      <c r="B1906" s="760"/>
      <c r="C1906" s="320"/>
      <c r="D1906" s="751" t="s">
        <v>433</v>
      </c>
      <c r="E1906" s="760"/>
      <c r="F1906" s="513" t="s">
        <v>4868</v>
      </c>
      <c r="G1906" s="508" t="s">
        <v>2961</v>
      </c>
      <c r="H1906" s="508" t="s">
        <v>2961</v>
      </c>
      <c r="I1906" s="508" t="s">
        <v>2961</v>
      </c>
      <c r="J1906" s="508" t="s">
        <v>2961</v>
      </c>
      <c r="K1906" s="508" t="s">
        <v>2961</v>
      </c>
      <c r="L1906" s="508" t="s">
        <v>2961</v>
      </c>
      <c r="M1906" s="508" t="s">
        <v>2961</v>
      </c>
      <c r="N1906" s="508" t="s">
        <v>2961</v>
      </c>
      <c r="O1906" s="508" t="s">
        <v>2961</v>
      </c>
      <c r="P1906" s="508" t="s">
        <v>2961</v>
      </c>
      <c r="Q1906" s="508" t="s">
        <v>2961</v>
      </c>
      <c r="R1906" s="508" t="s">
        <v>2961</v>
      </c>
      <c r="S1906" s="508" t="s">
        <v>2961</v>
      </c>
      <c r="T1906" s="508" t="s">
        <v>2961</v>
      </c>
      <c r="U1906" s="508" t="s">
        <v>2961</v>
      </c>
      <c r="V1906" s="508" t="s">
        <v>2961</v>
      </c>
      <c r="W1906" s="508" t="s">
        <v>2961</v>
      </c>
      <c r="X1906" s="508" t="s">
        <v>2961</v>
      </c>
      <c r="Y1906" s="508" t="s">
        <v>2961</v>
      </c>
      <c r="Z1906" s="508" t="s">
        <v>2961</v>
      </c>
      <c r="AA1906" s="508" t="s">
        <v>2961</v>
      </c>
      <c r="AB1906" s="508" t="s">
        <v>2961</v>
      </c>
      <c r="AC1906" s="508" t="s">
        <v>2961</v>
      </c>
      <c r="AD1906" s="508" t="s">
        <v>2961</v>
      </c>
      <c r="AE1906" s="508" t="s">
        <v>2961</v>
      </c>
      <c r="AF1906" s="508" t="s">
        <v>2961</v>
      </c>
      <c r="AG1906" s="508" t="s">
        <v>2961</v>
      </c>
      <c r="AH1906" s="508" t="s">
        <v>2961</v>
      </c>
      <c r="AI1906" s="508" t="s">
        <v>2961</v>
      </c>
      <c r="AJ1906" s="508" t="s">
        <v>2961</v>
      </c>
      <c r="AK1906" s="508" t="s">
        <v>2961</v>
      </c>
      <c r="AL1906" s="508" t="s">
        <v>2961</v>
      </c>
      <c r="AM1906" s="508" t="s">
        <v>2961</v>
      </c>
      <c r="AN1906" s="508" t="s">
        <v>2961</v>
      </c>
      <c r="AO1906" s="760"/>
    </row>
    <row r="1907" spans="2:41" ht="13.5" hidden="1" customHeight="1" outlineLevel="1" x14ac:dyDescent="0.3">
      <c r="B1907" s="760"/>
      <c r="C1907" s="320"/>
      <c r="D1907" s="751" t="s">
        <v>94</v>
      </c>
      <c r="E1907" s="760"/>
      <c r="F1907" s="513" t="s">
        <v>4869</v>
      </c>
      <c r="G1907" s="508" t="s">
        <v>2961</v>
      </c>
      <c r="H1907" s="508" t="s">
        <v>2961</v>
      </c>
      <c r="I1907" s="508" t="s">
        <v>2961</v>
      </c>
      <c r="J1907" s="508" t="s">
        <v>2961</v>
      </c>
      <c r="K1907" s="508" t="s">
        <v>2961</v>
      </c>
      <c r="L1907" s="508" t="s">
        <v>2961</v>
      </c>
      <c r="M1907" s="508" t="s">
        <v>2961</v>
      </c>
      <c r="N1907" s="508" t="s">
        <v>2961</v>
      </c>
      <c r="O1907" s="508" t="s">
        <v>2961</v>
      </c>
      <c r="P1907" s="508" t="s">
        <v>2961</v>
      </c>
      <c r="Q1907" s="508" t="s">
        <v>2961</v>
      </c>
      <c r="R1907" s="508" t="s">
        <v>2961</v>
      </c>
      <c r="S1907" s="508" t="s">
        <v>2961</v>
      </c>
      <c r="T1907" s="508" t="s">
        <v>2961</v>
      </c>
      <c r="U1907" s="508" t="s">
        <v>2961</v>
      </c>
      <c r="V1907" s="508" t="s">
        <v>2961</v>
      </c>
      <c r="W1907" s="508" t="s">
        <v>2961</v>
      </c>
      <c r="X1907" s="508" t="s">
        <v>2961</v>
      </c>
      <c r="Y1907" s="508" t="s">
        <v>2961</v>
      </c>
      <c r="Z1907" s="508" t="s">
        <v>2961</v>
      </c>
      <c r="AA1907" s="508" t="s">
        <v>2961</v>
      </c>
      <c r="AB1907" s="508" t="s">
        <v>2961</v>
      </c>
      <c r="AC1907" s="508" t="s">
        <v>2961</v>
      </c>
      <c r="AD1907" s="508" t="s">
        <v>2961</v>
      </c>
      <c r="AE1907" s="508" t="s">
        <v>2961</v>
      </c>
      <c r="AF1907" s="508" t="s">
        <v>2961</v>
      </c>
      <c r="AG1907" s="508" t="s">
        <v>2961</v>
      </c>
      <c r="AH1907" s="508" t="s">
        <v>2961</v>
      </c>
      <c r="AI1907" s="508" t="s">
        <v>2961</v>
      </c>
      <c r="AJ1907" s="508" t="s">
        <v>2961</v>
      </c>
      <c r="AK1907" s="508" t="s">
        <v>2961</v>
      </c>
      <c r="AL1907" s="508" t="s">
        <v>2961</v>
      </c>
      <c r="AM1907" s="508" t="s">
        <v>2961</v>
      </c>
      <c r="AN1907" s="508" t="s">
        <v>2961</v>
      </c>
      <c r="AO1907" s="760"/>
    </row>
    <row r="1908" spans="2:41" ht="13.5" hidden="1" customHeight="1" outlineLevel="1" x14ac:dyDescent="0.3">
      <c r="B1908" s="760"/>
      <c r="C1908" s="320"/>
      <c r="D1908" s="750" t="s">
        <v>1266</v>
      </c>
      <c r="E1908" s="320"/>
      <c r="F1908" s="513" t="s">
        <v>4870</v>
      </c>
      <c r="G1908" s="508" t="s">
        <v>2961</v>
      </c>
      <c r="H1908" s="508" t="s">
        <v>2961</v>
      </c>
      <c r="I1908" s="508" t="s">
        <v>2961</v>
      </c>
      <c r="J1908" s="508" t="s">
        <v>2961</v>
      </c>
      <c r="K1908" s="508" t="s">
        <v>2961</v>
      </c>
      <c r="L1908" s="508" t="s">
        <v>2961</v>
      </c>
      <c r="M1908" s="508" t="s">
        <v>2961</v>
      </c>
      <c r="N1908" s="508" t="s">
        <v>2961</v>
      </c>
      <c r="O1908" s="508" t="s">
        <v>2961</v>
      </c>
      <c r="P1908" s="508" t="s">
        <v>2961</v>
      </c>
      <c r="Q1908" s="508" t="s">
        <v>2961</v>
      </c>
      <c r="R1908" s="508" t="s">
        <v>2961</v>
      </c>
      <c r="S1908" s="508" t="s">
        <v>2961</v>
      </c>
      <c r="T1908" s="508" t="s">
        <v>2961</v>
      </c>
      <c r="U1908" s="508" t="s">
        <v>2961</v>
      </c>
      <c r="V1908" s="508" t="s">
        <v>2961</v>
      </c>
      <c r="W1908" s="508" t="s">
        <v>2961</v>
      </c>
      <c r="X1908" s="508" t="s">
        <v>2961</v>
      </c>
      <c r="Y1908" s="508" t="s">
        <v>2961</v>
      </c>
      <c r="Z1908" s="508" t="s">
        <v>2961</v>
      </c>
      <c r="AA1908" s="508" t="s">
        <v>2961</v>
      </c>
      <c r="AB1908" s="508" t="s">
        <v>2961</v>
      </c>
      <c r="AC1908" s="508" t="s">
        <v>2961</v>
      </c>
      <c r="AD1908" s="508" t="s">
        <v>2961</v>
      </c>
      <c r="AE1908" s="508" t="s">
        <v>2961</v>
      </c>
      <c r="AF1908" s="508" t="s">
        <v>2961</v>
      </c>
      <c r="AG1908" s="508" t="s">
        <v>2961</v>
      </c>
      <c r="AH1908" s="508" t="s">
        <v>2961</v>
      </c>
      <c r="AI1908" s="508" t="s">
        <v>2961</v>
      </c>
      <c r="AJ1908" s="508" t="s">
        <v>2961</v>
      </c>
      <c r="AK1908" s="508" t="s">
        <v>2961</v>
      </c>
      <c r="AL1908" s="508" t="s">
        <v>2961</v>
      </c>
      <c r="AM1908" s="508" t="s">
        <v>2961</v>
      </c>
      <c r="AN1908" s="508" t="s">
        <v>2961</v>
      </c>
      <c r="AO1908" s="760"/>
    </row>
    <row r="1909" spans="2:41" ht="13.5" hidden="1" customHeight="1" outlineLevel="1" x14ac:dyDescent="0.3">
      <c r="B1909" s="760"/>
      <c r="C1909" s="320"/>
      <c r="D1909" s="744" t="s">
        <v>1267</v>
      </c>
      <c r="E1909" s="320"/>
      <c r="F1909" s="513" t="s">
        <v>4871</v>
      </c>
      <c r="G1909" s="508" t="s">
        <v>2961</v>
      </c>
      <c r="H1909" s="508" t="s">
        <v>2961</v>
      </c>
      <c r="I1909" s="508" t="s">
        <v>2961</v>
      </c>
      <c r="J1909" s="508" t="s">
        <v>2961</v>
      </c>
      <c r="K1909" s="508" t="s">
        <v>2961</v>
      </c>
      <c r="L1909" s="508" t="s">
        <v>2961</v>
      </c>
      <c r="M1909" s="508" t="s">
        <v>2961</v>
      </c>
      <c r="N1909" s="508" t="s">
        <v>2961</v>
      </c>
      <c r="O1909" s="508" t="s">
        <v>2961</v>
      </c>
      <c r="P1909" s="508" t="s">
        <v>2961</v>
      </c>
      <c r="Q1909" s="508" t="s">
        <v>2961</v>
      </c>
      <c r="R1909" s="508" t="s">
        <v>2961</v>
      </c>
      <c r="S1909" s="508" t="s">
        <v>2961</v>
      </c>
      <c r="T1909" s="508" t="s">
        <v>2961</v>
      </c>
      <c r="U1909" s="508" t="s">
        <v>2961</v>
      </c>
      <c r="V1909" s="508" t="s">
        <v>2961</v>
      </c>
      <c r="W1909" s="508" t="s">
        <v>2961</v>
      </c>
      <c r="X1909" s="508" t="s">
        <v>2961</v>
      </c>
      <c r="Y1909" s="508" t="s">
        <v>2961</v>
      </c>
      <c r="Z1909" s="508" t="s">
        <v>2961</v>
      </c>
      <c r="AA1909" s="508" t="s">
        <v>2961</v>
      </c>
      <c r="AB1909" s="508" t="s">
        <v>2961</v>
      </c>
      <c r="AC1909" s="508" t="s">
        <v>2961</v>
      </c>
      <c r="AD1909" s="508" t="s">
        <v>2961</v>
      </c>
      <c r="AE1909" s="508" t="s">
        <v>2961</v>
      </c>
      <c r="AF1909" s="508" t="s">
        <v>2961</v>
      </c>
      <c r="AG1909" s="508" t="s">
        <v>2961</v>
      </c>
      <c r="AH1909" s="508" t="s">
        <v>2961</v>
      </c>
      <c r="AI1909" s="508" t="s">
        <v>2961</v>
      </c>
      <c r="AJ1909" s="508" t="s">
        <v>2961</v>
      </c>
      <c r="AK1909" s="508" t="s">
        <v>2961</v>
      </c>
      <c r="AL1909" s="508" t="s">
        <v>2961</v>
      </c>
      <c r="AM1909" s="508" t="s">
        <v>2961</v>
      </c>
      <c r="AN1909" s="508" t="s">
        <v>2961</v>
      </c>
      <c r="AO1909" s="760"/>
    </row>
    <row r="1910" spans="2:41" ht="13.5" hidden="1" customHeight="1" outlineLevel="1" x14ac:dyDescent="0.3">
      <c r="B1910" s="760"/>
      <c r="C1910" s="320"/>
      <c r="D1910" s="753" t="s">
        <v>1268</v>
      </c>
      <c r="E1910" s="320"/>
      <c r="F1910" s="513" t="s">
        <v>4872</v>
      </c>
      <c r="G1910" s="508" t="s">
        <v>2961</v>
      </c>
      <c r="H1910" s="508" t="s">
        <v>2961</v>
      </c>
      <c r="I1910" s="508" t="s">
        <v>2961</v>
      </c>
      <c r="J1910" s="508" t="s">
        <v>2961</v>
      </c>
      <c r="K1910" s="508" t="s">
        <v>2961</v>
      </c>
      <c r="L1910" s="508" t="s">
        <v>2961</v>
      </c>
      <c r="M1910" s="508" t="s">
        <v>2961</v>
      </c>
      <c r="N1910" s="508" t="s">
        <v>2961</v>
      </c>
      <c r="O1910" s="508" t="s">
        <v>2961</v>
      </c>
      <c r="P1910" s="508" t="s">
        <v>2961</v>
      </c>
      <c r="Q1910" s="508" t="s">
        <v>2961</v>
      </c>
      <c r="R1910" s="508" t="s">
        <v>2961</v>
      </c>
      <c r="S1910" s="508" t="s">
        <v>2961</v>
      </c>
      <c r="T1910" s="508" t="s">
        <v>2961</v>
      </c>
      <c r="U1910" s="508" t="s">
        <v>2961</v>
      </c>
      <c r="V1910" s="508" t="s">
        <v>2961</v>
      </c>
      <c r="W1910" s="508" t="s">
        <v>2961</v>
      </c>
      <c r="X1910" s="508" t="s">
        <v>2961</v>
      </c>
      <c r="Y1910" s="508" t="s">
        <v>2961</v>
      </c>
      <c r="Z1910" s="508" t="s">
        <v>2961</v>
      </c>
      <c r="AA1910" s="508" t="s">
        <v>2961</v>
      </c>
      <c r="AB1910" s="508" t="s">
        <v>2961</v>
      </c>
      <c r="AC1910" s="508" t="s">
        <v>2961</v>
      </c>
      <c r="AD1910" s="508" t="s">
        <v>2961</v>
      </c>
      <c r="AE1910" s="508" t="s">
        <v>2961</v>
      </c>
      <c r="AF1910" s="508" t="s">
        <v>2961</v>
      </c>
      <c r="AG1910" s="508" t="s">
        <v>2961</v>
      </c>
      <c r="AH1910" s="508" t="s">
        <v>2961</v>
      </c>
      <c r="AI1910" s="508" t="s">
        <v>2961</v>
      </c>
      <c r="AJ1910" s="508" t="s">
        <v>2961</v>
      </c>
      <c r="AK1910" s="508" t="s">
        <v>2961</v>
      </c>
      <c r="AL1910" s="508" t="s">
        <v>2961</v>
      </c>
      <c r="AM1910" s="508" t="s">
        <v>2961</v>
      </c>
      <c r="AN1910" s="508" t="s">
        <v>2961</v>
      </c>
      <c r="AO1910" s="320"/>
    </row>
    <row r="1911" spans="2:41" ht="13.5" hidden="1" customHeight="1" outlineLevel="1" x14ac:dyDescent="0.3">
      <c r="B1911" s="760"/>
      <c r="C1911" s="320"/>
      <c r="D1911" s="751" t="s">
        <v>1021</v>
      </c>
      <c r="E1911" s="320"/>
      <c r="F1911" s="513" t="s">
        <v>4873</v>
      </c>
      <c r="G1911" s="508" t="s">
        <v>2961</v>
      </c>
      <c r="H1911" s="508" t="s">
        <v>2961</v>
      </c>
      <c r="I1911" s="508" t="s">
        <v>2961</v>
      </c>
      <c r="J1911" s="508" t="s">
        <v>2961</v>
      </c>
      <c r="K1911" s="508" t="s">
        <v>2961</v>
      </c>
      <c r="L1911" s="508" t="s">
        <v>2961</v>
      </c>
      <c r="M1911" s="508" t="s">
        <v>2961</v>
      </c>
      <c r="N1911" s="508" t="s">
        <v>2961</v>
      </c>
      <c r="O1911" s="508" t="s">
        <v>2961</v>
      </c>
      <c r="P1911" s="508" t="s">
        <v>2961</v>
      </c>
      <c r="Q1911" s="508" t="s">
        <v>2961</v>
      </c>
      <c r="R1911" s="508" t="s">
        <v>2961</v>
      </c>
      <c r="S1911" s="508" t="s">
        <v>2961</v>
      </c>
      <c r="T1911" s="508" t="s">
        <v>2961</v>
      </c>
      <c r="U1911" s="508" t="s">
        <v>2961</v>
      </c>
      <c r="V1911" s="508" t="s">
        <v>2961</v>
      </c>
      <c r="W1911" s="508" t="s">
        <v>2961</v>
      </c>
      <c r="X1911" s="508" t="s">
        <v>2961</v>
      </c>
      <c r="Y1911" s="508" t="s">
        <v>2961</v>
      </c>
      <c r="Z1911" s="508" t="s">
        <v>2961</v>
      </c>
      <c r="AA1911" s="508" t="s">
        <v>2961</v>
      </c>
      <c r="AB1911" s="508" t="s">
        <v>2961</v>
      </c>
      <c r="AC1911" s="508" t="s">
        <v>2961</v>
      </c>
      <c r="AD1911" s="508" t="s">
        <v>2961</v>
      </c>
      <c r="AE1911" s="508" t="s">
        <v>2961</v>
      </c>
      <c r="AF1911" s="508" t="s">
        <v>2961</v>
      </c>
      <c r="AG1911" s="508" t="s">
        <v>2961</v>
      </c>
      <c r="AH1911" s="508" t="s">
        <v>2961</v>
      </c>
      <c r="AI1911" s="508" t="s">
        <v>2961</v>
      </c>
      <c r="AJ1911" s="508" t="s">
        <v>2961</v>
      </c>
      <c r="AK1911" s="508" t="s">
        <v>2961</v>
      </c>
      <c r="AL1911" s="508" t="s">
        <v>2961</v>
      </c>
      <c r="AM1911" s="508" t="s">
        <v>2961</v>
      </c>
      <c r="AN1911" s="508" t="s">
        <v>2961</v>
      </c>
      <c r="AO1911" s="320"/>
    </row>
    <row r="1912" spans="2:41" ht="13.5" hidden="1" customHeight="1" outlineLevel="1" x14ac:dyDescent="0.3">
      <c r="B1912" s="760"/>
      <c r="C1912" s="320"/>
      <c r="D1912" s="751" t="s">
        <v>1307</v>
      </c>
      <c r="E1912" s="320"/>
      <c r="F1912" s="513" t="s">
        <v>4874</v>
      </c>
      <c r="G1912" s="508" t="s">
        <v>2961</v>
      </c>
      <c r="H1912" s="508" t="s">
        <v>2961</v>
      </c>
      <c r="I1912" s="508" t="s">
        <v>2961</v>
      </c>
      <c r="J1912" s="508" t="s">
        <v>2961</v>
      </c>
      <c r="K1912" s="508" t="s">
        <v>2961</v>
      </c>
      <c r="L1912" s="508" t="s">
        <v>2961</v>
      </c>
      <c r="M1912" s="508" t="s">
        <v>2961</v>
      </c>
      <c r="N1912" s="508" t="s">
        <v>2961</v>
      </c>
      <c r="O1912" s="508" t="s">
        <v>2961</v>
      </c>
      <c r="P1912" s="508" t="s">
        <v>2961</v>
      </c>
      <c r="Q1912" s="508" t="s">
        <v>2961</v>
      </c>
      <c r="R1912" s="508" t="s">
        <v>2961</v>
      </c>
      <c r="S1912" s="508" t="s">
        <v>2961</v>
      </c>
      <c r="T1912" s="508" t="s">
        <v>2961</v>
      </c>
      <c r="U1912" s="508" t="s">
        <v>2961</v>
      </c>
      <c r="V1912" s="508" t="s">
        <v>2961</v>
      </c>
      <c r="W1912" s="508" t="s">
        <v>2961</v>
      </c>
      <c r="X1912" s="508" t="s">
        <v>2961</v>
      </c>
      <c r="Y1912" s="508" t="s">
        <v>2961</v>
      </c>
      <c r="Z1912" s="508" t="s">
        <v>2961</v>
      </c>
      <c r="AA1912" s="508" t="s">
        <v>2961</v>
      </c>
      <c r="AB1912" s="508" t="s">
        <v>2961</v>
      </c>
      <c r="AC1912" s="508" t="s">
        <v>2961</v>
      </c>
      <c r="AD1912" s="508" t="s">
        <v>2961</v>
      </c>
      <c r="AE1912" s="508" t="s">
        <v>2961</v>
      </c>
      <c r="AF1912" s="508" t="s">
        <v>2961</v>
      </c>
      <c r="AG1912" s="508" t="s">
        <v>2961</v>
      </c>
      <c r="AH1912" s="508" t="s">
        <v>2961</v>
      </c>
      <c r="AI1912" s="508" t="s">
        <v>2961</v>
      </c>
      <c r="AJ1912" s="508" t="s">
        <v>2961</v>
      </c>
      <c r="AK1912" s="508" t="s">
        <v>2961</v>
      </c>
      <c r="AL1912" s="508" t="s">
        <v>2961</v>
      </c>
      <c r="AM1912" s="508" t="s">
        <v>2961</v>
      </c>
      <c r="AN1912" s="508" t="s">
        <v>2961</v>
      </c>
      <c r="AO1912" s="320"/>
    </row>
    <row r="1913" spans="2:41" ht="13.5" hidden="1" customHeight="1" outlineLevel="1" x14ac:dyDescent="0.3">
      <c r="B1913" s="760"/>
      <c r="C1913" s="320"/>
      <c r="D1913" s="751" t="s">
        <v>1269</v>
      </c>
      <c r="E1913" s="320"/>
      <c r="F1913" s="513" t="s">
        <v>4875</v>
      </c>
      <c r="G1913" s="508" t="s">
        <v>2961</v>
      </c>
      <c r="H1913" s="508" t="s">
        <v>2961</v>
      </c>
      <c r="I1913" s="508" t="s">
        <v>2961</v>
      </c>
      <c r="J1913" s="508" t="s">
        <v>2961</v>
      </c>
      <c r="K1913" s="508" t="s">
        <v>2961</v>
      </c>
      <c r="L1913" s="508" t="s">
        <v>2961</v>
      </c>
      <c r="M1913" s="508" t="s">
        <v>2961</v>
      </c>
      <c r="N1913" s="508" t="s">
        <v>2961</v>
      </c>
      <c r="O1913" s="508" t="s">
        <v>2961</v>
      </c>
      <c r="P1913" s="508" t="s">
        <v>2961</v>
      </c>
      <c r="Q1913" s="508" t="s">
        <v>2961</v>
      </c>
      <c r="R1913" s="508" t="s">
        <v>2961</v>
      </c>
      <c r="S1913" s="508" t="s">
        <v>2961</v>
      </c>
      <c r="T1913" s="508" t="s">
        <v>2961</v>
      </c>
      <c r="U1913" s="508" t="s">
        <v>2961</v>
      </c>
      <c r="V1913" s="508" t="s">
        <v>2961</v>
      </c>
      <c r="W1913" s="508" t="s">
        <v>2961</v>
      </c>
      <c r="X1913" s="508" t="s">
        <v>2961</v>
      </c>
      <c r="Y1913" s="508" t="s">
        <v>2961</v>
      </c>
      <c r="Z1913" s="508" t="s">
        <v>2961</v>
      </c>
      <c r="AA1913" s="508" t="s">
        <v>2961</v>
      </c>
      <c r="AB1913" s="508" t="s">
        <v>2961</v>
      </c>
      <c r="AC1913" s="508" t="s">
        <v>2961</v>
      </c>
      <c r="AD1913" s="508" t="s">
        <v>2961</v>
      </c>
      <c r="AE1913" s="508" t="s">
        <v>2961</v>
      </c>
      <c r="AF1913" s="508" t="s">
        <v>2961</v>
      </c>
      <c r="AG1913" s="508" t="s">
        <v>2961</v>
      </c>
      <c r="AH1913" s="508" t="s">
        <v>2961</v>
      </c>
      <c r="AI1913" s="508" t="s">
        <v>2961</v>
      </c>
      <c r="AJ1913" s="508" t="s">
        <v>2961</v>
      </c>
      <c r="AK1913" s="508" t="s">
        <v>2961</v>
      </c>
      <c r="AL1913" s="508" t="s">
        <v>2961</v>
      </c>
      <c r="AM1913" s="508" t="s">
        <v>2961</v>
      </c>
      <c r="AN1913" s="508" t="s">
        <v>2961</v>
      </c>
      <c r="AO1913" s="320"/>
    </row>
    <row r="1914" spans="2:41" ht="13.5" hidden="1" customHeight="1" outlineLevel="1" x14ac:dyDescent="0.3">
      <c r="B1914" s="760"/>
      <c r="C1914" s="320"/>
      <c r="D1914" s="751" t="s">
        <v>1308</v>
      </c>
      <c r="E1914" s="320"/>
      <c r="F1914" s="513" t="s">
        <v>4876</v>
      </c>
      <c r="G1914" s="508" t="s">
        <v>2961</v>
      </c>
      <c r="H1914" s="508" t="s">
        <v>2961</v>
      </c>
      <c r="I1914" s="508" t="s">
        <v>2961</v>
      </c>
      <c r="J1914" s="508" t="s">
        <v>2961</v>
      </c>
      <c r="K1914" s="508" t="s">
        <v>2961</v>
      </c>
      <c r="L1914" s="508" t="s">
        <v>2961</v>
      </c>
      <c r="M1914" s="508" t="s">
        <v>2961</v>
      </c>
      <c r="N1914" s="508" t="s">
        <v>2961</v>
      </c>
      <c r="O1914" s="508" t="s">
        <v>2961</v>
      </c>
      <c r="P1914" s="508" t="s">
        <v>2961</v>
      </c>
      <c r="Q1914" s="508" t="s">
        <v>2961</v>
      </c>
      <c r="R1914" s="508" t="s">
        <v>2961</v>
      </c>
      <c r="S1914" s="508" t="s">
        <v>2961</v>
      </c>
      <c r="T1914" s="508" t="s">
        <v>2961</v>
      </c>
      <c r="U1914" s="508" t="s">
        <v>2961</v>
      </c>
      <c r="V1914" s="508" t="s">
        <v>2961</v>
      </c>
      <c r="W1914" s="508" t="s">
        <v>2961</v>
      </c>
      <c r="X1914" s="508" t="s">
        <v>2961</v>
      </c>
      <c r="Y1914" s="508" t="s">
        <v>2961</v>
      </c>
      <c r="Z1914" s="508" t="s">
        <v>2961</v>
      </c>
      <c r="AA1914" s="508" t="s">
        <v>2961</v>
      </c>
      <c r="AB1914" s="508" t="s">
        <v>2961</v>
      </c>
      <c r="AC1914" s="508" t="s">
        <v>2961</v>
      </c>
      <c r="AD1914" s="508" t="s">
        <v>2961</v>
      </c>
      <c r="AE1914" s="508" t="s">
        <v>2961</v>
      </c>
      <c r="AF1914" s="508" t="s">
        <v>2961</v>
      </c>
      <c r="AG1914" s="508" t="s">
        <v>2961</v>
      </c>
      <c r="AH1914" s="508" t="s">
        <v>2961</v>
      </c>
      <c r="AI1914" s="508" t="s">
        <v>2961</v>
      </c>
      <c r="AJ1914" s="508" t="s">
        <v>2961</v>
      </c>
      <c r="AK1914" s="508" t="s">
        <v>2961</v>
      </c>
      <c r="AL1914" s="508" t="s">
        <v>2961</v>
      </c>
      <c r="AM1914" s="508" t="s">
        <v>2961</v>
      </c>
      <c r="AN1914" s="508" t="s">
        <v>2961</v>
      </c>
      <c r="AO1914" s="320"/>
    </row>
    <row r="1915" spans="2:41" ht="13.5" hidden="1" customHeight="1" outlineLevel="1" x14ac:dyDescent="0.3">
      <c r="B1915" s="760"/>
      <c r="C1915" s="320"/>
      <c r="D1915" s="751" t="s">
        <v>94</v>
      </c>
      <c r="E1915" s="320"/>
      <c r="F1915" s="513" t="s">
        <v>4877</v>
      </c>
      <c r="G1915" s="508" t="s">
        <v>2961</v>
      </c>
      <c r="H1915" s="508" t="s">
        <v>2961</v>
      </c>
      <c r="I1915" s="508" t="s">
        <v>2961</v>
      </c>
      <c r="J1915" s="508" t="s">
        <v>2961</v>
      </c>
      <c r="K1915" s="508" t="s">
        <v>2961</v>
      </c>
      <c r="L1915" s="508" t="s">
        <v>2961</v>
      </c>
      <c r="M1915" s="508" t="s">
        <v>2961</v>
      </c>
      <c r="N1915" s="508" t="s">
        <v>2961</v>
      </c>
      <c r="O1915" s="508" t="s">
        <v>2961</v>
      </c>
      <c r="P1915" s="508" t="s">
        <v>2961</v>
      </c>
      <c r="Q1915" s="508" t="s">
        <v>2961</v>
      </c>
      <c r="R1915" s="508" t="s">
        <v>2961</v>
      </c>
      <c r="S1915" s="508" t="s">
        <v>2961</v>
      </c>
      <c r="T1915" s="508" t="s">
        <v>2961</v>
      </c>
      <c r="U1915" s="508" t="s">
        <v>2961</v>
      </c>
      <c r="V1915" s="508" t="s">
        <v>2961</v>
      </c>
      <c r="W1915" s="508" t="s">
        <v>2961</v>
      </c>
      <c r="X1915" s="508" t="s">
        <v>2961</v>
      </c>
      <c r="Y1915" s="508" t="s">
        <v>2961</v>
      </c>
      <c r="Z1915" s="508" t="s">
        <v>2961</v>
      </c>
      <c r="AA1915" s="508" t="s">
        <v>2961</v>
      </c>
      <c r="AB1915" s="508" t="s">
        <v>2961</v>
      </c>
      <c r="AC1915" s="508" t="s">
        <v>2961</v>
      </c>
      <c r="AD1915" s="508" t="s">
        <v>2961</v>
      </c>
      <c r="AE1915" s="508" t="s">
        <v>2961</v>
      </c>
      <c r="AF1915" s="508" t="s">
        <v>2961</v>
      </c>
      <c r="AG1915" s="508" t="s">
        <v>2961</v>
      </c>
      <c r="AH1915" s="508" t="s">
        <v>2961</v>
      </c>
      <c r="AI1915" s="508" t="s">
        <v>2961</v>
      </c>
      <c r="AJ1915" s="508" t="s">
        <v>2961</v>
      </c>
      <c r="AK1915" s="508" t="s">
        <v>2961</v>
      </c>
      <c r="AL1915" s="508" t="s">
        <v>2961</v>
      </c>
      <c r="AM1915" s="508" t="s">
        <v>2961</v>
      </c>
      <c r="AN1915" s="508" t="s">
        <v>2961</v>
      </c>
      <c r="AO1915" s="320"/>
    </row>
    <row r="1916" spans="2:41" ht="13.5" hidden="1" customHeight="1" outlineLevel="1" x14ac:dyDescent="0.3">
      <c r="B1916" s="760"/>
      <c r="C1916" s="320"/>
      <c r="D1916" s="744" t="s">
        <v>1270</v>
      </c>
      <c r="E1916" s="320"/>
      <c r="F1916" s="513" t="s">
        <v>4878</v>
      </c>
      <c r="G1916" s="508" t="s">
        <v>2961</v>
      </c>
      <c r="H1916" s="508" t="s">
        <v>2961</v>
      </c>
      <c r="I1916" s="508" t="s">
        <v>2961</v>
      </c>
      <c r="J1916" s="508" t="s">
        <v>2961</v>
      </c>
      <c r="K1916" s="508" t="s">
        <v>2961</v>
      </c>
      <c r="L1916" s="508" t="s">
        <v>2961</v>
      </c>
      <c r="M1916" s="508" t="s">
        <v>2961</v>
      </c>
      <c r="N1916" s="508" t="s">
        <v>2961</v>
      </c>
      <c r="O1916" s="508" t="s">
        <v>2961</v>
      </c>
      <c r="P1916" s="508" t="s">
        <v>2961</v>
      </c>
      <c r="Q1916" s="508" t="s">
        <v>2961</v>
      </c>
      <c r="R1916" s="508" t="s">
        <v>2961</v>
      </c>
      <c r="S1916" s="508" t="s">
        <v>2961</v>
      </c>
      <c r="T1916" s="508" t="s">
        <v>2961</v>
      </c>
      <c r="U1916" s="508" t="s">
        <v>2961</v>
      </c>
      <c r="V1916" s="508" t="s">
        <v>2961</v>
      </c>
      <c r="W1916" s="508" t="s">
        <v>2961</v>
      </c>
      <c r="X1916" s="508" t="s">
        <v>2961</v>
      </c>
      <c r="Y1916" s="508" t="s">
        <v>2961</v>
      </c>
      <c r="Z1916" s="508" t="s">
        <v>2961</v>
      </c>
      <c r="AA1916" s="508" t="s">
        <v>2961</v>
      </c>
      <c r="AB1916" s="508" t="s">
        <v>2961</v>
      </c>
      <c r="AC1916" s="508" t="s">
        <v>2961</v>
      </c>
      <c r="AD1916" s="508" t="s">
        <v>2961</v>
      </c>
      <c r="AE1916" s="508" t="s">
        <v>2961</v>
      </c>
      <c r="AF1916" s="508" t="s">
        <v>2961</v>
      </c>
      <c r="AG1916" s="508" t="s">
        <v>2961</v>
      </c>
      <c r="AH1916" s="508" t="s">
        <v>2961</v>
      </c>
      <c r="AI1916" s="508" t="s">
        <v>2961</v>
      </c>
      <c r="AJ1916" s="508" t="s">
        <v>2961</v>
      </c>
      <c r="AK1916" s="508" t="s">
        <v>2961</v>
      </c>
      <c r="AL1916" s="508" t="s">
        <v>2961</v>
      </c>
      <c r="AM1916" s="508" t="s">
        <v>2961</v>
      </c>
      <c r="AN1916" s="508" t="s">
        <v>2961</v>
      </c>
      <c r="AO1916" s="320"/>
    </row>
    <row r="1917" spans="2:41" ht="13.5" hidden="1" customHeight="1" outlineLevel="1" x14ac:dyDescent="0.3">
      <c r="B1917" s="760"/>
      <c r="C1917" s="320"/>
      <c r="D1917" s="751" t="s">
        <v>1021</v>
      </c>
      <c r="E1917" s="320"/>
      <c r="F1917" s="513" t="s">
        <v>4879</v>
      </c>
      <c r="G1917" s="508" t="s">
        <v>2961</v>
      </c>
      <c r="H1917" s="508" t="s">
        <v>2961</v>
      </c>
      <c r="I1917" s="508" t="s">
        <v>2961</v>
      </c>
      <c r="J1917" s="508" t="s">
        <v>2961</v>
      </c>
      <c r="K1917" s="508" t="s">
        <v>2961</v>
      </c>
      <c r="L1917" s="508" t="s">
        <v>2961</v>
      </c>
      <c r="M1917" s="508" t="s">
        <v>2961</v>
      </c>
      <c r="N1917" s="508" t="s">
        <v>2961</v>
      </c>
      <c r="O1917" s="508" t="s">
        <v>2961</v>
      </c>
      <c r="P1917" s="508" t="s">
        <v>2961</v>
      </c>
      <c r="Q1917" s="508" t="s">
        <v>2961</v>
      </c>
      <c r="R1917" s="508" t="s">
        <v>2961</v>
      </c>
      <c r="S1917" s="508" t="s">
        <v>2961</v>
      </c>
      <c r="T1917" s="508" t="s">
        <v>2961</v>
      </c>
      <c r="U1917" s="508" t="s">
        <v>2961</v>
      </c>
      <c r="V1917" s="508" t="s">
        <v>2961</v>
      </c>
      <c r="W1917" s="508" t="s">
        <v>2961</v>
      </c>
      <c r="X1917" s="508" t="s">
        <v>2961</v>
      </c>
      <c r="Y1917" s="508" t="s">
        <v>2961</v>
      </c>
      <c r="Z1917" s="508" t="s">
        <v>2961</v>
      </c>
      <c r="AA1917" s="508" t="s">
        <v>2961</v>
      </c>
      <c r="AB1917" s="508" t="s">
        <v>2961</v>
      </c>
      <c r="AC1917" s="508" t="s">
        <v>2961</v>
      </c>
      <c r="AD1917" s="508" t="s">
        <v>2961</v>
      </c>
      <c r="AE1917" s="508" t="s">
        <v>2961</v>
      </c>
      <c r="AF1917" s="508" t="s">
        <v>2961</v>
      </c>
      <c r="AG1917" s="508" t="s">
        <v>2961</v>
      </c>
      <c r="AH1917" s="508" t="s">
        <v>2961</v>
      </c>
      <c r="AI1917" s="508" t="s">
        <v>2961</v>
      </c>
      <c r="AJ1917" s="508" t="s">
        <v>2961</v>
      </c>
      <c r="AK1917" s="508" t="s">
        <v>2961</v>
      </c>
      <c r="AL1917" s="508" t="s">
        <v>2961</v>
      </c>
      <c r="AM1917" s="508" t="s">
        <v>2961</v>
      </c>
      <c r="AN1917" s="508" t="s">
        <v>2961</v>
      </c>
      <c r="AO1917" s="320"/>
    </row>
    <row r="1918" spans="2:41" ht="13.5" hidden="1" customHeight="1" outlineLevel="1" x14ac:dyDescent="0.3">
      <c r="B1918" s="760"/>
      <c r="C1918" s="320"/>
      <c r="D1918" s="751" t="s">
        <v>1309</v>
      </c>
      <c r="E1918" s="320"/>
      <c r="F1918" s="513" t="s">
        <v>4880</v>
      </c>
      <c r="G1918" s="508" t="s">
        <v>2961</v>
      </c>
      <c r="H1918" s="508" t="s">
        <v>2961</v>
      </c>
      <c r="I1918" s="508" t="s">
        <v>2961</v>
      </c>
      <c r="J1918" s="508" t="s">
        <v>2961</v>
      </c>
      <c r="K1918" s="508" t="s">
        <v>2961</v>
      </c>
      <c r="L1918" s="508" t="s">
        <v>2961</v>
      </c>
      <c r="M1918" s="508" t="s">
        <v>2961</v>
      </c>
      <c r="N1918" s="508" t="s">
        <v>2961</v>
      </c>
      <c r="O1918" s="508" t="s">
        <v>2961</v>
      </c>
      <c r="P1918" s="508" t="s">
        <v>2961</v>
      </c>
      <c r="Q1918" s="508" t="s">
        <v>2961</v>
      </c>
      <c r="R1918" s="508" t="s">
        <v>2961</v>
      </c>
      <c r="S1918" s="508" t="s">
        <v>2961</v>
      </c>
      <c r="T1918" s="508" t="s">
        <v>2961</v>
      </c>
      <c r="U1918" s="508" t="s">
        <v>2961</v>
      </c>
      <c r="V1918" s="508" t="s">
        <v>2961</v>
      </c>
      <c r="W1918" s="508" t="s">
        <v>2961</v>
      </c>
      <c r="X1918" s="508" t="s">
        <v>2961</v>
      </c>
      <c r="Y1918" s="508" t="s">
        <v>2961</v>
      </c>
      <c r="Z1918" s="508" t="s">
        <v>2961</v>
      </c>
      <c r="AA1918" s="508" t="s">
        <v>2961</v>
      </c>
      <c r="AB1918" s="508" t="s">
        <v>2961</v>
      </c>
      <c r="AC1918" s="508" t="s">
        <v>2961</v>
      </c>
      <c r="AD1918" s="508" t="s">
        <v>2961</v>
      </c>
      <c r="AE1918" s="508" t="s">
        <v>2961</v>
      </c>
      <c r="AF1918" s="508" t="s">
        <v>2961</v>
      </c>
      <c r="AG1918" s="508" t="s">
        <v>2961</v>
      </c>
      <c r="AH1918" s="508" t="s">
        <v>2961</v>
      </c>
      <c r="AI1918" s="508" t="s">
        <v>2961</v>
      </c>
      <c r="AJ1918" s="508" t="s">
        <v>2961</v>
      </c>
      <c r="AK1918" s="508" t="s">
        <v>2961</v>
      </c>
      <c r="AL1918" s="508" t="s">
        <v>2961</v>
      </c>
      <c r="AM1918" s="508" t="s">
        <v>2961</v>
      </c>
      <c r="AN1918" s="508" t="s">
        <v>2961</v>
      </c>
      <c r="AO1918" s="320"/>
    </row>
    <row r="1919" spans="2:41" ht="13.5" hidden="1" customHeight="1" outlineLevel="1" x14ac:dyDescent="0.3">
      <c r="B1919" s="760"/>
      <c r="C1919" s="320"/>
      <c r="D1919" s="751" t="s">
        <v>1310</v>
      </c>
      <c r="E1919" s="320"/>
      <c r="F1919" s="513" t="s">
        <v>4881</v>
      </c>
      <c r="G1919" s="508" t="s">
        <v>2961</v>
      </c>
      <c r="H1919" s="508" t="s">
        <v>2961</v>
      </c>
      <c r="I1919" s="508" t="s">
        <v>2961</v>
      </c>
      <c r="J1919" s="508" t="s">
        <v>2961</v>
      </c>
      <c r="K1919" s="508" t="s">
        <v>2961</v>
      </c>
      <c r="L1919" s="508" t="s">
        <v>2961</v>
      </c>
      <c r="M1919" s="508" t="s">
        <v>2961</v>
      </c>
      <c r="N1919" s="508" t="s">
        <v>2961</v>
      </c>
      <c r="O1919" s="508" t="s">
        <v>2961</v>
      </c>
      <c r="P1919" s="508" t="s">
        <v>2961</v>
      </c>
      <c r="Q1919" s="508" t="s">
        <v>2961</v>
      </c>
      <c r="R1919" s="508" t="s">
        <v>2961</v>
      </c>
      <c r="S1919" s="508" t="s">
        <v>2961</v>
      </c>
      <c r="T1919" s="508" t="s">
        <v>2961</v>
      </c>
      <c r="U1919" s="508" t="s">
        <v>2961</v>
      </c>
      <c r="V1919" s="508" t="s">
        <v>2961</v>
      </c>
      <c r="W1919" s="508" t="s">
        <v>2961</v>
      </c>
      <c r="X1919" s="508" t="s">
        <v>2961</v>
      </c>
      <c r="Y1919" s="508" t="s">
        <v>2961</v>
      </c>
      <c r="Z1919" s="508" t="s">
        <v>2961</v>
      </c>
      <c r="AA1919" s="508" t="s">
        <v>2961</v>
      </c>
      <c r="AB1919" s="508" t="s">
        <v>2961</v>
      </c>
      <c r="AC1919" s="508" t="s">
        <v>2961</v>
      </c>
      <c r="AD1919" s="508" t="s">
        <v>2961</v>
      </c>
      <c r="AE1919" s="508" t="s">
        <v>2961</v>
      </c>
      <c r="AF1919" s="508" t="s">
        <v>2961</v>
      </c>
      <c r="AG1919" s="508" t="s">
        <v>2961</v>
      </c>
      <c r="AH1919" s="508" t="s">
        <v>2961</v>
      </c>
      <c r="AI1919" s="508" t="s">
        <v>2961</v>
      </c>
      <c r="AJ1919" s="508" t="s">
        <v>2961</v>
      </c>
      <c r="AK1919" s="508" t="s">
        <v>2961</v>
      </c>
      <c r="AL1919" s="508" t="s">
        <v>2961</v>
      </c>
      <c r="AM1919" s="508" t="s">
        <v>2961</v>
      </c>
      <c r="AN1919" s="508" t="s">
        <v>2961</v>
      </c>
      <c r="AO1919" s="320"/>
    </row>
    <row r="1920" spans="2:41" ht="13.5" hidden="1" customHeight="1" outlineLevel="1" x14ac:dyDescent="0.3">
      <c r="B1920" s="760"/>
      <c r="C1920" s="320"/>
      <c r="D1920" s="751" t="s">
        <v>1269</v>
      </c>
      <c r="E1920" s="320"/>
      <c r="F1920" s="513" t="s">
        <v>4882</v>
      </c>
      <c r="G1920" s="508" t="s">
        <v>2961</v>
      </c>
      <c r="H1920" s="508" t="s">
        <v>2961</v>
      </c>
      <c r="I1920" s="508" t="s">
        <v>2961</v>
      </c>
      <c r="J1920" s="508" t="s">
        <v>2961</v>
      </c>
      <c r="K1920" s="508" t="s">
        <v>2961</v>
      </c>
      <c r="L1920" s="508" t="s">
        <v>2961</v>
      </c>
      <c r="M1920" s="508" t="s">
        <v>2961</v>
      </c>
      <c r="N1920" s="508" t="s">
        <v>2961</v>
      </c>
      <c r="O1920" s="508" t="s">
        <v>2961</v>
      </c>
      <c r="P1920" s="508" t="s">
        <v>2961</v>
      </c>
      <c r="Q1920" s="508" t="s">
        <v>2961</v>
      </c>
      <c r="R1920" s="508" t="s">
        <v>2961</v>
      </c>
      <c r="S1920" s="508" t="s">
        <v>2961</v>
      </c>
      <c r="T1920" s="508" t="s">
        <v>2961</v>
      </c>
      <c r="U1920" s="508" t="s">
        <v>2961</v>
      </c>
      <c r="V1920" s="508" t="s">
        <v>2961</v>
      </c>
      <c r="W1920" s="508" t="s">
        <v>2961</v>
      </c>
      <c r="X1920" s="508" t="s">
        <v>2961</v>
      </c>
      <c r="Y1920" s="508" t="s">
        <v>2961</v>
      </c>
      <c r="Z1920" s="508" t="s">
        <v>2961</v>
      </c>
      <c r="AA1920" s="508" t="s">
        <v>2961</v>
      </c>
      <c r="AB1920" s="508" t="s">
        <v>2961</v>
      </c>
      <c r="AC1920" s="508" t="s">
        <v>2961</v>
      </c>
      <c r="AD1920" s="508" t="s">
        <v>2961</v>
      </c>
      <c r="AE1920" s="508" t="s">
        <v>2961</v>
      </c>
      <c r="AF1920" s="508" t="s">
        <v>2961</v>
      </c>
      <c r="AG1920" s="508" t="s">
        <v>2961</v>
      </c>
      <c r="AH1920" s="508" t="s">
        <v>2961</v>
      </c>
      <c r="AI1920" s="508" t="s">
        <v>2961</v>
      </c>
      <c r="AJ1920" s="508" t="s">
        <v>2961</v>
      </c>
      <c r="AK1920" s="508" t="s">
        <v>2961</v>
      </c>
      <c r="AL1920" s="508" t="s">
        <v>2961</v>
      </c>
      <c r="AM1920" s="508" t="s">
        <v>2961</v>
      </c>
      <c r="AN1920" s="508" t="s">
        <v>2961</v>
      </c>
      <c r="AO1920" s="320"/>
    </row>
    <row r="1921" spans="2:41" ht="13.5" hidden="1" customHeight="1" outlineLevel="1" x14ac:dyDescent="0.3">
      <c r="B1921" s="760"/>
      <c r="C1921" s="320"/>
      <c r="D1921" s="751" t="s">
        <v>1311</v>
      </c>
      <c r="E1921" s="320"/>
      <c r="F1921" s="513" t="s">
        <v>4883</v>
      </c>
      <c r="G1921" s="508" t="s">
        <v>2961</v>
      </c>
      <c r="H1921" s="508" t="s">
        <v>2961</v>
      </c>
      <c r="I1921" s="508" t="s">
        <v>2961</v>
      </c>
      <c r="J1921" s="508" t="s">
        <v>2961</v>
      </c>
      <c r="K1921" s="508" t="s">
        <v>2961</v>
      </c>
      <c r="L1921" s="508" t="s">
        <v>2961</v>
      </c>
      <c r="M1921" s="508" t="s">
        <v>2961</v>
      </c>
      <c r="N1921" s="508" t="s">
        <v>2961</v>
      </c>
      <c r="O1921" s="508" t="s">
        <v>2961</v>
      </c>
      <c r="P1921" s="508" t="s">
        <v>2961</v>
      </c>
      <c r="Q1921" s="508" t="s">
        <v>2961</v>
      </c>
      <c r="R1921" s="508" t="s">
        <v>2961</v>
      </c>
      <c r="S1921" s="508" t="s">
        <v>2961</v>
      </c>
      <c r="T1921" s="508" t="s">
        <v>2961</v>
      </c>
      <c r="U1921" s="508" t="s">
        <v>2961</v>
      </c>
      <c r="V1921" s="508" t="s">
        <v>2961</v>
      </c>
      <c r="W1921" s="508" t="s">
        <v>2961</v>
      </c>
      <c r="X1921" s="508" t="s">
        <v>2961</v>
      </c>
      <c r="Y1921" s="508" t="s">
        <v>2961</v>
      </c>
      <c r="Z1921" s="508" t="s">
        <v>2961</v>
      </c>
      <c r="AA1921" s="508" t="s">
        <v>2961</v>
      </c>
      <c r="AB1921" s="508" t="s">
        <v>2961</v>
      </c>
      <c r="AC1921" s="508" t="s">
        <v>2961</v>
      </c>
      <c r="AD1921" s="508" t="s">
        <v>2961</v>
      </c>
      <c r="AE1921" s="508" t="s">
        <v>2961</v>
      </c>
      <c r="AF1921" s="508" t="s">
        <v>2961</v>
      </c>
      <c r="AG1921" s="508" t="s">
        <v>2961</v>
      </c>
      <c r="AH1921" s="508" t="s">
        <v>2961</v>
      </c>
      <c r="AI1921" s="508" t="s">
        <v>2961</v>
      </c>
      <c r="AJ1921" s="508" t="s">
        <v>2961</v>
      </c>
      <c r="AK1921" s="508" t="s">
        <v>2961</v>
      </c>
      <c r="AL1921" s="508" t="s">
        <v>2961</v>
      </c>
      <c r="AM1921" s="508" t="s">
        <v>2961</v>
      </c>
      <c r="AN1921" s="508" t="s">
        <v>2961</v>
      </c>
      <c r="AO1921" s="320"/>
    </row>
    <row r="1922" spans="2:41" ht="13.5" hidden="1" customHeight="1" outlineLevel="1" x14ac:dyDescent="0.3">
      <c r="B1922" s="760"/>
      <c r="C1922" s="320"/>
      <c r="D1922" s="751" t="s">
        <v>1312</v>
      </c>
      <c r="E1922" s="320"/>
      <c r="F1922" s="513" t="s">
        <v>4884</v>
      </c>
      <c r="G1922" s="508" t="s">
        <v>2961</v>
      </c>
      <c r="H1922" s="508" t="s">
        <v>2961</v>
      </c>
      <c r="I1922" s="508" t="s">
        <v>2961</v>
      </c>
      <c r="J1922" s="508" t="s">
        <v>2961</v>
      </c>
      <c r="K1922" s="508" t="s">
        <v>2961</v>
      </c>
      <c r="L1922" s="508" t="s">
        <v>2961</v>
      </c>
      <c r="M1922" s="508" t="s">
        <v>2961</v>
      </c>
      <c r="N1922" s="508" t="s">
        <v>2961</v>
      </c>
      <c r="O1922" s="508" t="s">
        <v>2961</v>
      </c>
      <c r="P1922" s="508" t="s">
        <v>2961</v>
      </c>
      <c r="Q1922" s="508" t="s">
        <v>2961</v>
      </c>
      <c r="R1922" s="508" t="s">
        <v>2961</v>
      </c>
      <c r="S1922" s="508" t="s">
        <v>2961</v>
      </c>
      <c r="T1922" s="508" t="s">
        <v>2961</v>
      </c>
      <c r="U1922" s="508" t="s">
        <v>2961</v>
      </c>
      <c r="V1922" s="508" t="s">
        <v>2961</v>
      </c>
      <c r="W1922" s="508" t="s">
        <v>2961</v>
      </c>
      <c r="X1922" s="508" t="s">
        <v>2961</v>
      </c>
      <c r="Y1922" s="508" t="s">
        <v>2961</v>
      </c>
      <c r="Z1922" s="508" t="s">
        <v>2961</v>
      </c>
      <c r="AA1922" s="508" t="s">
        <v>2961</v>
      </c>
      <c r="AB1922" s="508" t="s">
        <v>2961</v>
      </c>
      <c r="AC1922" s="508" t="s">
        <v>2961</v>
      </c>
      <c r="AD1922" s="508" t="s">
        <v>2961</v>
      </c>
      <c r="AE1922" s="508" t="s">
        <v>2961</v>
      </c>
      <c r="AF1922" s="508" t="s">
        <v>2961</v>
      </c>
      <c r="AG1922" s="508" t="s">
        <v>2961</v>
      </c>
      <c r="AH1922" s="508" t="s">
        <v>2961</v>
      </c>
      <c r="AI1922" s="508" t="s">
        <v>2961</v>
      </c>
      <c r="AJ1922" s="508" t="s">
        <v>2961</v>
      </c>
      <c r="AK1922" s="508" t="s">
        <v>2961</v>
      </c>
      <c r="AL1922" s="508" t="s">
        <v>2961</v>
      </c>
      <c r="AM1922" s="508" t="s">
        <v>2961</v>
      </c>
      <c r="AN1922" s="508" t="s">
        <v>2961</v>
      </c>
      <c r="AO1922" s="320"/>
    </row>
    <row r="1923" spans="2:41" ht="13.5" hidden="1" customHeight="1" outlineLevel="1" x14ac:dyDescent="0.3">
      <c r="B1923" s="760"/>
      <c r="C1923" s="320"/>
      <c r="D1923" s="751" t="s">
        <v>1313</v>
      </c>
      <c r="E1923" s="320"/>
      <c r="F1923" s="513" t="s">
        <v>4885</v>
      </c>
      <c r="G1923" s="508" t="s">
        <v>2961</v>
      </c>
      <c r="H1923" s="508" t="s">
        <v>2961</v>
      </c>
      <c r="I1923" s="508" t="s">
        <v>2961</v>
      </c>
      <c r="J1923" s="508" t="s">
        <v>2961</v>
      </c>
      <c r="K1923" s="508" t="s">
        <v>2961</v>
      </c>
      <c r="L1923" s="508" t="s">
        <v>2961</v>
      </c>
      <c r="M1923" s="508" t="s">
        <v>2961</v>
      </c>
      <c r="N1923" s="508" t="s">
        <v>2961</v>
      </c>
      <c r="O1923" s="508" t="s">
        <v>2961</v>
      </c>
      <c r="P1923" s="508" t="s">
        <v>2961</v>
      </c>
      <c r="Q1923" s="508" t="s">
        <v>2961</v>
      </c>
      <c r="R1923" s="508" t="s">
        <v>2961</v>
      </c>
      <c r="S1923" s="508" t="s">
        <v>2961</v>
      </c>
      <c r="T1923" s="508" t="s">
        <v>2961</v>
      </c>
      <c r="U1923" s="508" t="s">
        <v>2961</v>
      </c>
      <c r="V1923" s="508" t="s">
        <v>2961</v>
      </c>
      <c r="W1923" s="508" t="s">
        <v>2961</v>
      </c>
      <c r="X1923" s="508" t="s">
        <v>2961</v>
      </c>
      <c r="Y1923" s="508" t="s">
        <v>2961</v>
      </c>
      <c r="Z1923" s="508" t="s">
        <v>2961</v>
      </c>
      <c r="AA1923" s="508" t="s">
        <v>2961</v>
      </c>
      <c r="AB1923" s="508" t="s">
        <v>2961</v>
      </c>
      <c r="AC1923" s="508" t="s">
        <v>2961</v>
      </c>
      <c r="AD1923" s="508" t="s">
        <v>2961</v>
      </c>
      <c r="AE1923" s="508" t="s">
        <v>2961</v>
      </c>
      <c r="AF1923" s="508" t="s">
        <v>2961</v>
      </c>
      <c r="AG1923" s="508" t="s">
        <v>2961</v>
      </c>
      <c r="AH1923" s="508" t="s">
        <v>2961</v>
      </c>
      <c r="AI1923" s="508" t="s">
        <v>2961</v>
      </c>
      <c r="AJ1923" s="508" t="s">
        <v>2961</v>
      </c>
      <c r="AK1923" s="508" t="s">
        <v>2961</v>
      </c>
      <c r="AL1923" s="508" t="s">
        <v>2961</v>
      </c>
      <c r="AM1923" s="508" t="s">
        <v>2961</v>
      </c>
      <c r="AN1923" s="508" t="s">
        <v>2961</v>
      </c>
      <c r="AO1923" s="320"/>
    </row>
    <row r="1924" spans="2:41" ht="13.5" hidden="1" customHeight="1" outlineLevel="1" x14ac:dyDescent="0.3">
      <c r="B1924" s="760"/>
      <c r="C1924" s="320"/>
      <c r="D1924" s="751" t="s">
        <v>1308</v>
      </c>
      <c r="E1924" s="320"/>
      <c r="F1924" s="513" t="s">
        <v>4886</v>
      </c>
      <c r="G1924" s="508" t="s">
        <v>2961</v>
      </c>
      <c r="H1924" s="508" t="s">
        <v>2961</v>
      </c>
      <c r="I1924" s="508" t="s">
        <v>2961</v>
      </c>
      <c r="J1924" s="508" t="s">
        <v>2961</v>
      </c>
      <c r="K1924" s="508" t="s">
        <v>2961</v>
      </c>
      <c r="L1924" s="508" t="s">
        <v>2961</v>
      </c>
      <c r="M1924" s="508" t="s">
        <v>2961</v>
      </c>
      <c r="N1924" s="508" t="s">
        <v>2961</v>
      </c>
      <c r="O1924" s="508" t="s">
        <v>2961</v>
      </c>
      <c r="P1924" s="508" t="s">
        <v>2961</v>
      </c>
      <c r="Q1924" s="508" t="s">
        <v>2961</v>
      </c>
      <c r="R1924" s="508" t="s">
        <v>2961</v>
      </c>
      <c r="S1924" s="508" t="s">
        <v>2961</v>
      </c>
      <c r="T1924" s="508" t="s">
        <v>2961</v>
      </c>
      <c r="U1924" s="508" t="s">
        <v>2961</v>
      </c>
      <c r="V1924" s="508" t="s">
        <v>2961</v>
      </c>
      <c r="W1924" s="508" t="s">
        <v>2961</v>
      </c>
      <c r="X1924" s="508" t="s">
        <v>2961</v>
      </c>
      <c r="Y1924" s="508" t="s">
        <v>2961</v>
      </c>
      <c r="Z1924" s="508" t="s">
        <v>2961</v>
      </c>
      <c r="AA1924" s="508" t="s">
        <v>2961</v>
      </c>
      <c r="AB1924" s="508" t="s">
        <v>2961</v>
      </c>
      <c r="AC1924" s="508" t="s">
        <v>2961</v>
      </c>
      <c r="AD1924" s="508" t="s">
        <v>2961</v>
      </c>
      <c r="AE1924" s="508" t="s">
        <v>2961</v>
      </c>
      <c r="AF1924" s="508" t="s">
        <v>2961</v>
      </c>
      <c r="AG1924" s="508" t="s">
        <v>2961</v>
      </c>
      <c r="AH1924" s="508" t="s">
        <v>2961</v>
      </c>
      <c r="AI1924" s="508" t="s">
        <v>2961</v>
      </c>
      <c r="AJ1924" s="508" t="s">
        <v>2961</v>
      </c>
      <c r="AK1924" s="508" t="s">
        <v>2961</v>
      </c>
      <c r="AL1924" s="508" t="s">
        <v>2961</v>
      </c>
      <c r="AM1924" s="508" t="s">
        <v>2961</v>
      </c>
      <c r="AN1924" s="508" t="s">
        <v>2961</v>
      </c>
      <c r="AO1924" s="320"/>
    </row>
    <row r="1925" spans="2:41" ht="13.5" hidden="1" customHeight="1" outlineLevel="1" x14ac:dyDescent="0.3">
      <c r="B1925" s="760"/>
      <c r="C1925" s="320"/>
      <c r="D1925" s="751" t="s">
        <v>1314</v>
      </c>
      <c r="E1925" s="320"/>
      <c r="F1925" s="513" t="s">
        <v>4887</v>
      </c>
      <c r="G1925" s="508" t="s">
        <v>2961</v>
      </c>
      <c r="H1925" s="508" t="s">
        <v>2961</v>
      </c>
      <c r="I1925" s="508" t="s">
        <v>2961</v>
      </c>
      <c r="J1925" s="508" t="s">
        <v>2961</v>
      </c>
      <c r="K1925" s="508" t="s">
        <v>2961</v>
      </c>
      <c r="L1925" s="508" t="s">
        <v>2961</v>
      </c>
      <c r="M1925" s="508" t="s">
        <v>2961</v>
      </c>
      <c r="N1925" s="508" t="s">
        <v>2961</v>
      </c>
      <c r="O1925" s="508" t="s">
        <v>2961</v>
      </c>
      <c r="P1925" s="508" t="s">
        <v>2961</v>
      </c>
      <c r="Q1925" s="508" t="s">
        <v>2961</v>
      </c>
      <c r="R1925" s="508" t="s">
        <v>2961</v>
      </c>
      <c r="S1925" s="508" t="s">
        <v>2961</v>
      </c>
      <c r="T1925" s="508" t="s">
        <v>2961</v>
      </c>
      <c r="U1925" s="508" t="s">
        <v>2961</v>
      </c>
      <c r="V1925" s="508" t="s">
        <v>2961</v>
      </c>
      <c r="W1925" s="508" t="s">
        <v>2961</v>
      </c>
      <c r="X1925" s="508" t="s">
        <v>2961</v>
      </c>
      <c r="Y1925" s="508" t="s">
        <v>2961</v>
      </c>
      <c r="Z1925" s="508" t="s">
        <v>2961</v>
      </c>
      <c r="AA1925" s="508" t="s">
        <v>2961</v>
      </c>
      <c r="AB1925" s="508" t="s">
        <v>2961</v>
      </c>
      <c r="AC1925" s="508" t="s">
        <v>2961</v>
      </c>
      <c r="AD1925" s="508" t="s">
        <v>2961</v>
      </c>
      <c r="AE1925" s="508" t="s">
        <v>2961</v>
      </c>
      <c r="AF1925" s="508" t="s">
        <v>2961</v>
      </c>
      <c r="AG1925" s="508" t="s">
        <v>2961</v>
      </c>
      <c r="AH1925" s="508" t="s">
        <v>2961</v>
      </c>
      <c r="AI1925" s="508" t="s">
        <v>2961</v>
      </c>
      <c r="AJ1925" s="508" t="s">
        <v>2961</v>
      </c>
      <c r="AK1925" s="508" t="s">
        <v>2961</v>
      </c>
      <c r="AL1925" s="508" t="s">
        <v>2961</v>
      </c>
      <c r="AM1925" s="508" t="s">
        <v>2961</v>
      </c>
      <c r="AN1925" s="508" t="s">
        <v>2961</v>
      </c>
      <c r="AO1925" s="320"/>
    </row>
    <row r="1926" spans="2:41" ht="13.5" hidden="1" customHeight="1" outlineLevel="1" x14ac:dyDescent="0.3">
      <c r="B1926" s="760"/>
      <c r="C1926" s="320"/>
      <c r="D1926" s="751" t="s">
        <v>94</v>
      </c>
      <c r="E1926" s="320"/>
      <c r="F1926" s="513" t="s">
        <v>4888</v>
      </c>
      <c r="G1926" s="508" t="s">
        <v>2961</v>
      </c>
      <c r="H1926" s="508" t="s">
        <v>2961</v>
      </c>
      <c r="I1926" s="508" t="s">
        <v>2961</v>
      </c>
      <c r="J1926" s="508" t="s">
        <v>2961</v>
      </c>
      <c r="K1926" s="508" t="s">
        <v>2961</v>
      </c>
      <c r="L1926" s="508" t="s">
        <v>2961</v>
      </c>
      <c r="M1926" s="508" t="s">
        <v>2961</v>
      </c>
      <c r="N1926" s="508" t="s">
        <v>2961</v>
      </c>
      <c r="O1926" s="508" t="s">
        <v>2961</v>
      </c>
      <c r="P1926" s="508" t="s">
        <v>2961</v>
      </c>
      <c r="Q1926" s="508" t="s">
        <v>2961</v>
      </c>
      <c r="R1926" s="508" t="s">
        <v>2961</v>
      </c>
      <c r="S1926" s="508" t="s">
        <v>2961</v>
      </c>
      <c r="T1926" s="508" t="s">
        <v>2961</v>
      </c>
      <c r="U1926" s="508" t="s">
        <v>2961</v>
      </c>
      <c r="V1926" s="508" t="s">
        <v>2961</v>
      </c>
      <c r="W1926" s="508" t="s">
        <v>2961</v>
      </c>
      <c r="X1926" s="508" t="s">
        <v>2961</v>
      </c>
      <c r="Y1926" s="508" t="s">
        <v>2961</v>
      </c>
      <c r="Z1926" s="508" t="s">
        <v>2961</v>
      </c>
      <c r="AA1926" s="508" t="s">
        <v>2961</v>
      </c>
      <c r="AB1926" s="508" t="s">
        <v>2961</v>
      </c>
      <c r="AC1926" s="508" t="s">
        <v>2961</v>
      </c>
      <c r="AD1926" s="508" t="s">
        <v>2961</v>
      </c>
      <c r="AE1926" s="508" t="s">
        <v>2961</v>
      </c>
      <c r="AF1926" s="508" t="s">
        <v>2961</v>
      </c>
      <c r="AG1926" s="508" t="s">
        <v>2961</v>
      </c>
      <c r="AH1926" s="508" t="s">
        <v>2961</v>
      </c>
      <c r="AI1926" s="508" t="s">
        <v>2961</v>
      </c>
      <c r="AJ1926" s="508" t="s">
        <v>2961</v>
      </c>
      <c r="AK1926" s="508" t="s">
        <v>2961</v>
      </c>
      <c r="AL1926" s="508" t="s">
        <v>2961</v>
      </c>
      <c r="AM1926" s="508" t="s">
        <v>2961</v>
      </c>
      <c r="AN1926" s="508" t="s">
        <v>2961</v>
      </c>
      <c r="AO1926" s="320"/>
    </row>
    <row r="1927" spans="2:41" ht="13.5" hidden="1" customHeight="1" outlineLevel="1" x14ac:dyDescent="0.3">
      <c r="B1927" s="760"/>
      <c r="C1927" s="320"/>
      <c r="D1927" s="750" t="s">
        <v>1271</v>
      </c>
      <c r="E1927" s="320"/>
      <c r="F1927" s="513" t="s">
        <v>4889</v>
      </c>
      <c r="G1927" s="508" t="s">
        <v>2961</v>
      </c>
      <c r="H1927" s="508" t="s">
        <v>2961</v>
      </c>
      <c r="I1927" s="508" t="s">
        <v>2961</v>
      </c>
      <c r="J1927" s="508" t="s">
        <v>2961</v>
      </c>
      <c r="K1927" s="508" t="s">
        <v>2961</v>
      </c>
      <c r="L1927" s="508" t="s">
        <v>2961</v>
      </c>
      <c r="M1927" s="508" t="s">
        <v>2961</v>
      </c>
      <c r="N1927" s="508" t="s">
        <v>2961</v>
      </c>
      <c r="O1927" s="508" t="s">
        <v>2961</v>
      </c>
      <c r="P1927" s="508" t="s">
        <v>2961</v>
      </c>
      <c r="Q1927" s="508" t="s">
        <v>2961</v>
      </c>
      <c r="R1927" s="508" t="s">
        <v>2961</v>
      </c>
      <c r="S1927" s="508" t="s">
        <v>2961</v>
      </c>
      <c r="T1927" s="508" t="s">
        <v>2961</v>
      </c>
      <c r="U1927" s="508" t="s">
        <v>2961</v>
      </c>
      <c r="V1927" s="508" t="s">
        <v>2961</v>
      </c>
      <c r="W1927" s="508" t="s">
        <v>2961</v>
      </c>
      <c r="X1927" s="508" t="s">
        <v>2961</v>
      </c>
      <c r="Y1927" s="508" t="s">
        <v>2961</v>
      </c>
      <c r="Z1927" s="508" t="s">
        <v>2961</v>
      </c>
      <c r="AA1927" s="508" t="s">
        <v>2961</v>
      </c>
      <c r="AB1927" s="508" t="s">
        <v>2961</v>
      </c>
      <c r="AC1927" s="508" t="s">
        <v>2961</v>
      </c>
      <c r="AD1927" s="508" t="s">
        <v>2961</v>
      </c>
      <c r="AE1927" s="508" t="s">
        <v>2961</v>
      </c>
      <c r="AF1927" s="508" t="s">
        <v>2961</v>
      </c>
      <c r="AG1927" s="508" t="s">
        <v>2961</v>
      </c>
      <c r="AH1927" s="508" t="s">
        <v>2961</v>
      </c>
      <c r="AI1927" s="508" t="s">
        <v>2961</v>
      </c>
      <c r="AJ1927" s="508" t="s">
        <v>2961</v>
      </c>
      <c r="AK1927" s="508" t="s">
        <v>2961</v>
      </c>
      <c r="AL1927" s="508" t="s">
        <v>2961</v>
      </c>
      <c r="AM1927" s="508" t="s">
        <v>2961</v>
      </c>
      <c r="AN1927" s="508" t="s">
        <v>2961</v>
      </c>
      <c r="AO1927" s="320"/>
    </row>
    <row r="1928" spans="2:41" ht="13.5" hidden="1" customHeight="1" outlineLevel="1" x14ac:dyDescent="0.3">
      <c r="B1928" s="760"/>
      <c r="C1928" s="320"/>
      <c r="D1928" s="744" t="s">
        <v>1272</v>
      </c>
      <c r="E1928" s="320"/>
      <c r="F1928" s="513" t="s">
        <v>4890</v>
      </c>
      <c r="G1928" s="508" t="s">
        <v>2961</v>
      </c>
      <c r="H1928" s="508" t="s">
        <v>2961</v>
      </c>
      <c r="I1928" s="508" t="s">
        <v>2961</v>
      </c>
      <c r="J1928" s="508" t="s">
        <v>2961</v>
      </c>
      <c r="K1928" s="508" t="s">
        <v>2961</v>
      </c>
      <c r="L1928" s="508" t="s">
        <v>2961</v>
      </c>
      <c r="M1928" s="508" t="s">
        <v>2961</v>
      </c>
      <c r="N1928" s="508" t="s">
        <v>2961</v>
      </c>
      <c r="O1928" s="508" t="s">
        <v>2961</v>
      </c>
      <c r="P1928" s="508" t="s">
        <v>2961</v>
      </c>
      <c r="Q1928" s="508" t="s">
        <v>2961</v>
      </c>
      <c r="R1928" s="508" t="s">
        <v>2961</v>
      </c>
      <c r="S1928" s="508" t="s">
        <v>2961</v>
      </c>
      <c r="T1928" s="508" t="s">
        <v>2961</v>
      </c>
      <c r="U1928" s="508" t="s">
        <v>2961</v>
      </c>
      <c r="V1928" s="508" t="s">
        <v>2961</v>
      </c>
      <c r="W1928" s="508" t="s">
        <v>2961</v>
      </c>
      <c r="X1928" s="508" t="s">
        <v>2961</v>
      </c>
      <c r="Y1928" s="508" t="s">
        <v>2961</v>
      </c>
      <c r="Z1928" s="508" t="s">
        <v>2961</v>
      </c>
      <c r="AA1928" s="508" t="s">
        <v>2961</v>
      </c>
      <c r="AB1928" s="508" t="s">
        <v>2961</v>
      </c>
      <c r="AC1928" s="508" t="s">
        <v>2961</v>
      </c>
      <c r="AD1928" s="508" t="s">
        <v>2961</v>
      </c>
      <c r="AE1928" s="508" t="s">
        <v>2961</v>
      </c>
      <c r="AF1928" s="508" t="s">
        <v>2961</v>
      </c>
      <c r="AG1928" s="508" t="s">
        <v>2961</v>
      </c>
      <c r="AH1928" s="508" t="s">
        <v>2961</v>
      </c>
      <c r="AI1928" s="508" t="s">
        <v>2961</v>
      </c>
      <c r="AJ1928" s="508" t="s">
        <v>2961</v>
      </c>
      <c r="AK1928" s="508" t="s">
        <v>2961</v>
      </c>
      <c r="AL1928" s="508" t="s">
        <v>2961</v>
      </c>
      <c r="AM1928" s="508" t="s">
        <v>2961</v>
      </c>
      <c r="AN1928" s="508" t="s">
        <v>2961</v>
      </c>
      <c r="AO1928" s="320"/>
    </row>
    <row r="1929" spans="2:41" ht="13.5" hidden="1" customHeight="1" outlineLevel="1" x14ac:dyDescent="0.3">
      <c r="B1929" s="760"/>
      <c r="C1929" s="320"/>
      <c r="D1929" s="751" t="s">
        <v>75</v>
      </c>
      <c r="E1929" s="320"/>
      <c r="F1929" s="513" t="s">
        <v>4891</v>
      </c>
      <c r="G1929" s="508" t="s">
        <v>2961</v>
      </c>
      <c r="H1929" s="508" t="s">
        <v>2961</v>
      </c>
      <c r="I1929" s="508" t="s">
        <v>2961</v>
      </c>
      <c r="J1929" s="508" t="s">
        <v>2961</v>
      </c>
      <c r="K1929" s="508" t="s">
        <v>2961</v>
      </c>
      <c r="L1929" s="508" t="s">
        <v>2961</v>
      </c>
      <c r="M1929" s="508" t="s">
        <v>2961</v>
      </c>
      <c r="N1929" s="508" t="s">
        <v>2961</v>
      </c>
      <c r="O1929" s="508" t="s">
        <v>2961</v>
      </c>
      <c r="P1929" s="508" t="s">
        <v>2961</v>
      </c>
      <c r="Q1929" s="508" t="s">
        <v>2961</v>
      </c>
      <c r="R1929" s="508" t="s">
        <v>2961</v>
      </c>
      <c r="S1929" s="508" t="s">
        <v>2961</v>
      </c>
      <c r="T1929" s="508" t="s">
        <v>2961</v>
      </c>
      <c r="U1929" s="508" t="s">
        <v>2961</v>
      </c>
      <c r="V1929" s="508" t="s">
        <v>2961</v>
      </c>
      <c r="W1929" s="508" t="s">
        <v>2961</v>
      </c>
      <c r="X1929" s="508" t="s">
        <v>2961</v>
      </c>
      <c r="Y1929" s="508" t="s">
        <v>2961</v>
      </c>
      <c r="Z1929" s="508" t="s">
        <v>2961</v>
      </c>
      <c r="AA1929" s="508" t="s">
        <v>2961</v>
      </c>
      <c r="AB1929" s="508" t="s">
        <v>2961</v>
      </c>
      <c r="AC1929" s="508" t="s">
        <v>2961</v>
      </c>
      <c r="AD1929" s="508" t="s">
        <v>2961</v>
      </c>
      <c r="AE1929" s="508" t="s">
        <v>2961</v>
      </c>
      <c r="AF1929" s="508" t="s">
        <v>2961</v>
      </c>
      <c r="AG1929" s="508" t="s">
        <v>2961</v>
      </c>
      <c r="AH1929" s="508" t="s">
        <v>2961</v>
      </c>
      <c r="AI1929" s="508" t="s">
        <v>2961</v>
      </c>
      <c r="AJ1929" s="508" t="s">
        <v>2961</v>
      </c>
      <c r="AK1929" s="508" t="s">
        <v>2961</v>
      </c>
      <c r="AL1929" s="508" t="s">
        <v>2961</v>
      </c>
      <c r="AM1929" s="508" t="s">
        <v>2961</v>
      </c>
      <c r="AN1929" s="508" t="s">
        <v>2961</v>
      </c>
      <c r="AO1929" s="320"/>
    </row>
    <row r="1930" spans="2:41" ht="13.5" hidden="1" customHeight="1" outlineLevel="1" x14ac:dyDescent="0.3">
      <c r="B1930" s="760"/>
      <c r="C1930" s="320"/>
      <c r="D1930" s="751" t="s">
        <v>1274</v>
      </c>
      <c r="E1930" s="320"/>
      <c r="F1930" s="513" t="s">
        <v>4892</v>
      </c>
      <c r="G1930" s="508" t="s">
        <v>2961</v>
      </c>
      <c r="H1930" s="508" t="s">
        <v>2961</v>
      </c>
      <c r="I1930" s="508" t="s">
        <v>2961</v>
      </c>
      <c r="J1930" s="508" t="s">
        <v>2961</v>
      </c>
      <c r="K1930" s="508" t="s">
        <v>2961</v>
      </c>
      <c r="L1930" s="508" t="s">
        <v>2961</v>
      </c>
      <c r="M1930" s="508" t="s">
        <v>2961</v>
      </c>
      <c r="N1930" s="508" t="s">
        <v>2961</v>
      </c>
      <c r="O1930" s="508" t="s">
        <v>2961</v>
      </c>
      <c r="P1930" s="508" t="s">
        <v>2961</v>
      </c>
      <c r="Q1930" s="508" t="s">
        <v>2961</v>
      </c>
      <c r="R1930" s="508" t="s">
        <v>2961</v>
      </c>
      <c r="S1930" s="508" t="s">
        <v>2961</v>
      </c>
      <c r="T1930" s="508" t="s">
        <v>2961</v>
      </c>
      <c r="U1930" s="508" t="s">
        <v>2961</v>
      </c>
      <c r="V1930" s="508" t="s">
        <v>2961</v>
      </c>
      <c r="W1930" s="508" t="s">
        <v>2961</v>
      </c>
      <c r="X1930" s="508" t="s">
        <v>2961</v>
      </c>
      <c r="Y1930" s="508" t="s">
        <v>2961</v>
      </c>
      <c r="Z1930" s="508" t="s">
        <v>2961</v>
      </c>
      <c r="AA1930" s="508" t="s">
        <v>2961</v>
      </c>
      <c r="AB1930" s="508" t="s">
        <v>2961</v>
      </c>
      <c r="AC1930" s="508" t="s">
        <v>2961</v>
      </c>
      <c r="AD1930" s="508" t="s">
        <v>2961</v>
      </c>
      <c r="AE1930" s="508" t="s">
        <v>2961</v>
      </c>
      <c r="AF1930" s="508" t="s">
        <v>2961</v>
      </c>
      <c r="AG1930" s="508" t="s">
        <v>2961</v>
      </c>
      <c r="AH1930" s="508" t="s">
        <v>2961</v>
      </c>
      <c r="AI1930" s="508" t="s">
        <v>2961</v>
      </c>
      <c r="AJ1930" s="508" t="s">
        <v>2961</v>
      </c>
      <c r="AK1930" s="508" t="s">
        <v>2961</v>
      </c>
      <c r="AL1930" s="508" t="s">
        <v>2961</v>
      </c>
      <c r="AM1930" s="508" t="s">
        <v>2961</v>
      </c>
      <c r="AN1930" s="508" t="s">
        <v>2961</v>
      </c>
      <c r="AO1930" s="320"/>
    </row>
    <row r="1931" spans="2:41" ht="13.5" hidden="1" customHeight="1" outlineLevel="1" x14ac:dyDescent="0.3">
      <c r="B1931" s="760"/>
      <c r="C1931" s="320"/>
      <c r="D1931" s="751" t="s">
        <v>1315</v>
      </c>
      <c r="E1931" s="320"/>
      <c r="F1931" s="513" t="s">
        <v>4893</v>
      </c>
      <c r="G1931" s="508" t="s">
        <v>2961</v>
      </c>
      <c r="H1931" s="508" t="s">
        <v>2961</v>
      </c>
      <c r="I1931" s="508" t="s">
        <v>2961</v>
      </c>
      <c r="J1931" s="508" t="s">
        <v>2961</v>
      </c>
      <c r="K1931" s="508" t="s">
        <v>2961</v>
      </c>
      <c r="L1931" s="508" t="s">
        <v>2961</v>
      </c>
      <c r="M1931" s="508" t="s">
        <v>2961</v>
      </c>
      <c r="N1931" s="508" t="s">
        <v>2961</v>
      </c>
      <c r="O1931" s="508" t="s">
        <v>2961</v>
      </c>
      <c r="P1931" s="508" t="s">
        <v>2961</v>
      </c>
      <c r="Q1931" s="508" t="s">
        <v>2961</v>
      </c>
      <c r="R1931" s="508" t="s">
        <v>2961</v>
      </c>
      <c r="S1931" s="508" t="s">
        <v>2961</v>
      </c>
      <c r="T1931" s="508" t="s">
        <v>2961</v>
      </c>
      <c r="U1931" s="508" t="s">
        <v>2961</v>
      </c>
      <c r="V1931" s="508" t="s">
        <v>2961</v>
      </c>
      <c r="W1931" s="508" t="s">
        <v>2961</v>
      </c>
      <c r="X1931" s="508" t="s">
        <v>2961</v>
      </c>
      <c r="Y1931" s="508" t="s">
        <v>2961</v>
      </c>
      <c r="Z1931" s="508" t="s">
        <v>2961</v>
      </c>
      <c r="AA1931" s="508" t="s">
        <v>2961</v>
      </c>
      <c r="AB1931" s="508" t="s">
        <v>2961</v>
      </c>
      <c r="AC1931" s="508" t="s">
        <v>2961</v>
      </c>
      <c r="AD1931" s="508" t="s">
        <v>2961</v>
      </c>
      <c r="AE1931" s="508" t="s">
        <v>2961</v>
      </c>
      <c r="AF1931" s="508" t="s">
        <v>2961</v>
      </c>
      <c r="AG1931" s="508" t="s">
        <v>2961</v>
      </c>
      <c r="AH1931" s="508" t="s">
        <v>2961</v>
      </c>
      <c r="AI1931" s="508" t="s">
        <v>2961</v>
      </c>
      <c r="AJ1931" s="508" t="s">
        <v>2961</v>
      </c>
      <c r="AK1931" s="508" t="s">
        <v>2961</v>
      </c>
      <c r="AL1931" s="508" t="s">
        <v>2961</v>
      </c>
      <c r="AM1931" s="508" t="s">
        <v>2961</v>
      </c>
      <c r="AN1931" s="508" t="s">
        <v>2961</v>
      </c>
      <c r="AO1931" s="320"/>
    </row>
    <row r="1932" spans="2:41" ht="13.5" hidden="1" customHeight="1" outlineLevel="1" x14ac:dyDescent="0.3">
      <c r="B1932" s="760"/>
      <c r="C1932" s="320"/>
      <c r="D1932" s="751" t="s">
        <v>1316</v>
      </c>
      <c r="E1932" s="320"/>
      <c r="F1932" s="513" t="s">
        <v>4894</v>
      </c>
      <c r="G1932" s="508" t="s">
        <v>2961</v>
      </c>
      <c r="H1932" s="508" t="s">
        <v>2961</v>
      </c>
      <c r="I1932" s="508" t="s">
        <v>2961</v>
      </c>
      <c r="J1932" s="508" t="s">
        <v>2961</v>
      </c>
      <c r="K1932" s="508" t="s">
        <v>2961</v>
      </c>
      <c r="L1932" s="508" t="s">
        <v>2961</v>
      </c>
      <c r="M1932" s="508" t="s">
        <v>2961</v>
      </c>
      <c r="N1932" s="508" t="s">
        <v>2961</v>
      </c>
      <c r="O1932" s="508" t="s">
        <v>2961</v>
      </c>
      <c r="P1932" s="508" t="s">
        <v>2961</v>
      </c>
      <c r="Q1932" s="508" t="s">
        <v>2961</v>
      </c>
      <c r="R1932" s="508" t="s">
        <v>2961</v>
      </c>
      <c r="S1932" s="508" t="s">
        <v>2961</v>
      </c>
      <c r="T1932" s="508" t="s">
        <v>2961</v>
      </c>
      <c r="U1932" s="508" t="s">
        <v>2961</v>
      </c>
      <c r="V1932" s="508" t="s">
        <v>2961</v>
      </c>
      <c r="W1932" s="508" t="s">
        <v>2961</v>
      </c>
      <c r="X1932" s="508" t="s">
        <v>2961</v>
      </c>
      <c r="Y1932" s="508" t="s">
        <v>2961</v>
      </c>
      <c r="Z1932" s="508" t="s">
        <v>2961</v>
      </c>
      <c r="AA1932" s="508" t="s">
        <v>2961</v>
      </c>
      <c r="AB1932" s="508" t="s">
        <v>2961</v>
      </c>
      <c r="AC1932" s="508" t="s">
        <v>2961</v>
      </c>
      <c r="AD1932" s="508" t="s">
        <v>2961</v>
      </c>
      <c r="AE1932" s="508" t="s">
        <v>2961</v>
      </c>
      <c r="AF1932" s="508" t="s">
        <v>2961</v>
      </c>
      <c r="AG1932" s="508" t="s">
        <v>2961</v>
      </c>
      <c r="AH1932" s="508" t="s">
        <v>2961</v>
      </c>
      <c r="AI1932" s="508" t="s">
        <v>2961</v>
      </c>
      <c r="AJ1932" s="508" t="s">
        <v>2961</v>
      </c>
      <c r="AK1932" s="508" t="s">
        <v>2961</v>
      </c>
      <c r="AL1932" s="508" t="s">
        <v>2961</v>
      </c>
      <c r="AM1932" s="508" t="s">
        <v>2961</v>
      </c>
      <c r="AN1932" s="508" t="s">
        <v>2961</v>
      </c>
      <c r="AO1932" s="320"/>
    </row>
    <row r="1933" spans="2:41" ht="13.5" hidden="1" customHeight="1" outlineLevel="1" x14ac:dyDescent="0.3">
      <c r="B1933" s="760"/>
      <c r="C1933" s="320"/>
      <c r="D1933" s="751" t="s">
        <v>1275</v>
      </c>
      <c r="E1933" s="320"/>
      <c r="F1933" s="513" t="s">
        <v>4895</v>
      </c>
      <c r="G1933" s="508" t="s">
        <v>2961</v>
      </c>
      <c r="H1933" s="508" t="s">
        <v>2961</v>
      </c>
      <c r="I1933" s="508" t="s">
        <v>2961</v>
      </c>
      <c r="J1933" s="508" t="s">
        <v>2961</v>
      </c>
      <c r="K1933" s="508" t="s">
        <v>2961</v>
      </c>
      <c r="L1933" s="508" t="s">
        <v>2961</v>
      </c>
      <c r="M1933" s="508" t="s">
        <v>2961</v>
      </c>
      <c r="N1933" s="508" t="s">
        <v>2961</v>
      </c>
      <c r="O1933" s="508" t="s">
        <v>2961</v>
      </c>
      <c r="P1933" s="508" t="s">
        <v>2961</v>
      </c>
      <c r="Q1933" s="508" t="s">
        <v>2961</v>
      </c>
      <c r="R1933" s="508" t="s">
        <v>2961</v>
      </c>
      <c r="S1933" s="508" t="s">
        <v>2961</v>
      </c>
      <c r="T1933" s="508" t="s">
        <v>2961</v>
      </c>
      <c r="U1933" s="508" t="s">
        <v>2961</v>
      </c>
      <c r="V1933" s="508" t="s">
        <v>2961</v>
      </c>
      <c r="W1933" s="508" t="s">
        <v>2961</v>
      </c>
      <c r="X1933" s="508" t="s">
        <v>2961</v>
      </c>
      <c r="Y1933" s="508" t="s">
        <v>2961</v>
      </c>
      <c r="Z1933" s="508" t="s">
        <v>2961</v>
      </c>
      <c r="AA1933" s="508" t="s">
        <v>2961</v>
      </c>
      <c r="AB1933" s="508" t="s">
        <v>2961</v>
      </c>
      <c r="AC1933" s="508" t="s">
        <v>2961</v>
      </c>
      <c r="AD1933" s="508" t="s">
        <v>2961</v>
      </c>
      <c r="AE1933" s="508" t="s">
        <v>2961</v>
      </c>
      <c r="AF1933" s="508" t="s">
        <v>2961</v>
      </c>
      <c r="AG1933" s="508" t="s">
        <v>2961</v>
      </c>
      <c r="AH1933" s="508" t="s">
        <v>2961</v>
      </c>
      <c r="AI1933" s="508" t="s">
        <v>2961</v>
      </c>
      <c r="AJ1933" s="508" t="s">
        <v>2961</v>
      </c>
      <c r="AK1933" s="508" t="s">
        <v>2961</v>
      </c>
      <c r="AL1933" s="508" t="s">
        <v>2961</v>
      </c>
      <c r="AM1933" s="508" t="s">
        <v>2961</v>
      </c>
      <c r="AN1933" s="508" t="s">
        <v>2961</v>
      </c>
      <c r="AO1933" s="320"/>
    </row>
    <row r="1934" spans="2:41" ht="13.5" hidden="1" customHeight="1" outlineLevel="1" x14ac:dyDescent="0.3">
      <c r="B1934" s="760"/>
      <c r="C1934" s="320"/>
      <c r="D1934" s="751" t="s">
        <v>1317</v>
      </c>
      <c r="E1934" s="320"/>
      <c r="F1934" s="513" t="s">
        <v>4896</v>
      </c>
      <c r="G1934" s="508" t="s">
        <v>2961</v>
      </c>
      <c r="H1934" s="508" t="s">
        <v>2961</v>
      </c>
      <c r="I1934" s="508" t="s">
        <v>2961</v>
      </c>
      <c r="J1934" s="508" t="s">
        <v>2961</v>
      </c>
      <c r="K1934" s="508" t="s">
        <v>2961</v>
      </c>
      <c r="L1934" s="508" t="s">
        <v>2961</v>
      </c>
      <c r="M1934" s="508" t="s">
        <v>2961</v>
      </c>
      <c r="N1934" s="508" t="s">
        <v>2961</v>
      </c>
      <c r="O1934" s="508" t="s">
        <v>2961</v>
      </c>
      <c r="P1934" s="508" t="s">
        <v>2961</v>
      </c>
      <c r="Q1934" s="508" t="s">
        <v>2961</v>
      </c>
      <c r="R1934" s="508" t="s">
        <v>2961</v>
      </c>
      <c r="S1934" s="508" t="s">
        <v>2961</v>
      </c>
      <c r="T1934" s="508" t="s">
        <v>2961</v>
      </c>
      <c r="U1934" s="508" t="s">
        <v>2961</v>
      </c>
      <c r="V1934" s="508" t="s">
        <v>2961</v>
      </c>
      <c r="W1934" s="508" t="s">
        <v>2961</v>
      </c>
      <c r="X1934" s="508" t="s">
        <v>2961</v>
      </c>
      <c r="Y1934" s="508" t="s">
        <v>2961</v>
      </c>
      <c r="Z1934" s="508" t="s">
        <v>2961</v>
      </c>
      <c r="AA1934" s="508" t="s">
        <v>2961</v>
      </c>
      <c r="AB1934" s="508" t="s">
        <v>2961</v>
      </c>
      <c r="AC1934" s="508" t="s">
        <v>2961</v>
      </c>
      <c r="AD1934" s="508" t="s">
        <v>2961</v>
      </c>
      <c r="AE1934" s="508" t="s">
        <v>2961</v>
      </c>
      <c r="AF1934" s="508" t="s">
        <v>2961</v>
      </c>
      <c r="AG1934" s="508" t="s">
        <v>2961</v>
      </c>
      <c r="AH1934" s="508" t="s">
        <v>2961</v>
      </c>
      <c r="AI1934" s="508" t="s">
        <v>2961</v>
      </c>
      <c r="AJ1934" s="508" t="s">
        <v>2961</v>
      </c>
      <c r="AK1934" s="508" t="s">
        <v>2961</v>
      </c>
      <c r="AL1934" s="508" t="s">
        <v>2961</v>
      </c>
      <c r="AM1934" s="508" t="s">
        <v>2961</v>
      </c>
      <c r="AN1934" s="508" t="s">
        <v>2961</v>
      </c>
      <c r="AO1934" s="320"/>
    </row>
    <row r="1935" spans="2:41" ht="13.5" hidden="1" customHeight="1" outlineLevel="1" x14ac:dyDescent="0.3">
      <c r="B1935" s="760"/>
      <c r="C1935" s="320"/>
      <c r="D1935" s="751" t="s">
        <v>1273</v>
      </c>
      <c r="E1935" s="320"/>
      <c r="F1935" s="513" t="s">
        <v>4897</v>
      </c>
      <c r="G1935" s="508" t="s">
        <v>2961</v>
      </c>
      <c r="H1935" s="508" t="s">
        <v>2961</v>
      </c>
      <c r="I1935" s="508" t="s">
        <v>2961</v>
      </c>
      <c r="J1935" s="508" t="s">
        <v>2961</v>
      </c>
      <c r="K1935" s="508" t="s">
        <v>2961</v>
      </c>
      <c r="L1935" s="508" t="s">
        <v>2961</v>
      </c>
      <c r="M1935" s="508" t="s">
        <v>2961</v>
      </c>
      <c r="N1935" s="508" t="s">
        <v>2961</v>
      </c>
      <c r="O1935" s="508" t="s">
        <v>2961</v>
      </c>
      <c r="P1935" s="508" t="s">
        <v>2961</v>
      </c>
      <c r="Q1935" s="508" t="s">
        <v>2961</v>
      </c>
      <c r="R1935" s="508" t="s">
        <v>2961</v>
      </c>
      <c r="S1935" s="508" t="s">
        <v>2961</v>
      </c>
      <c r="T1935" s="508" t="s">
        <v>2961</v>
      </c>
      <c r="U1935" s="508" t="s">
        <v>2961</v>
      </c>
      <c r="V1935" s="508" t="s">
        <v>2961</v>
      </c>
      <c r="W1935" s="508" t="s">
        <v>2961</v>
      </c>
      <c r="X1935" s="508" t="s">
        <v>2961</v>
      </c>
      <c r="Y1935" s="508" t="s">
        <v>2961</v>
      </c>
      <c r="Z1935" s="508" t="s">
        <v>2961</v>
      </c>
      <c r="AA1935" s="508" t="s">
        <v>2961</v>
      </c>
      <c r="AB1935" s="508" t="s">
        <v>2961</v>
      </c>
      <c r="AC1935" s="508" t="s">
        <v>2961</v>
      </c>
      <c r="AD1935" s="508" t="s">
        <v>2961</v>
      </c>
      <c r="AE1935" s="508" t="s">
        <v>2961</v>
      </c>
      <c r="AF1935" s="508" t="s">
        <v>2961</v>
      </c>
      <c r="AG1935" s="508" t="s">
        <v>2961</v>
      </c>
      <c r="AH1935" s="508" t="s">
        <v>2961</v>
      </c>
      <c r="AI1935" s="508" t="s">
        <v>2961</v>
      </c>
      <c r="AJ1935" s="508" t="s">
        <v>2961</v>
      </c>
      <c r="AK1935" s="508" t="s">
        <v>2961</v>
      </c>
      <c r="AL1935" s="508" t="s">
        <v>2961</v>
      </c>
      <c r="AM1935" s="508" t="s">
        <v>2961</v>
      </c>
      <c r="AN1935" s="508" t="s">
        <v>2961</v>
      </c>
      <c r="AO1935" s="320"/>
    </row>
    <row r="1936" spans="2:41" ht="13.5" hidden="1" customHeight="1" outlineLevel="1" x14ac:dyDescent="0.3">
      <c r="B1936" s="760"/>
      <c r="C1936" s="320"/>
      <c r="D1936" s="751" t="s">
        <v>65</v>
      </c>
      <c r="E1936" s="320"/>
      <c r="F1936" s="513" t="s">
        <v>4898</v>
      </c>
      <c r="G1936" s="508" t="s">
        <v>2961</v>
      </c>
      <c r="H1936" s="508" t="s">
        <v>2961</v>
      </c>
      <c r="I1936" s="508" t="s">
        <v>2961</v>
      </c>
      <c r="J1936" s="508" t="s">
        <v>2961</v>
      </c>
      <c r="K1936" s="508" t="s">
        <v>2961</v>
      </c>
      <c r="L1936" s="508" t="s">
        <v>2961</v>
      </c>
      <c r="M1936" s="508" t="s">
        <v>2961</v>
      </c>
      <c r="N1936" s="508" t="s">
        <v>2961</v>
      </c>
      <c r="O1936" s="508" t="s">
        <v>2961</v>
      </c>
      <c r="P1936" s="508" t="s">
        <v>2961</v>
      </c>
      <c r="Q1936" s="508" t="s">
        <v>2961</v>
      </c>
      <c r="R1936" s="508" t="s">
        <v>2961</v>
      </c>
      <c r="S1936" s="508" t="s">
        <v>2961</v>
      </c>
      <c r="T1936" s="508" t="s">
        <v>2961</v>
      </c>
      <c r="U1936" s="508" t="s">
        <v>2961</v>
      </c>
      <c r="V1936" s="508" t="s">
        <v>2961</v>
      </c>
      <c r="W1936" s="508" t="s">
        <v>2961</v>
      </c>
      <c r="X1936" s="508" t="s">
        <v>2961</v>
      </c>
      <c r="Y1936" s="508" t="s">
        <v>2961</v>
      </c>
      <c r="Z1936" s="508" t="s">
        <v>2961</v>
      </c>
      <c r="AA1936" s="508" t="s">
        <v>2961</v>
      </c>
      <c r="AB1936" s="508" t="s">
        <v>2961</v>
      </c>
      <c r="AC1936" s="508" t="s">
        <v>2961</v>
      </c>
      <c r="AD1936" s="508" t="s">
        <v>2961</v>
      </c>
      <c r="AE1936" s="508" t="s">
        <v>2961</v>
      </c>
      <c r="AF1936" s="508" t="s">
        <v>2961</v>
      </c>
      <c r="AG1936" s="508" t="s">
        <v>2961</v>
      </c>
      <c r="AH1936" s="508" t="s">
        <v>2961</v>
      </c>
      <c r="AI1936" s="508" t="s">
        <v>2961</v>
      </c>
      <c r="AJ1936" s="508" t="s">
        <v>2961</v>
      </c>
      <c r="AK1936" s="508" t="s">
        <v>2961</v>
      </c>
      <c r="AL1936" s="508" t="s">
        <v>2961</v>
      </c>
      <c r="AM1936" s="508" t="s">
        <v>2961</v>
      </c>
      <c r="AN1936" s="508" t="s">
        <v>2961</v>
      </c>
      <c r="AO1936" s="320"/>
    </row>
    <row r="1937" spans="2:41" ht="13.5" hidden="1" customHeight="1" outlineLevel="1" x14ac:dyDescent="0.3">
      <c r="B1937" s="760"/>
      <c r="C1937" s="320"/>
      <c r="D1937" s="744" t="s">
        <v>1277</v>
      </c>
      <c r="E1937" s="320"/>
      <c r="F1937" s="513" t="s">
        <v>4899</v>
      </c>
      <c r="G1937" s="508" t="s">
        <v>2961</v>
      </c>
      <c r="H1937" s="508" t="s">
        <v>2961</v>
      </c>
      <c r="I1937" s="508" t="s">
        <v>2961</v>
      </c>
      <c r="J1937" s="508" t="s">
        <v>2961</v>
      </c>
      <c r="K1937" s="508" t="s">
        <v>2961</v>
      </c>
      <c r="L1937" s="508" t="s">
        <v>2961</v>
      </c>
      <c r="M1937" s="508" t="s">
        <v>2961</v>
      </c>
      <c r="N1937" s="508" t="s">
        <v>2961</v>
      </c>
      <c r="O1937" s="508" t="s">
        <v>2961</v>
      </c>
      <c r="P1937" s="508" t="s">
        <v>2961</v>
      </c>
      <c r="Q1937" s="508" t="s">
        <v>2961</v>
      </c>
      <c r="R1937" s="508" t="s">
        <v>2961</v>
      </c>
      <c r="S1937" s="508" t="s">
        <v>2961</v>
      </c>
      <c r="T1937" s="508" t="s">
        <v>2961</v>
      </c>
      <c r="U1937" s="508" t="s">
        <v>2961</v>
      </c>
      <c r="V1937" s="508" t="s">
        <v>2961</v>
      </c>
      <c r="W1937" s="508" t="s">
        <v>2961</v>
      </c>
      <c r="X1937" s="508" t="s">
        <v>2961</v>
      </c>
      <c r="Y1937" s="508" t="s">
        <v>2961</v>
      </c>
      <c r="Z1937" s="508" t="s">
        <v>2961</v>
      </c>
      <c r="AA1937" s="508" t="s">
        <v>2961</v>
      </c>
      <c r="AB1937" s="508" t="s">
        <v>2961</v>
      </c>
      <c r="AC1937" s="508" t="s">
        <v>2961</v>
      </c>
      <c r="AD1937" s="508" t="s">
        <v>2961</v>
      </c>
      <c r="AE1937" s="508" t="s">
        <v>2961</v>
      </c>
      <c r="AF1937" s="508" t="s">
        <v>2961</v>
      </c>
      <c r="AG1937" s="508" t="s">
        <v>2961</v>
      </c>
      <c r="AH1937" s="508" t="s">
        <v>2961</v>
      </c>
      <c r="AI1937" s="508" t="s">
        <v>2961</v>
      </c>
      <c r="AJ1937" s="508" t="s">
        <v>2961</v>
      </c>
      <c r="AK1937" s="508" t="s">
        <v>2961</v>
      </c>
      <c r="AL1937" s="508" t="s">
        <v>2961</v>
      </c>
      <c r="AM1937" s="508" t="s">
        <v>2961</v>
      </c>
      <c r="AN1937" s="508" t="s">
        <v>2961</v>
      </c>
      <c r="AO1937" s="320"/>
    </row>
    <row r="1938" spans="2:41" ht="13.5" hidden="1" customHeight="1" outlineLevel="1" x14ac:dyDescent="0.3">
      <c r="B1938" s="760"/>
      <c r="C1938" s="320"/>
      <c r="D1938" s="751" t="s">
        <v>1278</v>
      </c>
      <c r="E1938" s="320"/>
      <c r="F1938" s="513" t="s">
        <v>4900</v>
      </c>
      <c r="G1938" s="508" t="s">
        <v>2961</v>
      </c>
      <c r="H1938" s="508" t="s">
        <v>2961</v>
      </c>
      <c r="I1938" s="508" t="s">
        <v>2961</v>
      </c>
      <c r="J1938" s="508" t="s">
        <v>2961</v>
      </c>
      <c r="K1938" s="508" t="s">
        <v>2961</v>
      </c>
      <c r="L1938" s="508" t="s">
        <v>2961</v>
      </c>
      <c r="M1938" s="508" t="s">
        <v>2961</v>
      </c>
      <c r="N1938" s="508" t="s">
        <v>2961</v>
      </c>
      <c r="O1938" s="508" t="s">
        <v>2961</v>
      </c>
      <c r="P1938" s="508" t="s">
        <v>2961</v>
      </c>
      <c r="Q1938" s="508" t="s">
        <v>2961</v>
      </c>
      <c r="R1938" s="508" t="s">
        <v>2961</v>
      </c>
      <c r="S1938" s="508" t="s">
        <v>2961</v>
      </c>
      <c r="T1938" s="508" t="s">
        <v>2961</v>
      </c>
      <c r="U1938" s="508" t="s">
        <v>2961</v>
      </c>
      <c r="V1938" s="508" t="s">
        <v>2961</v>
      </c>
      <c r="W1938" s="508" t="s">
        <v>2961</v>
      </c>
      <c r="X1938" s="508" t="s">
        <v>2961</v>
      </c>
      <c r="Y1938" s="508" t="s">
        <v>2961</v>
      </c>
      <c r="Z1938" s="508" t="s">
        <v>2961</v>
      </c>
      <c r="AA1938" s="508" t="s">
        <v>2961</v>
      </c>
      <c r="AB1938" s="508" t="s">
        <v>2961</v>
      </c>
      <c r="AC1938" s="508" t="s">
        <v>2961</v>
      </c>
      <c r="AD1938" s="508" t="s">
        <v>2961</v>
      </c>
      <c r="AE1938" s="508" t="s">
        <v>2961</v>
      </c>
      <c r="AF1938" s="508" t="s">
        <v>2961</v>
      </c>
      <c r="AG1938" s="508" t="s">
        <v>2961</v>
      </c>
      <c r="AH1938" s="508" t="s">
        <v>2961</v>
      </c>
      <c r="AI1938" s="508" t="s">
        <v>2961</v>
      </c>
      <c r="AJ1938" s="508" t="s">
        <v>2961</v>
      </c>
      <c r="AK1938" s="508" t="s">
        <v>2961</v>
      </c>
      <c r="AL1938" s="508" t="s">
        <v>2961</v>
      </c>
      <c r="AM1938" s="508" t="s">
        <v>2961</v>
      </c>
      <c r="AN1938" s="508" t="s">
        <v>2961</v>
      </c>
      <c r="AO1938" s="320"/>
    </row>
    <row r="1939" spans="2:41" ht="13.5" hidden="1" customHeight="1" outlineLevel="1" x14ac:dyDescent="0.3">
      <c r="B1939" s="760"/>
      <c r="C1939" s="320"/>
      <c r="D1939" s="751" t="s">
        <v>1279</v>
      </c>
      <c r="E1939" s="320"/>
      <c r="F1939" s="513" t="s">
        <v>4901</v>
      </c>
      <c r="G1939" s="508" t="s">
        <v>2961</v>
      </c>
      <c r="H1939" s="508" t="s">
        <v>2961</v>
      </c>
      <c r="I1939" s="508" t="s">
        <v>2961</v>
      </c>
      <c r="J1939" s="508" t="s">
        <v>2961</v>
      </c>
      <c r="K1939" s="508" t="s">
        <v>2961</v>
      </c>
      <c r="L1939" s="508" t="s">
        <v>2961</v>
      </c>
      <c r="M1939" s="508" t="s">
        <v>2961</v>
      </c>
      <c r="N1939" s="508" t="s">
        <v>2961</v>
      </c>
      <c r="O1939" s="508" t="s">
        <v>2961</v>
      </c>
      <c r="P1939" s="508" t="s">
        <v>2961</v>
      </c>
      <c r="Q1939" s="508" t="s">
        <v>2961</v>
      </c>
      <c r="R1939" s="508" t="s">
        <v>2961</v>
      </c>
      <c r="S1939" s="508" t="s">
        <v>2961</v>
      </c>
      <c r="T1939" s="508" t="s">
        <v>2961</v>
      </c>
      <c r="U1939" s="508" t="s">
        <v>2961</v>
      </c>
      <c r="V1939" s="508" t="s">
        <v>2961</v>
      </c>
      <c r="W1939" s="508" t="s">
        <v>2961</v>
      </c>
      <c r="X1939" s="508" t="s">
        <v>2961</v>
      </c>
      <c r="Y1939" s="508" t="s">
        <v>2961</v>
      </c>
      <c r="Z1939" s="508" t="s">
        <v>2961</v>
      </c>
      <c r="AA1939" s="508" t="s">
        <v>2961</v>
      </c>
      <c r="AB1939" s="508" t="s">
        <v>2961</v>
      </c>
      <c r="AC1939" s="508" t="s">
        <v>2961</v>
      </c>
      <c r="AD1939" s="508" t="s">
        <v>2961</v>
      </c>
      <c r="AE1939" s="508" t="s">
        <v>2961</v>
      </c>
      <c r="AF1939" s="508" t="s">
        <v>2961</v>
      </c>
      <c r="AG1939" s="508" t="s">
        <v>2961</v>
      </c>
      <c r="AH1939" s="508" t="s">
        <v>2961</v>
      </c>
      <c r="AI1939" s="508" t="s">
        <v>2961</v>
      </c>
      <c r="AJ1939" s="508" t="s">
        <v>2961</v>
      </c>
      <c r="AK1939" s="508" t="s">
        <v>2961</v>
      </c>
      <c r="AL1939" s="508" t="s">
        <v>2961</v>
      </c>
      <c r="AM1939" s="508" t="s">
        <v>2961</v>
      </c>
      <c r="AN1939" s="508" t="s">
        <v>2961</v>
      </c>
      <c r="AO1939" s="320"/>
    </row>
    <row r="1940" spans="2:41" ht="13.5" hidden="1" customHeight="1" outlineLevel="1" x14ac:dyDescent="0.3">
      <c r="B1940" s="760"/>
      <c r="C1940" s="320"/>
      <c r="D1940" s="751"/>
      <c r="E1940" s="320"/>
      <c r="F1940" s="513"/>
      <c r="G1940" s="508"/>
      <c r="H1940" s="508"/>
      <c r="I1940" s="508"/>
      <c r="J1940" s="508"/>
      <c r="K1940" s="508"/>
      <c r="L1940" s="508"/>
      <c r="M1940" s="508"/>
      <c r="N1940" s="508"/>
      <c r="O1940" s="508"/>
      <c r="P1940" s="508"/>
      <c r="Q1940" s="508"/>
      <c r="R1940" s="508"/>
      <c r="S1940" s="508"/>
      <c r="T1940" s="508"/>
      <c r="U1940" s="508"/>
      <c r="V1940" s="508"/>
      <c r="W1940" s="508"/>
      <c r="X1940" s="508"/>
      <c r="Y1940" s="508"/>
      <c r="Z1940" s="508"/>
      <c r="AA1940" s="508"/>
      <c r="AB1940" s="508"/>
      <c r="AC1940" s="508"/>
      <c r="AD1940" s="508"/>
      <c r="AE1940" s="508"/>
      <c r="AF1940" s="508"/>
      <c r="AG1940" s="508"/>
      <c r="AH1940" s="508"/>
      <c r="AI1940" s="508"/>
      <c r="AJ1940" s="508"/>
      <c r="AK1940" s="508"/>
      <c r="AL1940" s="508"/>
      <c r="AM1940" s="508"/>
      <c r="AN1940" s="508"/>
      <c r="AO1940" s="320"/>
    </row>
    <row r="1941" spans="2:41" ht="13.5" hidden="1" customHeight="1" outlineLevel="1" x14ac:dyDescent="0.3">
      <c r="B1941" s="760"/>
      <c r="C1941" s="320"/>
      <c r="D1941" s="751"/>
      <c r="E1941" s="320"/>
      <c r="F1941" s="513"/>
      <c r="G1941" s="508"/>
      <c r="H1941" s="508"/>
      <c r="I1941" s="508"/>
      <c r="J1941" s="508"/>
      <c r="K1941" s="508"/>
      <c r="L1941" s="508"/>
      <c r="M1941" s="508"/>
      <c r="N1941" s="508"/>
      <c r="O1941" s="508"/>
      <c r="P1941" s="508"/>
      <c r="Q1941" s="508"/>
      <c r="R1941" s="508"/>
      <c r="S1941" s="508"/>
      <c r="T1941" s="508"/>
      <c r="U1941" s="508"/>
      <c r="V1941" s="508"/>
      <c r="W1941" s="508"/>
      <c r="X1941" s="508"/>
      <c r="Y1941" s="508"/>
      <c r="Z1941" s="508"/>
      <c r="AA1941" s="508"/>
      <c r="AB1941" s="508"/>
      <c r="AC1941" s="508"/>
      <c r="AD1941" s="508"/>
      <c r="AE1941" s="508"/>
      <c r="AF1941" s="508"/>
      <c r="AG1941" s="508"/>
      <c r="AH1941" s="508"/>
      <c r="AI1941" s="508"/>
      <c r="AJ1941" s="508"/>
      <c r="AK1941" s="508"/>
      <c r="AL1941" s="508"/>
      <c r="AM1941" s="508"/>
      <c r="AN1941" s="508"/>
      <c r="AO1941" s="320"/>
    </row>
    <row r="1942" spans="2:41" ht="13.5" hidden="1" customHeight="1" outlineLevel="1" x14ac:dyDescent="0.3">
      <c r="B1942" s="760"/>
      <c r="C1942" s="320"/>
      <c r="D1942" s="750" t="s">
        <v>1280</v>
      </c>
      <c r="E1942" s="320"/>
      <c r="F1942" s="513" t="s">
        <v>4902</v>
      </c>
      <c r="G1942" s="508" t="s">
        <v>2961</v>
      </c>
      <c r="H1942" s="508" t="s">
        <v>2961</v>
      </c>
      <c r="I1942" s="508" t="s">
        <v>2961</v>
      </c>
      <c r="J1942" s="508" t="s">
        <v>2961</v>
      </c>
      <c r="K1942" s="508" t="s">
        <v>2961</v>
      </c>
      <c r="L1942" s="508" t="s">
        <v>2961</v>
      </c>
      <c r="M1942" s="508" t="s">
        <v>2961</v>
      </c>
      <c r="N1942" s="508" t="s">
        <v>2961</v>
      </c>
      <c r="O1942" s="508" t="s">
        <v>2961</v>
      </c>
      <c r="P1942" s="508" t="s">
        <v>2961</v>
      </c>
      <c r="Q1942" s="508" t="s">
        <v>2961</v>
      </c>
      <c r="R1942" s="508" t="s">
        <v>2961</v>
      </c>
      <c r="S1942" s="508" t="s">
        <v>2961</v>
      </c>
      <c r="T1942" s="508" t="s">
        <v>2961</v>
      </c>
      <c r="U1942" s="508" t="s">
        <v>2961</v>
      </c>
      <c r="V1942" s="508" t="s">
        <v>2961</v>
      </c>
      <c r="W1942" s="508" t="s">
        <v>2961</v>
      </c>
      <c r="X1942" s="508" t="s">
        <v>2961</v>
      </c>
      <c r="Y1942" s="508" t="s">
        <v>2961</v>
      </c>
      <c r="Z1942" s="508" t="s">
        <v>2961</v>
      </c>
      <c r="AA1942" s="508" t="s">
        <v>2961</v>
      </c>
      <c r="AB1942" s="508" t="s">
        <v>2961</v>
      </c>
      <c r="AC1942" s="508" t="s">
        <v>2961</v>
      </c>
      <c r="AD1942" s="508" t="s">
        <v>2961</v>
      </c>
      <c r="AE1942" s="508" t="s">
        <v>2961</v>
      </c>
      <c r="AF1942" s="508" t="s">
        <v>2961</v>
      </c>
      <c r="AG1942" s="508" t="s">
        <v>2961</v>
      </c>
      <c r="AH1942" s="508" t="s">
        <v>2961</v>
      </c>
      <c r="AI1942" s="508" t="s">
        <v>2961</v>
      </c>
      <c r="AJ1942" s="508" t="s">
        <v>2961</v>
      </c>
      <c r="AK1942" s="508" t="s">
        <v>2961</v>
      </c>
      <c r="AL1942" s="508" t="s">
        <v>2961</v>
      </c>
      <c r="AM1942" s="508" t="s">
        <v>2961</v>
      </c>
      <c r="AN1942" s="508" t="s">
        <v>2961</v>
      </c>
      <c r="AO1942" s="320"/>
    </row>
    <row r="1943" spans="2:41" ht="13.5" hidden="1" customHeight="1" outlineLevel="1" x14ac:dyDescent="0.3">
      <c r="B1943" s="760"/>
      <c r="C1943" s="320"/>
      <c r="D1943" s="744" t="s">
        <v>1281</v>
      </c>
      <c r="E1943" s="320"/>
      <c r="F1943" s="513" t="s">
        <v>4903</v>
      </c>
      <c r="G1943" s="508" t="s">
        <v>2961</v>
      </c>
      <c r="H1943" s="508" t="s">
        <v>2961</v>
      </c>
      <c r="I1943" s="508" t="s">
        <v>2961</v>
      </c>
      <c r="J1943" s="508" t="s">
        <v>2961</v>
      </c>
      <c r="K1943" s="508" t="s">
        <v>2961</v>
      </c>
      <c r="L1943" s="508" t="s">
        <v>2961</v>
      </c>
      <c r="M1943" s="508" t="s">
        <v>2961</v>
      </c>
      <c r="N1943" s="508" t="s">
        <v>2961</v>
      </c>
      <c r="O1943" s="508" t="s">
        <v>2961</v>
      </c>
      <c r="P1943" s="508" t="s">
        <v>2961</v>
      </c>
      <c r="Q1943" s="508" t="s">
        <v>2961</v>
      </c>
      <c r="R1943" s="508" t="s">
        <v>2961</v>
      </c>
      <c r="S1943" s="508" t="s">
        <v>2961</v>
      </c>
      <c r="T1943" s="508" t="s">
        <v>2961</v>
      </c>
      <c r="U1943" s="508" t="s">
        <v>2961</v>
      </c>
      <c r="V1943" s="508" t="s">
        <v>2961</v>
      </c>
      <c r="W1943" s="508" t="s">
        <v>2961</v>
      </c>
      <c r="X1943" s="508" t="s">
        <v>2961</v>
      </c>
      <c r="Y1943" s="508" t="s">
        <v>2961</v>
      </c>
      <c r="Z1943" s="508" t="s">
        <v>2961</v>
      </c>
      <c r="AA1943" s="508" t="s">
        <v>2961</v>
      </c>
      <c r="AB1943" s="508" t="s">
        <v>2961</v>
      </c>
      <c r="AC1943" s="508" t="s">
        <v>2961</v>
      </c>
      <c r="AD1943" s="508" t="s">
        <v>2961</v>
      </c>
      <c r="AE1943" s="508" t="s">
        <v>2961</v>
      </c>
      <c r="AF1943" s="508" t="s">
        <v>2961</v>
      </c>
      <c r="AG1943" s="508" t="s">
        <v>2961</v>
      </c>
      <c r="AH1943" s="508" t="s">
        <v>2961</v>
      </c>
      <c r="AI1943" s="508" t="s">
        <v>2961</v>
      </c>
      <c r="AJ1943" s="508" t="s">
        <v>2961</v>
      </c>
      <c r="AK1943" s="508" t="s">
        <v>2961</v>
      </c>
      <c r="AL1943" s="508" t="s">
        <v>2961</v>
      </c>
      <c r="AM1943" s="508" t="s">
        <v>2961</v>
      </c>
      <c r="AN1943" s="508" t="s">
        <v>2961</v>
      </c>
      <c r="AO1943" s="320"/>
    </row>
    <row r="1944" spans="2:41" ht="13.5" hidden="1" customHeight="1" outlineLevel="1" x14ac:dyDescent="0.3">
      <c r="B1944" s="760"/>
      <c r="C1944" s="320"/>
      <c r="D1944" s="751" t="s">
        <v>1282</v>
      </c>
      <c r="E1944" s="320"/>
      <c r="F1944" s="513" t="s">
        <v>4904</v>
      </c>
      <c r="G1944" s="508" t="s">
        <v>2961</v>
      </c>
      <c r="H1944" s="508" t="s">
        <v>2961</v>
      </c>
      <c r="I1944" s="508" t="s">
        <v>2961</v>
      </c>
      <c r="J1944" s="508" t="s">
        <v>2961</v>
      </c>
      <c r="K1944" s="508" t="s">
        <v>2961</v>
      </c>
      <c r="L1944" s="508" t="s">
        <v>2961</v>
      </c>
      <c r="M1944" s="508" t="s">
        <v>2961</v>
      </c>
      <c r="N1944" s="508" t="s">
        <v>2961</v>
      </c>
      <c r="O1944" s="508" t="s">
        <v>2961</v>
      </c>
      <c r="P1944" s="508" t="s">
        <v>2961</v>
      </c>
      <c r="Q1944" s="508" t="s">
        <v>2961</v>
      </c>
      <c r="R1944" s="508" t="s">
        <v>2961</v>
      </c>
      <c r="S1944" s="508" t="s">
        <v>2961</v>
      </c>
      <c r="T1944" s="508" t="s">
        <v>2961</v>
      </c>
      <c r="U1944" s="508" t="s">
        <v>2961</v>
      </c>
      <c r="V1944" s="508" t="s">
        <v>2961</v>
      </c>
      <c r="W1944" s="508" t="s">
        <v>2961</v>
      </c>
      <c r="X1944" s="508" t="s">
        <v>2961</v>
      </c>
      <c r="Y1944" s="508" t="s">
        <v>2961</v>
      </c>
      <c r="Z1944" s="508" t="s">
        <v>2961</v>
      </c>
      <c r="AA1944" s="508" t="s">
        <v>2961</v>
      </c>
      <c r="AB1944" s="508" t="s">
        <v>2961</v>
      </c>
      <c r="AC1944" s="508" t="s">
        <v>2961</v>
      </c>
      <c r="AD1944" s="508" t="s">
        <v>2961</v>
      </c>
      <c r="AE1944" s="508" t="s">
        <v>2961</v>
      </c>
      <c r="AF1944" s="508" t="s">
        <v>2961</v>
      </c>
      <c r="AG1944" s="508" t="s">
        <v>2961</v>
      </c>
      <c r="AH1944" s="508" t="s">
        <v>2961</v>
      </c>
      <c r="AI1944" s="508" t="s">
        <v>2961</v>
      </c>
      <c r="AJ1944" s="508" t="s">
        <v>2961</v>
      </c>
      <c r="AK1944" s="508" t="s">
        <v>2961</v>
      </c>
      <c r="AL1944" s="508" t="s">
        <v>2961</v>
      </c>
      <c r="AM1944" s="508" t="s">
        <v>2961</v>
      </c>
      <c r="AN1944" s="508" t="s">
        <v>2961</v>
      </c>
      <c r="AO1944" s="320"/>
    </row>
    <row r="1945" spans="2:41" ht="13.5" hidden="1" customHeight="1" outlineLevel="1" x14ac:dyDescent="0.3">
      <c r="B1945" s="760"/>
      <c r="C1945" s="320"/>
      <c r="D1945" s="751" t="s">
        <v>1283</v>
      </c>
      <c r="E1945" s="320"/>
      <c r="F1945" s="513" t="s">
        <v>4905</v>
      </c>
      <c r="G1945" s="508" t="s">
        <v>2961</v>
      </c>
      <c r="H1945" s="508" t="s">
        <v>2961</v>
      </c>
      <c r="I1945" s="508" t="s">
        <v>2961</v>
      </c>
      <c r="J1945" s="508" t="s">
        <v>2961</v>
      </c>
      <c r="K1945" s="508" t="s">
        <v>2961</v>
      </c>
      <c r="L1945" s="508" t="s">
        <v>2961</v>
      </c>
      <c r="M1945" s="508" t="s">
        <v>2961</v>
      </c>
      <c r="N1945" s="508" t="s">
        <v>2961</v>
      </c>
      <c r="O1945" s="508" t="s">
        <v>2961</v>
      </c>
      <c r="P1945" s="508" t="s">
        <v>2961</v>
      </c>
      <c r="Q1945" s="508" t="s">
        <v>2961</v>
      </c>
      <c r="R1945" s="508" t="s">
        <v>2961</v>
      </c>
      <c r="S1945" s="508" t="s">
        <v>2961</v>
      </c>
      <c r="T1945" s="508" t="s">
        <v>2961</v>
      </c>
      <c r="U1945" s="508" t="s">
        <v>2961</v>
      </c>
      <c r="V1945" s="508" t="s">
        <v>2961</v>
      </c>
      <c r="W1945" s="508" t="s">
        <v>2961</v>
      </c>
      <c r="X1945" s="508" t="s">
        <v>2961</v>
      </c>
      <c r="Y1945" s="508" t="s">
        <v>2961</v>
      </c>
      <c r="Z1945" s="508" t="s">
        <v>2961</v>
      </c>
      <c r="AA1945" s="508" t="s">
        <v>2961</v>
      </c>
      <c r="AB1945" s="508" t="s">
        <v>2961</v>
      </c>
      <c r="AC1945" s="508" t="s">
        <v>2961</v>
      </c>
      <c r="AD1945" s="508" t="s">
        <v>2961</v>
      </c>
      <c r="AE1945" s="508" t="s">
        <v>2961</v>
      </c>
      <c r="AF1945" s="508" t="s">
        <v>2961</v>
      </c>
      <c r="AG1945" s="508" t="s">
        <v>2961</v>
      </c>
      <c r="AH1945" s="508" t="s">
        <v>2961</v>
      </c>
      <c r="AI1945" s="508" t="s">
        <v>2961</v>
      </c>
      <c r="AJ1945" s="508" t="s">
        <v>2961</v>
      </c>
      <c r="AK1945" s="508" t="s">
        <v>2961</v>
      </c>
      <c r="AL1945" s="508" t="s">
        <v>2961</v>
      </c>
      <c r="AM1945" s="508" t="s">
        <v>2961</v>
      </c>
      <c r="AN1945" s="508" t="s">
        <v>2961</v>
      </c>
      <c r="AO1945" s="320"/>
    </row>
    <row r="1946" spans="2:41" ht="13.5" hidden="1" customHeight="1" outlineLevel="1" x14ac:dyDescent="0.3">
      <c r="B1946" s="760"/>
      <c r="C1946" s="320"/>
      <c r="D1946" s="751" t="s">
        <v>1284</v>
      </c>
      <c r="E1946" s="320"/>
      <c r="F1946" s="513" t="s">
        <v>4906</v>
      </c>
      <c r="G1946" s="508" t="s">
        <v>2961</v>
      </c>
      <c r="H1946" s="508" t="s">
        <v>2961</v>
      </c>
      <c r="I1946" s="508" t="s">
        <v>2961</v>
      </c>
      <c r="J1946" s="508" t="s">
        <v>2961</v>
      </c>
      <c r="K1946" s="508" t="s">
        <v>2961</v>
      </c>
      <c r="L1946" s="508" t="s">
        <v>2961</v>
      </c>
      <c r="M1946" s="508" t="s">
        <v>2961</v>
      </c>
      <c r="N1946" s="508" t="s">
        <v>2961</v>
      </c>
      <c r="O1946" s="508" t="s">
        <v>2961</v>
      </c>
      <c r="P1946" s="508" t="s">
        <v>2961</v>
      </c>
      <c r="Q1946" s="508" t="s">
        <v>2961</v>
      </c>
      <c r="R1946" s="508" t="s">
        <v>2961</v>
      </c>
      <c r="S1946" s="508" t="s">
        <v>2961</v>
      </c>
      <c r="T1946" s="508" t="s">
        <v>2961</v>
      </c>
      <c r="U1946" s="508" t="s">
        <v>2961</v>
      </c>
      <c r="V1946" s="508" t="s">
        <v>2961</v>
      </c>
      <c r="W1946" s="508" t="s">
        <v>2961</v>
      </c>
      <c r="X1946" s="508" t="s">
        <v>2961</v>
      </c>
      <c r="Y1946" s="508" t="s">
        <v>2961</v>
      </c>
      <c r="Z1946" s="508" t="s">
        <v>2961</v>
      </c>
      <c r="AA1946" s="508" t="s">
        <v>2961</v>
      </c>
      <c r="AB1946" s="508" t="s">
        <v>2961</v>
      </c>
      <c r="AC1946" s="508" t="s">
        <v>2961</v>
      </c>
      <c r="AD1946" s="508" t="s">
        <v>2961</v>
      </c>
      <c r="AE1946" s="508" t="s">
        <v>2961</v>
      </c>
      <c r="AF1946" s="508" t="s">
        <v>2961</v>
      </c>
      <c r="AG1946" s="508" t="s">
        <v>2961</v>
      </c>
      <c r="AH1946" s="508" t="s">
        <v>2961</v>
      </c>
      <c r="AI1946" s="508" t="s">
        <v>2961</v>
      </c>
      <c r="AJ1946" s="508" t="s">
        <v>2961</v>
      </c>
      <c r="AK1946" s="508" t="s">
        <v>2961</v>
      </c>
      <c r="AL1946" s="508" t="s">
        <v>2961</v>
      </c>
      <c r="AM1946" s="508" t="s">
        <v>2961</v>
      </c>
      <c r="AN1946" s="508" t="s">
        <v>2961</v>
      </c>
      <c r="AO1946" s="320"/>
    </row>
    <row r="1947" spans="2:41" ht="13.5" hidden="1" customHeight="1" outlineLevel="1" x14ac:dyDescent="0.3">
      <c r="B1947" s="760"/>
      <c r="C1947" s="320"/>
      <c r="D1947" s="751" t="s">
        <v>1318</v>
      </c>
      <c r="E1947" s="320"/>
      <c r="F1947" s="513" t="s">
        <v>4907</v>
      </c>
      <c r="G1947" s="508" t="s">
        <v>2961</v>
      </c>
      <c r="H1947" s="508" t="s">
        <v>2961</v>
      </c>
      <c r="I1947" s="508" t="s">
        <v>2961</v>
      </c>
      <c r="J1947" s="508" t="s">
        <v>2961</v>
      </c>
      <c r="K1947" s="508" t="s">
        <v>2961</v>
      </c>
      <c r="L1947" s="508" t="s">
        <v>2961</v>
      </c>
      <c r="M1947" s="508" t="s">
        <v>2961</v>
      </c>
      <c r="N1947" s="508" t="s">
        <v>2961</v>
      </c>
      <c r="O1947" s="508" t="s">
        <v>2961</v>
      </c>
      <c r="P1947" s="508" t="s">
        <v>2961</v>
      </c>
      <c r="Q1947" s="508" t="s">
        <v>2961</v>
      </c>
      <c r="R1947" s="508" t="s">
        <v>2961</v>
      </c>
      <c r="S1947" s="508" t="s">
        <v>2961</v>
      </c>
      <c r="T1947" s="508" t="s">
        <v>2961</v>
      </c>
      <c r="U1947" s="508" t="s">
        <v>2961</v>
      </c>
      <c r="V1947" s="508" t="s">
        <v>2961</v>
      </c>
      <c r="W1947" s="508" t="s">
        <v>2961</v>
      </c>
      <c r="X1947" s="508" t="s">
        <v>2961</v>
      </c>
      <c r="Y1947" s="508" t="s">
        <v>2961</v>
      </c>
      <c r="Z1947" s="508" t="s">
        <v>2961</v>
      </c>
      <c r="AA1947" s="508" t="s">
        <v>2961</v>
      </c>
      <c r="AB1947" s="508" t="s">
        <v>2961</v>
      </c>
      <c r="AC1947" s="508" t="s">
        <v>2961</v>
      </c>
      <c r="AD1947" s="508" t="s">
        <v>2961</v>
      </c>
      <c r="AE1947" s="508" t="s">
        <v>2961</v>
      </c>
      <c r="AF1947" s="508" t="s">
        <v>2961</v>
      </c>
      <c r="AG1947" s="508" t="s">
        <v>2961</v>
      </c>
      <c r="AH1947" s="508" t="s">
        <v>2961</v>
      </c>
      <c r="AI1947" s="508" t="s">
        <v>2961</v>
      </c>
      <c r="AJ1947" s="508" t="s">
        <v>2961</v>
      </c>
      <c r="AK1947" s="508" t="s">
        <v>2961</v>
      </c>
      <c r="AL1947" s="508" t="s">
        <v>2961</v>
      </c>
      <c r="AM1947" s="508" t="s">
        <v>2961</v>
      </c>
      <c r="AN1947" s="508" t="s">
        <v>2961</v>
      </c>
      <c r="AO1947" s="320"/>
    </row>
    <row r="1948" spans="2:41" ht="13.5" hidden="1" customHeight="1" outlineLevel="1" x14ac:dyDescent="0.3">
      <c r="B1948" s="760"/>
      <c r="C1948" s="320"/>
      <c r="D1948" s="751" t="s">
        <v>1319</v>
      </c>
      <c r="E1948" s="320"/>
      <c r="F1948" s="513" t="s">
        <v>4908</v>
      </c>
      <c r="G1948" s="508" t="s">
        <v>2961</v>
      </c>
      <c r="H1948" s="508" t="s">
        <v>2961</v>
      </c>
      <c r="I1948" s="508" t="s">
        <v>2961</v>
      </c>
      <c r="J1948" s="508" t="s">
        <v>2961</v>
      </c>
      <c r="K1948" s="508" t="s">
        <v>2961</v>
      </c>
      <c r="L1948" s="508" t="s">
        <v>2961</v>
      </c>
      <c r="M1948" s="508" t="s">
        <v>2961</v>
      </c>
      <c r="N1948" s="508" t="s">
        <v>2961</v>
      </c>
      <c r="O1948" s="508" t="s">
        <v>2961</v>
      </c>
      <c r="P1948" s="508" t="s">
        <v>2961</v>
      </c>
      <c r="Q1948" s="508" t="s">
        <v>2961</v>
      </c>
      <c r="R1948" s="508" t="s">
        <v>2961</v>
      </c>
      <c r="S1948" s="508" t="s">
        <v>2961</v>
      </c>
      <c r="T1948" s="508" t="s">
        <v>2961</v>
      </c>
      <c r="U1948" s="508" t="s">
        <v>2961</v>
      </c>
      <c r="V1948" s="508" t="s">
        <v>2961</v>
      </c>
      <c r="W1948" s="508" t="s">
        <v>2961</v>
      </c>
      <c r="X1948" s="508" t="s">
        <v>2961</v>
      </c>
      <c r="Y1948" s="508" t="s">
        <v>2961</v>
      </c>
      <c r="Z1948" s="508" t="s">
        <v>2961</v>
      </c>
      <c r="AA1948" s="508" t="s">
        <v>2961</v>
      </c>
      <c r="AB1948" s="508" t="s">
        <v>2961</v>
      </c>
      <c r="AC1948" s="508" t="s">
        <v>2961</v>
      </c>
      <c r="AD1948" s="508" t="s">
        <v>2961</v>
      </c>
      <c r="AE1948" s="508" t="s">
        <v>2961</v>
      </c>
      <c r="AF1948" s="508" t="s">
        <v>2961</v>
      </c>
      <c r="AG1948" s="508" t="s">
        <v>2961</v>
      </c>
      <c r="AH1948" s="508" t="s">
        <v>2961</v>
      </c>
      <c r="AI1948" s="508" t="s">
        <v>2961</v>
      </c>
      <c r="AJ1948" s="508" t="s">
        <v>2961</v>
      </c>
      <c r="AK1948" s="508" t="s">
        <v>2961</v>
      </c>
      <c r="AL1948" s="508" t="s">
        <v>2961</v>
      </c>
      <c r="AM1948" s="508" t="s">
        <v>2961</v>
      </c>
      <c r="AN1948" s="508" t="s">
        <v>2961</v>
      </c>
      <c r="AO1948" s="320"/>
    </row>
    <row r="1949" spans="2:41" ht="13.5" hidden="1" customHeight="1" outlineLevel="1" x14ac:dyDescent="0.3">
      <c r="B1949" s="760"/>
      <c r="C1949" s="320"/>
      <c r="D1949" s="751" t="s">
        <v>1285</v>
      </c>
      <c r="E1949" s="320"/>
      <c r="F1949" s="513" t="s">
        <v>4909</v>
      </c>
      <c r="G1949" s="508" t="s">
        <v>2961</v>
      </c>
      <c r="H1949" s="508" t="s">
        <v>2961</v>
      </c>
      <c r="I1949" s="508" t="s">
        <v>2961</v>
      </c>
      <c r="J1949" s="508" t="s">
        <v>2961</v>
      </c>
      <c r="K1949" s="508" t="s">
        <v>2961</v>
      </c>
      <c r="L1949" s="508" t="s">
        <v>2961</v>
      </c>
      <c r="M1949" s="508" t="s">
        <v>2961</v>
      </c>
      <c r="N1949" s="508" t="s">
        <v>2961</v>
      </c>
      <c r="O1949" s="508" t="s">
        <v>2961</v>
      </c>
      <c r="P1949" s="508" t="s">
        <v>2961</v>
      </c>
      <c r="Q1949" s="508" t="s">
        <v>2961</v>
      </c>
      <c r="R1949" s="508" t="s">
        <v>2961</v>
      </c>
      <c r="S1949" s="508" t="s">
        <v>2961</v>
      </c>
      <c r="T1949" s="508" t="s">
        <v>2961</v>
      </c>
      <c r="U1949" s="508" t="s">
        <v>2961</v>
      </c>
      <c r="V1949" s="508" t="s">
        <v>2961</v>
      </c>
      <c r="W1949" s="508" t="s">
        <v>2961</v>
      </c>
      <c r="X1949" s="508" t="s">
        <v>2961</v>
      </c>
      <c r="Y1949" s="508" t="s">
        <v>2961</v>
      </c>
      <c r="Z1949" s="508" t="s">
        <v>2961</v>
      </c>
      <c r="AA1949" s="508" t="s">
        <v>2961</v>
      </c>
      <c r="AB1949" s="508" t="s">
        <v>2961</v>
      </c>
      <c r="AC1949" s="508" t="s">
        <v>2961</v>
      </c>
      <c r="AD1949" s="508" t="s">
        <v>2961</v>
      </c>
      <c r="AE1949" s="508" t="s">
        <v>2961</v>
      </c>
      <c r="AF1949" s="508" t="s">
        <v>2961</v>
      </c>
      <c r="AG1949" s="508" t="s">
        <v>2961</v>
      </c>
      <c r="AH1949" s="508" t="s">
        <v>2961</v>
      </c>
      <c r="AI1949" s="508" t="s">
        <v>2961</v>
      </c>
      <c r="AJ1949" s="508" t="s">
        <v>2961</v>
      </c>
      <c r="AK1949" s="508" t="s">
        <v>2961</v>
      </c>
      <c r="AL1949" s="508" t="s">
        <v>2961</v>
      </c>
      <c r="AM1949" s="508" t="s">
        <v>2961</v>
      </c>
      <c r="AN1949" s="508" t="s">
        <v>2961</v>
      </c>
      <c r="AO1949" s="320"/>
    </row>
    <row r="1950" spans="2:41" ht="13.5" hidden="1" customHeight="1" outlineLevel="1" x14ac:dyDescent="0.3">
      <c r="B1950" s="760"/>
      <c r="C1950" s="320"/>
      <c r="D1950" s="751" t="s">
        <v>1320</v>
      </c>
      <c r="E1950" s="320"/>
      <c r="F1950" s="513" t="s">
        <v>4910</v>
      </c>
      <c r="G1950" s="508" t="s">
        <v>2961</v>
      </c>
      <c r="H1950" s="508" t="s">
        <v>2961</v>
      </c>
      <c r="I1950" s="508" t="s">
        <v>2961</v>
      </c>
      <c r="J1950" s="508" t="s">
        <v>2961</v>
      </c>
      <c r="K1950" s="508" t="s">
        <v>2961</v>
      </c>
      <c r="L1950" s="508" t="s">
        <v>2961</v>
      </c>
      <c r="M1950" s="508" t="s">
        <v>2961</v>
      </c>
      <c r="N1950" s="508" t="s">
        <v>2961</v>
      </c>
      <c r="O1950" s="508" t="s">
        <v>2961</v>
      </c>
      <c r="P1950" s="508" t="s">
        <v>2961</v>
      </c>
      <c r="Q1950" s="508" t="s">
        <v>2961</v>
      </c>
      <c r="R1950" s="508" t="s">
        <v>2961</v>
      </c>
      <c r="S1950" s="508" t="s">
        <v>2961</v>
      </c>
      <c r="T1950" s="508" t="s">
        <v>2961</v>
      </c>
      <c r="U1950" s="508" t="s">
        <v>2961</v>
      </c>
      <c r="V1950" s="508" t="s">
        <v>2961</v>
      </c>
      <c r="W1950" s="508" t="s">
        <v>2961</v>
      </c>
      <c r="X1950" s="508" t="s">
        <v>2961</v>
      </c>
      <c r="Y1950" s="508" t="s">
        <v>2961</v>
      </c>
      <c r="Z1950" s="508" t="s">
        <v>2961</v>
      </c>
      <c r="AA1950" s="508" t="s">
        <v>2961</v>
      </c>
      <c r="AB1950" s="508" t="s">
        <v>2961</v>
      </c>
      <c r="AC1950" s="508" t="s">
        <v>2961</v>
      </c>
      <c r="AD1950" s="508" t="s">
        <v>2961</v>
      </c>
      <c r="AE1950" s="508" t="s">
        <v>2961</v>
      </c>
      <c r="AF1950" s="508" t="s">
        <v>2961</v>
      </c>
      <c r="AG1950" s="508" t="s">
        <v>2961</v>
      </c>
      <c r="AH1950" s="508" t="s">
        <v>2961</v>
      </c>
      <c r="AI1950" s="508" t="s">
        <v>2961</v>
      </c>
      <c r="AJ1950" s="508" t="s">
        <v>2961</v>
      </c>
      <c r="AK1950" s="508" t="s">
        <v>2961</v>
      </c>
      <c r="AL1950" s="508" t="s">
        <v>2961</v>
      </c>
      <c r="AM1950" s="508" t="s">
        <v>2961</v>
      </c>
      <c r="AN1950" s="508" t="s">
        <v>2961</v>
      </c>
      <c r="AO1950" s="320"/>
    </row>
    <row r="1951" spans="2:41" ht="13.5" hidden="1" customHeight="1" outlineLevel="1" x14ac:dyDescent="0.3">
      <c r="B1951" s="760"/>
      <c r="C1951" s="320"/>
      <c r="D1951" s="751" t="s">
        <v>426</v>
      </c>
      <c r="E1951" s="320"/>
      <c r="F1951" s="513" t="s">
        <v>4911</v>
      </c>
      <c r="G1951" s="508" t="s">
        <v>2961</v>
      </c>
      <c r="H1951" s="508" t="s">
        <v>2961</v>
      </c>
      <c r="I1951" s="508" t="s">
        <v>2961</v>
      </c>
      <c r="J1951" s="508" t="s">
        <v>2961</v>
      </c>
      <c r="K1951" s="508" t="s">
        <v>2961</v>
      </c>
      <c r="L1951" s="508" t="s">
        <v>2961</v>
      </c>
      <c r="M1951" s="508" t="s">
        <v>2961</v>
      </c>
      <c r="N1951" s="508" t="s">
        <v>2961</v>
      </c>
      <c r="O1951" s="508" t="s">
        <v>2961</v>
      </c>
      <c r="P1951" s="508" t="s">
        <v>2961</v>
      </c>
      <c r="Q1951" s="508" t="s">
        <v>2961</v>
      </c>
      <c r="R1951" s="508" t="s">
        <v>2961</v>
      </c>
      <c r="S1951" s="508" t="s">
        <v>2961</v>
      </c>
      <c r="T1951" s="508" t="s">
        <v>2961</v>
      </c>
      <c r="U1951" s="508" t="s">
        <v>2961</v>
      </c>
      <c r="V1951" s="508" t="s">
        <v>2961</v>
      </c>
      <c r="W1951" s="508" t="s">
        <v>2961</v>
      </c>
      <c r="X1951" s="508" t="s">
        <v>2961</v>
      </c>
      <c r="Y1951" s="508" t="s">
        <v>2961</v>
      </c>
      <c r="Z1951" s="508" t="s">
        <v>2961</v>
      </c>
      <c r="AA1951" s="508" t="s">
        <v>2961</v>
      </c>
      <c r="AB1951" s="508" t="s">
        <v>2961</v>
      </c>
      <c r="AC1951" s="508" t="s">
        <v>2961</v>
      </c>
      <c r="AD1951" s="508" t="s">
        <v>2961</v>
      </c>
      <c r="AE1951" s="508" t="s">
        <v>2961</v>
      </c>
      <c r="AF1951" s="508" t="s">
        <v>2961</v>
      </c>
      <c r="AG1951" s="508" t="s">
        <v>2961</v>
      </c>
      <c r="AH1951" s="508" t="s">
        <v>2961</v>
      </c>
      <c r="AI1951" s="508" t="s">
        <v>2961</v>
      </c>
      <c r="AJ1951" s="508" t="s">
        <v>2961</v>
      </c>
      <c r="AK1951" s="508" t="s">
        <v>2961</v>
      </c>
      <c r="AL1951" s="508" t="s">
        <v>2961</v>
      </c>
      <c r="AM1951" s="508" t="s">
        <v>2961</v>
      </c>
      <c r="AN1951" s="508" t="s">
        <v>2961</v>
      </c>
      <c r="AO1951" s="320"/>
    </row>
    <row r="1952" spans="2:41" ht="13.5" hidden="1" customHeight="1" outlineLevel="1" x14ac:dyDescent="0.3">
      <c r="B1952" s="760"/>
      <c r="C1952" s="320"/>
      <c r="D1952" s="751" t="s">
        <v>1321</v>
      </c>
      <c r="E1952" s="320"/>
      <c r="F1952" s="513" t="s">
        <v>4912</v>
      </c>
      <c r="G1952" s="508" t="s">
        <v>2961</v>
      </c>
      <c r="H1952" s="508" t="s">
        <v>2961</v>
      </c>
      <c r="I1952" s="508" t="s">
        <v>2961</v>
      </c>
      <c r="J1952" s="508" t="s">
        <v>2961</v>
      </c>
      <c r="K1952" s="508" t="s">
        <v>2961</v>
      </c>
      <c r="L1952" s="508" t="s">
        <v>2961</v>
      </c>
      <c r="M1952" s="508" t="s">
        <v>2961</v>
      </c>
      <c r="N1952" s="508" t="s">
        <v>2961</v>
      </c>
      <c r="O1952" s="508" t="s">
        <v>2961</v>
      </c>
      <c r="P1952" s="508" t="s">
        <v>2961</v>
      </c>
      <c r="Q1952" s="508" t="s">
        <v>2961</v>
      </c>
      <c r="R1952" s="508" t="s">
        <v>2961</v>
      </c>
      <c r="S1952" s="508" t="s">
        <v>2961</v>
      </c>
      <c r="T1952" s="508" t="s">
        <v>2961</v>
      </c>
      <c r="U1952" s="508" t="s">
        <v>2961</v>
      </c>
      <c r="V1952" s="508" t="s">
        <v>2961</v>
      </c>
      <c r="W1952" s="508" t="s">
        <v>2961</v>
      </c>
      <c r="X1952" s="508" t="s">
        <v>2961</v>
      </c>
      <c r="Y1952" s="508" t="s">
        <v>2961</v>
      </c>
      <c r="Z1952" s="508" t="s">
        <v>2961</v>
      </c>
      <c r="AA1952" s="508" t="s">
        <v>2961</v>
      </c>
      <c r="AB1952" s="508" t="s">
        <v>2961</v>
      </c>
      <c r="AC1952" s="508" t="s">
        <v>2961</v>
      </c>
      <c r="AD1952" s="508" t="s">
        <v>2961</v>
      </c>
      <c r="AE1952" s="508" t="s">
        <v>2961</v>
      </c>
      <c r="AF1952" s="508" t="s">
        <v>2961</v>
      </c>
      <c r="AG1952" s="508" t="s">
        <v>2961</v>
      </c>
      <c r="AH1952" s="508" t="s">
        <v>2961</v>
      </c>
      <c r="AI1952" s="508" t="s">
        <v>2961</v>
      </c>
      <c r="AJ1952" s="508" t="s">
        <v>2961</v>
      </c>
      <c r="AK1952" s="508" t="s">
        <v>2961</v>
      </c>
      <c r="AL1952" s="508" t="s">
        <v>2961</v>
      </c>
      <c r="AM1952" s="508" t="s">
        <v>2961</v>
      </c>
      <c r="AN1952" s="508" t="s">
        <v>2961</v>
      </c>
      <c r="AO1952" s="320"/>
    </row>
    <row r="1953" spans="2:41" ht="13.5" hidden="1" customHeight="1" outlineLevel="1" x14ac:dyDescent="0.3">
      <c r="B1953" s="760"/>
      <c r="C1953" s="320"/>
      <c r="D1953" s="751" t="s">
        <v>1288</v>
      </c>
      <c r="E1953" s="320"/>
      <c r="F1953" s="513" t="s">
        <v>4913</v>
      </c>
      <c r="G1953" s="508" t="s">
        <v>2961</v>
      </c>
      <c r="H1953" s="508" t="s">
        <v>2961</v>
      </c>
      <c r="I1953" s="508" t="s">
        <v>2961</v>
      </c>
      <c r="J1953" s="508" t="s">
        <v>2961</v>
      </c>
      <c r="K1953" s="508" t="s">
        <v>2961</v>
      </c>
      <c r="L1953" s="508" t="s">
        <v>2961</v>
      </c>
      <c r="M1953" s="508" t="s">
        <v>2961</v>
      </c>
      <c r="N1953" s="508" t="s">
        <v>2961</v>
      </c>
      <c r="O1953" s="508" t="s">
        <v>2961</v>
      </c>
      <c r="P1953" s="508" t="s">
        <v>2961</v>
      </c>
      <c r="Q1953" s="508" t="s">
        <v>2961</v>
      </c>
      <c r="R1953" s="508" t="s">
        <v>2961</v>
      </c>
      <c r="S1953" s="508" t="s">
        <v>2961</v>
      </c>
      <c r="T1953" s="508" t="s">
        <v>2961</v>
      </c>
      <c r="U1953" s="508" t="s">
        <v>2961</v>
      </c>
      <c r="V1953" s="508" t="s">
        <v>2961</v>
      </c>
      <c r="W1953" s="508" t="s">
        <v>2961</v>
      </c>
      <c r="X1953" s="508" t="s">
        <v>2961</v>
      </c>
      <c r="Y1953" s="508" t="s">
        <v>2961</v>
      </c>
      <c r="Z1953" s="508" t="s">
        <v>2961</v>
      </c>
      <c r="AA1953" s="508" t="s">
        <v>2961</v>
      </c>
      <c r="AB1953" s="508" t="s">
        <v>2961</v>
      </c>
      <c r="AC1953" s="508" t="s">
        <v>2961</v>
      </c>
      <c r="AD1953" s="508" t="s">
        <v>2961</v>
      </c>
      <c r="AE1953" s="508" t="s">
        <v>2961</v>
      </c>
      <c r="AF1953" s="508" t="s">
        <v>2961</v>
      </c>
      <c r="AG1953" s="508" t="s">
        <v>2961</v>
      </c>
      <c r="AH1953" s="508" t="s">
        <v>2961</v>
      </c>
      <c r="AI1953" s="508" t="s">
        <v>2961</v>
      </c>
      <c r="AJ1953" s="508" t="s">
        <v>2961</v>
      </c>
      <c r="AK1953" s="508" t="s">
        <v>2961</v>
      </c>
      <c r="AL1953" s="508" t="s">
        <v>2961</v>
      </c>
      <c r="AM1953" s="508" t="s">
        <v>2961</v>
      </c>
      <c r="AN1953" s="508" t="s">
        <v>2961</v>
      </c>
      <c r="AO1953" s="320"/>
    </row>
    <row r="1954" spans="2:41" ht="13.5" hidden="1" customHeight="1" outlineLevel="1" x14ac:dyDescent="0.3">
      <c r="B1954" s="760"/>
      <c r="C1954" s="320"/>
      <c r="D1954" s="751" t="s">
        <v>1322</v>
      </c>
      <c r="E1954" s="320"/>
      <c r="F1954" s="513" t="s">
        <v>4914</v>
      </c>
      <c r="G1954" s="508" t="s">
        <v>2961</v>
      </c>
      <c r="H1954" s="508" t="s">
        <v>2961</v>
      </c>
      <c r="I1954" s="508" t="s">
        <v>2961</v>
      </c>
      <c r="J1954" s="508" t="s">
        <v>2961</v>
      </c>
      <c r="K1954" s="508" t="s">
        <v>2961</v>
      </c>
      <c r="L1954" s="508" t="s">
        <v>2961</v>
      </c>
      <c r="M1954" s="508" t="s">
        <v>2961</v>
      </c>
      <c r="N1954" s="508" t="s">
        <v>2961</v>
      </c>
      <c r="O1954" s="508" t="s">
        <v>2961</v>
      </c>
      <c r="P1954" s="508" t="s">
        <v>2961</v>
      </c>
      <c r="Q1954" s="508" t="s">
        <v>2961</v>
      </c>
      <c r="R1954" s="508" t="s">
        <v>2961</v>
      </c>
      <c r="S1954" s="508" t="s">
        <v>2961</v>
      </c>
      <c r="T1954" s="508" t="s">
        <v>2961</v>
      </c>
      <c r="U1954" s="508" t="s">
        <v>2961</v>
      </c>
      <c r="V1954" s="508" t="s">
        <v>2961</v>
      </c>
      <c r="W1954" s="508" t="s">
        <v>2961</v>
      </c>
      <c r="X1954" s="508" t="s">
        <v>2961</v>
      </c>
      <c r="Y1954" s="508" t="s">
        <v>2961</v>
      </c>
      <c r="Z1954" s="508" t="s">
        <v>2961</v>
      </c>
      <c r="AA1954" s="508" t="s">
        <v>2961</v>
      </c>
      <c r="AB1954" s="508" t="s">
        <v>2961</v>
      </c>
      <c r="AC1954" s="508" t="s">
        <v>2961</v>
      </c>
      <c r="AD1954" s="508" t="s">
        <v>2961</v>
      </c>
      <c r="AE1954" s="508" t="s">
        <v>2961</v>
      </c>
      <c r="AF1954" s="508" t="s">
        <v>2961</v>
      </c>
      <c r="AG1954" s="508" t="s">
        <v>2961</v>
      </c>
      <c r="AH1954" s="508" t="s">
        <v>2961</v>
      </c>
      <c r="AI1954" s="508" t="s">
        <v>2961</v>
      </c>
      <c r="AJ1954" s="508" t="s">
        <v>2961</v>
      </c>
      <c r="AK1954" s="508" t="s">
        <v>2961</v>
      </c>
      <c r="AL1954" s="508" t="s">
        <v>2961</v>
      </c>
      <c r="AM1954" s="508" t="s">
        <v>2961</v>
      </c>
      <c r="AN1954" s="508" t="s">
        <v>2961</v>
      </c>
      <c r="AO1954" s="320"/>
    </row>
    <row r="1955" spans="2:41" ht="13.5" hidden="1" customHeight="1" outlineLevel="1" x14ac:dyDescent="0.3">
      <c r="B1955" s="760"/>
      <c r="C1955" s="320"/>
      <c r="D1955" s="751" t="s">
        <v>1323</v>
      </c>
      <c r="E1955" s="320"/>
      <c r="F1955" s="513" t="s">
        <v>4915</v>
      </c>
      <c r="G1955" s="508" t="s">
        <v>2961</v>
      </c>
      <c r="H1955" s="508" t="s">
        <v>2961</v>
      </c>
      <c r="I1955" s="508" t="s">
        <v>2961</v>
      </c>
      <c r="J1955" s="508" t="s">
        <v>2961</v>
      </c>
      <c r="K1955" s="508" t="s">
        <v>2961</v>
      </c>
      <c r="L1955" s="508" t="s">
        <v>2961</v>
      </c>
      <c r="M1955" s="508" t="s">
        <v>2961</v>
      </c>
      <c r="N1955" s="508" t="s">
        <v>2961</v>
      </c>
      <c r="O1955" s="508" t="s">
        <v>2961</v>
      </c>
      <c r="P1955" s="508" t="s">
        <v>2961</v>
      </c>
      <c r="Q1955" s="508" t="s">
        <v>2961</v>
      </c>
      <c r="R1955" s="508" t="s">
        <v>2961</v>
      </c>
      <c r="S1955" s="508" t="s">
        <v>2961</v>
      </c>
      <c r="T1955" s="508" t="s">
        <v>2961</v>
      </c>
      <c r="U1955" s="508" t="s">
        <v>2961</v>
      </c>
      <c r="V1955" s="508" t="s">
        <v>2961</v>
      </c>
      <c r="W1955" s="508" t="s">
        <v>2961</v>
      </c>
      <c r="X1955" s="508" t="s">
        <v>2961</v>
      </c>
      <c r="Y1955" s="508" t="s">
        <v>2961</v>
      </c>
      <c r="Z1955" s="508" t="s">
        <v>2961</v>
      </c>
      <c r="AA1955" s="508" t="s">
        <v>2961</v>
      </c>
      <c r="AB1955" s="508" t="s">
        <v>2961</v>
      </c>
      <c r="AC1955" s="508" t="s">
        <v>2961</v>
      </c>
      <c r="AD1955" s="508" t="s">
        <v>2961</v>
      </c>
      <c r="AE1955" s="508" t="s">
        <v>2961</v>
      </c>
      <c r="AF1955" s="508" t="s">
        <v>2961</v>
      </c>
      <c r="AG1955" s="508" t="s">
        <v>2961</v>
      </c>
      <c r="AH1955" s="508" t="s">
        <v>2961</v>
      </c>
      <c r="AI1955" s="508" t="s">
        <v>2961</v>
      </c>
      <c r="AJ1955" s="508" t="s">
        <v>2961</v>
      </c>
      <c r="AK1955" s="508" t="s">
        <v>2961</v>
      </c>
      <c r="AL1955" s="508" t="s">
        <v>2961</v>
      </c>
      <c r="AM1955" s="508" t="s">
        <v>2961</v>
      </c>
      <c r="AN1955" s="508" t="s">
        <v>2961</v>
      </c>
      <c r="AO1955" s="320"/>
    </row>
    <row r="1956" spans="2:41" ht="13.5" hidden="1" customHeight="1" outlineLevel="1" x14ac:dyDescent="0.3">
      <c r="B1956" s="760"/>
      <c r="C1956" s="320"/>
      <c r="D1956" s="744" t="s">
        <v>1287</v>
      </c>
      <c r="E1956" s="320"/>
      <c r="F1956" s="513" t="s">
        <v>4916</v>
      </c>
      <c r="G1956" s="508" t="s">
        <v>2961</v>
      </c>
      <c r="H1956" s="508" t="s">
        <v>2961</v>
      </c>
      <c r="I1956" s="508" t="s">
        <v>2961</v>
      </c>
      <c r="J1956" s="508" t="s">
        <v>2961</v>
      </c>
      <c r="K1956" s="508" t="s">
        <v>2961</v>
      </c>
      <c r="L1956" s="508" t="s">
        <v>2961</v>
      </c>
      <c r="M1956" s="508" t="s">
        <v>2961</v>
      </c>
      <c r="N1956" s="508" t="s">
        <v>2961</v>
      </c>
      <c r="O1956" s="508" t="s">
        <v>2961</v>
      </c>
      <c r="P1956" s="508" t="s">
        <v>2961</v>
      </c>
      <c r="Q1956" s="508" t="s">
        <v>2961</v>
      </c>
      <c r="R1956" s="508" t="s">
        <v>2961</v>
      </c>
      <c r="S1956" s="508" t="s">
        <v>2961</v>
      </c>
      <c r="T1956" s="508" t="s">
        <v>2961</v>
      </c>
      <c r="U1956" s="508" t="s">
        <v>2961</v>
      </c>
      <c r="V1956" s="508" t="s">
        <v>2961</v>
      </c>
      <c r="W1956" s="508" t="s">
        <v>2961</v>
      </c>
      <c r="X1956" s="508" t="s">
        <v>2961</v>
      </c>
      <c r="Y1956" s="508" t="s">
        <v>2961</v>
      </c>
      <c r="Z1956" s="508" t="s">
        <v>2961</v>
      </c>
      <c r="AA1956" s="508" t="s">
        <v>2961</v>
      </c>
      <c r="AB1956" s="508" t="s">
        <v>2961</v>
      </c>
      <c r="AC1956" s="508" t="s">
        <v>2961</v>
      </c>
      <c r="AD1956" s="508" t="s">
        <v>2961</v>
      </c>
      <c r="AE1956" s="508" t="s">
        <v>2961</v>
      </c>
      <c r="AF1956" s="508" t="s">
        <v>2961</v>
      </c>
      <c r="AG1956" s="508" t="s">
        <v>2961</v>
      </c>
      <c r="AH1956" s="508" t="s">
        <v>2961</v>
      </c>
      <c r="AI1956" s="508" t="s">
        <v>2961</v>
      </c>
      <c r="AJ1956" s="508" t="s">
        <v>2961</v>
      </c>
      <c r="AK1956" s="508" t="s">
        <v>2961</v>
      </c>
      <c r="AL1956" s="508" t="s">
        <v>2961</v>
      </c>
      <c r="AM1956" s="508" t="s">
        <v>2961</v>
      </c>
      <c r="AN1956" s="508" t="s">
        <v>2961</v>
      </c>
      <c r="AO1956" s="320"/>
    </row>
    <row r="1957" spans="2:41" ht="13.5" hidden="1" customHeight="1" outlineLevel="1" x14ac:dyDescent="0.3">
      <c r="B1957" s="760"/>
      <c r="C1957" s="320"/>
      <c r="D1957" s="744" t="s">
        <v>791</v>
      </c>
      <c r="E1957" s="320"/>
      <c r="F1957" s="513" t="s">
        <v>4917</v>
      </c>
      <c r="G1957" s="508" t="s">
        <v>2961</v>
      </c>
      <c r="H1957" s="508" t="s">
        <v>2961</v>
      </c>
      <c r="I1957" s="508" t="s">
        <v>2961</v>
      </c>
      <c r="J1957" s="508" t="s">
        <v>2961</v>
      </c>
      <c r="K1957" s="508" t="s">
        <v>2961</v>
      </c>
      <c r="L1957" s="508" t="s">
        <v>2961</v>
      </c>
      <c r="M1957" s="508" t="s">
        <v>2961</v>
      </c>
      <c r="N1957" s="508" t="s">
        <v>2961</v>
      </c>
      <c r="O1957" s="508" t="s">
        <v>2961</v>
      </c>
      <c r="P1957" s="508" t="s">
        <v>2961</v>
      </c>
      <c r="Q1957" s="508" t="s">
        <v>2961</v>
      </c>
      <c r="R1957" s="508" t="s">
        <v>2961</v>
      </c>
      <c r="S1957" s="508" t="s">
        <v>2961</v>
      </c>
      <c r="T1957" s="508" t="s">
        <v>2961</v>
      </c>
      <c r="U1957" s="508" t="s">
        <v>2961</v>
      </c>
      <c r="V1957" s="508" t="s">
        <v>2961</v>
      </c>
      <c r="W1957" s="508" t="s">
        <v>2961</v>
      </c>
      <c r="X1957" s="508" t="s">
        <v>2961</v>
      </c>
      <c r="Y1957" s="508" t="s">
        <v>2961</v>
      </c>
      <c r="Z1957" s="508" t="s">
        <v>2961</v>
      </c>
      <c r="AA1957" s="508" t="s">
        <v>2961</v>
      </c>
      <c r="AB1957" s="508" t="s">
        <v>2961</v>
      </c>
      <c r="AC1957" s="508" t="s">
        <v>2961</v>
      </c>
      <c r="AD1957" s="508" t="s">
        <v>2961</v>
      </c>
      <c r="AE1957" s="508" t="s">
        <v>2961</v>
      </c>
      <c r="AF1957" s="508" t="s">
        <v>2961</v>
      </c>
      <c r="AG1957" s="508" t="s">
        <v>2961</v>
      </c>
      <c r="AH1957" s="508" t="s">
        <v>2961</v>
      </c>
      <c r="AI1957" s="508" t="s">
        <v>2961</v>
      </c>
      <c r="AJ1957" s="508" t="s">
        <v>2961</v>
      </c>
      <c r="AK1957" s="508" t="s">
        <v>2961</v>
      </c>
      <c r="AL1957" s="508" t="s">
        <v>2961</v>
      </c>
      <c r="AM1957" s="508" t="s">
        <v>2961</v>
      </c>
      <c r="AN1957" s="508" t="s">
        <v>2961</v>
      </c>
      <c r="AO1957" s="320"/>
    </row>
    <row r="1958" spans="2:41" ht="13.5" hidden="1" customHeight="1" outlineLevel="1" x14ac:dyDescent="0.3">
      <c r="B1958" s="760"/>
      <c r="C1958" s="320"/>
      <c r="D1958" s="751" t="s">
        <v>1288</v>
      </c>
      <c r="E1958" s="320"/>
      <c r="F1958" s="513" t="s">
        <v>4918</v>
      </c>
      <c r="G1958" s="508" t="s">
        <v>2961</v>
      </c>
      <c r="H1958" s="508" t="s">
        <v>2961</v>
      </c>
      <c r="I1958" s="508" t="s">
        <v>2961</v>
      </c>
      <c r="J1958" s="508" t="s">
        <v>2961</v>
      </c>
      <c r="K1958" s="508" t="s">
        <v>2961</v>
      </c>
      <c r="L1958" s="508" t="s">
        <v>2961</v>
      </c>
      <c r="M1958" s="508" t="s">
        <v>2961</v>
      </c>
      <c r="N1958" s="508" t="s">
        <v>2961</v>
      </c>
      <c r="O1958" s="508" t="s">
        <v>2961</v>
      </c>
      <c r="P1958" s="508" t="s">
        <v>2961</v>
      </c>
      <c r="Q1958" s="508" t="s">
        <v>2961</v>
      </c>
      <c r="R1958" s="508" t="s">
        <v>2961</v>
      </c>
      <c r="S1958" s="508" t="s">
        <v>2961</v>
      </c>
      <c r="T1958" s="508" t="s">
        <v>2961</v>
      </c>
      <c r="U1958" s="508" t="s">
        <v>2961</v>
      </c>
      <c r="V1958" s="508" t="s">
        <v>2961</v>
      </c>
      <c r="W1958" s="508" t="s">
        <v>2961</v>
      </c>
      <c r="X1958" s="508" t="s">
        <v>2961</v>
      </c>
      <c r="Y1958" s="508" t="s">
        <v>2961</v>
      </c>
      <c r="Z1958" s="508" t="s">
        <v>2961</v>
      </c>
      <c r="AA1958" s="508" t="s">
        <v>2961</v>
      </c>
      <c r="AB1958" s="508" t="s">
        <v>2961</v>
      </c>
      <c r="AC1958" s="508" t="s">
        <v>2961</v>
      </c>
      <c r="AD1958" s="508" t="s">
        <v>2961</v>
      </c>
      <c r="AE1958" s="508" t="s">
        <v>2961</v>
      </c>
      <c r="AF1958" s="508" t="s">
        <v>2961</v>
      </c>
      <c r="AG1958" s="508" t="s">
        <v>2961</v>
      </c>
      <c r="AH1958" s="508" t="s">
        <v>2961</v>
      </c>
      <c r="AI1958" s="508" t="s">
        <v>2961</v>
      </c>
      <c r="AJ1958" s="508" t="s">
        <v>2961</v>
      </c>
      <c r="AK1958" s="508" t="s">
        <v>2961</v>
      </c>
      <c r="AL1958" s="508" t="s">
        <v>2961</v>
      </c>
      <c r="AM1958" s="508" t="s">
        <v>2961</v>
      </c>
      <c r="AN1958" s="508" t="s">
        <v>2961</v>
      </c>
      <c r="AO1958" s="320"/>
    </row>
    <row r="1959" spans="2:41" ht="13.5" hidden="1" customHeight="1" outlineLevel="1" x14ac:dyDescent="0.3">
      <c r="B1959" s="760"/>
      <c r="C1959" s="320"/>
      <c r="D1959" s="751" t="s">
        <v>94</v>
      </c>
      <c r="E1959" s="320"/>
      <c r="F1959" s="513" t="s">
        <v>4919</v>
      </c>
      <c r="G1959" s="508" t="s">
        <v>2961</v>
      </c>
      <c r="H1959" s="508" t="s">
        <v>2961</v>
      </c>
      <c r="I1959" s="508" t="s">
        <v>2961</v>
      </c>
      <c r="J1959" s="508" t="s">
        <v>2961</v>
      </c>
      <c r="K1959" s="508" t="s">
        <v>2961</v>
      </c>
      <c r="L1959" s="508" t="s">
        <v>2961</v>
      </c>
      <c r="M1959" s="508" t="s">
        <v>2961</v>
      </c>
      <c r="N1959" s="508" t="s">
        <v>2961</v>
      </c>
      <c r="O1959" s="508" t="s">
        <v>2961</v>
      </c>
      <c r="P1959" s="508" t="s">
        <v>2961</v>
      </c>
      <c r="Q1959" s="508" t="s">
        <v>2961</v>
      </c>
      <c r="R1959" s="508" t="s">
        <v>2961</v>
      </c>
      <c r="S1959" s="508" t="s">
        <v>2961</v>
      </c>
      <c r="T1959" s="508" t="s">
        <v>2961</v>
      </c>
      <c r="U1959" s="508" t="s">
        <v>2961</v>
      </c>
      <c r="V1959" s="508" t="s">
        <v>2961</v>
      </c>
      <c r="W1959" s="508" t="s">
        <v>2961</v>
      </c>
      <c r="X1959" s="508" t="s">
        <v>2961</v>
      </c>
      <c r="Y1959" s="508" t="s">
        <v>2961</v>
      </c>
      <c r="Z1959" s="508" t="s">
        <v>2961</v>
      </c>
      <c r="AA1959" s="508" t="s">
        <v>2961</v>
      </c>
      <c r="AB1959" s="508" t="s">
        <v>2961</v>
      </c>
      <c r="AC1959" s="508" t="s">
        <v>2961</v>
      </c>
      <c r="AD1959" s="508" t="s">
        <v>2961</v>
      </c>
      <c r="AE1959" s="508" t="s">
        <v>2961</v>
      </c>
      <c r="AF1959" s="508" t="s">
        <v>2961</v>
      </c>
      <c r="AG1959" s="508" t="s">
        <v>2961</v>
      </c>
      <c r="AH1959" s="508" t="s">
        <v>2961</v>
      </c>
      <c r="AI1959" s="508" t="s">
        <v>2961</v>
      </c>
      <c r="AJ1959" s="508" t="s">
        <v>2961</v>
      </c>
      <c r="AK1959" s="508" t="s">
        <v>2961</v>
      </c>
      <c r="AL1959" s="508" t="s">
        <v>2961</v>
      </c>
      <c r="AM1959" s="508" t="s">
        <v>2961</v>
      </c>
      <c r="AN1959" s="508" t="s">
        <v>2961</v>
      </c>
      <c r="AO1959" s="320"/>
    </row>
    <row r="1960" spans="2:41" ht="13.5" hidden="1" customHeight="1" outlineLevel="1" x14ac:dyDescent="0.3">
      <c r="B1960" s="760"/>
      <c r="C1960" s="320"/>
      <c r="D1960" s="749" t="s">
        <v>1289</v>
      </c>
      <c r="E1960" s="320"/>
      <c r="F1960" s="513" t="s">
        <v>4920</v>
      </c>
      <c r="G1960" s="508" t="s">
        <v>2961</v>
      </c>
      <c r="H1960" s="508" t="s">
        <v>2961</v>
      </c>
      <c r="I1960" s="508" t="s">
        <v>2961</v>
      </c>
      <c r="J1960" s="508" t="s">
        <v>2961</v>
      </c>
      <c r="K1960" s="508" t="s">
        <v>2961</v>
      </c>
      <c r="L1960" s="508" t="s">
        <v>2961</v>
      </c>
      <c r="M1960" s="508" t="s">
        <v>2961</v>
      </c>
      <c r="N1960" s="508" t="s">
        <v>2961</v>
      </c>
      <c r="O1960" s="508" t="s">
        <v>2961</v>
      </c>
      <c r="P1960" s="508" t="s">
        <v>2961</v>
      </c>
      <c r="Q1960" s="508" t="s">
        <v>2961</v>
      </c>
      <c r="R1960" s="508" t="s">
        <v>2961</v>
      </c>
      <c r="S1960" s="508" t="s">
        <v>2961</v>
      </c>
      <c r="T1960" s="508" t="s">
        <v>2961</v>
      </c>
      <c r="U1960" s="508" t="s">
        <v>2961</v>
      </c>
      <c r="V1960" s="508" t="s">
        <v>2961</v>
      </c>
      <c r="W1960" s="508" t="s">
        <v>2961</v>
      </c>
      <c r="X1960" s="508" t="s">
        <v>2961</v>
      </c>
      <c r="Y1960" s="508" t="s">
        <v>2961</v>
      </c>
      <c r="Z1960" s="508" t="s">
        <v>2961</v>
      </c>
      <c r="AA1960" s="508" t="s">
        <v>2961</v>
      </c>
      <c r="AB1960" s="508" t="s">
        <v>2961</v>
      </c>
      <c r="AC1960" s="508" t="s">
        <v>2961</v>
      </c>
      <c r="AD1960" s="508" t="s">
        <v>2961</v>
      </c>
      <c r="AE1960" s="508" t="s">
        <v>2961</v>
      </c>
      <c r="AF1960" s="508" t="s">
        <v>2961</v>
      </c>
      <c r="AG1960" s="508" t="s">
        <v>2961</v>
      </c>
      <c r="AH1960" s="508" t="s">
        <v>2961</v>
      </c>
      <c r="AI1960" s="508" t="s">
        <v>2961</v>
      </c>
      <c r="AJ1960" s="508" t="s">
        <v>2961</v>
      </c>
      <c r="AK1960" s="508" t="s">
        <v>2961</v>
      </c>
      <c r="AL1960" s="508" t="s">
        <v>2961</v>
      </c>
      <c r="AM1960" s="508" t="s">
        <v>2961</v>
      </c>
      <c r="AN1960" s="508" t="s">
        <v>2961</v>
      </c>
      <c r="AO1960" s="320"/>
    </row>
    <row r="1961" spans="2:41" ht="13.5" hidden="1" customHeight="1" outlineLevel="1" x14ac:dyDescent="0.3">
      <c r="B1961" s="760"/>
      <c r="C1961" s="320"/>
      <c r="D1961" s="744" t="s">
        <v>1290</v>
      </c>
      <c r="E1961" s="320"/>
      <c r="F1961" s="513" t="s">
        <v>4921</v>
      </c>
      <c r="G1961" s="508" t="s">
        <v>2961</v>
      </c>
      <c r="H1961" s="508" t="s">
        <v>2961</v>
      </c>
      <c r="I1961" s="508" t="s">
        <v>2961</v>
      </c>
      <c r="J1961" s="508" t="s">
        <v>2961</v>
      </c>
      <c r="K1961" s="508" t="s">
        <v>2961</v>
      </c>
      <c r="L1961" s="508" t="s">
        <v>2961</v>
      </c>
      <c r="M1961" s="508" t="s">
        <v>2961</v>
      </c>
      <c r="N1961" s="508" t="s">
        <v>2961</v>
      </c>
      <c r="O1961" s="508" t="s">
        <v>2961</v>
      </c>
      <c r="P1961" s="508" t="s">
        <v>2961</v>
      </c>
      <c r="Q1961" s="508" t="s">
        <v>2961</v>
      </c>
      <c r="R1961" s="508" t="s">
        <v>2961</v>
      </c>
      <c r="S1961" s="508" t="s">
        <v>2961</v>
      </c>
      <c r="T1961" s="508" t="s">
        <v>2961</v>
      </c>
      <c r="U1961" s="508" t="s">
        <v>2961</v>
      </c>
      <c r="V1961" s="508" t="s">
        <v>2961</v>
      </c>
      <c r="W1961" s="508" t="s">
        <v>2961</v>
      </c>
      <c r="X1961" s="508" t="s">
        <v>2961</v>
      </c>
      <c r="Y1961" s="508" t="s">
        <v>2961</v>
      </c>
      <c r="Z1961" s="508" t="s">
        <v>2961</v>
      </c>
      <c r="AA1961" s="508" t="s">
        <v>2961</v>
      </c>
      <c r="AB1961" s="508" t="s">
        <v>2961</v>
      </c>
      <c r="AC1961" s="508" t="s">
        <v>2961</v>
      </c>
      <c r="AD1961" s="508" t="s">
        <v>2961</v>
      </c>
      <c r="AE1961" s="508" t="s">
        <v>2961</v>
      </c>
      <c r="AF1961" s="508" t="s">
        <v>2961</v>
      </c>
      <c r="AG1961" s="508" t="s">
        <v>2961</v>
      </c>
      <c r="AH1961" s="508" t="s">
        <v>2961</v>
      </c>
      <c r="AI1961" s="508" t="s">
        <v>2961</v>
      </c>
      <c r="AJ1961" s="508" t="s">
        <v>2961</v>
      </c>
      <c r="AK1961" s="508" t="s">
        <v>2961</v>
      </c>
      <c r="AL1961" s="508" t="s">
        <v>2961</v>
      </c>
      <c r="AM1961" s="508" t="s">
        <v>2961</v>
      </c>
      <c r="AN1961" s="508" t="s">
        <v>2961</v>
      </c>
      <c r="AO1961" s="320"/>
    </row>
    <row r="1962" spans="2:41" ht="13.5" hidden="1" customHeight="1" outlineLevel="1" x14ac:dyDescent="0.3">
      <c r="B1962" s="760"/>
      <c r="C1962" s="320"/>
      <c r="D1962" s="751" t="s">
        <v>1298</v>
      </c>
      <c r="E1962" s="320"/>
      <c r="F1962" s="513" t="s">
        <v>4922</v>
      </c>
      <c r="G1962" s="508" t="s">
        <v>2961</v>
      </c>
      <c r="H1962" s="508" t="s">
        <v>2961</v>
      </c>
      <c r="I1962" s="508" t="s">
        <v>2961</v>
      </c>
      <c r="J1962" s="508" t="s">
        <v>2961</v>
      </c>
      <c r="K1962" s="508" t="s">
        <v>2961</v>
      </c>
      <c r="L1962" s="508" t="s">
        <v>2961</v>
      </c>
      <c r="M1962" s="508" t="s">
        <v>2961</v>
      </c>
      <c r="N1962" s="508" t="s">
        <v>2961</v>
      </c>
      <c r="O1962" s="508" t="s">
        <v>2961</v>
      </c>
      <c r="P1962" s="508" t="s">
        <v>2961</v>
      </c>
      <c r="Q1962" s="508" t="s">
        <v>2961</v>
      </c>
      <c r="R1962" s="508" t="s">
        <v>2961</v>
      </c>
      <c r="S1962" s="508" t="s">
        <v>2961</v>
      </c>
      <c r="T1962" s="508" t="s">
        <v>2961</v>
      </c>
      <c r="U1962" s="508" t="s">
        <v>2961</v>
      </c>
      <c r="V1962" s="508" t="s">
        <v>2961</v>
      </c>
      <c r="W1962" s="508" t="s">
        <v>2961</v>
      </c>
      <c r="X1962" s="508" t="s">
        <v>2961</v>
      </c>
      <c r="Y1962" s="508" t="s">
        <v>2961</v>
      </c>
      <c r="Z1962" s="508" t="s">
        <v>2961</v>
      </c>
      <c r="AA1962" s="508" t="s">
        <v>2961</v>
      </c>
      <c r="AB1962" s="508" t="s">
        <v>2961</v>
      </c>
      <c r="AC1962" s="508" t="s">
        <v>2961</v>
      </c>
      <c r="AD1962" s="508" t="s">
        <v>2961</v>
      </c>
      <c r="AE1962" s="508" t="s">
        <v>2961</v>
      </c>
      <c r="AF1962" s="508" t="s">
        <v>2961</v>
      </c>
      <c r="AG1962" s="508" t="s">
        <v>2961</v>
      </c>
      <c r="AH1962" s="508" t="s">
        <v>2961</v>
      </c>
      <c r="AI1962" s="508" t="s">
        <v>2961</v>
      </c>
      <c r="AJ1962" s="508" t="s">
        <v>2961</v>
      </c>
      <c r="AK1962" s="508" t="s">
        <v>2961</v>
      </c>
      <c r="AL1962" s="508" t="s">
        <v>2961</v>
      </c>
      <c r="AM1962" s="508" t="s">
        <v>2961</v>
      </c>
      <c r="AN1962" s="508" t="s">
        <v>2961</v>
      </c>
      <c r="AO1962" s="320"/>
    </row>
    <row r="1963" spans="2:41" ht="13.5" hidden="1" customHeight="1" outlineLevel="1" x14ac:dyDescent="0.3">
      <c r="B1963" s="760"/>
      <c r="C1963" s="320"/>
      <c r="D1963" s="751" t="s">
        <v>1292</v>
      </c>
      <c r="E1963" s="320"/>
      <c r="F1963" s="513" t="s">
        <v>4923</v>
      </c>
      <c r="G1963" s="508" t="s">
        <v>2961</v>
      </c>
      <c r="H1963" s="508" t="s">
        <v>2961</v>
      </c>
      <c r="I1963" s="508" t="s">
        <v>2961</v>
      </c>
      <c r="J1963" s="508" t="s">
        <v>2961</v>
      </c>
      <c r="K1963" s="508" t="s">
        <v>2961</v>
      </c>
      <c r="L1963" s="508" t="s">
        <v>2961</v>
      </c>
      <c r="M1963" s="508" t="s">
        <v>2961</v>
      </c>
      <c r="N1963" s="508" t="s">
        <v>2961</v>
      </c>
      <c r="O1963" s="508" t="s">
        <v>2961</v>
      </c>
      <c r="P1963" s="508" t="s">
        <v>2961</v>
      </c>
      <c r="Q1963" s="508" t="s">
        <v>2961</v>
      </c>
      <c r="R1963" s="508" t="s">
        <v>2961</v>
      </c>
      <c r="S1963" s="508" t="s">
        <v>2961</v>
      </c>
      <c r="T1963" s="508" t="s">
        <v>2961</v>
      </c>
      <c r="U1963" s="508" t="s">
        <v>2961</v>
      </c>
      <c r="V1963" s="508" t="s">
        <v>2961</v>
      </c>
      <c r="W1963" s="508" t="s">
        <v>2961</v>
      </c>
      <c r="X1963" s="508" t="s">
        <v>2961</v>
      </c>
      <c r="Y1963" s="508" t="s">
        <v>2961</v>
      </c>
      <c r="Z1963" s="508" t="s">
        <v>2961</v>
      </c>
      <c r="AA1963" s="508" t="s">
        <v>2961</v>
      </c>
      <c r="AB1963" s="508" t="s">
        <v>2961</v>
      </c>
      <c r="AC1963" s="508" t="s">
        <v>2961</v>
      </c>
      <c r="AD1963" s="508" t="s">
        <v>2961</v>
      </c>
      <c r="AE1963" s="508" t="s">
        <v>2961</v>
      </c>
      <c r="AF1963" s="508" t="s">
        <v>2961</v>
      </c>
      <c r="AG1963" s="508" t="s">
        <v>2961</v>
      </c>
      <c r="AH1963" s="508" t="s">
        <v>2961</v>
      </c>
      <c r="AI1963" s="508" t="s">
        <v>2961</v>
      </c>
      <c r="AJ1963" s="508" t="s">
        <v>2961</v>
      </c>
      <c r="AK1963" s="508" t="s">
        <v>2961</v>
      </c>
      <c r="AL1963" s="508" t="s">
        <v>2961</v>
      </c>
      <c r="AM1963" s="508" t="s">
        <v>2961</v>
      </c>
      <c r="AN1963" s="508" t="s">
        <v>2961</v>
      </c>
      <c r="AO1963" s="320"/>
    </row>
    <row r="1964" spans="2:41" ht="13.5" hidden="1" customHeight="1" outlineLevel="1" x14ac:dyDescent="0.3">
      <c r="B1964" s="760"/>
      <c r="C1964" s="320"/>
      <c r="D1964" s="751" t="s">
        <v>1293</v>
      </c>
      <c r="E1964" s="320"/>
      <c r="F1964" s="513" t="s">
        <v>4924</v>
      </c>
      <c r="G1964" s="508" t="s">
        <v>2961</v>
      </c>
      <c r="H1964" s="508" t="s">
        <v>2961</v>
      </c>
      <c r="I1964" s="508" t="s">
        <v>2961</v>
      </c>
      <c r="J1964" s="508" t="s">
        <v>2961</v>
      </c>
      <c r="K1964" s="508" t="s">
        <v>2961</v>
      </c>
      <c r="L1964" s="508" t="s">
        <v>2961</v>
      </c>
      <c r="M1964" s="508" t="s">
        <v>2961</v>
      </c>
      <c r="N1964" s="508" t="s">
        <v>2961</v>
      </c>
      <c r="O1964" s="508" t="s">
        <v>2961</v>
      </c>
      <c r="P1964" s="508" t="s">
        <v>2961</v>
      </c>
      <c r="Q1964" s="508" t="s">
        <v>2961</v>
      </c>
      <c r="R1964" s="508" t="s">
        <v>2961</v>
      </c>
      <c r="S1964" s="508" t="s">
        <v>2961</v>
      </c>
      <c r="T1964" s="508" t="s">
        <v>2961</v>
      </c>
      <c r="U1964" s="508" t="s">
        <v>2961</v>
      </c>
      <c r="V1964" s="508" t="s">
        <v>2961</v>
      </c>
      <c r="W1964" s="508" t="s">
        <v>2961</v>
      </c>
      <c r="X1964" s="508" t="s">
        <v>2961</v>
      </c>
      <c r="Y1964" s="508" t="s">
        <v>2961</v>
      </c>
      <c r="Z1964" s="508" t="s">
        <v>2961</v>
      </c>
      <c r="AA1964" s="508" t="s">
        <v>2961</v>
      </c>
      <c r="AB1964" s="508" t="s">
        <v>2961</v>
      </c>
      <c r="AC1964" s="508" t="s">
        <v>2961</v>
      </c>
      <c r="AD1964" s="508" t="s">
        <v>2961</v>
      </c>
      <c r="AE1964" s="508" t="s">
        <v>2961</v>
      </c>
      <c r="AF1964" s="508" t="s">
        <v>2961</v>
      </c>
      <c r="AG1964" s="508" t="s">
        <v>2961</v>
      </c>
      <c r="AH1964" s="508" t="s">
        <v>2961</v>
      </c>
      <c r="AI1964" s="508" t="s">
        <v>2961</v>
      </c>
      <c r="AJ1964" s="508" t="s">
        <v>2961</v>
      </c>
      <c r="AK1964" s="508" t="s">
        <v>2961</v>
      </c>
      <c r="AL1964" s="508" t="s">
        <v>2961</v>
      </c>
      <c r="AM1964" s="508" t="s">
        <v>2961</v>
      </c>
      <c r="AN1964" s="508" t="s">
        <v>2961</v>
      </c>
      <c r="AO1964" s="320"/>
    </row>
    <row r="1965" spans="2:41" ht="13.5" hidden="1" customHeight="1" outlineLevel="1" x14ac:dyDescent="0.3">
      <c r="B1965" s="760"/>
      <c r="C1965" s="320"/>
      <c r="D1965" s="751" t="s">
        <v>168</v>
      </c>
      <c r="E1965" s="320"/>
      <c r="F1965" s="513" t="s">
        <v>4925</v>
      </c>
      <c r="G1965" s="508" t="s">
        <v>2961</v>
      </c>
      <c r="H1965" s="508" t="s">
        <v>2961</v>
      </c>
      <c r="I1965" s="508" t="s">
        <v>2961</v>
      </c>
      <c r="J1965" s="508" t="s">
        <v>2961</v>
      </c>
      <c r="K1965" s="508" t="s">
        <v>2961</v>
      </c>
      <c r="L1965" s="508" t="s">
        <v>2961</v>
      </c>
      <c r="M1965" s="508" t="s">
        <v>2961</v>
      </c>
      <c r="N1965" s="508" t="s">
        <v>2961</v>
      </c>
      <c r="O1965" s="508" t="s">
        <v>2961</v>
      </c>
      <c r="P1965" s="508" t="s">
        <v>2961</v>
      </c>
      <c r="Q1965" s="508" t="s">
        <v>2961</v>
      </c>
      <c r="R1965" s="508" t="s">
        <v>2961</v>
      </c>
      <c r="S1965" s="508" t="s">
        <v>2961</v>
      </c>
      <c r="T1965" s="508" t="s">
        <v>2961</v>
      </c>
      <c r="U1965" s="508" t="s">
        <v>2961</v>
      </c>
      <c r="V1965" s="508" t="s">
        <v>2961</v>
      </c>
      <c r="W1965" s="508" t="s">
        <v>2961</v>
      </c>
      <c r="X1965" s="508" t="s">
        <v>2961</v>
      </c>
      <c r="Y1965" s="508" t="s">
        <v>2961</v>
      </c>
      <c r="Z1965" s="508" t="s">
        <v>2961</v>
      </c>
      <c r="AA1965" s="508" t="s">
        <v>2961</v>
      </c>
      <c r="AB1965" s="508" t="s">
        <v>2961</v>
      </c>
      <c r="AC1965" s="508" t="s">
        <v>2961</v>
      </c>
      <c r="AD1965" s="508" t="s">
        <v>2961</v>
      </c>
      <c r="AE1965" s="508" t="s">
        <v>2961</v>
      </c>
      <c r="AF1965" s="508" t="s">
        <v>2961</v>
      </c>
      <c r="AG1965" s="508" t="s">
        <v>2961</v>
      </c>
      <c r="AH1965" s="508" t="s">
        <v>2961</v>
      </c>
      <c r="AI1965" s="508" t="s">
        <v>2961</v>
      </c>
      <c r="AJ1965" s="508" t="s">
        <v>2961</v>
      </c>
      <c r="AK1965" s="508" t="s">
        <v>2961</v>
      </c>
      <c r="AL1965" s="508" t="s">
        <v>2961</v>
      </c>
      <c r="AM1965" s="508" t="s">
        <v>2961</v>
      </c>
      <c r="AN1965" s="508" t="s">
        <v>2961</v>
      </c>
      <c r="AO1965" s="320"/>
    </row>
    <row r="1966" spans="2:41" ht="13.5" hidden="1" customHeight="1" outlineLevel="1" x14ac:dyDescent="0.3">
      <c r="B1966" s="760"/>
      <c r="C1966" s="320"/>
      <c r="D1966" s="751" t="s">
        <v>94</v>
      </c>
      <c r="E1966" s="320"/>
      <c r="F1966" s="513" t="s">
        <v>4926</v>
      </c>
      <c r="G1966" s="508" t="s">
        <v>2961</v>
      </c>
      <c r="H1966" s="508" t="s">
        <v>2961</v>
      </c>
      <c r="I1966" s="508" t="s">
        <v>2961</v>
      </c>
      <c r="J1966" s="508" t="s">
        <v>2961</v>
      </c>
      <c r="K1966" s="508" t="s">
        <v>2961</v>
      </c>
      <c r="L1966" s="508" t="s">
        <v>2961</v>
      </c>
      <c r="M1966" s="508" t="s">
        <v>2961</v>
      </c>
      <c r="N1966" s="508" t="s">
        <v>2961</v>
      </c>
      <c r="O1966" s="508" t="s">
        <v>2961</v>
      </c>
      <c r="P1966" s="508" t="s">
        <v>2961</v>
      </c>
      <c r="Q1966" s="508" t="s">
        <v>2961</v>
      </c>
      <c r="R1966" s="508" t="s">
        <v>2961</v>
      </c>
      <c r="S1966" s="508" t="s">
        <v>2961</v>
      </c>
      <c r="T1966" s="508" t="s">
        <v>2961</v>
      </c>
      <c r="U1966" s="508" t="s">
        <v>2961</v>
      </c>
      <c r="V1966" s="508" t="s">
        <v>2961</v>
      </c>
      <c r="W1966" s="508" t="s">
        <v>2961</v>
      </c>
      <c r="X1966" s="508" t="s">
        <v>2961</v>
      </c>
      <c r="Y1966" s="508" t="s">
        <v>2961</v>
      </c>
      <c r="Z1966" s="508" t="s">
        <v>2961</v>
      </c>
      <c r="AA1966" s="508" t="s">
        <v>2961</v>
      </c>
      <c r="AB1966" s="508" t="s">
        <v>2961</v>
      </c>
      <c r="AC1966" s="508" t="s">
        <v>2961</v>
      </c>
      <c r="AD1966" s="508" t="s">
        <v>2961</v>
      </c>
      <c r="AE1966" s="508" t="s">
        <v>2961</v>
      </c>
      <c r="AF1966" s="508" t="s">
        <v>2961</v>
      </c>
      <c r="AG1966" s="508" t="s">
        <v>2961</v>
      </c>
      <c r="AH1966" s="508" t="s">
        <v>2961</v>
      </c>
      <c r="AI1966" s="508" t="s">
        <v>2961</v>
      </c>
      <c r="AJ1966" s="508" t="s">
        <v>2961</v>
      </c>
      <c r="AK1966" s="508" t="s">
        <v>2961</v>
      </c>
      <c r="AL1966" s="508" t="s">
        <v>2961</v>
      </c>
      <c r="AM1966" s="508" t="s">
        <v>2961</v>
      </c>
      <c r="AN1966" s="508" t="s">
        <v>2961</v>
      </c>
      <c r="AO1966" s="320"/>
    </row>
    <row r="1967" spans="2:41" ht="13.5" hidden="1" customHeight="1" outlineLevel="1" x14ac:dyDescent="0.3">
      <c r="B1967" s="760"/>
      <c r="C1967" s="320"/>
      <c r="D1967" s="744" t="s">
        <v>1294</v>
      </c>
      <c r="E1967" s="320"/>
      <c r="F1967" s="513" t="s">
        <v>4927</v>
      </c>
      <c r="G1967" s="508" t="s">
        <v>2961</v>
      </c>
      <c r="H1967" s="508" t="s">
        <v>2961</v>
      </c>
      <c r="I1967" s="508" t="s">
        <v>2961</v>
      </c>
      <c r="J1967" s="508" t="s">
        <v>2961</v>
      </c>
      <c r="K1967" s="508" t="s">
        <v>2961</v>
      </c>
      <c r="L1967" s="508" t="s">
        <v>2961</v>
      </c>
      <c r="M1967" s="508" t="s">
        <v>2961</v>
      </c>
      <c r="N1967" s="508" t="s">
        <v>2961</v>
      </c>
      <c r="O1967" s="508" t="s">
        <v>2961</v>
      </c>
      <c r="P1967" s="508" t="s">
        <v>2961</v>
      </c>
      <c r="Q1967" s="508" t="s">
        <v>2961</v>
      </c>
      <c r="R1967" s="508" t="s">
        <v>2961</v>
      </c>
      <c r="S1967" s="508" t="s">
        <v>2961</v>
      </c>
      <c r="T1967" s="508" t="s">
        <v>2961</v>
      </c>
      <c r="U1967" s="508" t="s">
        <v>2961</v>
      </c>
      <c r="V1967" s="508" t="s">
        <v>2961</v>
      </c>
      <c r="W1967" s="508" t="s">
        <v>2961</v>
      </c>
      <c r="X1967" s="508" t="s">
        <v>2961</v>
      </c>
      <c r="Y1967" s="508" t="s">
        <v>2961</v>
      </c>
      <c r="Z1967" s="508" t="s">
        <v>2961</v>
      </c>
      <c r="AA1967" s="508" t="s">
        <v>2961</v>
      </c>
      <c r="AB1967" s="508" t="s">
        <v>2961</v>
      </c>
      <c r="AC1967" s="508" t="s">
        <v>2961</v>
      </c>
      <c r="AD1967" s="508" t="s">
        <v>2961</v>
      </c>
      <c r="AE1967" s="508" t="s">
        <v>2961</v>
      </c>
      <c r="AF1967" s="508" t="s">
        <v>2961</v>
      </c>
      <c r="AG1967" s="508" t="s">
        <v>2961</v>
      </c>
      <c r="AH1967" s="508" t="s">
        <v>2961</v>
      </c>
      <c r="AI1967" s="508" t="s">
        <v>2961</v>
      </c>
      <c r="AJ1967" s="508" t="s">
        <v>2961</v>
      </c>
      <c r="AK1967" s="508" t="s">
        <v>2961</v>
      </c>
      <c r="AL1967" s="508" t="s">
        <v>2961</v>
      </c>
      <c r="AM1967" s="508" t="s">
        <v>2961</v>
      </c>
      <c r="AN1967" s="508" t="s">
        <v>2961</v>
      </c>
      <c r="AO1967" s="320"/>
    </row>
    <row r="1968" spans="2:41" ht="13.5" hidden="1" customHeight="1" outlineLevel="1" x14ac:dyDescent="0.3">
      <c r="B1968" s="760"/>
      <c r="C1968" s="320"/>
      <c r="D1968" s="749" t="s">
        <v>1295</v>
      </c>
      <c r="E1968" s="320"/>
      <c r="F1968" s="513" t="s">
        <v>4928</v>
      </c>
      <c r="G1968" s="508" t="s">
        <v>2961</v>
      </c>
      <c r="H1968" s="508" t="s">
        <v>2961</v>
      </c>
      <c r="I1968" s="508" t="s">
        <v>2961</v>
      </c>
      <c r="J1968" s="508" t="s">
        <v>2961</v>
      </c>
      <c r="K1968" s="508" t="s">
        <v>2961</v>
      </c>
      <c r="L1968" s="508" t="s">
        <v>2961</v>
      </c>
      <c r="M1968" s="508" t="s">
        <v>2961</v>
      </c>
      <c r="N1968" s="508" t="s">
        <v>2961</v>
      </c>
      <c r="O1968" s="508" t="s">
        <v>2961</v>
      </c>
      <c r="P1968" s="508" t="s">
        <v>2961</v>
      </c>
      <c r="Q1968" s="508" t="s">
        <v>2961</v>
      </c>
      <c r="R1968" s="508" t="s">
        <v>2961</v>
      </c>
      <c r="S1968" s="508" t="s">
        <v>2961</v>
      </c>
      <c r="T1968" s="508" t="s">
        <v>2961</v>
      </c>
      <c r="U1968" s="508" t="s">
        <v>2961</v>
      </c>
      <c r="V1968" s="508" t="s">
        <v>2961</v>
      </c>
      <c r="W1968" s="508" t="s">
        <v>2961</v>
      </c>
      <c r="X1968" s="508" t="s">
        <v>2961</v>
      </c>
      <c r="Y1968" s="508" t="s">
        <v>2961</v>
      </c>
      <c r="Z1968" s="508" t="s">
        <v>2961</v>
      </c>
      <c r="AA1968" s="508" t="s">
        <v>2961</v>
      </c>
      <c r="AB1968" s="508" t="s">
        <v>2961</v>
      </c>
      <c r="AC1968" s="508" t="s">
        <v>2961</v>
      </c>
      <c r="AD1968" s="508" t="s">
        <v>2961</v>
      </c>
      <c r="AE1968" s="508" t="s">
        <v>2961</v>
      </c>
      <c r="AF1968" s="508" t="s">
        <v>2961</v>
      </c>
      <c r="AG1968" s="508" t="s">
        <v>2961</v>
      </c>
      <c r="AH1968" s="508" t="s">
        <v>2961</v>
      </c>
      <c r="AI1968" s="508" t="s">
        <v>2961</v>
      </c>
      <c r="AJ1968" s="508" t="s">
        <v>2961</v>
      </c>
      <c r="AK1968" s="508" t="s">
        <v>2961</v>
      </c>
      <c r="AL1968" s="508" t="s">
        <v>2961</v>
      </c>
      <c r="AM1968" s="508" t="s">
        <v>2961</v>
      </c>
      <c r="AN1968" s="508" t="s">
        <v>2961</v>
      </c>
      <c r="AO1968" s="320"/>
    </row>
    <row r="1969" spans="2:41" ht="13.5" hidden="1" customHeight="1" outlineLevel="1" x14ac:dyDescent="0.3">
      <c r="B1969" s="760"/>
      <c r="C1969" s="320"/>
      <c r="D1969" s="749" t="s">
        <v>143</v>
      </c>
      <c r="E1969" s="320"/>
      <c r="F1969" s="513" t="s">
        <v>4929</v>
      </c>
      <c r="G1969" s="508" t="s">
        <v>2961</v>
      </c>
      <c r="H1969" s="508" t="s">
        <v>2961</v>
      </c>
      <c r="I1969" s="508" t="s">
        <v>2961</v>
      </c>
      <c r="J1969" s="508" t="s">
        <v>2961</v>
      </c>
      <c r="K1969" s="508" t="s">
        <v>2961</v>
      </c>
      <c r="L1969" s="508" t="s">
        <v>2961</v>
      </c>
      <c r="M1969" s="508" t="s">
        <v>2961</v>
      </c>
      <c r="N1969" s="508" t="s">
        <v>2961</v>
      </c>
      <c r="O1969" s="508" t="s">
        <v>2961</v>
      </c>
      <c r="P1969" s="508" t="s">
        <v>2961</v>
      </c>
      <c r="Q1969" s="508" t="s">
        <v>2961</v>
      </c>
      <c r="R1969" s="508" t="s">
        <v>2961</v>
      </c>
      <c r="S1969" s="508" t="s">
        <v>2961</v>
      </c>
      <c r="T1969" s="508" t="s">
        <v>2961</v>
      </c>
      <c r="U1969" s="508" t="s">
        <v>2961</v>
      </c>
      <c r="V1969" s="508" t="s">
        <v>2961</v>
      </c>
      <c r="W1969" s="508" t="s">
        <v>2961</v>
      </c>
      <c r="X1969" s="508" t="s">
        <v>2961</v>
      </c>
      <c r="Y1969" s="508" t="s">
        <v>2961</v>
      </c>
      <c r="Z1969" s="508" t="s">
        <v>2961</v>
      </c>
      <c r="AA1969" s="508" t="s">
        <v>2961</v>
      </c>
      <c r="AB1969" s="508" t="s">
        <v>2961</v>
      </c>
      <c r="AC1969" s="508" t="s">
        <v>2961</v>
      </c>
      <c r="AD1969" s="508" t="s">
        <v>2961</v>
      </c>
      <c r="AE1969" s="508" t="s">
        <v>2961</v>
      </c>
      <c r="AF1969" s="508" t="s">
        <v>2961</v>
      </c>
      <c r="AG1969" s="508" t="s">
        <v>2961</v>
      </c>
      <c r="AH1969" s="508" t="s">
        <v>2961</v>
      </c>
      <c r="AI1969" s="508" t="s">
        <v>2961</v>
      </c>
      <c r="AJ1969" s="508" t="s">
        <v>2961</v>
      </c>
      <c r="AK1969" s="508" t="s">
        <v>2961</v>
      </c>
      <c r="AL1969" s="508" t="s">
        <v>2961</v>
      </c>
      <c r="AM1969" s="508" t="s">
        <v>2961</v>
      </c>
      <c r="AN1969" s="508" t="s">
        <v>2961</v>
      </c>
      <c r="AO1969" s="320"/>
    </row>
    <row r="1970" spans="2:41" ht="13.5" hidden="1" customHeight="1" outlineLevel="1" x14ac:dyDescent="0.3">
      <c r="B1970" s="760"/>
      <c r="C1970" s="320"/>
      <c r="D1970" s="750" t="s">
        <v>1296</v>
      </c>
      <c r="E1970" s="320"/>
      <c r="F1970" s="513" t="s">
        <v>4930</v>
      </c>
      <c r="G1970" s="508" t="s">
        <v>2961</v>
      </c>
      <c r="H1970" s="508" t="s">
        <v>2961</v>
      </c>
      <c r="I1970" s="508" t="s">
        <v>2961</v>
      </c>
      <c r="J1970" s="508" t="s">
        <v>2961</v>
      </c>
      <c r="K1970" s="508" t="s">
        <v>2961</v>
      </c>
      <c r="L1970" s="508" t="s">
        <v>2961</v>
      </c>
      <c r="M1970" s="508" t="s">
        <v>2961</v>
      </c>
      <c r="N1970" s="508" t="s">
        <v>2961</v>
      </c>
      <c r="O1970" s="508" t="s">
        <v>2961</v>
      </c>
      <c r="P1970" s="508" t="s">
        <v>2961</v>
      </c>
      <c r="Q1970" s="508" t="s">
        <v>2961</v>
      </c>
      <c r="R1970" s="508" t="s">
        <v>2961</v>
      </c>
      <c r="S1970" s="508" t="s">
        <v>2961</v>
      </c>
      <c r="T1970" s="508" t="s">
        <v>2961</v>
      </c>
      <c r="U1970" s="508" t="s">
        <v>2961</v>
      </c>
      <c r="V1970" s="508" t="s">
        <v>2961</v>
      </c>
      <c r="W1970" s="508" t="s">
        <v>2961</v>
      </c>
      <c r="X1970" s="508" t="s">
        <v>2961</v>
      </c>
      <c r="Y1970" s="508" t="s">
        <v>2961</v>
      </c>
      <c r="Z1970" s="508" t="s">
        <v>2961</v>
      </c>
      <c r="AA1970" s="508" t="s">
        <v>2961</v>
      </c>
      <c r="AB1970" s="508" t="s">
        <v>2961</v>
      </c>
      <c r="AC1970" s="508" t="s">
        <v>2961</v>
      </c>
      <c r="AD1970" s="508" t="s">
        <v>2961</v>
      </c>
      <c r="AE1970" s="508" t="s">
        <v>2961</v>
      </c>
      <c r="AF1970" s="508" t="s">
        <v>2961</v>
      </c>
      <c r="AG1970" s="508" t="s">
        <v>2961</v>
      </c>
      <c r="AH1970" s="508" t="s">
        <v>2961</v>
      </c>
      <c r="AI1970" s="508" t="s">
        <v>2961</v>
      </c>
      <c r="AJ1970" s="508" t="s">
        <v>2961</v>
      </c>
      <c r="AK1970" s="508" t="s">
        <v>2961</v>
      </c>
      <c r="AL1970" s="508" t="s">
        <v>2961</v>
      </c>
      <c r="AM1970" s="508" t="s">
        <v>2961</v>
      </c>
      <c r="AN1970" s="508" t="s">
        <v>2961</v>
      </c>
      <c r="AO1970" s="320"/>
    </row>
    <row r="1971" spans="2:41" ht="13.5" hidden="1" customHeight="1" outlineLevel="1" x14ac:dyDescent="0.3">
      <c r="B1971" s="760"/>
      <c r="C1971" s="320"/>
      <c r="D1971" s="751" t="s">
        <v>1324</v>
      </c>
      <c r="E1971" s="320"/>
      <c r="F1971" s="513" t="s">
        <v>4931</v>
      </c>
      <c r="G1971" s="508" t="s">
        <v>2961</v>
      </c>
      <c r="H1971" s="508" t="s">
        <v>2961</v>
      </c>
      <c r="I1971" s="508" t="s">
        <v>2961</v>
      </c>
      <c r="J1971" s="508" t="s">
        <v>2961</v>
      </c>
      <c r="K1971" s="508" t="s">
        <v>2961</v>
      </c>
      <c r="L1971" s="508" t="s">
        <v>2961</v>
      </c>
      <c r="M1971" s="508" t="s">
        <v>2961</v>
      </c>
      <c r="N1971" s="508" t="s">
        <v>2961</v>
      </c>
      <c r="O1971" s="508" t="s">
        <v>2961</v>
      </c>
      <c r="P1971" s="508" t="s">
        <v>2961</v>
      </c>
      <c r="Q1971" s="508" t="s">
        <v>2961</v>
      </c>
      <c r="R1971" s="508" t="s">
        <v>2961</v>
      </c>
      <c r="S1971" s="508" t="s">
        <v>2961</v>
      </c>
      <c r="T1971" s="508" t="s">
        <v>2961</v>
      </c>
      <c r="U1971" s="508" t="s">
        <v>2961</v>
      </c>
      <c r="V1971" s="508" t="s">
        <v>2961</v>
      </c>
      <c r="W1971" s="508" t="s">
        <v>2961</v>
      </c>
      <c r="X1971" s="508" t="s">
        <v>2961</v>
      </c>
      <c r="Y1971" s="508" t="s">
        <v>2961</v>
      </c>
      <c r="Z1971" s="508" t="s">
        <v>2961</v>
      </c>
      <c r="AA1971" s="508" t="s">
        <v>2961</v>
      </c>
      <c r="AB1971" s="508" t="s">
        <v>2961</v>
      </c>
      <c r="AC1971" s="508" t="s">
        <v>2961</v>
      </c>
      <c r="AD1971" s="508" t="s">
        <v>2961</v>
      </c>
      <c r="AE1971" s="508" t="s">
        <v>2961</v>
      </c>
      <c r="AF1971" s="508" t="s">
        <v>2961</v>
      </c>
      <c r="AG1971" s="508" t="s">
        <v>2961</v>
      </c>
      <c r="AH1971" s="508" t="s">
        <v>2961</v>
      </c>
      <c r="AI1971" s="508" t="s">
        <v>2961</v>
      </c>
      <c r="AJ1971" s="508" t="s">
        <v>2961</v>
      </c>
      <c r="AK1971" s="508" t="s">
        <v>2961</v>
      </c>
      <c r="AL1971" s="508" t="s">
        <v>2961</v>
      </c>
      <c r="AM1971" s="508" t="s">
        <v>2961</v>
      </c>
      <c r="AN1971" s="508" t="s">
        <v>2961</v>
      </c>
      <c r="AO1971" s="320"/>
    </row>
    <row r="1972" spans="2:41" ht="13.5" hidden="1" customHeight="1" outlineLevel="1" x14ac:dyDescent="0.3">
      <c r="B1972" s="760"/>
      <c r="C1972" s="320"/>
      <c r="D1972" s="751" t="s">
        <v>1325</v>
      </c>
      <c r="E1972" s="320"/>
      <c r="F1972" s="513" t="s">
        <v>4932</v>
      </c>
      <c r="G1972" s="508" t="s">
        <v>2961</v>
      </c>
      <c r="H1972" s="508" t="s">
        <v>2961</v>
      </c>
      <c r="I1972" s="508" t="s">
        <v>2961</v>
      </c>
      <c r="J1972" s="508" t="s">
        <v>2961</v>
      </c>
      <c r="K1972" s="508" t="s">
        <v>2961</v>
      </c>
      <c r="L1972" s="508" t="s">
        <v>2961</v>
      </c>
      <c r="M1972" s="508" t="s">
        <v>2961</v>
      </c>
      <c r="N1972" s="508" t="s">
        <v>2961</v>
      </c>
      <c r="O1972" s="508" t="s">
        <v>2961</v>
      </c>
      <c r="P1972" s="508" t="s">
        <v>2961</v>
      </c>
      <c r="Q1972" s="508" t="s">
        <v>2961</v>
      </c>
      <c r="R1972" s="508" t="s">
        <v>2961</v>
      </c>
      <c r="S1972" s="508" t="s">
        <v>2961</v>
      </c>
      <c r="T1972" s="508" t="s">
        <v>2961</v>
      </c>
      <c r="U1972" s="508" t="s">
        <v>2961</v>
      </c>
      <c r="V1972" s="508" t="s">
        <v>2961</v>
      </c>
      <c r="W1972" s="508" t="s">
        <v>2961</v>
      </c>
      <c r="X1972" s="508" t="s">
        <v>2961</v>
      </c>
      <c r="Y1972" s="508" t="s">
        <v>2961</v>
      </c>
      <c r="Z1972" s="508" t="s">
        <v>2961</v>
      </c>
      <c r="AA1972" s="508" t="s">
        <v>2961</v>
      </c>
      <c r="AB1972" s="508" t="s">
        <v>2961</v>
      </c>
      <c r="AC1972" s="508" t="s">
        <v>2961</v>
      </c>
      <c r="AD1972" s="508" t="s">
        <v>2961</v>
      </c>
      <c r="AE1972" s="508" t="s">
        <v>2961</v>
      </c>
      <c r="AF1972" s="508" t="s">
        <v>2961</v>
      </c>
      <c r="AG1972" s="508" t="s">
        <v>2961</v>
      </c>
      <c r="AH1972" s="508" t="s">
        <v>2961</v>
      </c>
      <c r="AI1972" s="508" t="s">
        <v>2961</v>
      </c>
      <c r="AJ1972" s="508" t="s">
        <v>2961</v>
      </c>
      <c r="AK1972" s="508" t="s">
        <v>2961</v>
      </c>
      <c r="AL1972" s="508" t="s">
        <v>2961</v>
      </c>
      <c r="AM1972" s="508" t="s">
        <v>2961</v>
      </c>
      <c r="AN1972" s="508" t="s">
        <v>2961</v>
      </c>
      <c r="AO1972" s="320"/>
    </row>
    <row r="1973" spans="2:41" ht="13.5" hidden="1" customHeight="1" outlineLevel="1" x14ac:dyDescent="0.3">
      <c r="B1973" s="760"/>
      <c r="C1973" s="320"/>
      <c r="D1973" s="750" t="s">
        <v>1297</v>
      </c>
      <c r="E1973" s="320"/>
      <c r="F1973" s="513" t="s">
        <v>4933</v>
      </c>
      <c r="G1973" s="508" t="s">
        <v>2961</v>
      </c>
      <c r="H1973" s="508" t="s">
        <v>2961</v>
      </c>
      <c r="I1973" s="508" t="s">
        <v>2961</v>
      </c>
      <c r="J1973" s="508" t="s">
        <v>2961</v>
      </c>
      <c r="K1973" s="508" t="s">
        <v>2961</v>
      </c>
      <c r="L1973" s="508" t="s">
        <v>2961</v>
      </c>
      <c r="M1973" s="508" t="s">
        <v>2961</v>
      </c>
      <c r="N1973" s="508" t="s">
        <v>2961</v>
      </c>
      <c r="O1973" s="508" t="s">
        <v>2961</v>
      </c>
      <c r="P1973" s="508" t="s">
        <v>2961</v>
      </c>
      <c r="Q1973" s="508" t="s">
        <v>2961</v>
      </c>
      <c r="R1973" s="508" t="s">
        <v>2961</v>
      </c>
      <c r="S1973" s="508" t="s">
        <v>2961</v>
      </c>
      <c r="T1973" s="508" t="s">
        <v>2961</v>
      </c>
      <c r="U1973" s="508" t="s">
        <v>2961</v>
      </c>
      <c r="V1973" s="508" t="s">
        <v>2961</v>
      </c>
      <c r="W1973" s="508" t="s">
        <v>2961</v>
      </c>
      <c r="X1973" s="508" t="s">
        <v>2961</v>
      </c>
      <c r="Y1973" s="508" t="s">
        <v>2961</v>
      </c>
      <c r="Z1973" s="508" t="s">
        <v>2961</v>
      </c>
      <c r="AA1973" s="508" t="s">
        <v>2961</v>
      </c>
      <c r="AB1973" s="508" t="s">
        <v>2961</v>
      </c>
      <c r="AC1973" s="508" t="s">
        <v>2961</v>
      </c>
      <c r="AD1973" s="508" t="s">
        <v>2961</v>
      </c>
      <c r="AE1973" s="508" t="s">
        <v>2961</v>
      </c>
      <c r="AF1973" s="508" t="s">
        <v>2961</v>
      </c>
      <c r="AG1973" s="508" t="s">
        <v>2961</v>
      </c>
      <c r="AH1973" s="508" t="s">
        <v>2961</v>
      </c>
      <c r="AI1973" s="508" t="s">
        <v>2961</v>
      </c>
      <c r="AJ1973" s="508" t="s">
        <v>2961</v>
      </c>
      <c r="AK1973" s="508" t="s">
        <v>2961</v>
      </c>
      <c r="AL1973" s="508" t="s">
        <v>2961</v>
      </c>
      <c r="AM1973" s="508" t="s">
        <v>2961</v>
      </c>
      <c r="AN1973" s="508" t="s">
        <v>2961</v>
      </c>
      <c r="AO1973" s="320"/>
    </row>
    <row r="1974" spans="2:41" ht="13.5" hidden="1" customHeight="1" outlineLevel="1" x14ac:dyDescent="0.3">
      <c r="B1974" s="760"/>
      <c r="C1974" s="320"/>
      <c r="D1974" s="751" t="s">
        <v>1326</v>
      </c>
      <c r="E1974" s="320"/>
      <c r="F1974" s="513" t="s">
        <v>4934</v>
      </c>
      <c r="G1974" s="508" t="s">
        <v>2961</v>
      </c>
      <c r="H1974" s="508" t="s">
        <v>2961</v>
      </c>
      <c r="I1974" s="508" t="s">
        <v>2961</v>
      </c>
      <c r="J1974" s="508" t="s">
        <v>2961</v>
      </c>
      <c r="K1974" s="508" t="s">
        <v>2961</v>
      </c>
      <c r="L1974" s="508" t="s">
        <v>2961</v>
      </c>
      <c r="M1974" s="508" t="s">
        <v>2961</v>
      </c>
      <c r="N1974" s="508" t="s">
        <v>2961</v>
      </c>
      <c r="O1974" s="508" t="s">
        <v>2961</v>
      </c>
      <c r="P1974" s="508" t="s">
        <v>2961</v>
      </c>
      <c r="Q1974" s="508" t="s">
        <v>2961</v>
      </c>
      <c r="R1974" s="508" t="s">
        <v>2961</v>
      </c>
      <c r="S1974" s="508" t="s">
        <v>2961</v>
      </c>
      <c r="T1974" s="508" t="s">
        <v>2961</v>
      </c>
      <c r="U1974" s="508" t="s">
        <v>2961</v>
      </c>
      <c r="V1974" s="508" t="s">
        <v>2961</v>
      </c>
      <c r="W1974" s="508" t="s">
        <v>2961</v>
      </c>
      <c r="X1974" s="508" t="s">
        <v>2961</v>
      </c>
      <c r="Y1974" s="508" t="s">
        <v>2961</v>
      </c>
      <c r="Z1974" s="508" t="s">
        <v>2961</v>
      </c>
      <c r="AA1974" s="508" t="s">
        <v>2961</v>
      </c>
      <c r="AB1974" s="508" t="s">
        <v>2961</v>
      </c>
      <c r="AC1974" s="508" t="s">
        <v>2961</v>
      </c>
      <c r="AD1974" s="508" t="s">
        <v>2961</v>
      </c>
      <c r="AE1974" s="508" t="s">
        <v>2961</v>
      </c>
      <c r="AF1974" s="508" t="s">
        <v>2961</v>
      </c>
      <c r="AG1974" s="508" t="s">
        <v>2961</v>
      </c>
      <c r="AH1974" s="508" t="s">
        <v>2961</v>
      </c>
      <c r="AI1974" s="508" t="s">
        <v>2961</v>
      </c>
      <c r="AJ1974" s="508" t="s">
        <v>2961</v>
      </c>
      <c r="AK1974" s="508" t="s">
        <v>2961</v>
      </c>
      <c r="AL1974" s="508" t="s">
        <v>2961</v>
      </c>
      <c r="AM1974" s="508" t="s">
        <v>2961</v>
      </c>
      <c r="AN1974" s="508" t="s">
        <v>2961</v>
      </c>
      <c r="AO1974" s="320"/>
    </row>
    <row r="1975" spans="2:41" ht="13.5" hidden="1" customHeight="1" outlineLevel="1" x14ac:dyDescent="0.3">
      <c r="B1975" s="760"/>
      <c r="C1975" s="320"/>
      <c r="D1975" s="751" t="s">
        <v>1298</v>
      </c>
      <c r="E1975" s="320"/>
      <c r="F1975" s="513" t="s">
        <v>4935</v>
      </c>
      <c r="G1975" s="508" t="s">
        <v>2961</v>
      </c>
      <c r="H1975" s="508" t="s">
        <v>2961</v>
      </c>
      <c r="I1975" s="508" t="s">
        <v>2961</v>
      </c>
      <c r="J1975" s="508" t="s">
        <v>2961</v>
      </c>
      <c r="K1975" s="508" t="s">
        <v>2961</v>
      </c>
      <c r="L1975" s="508" t="s">
        <v>2961</v>
      </c>
      <c r="M1975" s="508" t="s">
        <v>2961</v>
      </c>
      <c r="N1975" s="508" t="s">
        <v>2961</v>
      </c>
      <c r="O1975" s="508" t="s">
        <v>2961</v>
      </c>
      <c r="P1975" s="508" t="s">
        <v>2961</v>
      </c>
      <c r="Q1975" s="508" t="s">
        <v>2961</v>
      </c>
      <c r="R1975" s="508" t="s">
        <v>2961</v>
      </c>
      <c r="S1975" s="508" t="s">
        <v>2961</v>
      </c>
      <c r="T1975" s="508" t="s">
        <v>2961</v>
      </c>
      <c r="U1975" s="508" t="s">
        <v>2961</v>
      </c>
      <c r="V1975" s="508" t="s">
        <v>2961</v>
      </c>
      <c r="W1975" s="508" t="s">
        <v>2961</v>
      </c>
      <c r="X1975" s="508" t="s">
        <v>2961</v>
      </c>
      <c r="Y1975" s="508" t="s">
        <v>2961</v>
      </c>
      <c r="Z1975" s="508" t="s">
        <v>2961</v>
      </c>
      <c r="AA1975" s="508" t="s">
        <v>2961</v>
      </c>
      <c r="AB1975" s="508" t="s">
        <v>2961</v>
      </c>
      <c r="AC1975" s="508" t="s">
        <v>2961</v>
      </c>
      <c r="AD1975" s="508" t="s">
        <v>2961</v>
      </c>
      <c r="AE1975" s="508" t="s">
        <v>2961</v>
      </c>
      <c r="AF1975" s="508" t="s">
        <v>2961</v>
      </c>
      <c r="AG1975" s="508" t="s">
        <v>2961</v>
      </c>
      <c r="AH1975" s="508" t="s">
        <v>2961</v>
      </c>
      <c r="AI1975" s="508" t="s">
        <v>2961</v>
      </c>
      <c r="AJ1975" s="508" t="s">
        <v>2961</v>
      </c>
      <c r="AK1975" s="508" t="s">
        <v>2961</v>
      </c>
      <c r="AL1975" s="508" t="s">
        <v>2961</v>
      </c>
      <c r="AM1975" s="508" t="s">
        <v>2961</v>
      </c>
      <c r="AN1975" s="508" t="s">
        <v>2961</v>
      </c>
      <c r="AO1975" s="320"/>
    </row>
    <row r="1976" spans="2:41" ht="13.5" hidden="1" customHeight="1" outlineLevel="1" x14ac:dyDescent="0.3">
      <c r="B1976" s="760"/>
      <c r="C1976" s="320"/>
      <c r="D1976" s="751" t="s">
        <v>1327</v>
      </c>
      <c r="E1976" s="320"/>
      <c r="F1976" s="513" t="s">
        <v>4936</v>
      </c>
      <c r="G1976" s="508" t="s">
        <v>2961</v>
      </c>
      <c r="H1976" s="508" t="s">
        <v>2961</v>
      </c>
      <c r="I1976" s="508" t="s">
        <v>2961</v>
      </c>
      <c r="J1976" s="508" t="s">
        <v>2961</v>
      </c>
      <c r="K1976" s="508" t="s">
        <v>2961</v>
      </c>
      <c r="L1976" s="508" t="s">
        <v>2961</v>
      </c>
      <c r="M1976" s="508" t="s">
        <v>2961</v>
      </c>
      <c r="N1976" s="508" t="s">
        <v>2961</v>
      </c>
      <c r="O1976" s="508" t="s">
        <v>2961</v>
      </c>
      <c r="P1976" s="508" t="s">
        <v>2961</v>
      </c>
      <c r="Q1976" s="508" t="s">
        <v>2961</v>
      </c>
      <c r="R1976" s="508" t="s">
        <v>2961</v>
      </c>
      <c r="S1976" s="508" t="s">
        <v>2961</v>
      </c>
      <c r="T1976" s="508" t="s">
        <v>2961</v>
      </c>
      <c r="U1976" s="508" t="s">
        <v>2961</v>
      </c>
      <c r="V1976" s="508" t="s">
        <v>2961</v>
      </c>
      <c r="W1976" s="508" t="s">
        <v>2961</v>
      </c>
      <c r="X1976" s="508" t="s">
        <v>2961</v>
      </c>
      <c r="Y1976" s="508" t="s">
        <v>2961</v>
      </c>
      <c r="Z1976" s="508" t="s">
        <v>2961</v>
      </c>
      <c r="AA1976" s="508" t="s">
        <v>2961</v>
      </c>
      <c r="AB1976" s="508" t="s">
        <v>2961</v>
      </c>
      <c r="AC1976" s="508" t="s">
        <v>2961</v>
      </c>
      <c r="AD1976" s="508" t="s">
        <v>2961</v>
      </c>
      <c r="AE1976" s="508" t="s">
        <v>2961</v>
      </c>
      <c r="AF1976" s="508" t="s">
        <v>2961</v>
      </c>
      <c r="AG1976" s="508" t="s">
        <v>2961</v>
      </c>
      <c r="AH1976" s="508" t="s">
        <v>2961</v>
      </c>
      <c r="AI1976" s="508" t="s">
        <v>2961</v>
      </c>
      <c r="AJ1976" s="508" t="s">
        <v>2961</v>
      </c>
      <c r="AK1976" s="508" t="s">
        <v>2961</v>
      </c>
      <c r="AL1976" s="508" t="s">
        <v>2961</v>
      </c>
      <c r="AM1976" s="508" t="s">
        <v>2961</v>
      </c>
      <c r="AN1976" s="508" t="s">
        <v>2961</v>
      </c>
      <c r="AO1976" s="320"/>
    </row>
    <row r="1977" spans="2:41" ht="13.5" hidden="1" customHeight="1" outlineLevel="1" x14ac:dyDescent="0.3">
      <c r="B1977" s="760"/>
      <c r="C1977" s="320"/>
      <c r="D1977" s="754" t="s">
        <v>1328</v>
      </c>
      <c r="E1977" s="320"/>
      <c r="F1977" s="513" t="s">
        <v>4937</v>
      </c>
      <c r="G1977" s="508" t="s">
        <v>2961</v>
      </c>
      <c r="H1977" s="508" t="s">
        <v>2961</v>
      </c>
      <c r="I1977" s="508" t="s">
        <v>2961</v>
      </c>
      <c r="J1977" s="508" t="s">
        <v>2961</v>
      </c>
      <c r="K1977" s="508" t="s">
        <v>2961</v>
      </c>
      <c r="L1977" s="508" t="s">
        <v>2961</v>
      </c>
      <c r="M1977" s="508" t="s">
        <v>2961</v>
      </c>
      <c r="N1977" s="508" t="s">
        <v>2961</v>
      </c>
      <c r="O1977" s="508" t="s">
        <v>2961</v>
      </c>
      <c r="P1977" s="508" t="s">
        <v>2961</v>
      </c>
      <c r="Q1977" s="508" t="s">
        <v>2961</v>
      </c>
      <c r="R1977" s="508" t="s">
        <v>2961</v>
      </c>
      <c r="S1977" s="508" t="s">
        <v>2961</v>
      </c>
      <c r="T1977" s="508" t="s">
        <v>2961</v>
      </c>
      <c r="U1977" s="508" t="s">
        <v>2961</v>
      </c>
      <c r="V1977" s="508" t="s">
        <v>2961</v>
      </c>
      <c r="W1977" s="508" t="s">
        <v>2961</v>
      </c>
      <c r="X1977" s="508" t="s">
        <v>2961</v>
      </c>
      <c r="Y1977" s="508" t="s">
        <v>2961</v>
      </c>
      <c r="Z1977" s="508" t="s">
        <v>2961</v>
      </c>
      <c r="AA1977" s="508" t="s">
        <v>2961</v>
      </c>
      <c r="AB1977" s="508" t="s">
        <v>2961</v>
      </c>
      <c r="AC1977" s="508" t="s">
        <v>2961</v>
      </c>
      <c r="AD1977" s="508" t="s">
        <v>2961</v>
      </c>
      <c r="AE1977" s="508" t="s">
        <v>2961</v>
      </c>
      <c r="AF1977" s="508" t="s">
        <v>2961</v>
      </c>
      <c r="AG1977" s="508" t="s">
        <v>2961</v>
      </c>
      <c r="AH1977" s="508" t="s">
        <v>2961</v>
      </c>
      <c r="AI1977" s="508" t="s">
        <v>2961</v>
      </c>
      <c r="AJ1977" s="508" t="s">
        <v>2961</v>
      </c>
      <c r="AK1977" s="508" t="s">
        <v>2961</v>
      </c>
      <c r="AL1977" s="508" t="s">
        <v>2961</v>
      </c>
      <c r="AM1977" s="508" t="s">
        <v>2961</v>
      </c>
      <c r="AN1977" s="508" t="s">
        <v>2961</v>
      </c>
      <c r="AO1977" s="320"/>
    </row>
    <row r="1978" spans="2:41" ht="13.5" hidden="1" customHeight="1" outlineLevel="1" x14ac:dyDescent="0.3">
      <c r="B1978" s="760"/>
      <c r="C1978" s="320"/>
      <c r="D1978" s="754" t="s">
        <v>1329</v>
      </c>
      <c r="E1978" s="320"/>
      <c r="F1978" s="513" t="s">
        <v>4938</v>
      </c>
      <c r="G1978" s="508" t="s">
        <v>2961</v>
      </c>
      <c r="H1978" s="508" t="s">
        <v>2961</v>
      </c>
      <c r="I1978" s="508" t="s">
        <v>2961</v>
      </c>
      <c r="J1978" s="508" t="s">
        <v>2961</v>
      </c>
      <c r="K1978" s="508" t="s">
        <v>2961</v>
      </c>
      <c r="L1978" s="508" t="s">
        <v>2961</v>
      </c>
      <c r="M1978" s="508" t="s">
        <v>2961</v>
      </c>
      <c r="N1978" s="508" t="s">
        <v>2961</v>
      </c>
      <c r="O1978" s="508" t="s">
        <v>2961</v>
      </c>
      <c r="P1978" s="508" t="s">
        <v>2961</v>
      </c>
      <c r="Q1978" s="508" t="s">
        <v>2961</v>
      </c>
      <c r="R1978" s="508" t="s">
        <v>2961</v>
      </c>
      <c r="S1978" s="508" t="s">
        <v>2961</v>
      </c>
      <c r="T1978" s="508" t="s">
        <v>2961</v>
      </c>
      <c r="U1978" s="508" t="s">
        <v>2961</v>
      </c>
      <c r="V1978" s="508" t="s">
        <v>2961</v>
      </c>
      <c r="W1978" s="508" t="s">
        <v>2961</v>
      </c>
      <c r="X1978" s="508" t="s">
        <v>2961</v>
      </c>
      <c r="Y1978" s="508" t="s">
        <v>2961</v>
      </c>
      <c r="Z1978" s="508" t="s">
        <v>2961</v>
      </c>
      <c r="AA1978" s="508" t="s">
        <v>2961</v>
      </c>
      <c r="AB1978" s="508" t="s">
        <v>2961</v>
      </c>
      <c r="AC1978" s="508" t="s">
        <v>2961</v>
      </c>
      <c r="AD1978" s="508" t="s">
        <v>2961</v>
      </c>
      <c r="AE1978" s="508" t="s">
        <v>2961</v>
      </c>
      <c r="AF1978" s="508" t="s">
        <v>2961</v>
      </c>
      <c r="AG1978" s="508" t="s">
        <v>2961</v>
      </c>
      <c r="AH1978" s="508" t="s">
        <v>2961</v>
      </c>
      <c r="AI1978" s="508" t="s">
        <v>2961</v>
      </c>
      <c r="AJ1978" s="508" t="s">
        <v>2961</v>
      </c>
      <c r="AK1978" s="508" t="s">
        <v>2961</v>
      </c>
      <c r="AL1978" s="508" t="s">
        <v>2961</v>
      </c>
      <c r="AM1978" s="508" t="s">
        <v>2961</v>
      </c>
      <c r="AN1978" s="508" t="s">
        <v>2961</v>
      </c>
      <c r="AO1978" s="320"/>
    </row>
    <row r="1979" spans="2:41" ht="13.5" hidden="1" customHeight="1" outlineLevel="1" x14ac:dyDescent="0.3">
      <c r="B1979" s="760"/>
      <c r="C1979" s="320"/>
      <c r="D1979" s="754" t="s">
        <v>94</v>
      </c>
      <c r="E1979" s="320"/>
      <c r="F1979" s="513" t="s">
        <v>4939</v>
      </c>
      <c r="G1979" s="508" t="s">
        <v>2961</v>
      </c>
      <c r="H1979" s="508" t="s">
        <v>2961</v>
      </c>
      <c r="I1979" s="508" t="s">
        <v>2961</v>
      </c>
      <c r="J1979" s="508" t="s">
        <v>2961</v>
      </c>
      <c r="K1979" s="508" t="s">
        <v>2961</v>
      </c>
      <c r="L1979" s="508" t="s">
        <v>2961</v>
      </c>
      <c r="M1979" s="508" t="s">
        <v>2961</v>
      </c>
      <c r="N1979" s="508" t="s">
        <v>2961</v>
      </c>
      <c r="O1979" s="508" t="s">
        <v>2961</v>
      </c>
      <c r="P1979" s="508" t="s">
        <v>2961</v>
      </c>
      <c r="Q1979" s="508" t="s">
        <v>2961</v>
      </c>
      <c r="R1979" s="508" t="s">
        <v>2961</v>
      </c>
      <c r="S1979" s="508" t="s">
        <v>2961</v>
      </c>
      <c r="T1979" s="508" t="s">
        <v>2961</v>
      </c>
      <c r="U1979" s="508" t="s">
        <v>2961</v>
      </c>
      <c r="V1979" s="508" t="s">
        <v>2961</v>
      </c>
      <c r="W1979" s="508" t="s">
        <v>2961</v>
      </c>
      <c r="X1979" s="508" t="s">
        <v>2961</v>
      </c>
      <c r="Y1979" s="508" t="s">
        <v>2961</v>
      </c>
      <c r="Z1979" s="508" t="s">
        <v>2961</v>
      </c>
      <c r="AA1979" s="508" t="s">
        <v>2961</v>
      </c>
      <c r="AB1979" s="508" t="s">
        <v>2961</v>
      </c>
      <c r="AC1979" s="508" t="s">
        <v>2961</v>
      </c>
      <c r="AD1979" s="508" t="s">
        <v>2961</v>
      </c>
      <c r="AE1979" s="508" t="s">
        <v>2961</v>
      </c>
      <c r="AF1979" s="508" t="s">
        <v>2961</v>
      </c>
      <c r="AG1979" s="508" t="s">
        <v>2961</v>
      </c>
      <c r="AH1979" s="508" t="s">
        <v>2961</v>
      </c>
      <c r="AI1979" s="508" t="s">
        <v>2961</v>
      </c>
      <c r="AJ1979" s="508" t="s">
        <v>2961</v>
      </c>
      <c r="AK1979" s="508" t="s">
        <v>2961</v>
      </c>
      <c r="AL1979" s="508" t="s">
        <v>2961</v>
      </c>
      <c r="AM1979" s="508" t="s">
        <v>2961</v>
      </c>
      <c r="AN1979" s="508" t="s">
        <v>2961</v>
      </c>
      <c r="AO1979" s="320"/>
    </row>
    <row r="1980" spans="2:41" ht="13.5" hidden="1" customHeight="1" outlineLevel="1" x14ac:dyDescent="0.3">
      <c r="B1980" s="760"/>
      <c r="C1980" s="320"/>
      <c r="D1980" s="751" t="s">
        <v>1330</v>
      </c>
      <c r="E1980" s="320"/>
      <c r="F1980" s="513" t="s">
        <v>4940</v>
      </c>
      <c r="G1980" s="508" t="s">
        <v>2961</v>
      </c>
      <c r="H1980" s="508" t="s">
        <v>2961</v>
      </c>
      <c r="I1980" s="508" t="s">
        <v>2961</v>
      </c>
      <c r="J1980" s="508" t="s">
        <v>2961</v>
      </c>
      <c r="K1980" s="508" t="s">
        <v>2961</v>
      </c>
      <c r="L1980" s="508" t="s">
        <v>2961</v>
      </c>
      <c r="M1980" s="508" t="s">
        <v>2961</v>
      </c>
      <c r="N1980" s="508" t="s">
        <v>2961</v>
      </c>
      <c r="O1980" s="508" t="s">
        <v>2961</v>
      </c>
      <c r="P1980" s="508" t="s">
        <v>2961</v>
      </c>
      <c r="Q1980" s="508" t="s">
        <v>2961</v>
      </c>
      <c r="R1980" s="508" t="s">
        <v>2961</v>
      </c>
      <c r="S1980" s="508" t="s">
        <v>2961</v>
      </c>
      <c r="T1980" s="508" t="s">
        <v>2961</v>
      </c>
      <c r="U1980" s="508" t="s">
        <v>2961</v>
      </c>
      <c r="V1980" s="508" t="s">
        <v>2961</v>
      </c>
      <c r="W1980" s="508" t="s">
        <v>2961</v>
      </c>
      <c r="X1980" s="508" t="s">
        <v>2961</v>
      </c>
      <c r="Y1980" s="508" t="s">
        <v>2961</v>
      </c>
      <c r="Z1980" s="508" t="s">
        <v>2961</v>
      </c>
      <c r="AA1980" s="508" t="s">
        <v>2961</v>
      </c>
      <c r="AB1980" s="508" t="s">
        <v>2961</v>
      </c>
      <c r="AC1980" s="508" t="s">
        <v>2961</v>
      </c>
      <c r="AD1980" s="508" t="s">
        <v>2961</v>
      </c>
      <c r="AE1980" s="508" t="s">
        <v>2961</v>
      </c>
      <c r="AF1980" s="508" t="s">
        <v>2961</v>
      </c>
      <c r="AG1980" s="508" t="s">
        <v>2961</v>
      </c>
      <c r="AH1980" s="508" t="s">
        <v>2961</v>
      </c>
      <c r="AI1980" s="508" t="s">
        <v>2961</v>
      </c>
      <c r="AJ1980" s="508" t="s">
        <v>2961</v>
      </c>
      <c r="AK1980" s="508" t="s">
        <v>2961</v>
      </c>
      <c r="AL1980" s="508" t="s">
        <v>2961</v>
      </c>
      <c r="AM1980" s="508" t="s">
        <v>2961</v>
      </c>
      <c r="AN1980" s="508" t="s">
        <v>2961</v>
      </c>
      <c r="AO1980" s="320"/>
    </row>
    <row r="1981" spans="2:41" ht="13.5" hidden="1" customHeight="1" outlineLevel="1" x14ac:dyDescent="0.3">
      <c r="B1981" s="760"/>
      <c r="C1981" s="320"/>
      <c r="D1981" s="750" t="s">
        <v>1299</v>
      </c>
      <c r="E1981" s="320"/>
      <c r="F1981" s="513" t="s">
        <v>4941</v>
      </c>
      <c r="G1981" s="508" t="s">
        <v>2961</v>
      </c>
      <c r="H1981" s="508" t="s">
        <v>2961</v>
      </c>
      <c r="I1981" s="508" t="s">
        <v>2961</v>
      </c>
      <c r="J1981" s="508" t="s">
        <v>2961</v>
      </c>
      <c r="K1981" s="508" t="s">
        <v>2961</v>
      </c>
      <c r="L1981" s="508" t="s">
        <v>2961</v>
      </c>
      <c r="M1981" s="508" t="s">
        <v>2961</v>
      </c>
      <c r="N1981" s="508" t="s">
        <v>2961</v>
      </c>
      <c r="O1981" s="508" t="s">
        <v>2961</v>
      </c>
      <c r="P1981" s="508" t="s">
        <v>2961</v>
      </c>
      <c r="Q1981" s="508" t="s">
        <v>2961</v>
      </c>
      <c r="R1981" s="508" t="s">
        <v>2961</v>
      </c>
      <c r="S1981" s="508" t="s">
        <v>2961</v>
      </c>
      <c r="T1981" s="508" t="s">
        <v>2961</v>
      </c>
      <c r="U1981" s="508" t="s">
        <v>2961</v>
      </c>
      <c r="V1981" s="508" t="s">
        <v>2961</v>
      </c>
      <c r="W1981" s="508" t="s">
        <v>2961</v>
      </c>
      <c r="X1981" s="508" t="s">
        <v>2961</v>
      </c>
      <c r="Y1981" s="508" t="s">
        <v>2961</v>
      </c>
      <c r="Z1981" s="508" t="s">
        <v>2961</v>
      </c>
      <c r="AA1981" s="508" t="s">
        <v>2961</v>
      </c>
      <c r="AB1981" s="508" t="s">
        <v>2961</v>
      </c>
      <c r="AC1981" s="508" t="s">
        <v>2961</v>
      </c>
      <c r="AD1981" s="508" t="s">
        <v>2961</v>
      </c>
      <c r="AE1981" s="508" t="s">
        <v>2961</v>
      </c>
      <c r="AF1981" s="508" t="s">
        <v>2961</v>
      </c>
      <c r="AG1981" s="508" t="s">
        <v>2961</v>
      </c>
      <c r="AH1981" s="508" t="s">
        <v>2961</v>
      </c>
      <c r="AI1981" s="508" t="s">
        <v>2961</v>
      </c>
      <c r="AJ1981" s="508" t="s">
        <v>2961</v>
      </c>
      <c r="AK1981" s="508" t="s">
        <v>2961</v>
      </c>
      <c r="AL1981" s="508" t="s">
        <v>2961</v>
      </c>
      <c r="AM1981" s="508" t="s">
        <v>2961</v>
      </c>
      <c r="AN1981" s="508" t="s">
        <v>2961</v>
      </c>
      <c r="AO1981" s="320"/>
    </row>
    <row r="1982" spans="2:41" ht="13.5" hidden="1" customHeight="1" outlineLevel="1" x14ac:dyDescent="0.3">
      <c r="B1982" s="760"/>
      <c r="C1982" s="320"/>
      <c r="D1982" s="751" t="s">
        <v>1326</v>
      </c>
      <c r="E1982" s="320"/>
      <c r="F1982" s="513" t="s">
        <v>4942</v>
      </c>
      <c r="G1982" s="508" t="s">
        <v>2961</v>
      </c>
      <c r="H1982" s="508" t="s">
        <v>2961</v>
      </c>
      <c r="I1982" s="508" t="s">
        <v>2961</v>
      </c>
      <c r="J1982" s="508" t="s">
        <v>2961</v>
      </c>
      <c r="K1982" s="508" t="s">
        <v>2961</v>
      </c>
      <c r="L1982" s="508" t="s">
        <v>2961</v>
      </c>
      <c r="M1982" s="508" t="s">
        <v>2961</v>
      </c>
      <c r="N1982" s="508" t="s">
        <v>2961</v>
      </c>
      <c r="O1982" s="508" t="s">
        <v>2961</v>
      </c>
      <c r="P1982" s="508" t="s">
        <v>2961</v>
      </c>
      <c r="Q1982" s="508" t="s">
        <v>2961</v>
      </c>
      <c r="R1982" s="508" t="s">
        <v>2961</v>
      </c>
      <c r="S1982" s="508" t="s">
        <v>2961</v>
      </c>
      <c r="T1982" s="508" t="s">
        <v>2961</v>
      </c>
      <c r="U1982" s="508" t="s">
        <v>2961</v>
      </c>
      <c r="V1982" s="508" t="s">
        <v>2961</v>
      </c>
      <c r="W1982" s="508" t="s">
        <v>2961</v>
      </c>
      <c r="X1982" s="508" t="s">
        <v>2961</v>
      </c>
      <c r="Y1982" s="508" t="s">
        <v>2961</v>
      </c>
      <c r="Z1982" s="508" t="s">
        <v>2961</v>
      </c>
      <c r="AA1982" s="508" t="s">
        <v>2961</v>
      </c>
      <c r="AB1982" s="508" t="s">
        <v>2961</v>
      </c>
      <c r="AC1982" s="508" t="s">
        <v>2961</v>
      </c>
      <c r="AD1982" s="508" t="s">
        <v>2961</v>
      </c>
      <c r="AE1982" s="508" t="s">
        <v>2961</v>
      </c>
      <c r="AF1982" s="508" t="s">
        <v>2961</v>
      </c>
      <c r="AG1982" s="508" t="s">
        <v>2961</v>
      </c>
      <c r="AH1982" s="508" t="s">
        <v>2961</v>
      </c>
      <c r="AI1982" s="508" t="s">
        <v>2961</v>
      </c>
      <c r="AJ1982" s="508" t="s">
        <v>2961</v>
      </c>
      <c r="AK1982" s="508" t="s">
        <v>2961</v>
      </c>
      <c r="AL1982" s="508" t="s">
        <v>2961</v>
      </c>
      <c r="AM1982" s="508" t="s">
        <v>2961</v>
      </c>
      <c r="AN1982" s="508" t="s">
        <v>2961</v>
      </c>
      <c r="AO1982" s="320"/>
    </row>
    <row r="1983" spans="2:41" ht="13.5" hidden="1" customHeight="1" outlineLevel="1" x14ac:dyDescent="0.3">
      <c r="B1983" s="760"/>
      <c r="C1983" s="320"/>
      <c r="D1983" s="751" t="s">
        <v>1331</v>
      </c>
      <c r="E1983" s="320"/>
      <c r="F1983" s="513" t="s">
        <v>4943</v>
      </c>
      <c r="G1983" s="508" t="s">
        <v>2961</v>
      </c>
      <c r="H1983" s="508" t="s">
        <v>2961</v>
      </c>
      <c r="I1983" s="508" t="s">
        <v>2961</v>
      </c>
      <c r="J1983" s="508" t="s">
        <v>2961</v>
      </c>
      <c r="K1983" s="508" t="s">
        <v>2961</v>
      </c>
      <c r="L1983" s="508" t="s">
        <v>2961</v>
      </c>
      <c r="M1983" s="508" t="s">
        <v>2961</v>
      </c>
      <c r="N1983" s="508" t="s">
        <v>2961</v>
      </c>
      <c r="O1983" s="508" t="s">
        <v>2961</v>
      </c>
      <c r="P1983" s="508" t="s">
        <v>2961</v>
      </c>
      <c r="Q1983" s="508" t="s">
        <v>2961</v>
      </c>
      <c r="R1983" s="508" t="s">
        <v>2961</v>
      </c>
      <c r="S1983" s="508" t="s">
        <v>2961</v>
      </c>
      <c r="T1983" s="508" t="s">
        <v>2961</v>
      </c>
      <c r="U1983" s="508" t="s">
        <v>2961</v>
      </c>
      <c r="V1983" s="508" t="s">
        <v>2961</v>
      </c>
      <c r="W1983" s="508" t="s">
        <v>2961</v>
      </c>
      <c r="X1983" s="508" t="s">
        <v>2961</v>
      </c>
      <c r="Y1983" s="508" t="s">
        <v>2961</v>
      </c>
      <c r="Z1983" s="508" t="s">
        <v>2961</v>
      </c>
      <c r="AA1983" s="508" t="s">
        <v>2961</v>
      </c>
      <c r="AB1983" s="508" t="s">
        <v>2961</v>
      </c>
      <c r="AC1983" s="508" t="s">
        <v>2961</v>
      </c>
      <c r="AD1983" s="508" t="s">
        <v>2961</v>
      </c>
      <c r="AE1983" s="508" t="s">
        <v>2961</v>
      </c>
      <c r="AF1983" s="508" t="s">
        <v>2961</v>
      </c>
      <c r="AG1983" s="508" t="s">
        <v>2961</v>
      </c>
      <c r="AH1983" s="508" t="s">
        <v>2961</v>
      </c>
      <c r="AI1983" s="508" t="s">
        <v>2961</v>
      </c>
      <c r="AJ1983" s="508" t="s">
        <v>2961</v>
      </c>
      <c r="AK1983" s="508" t="s">
        <v>2961</v>
      </c>
      <c r="AL1983" s="508" t="s">
        <v>2961</v>
      </c>
      <c r="AM1983" s="508" t="s">
        <v>2961</v>
      </c>
      <c r="AN1983" s="508" t="s">
        <v>2961</v>
      </c>
      <c r="AO1983" s="320"/>
    </row>
    <row r="1984" spans="2:41" ht="13.5" hidden="1" customHeight="1" outlineLevel="1" x14ac:dyDescent="0.3">
      <c r="B1984" s="760"/>
      <c r="C1984" s="320"/>
      <c r="D1984" s="751" t="s">
        <v>1330</v>
      </c>
      <c r="E1984" s="320"/>
      <c r="F1984" s="513" t="s">
        <v>4944</v>
      </c>
      <c r="G1984" s="508" t="s">
        <v>2961</v>
      </c>
      <c r="H1984" s="508" t="s">
        <v>2961</v>
      </c>
      <c r="I1984" s="508" t="s">
        <v>2961</v>
      </c>
      <c r="J1984" s="508" t="s">
        <v>2961</v>
      </c>
      <c r="K1984" s="508" t="s">
        <v>2961</v>
      </c>
      <c r="L1984" s="508" t="s">
        <v>2961</v>
      </c>
      <c r="M1984" s="508" t="s">
        <v>2961</v>
      </c>
      <c r="N1984" s="508" t="s">
        <v>2961</v>
      </c>
      <c r="O1984" s="508" t="s">
        <v>2961</v>
      </c>
      <c r="P1984" s="508" t="s">
        <v>2961</v>
      </c>
      <c r="Q1984" s="508" t="s">
        <v>2961</v>
      </c>
      <c r="R1984" s="508" t="s">
        <v>2961</v>
      </c>
      <c r="S1984" s="508" t="s">
        <v>2961</v>
      </c>
      <c r="T1984" s="508" t="s">
        <v>2961</v>
      </c>
      <c r="U1984" s="508" t="s">
        <v>2961</v>
      </c>
      <c r="V1984" s="508" t="s">
        <v>2961</v>
      </c>
      <c r="W1984" s="508" t="s">
        <v>2961</v>
      </c>
      <c r="X1984" s="508" t="s">
        <v>2961</v>
      </c>
      <c r="Y1984" s="508" t="s">
        <v>2961</v>
      </c>
      <c r="Z1984" s="508" t="s">
        <v>2961</v>
      </c>
      <c r="AA1984" s="508" t="s">
        <v>2961</v>
      </c>
      <c r="AB1984" s="508" t="s">
        <v>2961</v>
      </c>
      <c r="AC1984" s="508" t="s">
        <v>2961</v>
      </c>
      <c r="AD1984" s="508" t="s">
        <v>2961</v>
      </c>
      <c r="AE1984" s="508" t="s">
        <v>2961</v>
      </c>
      <c r="AF1984" s="508" t="s">
        <v>2961</v>
      </c>
      <c r="AG1984" s="508" t="s">
        <v>2961</v>
      </c>
      <c r="AH1984" s="508" t="s">
        <v>2961</v>
      </c>
      <c r="AI1984" s="508" t="s">
        <v>2961</v>
      </c>
      <c r="AJ1984" s="508" t="s">
        <v>2961</v>
      </c>
      <c r="AK1984" s="508" t="s">
        <v>2961</v>
      </c>
      <c r="AL1984" s="508" t="s">
        <v>2961</v>
      </c>
      <c r="AM1984" s="508" t="s">
        <v>2961</v>
      </c>
      <c r="AN1984" s="508" t="s">
        <v>2961</v>
      </c>
      <c r="AO1984" s="320"/>
    </row>
    <row r="1985" spans="2:41" ht="13.5" hidden="1" customHeight="1" outlineLevel="1" x14ac:dyDescent="0.3">
      <c r="B1985" s="760"/>
      <c r="C1985" s="320"/>
      <c r="D1985" s="751" t="s">
        <v>1302</v>
      </c>
      <c r="E1985" s="320"/>
      <c r="F1985" s="513" t="s">
        <v>4945</v>
      </c>
      <c r="G1985" s="508" t="s">
        <v>2961</v>
      </c>
      <c r="H1985" s="508" t="s">
        <v>2961</v>
      </c>
      <c r="I1985" s="508" t="s">
        <v>2961</v>
      </c>
      <c r="J1985" s="508" t="s">
        <v>2961</v>
      </c>
      <c r="K1985" s="508" t="s">
        <v>2961</v>
      </c>
      <c r="L1985" s="508" t="s">
        <v>2961</v>
      </c>
      <c r="M1985" s="508" t="s">
        <v>2961</v>
      </c>
      <c r="N1985" s="508" t="s">
        <v>2961</v>
      </c>
      <c r="O1985" s="508" t="s">
        <v>2961</v>
      </c>
      <c r="P1985" s="508" t="s">
        <v>2961</v>
      </c>
      <c r="Q1985" s="508" t="s">
        <v>2961</v>
      </c>
      <c r="R1985" s="508" t="s">
        <v>2961</v>
      </c>
      <c r="S1985" s="508" t="s">
        <v>2961</v>
      </c>
      <c r="T1985" s="508" t="s">
        <v>2961</v>
      </c>
      <c r="U1985" s="508" t="s">
        <v>2961</v>
      </c>
      <c r="V1985" s="508" t="s">
        <v>2961</v>
      </c>
      <c r="W1985" s="508" t="s">
        <v>2961</v>
      </c>
      <c r="X1985" s="508" t="s">
        <v>2961</v>
      </c>
      <c r="Y1985" s="508" t="s">
        <v>2961</v>
      </c>
      <c r="Z1985" s="508" t="s">
        <v>2961</v>
      </c>
      <c r="AA1985" s="508" t="s">
        <v>2961</v>
      </c>
      <c r="AB1985" s="508" t="s">
        <v>2961</v>
      </c>
      <c r="AC1985" s="508" t="s">
        <v>2961</v>
      </c>
      <c r="AD1985" s="508" t="s">
        <v>2961</v>
      </c>
      <c r="AE1985" s="508" t="s">
        <v>2961</v>
      </c>
      <c r="AF1985" s="508" t="s">
        <v>2961</v>
      </c>
      <c r="AG1985" s="508" t="s">
        <v>2961</v>
      </c>
      <c r="AH1985" s="508" t="s">
        <v>2961</v>
      </c>
      <c r="AI1985" s="508" t="s">
        <v>2961</v>
      </c>
      <c r="AJ1985" s="508" t="s">
        <v>2961</v>
      </c>
      <c r="AK1985" s="508" t="s">
        <v>2961</v>
      </c>
      <c r="AL1985" s="508" t="s">
        <v>2961</v>
      </c>
      <c r="AM1985" s="508" t="s">
        <v>2961</v>
      </c>
      <c r="AN1985" s="508" t="s">
        <v>2961</v>
      </c>
      <c r="AO1985" s="320"/>
    </row>
    <row r="1986" spans="2:41" ht="13.5" hidden="1" customHeight="1" outlineLevel="1" x14ac:dyDescent="0.3">
      <c r="B1986" s="760"/>
      <c r="C1986" s="320"/>
      <c r="D1986" s="751" t="s">
        <v>1332</v>
      </c>
      <c r="E1986" s="320"/>
      <c r="F1986" s="513" t="s">
        <v>4946</v>
      </c>
      <c r="G1986" s="508" t="s">
        <v>2961</v>
      </c>
      <c r="H1986" s="508" t="s">
        <v>2961</v>
      </c>
      <c r="I1986" s="508" t="s">
        <v>2961</v>
      </c>
      <c r="J1986" s="508" t="s">
        <v>2961</v>
      </c>
      <c r="K1986" s="508" t="s">
        <v>2961</v>
      </c>
      <c r="L1986" s="508" t="s">
        <v>2961</v>
      </c>
      <c r="M1986" s="508" t="s">
        <v>2961</v>
      </c>
      <c r="N1986" s="508" t="s">
        <v>2961</v>
      </c>
      <c r="O1986" s="508" t="s">
        <v>2961</v>
      </c>
      <c r="P1986" s="508" t="s">
        <v>2961</v>
      </c>
      <c r="Q1986" s="508" t="s">
        <v>2961</v>
      </c>
      <c r="R1986" s="508" t="s">
        <v>2961</v>
      </c>
      <c r="S1986" s="508" t="s">
        <v>2961</v>
      </c>
      <c r="T1986" s="508" t="s">
        <v>2961</v>
      </c>
      <c r="U1986" s="508" t="s">
        <v>2961</v>
      </c>
      <c r="V1986" s="508" t="s">
        <v>2961</v>
      </c>
      <c r="W1986" s="508" t="s">
        <v>2961</v>
      </c>
      <c r="X1986" s="508" t="s">
        <v>2961</v>
      </c>
      <c r="Y1986" s="508" t="s">
        <v>2961</v>
      </c>
      <c r="Z1986" s="508" t="s">
        <v>2961</v>
      </c>
      <c r="AA1986" s="508" t="s">
        <v>2961</v>
      </c>
      <c r="AB1986" s="508" t="s">
        <v>2961</v>
      </c>
      <c r="AC1986" s="508" t="s">
        <v>2961</v>
      </c>
      <c r="AD1986" s="508" t="s">
        <v>2961</v>
      </c>
      <c r="AE1986" s="508" t="s">
        <v>2961</v>
      </c>
      <c r="AF1986" s="508" t="s">
        <v>2961</v>
      </c>
      <c r="AG1986" s="508" t="s">
        <v>2961</v>
      </c>
      <c r="AH1986" s="508" t="s">
        <v>2961</v>
      </c>
      <c r="AI1986" s="508" t="s">
        <v>2961</v>
      </c>
      <c r="AJ1986" s="508" t="s">
        <v>2961</v>
      </c>
      <c r="AK1986" s="508" t="s">
        <v>2961</v>
      </c>
      <c r="AL1986" s="508" t="s">
        <v>2961</v>
      </c>
      <c r="AM1986" s="508" t="s">
        <v>2961</v>
      </c>
      <c r="AN1986" s="508" t="s">
        <v>2961</v>
      </c>
      <c r="AO1986" s="320"/>
    </row>
    <row r="1987" spans="2:41" ht="13.5" hidden="1" customHeight="1" outlineLevel="1" x14ac:dyDescent="0.3">
      <c r="B1987" s="760"/>
      <c r="C1987" s="320"/>
      <c r="D1987" s="751" t="s">
        <v>1333</v>
      </c>
      <c r="E1987" s="320"/>
      <c r="F1987" s="513" t="s">
        <v>4947</v>
      </c>
      <c r="G1987" s="508" t="s">
        <v>2961</v>
      </c>
      <c r="H1987" s="508" t="s">
        <v>2961</v>
      </c>
      <c r="I1987" s="508" t="s">
        <v>2961</v>
      </c>
      <c r="J1987" s="508" t="s">
        <v>2961</v>
      </c>
      <c r="K1987" s="508" t="s">
        <v>2961</v>
      </c>
      <c r="L1987" s="508" t="s">
        <v>2961</v>
      </c>
      <c r="M1987" s="508" t="s">
        <v>2961</v>
      </c>
      <c r="N1987" s="508" t="s">
        <v>2961</v>
      </c>
      <c r="O1987" s="508" t="s">
        <v>2961</v>
      </c>
      <c r="P1987" s="508" t="s">
        <v>2961</v>
      </c>
      <c r="Q1987" s="508" t="s">
        <v>2961</v>
      </c>
      <c r="R1987" s="508" t="s">
        <v>2961</v>
      </c>
      <c r="S1987" s="508" t="s">
        <v>2961</v>
      </c>
      <c r="T1987" s="508" t="s">
        <v>2961</v>
      </c>
      <c r="U1987" s="508" t="s">
        <v>2961</v>
      </c>
      <c r="V1987" s="508" t="s">
        <v>2961</v>
      </c>
      <c r="W1987" s="508" t="s">
        <v>2961</v>
      </c>
      <c r="X1987" s="508" t="s">
        <v>2961</v>
      </c>
      <c r="Y1987" s="508" t="s">
        <v>2961</v>
      </c>
      <c r="Z1987" s="508" t="s">
        <v>2961</v>
      </c>
      <c r="AA1987" s="508" t="s">
        <v>2961</v>
      </c>
      <c r="AB1987" s="508" t="s">
        <v>2961</v>
      </c>
      <c r="AC1987" s="508" t="s">
        <v>2961</v>
      </c>
      <c r="AD1987" s="508" t="s">
        <v>2961</v>
      </c>
      <c r="AE1987" s="508" t="s">
        <v>2961</v>
      </c>
      <c r="AF1987" s="508" t="s">
        <v>2961</v>
      </c>
      <c r="AG1987" s="508" t="s">
        <v>2961</v>
      </c>
      <c r="AH1987" s="508" t="s">
        <v>2961</v>
      </c>
      <c r="AI1987" s="508" t="s">
        <v>2961</v>
      </c>
      <c r="AJ1987" s="508" t="s">
        <v>2961</v>
      </c>
      <c r="AK1987" s="508" t="s">
        <v>2961</v>
      </c>
      <c r="AL1987" s="508" t="s">
        <v>2961</v>
      </c>
      <c r="AM1987" s="508" t="s">
        <v>2961</v>
      </c>
      <c r="AN1987" s="508" t="s">
        <v>2961</v>
      </c>
      <c r="AO1987" s="320"/>
    </row>
    <row r="1988" spans="2:41" ht="13.5" hidden="1" customHeight="1" outlineLevel="1" x14ac:dyDescent="0.3">
      <c r="B1988" s="760"/>
      <c r="C1988" s="320"/>
      <c r="D1988" s="755" t="s">
        <v>1304</v>
      </c>
      <c r="E1988" s="320"/>
      <c r="F1988" s="513" t="s">
        <v>4948</v>
      </c>
      <c r="G1988" s="508" t="s">
        <v>2961</v>
      </c>
      <c r="H1988" s="508" t="s">
        <v>2961</v>
      </c>
      <c r="I1988" s="508" t="s">
        <v>2961</v>
      </c>
      <c r="J1988" s="508" t="s">
        <v>2961</v>
      </c>
      <c r="K1988" s="508" t="s">
        <v>2961</v>
      </c>
      <c r="L1988" s="508" t="s">
        <v>2961</v>
      </c>
      <c r="M1988" s="508" t="s">
        <v>2961</v>
      </c>
      <c r="N1988" s="508" t="s">
        <v>2961</v>
      </c>
      <c r="O1988" s="508" t="s">
        <v>2961</v>
      </c>
      <c r="P1988" s="508" t="s">
        <v>2961</v>
      </c>
      <c r="Q1988" s="508" t="s">
        <v>2961</v>
      </c>
      <c r="R1988" s="508" t="s">
        <v>2961</v>
      </c>
      <c r="S1988" s="508" t="s">
        <v>2961</v>
      </c>
      <c r="T1988" s="508" t="s">
        <v>2961</v>
      </c>
      <c r="U1988" s="508" t="s">
        <v>2961</v>
      </c>
      <c r="V1988" s="508" t="s">
        <v>2961</v>
      </c>
      <c r="W1988" s="508" t="s">
        <v>2961</v>
      </c>
      <c r="X1988" s="508" t="s">
        <v>2961</v>
      </c>
      <c r="Y1988" s="508" t="s">
        <v>2961</v>
      </c>
      <c r="Z1988" s="508" t="s">
        <v>2961</v>
      </c>
      <c r="AA1988" s="508" t="s">
        <v>2961</v>
      </c>
      <c r="AB1988" s="508" t="s">
        <v>2961</v>
      </c>
      <c r="AC1988" s="508" t="s">
        <v>2961</v>
      </c>
      <c r="AD1988" s="508" t="s">
        <v>2961</v>
      </c>
      <c r="AE1988" s="508" t="s">
        <v>2961</v>
      </c>
      <c r="AF1988" s="508" t="s">
        <v>2961</v>
      </c>
      <c r="AG1988" s="508" t="s">
        <v>2961</v>
      </c>
      <c r="AH1988" s="508" t="s">
        <v>2961</v>
      </c>
      <c r="AI1988" s="508" t="s">
        <v>2961</v>
      </c>
      <c r="AJ1988" s="508" t="s">
        <v>2961</v>
      </c>
      <c r="AK1988" s="508" t="s">
        <v>2961</v>
      </c>
      <c r="AL1988" s="508" t="s">
        <v>2961</v>
      </c>
      <c r="AM1988" s="508" t="s">
        <v>2961</v>
      </c>
      <c r="AN1988" s="508" t="s">
        <v>2961</v>
      </c>
      <c r="AO1988" s="320"/>
    </row>
    <row r="1989" spans="2:41" ht="13.5" hidden="1" customHeight="1" outlineLevel="1" x14ac:dyDescent="0.3">
      <c r="B1989" s="320"/>
      <c r="C1989" s="320"/>
      <c r="D1989" s="320"/>
      <c r="E1989" s="320"/>
      <c r="F1989" s="320"/>
      <c r="G1989" s="320"/>
      <c r="H1989" s="320"/>
      <c r="I1989" s="320"/>
      <c r="J1989" s="320"/>
      <c r="K1989" s="320"/>
      <c r="L1989" s="320"/>
      <c r="M1989" s="320"/>
      <c r="N1989" s="320"/>
      <c r="O1989" s="320"/>
      <c r="P1989" s="320"/>
      <c r="Q1989" s="320"/>
      <c r="R1989" s="320"/>
      <c r="S1989" s="320"/>
      <c r="T1989" s="320"/>
      <c r="U1989" s="320"/>
      <c r="V1989" s="320"/>
      <c r="W1989" s="320"/>
      <c r="X1989" s="320"/>
      <c r="Y1989" s="320"/>
      <c r="Z1989" s="320"/>
      <c r="AA1989" s="320"/>
      <c r="AB1989" s="320"/>
      <c r="AC1989" s="320"/>
      <c r="AD1989" s="320"/>
      <c r="AE1989" s="320"/>
      <c r="AF1989" s="320"/>
      <c r="AG1989" s="320"/>
      <c r="AH1989" s="320"/>
      <c r="AI1989" s="320"/>
      <c r="AJ1989" s="320"/>
      <c r="AK1989" s="320"/>
      <c r="AL1989" s="320"/>
      <c r="AM1989" s="320"/>
      <c r="AN1989" s="320"/>
      <c r="AO1989" s="320"/>
    </row>
    <row r="1990" spans="2:41" ht="13.5" customHeight="1" collapsed="1" x14ac:dyDescent="0.3">
      <c r="B1990" s="741" t="s">
        <v>3066</v>
      </c>
      <c r="C1990" s="320"/>
      <c r="D1990" s="760"/>
      <c r="E1990" s="760"/>
      <c r="F1990" s="320"/>
      <c r="G1990" s="320"/>
      <c r="H1990" s="320"/>
      <c r="I1990" s="320"/>
      <c r="J1990" s="320"/>
      <c r="K1990" s="320"/>
      <c r="L1990" s="320"/>
      <c r="M1990" s="320"/>
      <c r="N1990" s="320"/>
      <c r="O1990" s="320"/>
      <c r="P1990" s="320"/>
      <c r="Q1990" s="320"/>
      <c r="R1990" s="320"/>
      <c r="S1990" s="320"/>
      <c r="T1990" s="320"/>
      <c r="U1990" s="320"/>
      <c r="V1990" s="320"/>
      <c r="W1990" s="320"/>
      <c r="X1990" s="320"/>
      <c r="Y1990" s="320"/>
      <c r="Z1990" s="320"/>
      <c r="AA1990" s="320"/>
      <c r="AB1990" s="320"/>
      <c r="AC1990" s="320"/>
      <c r="AD1990" s="320"/>
      <c r="AE1990" s="320"/>
      <c r="AF1990" s="320"/>
      <c r="AG1990" s="320"/>
      <c r="AH1990" s="320"/>
      <c r="AI1990" s="320"/>
      <c r="AJ1990" s="320"/>
      <c r="AK1990" s="320"/>
      <c r="AL1990" s="320"/>
      <c r="AM1990" s="320"/>
      <c r="AN1990" s="320"/>
      <c r="AO1990" s="320"/>
    </row>
    <row r="1991" spans="2:41" ht="13.5" customHeight="1" x14ac:dyDescent="0.3">
      <c r="B1991" s="760"/>
      <c r="C1991" s="320"/>
      <c r="D1991" s="760"/>
      <c r="E1991" s="760"/>
      <c r="F1991" s="648"/>
      <c r="G1991" s="509" t="s">
        <v>233</v>
      </c>
      <c r="H1991" s="509" t="s">
        <v>234</v>
      </c>
      <c r="I1991" s="509" t="s">
        <v>235</v>
      </c>
      <c r="J1991" s="509" t="s">
        <v>236</v>
      </c>
      <c r="K1991" s="509" t="s">
        <v>237</v>
      </c>
      <c r="L1991" s="509" t="s">
        <v>238</v>
      </c>
      <c r="M1991" s="509" t="s">
        <v>239</v>
      </c>
      <c r="N1991" s="509" t="s">
        <v>240</v>
      </c>
      <c r="O1991" s="509" t="s">
        <v>241</v>
      </c>
      <c r="P1991" s="509" t="s">
        <v>242</v>
      </c>
      <c r="Q1991" s="509" t="s">
        <v>243</v>
      </c>
      <c r="R1991" s="509" t="s">
        <v>244</v>
      </c>
      <c r="S1991" s="509" t="s">
        <v>245</v>
      </c>
      <c r="T1991" s="509" t="s">
        <v>246</v>
      </c>
      <c r="U1991" s="509" t="s">
        <v>247</v>
      </c>
      <c r="V1991" s="509" t="s">
        <v>248</v>
      </c>
      <c r="W1991" s="509" t="s">
        <v>249</v>
      </c>
      <c r="X1991" s="509" t="s">
        <v>250</v>
      </c>
      <c r="Y1991" s="509" t="s">
        <v>251</v>
      </c>
      <c r="Z1991" s="509" t="s">
        <v>252</v>
      </c>
      <c r="AA1991" s="509" t="s">
        <v>253</v>
      </c>
      <c r="AB1991" s="509" t="s">
        <v>254</v>
      </c>
      <c r="AC1991" s="509" t="s">
        <v>255</v>
      </c>
      <c r="AD1991" s="509" t="s">
        <v>256</v>
      </c>
      <c r="AE1991" s="509" t="s">
        <v>257</v>
      </c>
      <c r="AF1991" s="509" t="s">
        <v>258</v>
      </c>
      <c r="AG1991" s="509" t="s">
        <v>259</v>
      </c>
      <c r="AH1991" s="509" t="s">
        <v>260</v>
      </c>
      <c r="AI1991" s="509" t="s">
        <v>261</v>
      </c>
      <c r="AJ1991" s="509" t="s">
        <v>262</v>
      </c>
      <c r="AK1991" s="509" t="s">
        <v>263</v>
      </c>
      <c r="AL1991" s="509" t="s">
        <v>264</v>
      </c>
      <c r="AM1991" s="509" t="s">
        <v>265</v>
      </c>
      <c r="AN1991" s="509" t="s">
        <v>266</v>
      </c>
      <c r="AO1991" s="760"/>
    </row>
    <row r="1992" spans="2:41" ht="13.5" hidden="1" customHeight="1" outlineLevel="1" x14ac:dyDescent="0.3">
      <c r="B1992" s="760"/>
      <c r="C1992" s="320"/>
      <c r="D1992" s="743" t="s">
        <v>1334</v>
      </c>
      <c r="E1992" s="760"/>
      <c r="F1992" s="514" t="s">
        <v>4949</v>
      </c>
      <c r="G1992" s="508" t="s">
        <v>2961</v>
      </c>
      <c r="H1992" s="508" t="s">
        <v>2961</v>
      </c>
      <c r="I1992" s="508" t="s">
        <v>2961</v>
      </c>
      <c r="J1992" s="508" t="s">
        <v>2961</v>
      </c>
      <c r="K1992" s="508" t="s">
        <v>2961</v>
      </c>
      <c r="L1992" s="508" t="s">
        <v>2961</v>
      </c>
      <c r="M1992" s="508" t="s">
        <v>2961</v>
      </c>
      <c r="N1992" s="508" t="s">
        <v>2961</v>
      </c>
      <c r="O1992" s="508" t="s">
        <v>2961</v>
      </c>
      <c r="P1992" s="508" t="s">
        <v>2961</v>
      </c>
      <c r="Q1992" s="508" t="s">
        <v>2961</v>
      </c>
      <c r="R1992" s="508" t="s">
        <v>2961</v>
      </c>
      <c r="S1992" s="508" t="s">
        <v>2961</v>
      </c>
      <c r="T1992" s="508" t="s">
        <v>2961</v>
      </c>
      <c r="U1992" s="508" t="s">
        <v>2961</v>
      </c>
      <c r="V1992" s="508" t="s">
        <v>2961</v>
      </c>
      <c r="W1992" s="508" t="s">
        <v>2961</v>
      </c>
      <c r="X1992" s="508" t="s">
        <v>2961</v>
      </c>
      <c r="Y1992" s="508" t="s">
        <v>2961</v>
      </c>
      <c r="Z1992" s="508" t="s">
        <v>2961</v>
      </c>
      <c r="AA1992" s="508" t="s">
        <v>2961</v>
      </c>
      <c r="AB1992" s="508" t="s">
        <v>2961</v>
      </c>
      <c r="AC1992" s="508" t="s">
        <v>2961</v>
      </c>
      <c r="AD1992" s="508" t="s">
        <v>2961</v>
      </c>
      <c r="AE1992" s="508" t="s">
        <v>2961</v>
      </c>
      <c r="AF1992" s="508" t="s">
        <v>2961</v>
      </c>
      <c r="AG1992" s="508" t="s">
        <v>2961</v>
      </c>
      <c r="AH1992" s="508" t="s">
        <v>2961</v>
      </c>
      <c r="AI1992" s="508" t="s">
        <v>2961</v>
      </c>
      <c r="AJ1992" s="508" t="s">
        <v>2961</v>
      </c>
      <c r="AK1992" s="508" t="s">
        <v>2961</v>
      </c>
      <c r="AL1992" s="508" t="s">
        <v>2961</v>
      </c>
      <c r="AM1992" s="508" t="s">
        <v>2961</v>
      </c>
      <c r="AN1992" s="508" t="s">
        <v>2961</v>
      </c>
      <c r="AO1992" s="760"/>
    </row>
    <row r="1993" spans="2:41" ht="13.5" hidden="1" customHeight="1" outlineLevel="1" x14ac:dyDescent="0.3">
      <c r="B1993" s="760"/>
      <c r="C1993" s="320"/>
      <c r="D1993" s="743" t="s">
        <v>1335</v>
      </c>
      <c r="E1993" s="760"/>
      <c r="F1993" s="514" t="s">
        <v>4950</v>
      </c>
      <c r="G1993" s="508" t="s">
        <v>2961</v>
      </c>
      <c r="H1993" s="508" t="s">
        <v>2961</v>
      </c>
      <c r="I1993" s="508" t="s">
        <v>2961</v>
      </c>
      <c r="J1993" s="508" t="s">
        <v>2961</v>
      </c>
      <c r="K1993" s="508" t="s">
        <v>2961</v>
      </c>
      <c r="L1993" s="508" t="s">
        <v>2961</v>
      </c>
      <c r="M1993" s="508" t="s">
        <v>2961</v>
      </c>
      <c r="N1993" s="508" t="s">
        <v>2961</v>
      </c>
      <c r="O1993" s="508" t="s">
        <v>2961</v>
      </c>
      <c r="P1993" s="508" t="s">
        <v>2961</v>
      </c>
      <c r="Q1993" s="508" t="s">
        <v>2961</v>
      </c>
      <c r="R1993" s="508" t="s">
        <v>2961</v>
      </c>
      <c r="S1993" s="508" t="s">
        <v>2961</v>
      </c>
      <c r="T1993" s="508" t="s">
        <v>2961</v>
      </c>
      <c r="U1993" s="508" t="s">
        <v>2961</v>
      </c>
      <c r="V1993" s="508" t="s">
        <v>2961</v>
      </c>
      <c r="W1993" s="508" t="s">
        <v>2961</v>
      </c>
      <c r="X1993" s="508" t="s">
        <v>2961</v>
      </c>
      <c r="Y1993" s="508" t="s">
        <v>2961</v>
      </c>
      <c r="Z1993" s="508" t="s">
        <v>2961</v>
      </c>
      <c r="AA1993" s="508" t="s">
        <v>2961</v>
      </c>
      <c r="AB1993" s="508" t="s">
        <v>2961</v>
      </c>
      <c r="AC1993" s="508" t="s">
        <v>2961</v>
      </c>
      <c r="AD1993" s="508" t="s">
        <v>2961</v>
      </c>
      <c r="AE1993" s="508" t="s">
        <v>2961</v>
      </c>
      <c r="AF1993" s="508" t="s">
        <v>2961</v>
      </c>
      <c r="AG1993" s="508" t="s">
        <v>2961</v>
      </c>
      <c r="AH1993" s="508" t="s">
        <v>2961</v>
      </c>
      <c r="AI1993" s="508" t="s">
        <v>2961</v>
      </c>
      <c r="AJ1993" s="508" t="s">
        <v>2961</v>
      </c>
      <c r="AK1993" s="508" t="s">
        <v>2961</v>
      </c>
      <c r="AL1993" s="508" t="s">
        <v>2961</v>
      </c>
      <c r="AM1993" s="508" t="s">
        <v>2961</v>
      </c>
      <c r="AN1993" s="508" t="s">
        <v>2961</v>
      </c>
      <c r="AO1993" s="760"/>
    </row>
    <row r="1994" spans="2:41" ht="13.5" hidden="1" customHeight="1" outlineLevel="1" x14ac:dyDescent="0.3">
      <c r="B1994" s="760"/>
      <c r="C1994" s="320"/>
      <c r="D1994" s="743" t="s">
        <v>1336</v>
      </c>
      <c r="E1994" s="760"/>
      <c r="F1994" s="514" t="s">
        <v>4951</v>
      </c>
      <c r="G1994" s="508" t="s">
        <v>2961</v>
      </c>
      <c r="H1994" s="508" t="s">
        <v>2961</v>
      </c>
      <c r="I1994" s="508" t="s">
        <v>2961</v>
      </c>
      <c r="J1994" s="508" t="s">
        <v>2961</v>
      </c>
      <c r="K1994" s="508" t="s">
        <v>2961</v>
      </c>
      <c r="L1994" s="508" t="s">
        <v>2961</v>
      </c>
      <c r="M1994" s="508" t="s">
        <v>2961</v>
      </c>
      <c r="N1994" s="508" t="s">
        <v>2961</v>
      </c>
      <c r="O1994" s="508" t="s">
        <v>2961</v>
      </c>
      <c r="P1994" s="508" t="s">
        <v>2961</v>
      </c>
      <c r="Q1994" s="508" t="s">
        <v>2961</v>
      </c>
      <c r="R1994" s="508" t="s">
        <v>2961</v>
      </c>
      <c r="S1994" s="508" t="s">
        <v>2961</v>
      </c>
      <c r="T1994" s="508" t="s">
        <v>2961</v>
      </c>
      <c r="U1994" s="508" t="s">
        <v>2961</v>
      </c>
      <c r="V1994" s="508" t="s">
        <v>2961</v>
      </c>
      <c r="W1994" s="508" t="s">
        <v>2961</v>
      </c>
      <c r="X1994" s="508" t="s">
        <v>2961</v>
      </c>
      <c r="Y1994" s="508" t="s">
        <v>2961</v>
      </c>
      <c r="Z1994" s="508" t="s">
        <v>2961</v>
      </c>
      <c r="AA1994" s="508" t="s">
        <v>2961</v>
      </c>
      <c r="AB1994" s="508" t="s">
        <v>2961</v>
      </c>
      <c r="AC1994" s="508" t="s">
        <v>2961</v>
      </c>
      <c r="AD1994" s="508" t="s">
        <v>2961</v>
      </c>
      <c r="AE1994" s="508" t="s">
        <v>2961</v>
      </c>
      <c r="AF1994" s="508" t="s">
        <v>2961</v>
      </c>
      <c r="AG1994" s="508" t="s">
        <v>2961</v>
      </c>
      <c r="AH1994" s="508" t="s">
        <v>2961</v>
      </c>
      <c r="AI1994" s="508" t="s">
        <v>2961</v>
      </c>
      <c r="AJ1994" s="508" t="s">
        <v>2961</v>
      </c>
      <c r="AK1994" s="508" t="s">
        <v>2961</v>
      </c>
      <c r="AL1994" s="508" t="s">
        <v>2961</v>
      </c>
      <c r="AM1994" s="508" t="s">
        <v>2961</v>
      </c>
      <c r="AN1994" s="508" t="s">
        <v>2961</v>
      </c>
      <c r="AO1994" s="760"/>
    </row>
    <row r="1995" spans="2:41" ht="13.5" hidden="1" customHeight="1" outlineLevel="1" x14ac:dyDescent="0.3">
      <c r="B1995" s="760"/>
      <c r="C1995" s="320"/>
      <c r="D1995" s="743"/>
      <c r="E1995" s="760"/>
      <c r="F1995" s="514"/>
      <c r="G1995" s="508"/>
      <c r="H1995" s="508"/>
      <c r="I1995" s="508"/>
      <c r="J1995" s="508"/>
      <c r="K1995" s="508"/>
      <c r="L1995" s="508"/>
      <c r="M1995" s="508"/>
      <c r="N1995" s="508"/>
      <c r="O1995" s="508"/>
      <c r="P1995" s="508"/>
      <c r="Q1995" s="508"/>
      <c r="R1995" s="508"/>
      <c r="S1995" s="508"/>
      <c r="T1995" s="508"/>
      <c r="U1995" s="508"/>
      <c r="V1995" s="508"/>
      <c r="W1995" s="508"/>
      <c r="X1995" s="508"/>
      <c r="Y1995" s="508"/>
      <c r="Z1995" s="508"/>
      <c r="AA1995" s="508"/>
      <c r="AB1995" s="508"/>
      <c r="AC1995" s="508"/>
      <c r="AD1995" s="508"/>
      <c r="AE1995" s="508"/>
      <c r="AF1995" s="508"/>
      <c r="AG1995" s="508"/>
      <c r="AH1995" s="508"/>
      <c r="AI1995" s="508"/>
      <c r="AJ1995" s="508"/>
      <c r="AK1995" s="508"/>
      <c r="AL1995" s="508"/>
      <c r="AM1995" s="508"/>
      <c r="AN1995" s="508"/>
      <c r="AO1995" s="760"/>
    </row>
    <row r="1996" spans="2:41" ht="13.5" hidden="1" customHeight="1" outlineLevel="1" x14ac:dyDescent="0.3">
      <c r="B1996" s="760"/>
      <c r="C1996" s="320"/>
      <c r="D1996" s="743" t="s">
        <v>146</v>
      </c>
      <c r="E1996" s="760"/>
      <c r="F1996" s="514" t="s">
        <v>4952</v>
      </c>
      <c r="G1996" s="508" t="s">
        <v>2961</v>
      </c>
      <c r="H1996" s="508" t="s">
        <v>2961</v>
      </c>
      <c r="I1996" s="508" t="s">
        <v>2961</v>
      </c>
      <c r="J1996" s="508" t="s">
        <v>2961</v>
      </c>
      <c r="K1996" s="508" t="s">
        <v>2961</v>
      </c>
      <c r="L1996" s="508" t="s">
        <v>2961</v>
      </c>
      <c r="M1996" s="508" t="s">
        <v>2961</v>
      </c>
      <c r="N1996" s="508" t="s">
        <v>2961</v>
      </c>
      <c r="O1996" s="508" t="s">
        <v>2961</v>
      </c>
      <c r="P1996" s="508" t="s">
        <v>2961</v>
      </c>
      <c r="Q1996" s="508" t="s">
        <v>2961</v>
      </c>
      <c r="R1996" s="508" t="s">
        <v>2961</v>
      </c>
      <c r="S1996" s="508" t="s">
        <v>2961</v>
      </c>
      <c r="T1996" s="508" t="s">
        <v>2961</v>
      </c>
      <c r="U1996" s="508" t="s">
        <v>2961</v>
      </c>
      <c r="V1996" s="508" t="s">
        <v>2961</v>
      </c>
      <c r="W1996" s="508" t="s">
        <v>2961</v>
      </c>
      <c r="X1996" s="508" t="s">
        <v>2961</v>
      </c>
      <c r="Y1996" s="508" t="s">
        <v>2961</v>
      </c>
      <c r="Z1996" s="508" t="s">
        <v>2961</v>
      </c>
      <c r="AA1996" s="508" t="s">
        <v>2961</v>
      </c>
      <c r="AB1996" s="508" t="s">
        <v>2961</v>
      </c>
      <c r="AC1996" s="508" t="s">
        <v>2961</v>
      </c>
      <c r="AD1996" s="508" t="s">
        <v>2961</v>
      </c>
      <c r="AE1996" s="508" t="s">
        <v>2961</v>
      </c>
      <c r="AF1996" s="508" t="s">
        <v>2961</v>
      </c>
      <c r="AG1996" s="508" t="s">
        <v>2961</v>
      </c>
      <c r="AH1996" s="508" t="s">
        <v>2961</v>
      </c>
      <c r="AI1996" s="508" t="s">
        <v>2961</v>
      </c>
      <c r="AJ1996" s="508" t="s">
        <v>2961</v>
      </c>
      <c r="AK1996" s="508" t="s">
        <v>2961</v>
      </c>
      <c r="AL1996" s="508" t="s">
        <v>2961</v>
      </c>
      <c r="AM1996" s="508" t="s">
        <v>2961</v>
      </c>
      <c r="AN1996" s="508" t="s">
        <v>2961</v>
      </c>
      <c r="AO1996" s="760"/>
    </row>
    <row r="1997" spans="2:41" ht="13.5" hidden="1" customHeight="1" outlineLevel="1" x14ac:dyDescent="0.3">
      <c r="B1997" s="760"/>
      <c r="C1997" s="320"/>
      <c r="D1997" s="745" t="s">
        <v>1337</v>
      </c>
      <c r="E1997" s="760"/>
      <c r="F1997" s="514" t="s">
        <v>4953</v>
      </c>
      <c r="G1997" s="508" t="s">
        <v>2961</v>
      </c>
      <c r="H1997" s="508" t="s">
        <v>2961</v>
      </c>
      <c r="I1997" s="508" t="s">
        <v>2961</v>
      </c>
      <c r="J1997" s="508" t="s">
        <v>2961</v>
      </c>
      <c r="K1997" s="508" t="s">
        <v>2961</v>
      </c>
      <c r="L1997" s="508" t="s">
        <v>2961</v>
      </c>
      <c r="M1997" s="508" t="s">
        <v>2961</v>
      </c>
      <c r="N1997" s="508" t="s">
        <v>2961</v>
      </c>
      <c r="O1997" s="508" t="s">
        <v>2961</v>
      </c>
      <c r="P1997" s="508" t="s">
        <v>2961</v>
      </c>
      <c r="Q1997" s="508" t="s">
        <v>2961</v>
      </c>
      <c r="R1997" s="508" t="s">
        <v>2961</v>
      </c>
      <c r="S1997" s="508" t="s">
        <v>2961</v>
      </c>
      <c r="T1997" s="508" t="s">
        <v>2961</v>
      </c>
      <c r="U1997" s="508" t="s">
        <v>2961</v>
      </c>
      <c r="V1997" s="508" t="s">
        <v>2961</v>
      </c>
      <c r="W1997" s="508" t="s">
        <v>2961</v>
      </c>
      <c r="X1997" s="508" t="s">
        <v>2961</v>
      </c>
      <c r="Y1997" s="508" t="s">
        <v>2961</v>
      </c>
      <c r="Z1997" s="508" t="s">
        <v>2961</v>
      </c>
      <c r="AA1997" s="508" t="s">
        <v>2961</v>
      </c>
      <c r="AB1997" s="508" t="s">
        <v>2961</v>
      </c>
      <c r="AC1997" s="508" t="s">
        <v>2961</v>
      </c>
      <c r="AD1997" s="508" t="s">
        <v>2961</v>
      </c>
      <c r="AE1997" s="508" t="s">
        <v>2961</v>
      </c>
      <c r="AF1997" s="508" t="s">
        <v>2961</v>
      </c>
      <c r="AG1997" s="508" t="s">
        <v>2961</v>
      </c>
      <c r="AH1997" s="508" t="s">
        <v>2961</v>
      </c>
      <c r="AI1997" s="508" t="s">
        <v>2961</v>
      </c>
      <c r="AJ1997" s="508" t="s">
        <v>2961</v>
      </c>
      <c r="AK1997" s="508" t="s">
        <v>2961</v>
      </c>
      <c r="AL1997" s="508" t="s">
        <v>2961</v>
      </c>
      <c r="AM1997" s="508" t="s">
        <v>2961</v>
      </c>
      <c r="AN1997" s="508" t="s">
        <v>2961</v>
      </c>
      <c r="AO1997" s="760"/>
    </row>
    <row r="1998" spans="2:41" ht="13.5" hidden="1" customHeight="1" outlineLevel="1" x14ac:dyDescent="0.3">
      <c r="B1998" s="760"/>
      <c r="C1998" s="320"/>
      <c r="D1998" s="745" t="s">
        <v>1338</v>
      </c>
      <c r="E1998" s="760"/>
      <c r="F1998" s="514" t="s">
        <v>4954</v>
      </c>
      <c r="G1998" s="508" t="s">
        <v>2961</v>
      </c>
      <c r="H1998" s="508" t="s">
        <v>2961</v>
      </c>
      <c r="I1998" s="508" t="s">
        <v>2961</v>
      </c>
      <c r="J1998" s="508" t="s">
        <v>2961</v>
      </c>
      <c r="K1998" s="508" t="s">
        <v>2961</v>
      </c>
      <c r="L1998" s="508" t="s">
        <v>2961</v>
      </c>
      <c r="M1998" s="508" t="s">
        <v>2961</v>
      </c>
      <c r="N1998" s="508" t="s">
        <v>2961</v>
      </c>
      <c r="O1998" s="508" t="s">
        <v>2961</v>
      </c>
      <c r="P1998" s="508" t="s">
        <v>2961</v>
      </c>
      <c r="Q1998" s="508" t="s">
        <v>2961</v>
      </c>
      <c r="R1998" s="508" t="s">
        <v>2961</v>
      </c>
      <c r="S1998" s="508" t="s">
        <v>2961</v>
      </c>
      <c r="T1998" s="508" t="s">
        <v>2961</v>
      </c>
      <c r="U1998" s="508" t="s">
        <v>2961</v>
      </c>
      <c r="V1998" s="508" t="s">
        <v>2961</v>
      </c>
      <c r="W1998" s="508" t="s">
        <v>2961</v>
      </c>
      <c r="X1998" s="508" t="s">
        <v>2961</v>
      </c>
      <c r="Y1998" s="508" t="s">
        <v>2961</v>
      </c>
      <c r="Z1998" s="508" t="s">
        <v>2961</v>
      </c>
      <c r="AA1998" s="508" t="s">
        <v>2961</v>
      </c>
      <c r="AB1998" s="508" t="s">
        <v>2961</v>
      </c>
      <c r="AC1998" s="508" t="s">
        <v>2961</v>
      </c>
      <c r="AD1998" s="508" t="s">
        <v>2961</v>
      </c>
      <c r="AE1998" s="508" t="s">
        <v>2961</v>
      </c>
      <c r="AF1998" s="508" t="s">
        <v>2961</v>
      </c>
      <c r="AG1998" s="508" t="s">
        <v>2961</v>
      </c>
      <c r="AH1998" s="508" t="s">
        <v>2961</v>
      </c>
      <c r="AI1998" s="508" t="s">
        <v>2961</v>
      </c>
      <c r="AJ1998" s="508" t="s">
        <v>2961</v>
      </c>
      <c r="AK1998" s="508" t="s">
        <v>2961</v>
      </c>
      <c r="AL1998" s="508" t="s">
        <v>2961</v>
      </c>
      <c r="AM1998" s="508" t="s">
        <v>2961</v>
      </c>
      <c r="AN1998" s="508" t="s">
        <v>2961</v>
      </c>
      <c r="AO1998" s="760"/>
    </row>
    <row r="1999" spans="2:41" ht="13.5" hidden="1" customHeight="1" outlineLevel="1" x14ac:dyDescent="0.3">
      <c r="B1999" s="760"/>
      <c r="C1999" s="320"/>
      <c r="D1999" s="747" t="s">
        <v>1339</v>
      </c>
      <c r="E1999" s="760"/>
      <c r="F1999" s="514" t="s">
        <v>4955</v>
      </c>
      <c r="G1999" s="508" t="s">
        <v>2961</v>
      </c>
      <c r="H1999" s="508" t="s">
        <v>2961</v>
      </c>
      <c r="I1999" s="508" t="s">
        <v>2961</v>
      </c>
      <c r="J1999" s="508" t="s">
        <v>2961</v>
      </c>
      <c r="K1999" s="508" t="s">
        <v>2961</v>
      </c>
      <c r="L1999" s="508" t="s">
        <v>2961</v>
      </c>
      <c r="M1999" s="508" t="s">
        <v>2961</v>
      </c>
      <c r="N1999" s="508" t="s">
        <v>2961</v>
      </c>
      <c r="O1999" s="508" t="s">
        <v>2961</v>
      </c>
      <c r="P1999" s="508" t="s">
        <v>2961</v>
      </c>
      <c r="Q1999" s="508" t="s">
        <v>2961</v>
      </c>
      <c r="R1999" s="508" t="s">
        <v>2961</v>
      </c>
      <c r="S1999" s="508" t="s">
        <v>2961</v>
      </c>
      <c r="T1999" s="508" t="s">
        <v>2961</v>
      </c>
      <c r="U1999" s="508" t="s">
        <v>2961</v>
      </c>
      <c r="V1999" s="508" t="s">
        <v>2961</v>
      </c>
      <c r="W1999" s="508" t="s">
        <v>2961</v>
      </c>
      <c r="X1999" s="508" t="s">
        <v>2961</v>
      </c>
      <c r="Y1999" s="508" t="s">
        <v>2961</v>
      </c>
      <c r="Z1999" s="508" t="s">
        <v>2961</v>
      </c>
      <c r="AA1999" s="508" t="s">
        <v>2961</v>
      </c>
      <c r="AB1999" s="508" t="s">
        <v>2961</v>
      </c>
      <c r="AC1999" s="508" t="s">
        <v>2961</v>
      </c>
      <c r="AD1999" s="508" t="s">
        <v>2961</v>
      </c>
      <c r="AE1999" s="508" t="s">
        <v>2961</v>
      </c>
      <c r="AF1999" s="508" t="s">
        <v>2961</v>
      </c>
      <c r="AG1999" s="508" t="s">
        <v>2961</v>
      </c>
      <c r="AH1999" s="508" t="s">
        <v>2961</v>
      </c>
      <c r="AI1999" s="508" t="s">
        <v>2961</v>
      </c>
      <c r="AJ1999" s="508" t="s">
        <v>2961</v>
      </c>
      <c r="AK1999" s="508" t="s">
        <v>2961</v>
      </c>
      <c r="AL1999" s="508" t="s">
        <v>2961</v>
      </c>
      <c r="AM1999" s="508" t="s">
        <v>2961</v>
      </c>
      <c r="AN1999" s="508" t="s">
        <v>2961</v>
      </c>
      <c r="AO1999" s="760"/>
    </row>
    <row r="2000" spans="2:41" ht="13.5" hidden="1" customHeight="1" outlineLevel="1" x14ac:dyDescent="0.3">
      <c r="B2000" s="760"/>
      <c r="C2000" s="320"/>
      <c r="D2000" s="756" t="s">
        <v>1315</v>
      </c>
      <c r="E2000" s="760"/>
      <c r="F2000" s="514" t="s">
        <v>4956</v>
      </c>
      <c r="G2000" s="508" t="s">
        <v>2961</v>
      </c>
      <c r="H2000" s="508" t="s">
        <v>2961</v>
      </c>
      <c r="I2000" s="508" t="s">
        <v>2961</v>
      </c>
      <c r="J2000" s="508" t="s">
        <v>2961</v>
      </c>
      <c r="K2000" s="508" t="s">
        <v>2961</v>
      </c>
      <c r="L2000" s="508" t="s">
        <v>2961</v>
      </c>
      <c r="M2000" s="508" t="s">
        <v>2961</v>
      </c>
      <c r="N2000" s="508" t="s">
        <v>2961</v>
      </c>
      <c r="O2000" s="508" t="s">
        <v>2961</v>
      </c>
      <c r="P2000" s="508" t="s">
        <v>2961</v>
      </c>
      <c r="Q2000" s="508" t="s">
        <v>2961</v>
      </c>
      <c r="R2000" s="508" t="s">
        <v>2961</v>
      </c>
      <c r="S2000" s="508" t="s">
        <v>2961</v>
      </c>
      <c r="T2000" s="508" t="s">
        <v>2961</v>
      </c>
      <c r="U2000" s="508" t="s">
        <v>2961</v>
      </c>
      <c r="V2000" s="508" t="s">
        <v>2961</v>
      </c>
      <c r="W2000" s="508" t="s">
        <v>2961</v>
      </c>
      <c r="X2000" s="508" t="s">
        <v>2961</v>
      </c>
      <c r="Y2000" s="508" t="s">
        <v>2961</v>
      </c>
      <c r="Z2000" s="508" t="s">
        <v>2961</v>
      </c>
      <c r="AA2000" s="508" t="s">
        <v>2961</v>
      </c>
      <c r="AB2000" s="508" t="s">
        <v>2961</v>
      </c>
      <c r="AC2000" s="508" t="s">
        <v>2961</v>
      </c>
      <c r="AD2000" s="508" t="s">
        <v>2961</v>
      </c>
      <c r="AE2000" s="508" t="s">
        <v>2961</v>
      </c>
      <c r="AF2000" s="508" t="s">
        <v>2961</v>
      </c>
      <c r="AG2000" s="508" t="s">
        <v>2961</v>
      </c>
      <c r="AH2000" s="508" t="s">
        <v>2961</v>
      </c>
      <c r="AI2000" s="508" t="s">
        <v>2961</v>
      </c>
      <c r="AJ2000" s="508" t="s">
        <v>2961</v>
      </c>
      <c r="AK2000" s="508" t="s">
        <v>2961</v>
      </c>
      <c r="AL2000" s="508" t="s">
        <v>2961</v>
      </c>
      <c r="AM2000" s="508" t="s">
        <v>2961</v>
      </c>
      <c r="AN2000" s="508" t="s">
        <v>2961</v>
      </c>
      <c r="AO2000" s="760"/>
    </row>
    <row r="2001" spans="2:41" ht="13.5" hidden="1" customHeight="1" outlineLevel="1" x14ac:dyDescent="0.3">
      <c r="B2001" s="760"/>
      <c r="C2001" s="320"/>
      <c r="D2001" s="756" t="s">
        <v>159</v>
      </c>
      <c r="E2001" s="760"/>
      <c r="F2001" s="514" t="s">
        <v>4957</v>
      </c>
      <c r="G2001" s="508" t="s">
        <v>2961</v>
      </c>
      <c r="H2001" s="508" t="s">
        <v>2961</v>
      </c>
      <c r="I2001" s="508" t="s">
        <v>2961</v>
      </c>
      <c r="J2001" s="508" t="s">
        <v>2961</v>
      </c>
      <c r="K2001" s="508" t="s">
        <v>2961</v>
      </c>
      <c r="L2001" s="508" t="s">
        <v>2961</v>
      </c>
      <c r="M2001" s="508" t="s">
        <v>2961</v>
      </c>
      <c r="N2001" s="508" t="s">
        <v>2961</v>
      </c>
      <c r="O2001" s="508" t="s">
        <v>2961</v>
      </c>
      <c r="P2001" s="508" t="s">
        <v>2961</v>
      </c>
      <c r="Q2001" s="508" t="s">
        <v>2961</v>
      </c>
      <c r="R2001" s="508" t="s">
        <v>2961</v>
      </c>
      <c r="S2001" s="508" t="s">
        <v>2961</v>
      </c>
      <c r="T2001" s="508" t="s">
        <v>2961</v>
      </c>
      <c r="U2001" s="508" t="s">
        <v>2961</v>
      </c>
      <c r="V2001" s="508" t="s">
        <v>2961</v>
      </c>
      <c r="W2001" s="508" t="s">
        <v>2961</v>
      </c>
      <c r="X2001" s="508" t="s">
        <v>2961</v>
      </c>
      <c r="Y2001" s="508" t="s">
        <v>2961</v>
      </c>
      <c r="Z2001" s="508" t="s">
        <v>2961</v>
      </c>
      <c r="AA2001" s="508" t="s">
        <v>2961</v>
      </c>
      <c r="AB2001" s="508" t="s">
        <v>2961</v>
      </c>
      <c r="AC2001" s="508" t="s">
        <v>2961</v>
      </c>
      <c r="AD2001" s="508" t="s">
        <v>2961</v>
      </c>
      <c r="AE2001" s="508" t="s">
        <v>2961</v>
      </c>
      <c r="AF2001" s="508" t="s">
        <v>2961</v>
      </c>
      <c r="AG2001" s="508" t="s">
        <v>2961</v>
      </c>
      <c r="AH2001" s="508" t="s">
        <v>2961</v>
      </c>
      <c r="AI2001" s="508" t="s">
        <v>2961</v>
      </c>
      <c r="AJ2001" s="508" t="s">
        <v>2961</v>
      </c>
      <c r="AK2001" s="508" t="s">
        <v>2961</v>
      </c>
      <c r="AL2001" s="508" t="s">
        <v>2961</v>
      </c>
      <c r="AM2001" s="508" t="s">
        <v>2961</v>
      </c>
      <c r="AN2001" s="508" t="s">
        <v>2961</v>
      </c>
      <c r="AO2001" s="760"/>
    </row>
    <row r="2002" spans="2:41" ht="13.5" hidden="1" customHeight="1" outlineLevel="1" x14ac:dyDescent="0.3">
      <c r="B2002" s="760"/>
      <c r="C2002" s="320"/>
      <c r="D2002" s="756" t="s">
        <v>1340</v>
      </c>
      <c r="E2002" s="760"/>
      <c r="F2002" s="514" t="s">
        <v>4958</v>
      </c>
      <c r="G2002" s="508" t="s">
        <v>2961</v>
      </c>
      <c r="H2002" s="508" t="s">
        <v>2961</v>
      </c>
      <c r="I2002" s="508" t="s">
        <v>2961</v>
      </c>
      <c r="J2002" s="508" t="s">
        <v>2961</v>
      </c>
      <c r="K2002" s="508" t="s">
        <v>2961</v>
      </c>
      <c r="L2002" s="508" t="s">
        <v>2961</v>
      </c>
      <c r="M2002" s="508" t="s">
        <v>2961</v>
      </c>
      <c r="N2002" s="508" t="s">
        <v>2961</v>
      </c>
      <c r="O2002" s="508" t="s">
        <v>2961</v>
      </c>
      <c r="P2002" s="508" t="s">
        <v>2961</v>
      </c>
      <c r="Q2002" s="508" t="s">
        <v>2961</v>
      </c>
      <c r="R2002" s="508" t="s">
        <v>2961</v>
      </c>
      <c r="S2002" s="508" t="s">
        <v>2961</v>
      </c>
      <c r="T2002" s="508" t="s">
        <v>2961</v>
      </c>
      <c r="U2002" s="508" t="s">
        <v>2961</v>
      </c>
      <c r="V2002" s="508" t="s">
        <v>2961</v>
      </c>
      <c r="W2002" s="508" t="s">
        <v>2961</v>
      </c>
      <c r="X2002" s="508" t="s">
        <v>2961</v>
      </c>
      <c r="Y2002" s="508" t="s">
        <v>2961</v>
      </c>
      <c r="Z2002" s="508" t="s">
        <v>2961</v>
      </c>
      <c r="AA2002" s="508" t="s">
        <v>2961</v>
      </c>
      <c r="AB2002" s="508" t="s">
        <v>2961</v>
      </c>
      <c r="AC2002" s="508" t="s">
        <v>2961</v>
      </c>
      <c r="AD2002" s="508" t="s">
        <v>2961</v>
      </c>
      <c r="AE2002" s="508" t="s">
        <v>2961</v>
      </c>
      <c r="AF2002" s="508" t="s">
        <v>2961</v>
      </c>
      <c r="AG2002" s="508" t="s">
        <v>2961</v>
      </c>
      <c r="AH2002" s="508" t="s">
        <v>2961</v>
      </c>
      <c r="AI2002" s="508" t="s">
        <v>2961</v>
      </c>
      <c r="AJ2002" s="508" t="s">
        <v>2961</v>
      </c>
      <c r="AK2002" s="508" t="s">
        <v>2961</v>
      </c>
      <c r="AL2002" s="508" t="s">
        <v>2961</v>
      </c>
      <c r="AM2002" s="508" t="s">
        <v>2961</v>
      </c>
      <c r="AN2002" s="508" t="s">
        <v>2961</v>
      </c>
      <c r="AO2002" s="760"/>
    </row>
    <row r="2003" spans="2:41" ht="13.5" hidden="1" customHeight="1" outlineLevel="1" x14ac:dyDescent="0.3">
      <c r="B2003" s="760"/>
      <c r="C2003" s="320"/>
      <c r="D2003" s="756" t="s">
        <v>1341</v>
      </c>
      <c r="E2003" s="760"/>
      <c r="F2003" s="514" t="s">
        <v>4959</v>
      </c>
      <c r="G2003" s="508" t="s">
        <v>2961</v>
      </c>
      <c r="H2003" s="508" t="s">
        <v>2961</v>
      </c>
      <c r="I2003" s="508" t="s">
        <v>2961</v>
      </c>
      <c r="J2003" s="508" t="s">
        <v>2961</v>
      </c>
      <c r="K2003" s="508" t="s">
        <v>2961</v>
      </c>
      <c r="L2003" s="508" t="s">
        <v>2961</v>
      </c>
      <c r="M2003" s="508" t="s">
        <v>2961</v>
      </c>
      <c r="N2003" s="508" t="s">
        <v>2961</v>
      </c>
      <c r="O2003" s="508" t="s">
        <v>2961</v>
      </c>
      <c r="P2003" s="508" t="s">
        <v>2961</v>
      </c>
      <c r="Q2003" s="508" t="s">
        <v>2961</v>
      </c>
      <c r="R2003" s="508" t="s">
        <v>2961</v>
      </c>
      <c r="S2003" s="508" t="s">
        <v>2961</v>
      </c>
      <c r="T2003" s="508" t="s">
        <v>2961</v>
      </c>
      <c r="U2003" s="508" t="s">
        <v>2961</v>
      </c>
      <c r="V2003" s="508" t="s">
        <v>2961</v>
      </c>
      <c r="W2003" s="508" t="s">
        <v>2961</v>
      </c>
      <c r="X2003" s="508" t="s">
        <v>2961</v>
      </c>
      <c r="Y2003" s="508" t="s">
        <v>2961</v>
      </c>
      <c r="Z2003" s="508" t="s">
        <v>2961</v>
      </c>
      <c r="AA2003" s="508" t="s">
        <v>2961</v>
      </c>
      <c r="AB2003" s="508" t="s">
        <v>2961</v>
      </c>
      <c r="AC2003" s="508" t="s">
        <v>2961</v>
      </c>
      <c r="AD2003" s="508" t="s">
        <v>2961</v>
      </c>
      <c r="AE2003" s="508" t="s">
        <v>2961</v>
      </c>
      <c r="AF2003" s="508" t="s">
        <v>2961</v>
      </c>
      <c r="AG2003" s="508" t="s">
        <v>2961</v>
      </c>
      <c r="AH2003" s="508" t="s">
        <v>2961</v>
      </c>
      <c r="AI2003" s="508" t="s">
        <v>2961</v>
      </c>
      <c r="AJ2003" s="508" t="s">
        <v>2961</v>
      </c>
      <c r="AK2003" s="508" t="s">
        <v>2961</v>
      </c>
      <c r="AL2003" s="508" t="s">
        <v>2961</v>
      </c>
      <c r="AM2003" s="508" t="s">
        <v>2961</v>
      </c>
      <c r="AN2003" s="508" t="s">
        <v>2961</v>
      </c>
      <c r="AO2003" s="760"/>
    </row>
    <row r="2004" spans="2:41" ht="13.5" hidden="1" customHeight="1" outlineLevel="1" x14ac:dyDescent="0.3">
      <c r="B2004" s="760"/>
      <c r="C2004" s="320"/>
      <c r="D2004" s="747" t="s">
        <v>1342</v>
      </c>
      <c r="E2004" s="320"/>
      <c r="F2004" s="514" t="s">
        <v>4960</v>
      </c>
      <c r="G2004" s="508" t="s">
        <v>2961</v>
      </c>
      <c r="H2004" s="508" t="s">
        <v>2961</v>
      </c>
      <c r="I2004" s="508" t="s">
        <v>2961</v>
      </c>
      <c r="J2004" s="508" t="s">
        <v>2961</v>
      </c>
      <c r="K2004" s="508" t="s">
        <v>2961</v>
      </c>
      <c r="L2004" s="508" t="s">
        <v>2961</v>
      </c>
      <c r="M2004" s="508" t="s">
        <v>2961</v>
      </c>
      <c r="N2004" s="508" t="s">
        <v>2961</v>
      </c>
      <c r="O2004" s="508" t="s">
        <v>2961</v>
      </c>
      <c r="P2004" s="508" t="s">
        <v>2961</v>
      </c>
      <c r="Q2004" s="508" t="s">
        <v>2961</v>
      </c>
      <c r="R2004" s="508" t="s">
        <v>2961</v>
      </c>
      <c r="S2004" s="508" t="s">
        <v>2961</v>
      </c>
      <c r="T2004" s="508" t="s">
        <v>2961</v>
      </c>
      <c r="U2004" s="508" t="s">
        <v>2961</v>
      </c>
      <c r="V2004" s="508" t="s">
        <v>2961</v>
      </c>
      <c r="W2004" s="508" t="s">
        <v>2961</v>
      </c>
      <c r="X2004" s="508" t="s">
        <v>2961</v>
      </c>
      <c r="Y2004" s="508" t="s">
        <v>2961</v>
      </c>
      <c r="Z2004" s="508" t="s">
        <v>2961</v>
      </c>
      <c r="AA2004" s="508" t="s">
        <v>2961</v>
      </c>
      <c r="AB2004" s="508" t="s">
        <v>2961</v>
      </c>
      <c r="AC2004" s="508" t="s">
        <v>2961</v>
      </c>
      <c r="AD2004" s="508" t="s">
        <v>2961</v>
      </c>
      <c r="AE2004" s="508" t="s">
        <v>2961</v>
      </c>
      <c r="AF2004" s="508" t="s">
        <v>2961</v>
      </c>
      <c r="AG2004" s="508" t="s">
        <v>2961</v>
      </c>
      <c r="AH2004" s="508" t="s">
        <v>2961</v>
      </c>
      <c r="AI2004" s="508" t="s">
        <v>2961</v>
      </c>
      <c r="AJ2004" s="508" t="s">
        <v>2961</v>
      </c>
      <c r="AK2004" s="508" t="s">
        <v>2961</v>
      </c>
      <c r="AL2004" s="508" t="s">
        <v>2961</v>
      </c>
      <c r="AM2004" s="508" t="s">
        <v>2961</v>
      </c>
      <c r="AN2004" s="508" t="s">
        <v>2961</v>
      </c>
      <c r="AO2004" s="760"/>
    </row>
    <row r="2005" spans="2:41" ht="13.5" hidden="1" customHeight="1" outlineLevel="1" x14ac:dyDescent="0.3">
      <c r="B2005" s="760"/>
      <c r="C2005" s="320"/>
      <c r="D2005" s="743" t="s">
        <v>147</v>
      </c>
      <c r="E2005" s="320"/>
      <c r="F2005" s="514" t="s">
        <v>4961</v>
      </c>
      <c r="G2005" s="508" t="s">
        <v>2961</v>
      </c>
      <c r="H2005" s="508" t="s">
        <v>2961</v>
      </c>
      <c r="I2005" s="508" t="s">
        <v>2961</v>
      </c>
      <c r="J2005" s="508" t="s">
        <v>2961</v>
      </c>
      <c r="K2005" s="508" t="s">
        <v>2961</v>
      </c>
      <c r="L2005" s="508" t="s">
        <v>2961</v>
      </c>
      <c r="M2005" s="508" t="s">
        <v>2961</v>
      </c>
      <c r="N2005" s="508" t="s">
        <v>2961</v>
      </c>
      <c r="O2005" s="508" t="s">
        <v>2961</v>
      </c>
      <c r="P2005" s="508" t="s">
        <v>2961</v>
      </c>
      <c r="Q2005" s="508" t="s">
        <v>2961</v>
      </c>
      <c r="R2005" s="508" t="s">
        <v>2961</v>
      </c>
      <c r="S2005" s="508" t="s">
        <v>2961</v>
      </c>
      <c r="T2005" s="508" t="s">
        <v>2961</v>
      </c>
      <c r="U2005" s="508" t="s">
        <v>2961</v>
      </c>
      <c r="V2005" s="508" t="s">
        <v>2961</v>
      </c>
      <c r="W2005" s="508" t="s">
        <v>2961</v>
      </c>
      <c r="X2005" s="508" t="s">
        <v>2961</v>
      </c>
      <c r="Y2005" s="508" t="s">
        <v>2961</v>
      </c>
      <c r="Z2005" s="508" t="s">
        <v>2961</v>
      </c>
      <c r="AA2005" s="508" t="s">
        <v>2961</v>
      </c>
      <c r="AB2005" s="508" t="s">
        <v>2961</v>
      </c>
      <c r="AC2005" s="508" t="s">
        <v>2961</v>
      </c>
      <c r="AD2005" s="508" t="s">
        <v>2961</v>
      </c>
      <c r="AE2005" s="508" t="s">
        <v>2961</v>
      </c>
      <c r="AF2005" s="508" t="s">
        <v>2961</v>
      </c>
      <c r="AG2005" s="508" t="s">
        <v>2961</v>
      </c>
      <c r="AH2005" s="508" t="s">
        <v>2961</v>
      </c>
      <c r="AI2005" s="508" t="s">
        <v>2961</v>
      </c>
      <c r="AJ2005" s="508" t="s">
        <v>2961</v>
      </c>
      <c r="AK2005" s="508" t="s">
        <v>2961</v>
      </c>
      <c r="AL2005" s="508" t="s">
        <v>2961</v>
      </c>
      <c r="AM2005" s="508" t="s">
        <v>2961</v>
      </c>
      <c r="AN2005" s="508" t="s">
        <v>2961</v>
      </c>
      <c r="AO2005" s="760"/>
    </row>
    <row r="2006" spans="2:41" ht="13.5" hidden="1" customHeight="1" outlineLevel="1" x14ac:dyDescent="0.3">
      <c r="B2006" s="760"/>
      <c r="C2006" s="320"/>
      <c r="D2006" s="745" t="s">
        <v>191</v>
      </c>
      <c r="E2006" s="320"/>
      <c r="F2006" s="514" t="s">
        <v>4962</v>
      </c>
      <c r="G2006" s="508" t="s">
        <v>2961</v>
      </c>
      <c r="H2006" s="508" t="s">
        <v>2961</v>
      </c>
      <c r="I2006" s="508" t="s">
        <v>2961</v>
      </c>
      <c r="J2006" s="508" t="s">
        <v>2961</v>
      </c>
      <c r="K2006" s="508" t="s">
        <v>2961</v>
      </c>
      <c r="L2006" s="508" t="s">
        <v>2961</v>
      </c>
      <c r="M2006" s="508" t="s">
        <v>2961</v>
      </c>
      <c r="N2006" s="508" t="s">
        <v>2961</v>
      </c>
      <c r="O2006" s="508" t="s">
        <v>2961</v>
      </c>
      <c r="P2006" s="508" t="s">
        <v>2961</v>
      </c>
      <c r="Q2006" s="508" t="s">
        <v>2961</v>
      </c>
      <c r="R2006" s="508" t="s">
        <v>2961</v>
      </c>
      <c r="S2006" s="508" t="s">
        <v>2961</v>
      </c>
      <c r="T2006" s="508" t="s">
        <v>2961</v>
      </c>
      <c r="U2006" s="508" t="s">
        <v>2961</v>
      </c>
      <c r="V2006" s="508" t="s">
        <v>2961</v>
      </c>
      <c r="W2006" s="508" t="s">
        <v>2961</v>
      </c>
      <c r="X2006" s="508" t="s">
        <v>2961</v>
      </c>
      <c r="Y2006" s="508" t="s">
        <v>2961</v>
      </c>
      <c r="Z2006" s="508" t="s">
        <v>2961</v>
      </c>
      <c r="AA2006" s="508" t="s">
        <v>2961</v>
      </c>
      <c r="AB2006" s="508" t="s">
        <v>2961</v>
      </c>
      <c r="AC2006" s="508" t="s">
        <v>2961</v>
      </c>
      <c r="AD2006" s="508" t="s">
        <v>2961</v>
      </c>
      <c r="AE2006" s="508" t="s">
        <v>2961</v>
      </c>
      <c r="AF2006" s="508" t="s">
        <v>2961</v>
      </c>
      <c r="AG2006" s="508" t="s">
        <v>2961</v>
      </c>
      <c r="AH2006" s="508" t="s">
        <v>2961</v>
      </c>
      <c r="AI2006" s="508" t="s">
        <v>2961</v>
      </c>
      <c r="AJ2006" s="508" t="s">
        <v>2961</v>
      </c>
      <c r="AK2006" s="508" t="s">
        <v>2961</v>
      </c>
      <c r="AL2006" s="508" t="s">
        <v>2961</v>
      </c>
      <c r="AM2006" s="508" t="s">
        <v>2961</v>
      </c>
      <c r="AN2006" s="508" t="s">
        <v>2961</v>
      </c>
      <c r="AO2006" s="320"/>
    </row>
    <row r="2007" spans="2:41" ht="13.5" hidden="1" customHeight="1" outlineLevel="1" x14ac:dyDescent="0.3">
      <c r="B2007" s="760"/>
      <c r="C2007" s="320"/>
      <c r="D2007" s="747" t="s">
        <v>791</v>
      </c>
      <c r="E2007" s="320"/>
      <c r="F2007" s="514" t="s">
        <v>4963</v>
      </c>
      <c r="G2007" s="508" t="s">
        <v>2961</v>
      </c>
      <c r="H2007" s="508" t="s">
        <v>2961</v>
      </c>
      <c r="I2007" s="508" t="s">
        <v>2961</v>
      </c>
      <c r="J2007" s="508" t="s">
        <v>2961</v>
      </c>
      <c r="K2007" s="508" t="s">
        <v>2961</v>
      </c>
      <c r="L2007" s="508" t="s">
        <v>2961</v>
      </c>
      <c r="M2007" s="508" t="s">
        <v>2961</v>
      </c>
      <c r="N2007" s="508" t="s">
        <v>2961</v>
      </c>
      <c r="O2007" s="508" t="s">
        <v>2961</v>
      </c>
      <c r="P2007" s="508" t="s">
        <v>2961</v>
      </c>
      <c r="Q2007" s="508" t="s">
        <v>2961</v>
      </c>
      <c r="R2007" s="508" t="s">
        <v>2961</v>
      </c>
      <c r="S2007" s="508" t="s">
        <v>2961</v>
      </c>
      <c r="T2007" s="508" t="s">
        <v>2961</v>
      </c>
      <c r="U2007" s="508" t="s">
        <v>2961</v>
      </c>
      <c r="V2007" s="508" t="s">
        <v>2961</v>
      </c>
      <c r="W2007" s="508" t="s">
        <v>2961</v>
      </c>
      <c r="X2007" s="508" t="s">
        <v>2961</v>
      </c>
      <c r="Y2007" s="508" t="s">
        <v>2961</v>
      </c>
      <c r="Z2007" s="508" t="s">
        <v>2961</v>
      </c>
      <c r="AA2007" s="508" t="s">
        <v>2961</v>
      </c>
      <c r="AB2007" s="508" t="s">
        <v>2961</v>
      </c>
      <c r="AC2007" s="508" t="s">
        <v>2961</v>
      </c>
      <c r="AD2007" s="508" t="s">
        <v>2961</v>
      </c>
      <c r="AE2007" s="508" t="s">
        <v>2961</v>
      </c>
      <c r="AF2007" s="508" t="s">
        <v>2961</v>
      </c>
      <c r="AG2007" s="508" t="s">
        <v>2961</v>
      </c>
      <c r="AH2007" s="508" t="s">
        <v>2961</v>
      </c>
      <c r="AI2007" s="508" t="s">
        <v>2961</v>
      </c>
      <c r="AJ2007" s="508" t="s">
        <v>2961</v>
      </c>
      <c r="AK2007" s="508" t="s">
        <v>2961</v>
      </c>
      <c r="AL2007" s="508" t="s">
        <v>2961</v>
      </c>
      <c r="AM2007" s="508" t="s">
        <v>2961</v>
      </c>
      <c r="AN2007" s="508" t="s">
        <v>2961</v>
      </c>
      <c r="AO2007" s="320"/>
    </row>
    <row r="2008" spans="2:41" ht="13.5" hidden="1" customHeight="1" outlineLevel="1" x14ac:dyDescent="0.3">
      <c r="B2008" s="760"/>
      <c r="C2008" s="320"/>
      <c r="D2008" s="756" t="s">
        <v>1298</v>
      </c>
      <c r="E2008" s="320"/>
      <c r="F2008" s="514" t="s">
        <v>4964</v>
      </c>
      <c r="G2008" s="508" t="s">
        <v>2961</v>
      </c>
      <c r="H2008" s="508" t="s">
        <v>2961</v>
      </c>
      <c r="I2008" s="508" t="s">
        <v>2961</v>
      </c>
      <c r="J2008" s="508" t="s">
        <v>2961</v>
      </c>
      <c r="K2008" s="508" t="s">
        <v>2961</v>
      </c>
      <c r="L2008" s="508" t="s">
        <v>2961</v>
      </c>
      <c r="M2008" s="508" t="s">
        <v>2961</v>
      </c>
      <c r="N2008" s="508" t="s">
        <v>2961</v>
      </c>
      <c r="O2008" s="508" t="s">
        <v>2961</v>
      </c>
      <c r="P2008" s="508" t="s">
        <v>2961</v>
      </c>
      <c r="Q2008" s="508" t="s">
        <v>2961</v>
      </c>
      <c r="R2008" s="508" t="s">
        <v>2961</v>
      </c>
      <c r="S2008" s="508" t="s">
        <v>2961</v>
      </c>
      <c r="T2008" s="508" t="s">
        <v>2961</v>
      </c>
      <c r="U2008" s="508" t="s">
        <v>2961</v>
      </c>
      <c r="V2008" s="508" t="s">
        <v>2961</v>
      </c>
      <c r="W2008" s="508" t="s">
        <v>2961</v>
      </c>
      <c r="X2008" s="508" t="s">
        <v>2961</v>
      </c>
      <c r="Y2008" s="508" t="s">
        <v>2961</v>
      </c>
      <c r="Z2008" s="508" t="s">
        <v>2961</v>
      </c>
      <c r="AA2008" s="508" t="s">
        <v>2961</v>
      </c>
      <c r="AB2008" s="508" t="s">
        <v>2961</v>
      </c>
      <c r="AC2008" s="508" t="s">
        <v>2961</v>
      </c>
      <c r="AD2008" s="508" t="s">
        <v>2961</v>
      </c>
      <c r="AE2008" s="508" t="s">
        <v>2961</v>
      </c>
      <c r="AF2008" s="508" t="s">
        <v>2961</v>
      </c>
      <c r="AG2008" s="508" t="s">
        <v>2961</v>
      </c>
      <c r="AH2008" s="508" t="s">
        <v>2961</v>
      </c>
      <c r="AI2008" s="508" t="s">
        <v>2961</v>
      </c>
      <c r="AJ2008" s="508" t="s">
        <v>2961</v>
      </c>
      <c r="AK2008" s="508" t="s">
        <v>2961</v>
      </c>
      <c r="AL2008" s="508" t="s">
        <v>2961</v>
      </c>
      <c r="AM2008" s="508" t="s">
        <v>2961</v>
      </c>
      <c r="AN2008" s="508" t="s">
        <v>2961</v>
      </c>
      <c r="AO2008" s="320"/>
    </row>
    <row r="2009" spans="2:41" ht="13.5" hidden="1" customHeight="1" outlineLevel="1" x14ac:dyDescent="0.3">
      <c r="B2009" s="760"/>
      <c r="C2009" s="320"/>
      <c r="D2009" s="756" t="s">
        <v>1343</v>
      </c>
      <c r="E2009" s="320"/>
      <c r="F2009" s="514" t="s">
        <v>4965</v>
      </c>
      <c r="G2009" s="508" t="s">
        <v>2961</v>
      </c>
      <c r="H2009" s="508" t="s">
        <v>2961</v>
      </c>
      <c r="I2009" s="508" t="s">
        <v>2961</v>
      </c>
      <c r="J2009" s="508" t="s">
        <v>2961</v>
      </c>
      <c r="K2009" s="508" t="s">
        <v>2961</v>
      </c>
      <c r="L2009" s="508" t="s">
        <v>2961</v>
      </c>
      <c r="M2009" s="508" t="s">
        <v>2961</v>
      </c>
      <c r="N2009" s="508" t="s">
        <v>2961</v>
      </c>
      <c r="O2009" s="508" t="s">
        <v>2961</v>
      </c>
      <c r="P2009" s="508" t="s">
        <v>2961</v>
      </c>
      <c r="Q2009" s="508" t="s">
        <v>2961</v>
      </c>
      <c r="R2009" s="508" t="s">
        <v>2961</v>
      </c>
      <c r="S2009" s="508" t="s">
        <v>2961</v>
      </c>
      <c r="T2009" s="508" t="s">
        <v>2961</v>
      </c>
      <c r="U2009" s="508" t="s">
        <v>2961</v>
      </c>
      <c r="V2009" s="508" t="s">
        <v>2961</v>
      </c>
      <c r="W2009" s="508" t="s">
        <v>2961</v>
      </c>
      <c r="X2009" s="508" t="s">
        <v>2961</v>
      </c>
      <c r="Y2009" s="508" t="s">
        <v>2961</v>
      </c>
      <c r="Z2009" s="508" t="s">
        <v>2961</v>
      </c>
      <c r="AA2009" s="508" t="s">
        <v>2961</v>
      </c>
      <c r="AB2009" s="508" t="s">
        <v>2961</v>
      </c>
      <c r="AC2009" s="508" t="s">
        <v>2961</v>
      </c>
      <c r="AD2009" s="508" t="s">
        <v>2961</v>
      </c>
      <c r="AE2009" s="508" t="s">
        <v>2961</v>
      </c>
      <c r="AF2009" s="508" t="s">
        <v>2961</v>
      </c>
      <c r="AG2009" s="508" t="s">
        <v>2961</v>
      </c>
      <c r="AH2009" s="508" t="s">
        <v>2961</v>
      </c>
      <c r="AI2009" s="508" t="s">
        <v>2961</v>
      </c>
      <c r="AJ2009" s="508" t="s">
        <v>2961</v>
      </c>
      <c r="AK2009" s="508" t="s">
        <v>2961</v>
      </c>
      <c r="AL2009" s="508" t="s">
        <v>2961</v>
      </c>
      <c r="AM2009" s="508" t="s">
        <v>2961</v>
      </c>
      <c r="AN2009" s="508" t="s">
        <v>2961</v>
      </c>
      <c r="AO2009" s="320"/>
    </row>
    <row r="2010" spans="2:41" ht="13.5" hidden="1" customHeight="1" outlineLevel="1" x14ac:dyDescent="0.3">
      <c r="B2010" s="760"/>
      <c r="C2010" s="320"/>
      <c r="D2010" s="756" t="s">
        <v>1344</v>
      </c>
      <c r="E2010" s="320"/>
      <c r="F2010" s="514" t="s">
        <v>4966</v>
      </c>
      <c r="G2010" s="508" t="s">
        <v>2961</v>
      </c>
      <c r="H2010" s="508" t="s">
        <v>2961</v>
      </c>
      <c r="I2010" s="508" t="s">
        <v>2961</v>
      </c>
      <c r="J2010" s="508" t="s">
        <v>2961</v>
      </c>
      <c r="K2010" s="508" t="s">
        <v>2961</v>
      </c>
      <c r="L2010" s="508" t="s">
        <v>2961</v>
      </c>
      <c r="M2010" s="508" t="s">
        <v>2961</v>
      </c>
      <c r="N2010" s="508" t="s">
        <v>2961</v>
      </c>
      <c r="O2010" s="508" t="s">
        <v>2961</v>
      </c>
      <c r="P2010" s="508" t="s">
        <v>2961</v>
      </c>
      <c r="Q2010" s="508" t="s">
        <v>2961</v>
      </c>
      <c r="R2010" s="508" t="s">
        <v>2961</v>
      </c>
      <c r="S2010" s="508" t="s">
        <v>2961</v>
      </c>
      <c r="T2010" s="508" t="s">
        <v>2961</v>
      </c>
      <c r="U2010" s="508" t="s">
        <v>2961</v>
      </c>
      <c r="V2010" s="508" t="s">
        <v>2961</v>
      </c>
      <c r="W2010" s="508" t="s">
        <v>2961</v>
      </c>
      <c r="X2010" s="508" t="s">
        <v>2961</v>
      </c>
      <c r="Y2010" s="508" t="s">
        <v>2961</v>
      </c>
      <c r="Z2010" s="508" t="s">
        <v>2961</v>
      </c>
      <c r="AA2010" s="508" t="s">
        <v>2961</v>
      </c>
      <c r="AB2010" s="508" t="s">
        <v>2961</v>
      </c>
      <c r="AC2010" s="508" t="s">
        <v>2961</v>
      </c>
      <c r="AD2010" s="508" t="s">
        <v>2961</v>
      </c>
      <c r="AE2010" s="508" t="s">
        <v>2961</v>
      </c>
      <c r="AF2010" s="508" t="s">
        <v>2961</v>
      </c>
      <c r="AG2010" s="508" t="s">
        <v>2961</v>
      </c>
      <c r="AH2010" s="508" t="s">
        <v>2961</v>
      </c>
      <c r="AI2010" s="508" t="s">
        <v>2961</v>
      </c>
      <c r="AJ2010" s="508" t="s">
        <v>2961</v>
      </c>
      <c r="AK2010" s="508" t="s">
        <v>2961</v>
      </c>
      <c r="AL2010" s="508" t="s">
        <v>2961</v>
      </c>
      <c r="AM2010" s="508" t="s">
        <v>2961</v>
      </c>
      <c r="AN2010" s="508" t="s">
        <v>2961</v>
      </c>
      <c r="AO2010" s="320"/>
    </row>
    <row r="2011" spans="2:41" ht="13.5" hidden="1" customHeight="1" outlineLevel="1" x14ac:dyDescent="0.3">
      <c r="B2011" s="760"/>
      <c r="C2011" s="320"/>
      <c r="D2011" s="756" t="s">
        <v>1329</v>
      </c>
      <c r="E2011" s="320"/>
      <c r="F2011" s="514" t="s">
        <v>4967</v>
      </c>
      <c r="G2011" s="508" t="s">
        <v>2961</v>
      </c>
      <c r="H2011" s="508" t="s">
        <v>2961</v>
      </c>
      <c r="I2011" s="508" t="s">
        <v>2961</v>
      </c>
      <c r="J2011" s="508" t="s">
        <v>2961</v>
      </c>
      <c r="K2011" s="508" t="s">
        <v>2961</v>
      </c>
      <c r="L2011" s="508" t="s">
        <v>2961</v>
      </c>
      <c r="M2011" s="508" t="s">
        <v>2961</v>
      </c>
      <c r="N2011" s="508" t="s">
        <v>2961</v>
      </c>
      <c r="O2011" s="508" t="s">
        <v>2961</v>
      </c>
      <c r="P2011" s="508" t="s">
        <v>2961</v>
      </c>
      <c r="Q2011" s="508" t="s">
        <v>2961</v>
      </c>
      <c r="R2011" s="508" t="s">
        <v>2961</v>
      </c>
      <c r="S2011" s="508" t="s">
        <v>2961</v>
      </c>
      <c r="T2011" s="508" t="s">
        <v>2961</v>
      </c>
      <c r="U2011" s="508" t="s">
        <v>2961</v>
      </c>
      <c r="V2011" s="508" t="s">
        <v>2961</v>
      </c>
      <c r="W2011" s="508" t="s">
        <v>2961</v>
      </c>
      <c r="X2011" s="508" t="s">
        <v>2961</v>
      </c>
      <c r="Y2011" s="508" t="s">
        <v>2961</v>
      </c>
      <c r="Z2011" s="508" t="s">
        <v>2961</v>
      </c>
      <c r="AA2011" s="508" t="s">
        <v>2961</v>
      </c>
      <c r="AB2011" s="508" t="s">
        <v>2961</v>
      </c>
      <c r="AC2011" s="508" t="s">
        <v>2961</v>
      </c>
      <c r="AD2011" s="508" t="s">
        <v>2961</v>
      </c>
      <c r="AE2011" s="508" t="s">
        <v>2961</v>
      </c>
      <c r="AF2011" s="508" t="s">
        <v>2961</v>
      </c>
      <c r="AG2011" s="508" t="s">
        <v>2961</v>
      </c>
      <c r="AH2011" s="508" t="s">
        <v>2961</v>
      </c>
      <c r="AI2011" s="508" t="s">
        <v>2961</v>
      </c>
      <c r="AJ2011" s="508" t="s">
        <v>2961</v>
      </c>
      <c r="AK2011" s="508" t="s">
        <v>2961</v>
      </c>
      <c r="AL2011" s="508" t="s">
        <v>2961</v>
      </c>
      <c r="AM2011" s="508" t="s">
        <v>2961</v>
      </c>
      <c r="AN2011" s="508" t="s">
        <v>2961</v>
      </c>
      <c r="AO2011" s="320"/>
    </row>
    <row r="2012" spans="2:41" ht="13.5" hidden="1" customHeight="1" outlineLevel="1" x14ac:dyDescent="0.3">
      <c r="B2012" s="760"/>
      <c r="C2012" s="320"/>
      <c r="D2012" s="756" t="s">
        <v>1345</v>
      </c>
      <c r="E2012" s="320"/>
      <c r="F2012" s="514" t="s">
        <v>4968</v>
      </c>
      <c r="G2012" s="508" t="s">
        <v>2961</v>
      </c>
      <c r="H2012" s="508" t="s">
        <v>2961</v>
      </c>
      <c r="I2012" s="508" t="s">
        <v>2961</v>
      </c>
      <c r="J2012" s="508" t="s">
        <v>2961</v>
      </c>
      <c r="K2012" s="508" t="s">
        <v>2961</v>
      </c>
      <c r="L2012" s="508" t="s">
        <v>2961</v>
      </c>
      <c r="M2012" s="508" t="s">
        <v>2961</v>
      </c>
      <c r="N2012" s="508" t="s">
        <v>2961</v>
      </c>
      <c r="O2012" s="508" t="s">
        <v>2961</v>
      </c>
      <c r="P2012" s="508" t="s">
        <v>2961</v>
      </c>
      <c r="Q2012" s="508" t="s">
        <v>2961</v>
      </c>
      <c r="R2012" s="508" t="s">
        <v>2961</v>
      </c>
      <c r="S2012" s="508" t="s">
        <v>2961</v>
      </c>
      <c r="T2012" s="508" t="s">
        <v>2961</v>
      </c>
      <c r="U2012" s="508" t="s">
        <v>2961</v>
      </c>
      <c r="V2012" s="508" t="s">
        <v>2961</v>
      </c>
      <c r="W2012" s="508" t="s">
        <v>2961</v>
      </c>
      <c r="X2012" s="508" t="s">
        <v>2961</v>
      </c>
      <c r="Y2012" s="508" t="s">
        <v>2961</v>
      </c>
      <c r="Z2012" s="508" t="s">
        <v>2961</v>
      </c>
      <c r="AA2012" s="508" t="s">
        <v>2961</v>
      </c>
      <c r="AB2012" s="508" t="s">
        <v>2961</v>
      </c>
      <c r="AC2012" s="508" t="s">
        <v>2961</v>
      </c>
      <c r="AD2012" s="508" t="s">
        <v>2961</v>
      </c>
      <c r="AE2012" s="508" t="s">
        <v>2961</v>
      </c>
      <c r="AF2012" s="508" t="s">
        <v>2961</v>
      </c>
      <c r="AG2012" s="508" t="s">
        <v>2961</v>
      </c>
      <c r="AH2012" s="508" t="s">
        <v>2961</v>
      </c>
      <c r="AI2012" s="508" t="s">
        <v>2961</v>
      </c>
      <c r="AJ2012" s="508" t="s">
        <v>2961</v>
      </c>
      <c r="AK2012" s="508" t="s">
        <v>2961</v>
      </c>
      <c r="AL2012" s="508" t="s">
        <v>2961</v>
      </c>
      <c r="AM2012" s="508" t="s">
        <v>2961</v>
      </c>
      <c r="AN2012" s="508" t="s">
        <v>2961</v>
      </c>
      <c r="AO2012" s="320"/>
    </row>
    <row r="2013" spans="2:41" ht="13.5" hidden="1" customHeight="1" outlineLevel="1" x14ac:dyDescent="0.3">
      <c r="B2013" s="760"/>
      <c r="C2013" s="320"/>
      <c r="D2013" s="747" t="s">
        <v>1346</v>
      </c>
      <c r="E2013" s="320"/>
      <c r="F2013" s="514" t="s">
        <v>4969</v>
      </c>
      <c r="G2013" s="508" t="s">
        <v>2961</v>
      </c>
      <c r="H2013" s="508" t="s">
        <v>2961</v>
      </c>
      <c r="I2013" s="508" t="s">
        <v>2961</v>
      </c>
      <c r="J2013" s="508" t="s">
        <v>2961</v>
      </c>
      <c r="K2013" s="508" t="s">
        <v>2961</v>
      </c>
      <c r="L2013" s="508" t="s">
        <v>2961</v>
      </c>
      <c r="M2013" s="508" t="s">
        <v>2961</v>
      </c>
      <c r="N2013" s="508" t="s">
        <v>2961</v>
      </c>
      <c r="O2013" s="508" t="s">
        <v>2961</v>
      </c>
      <c r="P2013" s="508" t="s">
        <v>2961</v>
      </c>
      <c r="Q2013" s="508" t="s">
        <v>2961</v>
      </c>
      <c r="R2013" s="508" t="s">
        <v>2961</v>
      </c>
      <c r="S2013" s="508" t="s">
        <v>2961</v>
      </c>
      <c r="T2013" s="508" t="s">
        <v>2961</v>
      </c>
      <c r="U2013" s="508" t="s">
        <v>2961</v>
      </c>
      <c r="V2013" s="508" t="s">
        <v>2961</v>
      </c>
      <c r="W2013" s="508" t="s">
        <v>2961</v>
      </c>
      <c r="X2013" s="508" t="s">
        <v>2961</v>
      </c>
      <c r="Y2013" s="508" t="s">
        <v>2961</v>
      </c>
      <c r="Z2013" s="508" t="s">
        <v>2961</v>
      </c>
      <c r="AA2013" s="508" t="s">
        <v>2961</v>
      </c>
      <c r="AB2013" s="508" t="s">
        <v>2961</v>
      </c>
      <c r="AC2013" s="508" t="s">
        <v>2961</v>
      </c>
      <c r="AD2013" s="508" t="s">
        <v>2961</v>
      </c>
      <c r="AE2013" s="508" t="s">
        <v>2961</v>
      </c>
      <c r="AF2013" s="508" t="s">
        <v>2961</v>
      </c>
      <c r="AG2013" s="508" t="s">
        <v>2961</v>
      </c>
      <c r="AH2013" s="508" t="s">
        <v>2961</v>
      </c>
      <c r="AI2013" s="508" t="s">
        <v>2961</v>
      </c>
      <c r="AJ2013" s="508" t="s">
        <v>2961</v>
      </c>
      <c r="AK2013" s="508" t="s">
        <v>2961</v>
      </c>
      <c r="AL2013" s="508" t="s">
        <v>2961</v>
      </c>
      <c r="AM2013" s="508" t="s">
        <v>2961</v>
      </c>
      <c r="AN2013" s="508" t="s">
        <v>2961</v>
      </c>
      <c r="AO2013" s="320"/>
    </row>
    <row r="2014" spans="2:41" ht="13.5" hidden="1" customHeight="1" outlineLevel="1" x14ac:dyDescent="0.3">
      <c r="B2014" s="760"/>
      <c r="C2014" s="320"/>
      <c r="D2014" s="756" t="s">
        <v>1347</v>
      </c>
      <c r="E2014" s="320"/>
      <c r="F2014" s="514" t="s">
        <v>4970</v>
      </c>
      <c r="G2014" s="508" t="s">
        <v>2961</v>
      </c>
      <c r="H2014" s="508" t="s">
        <v>2961</v>
      </c>
      <c r="I2014" s="508" t="s">
        <v>2961</v>
      </c>
      <c r="J2014" s="508" t="s">
        <v>2961</v>
      </c>
      <c r="K2014" s="508" t="s">
        <v>2961</v>
      </c>
      <c r="L2014" s="508" t="s">
        <v>2961</v>
      </c>
      <c r="M2014" s="508" t="s">
        <v>2961</v>
      </c>
      <c r="N2014" s="508" t="s">
        <v>2961</v>
      </c>
      <c r="O2014" s="508" t="s">
        <v>2961</v>
      </c>
      <c r="P2014" s="508" t="s">
        <v>2961</v>
      </c>
      <c r="Q2014" s="508" t="s">
        <v>2961</v>
      </c>
      <c r="R2014" s="508" t="s">
        <v>2961</v>
      </c>
      <c r="S2014" s="508" t="s">
        <v>2961</v>
      </c>
      <c r="T2014" s="508" t="s">
        <v>2961</v>
      </c>
      <c r="U2014" s="508" t="s">
        <v>2961</v>
      </c>
      <c r="V2014" s="508" t="s">
        <v>2961</v>
      </c>
      <c r="W2014" s="508" t="s">
        <v>2961</v>
      </c>
      <c r="X2014" s="508" t="s">
        <v>2961</v>
      </c>
      <c r="Y2014" s="508" t="s">
        <v>2961</v>
      </c>
      <c r="Z2014" s="508" t="s">
        <v>2961</v>
      </c>
      <c r="AA2014" s="508" t="s">
        <v>2961</v>
      </c>
      <c r="AB2014" s="508" t="s">
        <v>2961</v>
      </c>
      <c r="AC2014" s="508" t="s">
        <v>2961</v>
      </c>
      <c r="AD2014" s="508" t="s">
        <v>2961</v>
      </c>
      <c r="AE2014" s="508" t="s">
        <v>2961</v>
      </c>
      <c r="AF2014" s="508" t="s">
        <v>2961</v>
      </c>
      <c r="AG2014" s="508" t="s">
        <v>2961</v>
      </c>
      <c r="AH2014" s="508" t="s">
        <v>2961</v>
      </c>
      <c r="AI2014" s="508" t="s">
        <v>2961</v>
      </c>
      <c r="AJ2014" s="508" t="s">
        <v>2961</v>
      </c>
      <c r="AK2014" s="508" t="s">
        <v>2961</v>
      </c>
      <c r="AL2014" s="508" t="s">
        <v>2961</v>
      </c>
      <c r="AM2014" s="508" t="s">
        <v>2961</v>
      </c>
      <c r="AN2014" s="508" t="s">
        <v>2961</v>
      </c>
      <c r="AO2014" s="320"/>
    </row>
    <row r="2015" spans="2:41" ht="13.5" hidden="1" customHeight="1" outlineLevel="1" x14ac:dyDescent="0.3">
      <c r="B2015" s="760"/>
      <c r="C2015" s="320"/>
      <c r="D2015" s="756" t="s">
        <v>1348</v>
      </c>
      <c r="E2015" s="320"/>
      <c r="F2015" s="514" t="s">
        <v>4971</v>
      </c>
      <c r="G2015" s="508" t="s">
        <v>2961</v>
      </c>
      <c r="H2015" s="508" t="s">
        <v>2961</v>
      </c>
      <c r="I2015" s="508" t="s">
        <v>2961</v>
      </c>
      <c r="J2015" s="508" t="s">
        <v>2961</v>
      </c>
      <c r="K2015" s="508" t="s">
        <v>2961</v>
      </c>
      <c r="L2015" s="508" t="s">
        <v>2961</v>
      </c>
      <c r="M2015" s="508" t="s">
        <v>2961</v>
      </c>
      <c r="N2015" s="508" t="s">
        <v>2961</v>
      </c>
      <c r="O2015" s="508" t="s">
        <v>2961</v>
      </c>
      <c r="P2015" s="508" t="s">
        <v>2961</v>
      </c>
      <c r="Q2015" s="508" t="s">
        <v>2961</v>
      </c>
      <c r="R2015" s="508" t="s">
        <v>2961</v>
      </c>
      <c r="S2015" s="508" t="s">
        <v>2961</v>
      </c>
      <c r="T2015" s="508" t="s">
        <v>2961</v>
      </c>
      <c r="U2015" s="508" t="s">
        <v>2961</v>
      </c>
      <c r="V2015" s="508" t="s">
        <v>2961</v>
      </c>
      <c r="W2015" s="508" t="s">
        <v>2961</v>
      </c>
      <c r="X2015" s="508" t="s">
        <v>2961</v>
      </c>
      <c r="Y2015" s="508" t="s">
        <v>2961</v>
      </c>
      <c r="Z2015" s="508" t="s">
        <v>2961</v>
      </c>
      <c r="AA2015" s="508" t="s">
        <v>2961</v>
      </c>
      <c r="AB2015" s="508" t="s">
        <v>2961</v>
      </c>
      <c r="AC2015" s="508" t="s">
        <v>2961</v>
      </c>
      <c r="AD2015" s="508" t="s">
        <v>2961</v>
      </c>
      <c r="AE2015" s="508" t="s">
        <v>2961</v>
      </c>
      <c r="AF2015" s="508" t="s">
        <v>2961</v>
      </c>
      <c r="AG2015" s="508" t="s">
        <v>2961</v>
      </c>
      <c r="AH2015" s="508" t="s">
        <v>2961</v>
      </c>
      <c r="AI2015" s="508" t="s">
        <v>2961</v>
      </c>
      <c r="AJ2015" s="508" t="s">
        <v>2961</v>
      </c>
      <c r="AK2015" s="508" t="s">
        <v>2961</v>
      </c>
      <c r="AL2015" s="508" t="s">
        <v>2961</v>
      </c>
      <c r="AM2015" s="508" t="s">
        <v>2961</v>
      </c>
      <c r="AN2015" s="508" t="s">
        <v>2961</v>
      </c>
      <c r="AO2015" s="320"/>
    </row>
    <row r="2016" spans="2:41" ht="13.5" hidden="1" customHeight="1" outlineLevel="1" x14ac:dyDescent="0.3">
      <c r="B2016" s="760"/>
      <c r="C2016" s="320"/>
      <c r="D2016" s="756" t="s">
        <v>1349</v>
      </c>
      <c r="E2016" s="320"/>
      <c r="F2016" s="514" t="s">
        <v>4972</v>
      </c>
      <c r="G2016" s="508" t="s">
        <v>2961</v>
      </c>
      <c r="H2016" s="508" t="s">
        <v>2961</v>
      </c>
      <c r="I2016" s="508" t="s">
        <v>2961</v>
      </c>
      <c r="J2016" s="508" t="s">
        <v>2961</v>
      </c>
      <c r="K2016" s="508" t="s">
        <v>2961</v>
      </c>
      <c r="L2016" s="508" t="s">
        <v>2961</v>
      </c>
      <c r="M2016" s="508" t="s">
        <v>2961</v>
      </c>
      <c r="N2016" s="508" t="s">
        <v>2961</v>
      </c>
      <c r="O2016" s="508" t="s">
        <v>2961</v>
      </c>
      <c r="P2016" s="508" t="s">
        <v>2961</v>
      </c>
      <c r="Q2016" s="508" t="s">
        <v>2961</v>
      </c>
      <c r="R2016" s="508" t="s">
        <v>2961</v>
      </c>
      <c r="S2016" s="508" t="s">
        <v>2961</v>
      </c>
      <c r="T2016" s="508" t="s">
        <v>2961</v>
      </c>
      <c r="U2016" s="508" t="s">
        <v>2961</v>
      </c>
      <c r="V2016" s="508" t="s">
        <v>2961</v>
      </c>
      <c r="W2016" s="508" t="s">
        <v>2961</v>
      </c>
      <c r="X2016" s="508" t="s">
        <v>2961</v>
      </c>
      <c r="Y2016" s="508" t="s">
        <v>2961</v>
      </c>
      <c r="Z2016" s="508" t="s">
        <v>2961</v>
      </c>
      <c r="AA2016" s="508" t="s">
        <v>2961</v>
      </c>
      <c r="AB2016" s="508" t="s">
        <v>2961</v>
      </c>
      <c r="AC2016" s="508" t="s">
        <v>2961</v>
      </c>
      <c r="AD2016" s="508" t="s">
        <v>2961</v>
      </c>
      <c r="AE2016" s="508" t="s">
        <v>2961</v>
      </c>
      <c r="AF2016" s="508" t="s">
        <v>2961</v>
      </c>
      <c r="AG2016" s="508" t="s">
        <v>2961</v>
      </c>
      <c r="AH2016" s="508" t="s">
        <v>2961</v>
      </c>
      <c r="AI2016" s="508" t="s">
        <v>2961</v>
      </c>
      <c r="AJ2016" s="508" t="s">
        <v>2961</v>
      </c>
      <c r="AK2016" s="508" t="s">
        <v>2961</v>
      </c>
      <c r="AL2016" s="508" t="s">
        <v>2961</v>
      </c>
      <c r="AM2016" s="508" t="s">
        <v>2961</v>
      </c>
      <c r="AN2016" s="508" t="s">
        <v>2961</v>
      </c>
      <c r="AO2016" s="320"/>
    </row>
    <row r="2017" spans="2:53" ht="13.5" hidden="1" customHeight="1" outlineLevel="1" x14ac:dyDescent="0.3">
      <c r="B2017" s="760"/>
      <c r="C2017" s="320"/>
      <c r="D2017" s="745" t="s">
        <v>196</v>
      </c>
      <c r="E2017" s="320"/>
      <c r="F2017" s="514" t="s">
        <v>4973</v>
      </c>
      <c r="G2017" s="508" t="s">
        <v>2961</v>
      </c>
      <c r="H2017" s="508" t="s">
        <v>2961</v>
      </c>
      <c r="I2017" s="508" t="s">
        <v>2961</v>
      </c>
      <c r="J2017" s="508" t="s">
        <v>2961</v>
      </c>
      <c r="K2017" s="508" t="s">
        <v>2961</v>
      </c>
      <c r="L2017" s="508" t="s">
        <v>2961</v>
      </c>
      <c r="M2017" s="508" t="s">
        <v>2961</v>
      </c>
      <c r="N2017" s="508" t="s">
        <v>2961</v>
      </c>
      <c r="O2017" s="508" t="s">
        <v>2961</v>
      </c>
      <c r="P2017" s="508" t="s">
        <v>2961</v>
      </c>
      <c r="Q2017" s="508" t="s">
        <v>2961</v>
      </c>
      <c r="R2017" s="508" t="s">
        <v>2961</v>
      </c>
      <c r="S2017" s="508" t="s">
        <v>2961</v>
      </c>
      <c r="T2017" s="508" t="s">
        <v>2961</v>
      </c>
      <c r="U2017" s="508" t="s">
        <v>2961</v>
      </c>
      <c r="V2017" s="508" t="s">
        <v>2961</v>
      </c>
      <c r="W2017" s="508" t="s">
        <v>2961</v>
      </c>
      <c r="X2017" s="508" t="s">
        <v>2961</v>
      </c>
      <c r="Y2017" s="508" t="s">
        <v>2961</v>
      </c>
      <c r="Z2017" s="508" t="s">
        <v>2961</v>
      </c>
      <c r="AA2017" s="508" t="s">
        <v>2961</v>
      </c>
      <c r="AB2017" s="508" t="s">
        <v>2961</v>
      </c>
      <c r="AC2017" s="508" t="s">
        <v>2961</v>
      </c>
      <c r="AD2017" s="508" t="s">
        <v>2961</v>
      </c>
      <c r="AE2017" s="508" t="s">
        <v>2961</v>
      </c>
      <c r="AF2017" s="508" t="s">
        <v>2961</v>
      </c>
      <c r="AG2017" s="508" t="s">
        <v>2961</v>
      </c>
      <c r="AH2017" s="508" t="s">
        <v>2961</v>
      </c>
      <c r="AI2017" s="508" t="s">
        <v>2961</v>
      </c>
      <c r="AJ2017" s="508" t="s">
        <v>2961</v>
      </c>
      <c r="AK2017" s="508" t="s">
        <v>2961</v>
      </c>
      <c r="AL2017" s="508" t="s">
        <v>2961</v>
      </c>
      <c r="AM2017" s="508" t="s">
        <v>2961</v>
      </c>
      <c r="AN2017" s="508" t="s">
        <v>2961</v>
      </c>
      <c r="AO2017" s="320"/>
    </row>
    <row r="2018" spans="2:53" ht="13.5" hidden="1" customHeight="1" outlineLevel="1" x14ac:dyDescent="0.3">
      <c r="B2018" s="760"/>
      <c r="C2018" s="320"/>
      <c r="D2018" s="743" t="s">
        <v>148</v>
      </c>
      <c r="E2018" s="320"/>
      <c r="F2018" s="514" t="s">
        <v>4974</v>
      </c>
      <c r="G2018" s="508" t="s">
        <v>2961</v>
      </c>
      <c r="H2018" s="508" t="s">
        <v>2961</v>
      </c>
      <c r="I2018" s="508" t="s">
        <v>2961</v>
      </c>
      <c r="J2018" s="508" t="s">
        <v>2961</v>
      </c>
      <c r="K2018" s="508" t="s">
        <v>2961</v>
      </c>
      <c r="L2018" s="508" t="s">
        <v>2961</v>
      </c>
      <c r="M2018" s="508" t="s">
        <v>2961</v>
      </c>
      <c r="N2018" s="508" t="s">
        <v>2961</v>
      </c>
      <c r="O2018" s="508" t="s">
        <v>2961</v>
      </c>
      <c r="P2018" s="508" t="s">
        <v>2961</v>
      </c>
      <c r="Q2018" s="508" t="s">
        <v>2961</v>
      </c>
      <c r="R2018" s="508" t="s">
        <v>2961</v>
      </c>
      <c r="S2018" s="508" t="s">
        <v>2961</v>
      </c>
      <c r="T2018" s="508" t="s">
        <v>2961</v>
      </c>
      <c r="U2018" s="508" t="s">
        <v>2961</v>
      </c>
      <c r="V2018" s="508" t="s">
        <v>2961</v>
      </c>
      <c r="W2018" s="508" t="s">
        <v>2961</v>
      </c>
      <c r="X2018" s="508" t="s">
        <v>2961</v>
      </c>
      <c r="Y2018" s="508" t="s">
        <v>2961</v>
      </c>
      <c r="Z2018" s="508" t="s">
        <v>2961</v>
      </c>
      <c r="AA2018" s="508" t="s">
        <v>2961</v>
      </c>
      <c r="AB2018" s="508" t="s">
        <v>2961</v>
      </c>
      <c r="AC2018" s="508" t="s">
        <v>2961</v>
      </c>
      <c r="AD2018" s="508" t="s">
        <v>2961</v>
      </c>
      <c r="AE2018" s="508" t="s">
        <v>2961</v>
      </c>
      <c r="AF2018" s="508" t="s">
        <v>2961</v>
      </c>
      <c r="AG2018" s="508" t="s">
        <v>2961</v>
      </c>
      <c r="AH2018" s="508" t="s">
        <v>2961</v>
      </c>
      <c r="AI2018" s="508" t="s">
        <v>2961</v>
      </c>
      <c r="AJ2018" s="508" t="s">
        <v>2961</v>
      </c>
      <c r="AK2018" s="508" t="s">
        <v>2961</v>
      </c>
      <c r="AL2018" s="508" t="s">
        <v>2961</v>
      </c>
      <c r="AM2018" s="508" t="s">
        <v>2961</v>
      </c>
      <c r="AN2018" s="508" t="s">
        <v>2961</v>
      </c>
      <c r="AO2018" s="320"/>
    </row>
    <row r="2019" spans="2:53" ht="13.5" hidden="1" customHeight="1" outlineLevel="1" x14ac:dyDescent="0.3">
      <c r="B2019" s="760"/>
      <c r="C2019" s="320"/>
      <c r="D2019" s="745" t="s">
        <v>1350</v>
      </c>
      <c r="E2019" s="320"/>
      <c r="F2019" s="514" t="s">
        <v>4975</v>
      </c>
      <c r="G2019" s="508" t="s">
        <v>2961</v>
      </c>
      <c r="H2019" s="508" t="s">
        <v>2961</v>
      </c>
      <c r="I2019" s="508" t="s">
        <v>2961</v>
      </c>
      <c r="J2019" s="508" t="s">
        <v>2961</v>
      </c>
      <c r="K2019" s="508" t="s">
        <v>2961</v>
      </c>
      <c r="L2019" s="508" t="s">
        <v>2961</v>
      </c>
      <c r="M2019" s="508" t="s">
        <v>2961</v>
      </c>
      <c r="N2019" s="508" t="s">
        <v>2961</v>
      </c>
      <c r="O2019" s="508" t="s">
        <v>2961</v>
      </c>
      <c r="P2019" s="508" t="s">
        <v>2961</v>
      </c>
      <c r="Q2019" s="508" t="s">
        <v>2961</v>
      </c>
      <c r="R2019" s="508" t="s">
        <v>2961</v>
      </c>
      <c r="S2019" s="508" t="s">
        <v>2961</v>
      </c>
      <c r="T2019" s="508" t="s">
        <v>2961</v>
      </c>
      <c r="U2019" s="508" t="s">
        <v>2961</v>
      </c>
      <c r="V2019" s="508" t="s">
        <v>2961</v>
      </c>
      <c r="W2019" s="508" t="s">
        <v>2961</v>
      </c>
      <c r="X2019" s="508" t="s">
        <v>2961</v>
      </c>
      <c r="Y2019" s="508" t="s">
        <v>2961</v>
      </c>
      <c r="Z2019" s="508" t="s">
        <v>2961</v>
      </c>
      <c r="AA2019" s="508" t="s">
        <v>2961</v>
      </c>
      <c r="AB2019" s="508" t="s">
        <v>2961</v>
      </c>
      <c r="AC2019" s="508" t="s">
        <v>2961</v>
      </c>
      <c r="AD2019" s="508" t="s">
        <v>2961</v>
      </c>
      <c r="AE2019" s="508" t="s">
        <v>2961</v>
      </c>
      <c r="AF2019" s="508" t="s">
        <v>2961</v>
      </c>
      <c r="AG2019" s="508" t="s">
        <v>2961</v>
      </c>
      <c r="AH2019" s="508" t="s">
        <v>2961</v>
      </c>
      <c r="AI2019" s="508" t="s">
        <v>2961</v>
      </c>
      <c r="AJ2019" s="508" t="s">
        <v>2961</v>
      </c>
      <c r="AK2019" s="508" t="s">
        <v>2961</v>
      </c>
      <c r="AL2019" s="508" t="s">
        <v>2961</v>
      </c>
      <c r="AM2019" s="508" t="s">
        <v>2961</v>
      </c>
      <c r="AN2019" s="508" t="s">
        <v>2961</v>
      </c>
      <c r="AO2019" s="320"/>
    </row>
    <row r="2020" spans="2:53" ht="13.5" hidden="1" customHeight="1" outlineLevel="1" x14ac:dyDescent="0.3">
      <c r="B2020" s="760"/>
      <c r="C2020" s="320"/>
      <c r="D2020" s="747" t="s">
        <v>1351</v>
      </c>
      <c r="E2020" s="320"/>
      <c r="F2020" s="514" t="s">
        <v>4976</v>
      </c>
      <c r="G2020" s="508" t="s">
        <v>2961</v>
      </c>
      <c r="H2020" s="508" t="s">
        <v>2961</v>
      </c>
      <c r="I2020" s="508" t="s">
        <v>2961</v>
      </c>
      <c r="J2020" s="508" t="s">
        <v>2961</v>
      </c>
      <c r="K2020" s="508" t="s">
        <v>2961</v>
      </c>
      <c r="L2020" s="508" t="s">
        <v>2961</v>
      </c>
      <c r="M2020" s="508" t="s">
        <v>2961</v>
      </c>
      <c r="N2020" s="508" t="s">
        <v>2961</v>
      </c>
      <c r="O2020" s="508" t="s">
        <v>2961</v>
      </c>
      <c r="P2020" s="508" t="s">
        <v>2961</v>
      </c>
      <c r="Q2020" s="508" t="s">
        <v>2961</v>
      </c>
      <c r="R2020" s="508" t="s">
        <v>2961</v>
      </c>
      <c r="S2020" s="508" t="s">
        <v>2961</v>
      </c>
      <c r="T2020" s="508" t="s">
        <v>2961</v>
      </c>
      <c r="U2020" s="508" t="s">
        <v>2961</v>
      </c>
      <c r="V2020" s="508" t="s">
        <v>2961</v>
      </c>
      <c r="W2020" s="508" t="s">
        <v>2961</v>
      </c>
      <c r="X2020" s="508" t="s">
        <v>2961</v>
      </c>
      <c r="Y2020" s="508" t="s">
        <v>2961</v>
      </c>
      <c r="Z2020" s="508" t="s">
        <v>2961</v>
      </c>
      <c r="AA2020" s="508" t="s">
        <v>2961</v>
      </c>
      <c r="AB2020" s="508" t="s">
        <v>2961</v>
      </c>
      <c r="AC2020" s="508" t="s">
        <v>2961</v>
      </c>
      <c r="AD2020" s="508" t="s">
        <v>2961</v>
      </c>
      <c r="AE2020" s="508" t="s">
        <v>2961</v>
      </c>
      <c r="AF2020" s="508" t="s">
        <v>2961</v>
      </c>
      <c r="AG2020" s="508" t="s">
        <v>2961</v>
      </c>
      <c r="AH2020" s="508" t="s">
        <v>2961</v>
      </c>
      <c r="AI2020" s="508" t="s">
        <v>2961</v>
      </c>
      <c r="AJ2020" s="508" t="s">
        <v>2961</v>
      </c>
      <c r="AK2020" s="508" t="s">
        <v>2961</v>
      </c>
      <c r="AL2020" s="508" t="s">
        <v>2961</v>
      </c>
      <c r="AM2020" s="508" t="s">
        <v>2961</v>
      </c>
      <c r="AN2020" s="508" t="s">
        <v>2961</v>
      </c>
      <c r="AO2020" s="320"/>
    </row>
    <row r="2021" spans="2:53" ht="13.5" hidden="1" customHeight="1" outlineLevel="1" x14ac:dyDescent="0.3">
      <c r="B2021" s="760"/>
      <c r="C2021" s="320"/>
      <c r="D2021" s="747" t="s">
        <v>1352</v>
      </c>
      <c r="E2021" s="320"/>
      <c r="F2021" s="514" t="s">
        <v>4977</v>
      </c>
      <c r="G2021" s="508" t="s">
        <v>2961</v>
      </c>
      <c r="H2021" s="508" t="s">
        <v>2961</v>
      </c>
      <c r="I2021" s="508" t="s">
        <v>2961</v>
      </c>
      <c r="J2021" s="508" t="s">
        <v>2961</v>
      </c>
      <c r="K2021" s="508" t="s">
        <v>2961</v>
      </c>
      <c r="L2021" s="508" t="s">
        <v>2961</v>
      </c>
      <c r="M2021" s="508" t="s">
        <v>2961</v>
      </c>
      <c r="N2021" s="508" t="s">
        <v>2961</v>
      </c>
      <c r="O2021" s="508" t="s">
        <v>2961</v>
      </c>
      <c r="P2021" s="508" t="s">
        <v>2961</v>
      </c>
      <c r="Q2021" s="508" t="s">
        <v>2961</v>
      </c>
      <c r="R2021" s="508" t="s">
        <v>2961</v>
      </c>
      <c r="S2021" s="508" t="s">
        <v>2961</v>
      </c>
      <c r="T2021" s="508" t="s">
        <v>2961</v>
      </c>
      <c r="U2021" s="508" t="s">
        <v>2961</v>
      </c>
      <c r="V2021" s="508" t="s">
        <v>2961</v>
      </c>
      <c r="W2021" s="508" t="s">
        <v>2961</v>
      </c>
      <c r="X2021" s="508" t="s">
        <v>2961</v>
      </c>
      <c r="Y2021" s="508" t="s">
        <v>2961</v>
      </c>
      <c r="Z2021" s="508" t="s">
        <v>2961</v>
      </c>
      <c r="AA2021" s="508" t="s">
        <v>2961</v>
      </c>
      <c r="AB2021" s="508" t="s">
        <v>2961</v>
      </c>
      <c r="AC2021" s="508" t="s">
        <v>2961</v>
      </c>
      <c r="AD2021" s="508" t="s">
        <v>2961</v>
      </c>
      <c r="AE2021" s="508" t="s">
        <v>2961</v>
      </c>
      <c r="AF2021" s="508" t="s">
        <v>2961</v>
      </c>
      <c r="AG2021" s="508" t="s">
        <v>2961</v>
      </c>
      <c r="AH2021" s="508" t="s">
        <v>2961</v>
      </c>
      <c r="AI2021" s="508" t="s">
        <v>2961</v>
      </c>
      <c r="AJ2021" s="508" t="s">
        <v>2961</v>
      </c>
      <c r="AK2021" s="508" t="s">
        <v>2961</v>
      </c>
      <c r="AL2021" s="508" t="s">
        <v>2961</v>
      </c>
      <c r="AM2021" s="508" t="s">
        <v>2961</v>
      </c>
      <c r="AN2021" s="508" t="s">
        <v>2961</v>
      </c>
      <c r="AO2021" s="320"/>
    </row>
    <row r="2022" spans="2:53" ht="13.5" hidden="1" customHeight="1" outlineLevel="1" x14ac:dyDescent="0.3">
      <c r="B2022" s="760"/>
      <c r="C2022" s="320"/>
      <c r="D2022" s="757" t="s">
        <v>1353</v>
      </c>
      <c r="E2022" s="320"/>
      <c r="F2022" s="514" t="s">
        <v>4978</v>
      </c>
      <c r="G2022" s="508" t="s">
        <v>2961</v>
      </c>
      <c r="H2022" s="508" t="s">
        <v>2961</v>
      </c>
      <c r="I2022" s="508" t="s">
        <v>2961</v>
      </c>
      <c r="J2022" s="508" t="s">
        <v>2961</v>
      </c>
      <c r="K2022" s="508" t="s">
        <v>2961</v>
      </c>
      <c r="L2022" s="508" t="s">
        <v>2961</v>
      </c>
      <c r="M2022" s="508" t="s">
        <v>2961</v>
      </c>
      <c r="N2022" s="508" t="s">
        <v>2961</v>
      </c>
      <c r="O2022" s="508" t="s">
        <v>2961</v>
      </c>
      <c r="P2022" s="508" t="s">
        <v>2961</v>
      </c>
      <c r="Q2022" s="508" t="s">
        <v>2961</v>
      </c>
      <c r="R2022" s="508" t="s">
        <v>2961</v>
      </c>
      <c r="S2022" s="508" t="s">
        <v>2961</v>
      </c>
      <c r="T2022" s="508" t="s">
        <v>2961</v>
      </c>
      <c r="U2022" s="508" t="s">
        <v>2961</v>
      </c>
      <c r="V2022" s="508" t="s">
        <v>2961</v>
      </c>
      <c r="W2022" s="508" t="s">
        <v>2961</v>
      </c>
      <c r="X2022" s="508" t="s">
        <v>2961</v>
      </c>
      <c r="Y2022" s="508" t="s">
        <v>2961</v>
      </c>
      <c r="Z2022" s="508" t="s">
        <v>2961</v>
      </c>
      <c r="AA2022" s="508" t="s">
        <v>2961</v>
      </c>
      <c r="AB2022" s="508" t="s">
        <v>2961</v>
      </c>
      <c r="AC2022" s="508" t="s">
        <v>2961</v>
      </c>
      <c r="AD2022" s="508" t="s">
        <v>2961</v>
      </c>
      <c r="AE2022" s="508" t="s">
        <v>2961</v>
      </c>
      <c r="AF2022" s="508" t="s">
        <v>2961</v>
      </c>
      <c r="AG2022" s="508" t="s">
        <v>2961</v>
      </c>
      <c r="AH2022" s="508" t="s">
        <v>2961</v>
      </c>
      <c r="AI2022" s="508" t="s">
        <v>2961</v>
      </c>
      <c r="AJ2022" s="508" t="s">
        <v>2961</v>
      </c>
      <c r="AK2022" s="508" t="s">
        <v>2961</v>
      </c>
      <c r="AL2022" s="508" t="s">
        <v>2961</v>
      </c>
      <c r="AM2022" s="508" t="s">
        <v>2961</v>
      </c>
      <c r="AN2022" s="508" t="s">
        <v>2961</v>
      </c>
      <c r="AO2022" s="320"/>
    </row>
    <row r="2023" spans="2:53" ht="13.5" hidden="1" customHeight="1" outlineLevel="1" x14ac:dyDescent="0.3">
      <c r="B2023" s="760"/>
      <c r="C2023" s="320"/>
      <c r="D2023" s="758" t="s">
        <v>1354</v>
      </c>
      <c r="E2023" s="320"/>
      <c r="F2023" s="514" t="s">
        <v>4979</v>
      </c>
      <c r="G2023" s="508" t="s">
        <v>2961</v>
      </c>
      <c r="H2023" s="508" t="s">
        <v>2961</v>
      </c>
      <c r="I2023" s="508" t="s">
        <v>2961</v>
      </c>
      <c r="J2023" s="508" t="s">
        <v>2961</v>
      </c>
      <c r="K2023" s="508" t="s">
        <v>2961</v>
      </c>
      <c r="L2023" s="508" t="s">
        <v>2961</v>
      </c>
      <c r="M2023" s="508" t="s">
        <v>2961</v>
      </c>
      <c r="N2023" s="508" t="s">
        <v>2961</v>
      </c>
      <c r="O2023" s="508" t="s">
        <v>2961</v>
      </c>
      <c r="P2023" s="508" t="s">
        <v>2961</v>
      </c>
      <c r="Q2023" s="508" t="s">
        <v>2961</v>
      </c>
      <c r="R2023" s="508" t="s">
        <v>2961</v>
      </c>
      <c r="S2023" s="508" t="s">
        <v>2961</v>
      </c>
      <c r="T2023" s="508" t="s">
        <v>2961</v>
      </c>
      <c r="U2023" s="508" t="s">
        <v>2961</v>
      </c>
      <c r="V2023" s="508" t="s">
        <v>2961</v>
      </c>
      <c r="W2023" s="508" t="s">
        <v>2961</v>
      </c>
      <c r="X2023" s="508" t="s">
        <v>2961</v>
      </c>
      <c r="Y2023" s="508" t="s">
        <v>2961</v>
      </c>
      <c r="Z2023" s="508" t="s">
        <v>2961</v>
      </c>
      <c r="AA2023" s="508" t="s">
        <v>2961</v>
      </c>
      <c r="AB2023" s="508" t="s">
        <v>2961</v>
      </c>
      <c r="AC2023" s="508" t="s">
        <v>2961</v>
      </c>
      <c r="AD2023" s="508" t="s">
        <v>2961</v>
      </c>
      <c r="AE2023" s="508" t="s">
        <v>2961</v>
      </c>
      <c r="AF2023" s="508" t="s">
        <v>2961</v>
      </c>
      <c r="AG2023" s="508" t="s">
        <v>2961</v>
      </c>
      <c r="AH2023" s="508" t="s">
        <v>2961</v>
      </c>
      <c r="AI2023" s="508" t="s">
        <v>2961</v>
      </c>
      <c r="AJ2023" s="508" t="s">
        <v>2961</v>
      </c>
      <c r="AK2023" s="508" t="s">
        <v>2961</v>
      </c>
      <c r="AL2023" s="508" t="s">
        <v>2961</v>
      </c>
      <c r="AM2023" s="508" t="s">
        <v>2961</v>
      </c>
      <c r="AN2023" s="508" t="s">
        <v>2961</v>
      </c>
      <c r="AO2023" s="320"/>
    </row>
    <row r="2024" spans="2:53" ht="13.5" hidden="1" customHeight="1" outlineLevel="1" x14ac:dyDescent="0.3">
      <c r="B2024" s="760"/>
      <c r="C2024" s="320"/>
      <c r="D2024" s="758" t="s">
        <v>791</v>
      </c>
      <c r="E2024" s="320"/>
      <c r="F2024" s="514" t="s">
        <v>4980</v>
      </c>
      <c r="G2024" s="508" t="s">
        <v>2961</v>
      </c>
      <c r="H2024" s="508" t="s">
        <v>2961</v>
      </c>
      <c r="I2024" s="508" t="s">
        <v>2961</v>
      </c>
      <c r="J2024" s="508" t="s">
        <v>2961</v>
      </c>
      <c r="K2024" s="508" t="s">
        <v>2961</v>
      </c>
      <c r="L2024" s="508" t="s">
        <v>2961</v>
      </c>
      <c r="M2024" s="508" t="s">
        <v>2961</v>
      </c>
      <c r="N2024" s="508" t="s">
        <v>2961</v>
      </c>
      <c r="O2024" s="508" t="s">
        <v>2961</v>
      </c>
      <c r="P2024" s="508" t="s">
        <v>2961</v>
      </c>
      <c r="Q2024" s="508" t="s">
        <v>2961</v>
      </c>
      <c r="R2024" s="508" t="s">
        <v>2961</v>
      </c>
      <c r="S2024" s="508" t="s">
        <v>2961</v>
      </c>
      <c r="T2024" s="508" t="s">
        <v>2961</v>
      </c>
      <c r="U2024" s="508" t="s">
        <v>2961</v>
      </c>
      <c r="V2024" s="508" t="s">
        <v>2961</v>
      </c>
      <c r="W2024" s="508" t="s">
        <v>2961</v>
      </c>
      <c r="X2024" s="508" t="s">
        <v>2961</v>
      </c>
      <c r="Y2024" s="508" t="s">
        <v>2961</v>
      </c>
      <c r="Z2024" s="508" t="s">
        <v>2961</v>
      </c>
      <c r="AA2024" s="508" t="s">
        <v>2961</v>
      </c>
      <c r="AB2024" s="508" t="s">
        <v>2961</v>
      </c>
      <c r="AC2024" s="508" t="s">
        <v>2961</v>
      </c>
      <c r="AD2024" s="508" t="s">
        <v>2961</v>
      </c>
      <c r="AE2024" s="508" t="s">
        <v>2961</v>
      </c>
      <c r="AF2024" s="508" t="s">
        <v>2961</v>
      </c>
      <c r="AG2024" s="508" t="s">
        <v>2961</v>
      </c>
      <c r="AH2024" s="508" t="s">
        <v>2961</v>
      </c>
      <c r="AI2024" s="508" t="s">
        <v>2961</v>
      </c>
      <c r="AJ2024" s="508" t="s">
        <v>2961</v>
      </c>
      <c r="AK2024" s="508" t="s">
        <v>2961</v>
      </c>
      <c r="AL2024" s="508" t="s">
        <v>2961</v>
      </c>
      <c r="AM2024" s="508" t="s">
        <v>2961</v>
      </c>
      <c r="AN2024" s="508" t="s">
        <v>2961</v>
      </c>
      <c r="AO2024" s="320"/>
    </row>
    <row r="2025" spans="2:53" ht="13.5" hidden="1" customHeight="1" outlineLevel="1" x14ac:dyDescent="0.3">
      <c r="B2025" s="760"/>
      <c r="C2025" s="320"/>
      <c r="D2025" s="759" t="s">
        <v>1355</v>
      </c>
      <c r="E2025" s="320"/>
      <c r="F2025" s="514" t="s">
        <v>4981</v>
      </c>
      <c r="G2025" s="508" t="s">
        <v>2961</v>
      </c>
      <c r="H2025" s="508" t="s">
        <v>2961</v>
      </c>
      <c r="I2025" s="508" t="s">
        <v>2961</v>
      </c>
      <c r="J2025" s="508" t="s">
        <v>2961</v>
      </c>
      <c r="K2025" s="508" t="s">
        <v>2961</v>
      </c>
      <c r="L2025" s="508" t="s">
        <v>2961</v>
      </c>
      <c r="M2025" s="508" t="s">
        <v>2961</v>
      </c>
      <c r="N2025" s="508" t="s">
        <v>2961</v>
      </c>
      <c r="O2025" s="508" t="s">
        <v>2961</v>
      </c>
      <c r="P2025" s="508" t="s">
        <v>2961</v>
      </c>
      <c r="Q2025" s="508" t="s">
        <v>2961</v>
      </c>
      <c r="R2025" s="508" t="s">
        <v>2961</v>
      </c>
      <c r="S2025" s="508" t="s">
        <v>2961</v>
      </c>
      <c r="T2025" s="508" t="s">
        <v>2961</v>
      </c>
      <c r="U2025" s="508" t="s">
        <v>2961</v>
      </c>
      <c r="V2025" s="508" t="s">
        <v>2961</v>
      </c>
      <c r="W2025" s="508" t="s">
        <v>2961</v>
      </c>
      <c r="X2025" s="508" t="s">
        <v>2961</v>
      </c>
      <c r="Y2025" s="508" t="s">
        <v>2961</v>
      </c>
      <c r="Z2025" s="508" t="s">
        <v>2961</v>
      </c>
      <c r="AA2025" s="508" t="s">
        <v>2961</v>
      </c>
      <c r="AB2025" s="508" t="s">
        <v>2961</v>
      </c>
      <c r="AC2025" s="508" t="s">
        <v>2961</v>
      </c>
      <c r="AD2025" s="508" t="s">
        <v>2961</v>
      </c>
      <c r="AE2025" s="508" t="s">
        <v>2961</v>
      </c>
      <c r="AF2025" s="508" t="s">
        <v>2961</v>
      </c>
      <c r="AG2025" s="508" t="s">
        <v>2961</v>
      </c>
      <c r="AH2025" s="508" t="s">
        <v>2961</v>
      </c>
      <c r="AI2025" s="508" t="s">
        <v>2961</v>
      </c>
      <c r="AJ2025" s="508" t="s">
        <v>2961</v>
      </c>
      <c r="AK2025" s="508" t="s">
        <v>2961</v>
      </c>
      <c r="AL2025" s="508" t="s">
        <v>2961</v>
      </c>
      <c r="AM2025" s="508" t="s">
        <v>2961</v>
      </c>
      <c r="AN2025" s="508" t="s">
        <v>2961</v>
      </c>
      <c r="AO2025" s="320"/>
    </row>
    <row r="2026" spans="2:53" ht="13.5" hidden="1" customHeight="1" outlineLevel="1" x14ac:dyDescent="0.3">
      <c r="B2026" s="760"/>
      <c r="C2026" s="320"/>
      <c r="D2026" s="759" t="s">
        <v>388</v>
      </c>
      <c r="E2026" s="320"/>
      <c r="F2026" s="514" t="s">
        <v>4982</v>
      </c>
      <c r="G2026" s="508" t="s">
        <v>2961</v>
      </c>
      <c r="H2026" s="508" t="s">
        <v>2961</v>
      </c>
      <c r="I2026" s="508" t="s">
        <v>2961</v>
      </c>
      <c r="J2026" s="508" t="s">
        <v>2961</v>
      </c>
      <c r="K2026" s="508" t="s">
        <v>2961</v>
      </c>
      <c r="L2026" s="508" t="s">
        <v>2961</v>
      </c>
      <c r="M2026" s="508" t="s">
        <v>2961</v>
      </c>
      <c r="N2026" s="508" t="s">
        <v>2961</v>
      </c>
      <c r="O2026" s="508" t="s">
        <v>2961</v>
      </c>
      <c r="P2026" s="508" t="s">
        <v>2961</v>
      </c>
      <c r="Q2026" s="508" t="s">
        <v>2961</v>
      </c>
      <c r="R2026" s="508" t="s">
        <v>2961</v>
      </c>
      <c r="S2026" s="508" t="s">
        <v>2961</v>
      </c>
      <c r="T2026" s="508" t="s">
        <v>2961</v>
      </c>
      <c r="U2026" s="508" t="s">
        <v>2961</v>
      </c>
      <c r="V2026" s="508" t="s">
        <v>2961</v>
      </c>
      <c r="W2026" s="508" t="s">
        <v>2961</v>
      </c>
      <c r="X2026" s="508" t="s">
        <v>2961</v>
      </c>
      <c r="Y2026" s="508" t="s">
        <v>2961</v>
      </c>
      <c r="Z2026" s="508" t="s">
        <v>2961</v>
      </c>
      <c r="AA2026" s="508" t="s">
        <v>2961</v>
      </c>
      <c r="AB2026" s="508" t="s">
        <v>2961</v>
      </c>
      <c r="AC2026" s="508" t="s">
        <v>2961</v>
      </c>
      <c r="AD2026" s="508" t="s">
        <v>2961</v>
      </c>
      <c r="AE2026" s="508" t="s">
        <v>2961</v>
      </c>
      <c r="AF2026" s="508" t="s">
        <v>2961</v>
      </c>
      <c r="AG2026" s="508" t="s">
        <v>2961</v>
      </c>
      <c r="AH2026" s="508" t="s">
        <v>2961</v>
      </c>
      <c r="AI2026" s="508" t="s">
        <v>2961</v>
      </c>
      <c r="AJ2026" s="508" t="s">
        <v>2961</v>
      </c>
      <c r="AK2026" s="508" t="s">
        <v>2961</v>
      </c>
      <c r="AL2026" s="508" t="s">
        <v>2961</v>
      </c>
      <c r="AM2026" s="508" t="s">
        <v>2961</v>
      </c>
      <c r="AN2026" s="508" t="s">
        <v>2961</v>
      </c>
      <c r="AO2026" s="320"/>
    </row>
    <row r="2027" spans="2:53" ht="13.5" hidden="1" customHeight="1" outlineLevel="1" x14ac:dyDescent="0.3">
      <c r="B2027" s="760"/>
      <c r="C2027" s="320"/>
      <c r="D2027" s="759"/>
      <c r="E2027" s="320"/>
      <c r="F2027" s="219"/>
      <c r="G2027" s="159"/>
      <c r="H2027" s="159"/>
      <c r="I2027" s="159"/>
      <c r="J2027" s="159"/>
      <c r="K2027" s="159"/>
      <c r="L2027" s="159"/>
      <c r="M2027" s="159"/>
      <c r="N2027" s="159"/>
      <c r="O2027" s="159"/>
      <c r="P2027" s="159"/>
      <c r="Q2027" s="159"/>
      <c r="R2027" s="159"/>
      <c r="S2027" s="159"/>
      <c r="T2027" s="159"/>
      <c r="U2027" s="159"/>
      <c r="V2027" s="159"/>
      <c r="W2027" s="159"/>
      <c r="X2027" s="159"/>
      <c r="Y2027" s="159"/>
      <c r="Z2027" s="159"/>
      <c r="AA2027" s="159"/>
      <c r="AB2027" s="159"/>
      <c r="AC2027" s="159"/>
      <c r="AD2027" s="159"/>
      <c r="AE2027" s="159"/>
      <c r="AF2027" s="159"/>
      <c r="AG2027" s="159"/>
      <c r="AH2027" s="159"/>
      <c r="AI2027" s="159"/>
      <c r="AJ2027" s="159"/>
      <c r="AK2027" s="159"/>
      <c r="AL2027" s="159"/>
      <c r="AM2027" s="159"/>
      <c r="AN2027" s="159"/>
      <c r="AO2027" s="320"/>
    </row>
    <row r="2028" spans="2:53" collapsed="1" x14ac:dyDescent="0.3"/>
    <row r="2029" spans="2:53" ht="13.5" customHeight="1" x14ac:dyDescent="0.3">
      <c r="B2029" s="645" t="s">
        <v>4983</v>
      </c>
      <c r="C2029" s="320"/>
      <c r="D2029" s="760"/>
      <c r="E2029" s="648"/>
      <c r="F2029" s="648"/>
      <c r="G2029" s="509" t="s">
        <v>233</v>
      </c>
      <c r="H2029" s="509" t="s">
        <v>234</v>
      </c>
      <c r="I2029" s="509" t="s">
        <v>235</v>
      </c>
      <c r="J2029" s="509" t="s">
        <v>236</v>
      </c>
      <c r="K2029" s="509" t="s">
        <v>237</v>
      </c>
      <c r="L2029" s="509" t="s">
        <v>238</v>
      </c>
      <c r="M2029" s="509" t="s">
        <v>239</v>
      </c>
      <c r="N2029" s="509" t="s">
        <v>240</v>
      </c>
      <c r="O2029" s="509" t="s">
        <v>241</v>
      </c>
      <c r="P2029" s="509" t="s">
        <v>242</v>
      </c>
      <c r="Q2029" s="509" t="s">
        <v>243</v>
      </c>
      <c r="R2029" s="509" t="s">
        <v>244</v>
      </c>
      <c r="S2029" s="509" t="s">
        <v>245</v>
      </c>
      <c r="T2029" s="509" t="s">
        <v>246</v>
      </c>
      <c r="U2029" s="509" t="s">
        <v>247</v>
      </c>
      <c r="V2029" s="509" t="s">
        <v>248</v>
      </c>
      <c r="W2029" s="509" t="s">
        <v>249</v>
      </c>
      <c r="X2029" s="509" t="s">
        <v>250</v>
      </c>
      <c r="Y2029" s="509" t="s">
        <v>251</v>
      </c>
      <c r="Z2029" s="509" t="s">
        <v>252</v>
      </c>
      <c r="AA2029" s="509" t="s">
        <v>253</v>
      </c>
      <c r="AB2029" s="509" t="s">
        <v>254</v>
      </c>
      <c r="AC2029" s="509" t="s">
        <v>255</v>
      </c>
      <c r="AD2029" s="509" t="s">
        <v>256</v>
      </c>
      <c r="AE2029" s="509" t="s">
        <v>257</v>
      </c>
      <c r="AF2029" s="509" t="s">
        <v>258</v>
      </c>
      <c r="AG2029" s="509" t="s">
        <v>259</v>
      </c>
      <c r="AH2029" s="509" t="s">
        <v>260</v>
      </c>
      <c r="AI2029" s="509" t="s">
        <v>261</v>
      </c>
      <c r="AJ2029" s="509" t="s">
        <v>262</v>
      </c>
      <c r="AK2029" s="509" t="s">
        <v>263</v>
      </c>
      <c r="AL2029" s="509" t="s">
        <v>264</v>
      </c>
      <c r="AM2029" s="509" t="s">
        <v>265</v>
      </c>
      <c r="AN2029" s="509" t="s">
        <v>266</v>
      </c>
      <c r="AO2029" s="509" t="s">
        <v>267</v>
      </c>
      <c r="AP2029" s="509" t="s">
        <v>1356</v>
      </c>
      <c r="AQ2029" s="509" t="s">
        <v>1357</v>
      </c>
      <c r="AR2029" s="509" t="s">
        <v>1358</v>
      </c>
      <c r="AS2029" s="509" t="s">
        <v>1359</v>
      </c>
      <c r="AT2029" s="509" t="s">
        <v>1360</v>
      </c>
      <c r="AU2029" s="509" t="s">
        <v>1361</v>
      </c>
      <c r="AV2029" s="509" t="s">
        <v>1362</v>
      </c>
      <c r="AW2029" s="509" t="s">
        <v>1363</v>
      </c>
      <c r="AX2029" s="509" t="s">
        <v>1364</v>
      </c>
      <c r="AY2029" s="509" t="s">
        <v>1365</v>
      </c>
      <c r="AZ2029" s="509" t="s">
        <v>1366</v>
      </c>
      <c r="BA2029" s="509" t="s">
        <v>1367</v>
      </c>
    </row>
    <row r="2030" spans="2:53" s="365" customFormat="1" ht="13.2" outlineLevel="1" x14ac:dyDescent="0.25">
      <c r="C2030" s="761" t="s">
        <v>1368</v>
      </c>
      <c r="E2030" s="649"/>
      <c r="F2030" s="649"/>
      <c r="G2030" s="649"/>
      <c r="H2030" s="649"/>
      <c r="I2030" s="649"/>
      <c r="J2030" s="649"/>
      <c r="K2030" s="649"/>
      <c r="L2030" s="649"/>
      <c r="M2030" s="649"/>
      <c r="N2030" s="649"/>
      <c r="O2030" s="649"/>
      <c r="P2030" s="649"/>
      <c r="Q2030" s="649"/>
      <c r="R2030" s="649"/>
      <c r="S2030" s="649"/>
      <c r="T2030" s="649"/>
      <c r="U2030" s="649"/>
      <c r="V2030" s="649"/>
      <c r="W2030" s="649"/>
      <c r="X2030" s="649"/>
      <c r="Y2030" s="649"/>
      <c r="Z2030" s="649"/>
      <c r="AA2030" s="649"/>
      <c r="AB2030" s="649"/>
      <c r="AC2030" s="649"/>
      <c r="AD2030" s="649"/>
      <c r="AE2030" s="649"/>
      <c r="AF2030" s="649"/>
      <c r="AG2030" s="649"/>
      <c r="AH2030" s="649"/>
      <c r="AI2030" s="649"/>
      <c r="AJ2030" s="649"/>
      <c r="AK2030" s="649"/>
      <c r="AL2030" s="649"/>
      <c r="AM2030" s="649"/>
      <c r="AN2030" s="649"/>
      <c r="AO2030" s="649"/>
      <c r="AP2030" s="649"/>
      <c r="AQ2030" s="649"/>
      <c r="AR2030" s="649"/>
      <c r="AS2030" s="649"/>
      <c r="AT2030" s="649"/>
      <c r="AU2030" s="649"/>
      <c r="AV2030" s="649"/>
      <c r="AW2030" s="649"/>
      <c r="AX2030" s="649"/>
      <c r="AY2030" s="649"/>
      <c r="AZ2030" s="649"/>
      <c r="BA2030" s="649"/>
    </row>
    <row r="2031" spans="2:53" s="365" customFormat="1" ht="13.2" outlineLevel="1" x14ac:dyDescent="0.25">
      <c r="C2031" s="762" t="s">
        <v>1369</v>
      </c>
      <c r="E2031" s="649" t="s">
        <v>4984</v>
      </c>
      <c r="F2031" s="649" t="s">
        <v>4985</v>
      </c>
      <c r="G2031" s="508" t="s">
        <v>2961</v>
      </c>
      <c r="H2031" s="508" t="s">
        <v>2961</v>
      </c>
      <c r="I2031" s="508" t="s">
        <v>2961</v>
      </c>
      <c r="J2031" s="508" t="s">
        <v>2961</v>
      </c>
      <c r="K2031" s="508" t="s">
        <v>2961</v>
      </c>
      <c r="L2031" s="508" t="s">
        <v>2961</v>
      </c>
      <c r="M2031" s="508" t="s">
        <v>2961</v>
      </c>
      <c r="N2031" s="508" t="s">
        <v>2961</v>
      </c>
      <c r="O2031" s="508" t="s">
        <v>2961</v>
      </c>
      <c r="P2031" s="508" t="s">
        <v>2961</v>
      </c>
      <c r="Q2031" s="508" t="s">
        <v>2961</v>
      </c>
      <c r="R2031" s="508" t="s">
        <v>2961</v>
      </c>
      <c r="S2031" s="508" t="s">
        <v>2961</v>
      </c>
      <c r="T2031" s="508" t="s">
        <v>2961</v>
      </c>
      <c r="U2031" s="508" t="s">
        <v>2961</v>
      </c>
      <c r="V2031" s="508" t="s">
        <v>2961</v>
      </c>
      <c r="W2031" s="508" t="s">
        <v>2961</v>
      </c>
      <c r="X2031" s="508" t="s">
        <v>2961</v>
      </c>
      <c r="Y2031" s="508" t="s">
        <v>2961</v>
      </c>
      <c r="Z2031" s="508" t="s">
        <v>2961</v>
      </c>
      <c r="AA2031" s="508" t="s">
        <v>2961</v>
      </c>
      <c r="AB2031" s="508" t="s">
        <v>2961</v>
      </c>
      <c r="AC2031" s="508" t="s">
        <v>2961</v>
      </c>
      <c r="AD2031" s="508" t="s">
        <v>2961</v>
      </c>
      <c r="AE2031" s="508" t="s">
        <v>2961</v>
      </c>
      <c r="AF2031" s="508" t="s">
        <v>2961</v>
      </c>
      <c r="AG2031" s="508" t="s">
        <v>2961</v>
      </c>
      <c r="AH2031" s="508" t="s">
        <v>2961</v>
      </c>
      <c r="AI2031" s="508" t="s">
        <v>2961</v>
      </c>
      <c r="AJ2031" s="508" t="s">
        <v>2961</v>
      </c>
      <c r="AK2031" s="508" t="s">
        <v>2961</v>
      </c>
      <c r="AL2031" s="508" t="s">
        <v>2961</v>
      </c>
      <c r="AM2031" s="508" t="s">
        <v>2961</v>
      </c>
      <c r="AN2031" s="508" t="s">
        <v>2961</v>
      </c>
      <c r="AO2031" s="508" t="s">
        <v>2961</v>
      </c>
      <c r="AP2031" s="508" t="s">
        <v>2961</v>
      </c>
      <c r="AQ2031" s="508" t="s">
        <v>2961</v>
      </c>
      <c r="AR2031" s="508" t="s">
        <v>2961</v>
      </c>
      <c r="AS2031" s="508" t="s">
        <v>2961</v>
      </c>
      <c r="AT2031" s="508" t="s">
        <v>2961</v>
      </c>
      <c r="AU2031" s="508" t="s">
        <v>2961</v>
      </c>
      <c r="AV2031" s="508" t="s">
        <v>2961</v>
      </c>
      <c r="AW2031" s="508" t="s">
        <v>2961</v>
      </c>
      <c r="AX2031" s="508" t="s">
        <v>2961</v>
      </c>
      <c r="AY2031" s="508" t="s">
        <v>2961</v>
      </c>
      <c r="AZ2031" s="508" t="s">
        <v>2961</v>
      </c>
      <c r="BA2031" s="508" t="s">
        <v>2961</v>
      </c>
    </row>
    <row r="2032" spans="2:53" s="365" customFormat="1" ht="13.2" outlineLevel="1" x14ac:dyDescent="0.25">
      <c r="C2032" s="762" t="s">
        <v>155</v>
      </c>
      <c r="E2032" s="650" t="s">
        <v>4986</v>
      </c>
      <c r="F2032" s="649" t="s">
        <v>4985</v>
      </c>
      <c r="G2032" s="508" t="s">
        <v>2961</v>
      </c>
      <c r="H2032" s="508" t="s">
        <v>2961</v>
      </c>
      <c r="I2032" s="508" t="s">
        <v>2961</v>
      </c>
      <c r="J2032" s="508" t="s">
        <v>2961</v>
      </c>
      <c r="K2032" s="508" t="s">
        <v>2961</v>
      </c>
      <c r="L2032" s="508" t="s">
        <v>2961</v>
      </c>
      <c r="M2032" s="508" t="s">
        <v>2961</v>
      </c>
      <c r="N2032" s="508" t="s">
        <v>2961</v>
      </c>
      <c r="O2032" s="508" t="s">
        <v>2961</v>
      </c>
      <c r="P2032" s="508" t="s">
        <v>2961</v>
      </c>
      <c r="Q2032" s="508" t="s">
        <v>2961</v>
      </c>
      <c r="R2032" s="508" t="s">
        <v>2961</v>
      </c>
      <c r="S2032" s="508" t="s">
        <v>2961</v>
      </c>
      <c r="T2032" s="508" t="s">
        <v>2961</v>
      </c>
      <c r="U2032" s="508" t="s">
        <v>2961</v>
      </c>
      <c r="V2032" s="508" t="s">
        <v>2961</v>
      </c>
      <c r="W2032" s="508" t="s">
        <v>2961</v>
      </c>
      <c r="X2032" s="508" t="s">
        <v>2961</v>
      </c>
      <c r="Y2032" s="508" t="s">
        <v>2961</v>
      </c>
      <c r="Z2032" s="508" t="s">
        <v>2961</v>
      </c>
      <c r="AA2032" s="508" t="s">
        <v>2961</v>
      </c>
      <c r="AB2032" s="508" t="s">
        <v>2961</v>
      </c>
      <c r="AC2032" s="508" t="s">
        <v>2961</v>
      </c>
      <c r="AD2032" s="508" t="s">
        <v>2961</v>
      </c>
      <c r="AE2032" s="508" t="s">
        <v>2961</v>
      </c>
      <c r="AF2032" s="508" t="s">
        <v>2961</v>
      </c>
      <c r="AG2032" s="508" t="s">
        <v>2961</v>
      </c>
      <c r="AH2032" s="508" t="s">
        <v>2961</v>
      </c>
      <c r="AI2032" s="508" t="s">
        <v>2961</v>
      </c>
      <c r="AJ2032" s="508" t="s">
        <v>2961</v>
      </c>
      <c r="AK2032" s="508" t="s">
        <v>2961</v>
      </c>
      <c r="AL2032" s="508" t="s">
        <v>2961</v>
      </c>
      <c r="AM2032" s="508" t="s">
        <v>2961</v>
      </c>
      <c r="AN2032" s="508" t="s">
        <v>2961</v>
      </c>
      <c r="AO2032" s="508" t="s">
        <v>2961</v>
      </c>
      <c r="AP2032" s="508" t="s">
        <v>2961</v>
      </c>
      <c r="AQ2032" s="508" t="s">
        <v>2961</v>
      </c>
      <c r="AR2032" s="508" t="s">
        <v>2961</v>
      </c>
      <c r="AS2032" s="508" t="s">
        <v>2961</v>
      </c>
      <c r="AT2032" s="508" t="s">
        <v>2961</v>
      </c>
      <c r="AU2032" s="508" t="s">
        <v>2961</v>
      </c>
      <c r="AV2032" s="508" t="s">
        <v>2961</v>
      </c>
      <c r="AW2032" s="508" t="s">
        <v>2961</v>
      </c>
      <c r="AX2032" s="508" t="s">
        <v>2961</v>
      </c>
      <c r="AY2032" s="508" t="s">
        <v>2961</v>
      </c>
      <c r="AZ2032" s="508" t="s">
        <v>2961</v>
      </c>
      <c r="BA2032" s="508" t="s">
        <v>2961</v>
      </c>
    </row>
    <row r="2033" spans="2:53" s="365" customFormat="1" ht="13.2" outlineLevel="1" x14ac:dyDescent="0.25">
      <c r="C2033" s="762" t="s">
        <v>1370</v>
      </c>
      <c r="E2033" s="650" t="s">
        <v>4987</v>
      </c>
      <c r="F2033" s="649" t="s">
        <v>4985</v>
      </c>
      <c r="G2033" s="508" t="s">
        <v>2961</v>
      </c>
      <c r="H2033" s="508" t="s">
        <v>2961</v>
      </c>
      <c r="I2033" s="508" t="s">
        <v>2961</v>
      </c>
      <c r="J2033" s="508" t="s">
        <v>2961</v>
      </c>
      <c r="K2033" s="508" t="s">
        <v>2961</v>
      </c>
      <c r="L2033" s="508" t="s">
        <v>2961</v>
      </c>
      <c r="M2033" s="508" t="s">
        <v>2961</v>
      </c>
      <c r="N2033" s="508" t="s">
        <v>2961</v>
      </c>
      <c r="O2033" s="508" t="s">
        <v>2961</v>
      </c>
      <c r="P2033" s="508" t="s">
        <v>2961</v>
      </c>
      <c r="Q2033" s="508" t="s">
        <v>2961</v>
      </c>
      <c r="R2033" s="508" t="s">
        <v>2961</v>
      </c>
      <c r="S2033" s="508" t="s">
        <v>2961</v>
      </c>
      <c r="T2033" s="508" t="s">
        <v>2961</v>
      </c>
      <c r="U2033" s="508" t="s">
        <v>2961</v>
      </c>
      <c r="V2033" s="508" t="s">
        <v>2961</v>
      </c>
      <c r="W2033" s="508" t="s">
        <v>2961</v>
      </c>
      <c r="X2033" s="508" t="s">
        <v>2961</v>
      </c>
      <c r="Y2033" s="508" t="s">
        <v>2961</v>
      </c>
      <c r="Z2033" s="508" t="s">
        <v>2961</v>
      </c>
      <c r="AA2033" s="508" t="s">
        <v>2961</v>
      </c>
      <c r="AB2033" s="508" t="s">
        <v>2961</v>
      </c>
      <c r="AC2033" s="508" t="s">
        <v>2961</v>
      </c>
      <c r="AD2033" s="508" t="s">
        <v>2961</v>
      </c>
      <c r="AE2033" s="508" t="s">
        <v>2961</v>
      </c>
      <c r="AF2033" s="508" t="s">
        <v>2961</v>
      </c>
      <c r="AG2033" s="508" t="s">
        <v>2961</v>
      </c>
      <c r="AH2033" s="508" t="s">
        <v>2961</v>
      </c>
      <c r="AI2033" s="508" t="s">
        <v>2961</v>
      </c>
      <c r="AJ2033" s="508" t="s">
        <v>2961</v>
      </c>
      <c r="AK2033" s="508" t="s">
        <v>2961</v>
      </c>
      <c r="AL2033" s="508" t="s">
        <v>2961</v>
      </c>
      <c r="AM2033" s="508" t="s">
        <v>2961</v>
      </c>
      <c r="AN2033" s="508" t="s">
        <v>2961</v>
      </c>
      <c r="AO2033" s="508" t="s">
        <v>2961</v>
      </c>
      <c r="AP2033" s="508" t="s">
        <v>2961</v>
      </c>
      <c r="AQ2033" s="508" t="s">
        <v>2961</v>
      </c>
      <c r="AR2033" s="508" t="s">
        <v>2961</v>
      </c>
      <c r="AS2033" s="508" t="s">
        <v>2961</v>
      </c>
      <c r="AT2033" s="508" t="s">
        <v>2961</v>
      </c>
      <c r="AU2033" s="508" t="s">
        <v>2961</v>
      </c>
      <c r="AV2033" s="508" t="s">
        <v>2961</v>
      </c>
      <c r="AW2033" s="508" t="s">
        <v>2961</v>
      </c>
      <c r="AX2033" s="508" t="s">
        <v>2961</v>
      </c>
      <c r="AY2033" s="508" t="s">
        <v>2961</v>
      </c>
      <c r="AZ2033" s="508" t="s">
        <v>2961</v>
      </c>
      <c r="BA2033" s="508" t="s">
        <v>2961</v>
      </c>
    </row>
    <row r="2034" spans="2:53" s="365" customFormat="1" ht="13.2" outlineLevel="1" x14ac:dyDescent="0.25">
      <c r="C2034" s="762" t="s">
        <v>1371</v>
      </c>
      <c r="E2034" s="650" t="s">
        <v>4988</v>
      </c>
      <c r="F2034" s="649" t="s">
        <v>4985</v>
      </c>
      <c r="G2034" s="508" t="s">
        <v>2961</v>
      </c>
      <c r="H2034" s="508" t="s">
        <v>2961</v>
      </c>
      <c r="I2034" s="508" t="s">
        <v>2961</v>
      </c>
      <c r="J2034" s="508" t="s">
        <v>2961</v>
      </c>
      <c r="K2034" s="508" t="s">
        <v>2961</v>
      </c>
      <c r="L2034" s="508" t="s">
        <v>2961</v>
      </c>
      <c r="M2034" s="508" t="s">
        <v>2961</v>
      </c>
      <c r="N2034" s="508" t="s">
        <v>2961</v>
      </c>
      <c r="O2034" s="508" t="s">
        <v>2961</v>
      </c>
      <c r="P2034" s="508" t="s">
        <v>2961</v>
      </c>
      <c r="Q2034" s="508" t="s">
        <v>2961</v>
      </c>
      <c r="R2034" s="508" t="s">
        <v>2961</v>
      </c>
      <c r="S2034" s="508" t="s">
        <v>2961</v>
      </c>
      <c r="T2034" s="508" t="s">
        <v>2961</v>
      </c>
      <c r="U2034" s="508" t="s">
        <v>2961</v>
      </c>
      <c r="V2034" s="508" t="s">
        <v>2961</v>
      </c>
      <c r="W2034" s="508" t="s">
        <v>2961</v>
      </c>
      <c r="X2034" s="508" t="s">
        <v>2961</v>
      </c>
      <c r="Y2034" s="508" t="s">
        <v>2961</v>
      </c>
      <c r="Z2034" s="508" t="s">
        <v>2961</v>
      </c>
      <c r="AA2034" s="508" t="s">
        <v>2961</v>
      </c>
      <c r="AB2034" s="508" t="s">
        <v>2961</v>
      </c>
      <c r="AC2034" s="508" t="s">
        <v>2961</v>
      </c>
      <c r="AD2034" s="508" t="s">
        <v>2961</v>
      </c>
      <c r="AE2034" s="508" t="s">
        <v>2961</v>
      </c>
      <c r="AF2034" s="508" t="s">
        <v>2961</v>
      </c>
      <c r="AG2034" s="508" t="s">
        <v>2961</v>
      </c>
      <c r="AH2034" s="508" t="s">
        <v>2961</v>
      </c>
      <c r="AI2034" s="508" t="s">
        <v>2961</v>
      </c>
      <c r="AJ2034" s="508" t="s">
        <v>2961</v>
      </c>
      <c r="AK2034" s="508" t="s">
        <v>2961</v>
      </c>
      <c r="AL2034" s="508" t="s">
        <v>2961</v>
      </c>
      <c r="AM2034" s="508" t="s">
        <v>2961</v>
      </c>
      <c r="AN2034" s="508" t="s">
        <v>2961</v>
      </c>
      <c r="AO2034" s="508" t="s">
        <v>2961</v>
      </c>
      <c r="AP2034" s="508" t="s">
        <v>2961</v>
      </c>
      <c r="AQ2034" s="508" t="s">
        <v>2961</v>
      </c>
      <c r="AR2034" s="508" t="s">
        <v>2961</v>
      </c>
      <c r="AS2034" s="508" t="s">
        <v>2961</v>
      </c>
      <c r="AT2034" s="508" t="s">
        <v>2961</v>
      </c>
      <c r="AU2034" s="508" t="s">
        <v>2961</v>
      </c>
      <c r="AV2034" s="508" t="s">
        <v>2961</v>
      </c>
      <c r="AW2034" s="508" t="s">
        <v>2961</v>
      </c>
      <c r="AX2034" s="508" t="s">
        <v>2961</v>
      </c>
      <c r="AY2034" s="508" t="s">
        <v>2961</v>
      </c>
      <c r="AZ2034" s="508" t="s">
        <v>2961</v>
      </c>
      <c r="BA2034" s="508" t="s">
        <v>2961</v>
      </c>
    </row>
    <row r="2035" spans="2:53" s="365" customFormat="1" ht="13.2" outlineLevel="1" x14ac:dyDescent="0.25">
      <c r="C2035" s="764" t="s">
        <v>1372</v>
      </c>
      <c r="E2035" s="650" t="s">
        <v>4989</v>
      </c>
      <c r="F2035" s="649" t="s">
        <v>4985</v>
      </c>
      <c r="G2035" s="508" t="s">
        <v>2961</v>
      </c>
      <c r="H2035" s="508" t="s">
        <v>2961</v>
      </c>
      <c r="I2035" s="508" t="s">
        <v>2961</v>
      </c>
      <c r="J2035" s="508" t="s">
        <v>2961</v>
      </c>
      <c r="K2035" s="508" t="s">
        <v>2961</v>
      </c>
      <c r="L2035" s="508" t="s">
        <v>2961</v>
      </c>
      <c r="M2035" s="508" t="s">
        <v>2961</v>
      </c>
      <c r="N2035" s="508" t="s">
        <v>2961</v>
      </c>
      <c r="O2035" s="508" t="s">
        <v>2961</v>
      </c>
      <c r="P2035" s="508" t="s">
        <v>2961</v>
      </c>
      <c r="Q2035" s="508" t="s">
        <v>2961</v>
      </c>
      <c r="R2035" s="508" t="s">
        <v>2961</v>
      </c>
      <c r="S2035" s="508" t="s">
        <v>2961</v>
      </c>
      <c r="T2035" s="508" t="s">
        <v>2961</v>
      </c>
      <c r="U2035" s="508" t="s">
        <v>2961</v>
      </c>
      <c r="V2035" s="508" t="s">
        <v>2961</v>
      </c>
      <c r="W2035" s="508" t="s">
        <v>2961</v>
      </c>
      <c r="X2035" s="508" t="s">
        <v>2961</v>
      </c>
      <c r="Y2035" s="508" t="s">
        <v>2961</v>
      </c>
      <c r="Z2035" s="508" t="s">
        <v>2961</v>
      </c>
      <c r="AA2035" s="508" t="s">
        <v>2961</v>
      </c>
      <c r="AB2035" s="508" t="s">
        <v>2961</v>
      </c>
      <c r="AC2035" s="508" t="s">
        <v>2961</v>
      </c>
      <c r="AD2035" s="508" t="s">
        <v>2961</v>
      </c>
      <c r="AE2035" s="508" t="s">
        <v>2961</v>
      </c>
      <c r="AF2035" s="508" t="s">
        <v>2961</v>
      </c>
      <c r="AG2035" s="508" t="s">
        <v>2961</v>
      </c>
      <c r="AH2035" s="508" t="s">
        <v>2961</v>
      </c>
      <c r="AI2035" s="508" t="s">
        <v>2961</v>
      </c>
      <c r="AJ2035" s="508" t="s">
        <v>2961</v>
      </c>
      <c r="AK2035" s="508" t="s">
        <v>2961</v>
      </c>
      <c r="AL2035" s="508" t="s">
        <v>2961</v>
      </c>
      <c r="AM2035" s="508" t="s">
        <v>2961</v>
      </c>
      <c r="AN2035" s="508" t="s">
        <v>2961</v>
      </c>
      <c r="AO2035" s="508" t="s">
        <v>2961</v>
      </c>
      <c r="AP2035" s="508" t="s">
        <v>2961</v>
      </c>
      <c r="AQ2035" s="508" t="s">
        <v>2961</v>
      </c>
      <c r="AR2035" s="508" t="s">
        <v>2961</v>
      </c>
      <c r="AS2035" s="508" t="s">
        <v>2961</v>
      </c>
      <c r="AT2035" s="508" t="s">
        <v>2961</v>
      </c>
      <c r="AU2035" s="508" t="s">
        <v>2961</v>
      </c>
      <c r="AV2035" s="508" t="s">
        <v>2961</v>
      </c>
      <c r="AW2035" s="508" t="s">
        <v>2961</v>
      </c>
      <c r="AX2035" s="508" t="s">
        <v>2961</v>
      </c>
      <c r="AY2035" s="508" t="s">
        <v>2961</v>
      </c>
      <c r="AZ2035" s="508" t="s">
        <v>2961</v>
      </c>
      <c r="BA2035" s="508" t="s">
        <v>2961</v>
      </c>
    </row>
    <row r="2036" spans="2:53" s="382" customFormat="1" ht="13.2" x14ac:dyDescent="0.25">
      <c r="C2036" s="762"/>
      <c r="E2036" s="365"/>
      <c r="F2036" s="365"/>
      <c r="G2036" s="365"/>
      <c r="H2036" s="365"/>
      <c r="I2036" s="365"/>
      <c r="J2036" s="365"/>
      <c r="K2036" s="365"/>
      <c r="L2036" s="365"/>
      <c r="M2036" s="365"/>
      <c r="N2036" s="365"/>
      <c r="O2036" s="365"/>
      <c r="P2036" s="365"/>
      <c r="Q2036" s="365"/>
      <c r="R2036" s="365"/>
      <c r="S2036" s="365"/>
      <c r="T2036" s="365"/>
      <c r="U2036" s="365"/>
      <c r="V2036" s="365"/>
      <c r="W2036" s="365"/>
      <c r="X2036" s="365"/>
      <c r="Y2036" s="365"/>
      <c r="Z2036" s="365"/>
      <c r="AA2036" s="365"/>
      <c r="AB2036" s="365"/>
      <c r="AC2036" s="365"/>
      <c r="AD2036" s="365"/>
      <c r="AE2036" s="365"/>
      <c r="AF2036" s="365"/>
      <c r="AG2036" s="365"/>
      <c r="AH2036" s="365"/>
      <c r="AI2036" s="365"/>
      <c r="AJ2036" s="365"/>
      <c r="AK2036" s="365"/>
      <c r="AL2036" s="365"/>
      <c r="AM2036" s="365"/>
      <c r="AN2036" s="365"/>
      <c r="AO2036" s="365"/>
      <c r="AP2036" s="365"/>
      <c r="AQ2036" s="365"/>
      <c r="AR2036" s="365"/>
      <c r="AS2036" s="365"/>
      <c r="AT2036" s="365"/>
      <c r="AU2036" s="365"/>
      <c r="AV2036" s="365"/>
      <c r="AW2036" s="365"/>
      <c r="AX2036" s="365"/>
      <c r="AY2036" s="365"/>
      <c r="AZ2036" s="365"/>
      <c r="BA2036" s="365"/>
    </row>
    <row r="2037" spans="2:53" s="365" customFormat="1" x14ac:dyDescent="0.3">
      <c r="B2037" s="645" t="s">
        <v>4990</v>
      </c>
      <c r="C2037" s="764"/>
      <c r="E2037" s="653"/>
      <c r="F2037" s="653"/>
      <c r="G2037" s="653" t="s">
        <v>233</v>
      </c>
      <c r="H2037" s="653" t="s">
        <v>234</v>
      </c>
      <c r="I2037" s="653" t="s">
        <v>235</v>
      </c>
      <c r="J2037" s="653" t="s">
        <v>236</v>
      </c>
      <c r="K2037" s="653" t="s">
        <v>237</v>
      </c>
      <c r="L2037" s="653" t="s">
        <v>238</v>
      </c>
      <c r="M2037" s="653" t="s">
        <v>239</v>
      </c>
      <c r="N2037" s="653" t="s">
        <v>240</v>
      </c>
      <c r="O2037" s="653" t="s">
        <v>241</v>
      </c>
      <c r="P2037" s="653" t="s">
        <v>242</v>
      </c>
      <c r="Q2037" s="653" t="s">
        <v>243</v>
      </c>
      <c r="R2037" s="653" t="s">
        <v>244</v>
      </c>
      <c r="S2037" s="653" t="s">
        <v>245</v>
      </c>
      <c r="T2037" s="653" t="s">
        <v>246</v>
      </c>
      <c r="U2037" s="653" t="s">
        <v>247</v>
      </c>
      <c r="V2037" s="653" t="s">
        <v>248</v>
      </c>
      <c r="W2037" s="653" t="s">
        <v>249</v>
      </c>
      <c r="X2037" s="653" t="s">
        <v>250</v>
      </c>
      <c r="Y2037" s="653" t="s">
        <v>251</v>
      </c>
      <c r="Z2037" s="653" t="s">
        <v>252</v>
      </c>
      <c r="AA2037" s="653" t="s">
        <v>253</v>
      </c>
      <c r="AB2037" s="653" t="s">
        <v>254</v>
      </c>
      <c r="AC2037" s="653" t="s">
        <v>255</v>
      </c>
      <c r="AD2037" s="653" t="s">
        <v>256</v>
      </c>
      <c r="AE2037" s="653" t="s">
        <v>257</v>
      </c>
      <c r="AF2037" s="653" t="s">
        <v>258</v>
      </c>
      <c r="AG2037" s="653" t="s">
        <v>259</v>
      </c>
      <c r="AH2037" s="653" t="s">
        <v>260</v>
      </c>
      <c r="AI2037" s="653" t="s">
        <v>261</v>
      </c>
      <c r="AJ2037" s="653" t="s">
        <v>262</v>
      </c>
      <c r="AK2037" s="653" t="s">
        <v>263</v>
      </c>
      <c r="AL2037" s="653" t="s">
        <v>264</v>
      </c>
      <c r="AM2037" s="653" t="s">
        <v>265</v>
      </c>
      <c r="AN2037" s="653" t="s">
        <v>266</v>
      </c>
      <c r="AO2037" s="653" t="s">
        <v>267</v>
      </c>
      <c r="AP2037" s="653" t="s">
        <v>1356</v>
      </c>
      <c r="AQ2037" s="653" t="s">
        <v>1357</v>
      </c>
      <c r="AR2037" s="653" t="s">
        <v>1358</v>
      </c>
      <c r="AS2037" s="653" t="s">
        <v>1359</v>
      </c>
      <c r="AT2037" s="653" t="s">
        <v>1360</v>
      </c>
      <c r="AU2037" s="653" t="s">
        <v>1361</v>
      </c>
      <c r="AV2037" s="653" t="s">
        <v>1362</v>
      </c>
      <c r="AW2037" s="653" t="s">
        <v>1363</v>
      </c>
      <c r="AX2037" s="653" t="s">
        <v>1364</v>
      </c>
      <c r="AY2037" s="653" t="s">
        <v>1365</v>
      </c>
      <c r="AZ2037" s="653" t="s">
        <v>1366</v>
      </c>
      <c r="BA2037" s="653" t="s">
        <v>1367</v>
      </c>
    </row>
    <row r="2038" spans="2:53" s="382" customFormat="1" ht="13.2" outlineLevel="1" x14ac:dyDescent="0.25">
      <c r="C2038" s="761" t="s">
        <v>152</v>
      </c>
      <c r="E2038" s="654"/>
      <c r="F2038" s="654"/>
      <c r="G2038" s="654"/>
      <c r="H2038" s="654"/>
      <c r="I2038" s="654"/>
      <c r="J2038" s="654"/>
      <c r="K2038" s="654"/>
      <c r="L2038" s="654"/>
      <c r="M2038" s="654"/>
      <c r="N2038" s="654"/>
      <c r="O2038" s="654"/>
      <c r="P2038" s="654"/>
      <c r="Q2038" s="654"/>
      <c r="R2038" s="654"/>
      <c r="S2038" s="654"/>
      <c r="T2038" s="654"/>
      <c r="U2038" s="654"/>
      <c r="V2038" s="654"/>
      <c r="W2038" s="654"/>
      <c r="X2038" s="654"/>
      <c r="Y2038" s="654"/>
      <c r="Z2038" s="654"/>
      <c r="AA2038" s="654"/>
      <c r="AB2038" s="654"/>
      <c r="AC2038" s="654"/>
      <c r="AD2038" s="654"/>
      <c r="AE2038" s="654"/>
      <c r="AF2038" s="654"/>
      <c r="AG2038" s="654"/>
      <c r="AH2038" s="654"/>
      <c r="AI2038" s="654"/>
      <c r="AJ2038" s="654"/>
      <c r="AK2038" s="654"/>
      <c r="AL2038" s="654"/>
      <c r="AM2038" s="654"/>
      <c r="AN2038" s="654"/>
      <c r="AO2038" s="654"/>
      <c r="AP2038" s="654"/>
      <c r="AQ2038" s="654"/>
      <c r="AR2038" s="654"/>
      <c r="AS2038" s="654"/>
      <c r="AT2038" s="654"/>
      <c r="AU2038" s="654"/>
      <c r="AV2038" s="654"/>
      <c r="AW2038" s="654"/>
      <c r="AX2038" s="654"/>
      <c r="AY2038" s="654"/>
      <c r="AZ2038" s="654"/>
      <c r="BA2038" s="654"/>
    </row>
    <row r="2039" spans="2:53" s="365" customFormat="1" ht="13.2" outlineLevel="1" x14ac:dyDescent="0.25">
      <c r="C2039" s="762" t="s">
        <v>1369</v>
      </c>
      <c r="E2039" s="649" t="s">
        <v>4984</v>
      </c>
      <c r="F2039" s="649" t="s">
        <v>4991</v>
      </c>
      <c r="G2039" s="508" t="s">
        <v>2961</v>
      </c>
      <c r="H2039" s="508" t="s">
        <v>2961</v>
      </c>
      <c r="I2039" s="508" t="s">
        <v>2961</v>
      </c>
      <c r="J2039" s="508" t="s">
        <v>2961</v>
      </c>
      <c r="K2039" s="508" t="s">
        <v>2961</v>
      </c>
      <c r="L2039" s="508" t="s">
        <v>2961</v>
      </c>
      <c r="M2039" s="508" t="s">
        <v>2961</v>
      </c>
      <c r="N2039" s="508" t="s">
        <v>2961</v>
      </c>
      <c r="O2039" s="508" t="s">
        <v>2961</v>
      </c>
      <c r="P2039" s="508" t="s">
        <v>2961</v>
      </c>
      <c r="Q2039" s="508" t="s">
        <v>2961</v>
      </c>
      <c r="R2039" s="508" t="s">
        <v>2961</v>
      </c>
      <c r="S2039" s="508" t="s">
        <v>2961</v>
      </c>
      <c r="T2039" s="508" t="s">
        <v>2961</v>
      </c>
      <c r="U2039" s="508" t="s">
        <v>2961</v>
      </c>
      <c r="V2039" s="508" t="s">
        <v>2961</v>
      </c>
      <c r="W2039" s="508" t="s">
        <v>2961</v>
      </c>
      <c r="X2039" s="508" t="s">
        <v>2961</v>
      </c>
      <c r="Y2039" s="508" t="s">
        <v>2961</v>
      </c>
      <c r="Z2039" s="508" t="s">
        <v>2961</v>
      </c>
      <c r="AA2039" s="508" t="s">
        <v>2961</v>
      </c>
      <c r="AB2039" s="508" t="s">
        <v>2961</v>
      </c>
      <c r="AC2039" s="508" t="s">
        <v>2961</v>
      </c>
      <c r="AD2039" s="508" t="s">
        <v>2961</v>
      </c>
      <c r="AE2039" s="508" t="s">
        <v>2961</v>
      </c>
      <c r="AF2039" s="508" t="s">
        <v>2961</v>
      </c>
      <c r="AG2039" s="508" t="s">
        <v>2961</v>
      </c>
      <c r="AH2039" s="508" t="s">
        <v>2961</v>
      </c>
      <c r="AI2039" s="508" t="s">
        <v>2961</v>
      </c>
      <c r="AJ2039" s="508" t="s">
        <v>2961</v>
      </c>
      <c r="AK2039" s="508" t="s">
        <v>2961</v>
      </c>
      <c r="AL2039" s="508" t="s">
        <v>2961</v>
      </c>
      <c r="AM2039" s="508" t="s">
        <v>2961</v>
      </c>
      <c r="AN2039" s="508" t="s">
        <v>2961</v>
      </c>
      <c r="AO2039" s="508" t="s">
        <v>2961</v>
      </c>
      <c r="AP2039" s="508" t="s">
        <v>2961</v>
      </c>
      <c r="AQ2039" s="508" t="s">
        <v>2961</v>
      </c>
      <c r="AR2039" s="508" t="s">
        <v>2961</v>
      </c>
      <c r="AS2039" s="508" t="s">
        <v>2961</v>
      </c>
      <c r="AT2039" s="508" t="s">
        <v>2961</v>
      </c>
      <c r="AU2039" s="508" t="s">
        <v>2961</v>
      </c>
      <c r="AV2039" s="508" t="s">
        <v>2961</v>
      </c>
      <c r="AW2039" s="508" t="s">
        <v>2961</v>
      </c>
      <c r="AX2039" s="508" t="s">
        <v>2961</v>
      </c>
      <c r="AY2039" s="508" t="s">
        <v>2961</v>
      </c>
      <c r="AZ2039" s="508" t="s">
        <v>2961</v>
      </c>
      <c r="BA2039" s="508" t="s">
        <v>2961</v>
      </c>
    </row>
    <row r="2040" spans="2:53" s="365" customFormat="1" ht="13.2" outlineLevel="1" x14ac:dyDescent="0.25">
      <c r="C2040" s="762" t="s">
        <v>155</v>
      </c>
      <c r="E2040" s="650" t="s">
        <v>4986</v>
      </c>
      <c r="F2040" s="649" t="s">
        <v>4991</v>
      </c>
      <c r="G2040" s="508" t="s">
        <v>2961</v>
      </c>
      <c r="H2040" s="508" t="s">
        <v>2961</v>
      </c>
      <c r="I2040" s="508" t="s">
        <v>2961</v>
      </c>
      <c r="J2040" s="508" t="s">
        <v>2961</v>
      </c>
      <c r="K2040" s="508" t="s">
        <v>2961</v>
      </c>
      <c r="L2040" s="508" t="s">
        <v>2961</v>
      </c>
      <c r="M2040" s="508" t="s">
        <v>2961</v>
      </c>
      <c r="N2040" s="508" t="s">
        <v>2961</v>
      </c>
      <c r="O2040" s="508" t="s">
        <v>2961</v>
      </c>
      <c r="P2040" s="508" t="s">
        <v>2961</v>
      </c>
      <c r="Q2040" s="508" t="s">
        <v>2961</v>
      </c>
      <c r="R2040" s="508" t="s">
        <v>2961</v>
      </c>
      <c r="S2040" s="508" t="s">
        <v>2961</v>
      </c>
      <c r="T2040" s="508" t="s">
        <v>2961</v>
      </c>
      <c r="U2040" s="508" t="s">
        <v>2961</v>
      </c>
      <c r="V2040" s="508" t="s">
        <v>2961</v>
      </c>
      <c r="W2040" s="508" t="s">
        <v>2961</v>
      </c>
      <c r="X2040" s="508" t="s">
        <v>2961</v>
      </c>
      <c r="Y2040" s="508" t="s">
        <v>2961</v>
      </c>
      <c r="Z2040" s="508" t="s">
        <v>2961</v>
      </c>
      <c r="AA2040" s="508" t="s">
        <v>2961</v>
      </c>
      <c r="AB2040" s="508" t="s">
        <v>2961</v>
      </c>
      <c r="AC2040" s="508" t="s">
        <v>2961</v>
      </c>
      <c r="AD2040" s="508" t="s">
        <v>2961</v>
      </c>
      <c r="AE2040" s="508" t="s">
        <v>2961</v>
      </c>
      <c r="AF2040" s="508" t="s">
        <v>2961</v>
      </c>
      <c r="AG2040" s="508" t="s">
        <v>2961</v>
      </c>
      <c r="AH2040" s="508" t="s">
        <v>2961</v>
      </c>
      <c r="AI2040" s="508" t="s">
        <v>2961</v>
      </c>
      <c r="AJ2040" s="508" t="s">
        <v>2961</v>
      </c>
      <c r="AK2040" s="508" t="s">
        <v>2961</v>
      </c>
      <c r="AL2040" s="508" t="s">
        <v>2961</v>
      </c>
      <c r="AM2040" s="508" t="s">
        <v>2961</v>
      </c>
      <c r="AN2040" s="508" t="s">
        <v>2961</v>
      </c>
      <c r="AO2040" s="508" t="s">
        <v>2961</v>
      </c>
      <c r="AP2040" s="508" t="s">
        <v>2961</v>
      </c>
      <c r="AQ2040" s="508" t="s">
        <v>2961</v>
      </c>
      <c r="AR2040" s="508" t="s">
        <v>2961</v>
      </c>
      <c r="AS2040" s="508" t="s">
        <v>2961</v>
      </c>
      <c r="AT2040" s="508" t="s">
        <v>2961</v>
      </c>
      <c r="AU2040" s="508" t="s">
        <v>2961</v>
      </c>
      <c r="AV2040" s="508" t="s">
        <v>2961</v>
      </c>
      <c r="AW2040" s="508" t="s">
        <v>2961</v>
      </c>
      <c r="AX2040" s="508" t="s">
        <v>2961</v>
      </c>
      <c r="AY2040" s="508" t="s">
        <v>2961</v>
      </c>
      <c r="AZ2040" s="508" t="s">
        <v>2961</v>
      </c>
      <c r="BA2040" s="508" t="s">
        <v>2961</v>
      </c>
    </row>
    <row r="2041" spans="2:53" s="365" customFormat="1" ht="13.2" outlineLevel="1" x14ac:dyDescent="0.25">
      <c r="C2041" s="762" t="s">
        <v>1370</v>
      </c>
      <c r="E2041" s="650" t="s">
        <v>4987</v>
      </c>
      <c r="F2041" s="649" t="s">
        <v>4991</v>
      </c>
      <c r="G2041" s="508" t="s">
        <v>2961</v>
      </c>
      <c r="H2041" s="508" t="s">
        <v>2961</v>
      </c>
      <c r="I2041" s="508" t="s">
        <v>2961</v>
      </c>
      <c r="J2041" s="508" t="s">
        <v>2961</v>
      </c>
      <c r="K2041" s="508" t="s">
        <v>2961</v>
      </c>
      <c r="L2041" s="508" t="s">
        <v>2961</v>
      </c>
      <c r="M2041" s="508" t="s">
        <v>2961</v>
      </c>
      <c r="N2041" s="508" t="s">
        <v>2961</v>
      </c>
      <c r="O2041" s="508" t="s">
        <v>2961</v>
      </c>
      <c r="P2041" s="508" t="s">
        <v>2961</v>
      </c>
      <c r="Q2041" s="508" t="s">
        <v>2961</v>
      </c>
      <c r="R2041" s="508" t="s">
        <v>2961</v>
      </c>
      <c r="S2041" s="508" t="s">
        <v>2961</v>
      </c>
      <c r="T2041" s="508" t="s">
        <v>2961</v>
      </c>
      <c r="U2041" s="508" t="s">
        <v>2961</v>
      </c>
      <c r="V2041" s="508" t="s">
        <v>2961</v>
      </c>
      <c r="W2041" s="508" t="s">
        <v>2961</v>
      </c>
      <c r="X2041" s="508" t="s">
        <v>2961</v>
      </c>
      <c r="Y2041" s="508" t="s">
        <v>2961</v>
      </c>
      <c r="Z2041" s="508" t="s">
        <v>2961</v>
      </c>
      <c r="AA2041" s="508" t="s">
        <v>2961</v>
      </c>
      <c r="AB2041" s="508" t="s">
        <v>2961</v>
      </c>
      <c r="AC2041" s="508" t="s">
        <v>2961</v>
      </c>
      <c r="AD2041" s="508" t="s">
        <v>2961</v>
      </c>
      <c r="AE2041" s="508" t="s">
        <v>2961</v>
      </c>
      <c r="AF2041" s="508" t="s">
        <v>2961</v>
      </c>
      <c r="AG2041" s="508" t="s">
        <v>2961</v>
      </c>
      <c r="AH2041" s="508" t="s">
        <v>2961</v>
      </c>
      <c r="AI2041" s="508" t="s">
        <v>2961</v>
      </c>
      <c r="AJ2041" s="508" t="s">
        <v>2961</v>
      </c>
      <c r="AK2041" s="508" t="s">
        <v>2961</v>
      </c>
      <c r="AL2041" s="508" t="s">
        <v>2961</v>
      </c>
      <c r="AM2041" s="508" t="s">
        <v>2961</v>
      </c>
      <c r="AN2041" s="508" t="s">
        <v>2961</v>
      </c>
      <c r="AO2041" s="508" t="s">
        <v>2961</v>
      </c>
      <c r="AP2041" s="508" t="s">
        <v>2961</v>
      </c>
      <c r="AQ2041" s="508" t="s">
        <v>2961</v>
      </c>
      <c r="AR2041" s="508" t="s">
        <v>2961</v>
      </c>
      <c r="AS2041" s="508" t="s">
        <v>2961</v>
      </c>
      <c r="AT2041" s="508" t="s">
        <v>2961</v>
      </c>
      <c r="AU2041" s="508" t="s">
        <v>2961</v>
      </c>
      <c r="AV2041" s="508" t="s">
        <v>2961</v>
      </c>
      <c r="AW2041" s="508" t="s">
        <v>2961</v>
      </c>
      <c r="AX2041" s="508" t="s">
        <v>2961</v>
      </c>
      <c r="AY2041" s="508" t="s">
        <v>2961</v>
      </c>
      <c r="AZ2041" s="508" t="s">
        <v>2961</v>
      </c>
      <c r="BA2041" s="508" t="s">
        <v>2961</v>
      </c>
    </row>
    <row r="2042" spans="2:53" s="365" customFormat="1" ht="13.2" outlineLevel="1" x14ac:dyDescent="0.25">
      <c r="C2042" s="762" t="s">
        <v>1371</v>
      </c>
      <c r="E2042" s="650" t="s">
        <v>4988</v>
      </c>
      <c r="F2042" s="649" t="s">
        <v>4991</v>
      </c>
      <c r="G2042" s="508" t="s">
        <v>2961</v>
      </c>
      <c r="H2042" s="508" t="s">
        <v>2961</v>
      </c>
      <c r="I2042" s="508" t="s">
        <v>2961</v>
      </c>
      <c r="J2042" s="508" t="s">
        <v>2961</v>
      </c>
      <c r="K2042" s="508" t="s">
        <v>2961</v>
      </c>
      <c r="L2042" s="508" t="s">
        <v>2961</v>
      </c>
      <c r="M2042" s="508" t="s">
        <v>2961</v>
      </c>
      <c r="N2042" s="508" t="s">
        <v>2961</v>
      </c>
      <c r="O2042" s="508" t="s">
        <v>2961</v>
      </c>
      <c r="P2042" s="508" t="s">
        <v>2961</v>
      </c>
      <c r="Q2042" s="508" t="s">
        <v>2961</v>
      </c>
      <c r="R2042" s="508" t="s">
        <v>2961</v>
      </c>
      <c r="S2042" s="508" t="s">
        <v>2961</v>
      </c>
      <c r="T2042" s="508" t="s">
        <v>2961</v>
      </c>
      <c r="U2042" s="508" t="s">
        <v>2961</v>
      </c>
      <c r="V2042" s="508" t="s">
        <v>2961</v>
      </c>
      <c r="W2042" s="508" t="s">
        <v>2961</v>
      </c>
      <c r="X2042" s="508" t="s">
        <v>2961</v>
      </c>
      <c r="Y2042" s="508" t="s">
        <v>2961</v>
      </c>
      <c r="Z2042" s="508" t="s">
        <v>2961</v>
      </c>
      <c r="AA2042" s="508" t="s">
        <v>2961</v>
      </c>
      <c r="AB2042" s="508" t="s">
        <v>2961</v>
      </c>
      <c r="AC2042" s="508" t="s">
        <v>2961</v>
      </c>
      <c r="AD2042" s="508" t="s">
        <v>2961</v>
      </c>
      <c r="AE2042" s="508" t="s">
        <v>2961</v>
      </c>
      <c r="AF2042" s="508" t="s">
        <v>2961</v>
      </c>
      <c r="AG2042" s="508" t="s">
        <v>2961</v>
      </c>
      <c r="AH2042" s="508" t="s">
        <v>2961</v>
      </c>
      <c r="AI2042" s="508" t="s">
        <v>2961</v>
      </c>
      <c r="AJ2042" s="508" t="s">
        <v>2961</v>
      </c>
      <c r="AK2042" s="508" t="s">
        <v>2961</v>
      </c>
      <c r="AL2042" s="508" t="s">
        <v>2961</v>
      </c>
      <c r="AM2042" s="508" t="s">
        <v>2961</v>
      </c>
      <c r="AN2042" s="508" t="s">
        <v>2961</v>
      </c>
      <c r="AO2042" s="508" t="s">
        <v>2961</v>
      </c>
      <c r="AP2042" s="508" t="s">
        <v>2961</v>
      </c>
      <c r="AQ2042" s="508" t="s">
        <v>2961</v>
      </c>
      <c r="AR2042" s="508" t="s">
        <v>2961</v>
      </c>
      <c r="AS2042" s="508" t="s">
        <v>2961</v>
      </c>
      <c r="AT2042" s="508" t="s">
        <v>2961</v>
      </c>
      <c r="AU2042" s="508" t="s">
        <v>2961</v>
      </c>
      <c r="AV2042" s="508" t="s">
        <v>2961</v>
      </c>
      <c r="AW2042" s="508" t="s">
        <v>2961</v>
      </c>
      <c r="AX2042" s="508" t="s">
        <v>2961</v>
      </c>
      <c r="AY2042" s="508" t="s">
        <v>2961</v>
      </c>
      <c r="AZ2042" s="508" t="s">
        <v>2961</v>
      </c>
      <c r="BA2042" s="508" t="s">
        <v>2961</v>
      </c>
    </row>
    <row r="2043" spans="2:53" s="365" customFormat="1" ht="13.2" outlineLevel="1" x14ac:dyDescent="0.25">
      <c r="C2043" s="764" t="s">
        <v>1372</v>
      </c>
      <c r="E2043" s="650" t="s">
        <v>4989</v>
      </c>
      <c r="F2043" s="649" t="s">
        <v>4991</v>
      </c>
      <c r="G2043" s="508" t="s">
        <v>2961</v>
      </c>
      <c r="H2043" s="508" t="s">
        <v>2961</v>
      </c>
      <c r="I2043" s="508" t="s">
        <v>2961</v>
      </c>
      <c r="J2043" s="508" t="s">
        <v>2961</v>
      </c>
      <c r="K2043" s="508" t="s">
        <v>2961</v>
      </c>
      <c r="L2043" s="508" t="s">
        <v>2961</v>
      </c>
      <c r="M2043" s="508" t="s">
        <v>2961</v>
      </c>
      <c r="N2043" s="508" t="s">
        <v>2961</v>
      </c>
      <c r="O2043" s="508" t="s">
        <v>2961</v>
      </c>
      <c r="P2043" s="508" t="s">
        <v>2961</v>
      </c>
      <c r="Q2043" s="508" t="s">
        <v>2961</v>
      </c>
      <c r="R2043" s="508" t="s">
        <v>2961</v>
      </c>
      <c r="S2043" s="508" t="s">
        <v>2961</v>
      </c>
      <c r="T2043" s="508" t="s">
        <v>2961</v>
      </c>
      <c r="U2043" s="508" t="s">
        <v>2961</v>
      </c>
      <c r="V2043" s="508" t="s">
        <v>2961</v>
      </c>
      <c r="W2043" s="508" t="s">
        <v>2961</v>
      </c>
      <c r="X2043" s="508" t="s">
        <v>2961</v>
      </c>
      <c r="Y2043" s="508" t="s">
        <v>2961</v>
      </c>
      <c r="Z2043" s="508" t="s">
        <v>2961</v>
      </c>
      <c r="AA2043" s="508" t="s">
        <v>2961</v>
      </c>
      <c r="AB2043" s="508" t="s">
        <v>2961</v>
      </c>
      <c r="AC2043" s="508" t="s">
        <v>2961</v>
      </c>
      <c r="AD2043" s="508" t="s">
        <v>2961</v>
      </c>
      <c r="AE2043" s="508" t="s">
        <v>2961</v>
      </c>
      <c r="AF2043" s="508" t="s">
        <v>2961</v>
      </c>
      <c r="AG2043" s="508" t="s">
        <v>2961</v>
      </c>
      <c r="AH2043" s="508" t="s">
        <v>2961</v>
      </c>
      <c r="AI2043" s="508" t="s">
        <v>2961</v>
      </c>
      <c r="AJ2043" s="508" t="s">
        <v>2961</v>
      </c>
      <c r="AK2043" s="508" t="s">
        <v>2961</v>
      </c>
      <c r="AL2043" s="508" t="s">
        <v>2961</v>
      </c>
      <c r="AM2043" s="508" t="s">
        <v>2961</v>
      </c>
      <c r="AN2043" s="508" t="s">
        <v>2961</v>
      </c>
      <c r="AO2043" s="508" t="s">
        <v>2961</v>
      </c>
      <c r="AP2043" s="508" t="s">
        <v>2961</v>
      </c>
      <c r="AQ2043" s="508" t="s">
        <v>2961</v>
      </c>
      <c r="AR2043" s="508" t="s">
        <v>2961</v>
      </c>
      <c r="AS2043" s="508" t="s">
        <v>2961</v>
      </c>
      <c r="AT2043" s="508" t="s">
        <v>2961</v>
      </c>
      <c r="AU2043" s="508" t="s">
        <v>2961</v>
      </c>
      <c r="AV2043" s="508" t="s">
        <v>2961</v>
      </c>
      <c r="AW2043" s="508" t="s">
        <v>2961</v>
      </c>
      <c r="AX2043" s="508" t="s">
        <v>2961</v>
      </c>
      <c r="AY2043" s="508" t="s">
        <v>2961</v>
      </c>
      <c r="AZ2043" s="508" t="s">
        <v>2961</v>
      </c>
      <c r="BA2043" s="508" t="s">
        <v>2961</v>
      </c>
    </row>
    <row r="2044" spans="2:53" s="382" customFormat="1" ht="13.2" outlineLevel="1" x14ac:dyDescent="0.25">
      <c r="C2044" s="761" t="s">
        <v>1378</v>
      </c>
      <c r="E2044" s="649"/>
      <c r="F2044" s="649"/>
      <c r="G2044" s="655"/>
      <c r="H2044" s="655"/>
      <c r="I2044" s="655"/>
      <c r="J2044" s="655"/>
      <c r="K2044" s="655"/>
      <c r="L2044" s="655"/>
      <c r="M2044" s="655"/>
      <c r="N2044" s="655"/>
      <c r="O2044" s="655"/>
      <c r="P2044" s="655"/>
      <c r="Q2044" s="655"/>
      <c r="R2044" s="655"/>
      <c r="S2044" s="655"/>
      <c r="T2044" s="655"/>
      <c r="U2044" s="655"/>
      <c r="V2044" s="655"/>
      <c r="W2044" s="655"/>
      <c r="X2044" s="655"/>
      <c r="Y2044" s="655"/>
      <c r="Z2044" s="655"/>
      <c r="AA2044" s="655"/>
      <c r="AB2044" s="655"/>
      <c r="AC2044" s="655"/>
      <c r="AD2044" s="655"/>
      <c r="AE2044" s="655"/>
      <c r="AF2044" s="655"/>
      <c r="AG2044" s="655"/>
      <c r="AH2044" s="655"/>
      <c r="AI2044" s="655"/>
      <c r="AJ2044" s="655"/>
      <c r="AK2044" s="655"/>
      <c r="AL2044" s="655"/>
      <c r="AM2044" s="655"/>
      <c r="AN2044" s="655"/>
      <c r="AO2044" s="655"/>
      <c r="AP2044" s="655"/>
      <c r="AQ2044" s="655"/>
      <c r="AR2044" s="655"/>
      <c r="AS2044" s="655"/>
      <c r="AT2044" s="655"/>
      <c r="AU2044" s="655"/>
      <c r="AV2044" s="655"/>
      <c r="AW2044" s="655"/>
      <c r="AX2044" s="655"/>
      <c r="AY2044" s="655"/>
      <c r="AZ2044" s="655"/>
      <c r="BA2044" s="655"/>
    </row>
    <row r="2045" spans="2:53" s="365" customFormat="1" ht="13.2" outlineLevel="1" x14ac:dyDescent="0.25">
      <c r="C2045" s="762" t="s">
        <v>1369</v>
      </c>
      <c r="E2045" s="649" t="s">
        <v>4984</v>
      </c>
      <c r="F2045" s="649" t="s">
        <v>4992</v>
      </c>
      <c r="G2045" s="508" t="s">
        <v>2961</v>
      </c>
      <c r="H2045" s="508" t="s">
        <v>2961</v>
      </c>
      <c r="I2045" s="508" t="s">
        <v>2961</v>
      </c>
      <c r="J2045" s="508" t="s">
        <v>2961</v>
      </c>
      <c r="K2045" s="508" t="s">
        <v>2961</v>
      </c>
      <c r="L2045" s="508" t="s">
        <v>2961</v>
      </c>
      <c r="M2045" s="508" t="s">
        <v>2961</v>
      </c>
      <c r="N2045" s="508" t="s">
        <v>2961</v>
      </c>
      <c r="O2045" s="508" t="s">
        <v>2961</v>
      </c>
      <c r="P2045" s="508" t="s">
        <v>2961</v>
      </c>
      <c r="Q2045" s="508" t="s">
        <v>2961</v>
      </c>
      <c r="R2045" s="508" t="s">
        <v>2961</v>
      </c>
      <c r="S2045" s="508" t="s">
        <v>2961</v>
      </c>
      <c r="T2045" s="508" t="s">
        <v>2961</v>
      </c>
      <c r="U2045" s="508" t="s">
        <v>2961</v>
      </c>
      <c r="V2045" s="508" t="s">
        <v>2961</v>
      </c>
      <c r="W2045" s="508" t="s">
        <v>2961</v>
      </c>
      <c r="X2045" s="508" t="s">
        <v>2961</v>
      </c>
      <c r="Y2045" s="508" t="s">
        <v>2961</v>
      </c>
      <c r="Z2045" s="508" t="s">
        <v>2961</v>
      </c>
      <c r="AA2045" s="508" t="s">
        <v>2961</v>
      </c>
      <c r="AB2045" s="508" t="s">
        <v>2961</v>
      </c>
      <c r="AC2045" s="508" t="s">
        <v>2961</v>
      </c>
      <c r="AD2045" s="508" t="s">
        <v>2961</v>
      </c>
      <c r="AE2045" s="508" t="s">
        <v>2961</v>
      </c>
      <c r="AF2045" s="508" t="s">
        <v>2961</v>
      </c>
      <c r="AG2045" s="508" t="s">
        <v>2961</v>
      </c>
      <c r="AH2045" s="508" t="s">
        <v>2961</v>
      </c>
      <c r="AI2045" s="508" t="s">
        <v>2961</v>
      </c>
      <c r="AJ2045" s="508" t="s">
        <v>2961</v>
      </c>
      <c r="AK2045" s="508" t="s">
        <v>2961</v>
      </c>
      <c r="AL2045" s="508" t="s">
        <v>2961</v>
      </c>
      <c r="AM2045" s="508" t="s">
        <v>2961</v>
      </c>
      <c r="AN2045" s="508" t="s">
        <v>2961</v>
      </c>
      <c r="AO2045" s="508" t="s">
        <v>2961</v>
      </c>
      <c r="AP2045" s="508" t="s">
        <v>2961</v>
      </c>
      <c r="AQ2045" s="508" t="s">
        <v>2961</v>
      </c>
      <c r="AR2045" s="508" t="s">
        <v>2961</v>
      </c>
      <c r="AS2045" s="508" t="s">
        <v>2961</v>
      </c>
      <c r="AT2045" s="508" t="s">
        <v>2961</v>
      </c>
      <c r="AU2045" s="508" t="s">
        <v>2961</v>
      </c>
      <c r="AV2045" s="508" t="s">
        <v>2961</v>
      </c>
      <c r="AW2045" s="508" t="s">
        <v>2961</v>
      </c>
      <c r="AX2045" s="508" t="s">
        <v>2961</v>
      </c>
      <c r="AY2045" s="508" t="s">
        <v>2961</v>
      </c>
      <c r="AZ2045" s="508" t="s">
        <v>2961</v>
      </c>
      <c r="BA2045" s="508" t="s">
        <v>2961</v>
      </c>
    </row>
    <row r="2046" spans="2:53" s="365" customFormat="1" ht="13.2" outlineLevel="1" x14ac:dyDescent="0.25">
      <c r="C2046" s="762" t="s">
        <v>155</v>
      </c>
      <c r="E2046" s="650" t="s">
        <v>4986</v>
      </c>
      <c r="F2046" s="649" t="s">
        <v>4992</v>
      </c>
      <c r="G2046" s="508" t="s">
        <v>2961</v>
      </c>
      <c r="H2046" s="508" t="s">
        <v>2961</v>
      </c>
      <c r="I2046" s="508" t="s">
        <v>2961</v>
      </c>
      <c r="J2046" s="508" t="s">
        <v>2961</v>
      </c>
      <c r="K2046" s="508" t="s">
        <v>2961</v>
      </c>
      <c r="L2046" s="508" t="s">
        <v>2961</v>
      </c>
      <c r="M2046" s="508" t="s">
        <v>2961</v>
      </c>
      <c r="N2046" s="508" t="s">
        <v>2961</v>
      </c>
      <c r="O2046" s="508" t="s">
        <v>2961</v>
      </c>
      <c r="P2046" s="508" t="s">
        <v>2961</v>
      </c>
      <c r="Q2046" s="508" t="s">
        <v>2961</v>
      </c>
      <c r="R2046" s="508" t="s">
        <v>2961</v>
      </c>
      <c r="S2046" s="508" t="s">
        <v>2961</v>
      </c>
      <c r="T2046" s="508" t="s">
        <v>2961</v>
      </c>
      <c r="U2046" s="508" t="s">
        <v>2961</v>
      </c>
      <c r="V2046" s="508" t="s">
        <v>2961</v>
      </c>
      <c r="W2046" s="508" t="s">
        <v>2961</v>
      </c>
      <c r="X2046" s="508" t="s">
        <v>2961</v>
      </c>
      <c r="Y2046" s="508" t="s">
        <v>2961</v>
      </c>
      <c r="Z2046" s="508" t="s">
        <v>2961</v>
      </c>
      <c r="AA2046" s="508" t="s">
        <v>2961</v>
      </c>
      <c r="AB2046" s="508" t="s">
        <v>2961</v>
      </c>
      <c r="AC2046" s="508" t="s">
        <v>2961</v>
      </c>
      <c r="AD2046" s="508" t="s">
        <v>2961</v>
      </c>
      <c r="AE2046" s="508" t="s">
        <v>2961</v>
      </c>
      <c r="AF2046" s="508" t="s">
        <v>2961</v>
      </c>
      <c r="AG2046" s="508" t="s">
        <v>2961</v>
      </c>
      <c r="AH2046" s="508" t="s">
        <v>2961</v>
      </c>
      <c r="AI2046" s="508" t="s">
        <v>2961</v>
      </c>
      <c r="AJ2046" s="508" t="s">
        <v>2961</v>
      </c>
      <c r="AK2046" s="508" t="s">
        <v>2961</v>
      </c>
      <c r="AL2046" s="508" t="s">
        <v>2961</v>
      </c>
      <c r="AM2046" s="508" t="s">
        <v>2961</v>
      </c>
      <c r="AN2046" s="508" t="s">
        <v>2961</v>
      </c>
      <c r="AO2046" s="508" t="s">
        <v>2961</v>
      </c>
      <c r="AP2046" s="508" t="s">
        <v>2961</v>
      </c>
      <c r="AQ2046" s="508" t="s">
        <v>2961</v>
      </c>
      <c r="AR2046" s="508" t="s">
        <v>2961</v>
      </c>
      <c r="AS2046" s="508" t="s">
        <v>2961</v>
      </c>
      <c r="AT2046" s="508" t="s">
        <v>2961</v>
      </c>
      <c r="AU2046" s="508" t="s">
        <v>2961</v>
      </c>
      <c r="AV2046" s="508" t="s">
        <v>2961</v>
      </c>
      <c r="AW2046" s="508" t="s">
        <v>2961</v>
      </c>
      <c r="AX2046" s="508" t="s">
        <v>2961</v>
      </c>
      <c r="AY2046" s="508" t="s">
        <v>2961</v>
      </c>
      <c r="AZ2046" s="508" t="s">
        <v>2961</v>
      </c>
      <c r="BA2046" s="508" t="s">
        <v>2961</v>
      </c>
    </row>
    <row r="2047" spans="2:53" s="365" customFormat="1" ht="13.2" outlineLevel="1" x14ac:dyDescent="0.25">
      <c r="C2047" s="762" t="s">
        <v>1370</v>
      </c>
      <c r="E2047" s="650" t="s">
        <v>4987</v>
      </c>
      <c r="F2047" s="649" t="s">
        <v>4992</v>
      </c>
      <c r="G2047" s="508" t="s">
        <v>2961</v>
      </c>
      <c r="H2047" s="508" t="s">
        <v>2961</v>
      </c>
      <c r="I2047" s="508" t="s">
        <v>2961</v>
      </c>
      <c r="J2047" s="508" t="s">
        <v>2961</v>
      </c>
      <c r="K2047" s="508" t="s">
        <v>2961</v>
      </c>
      <c r="L2047" s="508" t="s">
        <v>2961</v>
      </c>
      <c r="M2047" s="508" t="s">
        <v>2961</v>
      </c>
      <c r="N2047" s="508" t="s">
        <v>2961</v>
      </c>
      <c r="O2047" s="508" t="s">
        <v>2961</v>
      </c>
      <c r="P2047" s="508" t="s">
        <v>2961</v>
      </c>
      <c r="Q2047" s="508" t="s">
        <v>2961</v>
      </c>
      <c r="R2047" s="508" t="s">
        <v>2961</v>
      </c>
      <c r="S2047" s="508" t="s">
        <v>2961</v>
      </c>
      <c r="T2047" s="508" t="s">
        <v>2961</v>
      </c>
      <c r="U2047" s="508" t="s">
        <v>2961</v>
      </c>
      <c r="V2047" s="508" t="s">
        <v>2961</v>
      </c>
      <c r="W2047" s="508" t="s">
        <v>2961</v>
      </c>
      <c r="X2047" s="508" t="s">
        <v>2961</v>
      </c>
      <c r="Y2047" s="508" t="s">
        <v>2961</v>
      </c>
      <c r="Z2047" s="508" t="s">
        <v>2961</v>
      </c>
      <c r="AA2047" s="508" t="s">
        <v>2961</v>
      </c>
      <c r="AB2047" s="508" t="s">
        <v>2961</v>
      </c>
      <c r="AC2047" s="508" t="s">
        <v>2961</v>
      </c>
      <c r="AD2047" s="508" t="s">
        <v>2961</v>
      </c>
      <c r="AE2047" s="508" t="s">
        <v>2961</v>
      </c>
      <c r="AF2047" s="508" t="s">
        <v>2961</v>
      </c>
      <c r="AG2047" s="508" t="s">
        <v>2961</v>
      </c>
      <c r="AH2047" s="508" t="s">
        <v>2961</v>
      </c>
      <c r="AI2047" s="508" t="s">
        <v>2961</v>
      </c>
      <c r="AJ2047" s="508" t="s">
        <v>2961</v>
      </c>
      <c r="AK2047" s="508" t="s">
        <v>2961</v>
      </c>
      <c r="AL2047" s="508" t="s">
        <v>2961</v>
      </c>
      <c r="AM2047" s="508" t="s">
        <v>2961</v>
      </c>
      <c r="AN2047" s="508" t="s">
        <v>2961</v>
      </c>
      <c r="AO2047" s="508" t="s">
        <v>2961</v>
      </c>
      <c r="AP2047" s="508" t="s">
        <v>2961</v>
      </c>
      <c r="AQ2047" s="508" t="s">
        <v>2961</v>
      </c>
      <c r="AR2047" s="508" t="s">
        <v>2961</v>
      </c>
      <c r="AS2047" s="508" t="s">
        <v>2961</v>
      </c>
      <c r="AT2047" s="508" t="s">
        <v>2961</v>
      </c>
      <c r="AU2047" s="508" t="s">
        <v>2961</v>
      </c>
      <c r="AV2047" s="508" t="s">
        <v>2961</v>
      </c>
      <c r="AW2047" s="508" t="s">
        <v>2961</v>
      </c>
      <c r="AX2047" s="508" t="s">
        <v>2961</v>
      </c>
      <c r="AY2047" s="508" t="s">
        <v>2961</v>
      </c>
      <c r="AZ2047" s="508" t="s">
        <v>2961</v>
      </c>
      <c r="BA2047" s="508" t="s">
        <v>2961</v>
      </c>
    </row>
    <row r="2048" spans="2:53" s="365" customFormat="1" ht="13.2" outlineLevel="1" x14ac:dyDescent="0.25">
      <c r="C2048" s="762" t="s">
        <v>1371</v>
      </c>
      <c r="E2048" s="650" t="s">
        <v>4988</v>
      </c>
      <c r="F2048" s="649" t="s">
        <v>4992</v>
      </c>
      <c r="G2048" s="508" t="s">
        <v>2961</v>
      </c>
      <c r="H2048" s="508" t="s">
        <v>2961</v>
      </c>
      <c r="I2048" s="508" t="s">
        <v>2961</v>
      </c>
      <c r="J2048" s="508" t="s">
        <v>2961</v>
      </c>
      <c r="K2048" s="508" t="s">
        <v>2961</v>
      </c>
      <c r="L2048" s="508" t="s">
        <v>2961</v>
      </c>
      <c r="M2048" s="508" t="s">
        <v>2961</v>
      </c>
      <c r="N2048" s="508" t="s">
        <v>2961</v>
      </c>
      <c r="O2048" s="508" t="s">
        <v>2961</v>
      </c>
      <c r="P2048" s="508" t="s">
        <v>2961</v>
      </c>
      <c r="Q2048" s="508" t="s">
        <v>2961</v>
      </c>
      <c r="R2048" s="508" t="s">
        <v>2961</v>
      </c>
      <c r="S2048" s="508" t="s">
        <v>2961</v>
      </c>
      <c r="T2048" s="508" t="s">
        <v>2961</v>
      </c>
      <c r="U2048" s="508" t="s">
        <v>2961</v>
      </c>
      <c r="V2048" s="508" t="s">
        <v>2961</v>
      </c>
      <c r="W2048" s="508" t="s">
        <v>2961</v>
      </c>
      <c r="X2048" s="508" t="s">
        <v>2961</v>
      </c>
      <c r="Y2048" s="508" t="s">
        <v>2961</v>
      </c>
      <c r="Z2048" s="508" t="s">
        <v>2961</v>
      </c>
      <c r="AA2048" s="508" t="s">
        <v>2961</v>
      </c>
      <c r="AB2048" s="508" t="s">
        <v>2961</v>
      </c>
      <c r="AC2048" s="508" t="s">
        <v>2961</v>
      </c>
      <c r="AD2048" s="508" t="s">
        <v>2961</v>
      </c>
      <c r="AE2048" s="508" t="s">
        <v>2961</v>
      </c>
      <c r="AF2048" s="508" t="s">
        <v>2961</v>
      </c>
      <c r="AG2048" s="508" t="s">
        <v>2961</v>
      </c>
      <c r="AH2048" s="508" t="s">
        <v>2961</v>
      </c>
      <c r="AI2048" s="508" t="s">
        <v>2961</v>
      </c>
      <c r="AJ2048" s="508" t="s">
        <v>2961</v>
      </c>
      <c r="AK2048" s="508" t="s">
        <v>2961</v>
      </c>
      <c r="AL2048" s="508" t="s">
        <v>2961</v>
      </c>
      <c r="AM2048" s="508" t="s">
        <v>2961</v>
      </c>
      <c r="AN2048" s="508" t="s">
        <v>2961</v>
      </c>
      <c r="AO2048" s="508" t="s">
        <v>2961</v>
      </c>
      <c r="AP2048" s="508" t="s">
        <v>2961</v>
      </c>
      <c r="AQ2048" s="508" t="s">
        <v>2961</v>
      </c>
      <c r="AR2048" s="508" t="s">
        <v>2961</v>
      </c>
      <c r="AS2048" s="508" t="s">
        <v>2961</v>
      </c>
      <c r="AT2048" s="508" t="s">
        <v>2961</v>
      </c>
      <c r="AU2048" s="508" t="s">
        <v>2961</v>
      </c>
      <c r="AV2048" s="508" t="s">
        <v>2961</v>
      </c>
      <c r="AW2048" s="508" t="s">
        <v>2961</v>
      </c>
      <c r="AX2048" s="508" t="s">
        <v>2961</v>
      </c>
      <c r="AY2048" s="508" t="s">
        <v>2961</v>
      </c>
      <c r="AZ2048" s="508" t="s">
        <v>2961</v>
      </c>
      <c r="BA2048" s="508" t="s">
        <v>2961</v>
      </c>
    </row>
    <row r="2049" spans="2:53" s="365" customFormat="1" ht="13.2" outlineLevel="1" x14ac:dyDescent="0.25">
      <c r="C2049" s="764" t="s">
        <v>1372</v>
      </c>
      <c r="E2049" s="654" t="s">
        <v>4989</v>
      </c>
      <c r="F2049" s="654" t="s">
        <v>4992</v>
      </c>
      <c r="G2049" s="508" t="s">
        <v>2961</v>
      </c>
      <c r="H2049" s="508" t="s">
        <v>2961</v>
      </c>
      <c r="I2049" s="508" t="s">
        <v>2961</v>
      </c>
      <c r="J2049" s="508" t="s">
        <v>2961</v>
      </c>
      <c r="K2049" s="508" t="s">
        <v>2961</v>
      </c>
      <c r="L2049" s="508" t="s">
        <v>2961</v>
      </c>
      <c r="M2049" s="508" t="s">
        <v>2961</v>
      </c>
      <c r="N2049" s="508" t="s">
        <v>2961</v>
      </c>
      <c r="O2049" s="508" t="s">
        <v>2961</v>
      </c>
      <c r="P2049" s="508" t="s">
        <v>2961</v>
      </c>
      <c r="Q2049" s="508" t="s">
        <v>2961</v>
      </c>
      <c r="R2049" s="508" t="s">
        <v>2961</v>
      </c>
      <c r="S2049" s="508" t="s">
        <v>2961</v>
      </c>
      <c r="T2049" s="508" t="s">
        <v>2961</v>
      </c>
      <c r="U2049" s="508" t="s">
        <v>2961</v>
      </c>
      <c r="V2049" s="508" t="s">
        <v>2961</v>
      </c>
      <c r="W2049" s="508" t="s">
        <v>2961</v>
      </c>
      <c r="X2049" s="508" t="s">
        <v>2961</v>
      </c>
      <c r="Y2049" s="508" t="s">
        <v>2961</v>
      </c>
      <c r="Z2049" s="508" t="s">
        <v>2961</v>
      </c>
      <c r="AA2049" s="508" t="s">
        <v>2961</v>
      </c>
      <c r="AB2049" s="508" t="s">
        <v>2961</v>
      </c>
      <c r="AC2049" s="508" t="s">
        <v>2961</v>
      </c>
      <c r="AD2049" s="508" t="s">
        <v>2961</v>
      </c>
      <c r="AE2049" s="508" t="s">
        <v>2961</v>
      </c>
      <c r="AF2049" s="508" t="s">
        <v>2961</v>
      </c>
      <c r="AG2049" s="508" t="s">
        <v>2961</v>
      </c>
      <c r="AH2049" s="508" t="s">
        <v>2961</v>
      </c>
      <c r="AI2049" s="508" t="s">
        <v>2961</v>
      </c>
      <c r="AJ2049" s="508" t="s">
        <v>2961</v>
      </c>
      <c r="AK2049" s="508" t="s">
        <v>2961</v>
      </c>
      <c r="AL2049" s="508" t="s">
        <v>2961</v>
      </c>
      <c r="AM2049" s="508" t="s">
        <v>2961</v>
      </c>
      <c r="AN2049" s="508" t="s">
        <v>2961</v>
      </c>
      <c r="AO2049" s="508" t="s">
        <v>2961</v>
      </c>
      <c r="AP2049" s="508" t="s">
        <v>2961</v>
      </c>
      <c r="AQ2049" s="508" t="s">
        <v>2961</v>
      </c>
      <c r="AR2049" s="508" t="s">
        <v>2961</v>
      </c>
      <c r="AS2049" s="508" t="s">
        <v>2961</v>
      </c>
      <c r="AT2049" s="508" t="s">
        <v>2961</v>
      </c>
      <c r="AU2049" s="508" t="s">
        <v>2961</v>
      </c>
      <c r="AV2049" s="508" t="s">
        <v>2961</v>
      </c>
      <c r="AW2049" s="508" t="s">
        <v>2961</v>
      </c>
      <c r="AX2049" s="508" t="s">
        <v>2961</v>
      </c>
      <c r="AY2049" s="508" t="s">
        <v>2961</v>
      </c>
      <c r="AZ2049" s="508" t="s">
        <v>2961</v>
      </c>
      <c r="BA2049" s="508" t="s">
        <v>2961</v>
      </c>
    </row>
    <row r="2050" spans="2:53" s="365" customFormat="1" ht="13.2" outlineLevel="1" x14ac:dyDescent="0.25">
      <c r="C2050" s="762"/>
      <c r="E2050" s="649"/>
      <c r="F2050" s="649"/>
      <c r="G2050" s="649"/>
      <c r="H2050" s="649"/>
      <c r="I2050" s="649"/>
      <c r="J2050" s="649"/>
      <c r="K2050" s="649"/>
      <c r="L2050" s="649"/>
      <c r="M2050" s="649"/>
      <c r="N2050" s="649"/>
      <c r="O2050" s="649"/>
      <c r="P2050" s="649"/>
      <c r="Q2050" s="649"/>
      <c r="R2050" s="649"/>
      <c r="S2050" s="649"/>
      <c r="T2050" s="649"/>
      <c r="U2050" s="649"/>
      <c r="V2050" s="649"/>
      <c r="W2050" s="649"/>
      <c r="X2050" s="649"/>
      <c r="Y2050" s="649"/>
      <c r="Z2050" s="649"/>
      <c r="AA2050" s="649"/>
      <c r="AB2050" s="649"/>
      <c r="AC2050" s="649"/>
      <c r="AD2050" s="649"/>
      <c r="AE2050" s="649"/>
      <c r="AF2050" s="649"/>
      <c r="AG2050" s="649"/>
      <c r="AH2050" s="649"/>
      <c r="AI2050" s="649"/>
      <c r="AJ2050" s="649"/>
      <c r="AK2050" s="649"/>
      <c r="AL2050" s="649"/>
      <c r="AM2050" s="649"/>
      <c r="AN2050" s="649"/>
      <c r="AO2050" s="649"/>
      <c r="AP2050" s="649"/>
      <c r="AQ2050" s="649"/>
      <c r="AR2050" s="649"/>
      <c r="AS2050" s="649"/>
      <c r="AT2050" s="649"/>
      <c r="AU2050" s="649"/>
      <c r="AV2050" s="649"/>
      <c r="AW2050" s="649"/>
      <c r="AX2050" s="649"/>
      <c r="AY2050" s="649"/>
      <c r="AZ2050" s="649"/>
      <c r="BA2050" s="649"/>
    </row>
    <row r="2051" spans="2:53" s="365" customFormat="1" ht="13.2" outlineLevel="1" x14ac:dyDescent="0.25">
      <c r="C2051" s="762"/>
      <c r="E2051" s="649"/>
      <c r="F2051" s="649"/>
      <c r="G2051" s="649"/>
      <c r="H2051" s="649"/>
      <c r="I2051" s="649"/>
      <c r="J2051" s="649"/>
      <c r="K2051" s="649"/>
      <c r="L2051" s="649"/>
      <c r="M2051" s="649"/>
      <c r="N2051" s="649"/>
      <c r="O2051" s="649"/>
      <c r="P2051" s="649"/>
      <c r="Q2051" s="649"/>
      <c r="R2051" s="649"/>
      <c r="S2051" s="649"/>
      <c r="T2051" s="649"/>
      <c r="U2051" s="649"/>
      <c r="V2051" s="649"/>
      <c r="W2051" s="649"/>
      <c r="X2051" s="649"/>
      <c r="Y2051" s="649"/>
      <c r="Z2051" s="649"/>
      <c r="AA2051" s="649"/>
      <c r="AB2051" s="649"/>
      <c r="AC2051" s="649"/>
      <c r="AD2051" s="649"/>
      <c r="AE2051" s="649"/>
      <c r="AF2051" s="649"/>
      <c r="AG2051" s="649"/>
      <c r="AH2051" s="649"/>
      <c r="AI2051" s="649"/>
      <c r="AJ2051" s="649"/>
      <c r="AK2051" s="649"/>
      <c r="AL2051" s="649"/>
      <c r="AM2051" s="649"/>
      <c r="AN2051" s="649"/>
      <c r="AO2051" s="649"/>
      <c r="AP2051" s="649"/>
      <c r="AQ2051" s="649"/>
      <c r="AR2051" s="649"/>
      <c r="AS2051" s="649"/>
      <c r="AT2051" s="649"/>
      <c r="AU2051" s="649"/>
      <c r="AV2051" s="649"/>
      <c r="AW2051" s="649"/>
      <c r="AX2051" s="649"/>
      <c r="AY2051" s="649"/>
      <c r="AZ2051" s="649"/>
      <c r="BA2051" s="649"/>
    </row>
    <row r="2052" spans="2:53" s="365" customFormat="1" ht="15.6" outlineLevel="1" x14ac:dyDescent="0.3">
      <c r="C2052" s="765" t="s">
        <v>1380</v>
      </c>
      <c r="E2052" s="649"/>
      <c r="F2052" s="649"/>
      <c r="G2052" s="649"/>
      <c r="H2052" s="649"/>
      <c r="I2052" s="649"/>
      <c r="J2052" s="649"/>
      <c r="K2052" s="649"/>
      <c r="L2052" s="649"/>
      <c r="M2052" s="649"/>
      <c r="N2052" s="649"/>
      <c r="O2052" s="649"/>
      <c r="P2052" s="649"/>
      <c r="Q2052" s="649"/>
      <c r="R2052" s="649"/>
      <c r="S2052" s="649"/>
      <c r="T2052" s="649"/>
      <c r="U2052" s="649"/>
      <c r="V2052" s="649"/>
      <c r="W2052" s="649"/>
      <c r="X2052" s="649"/>
      <c r="Y2052" s="649"/>
      <c r="Z2052" s="649"/>
      <c r="AA2052" s="649"/>
      <c r="AB2052" s="649"/>
      <c r="AC2052" s="649"/>
      <c r="AD2052" s="649"/>
      <c r="AE2052" s="649"/>
      <c r="AF2052" s="649"/>
      <c r="AG2052" s="649"/>
      <c r="AH2052" s="649"/>
      <c r="AI2052" s="649"/>
      <c r="AJ2052" s="649"/>
      <c r="AK2052" s="649"/>
      <c r="AL2052" s="649"/>
      <c r="AM2052" s="649"/>
      <c r="AN2052" s="649"/>
      <c r="AO2052" s="649"/>
      <c r="AP2052" s="649"/>
      <c r="AQ2052" s="649"/>
      <c r="AR2052" s="649"/>
      <c r="AS2052" s="649"/>
      <c r="AT2052" s="649"/>
      <c r="AU2052" s="649"/>
      <c r="AV2052" s="649"/>
      <c r="AW2052" s="649"/>
      <c r="AX2052" s="649"/>
      <c r="AY2052" s="649"/>
      <c r="AZ2052" s="649"/>
      <c r="BA2052" s="649"/>
    </row>
    <row r="2053" spans="2:53" s="365" customFormat="1" ht="13.2" outlineLevel="1" x14ac:dyDescent="0.25">
      <c r="C2053" s="762" t="s">
        <v>1369</v>
      </c>
      <c r="E2053" s="649" t="s">
        <v>4984</v>
      </c>
      <c r="F2053" s="654" t="s">
        <v>4993</v>
      </c>
      <c r="G2053" s="508" t="s">
        <v>2961</v>
      </c>
      <c r="H2053" s="508" t="s">
        <v>2961</v>
      </c>
      <c r="I2053" s="508" t="s">
        <v>2961</v>
      </c>
      <c r="J2053" s="508" t="s">
        <v>2961</v>
      </c>
      <c r="K2053" s="508" t="s">
        <v>2961</v>
      </c>
      <c r="L2053" s="508" t="s">
        <v>2961</v>
      </c>
      <c r="M2053" s="508" t="s">
        <v>2961</v>
      </c>
      <c r="N2053" s="508" t="s">
        <v>2961</v>
      </c>
      <c r="O2053" s="508" t="s">
        <v>2961</v>
      </c>
      <c r="P2053" s="508" t="s">
        <v>2961</v>
      </c>
      <c r="Q2053" s="508" t="s">
        <v>2961</v>
      </c>
      <c r="R2053" s="508" t="s">
        <v>2961</v>
      </c>
      <c r="S2053" s="508" t="s">
        <v>2961</v>
      </c>
      <c r="T2053" s="508" t="s">
        <v>2961</v>
      </c>
      <c r="U2053" s="508" t="s">
        <v>2961</v>
      </c>
      <c r="V2053" s="508" t="s">
        <v>2961</v>
      </c>
      <c r="W2053" s="508" t="s">
        <v>2961</v>
      </c>
      <c r="X2053" s="508" t="s">
        <v>2961</v>
      </c>
      <c r="Y2053" s="508" t="s">
        <v>2961</v>
      </c>
      <c r="Z2053" s="508" t="s">
        <v>2961</v>
      </c>
      <c r="AA2053" s="508" t="s">
        <v>2961</v>
      </c>
      <c r="AB2053" s="508" t="s">
        <v>2961</v>
      </c>
      <c r="AC2053" s="508" t="s">
        <v>2961</v>
      </c>
      <c r="AD2053" s="508" t="s">
        <v>2961</v>
      </c>
      <c r="AE2053" s="508" t="s">
        <v>2961</v>
      </c>
      <c r="AF2053" s="508" t="s">
        <v>2961</v>
      </c>
      <c r="AG2053" s="508" t="s">
        <v>2961</v>
      </c>
      <c r="AH2053" s="508" t="s">
        <v>2961</v>
      </c>
      <c r="AI2053" s="508" t="s">
        <v>2961</v>
      </c>
      <c r="AJ2053" s="508" t="s">
        <v>2961</v>
      </c>
      <c r="AK2053" s="508" t="s">
        <v>2961</v>
      </c>
      <c r="AL2053" s="508" t="s">
        <v>2961</v>
      </c>
      <c r="AM2053" s="508" t="s">
        <v>2961</v>
      </c>
      <c r="AN2053" s="508" t="s">
        <v>2961</v>
      </c>
      <c r="AO2053" s="508" t="s">
        <v>2961</v>
      </c>
      <c r="AP2053" s="508" t="s">
        <v>2961</v>
      </c>
      <c r="AQ2053" s="508" t="s">
        <v>2961</v>
      </c>
      <c r="AR2053" s="508" t="s">
        <v>2961</v>
      </c>
      <c r="AS2053" s="508" t="s">
        <v>2961</v>
      </c>
      <c r="AT2053" s="508" t="s">
        <v>2961</v>
      </c>
      <c r="AU2053" s="508" t="s">
        <v>2961</v>
      </c>
      <c r="AV2053" s="508" t="s">
        <v>2961</v>
      </c>
      <c r="AW2053" s="508" t="s">
        <v>2961</v>
      </c>
      <c r="AX2053" s="508" t="s">
        <v>2961</v>
      </c>
      <c r="AY2053" s="508" t="s">
        <v>2961</v>
      </c>
      <c r="AZ2053" s="508" t="s">
        <v>2961</v>
      </c>
      <c r="BA2053" s="508" t="s">
        <v>2961</v>
      </c>
    </row>
    <row r="2054" spans="2:53" s="365" customFormat="1" ht="13.2" outlineLevel="1" x14ac:dyDescent="0.25">
      <c r="C2054" s="762" t="s">
        <v>155</v>
      </c>
      <c r="E2054" s="650" t="s">
        <v>4986</v>
      </c>
      <c r="F2054" s="654" t="s">
        <v>4993</v>
      </c>
      <c r="G2054" s="508" t="s">
        <v>2961</v>
      </c>
      <c r="H2054" s="508" t="s">
        <v>2961</v>
      </c>
      <c r="I2054" s="508" t="s">
        <v>2961</v>
      </c>
      <c r="J2054" s="508" t="s">
        <v>2961</v>
      </c>
      <c r="K2054" s="508" t="s">
        <v>2961</v>
      </c>
      <c r="L2054" s="508" t="s">
        <v>2961</v>
      </c>
      <c r="M2054" s="508" t="s">
        <v>2961</v>
      </c>
      <c r="N2054" s="508" t="s">
        <v>2961</v>
      </c>
      <c r="O2054" s="508" t="s">
        <v>2961</v>
      </c>
      <c r="P2054" s="508" t="s">
        <v>2961</v>
      </c>
      <c r="Q2054" s="508" t="s">
        <v>2961</v>
      </c>
      <c r="R2054" s="508" t="s">
        <v>2961</v>
      </c>
      <c r="S2054" s="508" t="s">
        <v>2961</v>
      </c>
      <c r="T2054" s="508" t="s">
        <v>2961</v>
      </c>
      <c r="U2054" s="508" t="s">
        <v>2961</v>
      </c>
      <c r="V2054" s="508" t="s">
        <v>2961</v>
      </c>
      <c r="W2054" s="508" t="s">
        <v>2961</v>
      </c>
      <c r="X2054" s="508" t="s">
        <v>2961</v>
      </c>
      <c r="Y2054" s="508" t="s">
        <v>2961</v>
      </c>
      <c r="Z2054" s="508" t="s">
        <v>2961</v>
      </c>
      <c r="AA2054" s="508" t="s">
        <v>2961</v>
      </c>
      <c r="AB2054" s="508" t="s">
        <v>2961</v>
      </c>
      <c r="AC2054" s="508" t="s">
        <v>2961</v>
      </c>
      <c r="AD2054" s="508" t="s">
        <v>2961</v>
      </c>
      <c r="AE2054" s="508" t="s">
        <v>2961</v>
      </c>
      <c r="AF2054" s="508" t="s">
        <v>2961</v>
      </c>
      <c r="AG2054" s="508" t="s">
        <v>2961</v>
      </c>
      <c r="AH2054" s="508" t="s">
        <v>2961</v>
      </c>
      <c r="AI2054" s="508" t="s">
        <v>2961</v>
      </c>
      <c r="AJ2054" s="508" t="s">
        <v>2961</v>
      </c>
      <c r="AK2054" s="508" t="s">
        <v>2961</v>
      </c>
      <c r="AL2054" s="508" t="s">
        <v>2961</v>
      </c>
      <c r="AM2054" s="508" t="s">
        <v>2961</v>
      </c>
      <c r="AN2054" s="508" t="s">
        <v>2961</v>
      </c>
      <c r="AO2054" s="508" t="s">
        <v>2961</v>
      </c>
      <c r="AP2054" s="508" t="s">
        <v>2961</v>
      </c>
      <c r="AQ2054" s="508" t="s">
        <v>2961</v>
      </c>
      <c r="AR2054" s="508" t="s">
        <v>2961</v>
      </c>
      <c r="AS2054" s="508" t="s">
        <v>2961</v>
      </c>
      <c r="AT2054" s="508" t="s">
        <v>2961</v>
      </c>
      <c r="AU2054" s="508" t="s">
        <v>2961</v>
      </c>
      <c r="AV2054" s="508" t="s">
        <v>2961</v>
      </c>
      <c r="AW2054" s="508" t="s">
        <v>2961</v>
      </c>
      <c r="AX2054" s="508" t="s">
        <v>2961</v>
      </c>
      <c r="AY2054" s="508" t="s">
        <v>2961</v>
      </c>
      <c r="AZ2054" s="508" t="s">
        <v>2961</v>
      </c>
      <c r="BA2054" s="508" t="s">
        <v>2961</v>
      </c>
    </row>
    <row r="2055" spans="2:53" s="365" customFormat="1" ht="13.2" outlineLevel="1" x14ac:dyDescent="0.25">
      <c r="C2055" s="762" t="s">
        <v>1370</v>
      </c>
      <c r="E2055" s="650" t="s">
        <v>4987</v>
      </c>
      <c r="F2055" s="654" t="s">
        <v>4993</v>
      </c>
      <c r="G2055" s="508" t="s">
        <v>2961</v>
      </c>
      <c r="H2055" s="508" t="s">
        <v>2961</v>
      </c>
      <c r="I2055" s="508" t="s">
        <v>2961</v>
      </c>
      <c r="J2055" s="508" t="s">
        <v>2961</v>
      </c>
      <c r="K2055" s="508" t="s">
        <v>2961</v>
      </c>
      <c r="L2055" s="508" t="s">
        <v>2961</v>
      </c>
      <c r="M2055" s="508" t="s">
        <v>2961</v>
      </c>
      <c r="N2055" s="508" t="s">
        <v>2961</v>
      </c>
      <c r="O2055" s="508" t="s">
        <v>2961</v>
      </c>
      <c r="P2055" s="508" t="s">
        <v>2961</v>
      </c>
      <c r="Q2055" s="508" t="s">
        <v>2961</v>
      </c>
      <c r="R2055" s="508" t="s">
        <v>2961</v>
      </c>
      <c r="S2055" s="508" t="s">
        <v>2961</v>
      </c>
      <c r="T2055" s="508" t="s">
        <v>2961</v>
      </c>
      <c r="U2055" s="508" t="s">
        <v>2961</v>
      </c>
      <c r="V2055" s="508" t="s">
        <v>2961</v>
      </c>
      <c r="W2055" s="508" t="s">
        <v>2961</v>
      </c>
      <c r="X2055" s="508" t="s">
        <v>2961</v>
      </c>
      <c r="Y2055" s="508" t="s">
        <v>2961</v>
      </c>
      <c r="Z2055" s="508" t="s">
        <v>2961</v>
      </c>
      <c r="AA2055" s="508" t="s">
        <v>2961</v>
      </c>
      <c r="AB2055" s="508" t="s">
        <v>2961</v>
      </c>
      <c r="AC2055" s="508" t="s">
        <v>2961</v>
      </c>
      <c r="AD2055" s="508" t="s">
        <v>2961</v>
      </c>
      <c r="AE2055" s="508" t="s">
        <v>2961</v>
      </c>
      <c r="AF2055" s="508" t="s">
        <v>2961</v>
      </c>
      <c r="AG2055" s="508" t="s">
        <v>2961</v>
      </c>
      <c r="AH2055" s="508" t="s">
        <v>2961</v>
      </c>
      <c r="AI2055" s="508" t="s">
        <v>2961</v>
      </c>
      <c r="AJ2055" s="508" t="s">
        <v>2961</v>
      </c>
      <c r="AK2055" s="508" t="s">
        <v>2961</v>
      </c>
      <c r="AL2055" s="508" t="s">
        <v>2961</v>
      </c>
      <c r="AM2055" s="508" t="s">
        <v>2961</v>
      </c>
      <c r="AN2055" s="508" t="s">
        <v>2961</v>
      </c>
      <c r="AO2055" s="508" t="s">
        <v>2961</v>
      </c>
      <c r="AP2055" s="508" t="s">
        <v>2961</v>
      </c>
      <c r="AQ2055" s="508" t="s">
        <v>2961</v>
      </c>
      <c r="AR2055" s="508" t="s">
        <v>2961</v>
      </c>
      <c r="AS2055" s="508" t="s">
        <v>2961</v>
      </c>
      <c r="AT2055" s="508" t="s">
        <v>2961</v>
      </c>
      <c r="AU2055" s="508" t="s">
        <v>2961</v>
      </c>
      <c r="AV2055" s="508" t="s">
        <v>2961</v>
      </c>
      <c r="AW2055" s="508" t="s">
        <v>2961</v>
      </c>
      <c r="AX2055" s="508" t="s">
        <v>2961</v>
      </c>
      <c r="AY2055" s="508" t="s">
        <v>2961</v>
      </c>
      <c r="AZ2055" s="508" t="s">
        <v>2961</v>
      </c>
      <c r="BA2055" s="508" t="s">
        <v>2961</v>
      </c>
    </row>
    <row r="2056" spans="2:53" s="365" customFormat="1" ht="13.2" outlineLevel="1" x14ac:dyDescent="0.25">
      <c r="C2056" s="762" t="s">
        <v>1371</v>
      </c>
      <c r="E2056" s="650" t="s">
        <v>4988</v>
      </c>
      <c r="F2056" s="654" t="s">
        <v>4993</v>
      </c>
      <c r="G2056" s="508" t="s">
        <v>2961</v>
      </c>
      <c r="H2056" s="508" t="s">
        <v>2961</v>
      </c>
      <c r="I2056" s="508" t="s">
        <v>2961</v>
      </c>
      <c r="J2056" s="508" t="s">
        <v>2961</v>
      </c>
      <c r="K2056" s="508" t="s">
        <v>2961</v>
      </c>
      <c r="L2056" s="508" t="s">
        <v>2961</v>
      </c>
      <c r="M2056" s="508" t="s">
        <v>2961</v>
      </c>
      <c r="N2056" s="508" t="s">
        <v>2961</v>
      </c>
      <c r="O2056" s="508" t="s">
        <v>2961</v>
      </c>
      <c r="P2056" s="508" t="s">
        <v>2961</v>
      </c>
      <c r="Q2056" s="508" t="s">
        <v>2961</v>
      </c>
      <c r="R2056" s="508" t="s">
        <v>2961</v>
      </c>
      <c r="S2056" s="508" t="s">
        <v>2961</v>
      </c>
      <c r="T2056" s="508" t="s">
        <v>2961</v>
      </c>
      <c r="U2056" s="508" t="s">
        <v>2961</v>
      </c>
      <c r="V2056" s="508" t="s">
        <v>2961</v>
      </c>
      <c r="W2056" s="508" t="s">
        <v>2961</v>
      </c>
      <c r="X2056" s="508" t="s">
        <v>2961</v>
      </c>
      <c r="Y2056" s="508" t="s">
        <v>2961</v>
      </c>
      <c r="Z2056" s="508" t="s">
        <v>2961</v>
      </c>
      <c r="AA2056" s="508" t="s">
        <v>2961</v>
      </c>
      <c r="AB2056" s="508" t="s">
        <v>2961</v>
      </c>
      <c r="AC2056" s="508" t="s">
        <v>2961</v>
      </c>
      <c r="AD2056" s="508" t="s">
        <v>2961</v>
      </c>
      <c r="AE2056" s="508" t="s">
        <v>2961</v>
      </c>
      <c r="AF2056" s="508" t="s">
        <v>2961</v>
      </c>
      <c r="AG2056" s="508" t="s">
        <v>2961</v>
      </c>
      <c r="AH2056" s="508" t="s">
        <v>2961</v>
      </c>
      <c r="AI2056" s="508" t="s">
        <v>2961</v>
      </c>
      <c r="AJ2056" s="508" t="s">
        <v>2961</v>
      </c>
      <c r="AK2056" s="508" t="s">
        <v>2961</v>
      </c>
      <c r="AL2056" s="508" t="s">
        <v>2961</v>
      </c>
      <c r="AM2056" s="508" t="s">
        <v>2961</v>
      </c>
      <c r="AN2056" s="508" t="s">
        <v>2961</v>
      </c>
      <c r="AO2056" s="508" t="s">
        <v>2961</v>
      </c>
      <c r="AP2056" s="508" t="s">
        <v>2961</v>
      </c>
      <c r="AQ2056" s="508" t="s">
        <v>2961</v>
      </c>
      <c r="AR2056" s="508" t="s">
        <v>2961</v>
      </c>
      <c r="AS2056" s="508" t="s">
        <v>2961</v>
      </c>
      <c r="AT2056" s="508" t="s">
        <v>2961</v>
      </c>
      <c r="AU2056" s="508" t="s">
        <v>2961</v>
      </c>
      <c r="AV2056" s="508" t="s">
        <v>2961</v>
      </c>
      <c r="AW2056" s="508" t="s">
        <v>2961</v>
      </c>
      <c r="AX2056" s="508" t="s">
        <v>2961</v>
      </c>
      <c r="AY2056" s="508" t="s">
        <v>2961</v>
      </c>
      <c r="AZ2056" s="508" t="s">
        <v>2961</v>
      </c>
      <c r="BA2056" s="508" t="s">
        <v>2961</v>
      </c>
    </row>
    <row r="2057" spans="2:53" s="365" customFormat="1" ht="13.2" outlineLevel="1" x14ac:dyDescent="0.25">
      <c r="C2057" s="764" t="s">
        <v>1372</v>
      </c>
      <c r="E2057" s="654" t="s">
        <v>4989</v>
      </c>
      <c r="F2057" s="654" t="s">
        <v>4993</v>
      </c>
      <c r="G2057" s="508" t="s">
        <v>2961</v>
      </c>
      <c r="H2057" s="508" t="s">
        <v>2961</v>
      </c>
      <c r="I2057" s="508" t="s">
        <v>2961</v>
      </c>
      <c r="J2057" s="508" t="s">
        <v>2961</v>
      </c>
      <c r="K2057" s="508" t="s">
        <v>2961</v>
      </c>
      <c r="L2057" s="508" t="s">
        <v>2961</v>
      </c>
      <c r="M2057" s="508" t="s">
        <v>2961</v>
      </c>
      <c r="N2057" s="508" t="s">
        <v>2961</v>
      </c>
      <c r="O2057" s="508" t="s">
        <v>2961</v>
      </c>
      <c r="P2057" s="508" t="s">
        <v>2961</v>
      </c>
      <c r="Q2057" s="508" t="s">
        <v>2961</v>
      </c>
      <c r="R2057" s="508" t="s">
        <v>2961</v>
      </c>
      <c r="S2057" s="508" t="s">
        <v>2961</v>
      </c>
      <c r="T2057" s="508" t="s">
        <v>2961</v>
      </c>
      <c r="U2057" s="508" t="s">
        <v>2961</v>
      </c>
      <c r="V2057" s="508" t="s">
        <v>2961</v>
      </c>
      <c r="W2057" s="508" t="s">
        <v>2961</v>
      </c>
      <c r="X2057" s="508" t="s">
        <v>2961</v>
      </c>
      <c r="Y2057" s="508" t="s">
        <v>2961</v>
      </c>
      <c r="Z2057" s="508" t="s">
        <v>2961</v>
      </c>
      <c r="AA2057" s="508" t="s">
        <v>2961</v>
      </c>
      <c r="AB2057" s="508" t="s">
        <v>2961</v>
      </c>
      <c r="AC2057" s="508" t="s">
        <v>2961</v>
      </c>
      <c r="AD2057" s="508" t="s">
        <v>2961</v>
      </c>
      <c r="AE2057" s="508" t="s">
        <v>2961</v>
      </c>
      <c r="AF2057" s="508" t="s">
        <v>2961</v>
      </c>
      <c r="AG2057" s="508" t="s">
        <v>2961</v>
      </c>
      <c r="AH2057" s="508" t="s">
        <v>2961</v>
      </c>
      <c r="AI2057" s="508" t="s">
        <v>2961</v>
      </c>
      <c r="AJ2057" s="508" t="s">
        <v>2961</v>
      </c>
      <c r="AK2057" s="508" t="s">
        <v>2961</v>
      </c>
      <c r="AL2057" s="508" t="s">
        <v>2961</v>
      </c>
      <c r="AM2057" s="508" t="s">
        <v>2961</v>
      </c>
      <c r="AN2057" s="508" t="s">
        <v>2961</v>
      </c>
      <c r="AO2057" s="508" t="s">
        <v>2961</v>
      </c>
      <c r="AP2057" s="508" t="s">
        <v>2961</v>
      </c>
      <c r="AQ2057" s="508" t="s">
        <v>2961</v>
      </c>
      <c r="AR2057" s="508" t="s">
        <v>2961</v>
      </c>
      <c r="AS2057" s="508" t="s">
        <v>2961</v>
      </c>
      <c r="AT2057" s="508" t="s">
        <v>2961</v>
      </c>
      <c r="AU2057" s="508" t="s">
        <v>2961</v>
      </c>
      <c r="AV2057" s="508" t="s">
        <v>2961</v>
      </c>
      <c r="AW2057" s="508" t="s">
        <v>2961</v>
      </c>
      <c r="AX2057" s="508" t="s">
        <v>2961</v>
      </c>
      <c r="AY2057" s="508" t="s">
        <v>2961</v>
      </c>
      <c r="AZ2057" s="508" t="s">
        <v>2961</v>
      </c>
      <c r="BA2057" s="508" t="s">
        <v>2961</v>
      </c>
    </row>
    <row r="2058" spans="2:53" s="365" customFormat="1" ht="15" x14ac:dyDescent="0.25">
      <c r="C2058" s="766"/>
    </row>
    <row r="2059" spans="2:53" s="365" customFormat="1" ht="15.6" x14ac:dyDescent="0.3">
      <c r="B2059" s="645" t="s">
        <v>3080</v>
      </c>
      <c r="C2059" s="766"/>
      <c r="E2059" s="656"/>
      <c r="F2059" s="656"/>
      <c r="G2059" s="656" t="s">
        <v>233</v>
      </c>
      <c r="H2059" s="656" t="s">
        <v>234</v>
      </c>
      <c r="I2059" s="656" t="s">
        <v>235</v>
      </c>
      <c r="J2059" s="656" t="s">
        <v>236</v>
      </c>
      <c r="K2059" s="656" t="s">
        <v>237</v>
      </c>
      <c r="L2059" s="656" t="s">
        <v>238</v>
      </c>
      <c r="M2059" s="656" t="s">
        <v>239</v>
      </c>
      <c r="N2059" s="656" t="s">
        <v>240</v>
      </c>
      <c r="O2059" s="656" t="s">
        <v>241</v>
      </c>
      <c r="P2059" s="656" t="s">
        <v>242</v>
      </c>
      <c r="Q2059" s="656" t="s">
        <v>243</v>
      </c>
      <c r="R2059" s="656" t="s">
        <v>244</v>
      </c>
      <c r="S2059" s="656" t="s">
        <v>245</v>
      </c>
      <c r="T2059" s="656" t="s">
        <v>246</v>
      </c>
      <c r="U2059" s="656" t="s">
        <v>247</v>
      </c>
      <c r="V2059" s="656" t="s">
        <v>248</v>
      </c>
      <c r="W2059" s="656" t="s">
        <v>249</v>
      </c>
      <c r="X2059" s="656" t="s">
        <v>250</v>
      </c>
      <c r="Y2059" s="656" t="s">
        <v>251</v>
      </c>
      <c r="Z2059" s="656" t="s">
        <v>252</v>
      </c>
      <c r="AA2059" s="656" t="s">
        <v>253</v>
      </c>
      <c r="AB2059" s="656" t="s">
        <v>254</v>
      </c>
      <c r="AC2059" s="656" t="s">
        <v>255</v>
      </c>
      <c r="AD2059" s="656" t="s">
        <v>256</v>
      </c>
      <c r="AE2059" s="656" t="s">
        <v>257</v>
      </c>
      <c r="AF2059" s="656" t="s">
        <v>258</v>
      </c>
      <c r="AG2059" s="656" t="s">
        <v>259</v>
      </c>
      <c r="AH2059" s="656" t="s">
        <v>260</v>
      </c>
      <c r="AI2059" s="656" t="s">
        <v>261</v>
      </c>
      <c r="AJ2059" s="656" t="s">
        <v>262</v>
      </c>
      <c r="AK2059" s="656" t="s">
        <v>263</v>
      </c>
      <c r="AL2059" s="656" t="s">
        <v>264</v>
      </c>
      <c r="AM2059" s="656" t="s">
        <v>265</v>
      </c>
      <c r="AN2059" s="656" t="s">
        <v>266</v>
      </c>
      <c r="AO2059" s="656" t="s">
        <v>267</v>
      </c>
      <c r="AP2059" s="656" t="s">
        <v>1356</v>
      </c>
      <c r="AQ2059" s="656" t="s">
        <v>1357</v>
      </c>
      <c r="AR2059" s="656" t="s">
        <v>1358</v>
      </c>
      <c r="AS2059" s="656" t="s">
        <v>1359</v>
      </c>
      <c r="AT2059" s="656" t="s">
        <v>1360</v>
      </c>
      <c r="AU2059" s="656" t="s">
        <v>1361</v>
      </c>
      <c r="AV2059" s="656" t="s">
        <v>1362</v>
      </c>
      <c r="AW2059" s="656" t="s">
        <v>1363</v>
      </c>
      <c r="AX2059" s="656" t="s">
        <v>1364</v>
      </c>
      <c r="AY2059" s="656" t="s">
        <v>1365</v>
      </c>
      <c r="AZ2059" s="656" t="s">
        <v>1366</v>
      </c>
      <c r="BA2059" s="656" t="s">
        <v>1367</v>
      </c>
    </row>
    <row r="2060" spans="2:53" s="365" customFormat="1" ht="15.6" hidden="1" outlineLevel="1" x14ac:dyDescent="0.3">
      <c r="C2060" s="765" t="s">
        <v>1381</v>
      </c>
      <c r="E2060" s="649"/>
      <c r="F2060" s="649"/>
      <c r="G2060" s="649"/>
      <c r="H2060" s="649"/>
      <c r="I2060" s="649"/>
      <c r="J2060" s="649"/>
      <c r="K2060" s="649"/>
      <c r="L2060" s="649"/>
      <c r="M2060" s="649"/>
      <c r="N2060" s="649"/>
      <c r="O2060" s="649"/>
      <c r="P2060" s="649"/>
      <c r="Q2060" s="649"/>
      <c r="R2060" s="649"/>
      <c r="S2060" s="649"/>
      <c r="T2060" s="649"/>
      <c r="U2060" s="649"/>
      <c r="V2060" s="649"/>
      <c r="W2060" s="649"/>
      <c r="X2060" s="649"/>
      <c r="Y2060" s="649"/>
      <c r="Z2060" s="649"/>
      <c r="AA2060" s="649"/>
      <c r="AB2060" s="649"/>
      <c r="AC2060" s="649"/>
      <c r="AD2060" s="649"/>
      <c r="AE2060" s="649"/>
      <c r="AF2060" s="649"/>
      <c r="AG2060" s="649"/>
      <c r="AH2060" s="649"/>
      <c r="AI2060" s="649"/>
      <c r="AJ2060" s="649"/>
      <c r="AK2060" s="649"/>
      <c r="AL2060" s="649"/>
      <c r="AM2060" s="649"/>
      <c r="AN2060" s="649"/>
      <c r="AO2060" s="649"/>
      <c r="AP2060" s="649"/>
      <c r="AQ2060" s="649"/>
      <c r="AR2060" s="649"/>
      <c r="AS2060" s="649"/>
      <c r="AT2060" s="649"/>
      <c r="AU2060" s="649"/>
      <c r="AV2060" s="649"/>
      <c r="AW2060" s="649"/>
      <c r="AX2060" s="649"/>
      <c r="AY2060" s="649"/>
      <c r="AZ2060" s="649"/>
      <c r="BA2060" s="649"/>
    </row>
    <row r="2061" spans="2:53" s="365" customFormat="1" ht="13.2" hidden="1" outlineLevel="1" x14ac:dyDescent="0.25">
      <c r="C2061" s="762" t="s">
        <v>1369</v>
      </c>
      <c r="E2061" s="649" t="s">
        <v>4984</v>
      </c>
      <c r="F2061" s="649" t="s">
        <v>4994</v>
      </c>
      <c r="G2061" s="508" t="s">
        <v>2961</v>
      </c>
      <c r="H2061" s="508" t="s">
        <v>2961</v>
      </c>
      <c r="I2061" s="508" t="s">
        <v>2961</v>
      </c>
      <c r="J2061" s="508" t="s">
        <v>2961</v>
      </c>
      <c r="K2061" s="508" t="s">
        <v>2961</v>
      </c>
      <c r="L2061" s="508" t="s">
        <v>2961</v>
      </c>
      <c r="M2061" s="508" t="s">
        <v>2961</v>
      </c>
      <c r="N2061" s="508" t="s">
        <v>2961</v>
      </c>
      <c r="O2061" s="508" t="s">
        <v>2961</v>
      </c>
      <c r="P2061" s="508" t="s">
        <v>2961</v>
      </c>
      <c r="Q2061" s="508" t="s">
        <v>2961</v>
      </c>
      <c r="R2061" s="508" t="s">
        <v>2961</v>
      </c>
      <c r="S2061" s="508" t="s">
        <v>2961</v>
      </c>
      <c r="T2061" s="508" t="s">
        <v>2961</v>
      </c>
      <c r="U2061" s="508" t="s">
        <v>2961</v>
      </c>
      <c r="V2061" s="508" t="s">
        <v>2961</v>
      </c>
      <c r="W2061" s="508" t="s">
        <v>2961</v>
      </c>
      <c r="X2061" s="508" t="s">
        <v>2961</v>
      </c>
      <c r="Y2061" s="508" t="s">
        <v>2961</v>
      </c>
      <c r="Z2061" s="508" t="s">
        <v>2961</v>
      </c>
      <c r="AA2061" s="508" t="s">
        <v>2961</v>
      </c>
      <c r="AB2061" s="508" t="s">
        <v>2961</v>
      </c>
      <c r="AC2061" s="508" t="s">
        <v>2961</v>
      </c>
      <c r="AD2061" s="508" t="s">
        <v>2961</v>
      </c>
      <c r="AE2061" s="508" t="s">
        <v>2961</v>
      </c>
      <c r="AF2061" s="508" t="s">
        <v>2961</v>
      </c>
      <c r="AG2061" s="508" t="s">
        <v>2961</v>
      </c>
      <c r="AH2061" s="508" t="s">
        <v>2961</v>
      </c>
      <c r="AI2061" s="508" t="s">
        <v>2961</v>
      </c>
      <c r="AJ2061" s="508" t="s">
        <v>2961</v>
      </c>
      <c r="AK2061" s="508" t="s">
        <v>2961</v>
      </c>
      <c r="AL2061" s="508" t="s">
        <v>2961</v>
      </c>
      <c r="AM2061" s="508" t="s">
        <v>2961</v>
      </c>
      <c r="AN2061" s="508" t="s">
        <v>2961</v>
      </c>
      <c r="AO2061" s="508" t="s">
        <v>2961</v>
      </c>
      <c r="AP2061" s="508" t="s">
        <v>2961</v>
      </c>
      <c r="AQ2061" s="508" t="s">
        <v>2961</v>
      </c>
      <c r="AR2061" s="508" t="s">
        <v>2961</v>
      </c>
      <c r="AS2061" s="508" t="s">
        <v>2961</v>
      </c>
      <c r="AT2061" s="508" t="s">
        <v>2961</v>
      </c>
      <c r="AU2061" s="508" t="s">
        <v>2961</v>
      </c>
      <c r="AV2061" s="508" t="s">
        <v>2961</v>
      </c>
      <c r="AW2061" s="508" t="s">
        <v>2961</v>
      </c>
      <c r="AX2061" s="508" t="s">
        <v>2961</v>
      </c>
      <c r="AY2061" s="508" t="s">
        <v>2961</v>
      </c>
      <c r="AZ2061" s="508" t="s">
        <v>2961</v>
      </c>
      <c r="BA2061" s="508" t="s">
        <v>2961</v>
      </c>
    </row>
    <row r="2062" spans="2:53" s="365" customFormat="1" ht="13.2" hidden="1" outlineLevel="1" x14ac:dyDescent="0.25">
      <c r="C2062" s="762" t="s">
        <v>155</v>
      </c>
      <c r="E2062" s="650" t="s">
        <v>4986</v>
      </c>
      <c r="F2062" s="649" t="s">
        <v>4994</v>
      </c>
      <c r="G2062" s="508" t="s">
        <v>2961</v>
      </c>
      <c r="H2062" s="508" t="s">
        <v>2961</v>
      </c>
      <c r="I2062" s="508" t="s">
        <v>2961</v>
      </c>
      <c r="J2062" s="508" t="s">
        <v>2961</v>
      </c>
      <c r="K2062" s="508" t="s">
        <v>2961</v>
      </c>
      <c r="L2062" s="508" t="s">
        <v>2961</v>
      </c>
      <c r="M2062" s="508" t="s">
        <v>2961</v>
      </c>
      <c r="N2062" s="508" t="s">
        <v>2961</v>
      </c>
      <c r="O2062" s="508" t="s">
        <v>2961</v>
      </c>
      <c r="P2062" s="508" t="s">
        <v>2961</v>
      </c>
      <c r="Q2062" s="508" t="s">
        <v>2961</v>
      </c>
      <c r="R2062" s="508" t="s">
        <v>2961</v>
      </c>
      <c r="S2062" s="508" t="s">
        <v>2961</v>
      </c>
      <c r="T2062" s="508" t="s">
        <v>2961</v>
      </c>
      <c r="U2062" s="508" t="s">
        <v>2961</v>
      </c>
      <c r="V2062" s="508" t="s">
        <v>2961</v>
      </c>
      <c r="W2062" s="508" t="s">
        <v>2961</v>
      </c>
      <c r="X2062" s="508" t="s">
        <v>2961</v>
      </c>
      <c r="Y2062" s="508" t="s">
        <v>2961</v>
      </c>
      <c r="Z2062" s="508" t="s">
        <v>2961</v>
      </c>
      <c r="AA2062" s="508" t="s">
        <v>2961</v>
      </c>
      <c r="AB2062" s="508" t="s">
        <v>2961</v>
      </c>
      <c r="AC2062" s="508" t="s">
        <v>2961</v>
      </c>
      <c r="AD2062" s="508" t="s">
        <v>2961</v>
      </c>
      <c r="AE2062" s="508" t="s">
        <v>2961</v>
      </c>
      <c r="AF2062" s="508" t="s">
        <v>2961</v>
      </c>
      <c r="AG2062" s="508" t="s">
        <v>2961</v>
      </c>
      <c r="AH2062" s="508" t="s">
        <v>2961</v>
      </c>
      <c r="AI2062" s="508" t="s">
        <v>2961</v>
      </c>
      <c r="AJ2062" s="508" t="s">
        <v>2961</v>
      </c>
      <c r="AK2062" s="508" t="s">
        <v>2961</v>
      </c>
      <c r="AL2062" s="508" t="s">
        <v>2961</v>
      </c>
      <c r="AM2062" s="508" t="s">
        <v>2961</v>
      </c>
      <c r="AN2062" s="508" t="s">
        <v>2961</v>
      </c>
      <c r="AO2062" s="508" t="s">
        <v>2961</v>
      </c>
      <c r="AP2062" s="508" t="s">
        <v>2961</v>
      </c>
      <c r="AQ2062" s="508" t="s">
        <v>2961</v>
      </c>
      <c r="AR2062" s="508" t="s">
        <v>2961</v>
      </c>
      <c r="AS2062" s="508" t="s">
        <v>2961</v>
      </c>
      <c r="AT2062" s="508" t="s">
        <v>2961</v>
      </c>
      <c r="AU2062" s="508" t="s">
        <v>2961</v>
      </c>
      <c r="AV2062" s="508" t="s">
        <v>2961</v>
      </c>
      <c r="AW2062" s="508" t="s">
        <v>2961</v>
      </c>
      <c r="AX2062" s="508" t="s">
        <v>2961</v>
      </c>
      <c r="AY2062" s="508" t="s">
        <v>2961</v>
      </c>
      <c r="AZ2062" s="508" t="s">
        <v>2961</v>
      </c>
      <c r="BA2062" s="508" t="s">
        <v>2961</v>
      </c>
    </row>
    <row r="2063" spans="2:53" s="365" customFormat="1" ht="13.2" hidden="1" outlineLevel="1" x14ac:dyDescent="0.25">
      <c r="C2063" s="762" t="s">
        <v>1370</v>
      </c>
      <c r="E2063" s="650" t="s">
        <v>4987</v>
      </c>
      <c r="F2063" s="649" t="s">
        <v>4994</v>
      </c>
      <c r="G2063" s="508" t="s">
        <v>2961</v>
      </c>
      <c r="H2063" s="508" t="s">
        <v>2961</v>
      </c>
      <c r="I2063" s="508" t="s">
        <v>2961</v>
      </c>
      <c r="J2063" s="508" t="s">
        <v>2961</v>
      </c>
      <c r="K2063" s="508" t="s">
        <v>2961</v>
      </c>
      <c r="L2063" s="508" t="s">
        <v>2961</v>
      </c>
      <c r="M2063" s="508" t="s">
        <v>2961</v>
      </c>
      <c r="N2063" s="508" t="s">
        <v>2961</v>
      </c>
      <c r="O2063" s="508" t="s">
        <v>2961</v>
      </c>
      <c r="P2063" s="508" t="s">
        <v>2961</v>
      </c>
      <c r="Q2063" s="508" t="s">
        <v>2961</v>
      </c>
      <c r="R2063" s="508" t="s">
        <v>2961</v>
      </c>
      <c r="S2063" s="508" t="s">
        <v>2961</v>
      </c>
      <c r="T2063" s="508" t="s">
        <v>2961</v>
      </c>
      <c r="U2063" s="508" t="s">
        <v>2961</v>
      </c>
      <c r="V2063" s="508" t="s">
        <v>2961</v>
      </c>
      <c r="W2063" s="508" t="s">
        <v>2961</v>
      </c>
      <c r="X2063" s="508" t="s">
        <v>2961</v>
      </c>
      <c r="Y2063" s="508" t="s">
        <v>2961</v>
      </c>
      <c r="Z2063" s="508" t="s">
        <v>2961</v>
      </c>
      <c r="AA2063" s="508" t="s">
        <v>2961</v>
      </c>
      <c r="AB2063" s="508" t="s">
        <v>2961</v>
      </c>
      <c r="AC2063" s="508" t="s">
        <v>2961</v>
      </c>
      <c r="AD2063" s="508" t="s">
        <v>2961</v>
      </c>
      <c r="AE2063" s="508" t="s">
        <v>2961</v>
      </c>
      <c r="AF2063" s="508" t="s">
        <v>2961</v>
      </c>
      <c r="AG2063" s="508" t="s">
        <v>2961</v>
      </c>
      <c r="AH2063" s="508" t="s">
        <v>2961</v>
      </c>
      <c r="AI2063" s="508" t="s">
        <v>2961</v>
      </c>
      <c r="AJ2063" s="508" t="s">
        <v>2961</v>
      </c>
      <c r="AK2063" s="508" t="s">
        <v>2961</v>
      </c>
      <c r="AL2063" s="508" t="s">
        <v>2961</v>
      </c>
      <c r="AM2063" s="508" t="s">
        <v>2961</v>
      </c>
      <c r="AN2063" s="508" t="s">
        <v>2961</v>
      </c>
      <c r="AO2063" s="508" t="s">
        <v>2961</v>
      </c>
      <c r="AP2063" s="508" t="s">
        <v>2961</v>
      </c>
      <c r="AQ2063" s="508" t="s">
        <v>2961</v>
      </c>
      <c r="AR2063" s="508" t="s">
        <v>2961</v>
      </c>
      <c r="AS2063" s="508" t="s">
        <v>2961</v>
      </c>
      <c r="AT2063" s="508" t="s">
        <v>2961</v>
      </c>
      <c r="AU2063" s="508" t="s">
        <v>2961</v>
      </c>
      <c r="AV2063" s="508" t="s">
        <v>2961</v>
      </c>
      <c r="AW2063" s="508" t="s">
        <v>2961</v>
      </c>
      <c r="AX2063" s="508" t="s">
        <v>2961</v>
      </c>
      <c r="AY2063" s="508" t="s">
        <v>2961</v>
      </c>
      <c r="AZ2063" s="508" t="s">
        <v>2961</v>
      </c>
      <c r="BA2063" s="508" t="s">
        <v>2961</v>
      </c>
    </row>
    <row r="2064" spans="2:53" s="365" customFormat="1" ht="13.2" hidden="1" outlineLevel="1" x14ac:dyDescent="0.25">
      <c r="C2064" s="762" t="s">
        <v>1371</v>
      </c>
      <c r="E2064" s="650" t="s">
        <v>4988</v>
      </c>
      <c r="F2064" s="649" t="s">
        <v>4994</v>
      </c>
      <c r="G2064" s="508" t="s">
        <v>2961</v>
      </c>
      <c r="H2064" s="508" t="s">
        <v>2961</v>
      </c>
      <c r="I2064" s="508" t="s">
        <v>2961</v>
      </c>
      <c r="J2064" s="508" t="s">
        <v>2961</v>
      </c>
      <c r="K2064" s="508" t="s">
        <v>2961</v>
      </c>
      <c r="L2064" s="508" t="s">
        <v>2961</v>
      </c>
      <c r="M2064" s="508" t="s">
        <v>2961</v>
      </c>
      <c r="N2064" s="508" t="s">
        <v>2961</v>
      </c>
      <c r="O2064" s="508" t="s">
        <v>2961</v>
      </c>
      <c r="P2064" s="508" t="s">
        <v>2961</v>
      </c>
      <c r="Q2064" s="508" t="s">
        <v>2961</v>
      </c>
      <c r="R2064" s="508" t="s">
        <v>2961</v>
      </c>
      <c r="S2064" s="508" t="s">
        <v>2961</v>
      </c>
      <c r="T2064" s="508" t="s">
        <v>2961</v>
      </c>
      <c r="U2064" s="508" t="s">
        <v>2961</v>
      </c>
      <c r="V2064" s="508" t="s">
        <v>2961</v>
      </c>
      <c r="W2064" s="508" t="s">
        <v>2961</v>
      </c>
      <c r="X2064" s="508" t="s">
        <v>2961</v>
      </c>
      <c r="Y2064" s="508" t="s">
        <v>2961</v>
      </c>
      <c r="Z2064" s="508" t="s">
        <v>2961</v>
      </c>
      <c r="AA2064" s="508" t="s">
        <v>2961</v>
      </c>
      <c r="AB2064" s="508" t="s">
        <v>2961</v>
      </c>
      <c r="AC2064" s="508" t="s">
        <v>2961</v>
      </c>
      <c r="AD2064" s="508" t="s">
        <v>2961</v>
      </c>
      <c r="AE2064" s="508" t="s">
        <v>2961</v>
      </c>
      <c r="AF2064" s="508" t="s">
        <v>2961</v>
      </c>
      <c r="AG2064" s="508" t="s">
        <v>2961</v>
      </c>
      <c r="AH2064" s="508" t="s">
        <v>2961</v>
      </c>
      <c r="AI2064" s="508" t="s">
        <v>2961</v>
      </c>
      <c r="AJ2064" s="508" t="s">
        <v>2961</v>
      </c>
      <c r="AK2064" s="508" t="s">
        <v>2961</v>
      </c>
      <c r="AL2064" s="508" t="s">
        <v>2961</v>
      </c>
      <c r="AM2064" s="508" t="s">
        <v>2961</v>
      </c>
      <c r="AN2064" s="508" t="s">
        <v>2961</v>
      </c>
      <c r="AO2064" s="508" t="s">
        <v>2961</v>
      </c>
      <c r="AP2064" s="508" t="s">
        <v>2961</v>
      </c>
      <c r="AQ2064" s="508" t="s">
        <v>2961</v>
      </c>
      <c r="AR2064" s="508" t="s">
        <v>2961</v>
      </c>
      <c r="AS2064" s="508" t="s">
        <v>2961</v>
      </c>
      <c r="AT2064" s="508" t="s">
        <v>2961</v>
      </c>
      <c r="AU2064" s="508" t="s">
        <v>2961</v>
      </c>
      <c r="AV2064" s="508" t="s">
        <v>2961</v>
      </c>
      <c r="AW2064" s="508" t="s">
        <v>2961</v>
      </c>
      <c r="AX2064" s="508" t="s">
        <v>2961</v>
      </c>
      <c r="AY2064" s="508" t="s">
        <v>2961</v>
      </c>
      <c r="AZ2064" s="508" t="s">
        <v>2961</v>
      </c>
      <c r="BA2064" s="508" t="s">
        <v>2961</v>
      </c>
    </row>
    <row r="2065" spans="2:53" s="365" customFormat="1" ht="13.2" hidden="1" outlineLevel="1" x14ac:dyDescent="0.25">
      <c r="C2065" s="764" t="s">
        <v>1372</v>
      </c>
      <c r="E2065" s="654" t="s">
        <v>4989</v>
      </c>
      <c r="F2065" s="654" t="s">
        <v>4994</v>
      </c>
      <c r="G2065" s="508" t="s">
        <v>2961</v>
      </c>
      <c r="H2065" s="508" t="s">
        <v>2961</v>
      </c>
      <c r="I2065" s="508" t="s">
        <v>2961</v>
      </c>
      <c r="J2065" s="508" t="s">
        <v>2961</v>
      </c>
      <c r="K2065" s="508" t="s">
        <v>2961</v>
      </c>
      <c r="L2065" s="508" t="s">
        <v>2961</v>
      </c>
      <c r="M2065" s="508" t="s">
        <v>2961</v>
      </c>
      <c r="N2065" s="508" t="s">
        <v>2961</v>
      </c>
      <c r="O2065" s="508" t="s">
        <v>2961</v>
      </c>
      <c r="P2065" s="508" t="s">
        <v>2961</v>
      </c>
      <c r="Q2065" s="508" t="s">
        <v>2961</v>
      </c>
      <c r="R2065" s="508" t="s">
        <v>2961</v>
      </c>
      <c r="S2065" s="508" t="s">
        <v>2961</v>
      </c>
      <c r="T2065" s="508" t="s">
        <v>2961</v>
      </c>
      <c r="U2065" s="508" t="s">
        <v>2961</v>
      </c>
      <c r="V2065" s="508" t="s">
        <v>2961</v>
      </c>
      <c r="W2065" s="508" t="s">
        <v>2961</v>
      </c>
      <c r="X2065" s="508" t="s">
        <v>2961</v>
      </c>
      <c r="Y2065" s="508" t="s">
        <v>2961</v>
      </c>
      <c r="Z2065" s="508" t="s">
        <v>2961</v>
      </c>
      <c r="AA2065" s="508" t="s">
        <v>2961</v>
      </c>
      <c r="AB2065" s="508" t="s">
        <v>2961</v>
      </c>
      <c r="AC2065" s="508" t="s">
        <v>2961</v>
      </c>
      <c r="AD2065" s="508" t="s">
        <v>2961</v>
      </c>
      <c r="AE2065" s="508" t="s">
        <v>2961</v>
      </c>
      <c r="AF2065" s="508" t="s">
        <v>2961</v>
      </c>
      <c r="AG2065" s="508" t="s">
        <v>2961</v>
      </c>
      <c r="AH2065" s="508" t="s">
        <v>2961</v>
      </c>
      <c r="AI2065" s="508" t="s">
        <v>2961</v>
      </c>
      <c r="AJ2065" s="508" t="s">
        <v>2961</v>
      </c>
      <c r="AK2065" s="508" t="s">
        <v>2961</v>
      </c>
      <c r="AL2065" s="508" t="s">
        <v>2961</v>
      </c>
      <c r="AM2065" s="508" t="s">
        <v>2961</v>
      </c>
      <c r="AN2065" s="508" t="s">
        <v>2961</v>
      </c>
      <c r="AO2065" s="508" t="s">
        <v>2961</v>
      </c>
      <c r="AP2065" s="508" t="s">
        <v>2961</v>
      </c>
      <c r="AQ2065" s="508" t="s">
        <v>2961</v>
      </c>
      <c r="AR2065" s="508" t="s">
        <v>2961</v>
      </c>
      <c r="AS2065" s="508" t="s">
        <v>2961</v>
      </c>
      <c r="AT2065" s="508" t="s">
        <v>2961</v>
      </c>
      <c r="AU2065" s="508" t="s">
        <v>2961</v>
      </c>
      <c r="AV2065" s="508" t="s">
        <v>2961</v>
      </c>
      <c r="AW2065" s="508" t="s">
        <v>2961</v>
      </c>
      <c r="AX2065" s="508" t="s">
        <v>2961</v>
      </c>
      <c r="AY2065" s="508" t="s">
        <v>2961</v>
      </c>
      <c r="AZ2065" s="508" t="s">
        <v>2961</v>
      </c>
      <c r="BA2065" s="508" t="s">
        <v>2961</v>
      </c>
    </row>
    <row r="2066" spans="2:53" s="365" customFormat="1" ht="13.2" collapsed="1" x14ac:dyDescent="0.25">
      <c r="C2066" s="762"/>
      <c r="E2066" s="763"/>
    </row>
    <row r="2067" spans="2:53" s="365" customFormat="1" ht="13.2" x14ac:dyDescent="0.25">
      <c r="C2067" s="762"/>
      <c r="E2067" s="763"/>
    </row>
    <row r="2068" spans="2:53" s="365" customFormat="1" x14ac:dyDescent="0.3">
      <c r="B2068" s="645" t="s">
        <v>3083</v>
      </c>
      <c r="C2068" s="762"/>
      <c r="E2068" s="656"/>
      <c r="F2068" s="656"/>
      <c r="G2068" s="656" t="s">
        <v>233</v>
      </c>
      <c r="H2068" s="656" t="s">
        <v>234</v>
      </c>
      <c r="I2068" s="656" t="s">
        <v>235</v>
      </c>
      <c r="J2068" s="656" t="s">
        <v>236</v>
      </c>
      <c r="K2068" s="656" t="s">
        <v>237</v>
      </c>
      <c r="L2068" s="656" t="s">
        <v>238</v>
      </c>
      <c r="M2068" s="656" t="s">
        <v>239</v>
      </c>
      <c r="N2068" s="656" t="s">
        <v>240</v>
      </c>
      <c r="O2068" s="656" t="s">
        <v>241</v>
      </c>
      <c r="P2068" s="656" t="s">
        <v>242</v>
      </c>
      <c r="Q2068" s="656" t="s">
        <v>243</v>
      </c>
      <c r="R2068" s="656" t="s">
        <v>244</v>
      </c>
      <c r="S2068" s="656" t="s">
        <v>245</v>
      </c>
      <c r="T2068" s="656" t="s">
        <v>246</v>
      </c>
      <c r="U2068" s="656" t="s">
        <v>247</v>
      </c>
      <c r="V2068" s="656" t="s">
        <v>248</v>
      </c>
      <c r="W2068" s="656" t="s">
        <v>249</v>
      </c>
      <c r="X2068" s="656" t="s">
        <v>250</v>
      </c>
      <c r="Y2068" s="656" t="s">
        <v>251</v>
      </c>
      <c r="Z2068" s="656" t="s">
        <v>252</v>
      </c>
      <c r="AA2068" s="656" t="s">
        <v>253</v>
      </c>
      <c r="AB2068" s="656" t="s">
        <v>254</v>
      </c>
      <c r="AC2068" s="656" t="s">
        <v>255</v>
      </c>
      <c r="AD2068" s="656" t="s">
        <v>256</v>
      </c>
      <c r="AE2068" s="656" t="s">
        <v>257</v>
      </c>
      <c r="AF2068" s="656" t="s">
        <v>258</v>
      </c>
      <c r="AG2068" s="656" t="s">
        <v>259</v>
      </c>
      <c r="AH2068" s="656" t="s">
        <v>260</v>
      </c>
      <c r="AI2068" s="656" t="s">
        <v>261</v>
      </c>
      <c r="AJ2068" s="656" t="s">
        <v>262</v>
      </c>
      <c r="AK2068" s="656" t="s">
        <v>263</v>
      </c>
      <c r="AL2068" s="656" t="s">
        <v>264</v>
      </c>
      <c r="AM2068" s="656" t="s">
        <v>265</v>
      </c>
      <c r="AN2068" s="656" t="s">
        <v>266</v>
      </c>
      <c r="AO2068" s="656" t="s">
        <v>267</v>
      </c>
      <c r="AP2068" s="656" t="s">
        <v>1356</v>
      </c>
      <c r="AQ2068" s="656" t="s">
        <v>1357</v>
      </c>
      <c r="AR2068" s="656" t="s">
        <v>1358</v>
      </c>
      <c r="AS2068" s="656" t="s">
        <v>1359</v>
      </c>
      <c r="AT2068" s="656" t="s">
        <v>1360</v>
      </c>
      <c r="AU2068" s="656" t="s">
        <v>1361</v>
      </c>
      <c r="AV2068" s="656" t="s">
        <v>1362</v>
      </c>
      <c r="AW2068" s="656" t="s">
        <v>1363</v>
      </c>
      <c r="AX2068" s="656" t="s">
        <v>1364</v>
      </c>
      <c r="AY2068" s="656" t="s">
        <v>1365</v>
      </c>
      <c r="AZ2068" s="656" t="s">
        <v>1366</v>
      </c>
      <c r="BA2068" s="656" t="s">
        <v>1367</v>
      </c>
    </row>
    <row r="2069" spans="2:53" s="365" customFormat="1" ht="15.6" hidden="1" outlineLevel="1" x14ac:dyDescent="0.3">
      <c r="C2069" s="765" t="s">
        <v>1383</v>
      </c>
      <c r="E2069" s="649"/>
      <c r="F2069" s="649"/>
      <c r="G2069" s="649"/>
      <c r="H2069" s="649"/>
      <c r="I2069" s="649"/>
      <c r="J2069" s="649"/>
      <c r="K2069" s="649"/>
      <c r="L2069" s="649"/>
      <c r="M2069" s="649"/>
      <c r="N2069" s="649"/>
      <c r="O2069" s="649"/>
      <c r="P2069" s="649"/>
      <c r="Q2069" s="649"/>
      <c r="R2069" s="649"/>
      <c r="S2069" s="649"/>
      <c r="T2069" s="649"/>
      <c r="U2069" s="649"/>
      <c r="V2069" s="649"/>
      <c r="W2069" s="649"/>
      <c r="X2069" s="649"/>
      <c r="Y2069" s="649"/>
      <c r="Z2069" s="649"/>
      <c r="AA2069" s="649"/>
      <c r="AB2069" s="649"/>
      <c r="AC2069" s="649"/>
      <c r="AD2069" s="649"/>
      <c r="AE2069" s="649"/>
      <c r="AF2069" s="649"/>
      <c r="AG2069" s="649"/>
      <c r="AH2069" s="649"/>
      <c r="AI2069" s="649"/>
      <c r="AJ2069" s="649"/>
      <c r="AK2069" s="649"/>
      <c r="AL2069" s="649"/>
      <c r="AM2069" s="649"/>
      <c r="AN2069" s="649"/>
      <c r="AO2069" s="649"/>
      <c r="AP2069" s="649"/>
      <c r="AQ2069" s="649"/>
      <c r="AR2069" s="649"/>
      <c r="AS2069" s="649"/>
      <c r="AT2069" s="649"/>
      <c r="AU2069" s="649"/>
      <c r="AV2069" s="649"/>
      <c r="AW2069" s="649"/>
      <c r="AX2069" s="649"/>
      <c r="AY2069" s="649"/>
      <c r="AZ2069" s="649"/>
      <c r="BA2069" s="649"/>
    </row>
    <row r="2070" spans="2:53" s="365" customFormat="1" ht="13.2" hidden="1" outlineLevel="1" x14ac:dyDescent="0.25">
      <c r="C2070" s="762" t="s">
        <v>1369</v>
      </c>
      <c r="E2070" s="649" t="s">
        <v>4984</v>
      </c>
      <c r="F2070" s="649" t="s">
        <v>4995</v>
      </c>
      <c r="G2070" s="508" t="s">
        <v>2961</v>
      </c>
      <c r="H2070" s="508" t="s">
        <v>2961</v>
      </c>
      <c r="I2070" s="508" t="s">
        <v>2961</v>
      </c>
      <c r="J2070" s="508" t="s">
        <v>2961</v>
      </c>
      <c r="K2070" s="508" t="s">
        <v>2961</v>
      </c>
      <c r="L2070" s="508" t="s">
        <v>2961</v>
      </c>
      <c r="M2070" s="508" t="s">
        <v>2961</v>
      </c>
      <c r="N2070" s="508" t="s">
        <v>2961</v>
      </c>
      <c r="O2070" s="508" t="s">
        <v>2961</v>
      </c>
      <c r="P2070" s="508" t="s">
        <v>2961</v>
      </c>
      <c r="Q2070" s="508" t="s">
        <v>2961</v>
      </c>
      <c r="R2070" s="508" t="s">
        <v>2961</v>
      </c>
      <c r="S2070" s="508" t="s">
        <v>2961</v>
      </c>
      <c r="T2070" s="508" t="s">
        <v>2961</v>
      </c>
      <c r="U2070" s="508" t="s">
        <v>2961</v>
      </c>
      <c r="V2070" s="508" t="s">
        <v>2961</v>
      </c>
      <c r="W2070" s="508" t="s">
        <v>2961</v>
      </c>
      <c r="X2070" s="508" t="s">
        <v>2961</v>
      </c>
      <c r="Y2070" s="508" t="s">
        <v>2961</v>
      </c>
      <c r="Z2070" s="508" t="s">
        <v>2961</v>
      </c>
      <c r="AA2070" s="508" t="s">
        <v>2961</v>
      </c>
      <c r="AB2070" s="508" t="s">
        <v>2961</v>
      </c>
      <c r="AC2070" s="508" t="s">
        <v>2961</v>
      </c>
      <c r="AD2070" s="508" t="s">
        <v>2961</v>
      </c>
      <c r="AE2070" s="508" t="s">
        <v>2961</v>
      </c>
      <c r="AF2070" s="508" t="s">
        <v>2961</v>
      </c>
      <c r="AG2070" s="508" t="s">
        <v>2961</v>
      </c>
      <c r="AH2070" s="508" t="s">
        <v>2961</v>
      </c>
      <c r="AI2070" s="508" t="s">
        <v>2961</v>
      </c>
      <c r="AJ2070" s="508" t="s">
        <v>2961</v>
      </c>
      <c r="AK2070" s="508" t="s">
        <v>2961</v>
      </c>
      <c r="AL2070" s="508" t="s">
        <v>2961</v>
      </c>
      <c r="AM2070" s="508" t="s">
        <v>2961</v>
      </c>
      <c r="AN2070" s="508" t="s">
        <v>2961</v>
      </c>
      <c r="AO2070" s="508" t="s">
        <v>2961</v>
      </c>
      <c r="AP2070" s="508" t="s">
        <v>2961</v>
      </c>
      <c r="AQ2070" s="508" t="s">
        <v>2961</v>
      </c>
      <c r="AR2070" s="508" t="s">
        <v>2961</v>
      </c>
      <c r="AS2070" s="508" t="s">
        <v>2961</v>
      </c>
      <c r="AT2070" s="508" t="s">
        <v>2961</v>
      </c>
      <c r="AU2070" s="508" t="s">
        <v>2961</v>
      </c>
      <c r="AV2070" s="508" t="s">
        <v>2961</v>
      </c>
      <c r="AW2070" s="508" t="s">
        <v>2961</v>
      </c>
      <c r="AX2070" s="508" t="s">
        <v>2961</v>
      </c>
      <c r="AY2070" s="508" t="s">
        <v>2961</v>
      </c>
      <c r="AZ2070" s="508" t="s">
        <v>2961</v>
      </c>
      <c r="BA2070" s="508" t="s">
        <v>2961</v>
      </c>
    </row>
    <row r="2071" spans="2:53" s="365" customFormat="1" ht="13.2" hidden="1" outlineLevel="1" x14ac:dyDescent="0.25">
      <c r="C2071" s="762" t="s">
        <v>155</v>
      </c>
      <c r="E2071" s="650" t="s">
        <v>4986</v>
      </c>
      <c r="F2071" s="649" t="s">
        <v>4995</v>
      </c>
      <c r="G2071" s="508" t="s">
        <v>2961</v>
      </c>
      <c r="H2071" s="508" t="s">
        <v>2961</v>
      </c>
      <c r="I2071" s="508" t="s">
        <v>2961</v>
      </c>
      <c r="J2071" s="508" t="s">
        <v>2961</v>
      </c>
      <c r="K2071" s="508" t="s">
        <v>2961</v>
      </c>
      <c r="L2071" s="508" t="s">
        <v>2961</v>
      </c>
      <c r="M2071" s="508" t="s">
        <v>2961</v>
      </c>
      <c r="N2071" s="508" t="s">
        <v>2961</v>
      </c>
      <c r="O2071" s="508" t="s">
        <v>2961</v>
      </c>
      <c r="P2071" s="508" t="s">
        <v>2961</v>
      </c>
      <c r="Q2071" s="508" t="s">
        <v>2961</v>
      </c>
      <c r="R2071" s="508" t="s">
        <v>2961</v>
      </c>
      <c r="S2071" s="508" t="s">
        <v>2961</v>
      </c>
      <c r="T2071" s="508" t="s">
        <v>2961</v>
      </c>
      <c r="U2071" s="508" t="s">
        <v>2961</v>
      </c>
      <c r="V2071" s="508" t="s">
        <v>2961</v>
      </c>
      <c r="W2071" s="508" t="s">
        <v>2961</v>
      </c>
      <c r="X2071" s="508" t="s">
        <v>2961</v>
      </c>
      <c r="Y2071" s="508" t="s">
        <v>2961</v>
      </c>
      <c r="Z2071" s="508" t="s">
        <v>2961</v>
      </c>
      <c r="AA2071" s="508" t="s">
        <v>2961</v>
      </c>
      <c r="AB2071" s="508" t="s">
        <v>2961</v>
      </c>
      <c r="AC2071" s="508" t="s">
        <v>2961</v>
      </c>
      <c r="AD2071" s="508" t="s">
        <v>2961</v>
      </c>
      <c r="AE2071" s="508" t="s">
        <v>2961</v>
      </c>
      <c r="AF2071" s="508" t="s">
        <v>2961</v>
      </c>
      <c r="AG2071" s="508" t="s">
        <v>2961</v>
      </c>
      <c r="AH2071" s="508" t="s">
        <v>2961</v>
      </c>
      <c r="AI2071" s="508" t="s">
        <v>2961</v>
      </c>
      <c r="AJ2071" s="508" t="s">
        <v>2961</v>
      </c>
      <c r="AK2071" s="508" t="s">
        <v>2961</v>
      </c>
      <c r="AL2071" s="508" t="s">
        <v>2961</v>
      </c>
      <c r="AM2071" s="508" t="s">
        <v>2961</v>
      </c>
      <c r="AN2071" s="508" t="s">
        <v>2961</v>
      </c>
      <c r="AO2071" s="508" t="s">
        <v>2961</v>
      </c>
      <c r="AP2071" s="508" t="s">
        <v>2961</v>
      </c>
      <c r="AQ2071" s="508" t="s">
        <v>2961</v>
      </c>
      <c r="AR2071" s="508" t="s">
        <v>2961</v>
      </c>
      <c r="AS2071" s="508" t="s">
        <v>2961</v>
      </c>
      <c r="AT2071" s="508" t="s">
        <v>2961</v>
      </c>
      <c r="AU2071" s="508" t="s">
        <v>2961</v>
      </c>
      <c r="AV2071" s="508" t="s">
        <v>2961</v>
      </c>
      <c r="AW2071" s="508" t="s">
        <v>2961</v>
      </c>
      <c r="AX2071" s="508" t="s">
        <v>2961</v>
      </c>
      <c r="AY2071" s="508" t="s">
        <v>2961</v>
      </c>
      <c r="AZ2071" s="508" t="s">
        <v>2961</v>
      </c>
      <c r="BA2071" s="508" t="s">
        <v>2961</v>
      </c>
    </row>
    <row r="2072" spans="2:53" s="365" customFormat="1" ht="13.2" hidden="1" outlineLevel="1" x14ac:dyDescent="0.25">
      <c r="C2072" s="762" t="s">
        <v>1370</v>
      </c>
      <c r="E2072" s="650" t="s">
        <v>4987</v>
      </c>
      <c r="F2072" s="649" t="s">
        <v>4995</v>
      </c>
      <c r="G2072" s="508" t="s">
        <v>2961</v>
      </c>
      <c r="H2072" s="508" t="s">
        <v>2961</v>
      </c>
      <c r="I2072" s="508" t="s">
        <v>2961</v>
      </c>
      <c r="J2072" s="508" t="s">
        <v>2961</v>
      </c>
      <c r="K2072" s="508" t="s">
        <v>2961</v>
      </c>
      <c r="L2072" s="508" t="s">
        <v>2961</v>
      </c>
      <c r="M2072" s="508" t="s">
        <v>2961</v>
      </c>
      <c r="N2072" s="508" t="s">
        <v>2961</v>
      </c>
      <c r="O2072" s="508" t="s">
        <v>2961</v>
      </c>
      <c r="P2072" s="508" t="s">
        <v>2961</v>
      </c>
      <c r="Q2072" s="508" t="s">
        <v>2961</v>
      </c>
      <c r="R2072" s="508" t="s">
        <v>2961</v>
      </c>
      <c r="S2072" s="508" t="s">
        <v>2961</v>
      </c>
      <c r="T2072" s="508" t="s">
        <v>2961</v>
      </c>
      <c r="U2072" s="508" t="s">
        <v>2961</v>
      </c>
      <c r="V2072" s="508" t="s">
        <v>2961</v>
      </c>
      <c r="W2072" s="508" t="s">
        <v>2961</v>
      </c>
      <c r="X2072" s="508" t="s">
        <v>2961</v>
      </c>
      <c r="Y2072" s="508" t="s">
        <v>2961</v>
      </c>
      <c r="Z2072" s="508" t="s">
        <v>2961</v>
      </c>
      <c r="AA2072" s="508" t="s">
        <v>2961</v>
      </c>
      <c r="AB2072" s="508" t="s">
        <v>2961</v>
      </c>
      <c r="AC2072" s="508" t="s">
        <v>2961</v>
      </c>
      <c r="AD2072" s="508" t="s">
        <v>2961</v>
      </c>
      <c r="AE2072" s="508" t="s">
        <v>2961</v>
      </c>
      <c r="AF2072" s="508" t="s">
        <v>2961</v>
      </c>
      <c r="AG2072" s="508" t="s">
        <v>2961</v>
      </c>
      <c r="AH2072" s="508" t="s">
        <v>2961</v>
      </c>
      <c r="AI2072" s="508" t="s">
        <v>2961</v>
      </c>
      <c r="AJ2072" s="508" t="s">
        <v>2961</v>
      </c>
      <c r="AK2072" s="508" t="s">
        <v>2961</v>
      </c>
      <c r="AL2072" s="508" t="s">
        <v>2961</v>
      </c>
      <c r="AM2072" s="508" t="s">
        <v>2961</v>
      </c>
      <c r="AN2072" s="508" t="s">
        <v>2961</v>
      </c>
      <c r="AO2072" s="508" t="s">
        <v>2961</v>
      </c>
      <c r="AP2072" s="508" t="s">
        <v>2961</v>
      </c>
      <c r="AQ2072" s="508" t="s">
        <v>2961</v>
      </c>
      <c r="AR2072" s="508" t="s">
        <v>2961</v>
      </c>
      <c r="AS2072" s="508" t="s">
        <v>2961</v>
      </c>
      <c r="AT2072" s="508" t="s">
        <v>2961</v>
      </c>
      <c r="AU2072" s="508" t="s">
        <v>2961</v>
      </c>
      <c r="AV2072" s="508" t="s">
        <v>2961</v>
      </c>
      <c r="AW2072" s="508" t="s">
        <v>2961</v>
      </c>
      <c r="AX2072" s="508" t="s">
        <v>2961</v>
      </c>
      <c r="AY2072" s="508" t="s">
        <v>2961</v>
      </c>
      <c r="AZ2072" s="508" t="s">
        <v>2961</v>
      </c>
      <c r="BA2072" s="508" t="s">
        <v>2961</v>
      </c>
    </row>
    <row r="2073" spans="2:53" s="365" customFormat="1" ht="13.2" hidden="1" outlineLevel="1" x14ac:dyDescent="0.25">
      <c r="C2073" s="762" t="s">
        <v>1371</v>
      </c>
      <c r="E2073" s="650" t="s">
        <v>4988</v>
      </c>
      <c r="F2073" s="649" t="s">
        <v>4995</v>
      </c>
      <c r="G2073" s="508" t="s">
        <v>2961</v>
      </c>
      <c r="H2073" s="508" t="s">
        <v>2961</v>
      </c>
      <c r="I2073" s="508" t="s">
        <v>2961</v>
      </c>
      <c r="J2073" s="508" t="s">
        <v>2961</v>
      </c>
      <c r="K2073" s="508" t="s">
        <v>2961</v>
      </c>
      <c r="L2073" s="508" t="s">
        <v>2961</v>
      </c>
      <c r="M2073" s="508" t="s">
        <v>2961</v>
      </c>
      <c r="N2073" s="508" t="s">
        <v>2961</v>
      </c>
      <c r="O2073" s="508" t="s">
        <v>2961</v>
      </c>
      <c r="P2073" s="508" t="s">
        <v>2961</v>
      </c>
      <c r="Q2073" s="508" t="s">
        <v>2961</v>
      </c>
      <c r="R2073" s="508" t="s">
        <v>2961</v>
      </c>
      <c r="S2073" s="508" t="s">
        <v>2961</v>
      </c>
      <c r="T2073" s="508" t="s">
        <v>2961</v>
      </c>
      <c r="U2073" s="508" t="s">
        <v>2961</v>
      </c>
      <c r="V2073" s="508" t="s">
        <v>2961</v>
      </c>
      <c r="W2073" s="508" t="s">
        <v>2961</v>
      </c>
      <c r="X2073" s="508" t="s">
        <v>2961</v>
      </c>
      <c r="Y2073" s="508" t="s">
        <v>2961</v>
      </c>
      <c r="Z2073" s="508" t="s">
        <v>2961</v>
      </c>
      <c r="AA2073" s="508" t="s">
        <v>2961</v>
      </c>
      <c r="AB2073" s="508" t="s">
        <v>2961</v>
      </c>
      <c r="AC2073" s="508" t="s">
        <v>2961</v>
      </c>
      <c r="AD2073" s="508" t="s">
        <v>2961</v>
      </c>
      <c r="AE2073" s="508" t="s">
        <v>2961</v>
      </c>
      <c r="AF2073" s="508" t="s">
        <v>2961</v>
      </c>
      <c r="AG2073" s="508" t="s">
        <v>2961</v>
      </c>
      <c r="AH2073" s="508" t="s">
        <v>2961</v>
      </c>
      <c r="AI2073" s="508" t="s">
        <v>2961</v>
      </c>
      <c r="AJ2073" s="508" t="s">
        <v>2961</v>
      </c>
      <c r="AK2073" s="508" t="s">
        <v>2961</v>
      </c>
      <c r="AL2073" s="508" t="s">
        <v>2961</v>
      </c>
      <c r="AM2073" s="508" t="s">
        <v>2961</v>
      </c>
      <c r="AN2073" s="508" t="s">
        <v>2961</v>
      </c>
      <c r="AO2073" s="508" t="s">
        <v>2961</v>
      </c>
      <c r="AP2073" s="508" t="s">
        <v>2961</v>
      </c>
      <c r="AQ2073" s="508" t="s">
        <v>2961</v>
      </c>
      <c r="AR2073" s="508" t="s">
        <v>2961</v>
      </c>
      <c r="AS2073" s="508" t="s">
        <v>2961</v>
      </c>
      <c r="AT2073" s="508" t="s">
        <v>2961</v>
      </c>
      <c r="AU2073" s="508" t="s">
        <v>2961</v>
      </c>
      <c r="AV2073" s="508" t="s">
        <v>2961</v>
      </c>
      <c r="AW2073" s="508" t="s">
        <v>2961</v>
      </c>
      <c r="AX2073" s="508" t="s">
        <v>2961</v>
      </c>
      <c r="AY2073" s="508" t="s">
        <v>2961</v>
      </c>
      <c r="AZ2073" s="508" t="s">
        <v>2961</v>
      </c>
      <c r="BA2073" s="508" t="s">
        <v>2961</v>
      </c>
    </row>
    <row r="2074" spans="2:53" s="365" customFormat="1" ht="13.2" hidden="1" outlineLevel="1" x14ac:dyDescent="0.25">
      <c r="C2074" s="764" t="s">
        <v>1372</v>
      </c>
      <c r="E2074" s="654" t="s">
        <v>4989</v>
      </c>
      <c r="F2074" s="654" t="s">
        <v>4995</v>
      </c>
      <c r="G2074" s="508" t="s">
        <v>2961</v>
      </c>
      <c r="H2074" s="508" t="s">
        <v>2961</v>
      </c>
      <c r="I2074" s="508" t="s">
        <v>2961</v>
      </c>
      <c r="J2074" s="508" t="s">
        <v>2961</v>
      </c>
      <c r="K2074" s="508" t="s">
        <v>2961</v>
      </c>
      <c r="L2074" s="508" t="s">
        <v>2961</v>
      </c>
      <c r="M2074" s="508" t="s">
        <v>2961</v>
      </c>
      <c r="N2074" s="508" t="s">
        <v>2961</v>
      </c>
      <c r="O2074" s="508" t="s">
        <v>2961</v>
      </c>
      <c r="P2074" s="508" t="s">
        <v>2961</v>
      </c>
      <c r="Q2074" s="508" t="s">
        <v>2961</v>
      </c>
      <c r="R2074" s="508" t="s">
        <v>2961</v>
      </c>
      <c r="S2074" s="508" t="s">
        <v>2961</v>
      </c>
      <c r="T2074" s="508" t="s">
        <v>2961</v>
      </c>
      <c r="U2074" s="508" t="s">
        <v>2961</v>
      </c>
      <c r="V2074" s="508" t="s">
        <v>2961</v>
      </c>
      <c r="W2074" s="508" t="s">
        <v>2961</v>
      </c>
      <c r="X2074" s="508" t="s">
        <v>2961</v>
      </c>
      <c r="Y2074" s="508" t="s">
        <v>2961</v>
      </c>
      <c r="Z2074" s="508" t="s">
        <v>2961</v>
      </c>
      <c r="AA2074" s="508" t="s">
        <v>2961</v>
      </c>
      <c r="AB2074" s="508" t="s">
        <v>2961</v>
      </c>
      <c r="AC2074" s="508" t="s">
        <v>2961</v>
      </c>
      <c r="AD2074" s="508" t="s">
        <v>2961</v>
      </c>
      <c r="AE2074" s="508" t="s">
        <v>2961</v>
      </c>
      <c r="AF2074" s="508" t="s">
        <v>2961</v>
      </c>
      <c r="AG2074" s="508" t="s">
        <v>2961</v>
      </c>
      <c r="AH2074" s="508" t="s">
        <v>2961</v>
      </c>
      <c r="AI2074" s="508" t="s">
        <v>2961</v>
      </c>
      <c r="AJ2074" s="508" t="s">
        <v>2961</v>
      </c>
      <c r="AK2074" s="508" t="s">
        <v>2961</v>
      </c>
      <c r="AL2074" s="508" t="s">
        <v>2961</v>
      </c>
      <c r="AM2074" s="508" t="s">
        <v>2961</v>
      </c>
      <c r="AN2074" s="508" t="s">
        <v>2961</v>
      </c>
      <c r="AO2074" s="508" t="s">
        <v>2961</v>
      </c>
      <c r="AP2074" s="508" t="s">
        <v>2961</v>
      </c>
      <c r="AQ2074" s="508" t="s">
        <v>2961</v>
      </c>
      <c r="AR2074" s="508" t="s">
        <v>2961</v>
      </c>
      <c r="AS2074" s="508" t="s">
        <v>2961</v>
      </c>
      <c r="AT2074" s="508" t="s">
        <v>2961</v>
      </c>
      <c r="AU2074" s="508" t="s">
        <v>2961</v>
      </c>
      <c r="AV2074" s="508" t="s">
        <v>2961</v>
      </c>
      <c r="AW2074" s="508" t="s">
        <v>2961</v>
      </c>
      <c r="AX2074" s="508" t="s">
        <v>2961</v>
      </c>
      <c r="AY2074" s="508" t="s">
        <v>2961</v>
      </c>
      <c r="AZ2074" s="508" t="s">
        <v>2961</v>
      </c>
      <c r="BA2074" s="508" t="s">
        <v>2961</v>
      </c>
    </row>
    <row r="2075" spans="2:53" s="365" customFormat="1" ht="13.2" hidden="1" outlineLevel="1" x14ac:dyDescent="0.25">
      <c r="C2075" s="764" t="s">
        <v>1384</v>
      </c>
      <c r="E2075" s="650" t="s">
        <v>4996</v>
      </c>
      <c r="F2075" s="649" t="s">
        <v>4995</v>
      </c>
      <c r="G2075" s="508" t="s">
        <v>2961</v>
      </c>
      <c r="H2075" s="508" t="s">
        <v>2961</v>
      </c>
      <c r="I2075" s="508" t="s">
        <v>2961</v>
      </c>
      <c r="J2075" s="508" t="s">
        <v>2961</v>
      </c>
      <c r="K2075" s="508" t="s">
        <v>2961</v>
      </c>
      <c r="L2075" s="508" t="s">
        <v>2961</v>
      </c>
      <c r="M2075" s="508" t="s">
        <v>2961</v>
      </c>
      <c r="N2075" s="508" t="s">
        <v>2961</v>
      </c>
      <c r="O2075" s="508" t="s">
        <v>2961</v>
      </c>
      <c r="P2075" s="508" t="s">
        <v>2961</v>
      </c>
      <c r="Q2075" s="508" t="s">
        <v>2961</v>
      </c>
      <c r="R2075" s="508" t="s">
        <v>2961</v>
      </c>
      <c r="S2075" s="508" t="s">
        <v>2961</v>
      </c>
      <c r="T2075" s="508" t="s">
        <v>2961</v>
      </c>
      <c r="U2075" s="508" t="s">
        <v>2961</v>
      </c>
      <c r="V2075" s="508" t="s">
        <v>2961</v>
      </c>
      <c r="W2075" s="508" t="s">
        <v>2961</v>
      </c>
      <c r="X2075" s="508" t="s">
        <v>2961</v>
      </c>
      <c r="Y2075" s="508" t="s">
        <v>2961</v>
      </c>
      <c r="Z2075" s="508" t="s">
        <v>2961</v>
      </c>
      <c r="AA2075" s="508" t="s">
        <v>2961</v>
      </c>
      <c r="AB2075" s="508" t="s">
        <v>2961</v>
      </c>
      <c r="AC2075" s="508" t="s">
        <v>2961</v>
      </c>
      <c r="AD2075" s="508" t="s">
        <v>2961</v>
      </c>
      <c r="AE2075" s="508" t="s">
        <v>2961</v>
      </c>
      <c r="AF2075" s="508" t="s">
        <v>2961</v>
      </c>
      <c r="AG2075" s="508" t="s">
        <v>2961</v>
      </c>
      <c r="AH2075" s="508" t="s">
        <v>2961</v>
      </c>
      <c r="AI2075" s="508" t="s">
        <v>2961</v>
      </c>
      <c r="AJ2075" s="508" t="s">
        <v>2961</v>
      </c>
      <c r="AK2075" s="508" t="s">
        <v>2961</v>
      </c>
      <c r="AL2075" s="508" t="s">
        <v>2961</v>
      </c>
      <c r="AM2075" s="508" t="s">
        <v>2961</v>
      </c>
      <c r="AN2075" s="508" t="s">
        <v>2961</v>
      </c>
      <c r="AO2075" s="508" t="s">
        <v>2961</v>
      </c>
      <c r="AP2075" s="508" t="s">
        <v>2961</v>
      </c>
      <c r="AQ2075" s="508" t="s">
        <v>2961</v>
      </c>
      <c r="AR2075" s="508" t="s">
        <v>2961</v>
      </c>
      <c r="AS2075" s="508" t="s">
        <v>2961</v>
      </c>
      <c r="AT2075" s="508" t="s">
        <v>2961</v>
      </c>
      <c r="AU2075" s="508" t="s">
        <v>2961</v>
      </c>
      <c r="AV2075" s="508" t="s">
        <v>2961</v>
      </c>
      <c r="AW2075" s="508" t="s">
        <v>2961</v>
      </c>
      <c r="AX2075" s="508" t="s">
        <v>2961</v>
      </c>
      <c r="AY2075" s="508" t="s">
        <v>2961</v>
      </c>
      <c r="AZ2075" s="508" t="s">
        <v>2961</v>
      </c>
      <c r="BA2075" s="508" t="s">
        <v>2961</v>
      </c>
    </row>
    <row r="2076" spans="2:53" s="365" customFormat="1" ht="13.2" hidden="1" outlineLevel="1" x14ac:dyDescent="0.25">
      <c r="C2076" s="764" t="s">
        <v>1385</v>
      </c>
      <c r="E2076" s="650" t="s">
        <v>4997</v>
      </c>
      <c r="F2076" s="649" t="s">
        <v>4995</v>
      </c>
      <c r="G2076" s="508" t="s">
        <v>2961</v>
      </c>
      <c r="H2076" s="508" t="s">
        <v>2961</v>
      </c>
      <c r="I2076" s="508" t="s">
        <v>2961</v>
      </c>
      <c r="J2076" s="508" t="s">
        <v>2961</v>
      </c>
      <c r="K2076" s="508" t="s">
        <v>2961</v>
      </c>
      <c r="L2076" s="508" t="s">
        <v>2961</v>
      </c>
      <c r="M2076" s="508" t="s">
        <v>2961</v>
      </c>
      <c r="N2076" s="508" t="s">
        <v>2961</v>
      </c>
      <c r="O2076" s="508" t="s">
        <v>2961</v>
      </c>
      <c r="P2076" s="508" t="s">
        <v>2961</v>
      </c>
      <c r="Q2076" s="508" t="s">
        <v>2961</v>
      </c>
      <c r="R2076" s="508" t="s">
        <v>2961</v>
      </c>
      <c r="S2076" s="508" t="s">
        <v>2961</v>
      </c>
      <c r="T2076" s="508" t="s">
        <v>2961</v>
      </c>
      <c r="U2076" s="508" t="s">
        <v>2961</v>
      </c>
      <c r="V2076" s="508" t="s">
        <v>2961</v>
      </c>
      <c r="W2076" s="508" t="s">
        <v>2961</v>
      </c>
      <c r="X2076" s="508" t="s">
        <v>2961</v>
      </c>
      <c r="Y2076" s="508" t="s">
        <v>2961</v>
      </c>
      <c r="Z2076" s="508" t="s">
        <v>2961</v>
      </c>
      <c r="AA2076" s="508" t="s">
        <v>2961</v>
      </c>
      <c r="AB2076" s="508" t="s">
        <v>2961</v>
      </c>
      <c r="AC2076" s="508" t="s">
        <v>2961</v>
      </c>
      <c r="AD2076" s="508" t="s">
        <v>2961</v>
      </c>
      <c r="AE2076" s="508" t="s">
        <v>2961</v>
      </c>
      <c r="AF2076" s="508" t="s">
        <v>2961</v>
      </c>
      <c r="AG2076" s="508" t="s">
        <v>2961</v>
      </c>
      <c r="AH2076" s="508" t="s">
        <v>2961</v>
      </c>
      <c r="AI2076" s="508" t="s">
        <v>2961</v>
      </c>
      <c r="AJ2076" s="508" t="s">
        <v>2961</v>
      </c>
      <c r="AK2076" s="508" t="s">
        <v>2961</v>
      </c>
      <c r="AL2076" s="508" t="s">
        <v>2961</v>
      </c>
      <c r="AM2076" s="508" t="s">
        <v>2961</v>
      </c>
      <c r="AN2076" s="508" t="s">
        <v>2961</v>
      </c>
      <c r="AO2076" s="508" t="s">
        <v>2961</v>
      </c>
      <c r="AP2076" s="508" t="s">
        <v>2961</v>
      </c>
      <c r="AQ2076" s="508" t="s">
        <v>2961</v>
      </c>
      <c r="AR2076" s="508" t="s">
        <v>2961</v>
      </c>
      <c r="AS2076" s="508" t="s">
        <v>2961</v>
      </c>
      <c r="AT2076" s="508" t="s">
        <v>2961</v>
      </c>
      <c r="AU2076" s="508" t="s">
        <v>2961</v>
      </c>
      <c r="AV2076" s="508" t="s">
        <v>2961</v>
      </c>
      <c r="AW2076" s="508" t="s">
        <v>2961</v>
      </c>
      <c r="AX2076" s="508" t="s">
        <v>2961</v>
      </c>
      <c r="AY2076" s="508" t="s">
        <v>2961</v>
      </c>
      <c r="AZ2076" s="508" t="s">
        <v>2961</v>
      </c>
      <c r="BA2076" s="508" t="s">
        <v>2961</v>
      </c>
    </row>
    <row r="2077" spans="2:53" s="365" customFormat="1" ht="13.2" collapsed="1" x14ac:dyDescent="0.25">
      <c r="E2077" s="763"/>
    </row>
    <row r="2078" spans="2:53" s="365" customFormat="1" ht="13.2" x14ac:dyDescent="0.25">
      <c r="C2078" s="762"/>
      <c r="E2078" s="763"/>
    </row>
    <row r="2079" spans="2:53" s="365" customFormat="1" x14ac:dyDescent="0.25">
      <c r="B2079" s="366" t="s">
        <v>3086</v>
      </c>
      <c r="C2079" s="767"/>
      <c r="E2079" s="656"/>
      <c r="F2079" s="656"/>
      <c r="G2079" s="656" t="s">
        <v>233</v>
      </c>
      <c r="H2079" s="656" t="s">
        <v>234</v>
      </c>
      <c r="I2079" s="656" t="s">
        <v>235</v>
      </c>
      <c r="J2079" s="656" t="s">
        <v>236</v>
      </c>
      <c r="K2079" s="656" t="s">
        <v>237</v>
      </c>
      <c r="L2079" s="656" t="s">
        <v>238</v>
      </c>
      <c r="M2079" s="656" t="s">
        <v>239</v>
      </c>
      <c r="N2079" s="656" t="s">
        <v>240</v>
      </c>
      <c r="O2079" s="656" t="s">
        <v>241</v>
      </c>
      <c r="P2079" s="656" t="s">
        <v>242</v>
      </c>
      <c r="Q2079" s="656" t="s">
        <v>243</v>
      </c>
      <c r="R2079" s="656" t="s">
        <v>244</v>
      </c>
      <c r="S2079" s="656" t="s">
        <v>245</v>
      </c>
      <c r="T2079" s="656" t="s">
        <v>246</v>
      </c>
      <c r="U2079" s="656" t="s">
        <v>247</v>
      </c>
      <c r="V2079" s="656" t="s">
        <v>248</v>
      </c>
      <c r="W2079" s="656" t="s">
        <v>249</v>
      </c>
      <c r="X2079" s="656" t="s">
        <v>250</v>
      </c>
      <c r="Y2079" s="656" t="s">
        <v>251</v>
      </c>
      <c r="Z2079" s="656" t="s">
        <v>252</v>
      </c>
      <c r="AA2079" s="656" t="s">
        <v>253</v>
      </c>
      <c r="AB2079" s="656" t="s">
        <v>254</v>
      </c>
      <c r="AC2079" s="656" t="s">
        <v>255</v>
      </c>
      <c r="AD2079" s="656" t="s">
        <v>256</v>
      </c>
      <c r="AE2079" s="656" t="s">
        <v>257</v>
      </c>
      <c r="AF2079" s="656" t="s">
        <v>258</v>
      </c>
      <c r="AG2079" s="656" t="s">
        <v>259</v>
      </c>
      <c r="AH2079" s="656" t="s">
        <v>260</v>
      </c>
      <c r="AI2079" s="656" t="s">
        <v>261</v>
      </c>
      <c r="AJ2079" s="656" t="s">
        <v>262</v>
      </c>
      <c r="AK2079" s="656" t="s">
        <v>263</v>
      </c>
      <c r="AL2079" s="656" t="s">
        <v>264</v>
      </c>
      <c r="AM2079" s="656" t="s">
        <v>265</v>
      </c>
      <c r="AN2079" s="656" t="s">
        <v>266</v>
      </c>
      <c r="AO2079" s="656" t="s">
        <v>267</v>
      </c>
      <c r="AP2079" s="656" t="s">
        <v>1356</v>
      </c>
      <c r="AQ2079" s="656" t="s">
        <v>1357</v>
      </c>
      <c r="AR2079" s="656" t="s">
        <v>1358</v>
      </c>
      <c r="AS2079" s="656" t="s">
        <v>1359</v>
      </c>
      <c r="AT2079" s="656" t="s">
        <v>1360</v>
      </c>
      <c r="AU2079" s="656" t="s">
        <v>1361</v>
      </c>
      <c r="AV2079" s="656" t="s">
        <v>1362</v>
      </c>
      <c r="AW2079" s="656" t="s">
        <v>1363</v>
      </c>
      <c r="AX2079" s="656" t="s">
        <v>1364</v>
      </c>
      <c r="AY2079" s="656" t="s">
        <v>1365</v>
      </c>
      <c r="AZ2079" s="656" t="s">
        <v>1366</v>
      </c>
      <c r="BA2079" s="656" t="s">
        <v>1367</v>
      </c>
    </row>
    <row r="2080" spans="2:53" s="365" customFormat="1" ht="15.6" hidden="1" outlineLevel="1" x14ac:dyDescent="0.3">
      <c r="C2080" s="765" t="s">
        <v>1386</v>
      </c>
      <c r="E2080" s="649"/>
      <c r="F2080" s="649"/>
      <c r="G2080" s="649"/>
      <c r="H2080" s="649"/>
      <c r="I2080" s="649"/>
      <c r="J2080" s="649"/>
      <c r="K2080" s="649"/>
      <c r="L2080" s="649"/>
      <c r="M2080" s="649"/>
      <c r="N2080" s="649"/>
      <c r="O2080" s="649"/>
      <c r="P2080" s="649"/>
      <c r="Q2080" s="649"/>
      <c r="R2080" s="649"/>
      <c r="S2080" s="649"/>
      <c r="T2080" s="649"/>
      <c r="U2080" s="649"/>
      <c r="V2080" s="649"/>
      <c r="W2080" s="649"/>
      <c r="X2080" s="649"/>
      <c r="Y2080" s="649"/>
      <c r="Z2080" s="649"/>
      <c r="AA2080" s="649"/>
      <c r="AB2080" s="649"/>
      <c r="AC2080" s="649"/>
      <c r="AD2080" s="649"/>
      <c r="AE2080" s="649"/>
      <c r="AF2080" s="649"/>
      <c r="AG2080" s="649"/>
      <c r="AH2080" s="649"/>
      <c r="AI2080" s="649"/>
      <c r="AJ2080" s="649"/>
      <c r="AK2080" s="649"/>
      <c r="AL2080" s="649"/>
      <c r="AM2080" s="649"/>
      <c r="AN2080" s="649"/>
      <c r="AO2080" s="649"/>
      <c r="AP2080" s="649"/>
      <c r="AQ2080" s="649"/>
      <c r="AR2080" s="649"/>
      <c r="AS2080" s="649"/>
      <c r="AT2080" s="649"/>
      <c r="AU2080" s="649"/>
      <c r="AV2080" s="649"/>
      <c r="AW2080" s="649"/>
      <c r="AX2080" s="649"/>
      <c r="AY2080" s="649"/>
      <c r="AZ2080" s="649"/>
      <c r="BA2080" s="649"/>
    </row>
    <row r="2081" spans="2:53" s="365" customFormat="1" ht="13.2" hidden="1" outlineLevel="1" x14ac:dyDescent="0.25">
      <c r="C2081" s="762" t="s">
        <v>1369</v>
      </c>
      <c r="E2081" s="649" t="s">
        <v>4984</v>
      </c>
      <c r="F2081" s="649" t="s">
        <v>4998</v>
      </c>
      <c r="G2081" s="508" t="s">
        <v>2961</v>
      </c>
      <c r="H2081" s="508" t="s">
        <v>2961</v>
      </c>
      <c r="I2081" s="508" t="s">
        <v>2961</v>
      </c>
      <c r="J2081" s="508" t="s">
        <v>2961</v>
      </c>
      <c r="K2081" s="508" t="s">
        <v>2961</v>
      </c>
      <c r="L2081" s="508" t="s">
        <v>2961</v>
      </c>
      <c r="M2081" s="508" t="s">
        <v>2961</v>
      </c>
      <c r="N2081" s="508" t="s">
        <v>2961</v>
      </c>
      <c r="O2081" s="508" t="s">
        <v>2961</v>
      </c>
      <c r="P2081" s="508" t="s">
        <v>2961</v>
      </c>
      <c r="Q2081" s="508" t="s">
        <v>2961</v>
      </c>
      <c r="R2081" s="508" t="s">
        <v>2961</v>
      </c>
      <c r="S2081" s="508" t="s">
        <v>2961</v>
      </c>
      <c r="T2081" s="508" t="s">
        <v>2961</v>
      </c>
      <c r="U2081" s="508" t="s">
        <v>2961</v>
      </c>
      <c r="V2081" s="508" t="s">
        <v>2961</v>
      </c>
      <c r="W2081" s="508" t="s">
        <v>2961</v>
      </c>
      <c r="X2081" s="508" t="s">
        <v>2961</v>
      </c>
      <c r="Y2081" s="508" t="s">
        <v>2961</v>
      </c>
      <c r="Z2081" s="508" t="s">
        <v>2961</v>
      </c>
      <c r="AA2081" s="508" t="s">
        <v>2961</v>
      </c>
      <c r="AB2081" s="508" t="s">
        <v>2961</v>
      </c>
      <c r="AC2081" s="508" t="s">
        <v>2961</v>
      </c>
      <c r="AD2081" s="508" t="s">
        <v>2961</v>
      </c>
      <c r="AE2081" s="508" t="s">
        <v>2961</v>
      </c>
      <c r="AF2081" s="508" t="s">
        <v>2961</v>
      </c>
      <c r="AG2081" s="508" t="s">
        <v>2961</v>
      </c>
      <c r="AH2081" s="508" t="s">
        <v>2961</v>
      </c>
      <c r="AI2081" s="508" t="s">
        <v>2961</v>
      </c>
      <c r="AJ2081" s="508" t="s">
        <v>2961</v>
      </c>
      <c r="AK2081" s="508" t="s">
        <v>2961</v>
      </c>
      <c r="AL2081" s="508" t="s">
        <v>2961</v>
      </c>
      <c r="AM2081" s="508" t="s">
        <v>2961</v>
      </c>
      <c r="AN2081" s="508" t="s">
        <v>2961</v>
      </c>
      <c r="AO2081" s="508" t="s">
        <v>2961</v>
      </c>
      <c r="AP2081" s="508" t="s">
        <v>2961</v>
      </c>
      <c r="AQ2081" s="508" t="s">
        <v>2961</v>
      </c>
      <c r="AR2081" s="508" t="s">
        <v>2961</v>
      </c>
      <c r="AS2081" s="508" t="s">
        <v>2961</v>
      </c>
      <c r="AT2081" s="508" t="s">
        <v>2961</v>
      </c>
      <c r="AU2081" s="508" t="s">
        <v>2961</v>
      </c>
      <c r="AV2081" s="508" t="s">
        <v>2961</v>
      </c>
      <c r="AW2081" s="508" t="s">
        <v>2961</v>
      </c>
      <c r="AX2081" s="508" t="s">
        <v>2961</v>
      </c>
      <c r="AY2081" s="508" t="s">
        <v>2961</v>
      </c>
      <c r="AZ2081" s="508" t="s">
        <v>2961</v>
      </c>
      <c r="BA2081" s="508" t="s">
        <v>2961</v>
      </c>
    </row>
    <row r="2082" spans="2:53" s="365" customFormat="1" ht="13.2" hidden="1" outlineLevel="1" x14ac:dyDescent="0.25">
      <c r="C2082" s="762" t="s">
        <v>155</v>
      </c>
      <c r="E2082" s="649" t="s">
        <v>4986</v>
      </c>
      <c r="F2082" s="649" t="s">
        <v>4998</v>
      </c>
      <c r="G2082" s="508" t="s">
        <v>2961</v>
      </c>
      <c r="H2082" s="508" t="s">
        <v>2961</v>
      </c>
      <c r="I2082" s="508" t="s">
        <v>2961</v>
      </c>
      <c r="J2082" s="508" t="s">
        <v>2961</v>
      </c>
      <c r="K2082" s="508" t="s">
        <v>2961</v>
      </c>
      <c r="L2082" s="508" t="s">
        <v>2961</v>
      </c>
      <c r="M2082" s="508" t="s">
        <v>2961</v>
      </c>
      <c r="N2082" s="508" t="s">
        <v>2961</v>
      </c>
      <c r="O2082" s="508" t="s">
        <v>2961</v>
      </c>
      <c r="P2082" s="508" t="s">
        <v>2961</v>
      </c>
      <c r="Q2082" s="508" t="s">
        <v>2961</v>
      </c>
      <c r="R2082" s="508" t="s">
        <v>2961</v>
      </c>
      <c r="S2082" s="508" t="s">
        <v>2961</v>
      </c>
      <c r="T2082" s="508" t="s">
        <v>2961</v>
      </c>
      <c r="U2082" s="508" t="s">
        <v>2961</v>
      </c>
      <c r="V2082" s="508" t="s">
        <v>2961</v>
      </c>
      <c r="W2082" s="508" t="s">
        <v>2961</v>
      </c>
      <c r="X2082" s="508" t="s">
        <v>2961</v>
      </c>
      <c r="Y2082" s="508" t="s">
        <v>2961</v>
      </c>
      <c r="Z2082" s="508" t="s">
        <v>2961</v>
      </c>
      <c r="AA2082" s="508" t="s">
        <v>2961</v>
      </c>
      <c r="AB2082" s="508" t="s">
        <v>2961</v>
      </c>
      <c r="AC2082" s="508" t="s">
        <v>2961</v>
      </c>
      <c r="AD2082" s="508" t="s">
        <v>2961</v>
      </c>
      <c r="AE2082" s="508" t="s">
        <v>2961</v>
      </c>
      <c r="AF2082" s="508" t="s">
        <v>2961</v>
      </c>
      <c r="AG2082" s="508" t="s">
        <v>2961</v>
      </c>
      <c r="AH2082" s="508" t="s">
        <v>2961</v>
      </c>
      <c r="AI2082" s="508" t="s">
        <v>2961</v>
      </c>
      <c r="AJ2082" s="508" t="s">
        <v>2961</v>
      </c>
      <c r="AK2082" s="508" t="s">
        <v>2961</v>
      </c>
      <c r="AL2082" s="508" t="s">
        <v>2961</v>
      </c>
      <c r="AM2082" s="508" t="s">
        <v>2961</v>
      </c>
      <c r="AN2082" s="508" t="s">
        <v>2961</v>
      </c>
      <c r="AO2082" s="508" t="s">
        <v>2961</v>
      </c>
      <c r="AP2082" s="508" t="s">
        <v>2961</v>
      </c>
      <c r="AQ2082" s="508" t="s">
        <v>2961</v>
      </c>
      <c r="AR2082" s="508" t="s">
        <v>2961</v>
      </c>
      <c r="AS2082" s="508" t="s">
        <v>2961</v>
      </c>
      <c r="AT2082" s="508" t="s">
        <v>2961</v>
      </c>
      <c r="AU2082" s="508" t="s">
        <v>2961</v>
      </c>
      <c r="AV2082" s="508" t="s">
        <v>2961</v>
      </c>
      <c r="AW2082" s="508" t="s">
        <v>2961</v>
      </c>
      <c r="AX2082" s="508" t="s">
        <v>2961</v>
      </c>
      <c r="AY2082" s="508" t="s">
        <v>2961</v>
      </c>
      <c r="AZ2082" s="508" t="s">
        <v>2961</v>
      </c>
      <c r="BA2082" s="508" t="s">
        <v>2961</v>
      </c>
    </row>
    <row r="2083" spans="2:53" s="365" customFormat="1" ht="13.2" hidden="1" outlineLevel="1" x14ac:dyDescent="0.25">
      <c r="C2083" s="762" t="s">
        <v>1370</v>
      </c>
      <c r="E2083" s="649" t="s">
        <v>4987</v>
      </c>
      <c r="F2083" s="649" t="s">
        <v>4998</v>
      </c>
      <c r="G2083" s="508" t="s">
        <v>2961</v>
      </c>
      <c r="H2083" s="508" t="s">
        <v>2961</v>
      </c>
      <c r="I2083" s="508" t="s">
        <v>2961</v>
      </c>
      <c r="J2083" s="508" t="s">
        <v>2961</v>
      </c>
      <c r="K2083" s="508" t="s">
        <v>2961</v>
      </c>
      <c r="L2083" s="508" t="s">
        <v>2961</v>
      </c>
      <c r="M2083" s="508" t="s">
        <v>2961</v>
      </c>
      <c r="N2083" s="508" t="s">
        <v>2961</v>
      </c>
      <c r="O2083" s="508" t="s">
        <v>2961</v>
      </c>
      <c r="P2083" s="508" t="s">
        <v>2961</v>
      </c>
      <c r="Q2083" s="508" t="s">
        <v>2961</v>
      </c>
      <c r="R2083" s="508" t="s">
        <v>2961</v>
      </c>
      <c r="S2083" s="508" t="s">
        <v>2961</v>
      </c>
      <c r="T2083" s="508" t="s">
        <v>2961</v>
      </c>
      <c r="U2083" s="508" t="s">
        <v>2961</v>
      </c>
      <c r="V2083" s="508" t="s">
        <v>2961</v>
      </c>
      <c r="W2083" s="508" t="s">
        <v>2961</v>
      </c>
      <c r="X2083" s="508" t="s">
        <v>2961</v>
      </c>
      <c r="Y2083" s="508" t="s">
        <v>2961</v>
      </c>
      <c r="Z2083" s="508" t="s">
        <v>2961</v>
      </c>
      <c r="AA2083" s="508" t="s">
        <v>2961</v>
      </c>
      <c r="AB2083" s="508" t="s">
        <v>2961</v>
      </c>
      <c r="AC2083" s="508" t="s">
        <v>2961</v>
      </c>
      <c r="AD2083" s="508" t="s">
        <v>2961</v>
      </c>
      <c r="AE2083" s="508" t="s">
        <v>2961</v>
      </c>
      <c r="AF2083" s="508" t="s">
        <v>2961</v>
      </c>
      <c r="AG2083" s="508" t="s">
        <v>2961</v>
      </c>
      <c r="AH2083" s="508" t="s">
        <v>2961</v>
      </c>
      <c r="AI2083" s="508" t="s">
        <v>2961</v>
      </c>
      <c r="AJ2083" s="508" t="s">
        <v>2961</v>
      </c>
      <c r="AK2083" s="508" t="s">
        <v>2961</v>
      </c>
      <c r="AL2083" s="508" t="s">
        <v>2961</v>
      </c>
      <c r="AM2083" s="508" t="s">
        <v>2961</v>
      </c>
      <c r="AN2083" s="508" t="s">
        <v>2961</v>
      </c>
      <c r="AO2083" s="508" t="s">
        <v>2961</v>
      </c>
      <c r="AP2083" s="508" t="s">
        <v>2961</v>
      </c>
      <c r="AQ2083" s="508" t="s">
        <v>2961</v>
      </c>
      <c r="AR2083" s="508" t="s">
        <v>2961</v>
      </c>
      <c r="AS2083" s="508" t="s">
        <v>2961</v>
      </c>
      <c r="AT2083" s="508" t="s">
        <v>2961</v>
      </c>
      <c r="AU2083" s="508" t="s">
        <v>2961</v>
      </c>
      <c r="AV2083" s="508" t="s">
        <v>2961</v>
      </c>
      <c r="AW2083" s="508" t="s">
        <v>2961</v>
      </c>
      <c r="AX2083" s="508" t="s">
        <v>2961</v>
      </c>
      <c r="AY2083" s="508" t="s">
        <v>2961</v>
      </c>
      <c r="AZ2083" s="508" t="s">
        <v>2961</v>
      </c>
      <c r="BA2083" s="508" t="s">
        <v>2961</v>
      </c>
    </row>
    <row r="2084" spans="2:53" s="365" customFormat="1" ht="13.2" hidden="1" outlineLevel="1" x14ac:dyDescent="0.25">
      <c r="C2084" s="762" t="s">
        <v>1371</v>
      </c>
      <c r="E2084" s="649" t="s">
        <v>4988</v>
      </c>
      <c r="F2084" s="649" t="s">
        <v>4998</v>
      </c>
      <c r="G2084" s="508" t="s">
        <v>2961</v>
      </c>
      <c r="H2084" s="508" t="s">
        <v>2961</v>
      </c>
      <c r="I2084" s="508" t="s">
        <v>2961</v>
      </c>
      <c r="J2084" s="508" t="s">
        <v>2961</v>
      </c>
      <c r="K2084" s="508" t="s">
        <v>2961</v>
      </c>
      <c r="L2084" s="508" t="s">
        <v>2961</v>
      </c>
      <c r="M2084" s="508" t="s">
        <v>2961</v>
      </c>
      <c r="N2084" s="508" t="s">
        <v>2961</v>
      </c>
      <c r="O2084" s="508" t="s">
        <v>2961</v>
      </c>
      <c r="P2084" s="508" t="s">
        <v>2961</v>
      </c>
      <c r="Q2084" s="508" t="s">
        <v>2961</v>
      </c>
      <c r="R2084" s="508" t="s">
        <v>2961</v>
      </c>
      <c r="S2084" s="508" t="s">
        <v>2961</v>
      </c>
      <c r="T2084" s="508" t="s">
        <v>2961</v>
      </c>
      <c r="U2084" s="508" t="s">
        <v>2961</v>
      </c>
      <c r="V2084" s="508" t="s">
        <v>2961</v>
      </c>
      <c r="W2084" s="508" t="s">
        <v>2961</v>
      </c>
      <c r="X2084" s="508" t="s">
        <v>2961</v>
      </c>
      <c r="Y2084" s="508" t="s">
        <v>2961</v>
      </c>
      <c r="Z2084" s="508" t="s">
        <v>2961</v>
      </c>
      <c r="AA2084" s="508" t="s">
        <v>2961</v>
      </c>
      <c r="AB2084" s="508" t="s">
        <v>2961</v>
      </c>
      <c r="AC2084" s="508" t="s">
        <v>2961</v>
      </c>
      <c r="AD2084" s="508" t="s">
        <v>2961</v>
      </c>
      <c r="AE2084" s="508" t="s">
        <v>2961</v>
      </c>
      <c r="AF2084" s="508" t="s">
        <v>2961</v>
      </c>
      <c r="AG2084" s="508" t="s">
        <v>2961</v>
      </c>
      <c r="AH2084" s="508" t="s">
        <v>2961</v>
      </c>
      <c r="AI2084" s="508" t="s">
        <v>2961</v>
      </c>
      <c r="AJ2084" s="508" t="s">
        <v>2961</v>
      </c>
      <c r="AK2084" s="508" t="s">
        <v>2961</v>
      </c>
      <c r="AL2084" s="508" t="s">
        <v>2961</v>
      </c>
      <c r="AM2084" s="508" t="s">
        <v>2961</v>
      </c>
      <c r="AN2084" s="508" t="s">
        <v>2961</v>
      </c>
      <c r="AO2084" s="508" t="s">
        <v>2961</v>
      </c>
      <c r="AP2084" s="508" t="s">
        <v>2961</v>
      </c>
      <c r="AQ2084" s="508" t="s">
        <v>2961</v>
      </c>
      <c r="AR2084" s="508" t="s">
        <v>2961</v>
      </c>
      <c r="AS2084" s="508" t="s">
        <v>2961</v>
      </c>
      <c r="AT2084" s="508" t="s">
        <v>2961</v>
      </c>
      <c r="AU2084" s="508" t="s">
        <v>2961</v>
      </c>
      <c r="AV2084" s="508" t="s">
        <v>2961</v>
      </c>
      <c r="AW2084" s="508" t="s">
        <v>2961</v>
      </c>
      <c r="AX2084" s="508" t="s">
        <v>2961</v>
      </c>
      <c r="AY2084" s="508" t="s">
        <v>2961</v>
      </c>
      <c r="AZ2084" s="508" t="s">
        <v>2961</v>
      </c>
      <c r="BA2084" s="508" t="s">
        <v>2961</v>
      </c>
    </row>
    <row r="2085" spans="2:53" s="365" customFormat="1" ht="13.2" hidden="1" outlineLevel="1" x14ac:dyDescent="0.25">
      <c r="C2085" s="764" t="s">
        <v>1372</v>
      </c>
      <c r="E2085" s="654" t="s">
        <v>4989</v>
      </c>
      <c r="F2085" s="654" t="s">
        <v>4998</v>
      </c>
      <c r="G2085" s="508" t="s">
        <v>2961</v>
      </c>
      <c r="H2085" s="508" t="s">
        <v>2961</v>
      </c>
      <c r="I2085" s="508" t="s">
        <v>2961</v>
      </c>
      <c r="J2085" s="508" t="s">
        <v>2961</v>
      </c>
      <c r="K2085" s="508" t="s">
        <v>2961</v>
      </c>
      <c r="L2085" s="508" t="s">
        <v>2961</v>
      </c>
      <c r="M2085" s="508" t="s">
        <v>2961</v>
      </c>
      <c r="N2085" s="508" t="s">
        <v>2961</v>
      </c>
      <c r="O2085" s="508" t="s">
        <v>2961</v>
      </c>
      <c r="P2085" s="508" t="s">
        <v>2961</v>
      </c>
      <c r="Q2085" s="508" t="s">
        <v>2961</v>
      </c>
      <c r="R2085" s="508" t="s">
        <v>2961</v>
      </c>
      <c r="S2085" s="508" t="s">
        <v>2961</v>
      </c>
      <c r="T2085" s="508" t="s">
        <v>2961</v>
      </c>
      <c r="U2085" s="508" t="s">
        <v>2961</v>
      </c>
      <c r="V2085" s="508" t="s">
        <v>2961</v>
      </c>
      <c r="W2085" s="508" t="s">
        <v>2961</v>
      </c>
      <c r="X2085" s="508" t="s">
        <v>2961</v>
      </c>
      <c r="Y2085" s="508" t="s">
        <v>2961</v>
      </c>
      <c r="Z2085" s="508" t="s">
        <v>2961</v>
      </c>
      <c r="AA2085" s="508" t="s">
        <v>2961</v>
      </c>
      <c r="AB2085" s="508" t="s">
        <v>2961</v>
      </c>
      <c r="AC2085" s="508" t="s">
        <v>2961</v>
      </c>
      <c r="AD2085" s="508" t="s">
        <v>2961</v>
      </c>
      <c r="AE2085" s="508" t="s">
        <v>2961</v>
      </c>
      <c r="AF2085" s="508" t="s">
        <v>2961</v>
      </c>
      <c r="AG2085" s="508" t="s">
        <v>2961</v>
      </c>
      <c r="AH2085" s="508" t="s">
        <v>2961</v>
      </c>
      <c r="AI2085" s="508" t="s">
        <v>2961</v>
      </c>
      <c r="AJ2085" s="508" t="s">
        <v>2961</v>
      </c>
      <c r="AK2085" s="508" t="s">
        <v>2961</v>
      </c>
      <c r="AL2085" s="508" t="s">
        <v>2961</v>
      </c>
      <c r="AM2085" s="508" t="s">
        <v>2961</v>
      </c>
      <c r="AN2085" s="508" t="s">
        <v>2961</v>
      </c>
      <c r="AO2085" s="508" t="s">
        <v>2961</v>
      </c>
      <c r="AP2085" s="508" t="s">
        <v>2961</v>
      </c>
      <c r="AQ2085" s="508" t="s">
        <v>2961</v>
      </c>
      <c r="AR2085" s="508" t="s">
        <v>2961</v>
      </c>
      <c r="AS2085" s="508" t="s">
        <v>2961</v>
      </c>
      <c r="AT2085" s="508" t="s">
        <v>2961</v>
      </c>
      <c r="AU2085" s="508" t="s">
        <v>2961</v>
      </c>
      <c r="AV2085" s="508" t="s">
        <v>2961</v>
      </c>
      <c r="AW2085" s="508" t="s">
        <v>2961</v>
      </c>
      <c r="AX2085" s="508" t="s">
        <v>2961</v>
      </c>
      <c r="AY2085" s="508" t="s">
        <v>2961</v>
      </c>
      <c r="AZ2085" s="508" t="s">
        <v>2961</v>
      </c>
      <c r="BA2085" s="508" t="s">
        <v>2961</v>
      </c>
    </row>
    <row r="2086" spans="2:53" s="365" customFormat="1" ht="13.2" collapsed="1" x14ac:dyDescent="0.25"/>
    <row r="2087" spans="2:53" s="365" customFormat="1" ht="13.2" x14ac:dyDescent="0.25">
      <c r="C2087" s="768"/>
    </row>
    <row r="2088" spans="2:53" ht="14.4" x14ac:dyDescent="0.3">
      <c r="B2088" s="645" t="s">
        <v>3089</v>
      </c>
      <c r="C2088" s="769" t="s">
        <v>1388</v>
      </c>
      <c r="D2088" s="365"/>
      <c r="E2088" s="648"/>
      <c r="F2088" s="648"/>
      <c r="G2088" s="509" t="s">
        <v>233</v>
      </c>
      <c r="H2088" s="509" t="s">
        <v>234</v>
      </c>
      <c r="I2088" s="509" t="s">
        <v>235</v>
      </c>
      <c r="J2088" s="509" t="s">
        <v>236</v>
      </c>
      <c r="K2088" s="509" t="s">
        <v>237</v>
      </c>
      <c r="L2088" s="509" t="s">
        <v>238</v>
      </c>
      <c r="M2088" s="509" t="s">
        <v>239</v>
      </c>
      <c r="N2088" s="509" t="s">
        <v>240</v>
      </c>
      <c r="O2088" s="509" t="s">
        <v>241</v>
      </c>
      <c r="P2088" s="509" t="s">
        <v>242</v>
      </c>
      <c r="Q2088" s="509" t="s">
        <v>243</v>
      </c>
      <c r="R2088" s="509" t="s">
        <v>244</v>
      </c>
      <c r="S2088" s="509" t="s">
        <v>245</v>
      </c>
      <c r="T2088" s="509" t="s">
        <v>246</v>
      </c>
      <c r="U2088" s="509" t="s">
        <v>247</v>
      </c>
      <c r="V2088" s="509" t="s">
        <v>248</v>
      </c>
      <c r="W2088" s="509" t="s">
        <v>249</v>
      </c>
      <c r="X2088" s="509" t="s">
        <v>250</v>
      </c>
      <c r="Y2088" s="509" t="s">
        <v>251</v>
      </c>
      <c r="Z2088" s="509" t="s">
        <v>252</v>
      </c>
      <c r="AA2088" s="509" t="s">
        <v>253</v>
      </c>
      <c r="AB2088" s="509" t="s">
        <v>254</v>
      </c>
      <c r="AC2088" s="509" t="s">
        <v>255</v>
      </c>
      <c r="AD2088" s="509" t="s">
        <v>256</v>
      </c>
      <c r="AE2088" s="509" t="s">
        <v>257</v>
      </c>
      <c r="AF2088" s="509" t="s">
        <v>258</v>
      </c>
      <c r="AG2088" s="509" t="s">
        <v>259</v>
      </c>
      <c r="AH2088" s="509" t="s">
        <v>260</v>
      </c>
      <c r="AI2088" s="509" t="s">
        <v>261</v>
      </c>
      <c r="AJ2088" s="509" t="s">
        <v>262</v>
      </c>
      <c r="AK2088" s="509" t="s">
        <v>263</v>
      </c>
      <c r="AL2088" s="509" t="s">
        <v>264</v>
      </c>
      <c r="AM2088" s="509" t="s">
        <v>265</v>
      </c>
      <c r="AN2088" s="509" t="s">
        <v>266</v>
      </c>
      <c r="AO2088" s="509" t="s">
        <v>267</v>
      </c>
      <c r="AP2088" s="509" t="s">
        <v>1356</v>
      </c>
      <c r="AQ2088" s="509" t="s">
        <v>1357</v>
      </c>
      <c r="AR2088" s="509" t="s">
        <v>1358</v>
      </c>
      <c r="AS2088" s="509" t="s">
        <v>1359</v>
      </c>
      <c r="AT2088" s="509" t="s">
        <v>1360</v>
      </c>
      <c r="AU2088" s="509" t="s">
        <v>1361</v>
      </c>
      <c r="AV2088" s="509" t="s">
        <v>1362</v>
      </c>
      <c r="AW2088" s="509" t="s">
        <v>1363</v>
      </c>
      <c r="AX2088" s="509" t="s">
        <v>1364</v>
      </c>
      <c r="AY2088" s="509" t="s">
        <v>1365</v>
      </c>
      <c r="AZ2088" s="509" t="s">
        <v>1366</v>
      </c>
      <c r="BA2088" s="509" t="s">
        <v>1367</v>
      </c>
    </row>
    <row r="2089" spans="2:53" s="365" customFormat="1" ht="14.4" hidden="1" outlineLevel="1" x14ac:dyDescent="0.3">
      <c r="B2089" s="153"/>
      <c r="C2089" s="770" t="s">
        <v>1389</v>
      </c>
      <c r="D2089" s="760"/>
      <c r="E2089" s="649" t="s">
        <v>4999</v>
      </c>
      <c r="F2089" s="649" t="s">
        <v>5000</v>
      </c>
      <c r="G2089" s="508" t="s">
        <v>2961</v>
      </c>
      <c r="H2089" s="508" t="s">
        <v>2961</v>
      </c>
      <c r="I2089" s="508" t="s">
        <v>2961</v>
      </c>
      <c r="J2089" s="508" t="s">
        <v>2961</v>
      </c>
      <c r="K2089" s="508" t="s">
        <v>2961</v>
      </c>
      <c r="L2089" s="508" t="s">
        <v>2961</v>
      </c>
      <c r="M2089" s="508" t="s">
        <v>2961</v>
      </c>
      <c r="N2089" s="508" t="s">
        <v>2961</v>
      </c>
      <c r="O2089" s="508" t="s">
        <v>2961</v>
      </c>
      <c r="P2089" s="508" t="s">
        <v>2961</v>
      </c>
      <c r="Q2089" s="508" t="s">
        <v>2961</v>
      </c>
      <c r="R2089" s="508" t="s">
        <v>2961</v>
      </c>
      <c r="S2089" s="508" t="s">
        <v>2961</v>
      </c>
      <c r="T2089" s="508" t="s">
        <v>2961</v>
      </c>
      <c r="U2089" s="508" t="s">
        <v>2961</v>
      </c>
      <c r="V2089" s="508" t="s">
        <v>2961</v>
      </c>
      <c r="W2089" s="508" t="s">
        <v>2961</v>
      </c>
      <c r="X2089" s="508" t="s">
        <v>2961</v>
      </c>
      <c r="Y2089" s="508" t="s">
        <v>2961</v>
      </c>
      <c r="Z2089" s="508" t="s">
        <v>2961</v>
      </c>
      <c r="AA2089" s="508" t="s">
        <v>2961</v>
      </c>
      <c r="AB2089" s="508" t="s">
        <v>2961</v>
      </c>
      <c r="AC2089" s="508" t="s">
        <v>2961</v>
      </c>
      <c r="AD2089" s="508" t="s">
        <v>2961</v>
      </c>
      <c r="AE2089" s="508" t="s">
        <v>2961</v>
      </c>
      <c r="AF2089" s="508" t="s">
        <v>2961</v>
      </c>
      <c r="AG2089" s="508" t="s">
        <v>2961</v>
      </c>
      <c r="AH2089" s="508" t="s">
        <v>2961</v>
      </c>
      <c r="AI2089" s="508" t="s">
        <v>2961</v>
      </c>
      <c r="AJ2089" s="508" t="s">
        <v>2961</v>
      </c>
      <c r="AK2089" s="508" t="s">
        <v>2961</v>
      </c>
      <c r="AL2089" s="508" t="s">
        <v>2961</v>
      </c>
      <c r="AM2089" s="508" t="s">
        <v>2961</v>
      </c>
      <c r="AN2089" s="508" t="s">
        <v>2961</v>
      </c>
      <c r="AO2089" s="508" t="s">
        <v>2961</v>
      </c>
      <c r="AP2089" s="508" t="s">
        <v>2961</v>
      </c>
      <c r="AQ2089" s="508" t="s">
        <v>2961</v>
      </c>
      <c r="AR2089" s="508" t="s">
        <v>2961</v>
      </c>
      <c r="AS2089" s="508" t="s">
        <v>2961</v>
      </c>
      <c r="AT2089" s="508" t="s">
        <v>2961</v>
      </c>
      <c r="AU2089" s="508" t="s">
        <v>2961</v>
      </c>
      <c r="AV2089" s="508" t="s">
        <v>2961</v>
      </c>
      <c r="AW2089" s="508" t="s">
        <v>2961</v>
      </c>
      <c r="AX2089" s="508" t="s">
        <v>2961</v>
      </c>
      <c r="AY2089" s="508" t="s">
        <v>2961</v>
      </c>
      <c r="AZ2089" s="508" t="s">
        <v>2961</v>
      </c>
      <c r="BA2089" s="508" t="s">
        <v>2961</v>
      </c>
    </row>
    <row r="2090" spans="2:53" s="365" customFormat="1" ht="13.2" hidden="1" outlineLevel="1" x14ac:dyDescent="0.25">
      <c r="B2090" s="153"/>
      <c r="C2090" s="770" t="s">
        <v>1390</v>
      </c>
      <c r="E2090" s="649" t="s">
        <v>5001</v>
      </c>
      <c r="F2090" s="649" t="s">
        <v>5000</v>
      </c>
      <c r="G2090" s="508" t="s">
        <v>2961</v>
      </c>
      <c r="H2090" s="508" t="s">
        <v>2961</v>
      </c>
      <c r="I2090" s="508" t="s">
        <v>2961</v>
      </c>
      <c r="J2090" s="508" t="s">
        <v>2961</v>
      </c>
      <c r="K2090" s="508" t="s">
        <v>2961</v>
      </c>
      <c r="L2090" s="508" t="s">
        <v>2961</v>
      </c>
      <c r="M2090" s="508" t="s">
        <v>2961</v>
      </c>
      <c r="N2090" s="508" t="s">
        <v>2961</v>
      </c>
      <c r="O2090" s="508" t="s">
        <v>2961</v>
      </c>
      <c r="P2090" s="508" t="s">
        <v>2961</v>
      </c>
      <c r="Q2090" s="508" t="s">
        <v>2961</v>
      </c>
      <c r="R2090" s="508" t="s">
        <v>2961</v>
      </c>
      <c r="S2090" s="508" t="s">
        <v>2961</v>
      </c>
      <c r="T2090" s="508" t="s">
        <v>2961</v>
      </c>
      <c r="U2090" s="508" t="s">
        <v>2961</v>
      </c>
      <c r="V2090" s="508" t="s">
        <v>2961</v>
      </c>
      <c r="W2090" s="508" t="s">
        <v>2961</v>
      </c>
      <c r="X2090" s="508" t="s">
        <v>2961</v>
      </c>
      <c r="Y2090" s="508" t="s">
        <v>2961</v>
      </c>
      <c r="Z2090" s="508" t="s">
        <v>2961</v>
      </c>
      <c r="AA2090" s="508" t="s">
        <v>2961</v>
      </c>
      <c r="AB2090" s="508" t="s">
        <v>2961</v>
      </c>
      <c r="AC2090" s="508" t="s">
        <v>2961</v>
      </c>
      <c r="AD2090" s="508" t="s">
        <v>2961</v>
      </c>
      <c r="AE2090" s="508" t="s">
        <v>2961</v>
      </c>
      <c r="AF2090" s="508" t="s">
        <v>2961</v>
      </c>
      <c r="AG2090" s="508" t="s">
        <v>2961</v>
      </c>
      <c r="AH2090" s="508" t="s">
        <v>2961</v>
      </c>
      <c r="AI2090" s="508" t="s">
        <v>2961</v>
      </c>
      <c r="AJ2090" s="508" t="s">
        <v>2961</v>
      </c>
      <c r="AK2090" s="508" t="s">
        <v>2961</v>
      </c>
      <c r="AL2090" s="508" t="s">
        <v>2961</v>
      </c>
      <c r="AM2090" s="508" t="s">
        <v>2961</v>
      </c>
      <c r="AN2090" s="508" t="s">
        <v>2961</v>
      </c>
      <c r="AO2090" s="508" t="s">
        <v>2961</v>
      </c>
      <c r="AP2090" s="508" t="s">
        <v>2961</v>
      </c>
      <c r="AQ2090" s="508" t="s">
        <v>2961</v>
      </c>
      <c r="AR2090" s="508" t="s">
        <v>2961</v>
      </c>
      <c r="AS2090" s="508" t="s">
        <v>2961</v>
      </c>
      <c r="AT2090" s="508" t="s">
        <v>2961</v>
      </c>
      <c r="AU2090" s="508" t="s">
        <v>2961</v>
      </c>
      <c r="AV2090" s="508" t="s">
        <v>2961</v>
      </c>
      <c r="AW2090" s="508" t="s">
        <v>2961</v>
      </c>
      <c r="AX2090" s="508" t="s">
        <v>2961</v>
      </c>
      <c r="AY2090" s="508" t="s">
        <v>2961</v>
      </c>
      <c r="AZ2090" s="508" t="s">
        <v>2961</v>
      </c>
      <c r="BA2090" s="508" t="s">
        <v>2961</v>
      </c>
    </row>
    <row r="2091" spans="2:53" s="365" customFormat="1" ht="13.2" hidden="1" outlineLevel="1" x14ac:dyDescent="0.25">
      <c r="B2091" s="153"/>
      <c r="C2091" s="770" t="s">
        <v>1391</v>
      </c>
      <c r="E2091" s="649" t="s">
        <v>5002</v>
      </c>
      <c r="F2091" s="649" t="s">
        <v>5000</v>
      </c>
      <c r="G2091" s="508" t="s">
        <v>2961</v>
      </c>
      <c r="H2091" s="508" t="s">
        <v>2961</v>
      </c>
      <c r="I2091" s="508" t="s">
        <v>2961</v>
      </c>
      <c r="J2091" s="508" t="s">
        <v>2961</v>
      </c>
      <c r="K2091" s="508" t="s">
        <v>2961</v>
      </c>
      <c r="L2091" s="508" t="s">
        <v>2961</v>
      </c>
      <c r="M2091" s="508" t="s">
        <v>2961</v>
      </c>
      <c r="N2091" s="508" t="s">
        <v>2961</v>
      </c>
      <c r="O2091" s="508" t="s">
        <v>2961</v>
      </c>
      <c r="P2091" s="508" t="s">
        <v>2961</v>
      </c>
      <c r="Q2091" s="508" t="s">
        <v>2961</v>
      </c>
      <c r="R2091" s="508" t="s">
        <v>2961</v>
      </c>
      <c r="S2091" s="508" t="s">
        <v>2961</v>
      </c>
      <c r="T2091" s="508" t="s">
        <v>2961</v>
      </c>
      <c r="U2091" s="508" t="s">
        <v>2961</v>
      </c>
      <c r="V2091" s="508" t="s">
        <v>2961</v>
      </c>
      <c r="W2091" s="508" t="s">
        <v>2961</v>
      </c>
      <c r="X2091" s="508" t="s">
        <v>2961</v>
      </c>
      <c r="Y2091" s="508" t="s">
        <v>2961</v>
      </c>
      <c r="Z2091" s="508" t="s">
        <v>2961</v>
      </c>
      <c r="AA2091" s="508" t="s">
        <v>2961</v>
      </c>
      <c r="AB2091" s="508" t="s">
        <v>2961</v>
      </c>
      <c r="AC2091" s="508" t="s">
        <v>2961</v>
      </c>
      <c r="AD2091" s="508" t="s">
        <v>2961</v>
      </c>
      <c r="AE2091" s="508" t="s">
        <v>2961</v>
      </c>
      <c r="AF2091" s="508" t="s">
        <v>2961</v>
      </c>
      <c r="AG2091" s="508" t="s">
        <v>2961</v>
      </c>
      <c r="AH2091" s="508" t="s">
        <v>2961</v>
      </c>
      <c r="AI2091" s="508" t="s">
        <v>2961</v>
      </c>
      <c r="AJ2091" s="508" t="s">
        <v>2961</v>
      </c>
      <c r="AK2091" s="508" t="s">
        <v>2961</v>
      </c>
      <c r="AL2091" s="508" t="s">
        <v>2961</v>
      </c>
      <c r="AM2091" s="508" t="s">
        <v>2961</v>
      </c>
      <c r="AN2091" s="508" t="s">
        <v>2961</v>
      </c>
      <c r="AO2091" s="508" t="s">
        <v>2961</v>
      </c>
      <c r="AP2091" s="508" t="s">
        <v>2961</v>
      </c>
      <c r="AQ2091" s="508" t="s">
        <v>2961</v>
      </c>
      <c r="AR2091" s="508" t="s">
        <v>2961</v>
      </c>
      <c r="AS2091" s="508" t="s">
        <v>2961</v>
      </c>
      <c r="AT2091" s="508" t="s">
        <v>2961</v>
      </c>
      <c r="AU2091" s="508" t="s">
        <v>2961</v>
      </c>
      <c r="AV2091" s="508" t="s">
        <v>2961</v>
      </c>
      <c r="AW2091" s="508" t="s">
        <v>2961</v>
      </c>
      <c r="AX2091" s="508" t="s">
        <v>2961</v>
      </c>
      <c r="AY2091" s="508" t="s">
        <v>2961</v>
      </c>
      <c r="AZ2091" s="508" t="s">
        <v>2961</v>
      </c>
      <c r="BA2091" s="508" t="s">
        <v>2961</v>
      </c>
    </row>
    <row r="2092" spans="2:53" s="365" customFormat="1" ht="13.2" hidden="1" outlineLevel="1" x14ac:dyDescent="0.25">
      <c r="B2092" s="153"/>
      <c r="C2092" s="770" t="s">
        <v>1392</v>
      </c>
      <c r="E2092" s="649" t="s">
        <v>5003</v>
      </c>
      <c r="F2092" s="649" t="s">
        <v>5000</v>
      </c>
      <c r="G2092" s="508" t="s">
        <v>2961</v>
      </c>
      <c r="H2092" s="508" t="s">
        <v>2961</v>
      </c>
      <c r="I2092" s="508" t="s">
        <v>2961</v>
      </c>
      <c r="J2092" s="508" t="s">
        <v>2961</v>
      </c>
      <c r="K2092" s="508" t="s">
        <v>2961</v>
      </c>
      <c r="L2092" s="508" t="s">
        <v>2961</v>
      </c>
      <c r="M2092" s="508" t="s">
        <v>2961</v>
      </c>
      <c r="N2092" s="508" t="s">
        <v>2961</v>
      </c>
      <c r="O2092" s="508" t="s">
        <v>2961</v>
      </c>
      <c r="P2092" s="508" t="s">
        <v>2961</v>
      </c>
      <c r="Q2092" s="508" t="s">
        <v>2961</v>
      </c>
      <c r="R2092" s="508" t="s">
        <v>2961</v>
      </c>
      <c r="S2092" s="508" t="s">
        <v>2961</v>
      </c>
      <c r="T2092" s="508" t="s">
        <v>2961</v>
      </c>
      <c r="U2092" s="508" t="s">
        <v>2961</v>
      </c>
      <c r="V2092" s="508" t="s">
        <v>2961</v>
      </c>
      <c r="W2092" s="508" t="s">
        <v>2961</v>
      </c>
      <c r="X2092" s="508" t="s">
        <v>2961</v>
      </c>
      <c r="Y2092" s="508" t="s">
        <v>2961</v>
      </c>
      <c r="Z2092" s="508" t="s">
        <v>2961</v>
      </c>
      <c r="AA2092" s="508" t="s">
        <v>2961</v>
      </c>
      <c r="AB2092" s="508" t="s">
        <v>2961</v>
      </c>
      <c r="AC2092" s="508" t="s">
        <v>2961</v>
      </c>
      <c r="AD2092" s="508" t="s">
        <v>2961</v>
      </c>
      <c r="AE2092" s="508" t="s">
        <v>2961</v>
      </c>
      <c r="AF2092" s="508" t="s">
        <v>2961</v>
      </c>
      <c r="AG2092" s="508" t="s">
        <v>2961</v>
      </c>
      <c r="AH2092" s="508" t="s">
        <v>2961</v>
      </c>
      <c r="AI2092" s="508" t="s">
        <v>2961</v>
      </c>
      <c r="AJ2092" s="508" t="s">
        <v>2961</v>
      </c>
      <c r="AK2092" s="508" t="s">
        <v>2961</v>
      </c>
      <c r="AL2092" s="508" t="s">
        <v>2961</v>
      </c>
      <c r="AM2092" s="508" t="s">
        <v>2961</v>
      </c>
      <c r="AN2092" s="508" t="s">
        <v>2961</v>
      </c>
      <c r="AO2092" s="508" t="s">
        <v>2961</v>
      </c>
      <c r="AP2092" s="508" t="s">
        <v>2961</v>
      </c>
      <c r="AQ2092" s="508" t="s">
        <v>2961</v>
      </c>
      <c r="AR2092" s="508" t="s">
        <v>2961</v>
      </c>
      <c r="AS2092" s="508" t="s">
        <v>2961</v>
      </c>
      <c r="AT2092" s="508" t="s">
        <v>2961</v>
      </c>
      <c r="AU2092" s="508" t="s">
        <v>2961</v>
      </c>
      <c r="AV2092" s="508" t="s">
        <v>2961</v>
      </c>
      <c r="AW2092" s="508" t="s">
        <v>2961</v>
      </c>
      <c r="AX2092" s="508" t="s">
        <v>2961</v>
      </c>
      <c r="AY2092" s="508" t="s">
        <v>2961</v>
      </c>
      <c r="AZ2092" s="508" t="s">
        <v>2961</v>
      </c>
      <c r="BA2092" s="508" t="s">
        <v>2961</v>
      </c>
    </row>
    <row r="2093" spans="2:53" s="365" customFormat="1" ht="13.5" hidden="1" customHeight="1" outlineLevel="1" x14ac:dyDescent="0.25">
      <c r="B2093" s="153"/>
      <c r="C2093" s="770" t="s">
        <v>1393</v>
      </c>
      <c r="E2093" s="649" t="s">
        <v>5004</v>
      </c>
      <c r="F2093" s="649" t="s">
        <v>5000</v>
      </c>
      <c r="G2093" s="508" t="s">
        <v>2961</v>
      </c>
      <c r="H2093" s="508" t="s">
        <v>2961</v>
      </c>
      <c r="I2093" s="508" t="s">
        <v>2961</v>
      </c>
      <c r="J2093" s="508" t="s">
        <v>2961</v>
      </c>
      <c r="K2093" s="508" t="s">
        <v>2961</v>
      </c>
      <c r="L2093" s="508" t="s">
        <v>2961</v>
      </c>
      <c r="M2093" s="508" t="s">
        <v>2961</v>
      </c>
      <c r="N2093" s="508" t="s">
        <v>2961</v>
      </c>
      <c r="O2093" s="508" t="s">
        <v>2961</v>
      </c>
      <c r="P2093" s="508" t="s">
        <v>2961</v>
      </c>
      <c r="Q2093" s="508" t="s">
        <v>2961</v>
      </c>
      <c r="R2093" s="508" t="s">
        <v>2961</v>
      </c>
      <c r="S2093" s="508" t="s">
        <v>2961</v>
      </c>
      <c r="T2093" s="508" t="s">
        <v>2961</v>
      </c>
      <c r="U2093" s="508" t="s">
        <v>2961</v>
      </c>
      <c r="V2093" s="508" t="s">
        <v>2961</v>
      </c>
      <c r="W2093" s="508" t="s">
        <v>2961</v>
      </c>
      <c r="X2093" s="508" t="s">
        <v>2961</v>
      </c>
      <c r="Y2093" s="508" t="s">
        <v>2961</v>
      </c>
      <c r="Z2093" s="508" t="s">
        <v>2961</v>
      </c>
      <c r="AA2093" s="508" t="s">
        <v>2961</v>
      </c>
      <c r="AB2093" s="508" t="s">
        <v>2961</v>
      </c>
      <c r="AC2093" s="508" t="s">
        <v>2961</v>
      </c>
      <c r="AD2093" s="508" t="s">
        <v>2961</v>
      </c>
      <c r="AE2093" s="508" t="s">
        <v>2961</v>
      </c>
      <c r="AF2093" s="508" t="s">
        <v>2961</v>
      </c>
      <c r="AG2093" s="508" t="s">
        <v>2961</v>
      </c>
      <c r="AH2093" s="508" t="s">
        <v>2961</v>
      </c>
      <c r="AI2093" s="508" t="s">
        <v>2961</v>
      </c>
      <c r="AJ2093" s="508" t="s">
        <v>2961</v>
      </c>
      <c r="AK2093" s="508" t="s">
        <v>2961</v>
      </c>
      <c r="AL2093" s="508" t="s">
        <v>2961</v>
      </c>
      <c r="AM2093" s="508" t="s">
        <v>2961</v>
      </c>
      <c r="AN2093" s="508" t="s">
        <v>2961</v>
      </c>
      <c r="AO2093" s="508" t="s">
        <v>2961</v>
      </c>
      <c r="AP2093" s="508" t="s">
        <v>2961</v>
      </c>
      <c r="AQ2093" s="508" t="s">
        <v>2961</v>
      </c>
      <c r="AR2093" s="508" t="s">
        <v>2961</v>
      </c>
      <c r="AS2093" s="508" t="s">
        <v>2961</v>
      </c>
      <c r="AT2093" s="508" t="s">
        <v>2961</v>
      </c>
      <c r="AU2093" s="508" t="s">
        <v>2961</v>
      </c>
      <c r="AV2093" s="508" t="s">
        <v>2961</v>
      </c>
      <c r="AW2093" s="508" t="s">
        <v>2961</v>
      </c>
      <c r="AX2093" s="508" t="s">
        <v>2961</v>
      </c>
      <c r="AY2093" s="508" t="s">
        <v>2961</v>
      </c>
      <c r="AZ2093" s="508" t="s">
        <v>2961</v>
      </c>
      <c r="BA2093" s="508" t="s">
        <v>2961</v>
      </c>
    </row>
    <row r="2094" spans="2:53" s="365" customFormat="1" ht="13.5" hidden="1" customHeight="1" outlineLevel="1" x14ac:dyDescent="0.25">
      <c r="B2094" s="153"/>
      <c r="C2094" s="770" t="s">
        <v>1394</v>
      </c>
      <c r="E2094" s="649" t="s">
        <v>5005</v>
      </c>
      <c r="F2094" s="649" t="s">
        <v>5000</v>
      </c>
      <c r="G2094" s="508" t="s">
        <v>2961</v>
      </c>
      <c r="H2094" s="508" t="s">
        <v>2961</v>
      </c>
      <c r="I2094" s="508" t="s">
        <v>2961</v>
      </c>
      <c r="J2094" s="508" t="s">
        <v>2961</v>
      </c>
      <c r="K2094" s="508" t="s">
        <v>2961</v>
      </c>
      <c r="L2094" s="508" t="s">
        <v>2961</v>
      </c>
      <c r="M2094" s="508" t="s">
        <v>2961</v>
      </c>
      <c r="N2094" s="508" t="s">
        <v>2961</v>
      </c>
      <c r="O2094" s="508" t="s">
        <v>2961</v>
      </c>
      <c r="P2094" s="508" t="s">
        <v>2961</v>
      </c>
      <c r="Q2094" s="508" t="s">
        <v>2961</v>
      </c>
      <c r="R2094" s="508" t="s">
        <v>2961</v>
      </c>
      <c r="S2094" s="508" t="s">
        <v>2961</v>
      </c>
      <c r="T2094" s="508" t="s">
        <v>2961</v>
      </c>
      <c r="U2094" s="508" t="s">
        <v>2961</v>
      </c>
      <c r="V2094" s="508" t="s">
        <v>2961</v>
      </c>
      <c r="W2094" s="508" t="s">
        <v>2961</v>
      </c>
      <c r="X2094" s="508" t="s">
        <v>2961</v>
      </c>
      <c r="Y2094" s="508" t="s">
        <v>2961</v>
      </c>
      <c r="Z2094" s="508" t="s">
        <v>2961</v>
      </c>
      <c r="AA2094" s="508" t="s">
        <v>2961</v>
      </c>
      <c r="AB2094" s="508" t="s">
        <v>2961</v>
      </c>
      <c r="AC2094" s="508" t="s">
        <v>2961</v>
      </c>
      <c r="AD2094" s="508" t="s">
        <v>2961</v>
      </c>
      <c r="AE2094" s="508" t="s">
        <v>2961</v>
      </c>
      <c r="AF2094" s="508" t="s">
        <v>2961</v>
      </c>
      <c r="AG2094" s="508" t="s">
        <v>2961</v>
      </c>
      <c r="AH2094" s="508" t="s">
        <v>2961</v>
      </c>
      <c r="AI2094" s="508" t="s">
        <v>2961</v>
      </c>
      <c r="AJ2094" s="508" t="s">
        <v>2961</v>
      </c>
      <c r="AK2094" s="508" t="s">
        <v>2961</v>
      </c>
      <c r="AL2094" s="508" t="s">
        <v>2961</v>
      </c>
      <c r="AM2094" s="508" t="s">
        <v>2961</v>
      </c>
      <c r="AN2094" s="508" t="s">
        <v>2961</v>
      </c>
      <c r="AO2094" s="508" t="s">
        <v>2961</v>
      </c>
      <c r="AP2094" s="508" t="s">
        <v>2961</v>
      </c>
      <c r="AQ2094" s="508" t="s">
        <v>2961</v>
      </c>
      <c r="AR2094" s="508" t="s">
        <v>2961</v>
      </c>
      <c r="AS2094" s="508" t="s">
        <v>2961</v>
      </c>
      <c r="AT2094" s="508" t="s">
        <v>2961</v>
      </c>
      <c r="AU2094" s="508" t="s">
        <v>2961</v>
      </c>
      <c r="AV2094" s="508" t="s">
        <v>2961</v>
      </c>
      <c r="AW2094" s="508" t="s">
        <v>2961</v>
      </c>
      <c r="AX2094" s="508" t="s">
        <v>2961</v>
      </c>
      <c r="AY2094" s="508" t="s">
        <v>2961</v>
      </c>
      <c r="AZ2094" s="508" t="s">
        <v>2961</v>
      </c>
      <c r="BA2094" s="508" t="s">
        <v>2961</v>
      </c>
    </row>
    <row r="2095" spans="2:53" s="365" customFormat="1" ht="13.2" hidden="1" outlineLevel="1" x14ac:dyDescent="0.25">
      <c r="B2095" s="153"/>
      <c r="C2095" s="770" t="s">
        <v>1395</v>
      </c>
      <c r="E2095" s="649" t="s">
        <v>5006</v>
      </c>
      <c r="F2095" s="649" t="s">
        <v>5000</v>
      </c>
      <c r="G2095" s="508" t="s">
        <v>2961</v>
      </c>
      <c r="H2095" s="508" t="s">
        <v>2961</v>
      </c>
      <c r="I2095" s="508" t="s">
        <v>2961</v>
      </c>
      <c r="J2095" s="508" t="s">
        <v>2961</v>
      </c>
      <c r="K2095" s="508" t="s">
        <v>2961</v>
      </c>
      <c r="L2095" s="508" t="s">
        <v>2961</v>
      </c>
      <c r="M2095" s="508" t="s">
        <v>2961</v>
      </c>
      <c r="N2095" s="508" t="s">
        <v>2961</v>
      </c>
      <c r="O2095" s="508" t="s">
        <v>2961</v>
      </c>
      <c r="P2095" s="508" t="s">
        <v>2961</v>
      </c>
      <c r="Q2095" s="508" t="s">
        <v>2961</v>
      </c>
      <c r="R2095" s="508" t="s">
        <v>2961</v>
      </c>
      <c r="S2095" s="508" t="s">
        <v>2961</v>
      </c>
      <c r="T2095" s="508" t="s">
        <v>2961</v>
      </c>
      <c r="U2095" s="508" t="s">
        <v>2961</v>
      </c>
      <c r="V2095" s="508" t="s">
        <v>2961</v>
      </c>
      <c r="W2095" s="508" t="s">
        <v>2961</v>
      </c>
      <c r="X2095" s="508" t="s">
        <v>2961</v>
      </c>
      <c r="Y2095" s="508" t="s">
        <v>2961</v>
      </c>
      <c r="Z2095" s="508" t="s">
        <v>2961</v>
      </c>
      <c r="AA2095" s="508" t="s">
        <v>2961</v>
      </c>
      <c r="AB2095" s="508" t="s">
        <v>2961</v>
      </c>
      <c r="AC2095" s="508" t="s">
        <v>2961</v>
      </c>
      <c r="AD2095" s="508" t="s">
        <v>2961</v>
      </c>
      <c r="AE2095" s="508" t="s">
        <v>2961</v>
      </c>
      <c r="AF2095" s="508" t="s">
        <v>2961</v>
      </c>
      <c r="AG2095" s="508" t="s">
        <v>2961</v>
      </c>
      <c r="AH2095" s="508" t="s">
        <v>2961</v>
      </c>
      <c r="AI2095" s="508" t="s">
        <v>2961</v>
      </c>
      <c r="AJ2095" s="508" t="s">
        <v>2961</v>
      </c>
      <c r="AK2095" s="508" t="s">
        <v>2961</v>
      </c>
      <c r="AL2095" s="508" t="s">
        <v>2961</v>
      </c>
      <c r="AM2095" s="508" t="s">
        <v>2961</v>
      </c>
      <c r="AN2095" s="508" t="s">
        <v>2961</v>
      </c>
      <c r="AO2095" s="508" t="s">
        <v>2961</v>
      </c>
      <c r="AP2095" s="508" t="s">
        <v>2961</v>
      </c>
      <c r="AQ2095" s="508" t="s">
        <v>2961</v>
      </c>
      <c r="AR2095" s="508" t="s">
        <v>2961</v>
      </c>
      <c r="AS2095" s="508" t="s">
        <v>2961</v>
      </c>
      <c r="AT2095" s="508" t="s">
        <v>2961</v>
      </c>
      <c r="AU2095" s="508" t="s">
        <v>2961</v>
      </c>
      <c r="AV2095" s="508" t="s">
        <v>2961</v>
      </c>
      <c r="AW2095" s="508" t="s">
        <v>2961</v>
      </c>
      <c r="AX2095" s="508" t="s">
        <v>2961</v>
      </c>
      <c r="AY2095" s="508" t="s">
        <v>2961</v>
      </c>
      <c r="AZ2095" s="508" t="s">
        <v>2961</v>
      </c>
      <c r="BA2095" s="508" t="s">
        <v>2961</v>
      </c>
    </row>
    <row r="2096" spans="2:53" s="365" customFormat="1" ht="13.2" hidden="1" outlineLevel="1" x14ac:dyDescent="0.25">
      <c r="B2096" s="153"/>
      <c r="C2096" s="771"/>
    </row>
    <row r="2097" spans="2:53" s="365" customFormat="1" ht="13.2" hidden="1" outlineLevel="1" x14ac:dyDescent="0.25">
      <c r="B2097" s="153"/>
      <c r="C2097" s="770"/>
    </row>
    <row r="2098" spans="2:53" ht="14.4" collapsed="1" x14ac:dyDescent="0.3">
      <c r="B2098" s="645" t="s">
        <v>3093</v>
      </c>
      <c r="C2098" s="769" t="s">
        <v>1396</v>
      </c>
      <c r="D2098" s="365"/>
      <c r="E2098" s="648"/>
      <c r="F2098" s="648"/>
      <c r="G2098" s="509" t="s">
        <v>233</v>
      </c>
      <c r="H2098" s="509" t="s">
        <v>234</v>
      </c>
      <c r="I2098" s="509" t="s">
        <v>235</v>
      </c>
      <c r="J2098" s="509" t="s">
        <v>236</v>
      </c>
      <c r="K2098" s="509" t="s">
        <v>237</v>
      </c>
      <c r="L2098" s="509" t="s">
        <v>238</v>
      </c>
      <c r="M2098" s="509" t="s">
        <v>239</v>
      </c>
      <c r="N2098" s="509" t="s">
        <v>240</v>
      </c>
      <c r="O2098" s="509" t="s">
        <v>241</v>
      </c>
      <c r="P2098" s="509" t="s">
        <v>242</v>
      </c>
      <c r="Q2098" s="509" t="s">
        <v>243</v>
      </c>
      <c r="R2098" s="509" t="s">
        <v>244</v>
      </c>
      <c r="S2098" s="509" t="s">
        <v>245</v>
      </c>
      <c r="T2098" s="509" t="s">
        <v>246</v>
      </c>
      <c r="U2098" s="509" t="s">
        <v>247</v>
      </c>
      <c r="V2098" s="509" t="s">
        <v>248</v>
      </c>
      <c r="W2098" s="509" t="s">
        <v>249</v>
      </c>
      <c r="X2098" s="509" t="s">
        <v>250</v>
      </c>
      <c r="Y2098" s="509" t="s">
        <v>251</v>
      </c>
      <c r="Z2098" s="509" t="s">
        <v>252</v>
      </c>
      <c r="AA2098" s="509" t="s">
        <v>253</v>
      </c>
      <c r="AB2098" s="509" t="s">
        <v>254</v>
      </c>
      <c r="AC2098" s="509" t="s">
        <v>255</v>
      </c>
      <c r="AD2098" s="509" t="s">
        <v>256</v>
      </c>
      <c r="AE2098" s="509" t="s">
        <v>257</v>
      </c>
      <c r="AF2098" s="509" t="s">
        <v>258</v>
      </c>
      <c r="AG2098" s="509" t="s">
        <v>259</v>
      </c>
      <c r="AH2098" s="509" t="s">
        <v>260</v>
      </c>
      <c r="AI2098" s="509" t="s">
        <v>261</v>
      </c>
      <c r="AJ2098" s="509" t="s">
        <v>262</v>
      </c>
      <c r="AK2098" s="509" t="s">
        <v>263</v>
      </c>
      <c r="AL2098" s="509" t="s">
        <v>264</v>
      </c>
      <c r="AM2098" s="509" t="s">
        <v>265</v>
      </c>
      <c r="AN2098" s="509" t="s">
        <v>266</v>
      </c>
      <c r="AO2098" s="509" t="s">
        <v>267</v>
      </c>
      <c r="AP2098" s="509" t="s">
        <v>1356</v>
      </c>
      <c r="AQ2098" s="509" t="s">
        <v>1357</v>
      </c>
      <c r="AR2098" s="509" t="s">
        <v>1358</v>
      </c>
      <c r="AS2098" s="509" t="s">
        <v>1359</v>
      </c>
      <c r="AT2098" s="509" t="s">
        <v>1360</v>
      </c>
      <c r="AU2098" s="509" t="s">
        <v>1361</v>
      </c>
      <c r="AV2098" s="509" t="s">
        <v>1362</v>
      </c>
      <c r="AW2098" s="509" t="s">
        <v>1363</v>
      </c>
      <c r="AX2098" s="509" t="s">
        <v>1364</v>
      </c>
      <c r="AY2098" s="509" t="s">
        <v>1365</v>
      </c>
      <c r="AZ2098" s="509" t="s">
        <v>1366</v>
      </c>
      <c r="BA2098" s="509" t="s">
        <v>1367</v>
      </c>
    </row>
    <row r="2099" spans="2:53" s="365" customFormat="1" ht="13.2" hidden="1" outlineLevel="1" x14ac:dyDescent="0.25">
      <c r="B2099" s="153"/>
      <c r="C2099" s="772" t="s">
        <v>1397</v>
      </c>
      <c r="E2099" s="649" t="s">
        <v>5007</v>
      </c>
      <c r="F2099" s="649" t="s">
        <v>5008</v>
      </c>
      <c r="G2099" s="508" t="s">
        <v>2961</v>
      </c>
      <c r="H2099" s="508" t="s">
        <v>2961</v>
      </c>
      <c r="I2099" s="508" t="s">
        <v>2961</v>
      </c>
      <c r="J2099" s="508" t="s">
        <v>2961</v>
      </c>
      <c r="K2099" s="508" t="s">
        <v>2961</v>
      </c>
      <c r="L2099" s="508" t="s">
        <v>2961</v>
      </c>
      <c r="M2099" s="508" t="s">
        <v>2961</v>
      </c>
      <c r="N2099" s="508" t="s">
        <v>2961</v>
      </c>
      <c r="O2099" s="508" t="s">
        <v>2961</v>
      </c>
      <c r="P2099" s="508" t="s">
        <v>2961</v>
      </c>
      <c r="Q2099" s="508" t="s">
        <v>2961</v>
      </c>
      <c r="R2099" s="508" t="s">
        <v>2961</v>
      </c>
      <c r="S2099" s="508" t="s">
        <v>2961</v>
      </c>
      <c r="T2099" s="508" t="s">
        <v>2961</v>
      </c>
      <c r="U2099" s="508" t="s">
        <v>2961</v>
      </c>
      <c r="V2099" s="508" t="s">
        <v>2961</v>
      </c>
      <c r="W2099" s="508" t="s">
        <v>2961</v>
      </c>
      <c r="X2099" s="508" t="s">
        <v>2961</v>
      </c>
      <c r="Y2099" s="508" t="s">
        <v>2961</v>
      </c>
      <c r="Z2099" s="508" t="s">
        <v>2961</v>
      </c>
      <c r="AA2099" s="508" t="s">
        <v>2961</v>
      </c>
      <c r="AB2099" s="508" t="s">
        <v>2961</v>
      </c>
      <c r="AC2099" s="508" t="s">
        <v>2961</v>
      </c>
      <c r="AD2099" s="508" t="s">
        <v>2961</v>
      </c>
      <c r="AE2099" s="508" t="s">
        <v>2961</v>
      </c>
      <c r="AF2099" s="508" t="s">
        <v>2961</v>
      </c>
      <c r="AG2099" s="508" t="s">
        <v>2961</v>
      </c>
      <c r="AH2099" s="508" t="s">
        <v>2961</v>
      </c>
      <c r="AI2099" s="508" t="s">
        <v>2961</v>
      </c>
      <c r="AJ2099" s="508" t="s">
        <v>2961</v>
      </c>
      <c r="AK2099" s="508" t="s">
        <v>2961</v>
      </c>
      <c r="AL2099" s="508" t="s">
        <v>2961</v>
      </c>
      <c r="AM2099" s="508" t="s">
        <v>2961</v>
      </c>
      <c r="AN2099" s="508" t="s">
        <v>2961</v>
      </c>
      <c r="AO2099" s="508" t="s">
        <v>2961</v>
      </c>
      <c r="AP2099" s="508" t="s">
        <v>2961</v>
      </c>
      <c r="AQ2099" s="508" t="s">
        <v>2961</v>
      </c>
      <c r="AR2099" s="508" t="s">
        <v>2961</v>
      </c>
      <c r="AS2099" s="508" t="s">
        <v>2961</v>
      </c>
      <c r="AT2099" s="508" t="s">
        <v>2961</v>
      </c>
      <c r="AU2099" s="508" t="s">
        <v>2961</v>
      </c>
      <c r="AV2099" s="508" t="s">
        <v>2961</v>
      </c>
      <c r="AW2099" s="508" t="s">
        <v>2961</v>
      </c>
      <c r="AX2099" s="508" t="s">
        <v>2961</v>
      </c>
      <c r="AY2099" s="508" t="s">
        <v>2961</v>
      </c>
      <c r="AZ2099" s="508" t="s">
        <v>2961</v>
      </c>
      <c r="BA2099" s="508" t="s">
        <v>2961</v>
      </c>
    </row>
    <row r="2100" spans="2:53" s="365" customFormat="1" ht="14.4" hidden="1" outlineLevel="1" x14ac:dyDescent="0.3">
      <c r="B2100" s="153"/>
      <c r="C2100" s="772" t="s">
        <v>1398</v>
      </c>
      <c r="D2100" s="760"/>
      <c r="E2100" s="649" t="s">
        <v>5009</v>
      </c>
      <c r="F2100" s="649" t="s">
        <v>5008</v>
      </c>
      <c r="G2100" s="508" t="s">
        <v>2961</v>
      </c>
      <c r="H2100" s="508" t="s">
        <v>2961</v>
      </c>
      <c r="I2100" s="508" t="s">
        <v>2961</v>
      </c>
      <c r="J2100" s="508" t="s">
        <v>2961</v>
      </c>
      <c r="K2100" s="508" t="s">
        <v>2961</v>
      </c>
      <c r="L2100" s="508" t="s">
        <v>2961</v>
      </c>
      <c r="M2100" s="508" t="s">
        <v>2961</v>
      </c>
      <c r="N2100" s="508" t="s">
        <v>2961</v>
      </c>
      <c r="O2100" s="508" t="s">
        <v>2961</v>
      </c>
      <c r="P2100" s="508" t="s">
        <v>2961</v>
      </c>
      <c r="Q2100" s="508" t="s">
        <v>2961</v>
      </c>
      <c r="R2100" s="508" t="s">
        <v>2961</v>
      </c>
      <c r="S2100" s="508" t="s">
        <v>2961</v>
      </c>
      <c r="T2100" s="508" t="s">
        <v>2961</v>
      </c>
      <c r="U2100" s="508" t="s">
        <v>2961</v>
      </c>
      <c r="V2100" s="508" t="s">
        <v>2961</v>
      </c>
      <c r="W2100" s="508" t="s">
        <v>2961</v>
      </c>
      <c r="X2100" s="508" t="s">
        <v>2961</v>
      </c>
      <c r="Y2100" s="508" t="s">
        <v>2961</v>
      </c>
      <c r="Z2100" s="508" t="s">
        <v>2961</v>
      </c>
      <c r="AA2100" s="508" t="s">
        <v>2961</v>
      </c>
      <c r="AB2100" s="508" t="s">
        <v>2961</v>
      </c>
      <c r="AC2100" s="508" t="s">
        <v>2961</v>
      </c>
      <c r="AD2100" s="508" t="s">
        <v>2961</v>
      </c>
      <c r="AE2100" s="508" t="s">
        <v>2961</v>
      </c>
      <c r="AF2100" s="508" t="s">
        <v>2961</v>
      </c>
      <c r="AG2100" s="508" t="s">
        <v>2961</v>
      </c>
      <c r="AH2100" s="508" t="s">
        <v>2961</v>
      </c>
      <c r="AI2100" s="508" t="s">
        <v>2961</v>
      </c>
      <c r="AJ2100" s="508" t="s">
        <v>2961</v>
      </c>
      <c r="AK2100" s="508" t="s">
        <v>2961</v>
      </c>
      <c r="AL2100" s="508" t="s">
        <v>2961</v>
      </c>
      <c r="AM2100" s="508" t="s">
        <v>2961</v>
      </c>
      <c r="AN2100" s="508" t="s">
        <v>2961</v>
      </c>
      <c r="AO2100" s="508" t="s">
        <v>2961</v>
      </c>
      <c r="AP2100" s="508" t="s">
        <v>2961</v>
      </c>
      <c r="AQ2100" s="508" t="s">
        <v>2961</v>
      </c>
      <c r="AR2100" s="508" t="s">
        <v>2961</v>
      </c>
      <c r="AS2100" s="508" t="s">
        <v>2961</v>
      </c>
      <c r="AT2100" s="508" t="s">
        <v>2961</v>
      </c>
      <c r="AU2100" s="508" t="s">
        <v>2961</v>
      </c>
      <c r="AV2100" s="508" t="s">
        <v>2961</v>
      </c>
      <c r="AW2100" s="508" t="s">
        <v>2961</v>
      </c>
      <c r="AX2100" s="508" t="s">
        <v>2961</v>
      </c>
      <c r="AY2100" s="508" t="s">
        <v>2961</v>
      </c>
      <c r="AZ2100" s="508" t="s">
        <v>2961</v>
      </c>
      <c r="BA2100" s="508" t="s">
        <v>2961</v>
      </c>
    </row>
    <row r="2101" spans="2:53" s="365" customFormat="1" ht="13.2" hidden="1" outlineLevel="1" x14ac:dyDescent="0.25">
      <c r="B2101" s="153"/>
      <c r="C2101" s="772" t="s">
        <v>1347</v>
      </c>
      <c r="E2101" s="649" t="s">
        <v>5010</v>
      </c>
      <c r="F2101" s="649" t="s">
        <v>5008</v>
      </c>
      <c r="G2101" s="508" t="s">
        <v>2961</v>
      </c>
      <c r="H2101" s="508" t="s">
        <v>2961</v>
      </c>
      <c r="I2101" s="508" t="s">
        <v>2961</v>
      </c>
      <c r="J2101" s="508" t="s">
        <v>2961</v>
      </c>
      <c r="K2101" s="508" t="s">
        <v>2961</v>
      </c>
      <c r="L2101" s="508" t="s">
        <v>2961</v>
      </c>
      <c r="M2101" s="508" t="s">
        <v>2961</v>
      </c>
      <c r="N2101" s="508" t="s">
        <v>2961</v>
      </c>
      <c r="O2101" s="508" t="s">
        <v>2961</v>
      </c>
      <c r="P2101" s="508" t="s">
        <v>2961</v>
      </c>
      <c r="Q2101" s="508" t="s">
        <v>2961</v>
      </c>
      <c r="R2101" s="508" t="s">
        <v>2961</v>
      </c>
      <c r="S2101" s="508" t="s">
        <v>2961</v>
      </c>
      <c r="T2101" s="508" t="s">
        <v>2961</v>
      </c>
      <c r="U2101" s="508" t="s">
        <v>2961</v>
      </c>
      <c r="V2101" s="508" t="s">
        <v>2961</v>
      </c>
      <c r="W2101" s="508" t="s">
        <v>2961</v>
      </c>
      <c r="X2101" s="508" t="s">
        <v>2961</v>
      </c>
      <c r="Y2101" s="508" t="s">
        <v>2961</v>
      </c>
      <c r="Z2101" s="508" t="s">
        <v>2961</v>
      </c>
      <c r="AA2101" s="508" t="s">
        <v>2961</v>
      </c>
      <c r="AB2101" s="508" t="s">
        <v>2961</v>
      </c>
      <c r="AC2101" s="508" t="s">
        <v>2961</v>
      </c>
      <c r="AD2101" s="508" t="s">
        <v>2961</v>
      </c>
      <c r="AE2101" s="508" t="s">
        <v>2961</v>
      </c>
      <c r="AF2101" s="508" t="s">
        <v>2961</v>
      </c>
      <c r="AG2101" s="508" t="s">
        <v>2961</v>
      </c>
      <c r="AH2101" s="508" t="s">
        <v>2961</v>
      </c>
      <c r="AI2101" s="508" t="s">
        <v>2961</v>
      </c>
      <c r="AJ2101" s="508" t="s">
        <v>2961</v>
      </c>
      <c r="AK2101" s="508" t="s">
        <v>2961</v>
      </c>
      <c r="AL2101" s="508" t="s">
        <v>2961</v>
      </c>
      <c r="AM2101" s="508" t="s">
        <v>2961</v>
      </c>
      <c r="AN2101" s="508" t="s">
        <v>2961</v>
      </c>
      <c r="AO2101" s="508" t="s">
        <v>2961</v>
      </c>
      <c r="AP2101" s="508" t="s">
        <v>2961</v>
      </c>
      <c r="AQ2101" s="508" t="s">
        <v>2961</v>
      </c>
      <c r="AR2101" s="508" t="s">
        <v>2961</v>
      </c>
      <c r="AS2101" s="508" t="s">
        <v>2961</v>
      </c>
      <c r="AT2101" s="508" t="s">
        <v>2961</v>
      </c>
      <c r="AU2101" s="508" t="s">
        <v>2961</v>
      </c>
      <c r="AV2101" s="508" t="s">
        <v>2961</v>
      </c>
      <c r="AW2101" s="508" t="s">
        <v>2961</v>
      </c>
      <c r="AX2101" s="508" t="s">
        <v>2961</v>
      </c>
      <c r="AY2101" s="508" t="s">
        <v>2961</v>
      </c>
      <c r="AZ2101" s="508" t="s">
        <v>2961</v>
      </c>
      <c r="BA2101" s="508" t="s">
        <v>2961</v>
      </c>
    </row>
    <row r="2102" spans="2:53" s="365" customFormat="1" ht="13.2" hidden="1" outlineLevel="1" x14ac:dyDescent="0.25">
      <c r="B2102" s="153"/>
      <c r="C2102" s="772" t="s">
        <v>1349</v>
      </c>
      <c r="E2102" s="649" t="s">
        <v>5011</v>
      </c>
      <c r="F2102" s="649" t="s">
        <v>5008</v>
      </c>
      <c r="G2102" s="508" t="s">
        <v>2961</v>
      </c>
      <c r="H2102" s="508" t="s">
        <v>2961</v>
      </c>
      <c r="I2102" s="508" t="s">
        <v>2961</v>
      </c>
      <c r="J2102" s="508" t="s">
        <v>2961</v>
      </c>
      <c r="K2102" s="508" t="s">
        <v>2961</v>
      </c>
      <c r="L2102" s="508" t="s">
        <v>2961</v>
      </c>
      <c r="M2102" s="508" t="s">
        <v>2961</v>
      </c>
      <c r="N2102" s="508" t="s">
        <v>2961</v>
      </c>
      <c r="O2102" s="508" t="s">
        <v>2961</v>
      </c>
      <c r="P2102" s="508" t="s">
        <v>2961</v>
      </c>
      <c r="Q2102" s="508" t="s">
        <v>2961</v>
      </c>
      <c r="R2102" s="508" t="s">
        <v>2961</v>
      </c>
      <c r="S2102" s="508" t="s">
        <v>2961</v>
      </c>
      <c r="T2102" s="508" t="s">
        <v>2961</v>
      </c>
      <c r="U2102" s="508" t="s">
        <v>2961</v>
      </c>
      <c r="V2102" s="508" t="s">
        <v>2961</v>
      </c>
      <c r="W2102" s="508" t="s">
        <v>2961</v>
      </c>
      <c r="X2102" s="508" t="s">
        <v>2961</v>
      </c>
      <c r="Y2102" s="508" t="s">
        <v>2961</v>
      </c>
      <c r="Z2102" s="508" t="s">
        <v>2961</v>
      </c>
      <c r="AA2102" s="508" t="s">
        <v>2961</v>
      </c>
      <c r="AB2102" s="508" t="s">
        <v>2961</v>
      </c>
      <c r="AC2102" s="508" t="s">
        <v>2961</v>
      </c>
      <c r="AD2102" s="508" t="s">
        <v>2961</v>
      </c>
      <c r="AE2102" s="508" t="s">
        <v>2961</v>
      </c>
      <c r="AF2102" s="508" t="s">
        <v>2961</v>
      </c>
      <c r="AG2102" s="508" t="s">
        <v>2961</v>
      </c>
      <c r="AH2102" s="508" t="s">
        <v>2961</v>
      </c>
      <c r="AI2102" s="508" t="s">
        <v>2961</v>
      </c>
      <c r="AJ2102" s="508" t="s">
        <v>2961</v>
      </c>
      <c r="AK2102" s="508" t="s">
        <v>2961</v>
      </c>
      <c r="AL2102" s="508" t="s">
        <v>2961</v>
      </c>
      <c r="AM2102" s="508" t="s">
        <v>2961</v>
      </c>
      <c r="AN2102" s="508" t="s">
        <v>2961</v>
      </c>
      <c r="AO2102" s="508" t="s">
        <v>2961</v>
      </c>
      <c r="AP2102" s="508" t="s">
        <v>2961</v>
      </c>
      <c r="AQ2102" s="508" t="s">
        <v>2961</v>
      </c>
      <c r="AR2102" s="508" t="s">
        <v>2961</v>
      </c>
      <c r="AS2102" s="508" t="s">
        <v>2961</v>
      </c>
      <c r="AT2102" s="508" t="s">
        <v>2961</v>
      </c>
      <c r="AU2102" s="508" t="s">
        <v>2961</v>
      </c>
      <c r="AV2102" s="508" t="s">
        <v>2961</v>
      </c>
      <c r="AW2102" s="508" t="s">
        <v>2961</v>
      </c>
      <c r="AX2102" s="508" t="s">
        <v>2961</v>
      </c>
      <c r="AY2102" s="508" t="s">
        <v>2961</v>
      </c>
      <c r="AZ2102" s="508" t="s">
        <v>2961</v>
      </c>
      <c r="BA2102" s="508" t="s">
        <v>2961</v>
      </c>
    </row>
    <row r="2103" spans="2:53" s="365" customFormat="1" ht="13.2" hidden="1" outlineLevel="1" x14ac:dyDescent="0.25">
      <c r="B2103" s="153"/>
      <c r="C2103" s="771"/>
    </row>
    <row r="2104" spans="2:53" s="365" customFormat="1" ht="13.2" hidden="1" outlineLevel="1" x14ac:dyDescent="0.25">
      <c r="B2104" s="153"/>
      <c r="C2104" s="770"/>
    </row>
    <row r="2105" spans="2:53" ht="13.5" customHeight="1" collapsed="1" x14ac:dyDescent="0.3">
      <c r="B2105" s="645" t="s">
        <v>3097</v>
      </c>
      <c r="C2105" s="769" t="s">
        <v>1399</v>
      </c>
      <c r="D2105" s="365"/>
      <c r="E2105" s="648"/>
      <c r="F2105" s="648"/>
      <c r="G2105" s="509" t="s">
        <v>233</v>
      </c>
      <c r="H2105" s="509" t="s">
        <v>234</v>
      </c>
      <c r="I2105" s="509" t="s">
        <v>235</v>
      </c>
      <c r="J2105" s="509" t="s">
        <v>236</v>
      </c>
      <c r="K2105" s="509" t="s">
        <v>237</v>
      </c>
      <c r="L2105" s="509" t="s">
        <v>238</v>
      </c>
      <c r="M2105" s="509" t="s">
        <v>239</v>
      </c>
      <c r="N2105" s="509" t="s">
        <v>240</v>
      </c>
      <c r="O2105" s="509" t="s">
        <v>241</v>
      </c>
      <c r="P2105" s="509" t="s">
        <v>242</v>
      </c>
      <c r="Q2105" s="509" t="s">
        <v>243</v>
      </c>
      <c r="R2105" s="509" t="s">
        <v>244</v>
      </c>
      <c r="S2105" s="509" t="s">
        <v>245</v>
      </c>
      <c r="T2105" s="509" t="s">
        <v>246</v>
      </c>
      <c r="U2105" s="509" t="s">
        <v>247</v>
      </c>
      <c r="V2105" s="509" t="s">
        <v>248</v>
      </c>
      <c r="W2105" s="509" t="s">
        <v>249</v>
      </c>
      <c r="X2105" s="509" t="s">
        <v>250</v>
      </c>
      <c r="Y2105" s="509" t="s">
        <v>251</v>
      </c>
      <c r="Z2105" s="509" t="s">
        <v>252</v>
      </c>
      <c r="AA2105" s="509" t="s">
        <v>253</v>
      </c>
      <c r="AB2105" s="509" t="s">
        <v>254</v>
      </c>
      <c r="AC2105" s="509" t="s">
        <v>255</v>
      </c>
      <c r="AD2105" s="509" t="s">
        <v>256</v>
      </c>
      <c r="AE2105" s="509" t="s">
        <v>257</v>
      </c>
      <c r="AF2105" s="509" t="s">
        <v>258</v>
      </c>
      <c r="AG2105" s="509" t="s">
        <v>259</v>
      </c>
      <c r="AH2105" s="509" t="s">
        <v>260</v>
      </c>
      <c r="AI2105" s="509" t="s">
        <v>261</v>
      </c>
      <c r="AJ2105" s="509" t="s">
        <v>262</v>
      </c>
      <c r="AK2105" s="509" t="s">
        <v>263</v>
      </c>
      <c r="AL2105" s="509" t="s">
        <v>264</v>
      </c>
      <c r="AM2105" s="509" t="s">
        <v>265</v>
      </c>
      <c r="AN2105" s="509" t="s">
        <v>266</v>
      </c>
      <c r="AO2105" s="509" t="s">
        <v>267</v>
      </c>
      <c r="AP2105" s="509" t="s">
        <v>1356</v>
      </c>
      <c r="AQ2105" s="509" t="s">
        <v>1357</v>
      </c>
      <c r="AR2105" s="509" t="s">
        <v>1358</v>
      </c>
      <c r="AS2105" s="509" t="s">
        <v>1359</v>
      </c>
      <c r="AT2105" s="509" t="s">
        <v>1360</v>
      </c>
      <c r="AU2105" s="509" t="s">
        <v>1361</v>
      </c>
      <c r="AV2105" s="509" t="s">
        <v>1362</v>
      </c>
      <c r="AW2105" s="509" t="s">
        <v>1363</v>
      </c>
      <c r="AX2105" s="509" t="s">
        <v>1364</v>
      </c>
      <c r="AY2105" s="509" t="s">
        <v>1365</v>
      </c>
      <c r="AZ2105" s="509" t="s">
        <v>1366</v>
      </c>
      <c r="BA2105" s="509" t="s">
        <v>1367</v>
      </c>
    </row>
    <row r="2106" spans="2:53" s="365" customFormat="1" ht="13.2" hidden="1" outlineLevel="1" x14ac:dyDescent="0.25">
      <c r="B2106" s="153"/>
      <c r="C2106" s="772" t="s">
        <v>1397</v>
      </c>
      <c r="E2106" s="649" t="s">
        <v>5007</v>
      </c>
      <c r="F2106" s="649" t="s">
        <v>5012</v>
      </c>
      <c r="G2106" s="508" t="s">
        <v>2961</v>
      </c>
      <c r="H2106" s="508" t="s">
        <v>2961</v>
      </c>
      <c r="I2106" s="508" t="s">
        <v>2961</v>
      </c>
      <c r="J2106" s="508" t="s">
        <v>2961</v>
      </c>
      <c r="K2106" s="508" t="s">
        <v>2961</v>
      </c>
      <c r="L2106" s="508" t="s">
        <v>2961</v>
      </c>
      <c r="M2106" s="508" t="s">
        <v>2961</v>
      </c>
      <c r="N2106" s="508" t="s">
        <v>2961</v>
      </c>
      <c r="O2106" s="508" t="s">
        <v>2961</v>
      </c>
      <c r="P2106" s="508" t="s">
        <v>2961</v>
      </c>
      <c r="Q2106" s="508" t="s">
        <v>2961</v>
      </c>
      <c r="R2106" s="508" t="s">
        <v>2961</v>
      </c>
      <c r="S2106" s="508" t="s">
        <v>2961</v>
      </c>
      <c r="T2106" s="508" t="s">
        <v>2961</v>
      </c>
      <c r="U2106" s="508" t="s">
        <v>2961</v>
      </c>
      <c r="V2106" s="508" t="s">
        <v>2961</v>
      </c>
      <c r="W2106" s="508" t="s">
        <v>2961</v>
      </c>
      <c r="X2106" s="508" t="s">
        <v>2961</v>
      </c>
      <c r="Y2106" s="508" t="s">
        <v>2961</v>
      </c>
      <c r="Z2106" s="508" t="s">
        <v>2961</v>
      </c>
      <c r="AA2106" s="508" t="s">
        <v>2961</v>
      </c>
      <c r="AB2106" s="508" t="s">
        <v>2961</v>
      </c>
      <c r="AC2106" s="508" t="s">
        <v>2961</v>
      </c>
      <c r="AD2106" s="508" t="s">
        <v>2961</v>
      </c>
      <c r="AE2106" s="508" t="s">
        <v>2961</v>
      </c>
      <c r="AF2106" s="508" t="s">
        <v>2961</v>
      </c>
      <c r="AG2106" s="508" t="s">
        <v>2961</v>
      </c>
      <c r="AH2106" s="508" t="s">
        <v>2961</v>
      </c>
      <c r="AI2106" s="508" t="s">
        <v>2961</v>
      </c>
      <c r="AJ2106" s="508" t="s">
        <v>2961</v>
      </c>
      <c r="AK2106" s="508" t="s">
        <v>2961</v>
      </c>
      <c r="AL2106" s="508" t="s">
        <v>2961</v>
      </c>
      <c r="AM2106" s="508" t="s">
        <v>2961</v>
      </c>
      <c r="AN2106" s="508" t="s">
        <v>2961</v>
      </c>
      <c r="AO2106" s="508" t="s">
        <v>2961</v>
      </c>
      <c r="AP2106" s="508" t="s">
        <v>2961</v>
      </c>
      <c r="AQ2106" s="508" t="s">
        <v>2961</v>
      </c>
      <c r="AR2106" s="508" t="s">
        <v>2961</v>
      </c>
      <c r="AS2106" s="508" t="s">
        <v>2961</v>
      </c>
      <c r="AT2106" s="508" t="s">
        <v>2961</v>
      </c>
      <c r="AU2106" s="508" t="s">
        <v>2961</v>
      </c>
      <c r="AV2106" s="508" t="s">
        <v>2961</v>
      </c>
      <c r="AW2106" s="508" t="s">
        <v>2961</v>
      </c>
      <c r="AX2106" s="508" t="s">
        <v>2961</v>
      </c>
      <c r="AY2106" s="508" t="s">
        <v>2961</v>
      </c>
      <c r="AZ2106" s="508" t="s">
        <v>2961</v>
      </c>
      <c r="BA2106" s="508" t="s">
        <v>2961</v>
      </c>
    </row>
    <row r="2107" spans="2:53" s="365" customFormat="1" ht="13.2" hidden="1" outlineLevel="1" x14ac:dyDescent="0.25">
      <c r="B2107" s="153"/>
      <c r="C2107" s="772" t="s">
        <v>1398</v>
      </c>
      <c r="E2107" s="649" t="s">
        <v>5009</v>
      </c>
      <c r="F2107" s="649" t="s">
        <v>5012</v>
      </c>
      <c r="G2107" s="508" t="s">
        <v>2961</v>
      </c>
      <c r="H2107" s="508" t="s">
        <v>2961</v>
      </c>
      <c r="I2107" s="508" t="s">
        <v>2961</v>
      </c>
      <c r="J2107" s="508" t="s">
        <v>2961</v>
      </c>
      <c r="K2107" s="508" t="s">
        <v>2961</v>
      </c>
      <c r="L2107" s="508" t="s">
        <v>2961</v>
      </c>
      <c r="M2107" s="508" t="s">
        <v>2961</v>
      </c>
      <c r="N2107" s="508" t="s">
        <v>2961</v>
      </c>
      <c r="O2107" s="508" t="s">
        <v>2961</v>
      </c>
      <c r="P2107" s="508" t="s">
        <v>2961</v>
      </c>
      <c r="Q2107" s="508" t="s">
        <v>2961</v>
      </c>
      <c r="R2107" s="508" t="s">
        <v>2961</v>
      </c>
      <c r="S2107" s="508" t="s">
        <v>2961</v>
      </c>
      <c r="T2107" s="508" t="s">
        <v>2961</v>
      </c>
      <c r="U2107" s="508" t="s">
        <v>2961</v>
      </c>
      <c r="V2107" s="508" t="s">
        <v>2961</v>
      </c>
      <c r="W2107" s="508" t="s">
        <v>2961</v>
      </c>
      <c r="X2107" s="508" t="s">
        <v>2961</v>
      </c>
      <c r="Y2107" s="508" t="s">
        <v>2961</v>
      </c>
      <c r="Z2107" s="508" t="s">
        <v>2961</v>
      </c>
      <c r="AA2107" s="508" t="s">
        <v>2961</v>
      </c>
      <c r="AB2107" s="508" t="s">
        <v>2961</v>
      </c>
      <c r="AC2107" s="508" t="s">
        <v>2961</v>
      </c>
      <c r="AD2107" s="508" t="s">
        <v>2961</v>
      </c>
      <c r="AE2107" s="508" t="s">
        <v>2961</v>
      </c>
      <c r="AF2107" s="508" t="s">
        <v>2961</v>
      </c>
      <c r="AG2107" s="508" t="s">
        <v>2961</v>
      </c>
      <c r="AH2107" s="508" t="s">
        <v>2961</v>
      </c>
      <c r="AI2107" s="508" t="s">
        <v>2961</v>
      </c>
      <c r="AJ2107" s="508" t="s">
        <v>2961</v>
      </c>
      <c r="AK2107" s="508" t="s">
        <v>2961</v>
      </c>
      <c r="AL2107" s="508" t="s">
        <v>2961</v>
      </c>
      <c r="AM2107" s="508" t="s">
        <v>2961</v>
      </c>
      <c r="AN2107" s="508" t="s">
        <v>2961</v>
      </c>
      <c r="AO2107" s="508" t="s">
        <v>2961</v>
      </c>
      <c r="AP2107" s="508" t="s">
        <v>2961</v>
      </c>
      <c r="AQ2107" s="508" t="s">
        <v>2961</v>
      </c>
      <c r="AR2107" s="508" t="s">
        <v>2961</v>
      </c>
      <c r="AS2107" s="508" t="s">
        <v>2961</v>
      </c>
      <c r="AT2107" s="508" t="s">
        <v>2961</v>
      </c>
      <c r="AU2107" s="508" t="s">
        <v>2961</v>
      </c>
      <c r="AV2107" s="508" t="s">
        <v>2961</v>
      </c>
      <c r="AW2107" s="508" t="s">
        <v>2961</v>
      </c>
      <c r="AX2107" s="508" t="s">
        <v>2961</v>
      </c>
      <c r="AY2107" s="508" t="s">
        <v>2961</v>
      </c>
      <c r="AZ2107" s="508" t="s">
        <v>2961</v>
      </c>
      <c r="BA2107" s="508" t="s">
        <v>2961</v>
      </c>
    </row>
    <row r="2108" spans="2:53" s="365" customFormat="1" ht="14.4" hidden="1" outlineLevel="1" x14ac:dyDescent="0.3">
      <c r="B2108" s="153"/>
      <c r="C2108" s="772" t="s">
        <v>1347</v>
      </c>
      <c r="D2108" s="760"/>
      <c r="E2108" s="649" t="s">
        <v>5010</v>
      </c>
      <c r="F2108" s="649" t="s">
        <v>5012</v>
      </c>
      <c r="G2108" s="508" t="s">
        <v>2961</v>
      </c>
      <c r="H2108" s="508" t="s">
        <v>2961</v>
      </c>
      <c r="I2108" s="508" t="s">
        <v>2961</v>
      </c>
      <c r="J2108" s="508" t="s">
        <v>2961</v>
      </c>
      <c r="K2108" s="508" t="s">
        <v>2961</v>
      </c>
      <c r="L2108" s="508" t="s">
        <v>2961</v>
      </c>
      <c r="M2108" s="508" t="s">
        <v>2961</v>
      </c>
      <c r="N2108" s="508" t="s">
        <v>2961</v>
      </c>
      <c r="O2108" s="508" t="s">
        <v>2961</v>
      </c>
      <c r="P2108" s="508" t="s">
        <v>2961</v>
      </c>
      <c r="Q2108" s="508" t="s">
        <v>2961</v>
      </c>
      <c r="R2108" s="508" t="s">
        <v>2961</v>
      </c>
      <c r="S2108" s="508" t="s">
        <v>2961</v>
      </c>
      <c r="T2108" s="508" t="s">
        <v>2961</v>
      </c>
      <c r="U2108" s="508" t="s">
        <v>2961</v>
      </c>
      <c r="V2108" s="508" t="s">
        <v>2961</v>
      </c>
      <c r="W2108" s="508" t="s">
        <v>2961</v>
      </c>
      <c r="X2108" s="508" t="s">
        <v>2961</v>
      </c>
      <c r="Y2108" s="508" t="s">
        <v>2961</v>
      </c>
      <c r="Z2108" s="508" t="s">
        <v>2961</v>
      </c>
      <c r="AA2108" s="508" t="s">
        <v>2961</v>
      </c>
      <c r="AB2108" s="508" t="s">
        <v>2961</v>
      </c>
      <c r="AC2108" s="508" t="s">
        <v>2961</v>
      </c>
      <c r="AD2108" s="508" t="s">
        <v>2961</v>
      </c>
      <c r="AE2108" s="508" t="s">
        <v>2961</v>
      </c>
      <c r="AF2108" s="508" t="s">
        <v>2961</v>
      </c>
      <c r="AG2108" s="508" t="s">
        <v>2961</v>
      </c>
      <c r="AH2108" s="508" t="s">
        <v>2961</v>
      </c>
      <c r="AI2108" s="508" t="s">
        <v>2961</v>
      </c>
      <c r="AJ2108" s="508" t="s">
        <v>2961</v>
      </c>
      <c r="AK2108" s="508" t="s">
        <v>2961</v>
      </c>
      <c r="AL2108" s="508" t="s">
        <v>2961</v>
      </c>
      <c r="AM2108" s="508" t="s">
        <v>2961</v>
      </c>
      <c r="AN2108" s="508" t="s">
        <v>2961</v>
      </c>
      <c r="AO2108" s="508" t="s">
        <v>2961</v>
      </c>
      <c r="AP2108" s="508" t="s">
        <v>2961</v>
      </c>
      <c r="AQ2108" s="508" t="s">
        <v>2961</v>
      </c>
      <c r="AR2108" s="508" t="s">
        <v>2961</v>
      </c>
      <c r="AS2108" s="508" t="s">
        <v>2961</v>
      </c>
      <c r="AT2108" s="508" t="s">
        <v>2961</v>
      </c>
      <c r="AU2108" s="508" t="s">
        <v>2961</v>
      </c>
      <c r="AV2108" s="508" t="s">
        <v>2961</v>
      </c>
      <c r="AW2108" s="508" t="s">
        <v>2961</v>
      </c>
      <c r="AX2108" s="508" t="s">
        <v>2961</v>
      </c>
      <c r="AY2108" s="508" t="s">
        <v>2961</v>
      </c>
      <c r="AZ2108" s="508" t="s">
        <v>2961</v>
      </c>
      <c r="BA2108" s="508" t="s">
        <v>2961</v>
      </c>
    </row>
    <row r="2109" spans="2:53" s="365" customFormat="1" ht="13.2" hidden="1" outlineLevel="1" x14ac:dyDescent="0.25">
      <c r="B2109" s="153"/>
      <c r="C2109" s="770" t="s">
        <v>1400</v>
      </c>
      <c r="E2109" s="649" t="s">
        <v>5013</v>
      </c>
      <c r="F2109" s="649" t="s">
        <v>5012</v>
      </c>
      <c r="G2109" s="508" t="s">
        <v>2961</v>
      </c>
      <c r="H2109" s="508" t="s">
        <v>2961</v>
      </c>
      <c r="I2109" s="508" t="s">
        <v>2961</v>
      </c>
      <c r="J2109" s="508" t="s">
        <v>2961</v>
      </c>
      <c r="K2109" s="508" t="s">
        <v>2961</v>
      </c>
      <c r="L2109" s="508" t="s">
        <v>2961</v>
      </c>
      <c r="M2109" s="508" t="s">
        <v>2961</v>
      </c>
      <c r="N2109" s="508" t="s">
        <v>2961</v>
      </c>
      <c r="O2109" s="508" t="s">
        <v>2961</v>
      </c>
      <c r="P2109" s="508" t="s">
        <v>2961</v>
      </c>
      <c r="Q2109" s="508" t="s">
        <v>2961</v>
      </c>
      <c r="R2109" s="508" t="s">
        <v>2961</v>
      </c>
      <c r="S2109" s="508" t="s">
        <v>2961</v>
      </c>
      <c r="T2109" s="508" t="s">
        <v>2961</v>
      </c>
      <c r="U2109" s="508" t="s">
        <v>2961</v>
      </c>
      <c r="V2109" s="508" t="s">
        <v>2961</v>
      </c>
      <c r="W2109" s="508" t="s">
        <v>2961</v>
      </c>
      <c r="X2109" s="508" t="s">
        <v>2961</v>
      </c>
      <c r="Y2109" s="508" t="s">
        <v>2961</v>
      </c>
      <c r="Z2109" s="508" t="s">
        <v>2961</v>
      </c>
      <c r="AA2109" s="508" t="s">
        <v>2961</v>
      </c>
      <c r="AB2109" s="508" t="s">
        <v>2961</v>
      </c>
      <c r="AC2109" s="508" t="s">
        <v>2961</v>
      </c>
      <c r="AD2109" s="508" t="s">
        <v>2961</v>
      </c>
      <c r="AE2109" s="508" t="s">
        <v>2961</v>
      </c>
      <c r="AF2109" s="508" t="s">
        <v>2961</v>
      </c>
      <c r="AG2109" s="508" t="s">
        <v>2961</v>
      </c>
      <c r="AH2109" s="508" t="s">
        <v>2961</v>
      </c>
      <c r="AI2109" s="508" t="s">
        <v>2961</v>
      </c>
      <c r="AJ2109" s="508" t="s">
        <v>2961</v>
      </c>
      <c r="AK2109" s="508" t="s">
        <v>2961</v>
      </c>
      <c r="AL2109" s="508" t="s">
        <v>2961</v>
      </c>
      <c r="AM2109" s="508" t="s">
        <v>2961</v>
      </c>
      <c r="AN2109" s="508" t="s">
        <v>2961</v>
      </c>
      <c r="AO2109" s="508" t="s">
        <v>2961</v>
      </c>
      <c r="AP2109" s="508" t="s">
        <v>2961</v>
      </c>
      <c r="AQ2109" s="508" t="s">
        <v>2961</v>
      </c>
      <c r="AR2109" s="508" t="s">
        <v>2961</v>
      </c>
      <c r="AS2109" s="508" t="s">
        <v>2961</v>
      </c>
      <c r="AT2109" s="508" t="s">
        <v>2961</v>
      </c>
      <c r="AU2109" s="508" t="s">
        <v>2961</v>
      </c>
      <c r="AV2109" s="508" t="s">
        <v>2961</v>
      </c>
      <c r="AW2109" s="508" t="s">
        <v>2961</v>
      </c>
      <c r="AX2109" s="508" t="s">
        <v>2961</v>
      </c>
      <c r="AY2109" s="508" t="s">
        <v>2961</v>
      </c>
      <c r="AZ2109" s="508" t="s">
        <v>2961</v>
      </c>
      <c r="BA2109" s="508" t="s">
        <v>2961</v>
      </c>
    </row>
    <row r="2110" spans="2:53" s="365" customFormat="1" ht="13.2" hidden="1" outlineLevel="1" x14ac:dyDescent="0.25">
      <c r="B2110" s="153"/>
      <c r="C2110" s="772" t="s">
        <v>1349</v>
      </c>
      <c r="E2110" s="649" t="s">
        <v>5011</v>
      </c>
      <c r="F2110" s="649" t="s">
        <v>5012</v>
      </c>
      <c r="G2110" s="508" t="s">
        <v>2961</v>
      </c>
      <c r="H2110" s="508" t="s">
        <v>2961</v>
      </c>
      <c r="I2110" s="508" t="s">
        <v>2961</v>
      </c>
      <c r="J2110" s="508" t="s">
        <v>2961</v>
      </c>
      <c r="K2110" s="508" t="s">
        <v>2961</v>
      </c>
      <c r="L2110" s="508" t="s">
        <v>2961</v>
      </c>
      <c r="M2110" s="508" t="s">
        <v>2961</v>
      </c>
      <c r="N2110" s="508" t="s">
        <v>2961</v>
      </c>
      <c r="O2110" s="508" t="s">
        <v>2961</v>
      </c>
      <c r="P2110" s="508" t="s">
        <v>2961</v>
      </c>
      <c r="Q2110" s="508" t="s">
        <v>2961</v>
      </c>
      <c r="R2110" s="508" t="s">
        <v>2961</v>
      </c>
      <c r="S2110" s="508" t="s">
        <v>2961</v>
      </c>
      <c r="T2110" s="508" t="s">
        <v>2961</v>
      </c>
      <c r="U2110" s="508" t="s">
        <v>2961</v>
      </c>
      <c r="V2110" s="508" t="s">
        <v>2961</v>
      </c>
      <c r="W2110" s="508" t="s">
        <v>2961</v>
      </c>
      <c r="X2110" s="508" t="s">
        <v>2961</v>
      </c>
      <c r="Y2110" s="508" t="s">
        <v>2961</v>
      </c>
      <c r="Z2110" s="508" t="s">
        <v>2961</v>
      </c>
      <c r="AA2110" s="508" t="s">
        <v>2961</v>
      </c>
      <c r="AB2110" s="508" t="s">
        <v>2961</v>
      </c>
      <c r="AC2110" s="508" t="s">
        <v>2961</v>
      </c>
      <c r="AD2110" s="508" t="s">
        <v>2961</v>
      </c>
      <c r="AE2110" s="508" t="s">
        <v>2961</v>
      </c>
      <c r="AF2110" s="508" t="s">
        <v>2961</v>
      </c>
      <c r="AG2110" s="508" t="s">
        <v>2961</v>
      </c>
      <c r="AH2110" s="508" t="s">
        <v>2961</v>
      </c>
      <c r="AI2110" s="508" t="s">
        <v>2961</v>
      </c>
      <c r="AJ2110" s="508" t="s">
        <v>2961</v>
      </c>
      <c r="AK2110" s="508" t="s">
        <v>2961</v>
      </c>
      <c r="AL2110" s="508" t="s">
        <v>2961</v>
      </c>
      <c r="AM2110" s="508" t="s">
        <v>2961</v>
      </c>
      <c r="AN2110" s="508" t="s">
        <v>2961</v>
      </c>
      <c r="AO2110" s="508" t="s">
        <v>2961</v>
      </c>
      <c r="AP2110" s="508" t="s">
        <v>2961</v>
      </c>
      <c r="AQ2110" s="508" t="s">
        <v>2961</v>
      </c>
      <c r="AR2110" s="508" t="s">
        <v>2961</v>
      </c>
      <c r="AS2110" s="508" t="s">
        <v>2961</v>
      </c>
      <c r="AT2110" s="508" t="s">
        <v>2961</v>
      </c>
      <c r="AU2110" s="508" t="s">
        <v>2961</v>
      </c>
      <c r="AV2110" s="508" t="s">
        <v>2961</v>
      </c>
      <c r="AW2110" s="508" t="s">
        <v>2961</v>
      </c>
      <c r="AX2110" s="508" t="s">
        <v>2961</v>
      </c>
      <c r="AY2110" s="508" t="s">
        <v>2961</v>
      </c>
      <c r="AZ2110" s="508" t="s">
        <v>2961</v>
      </c>
      <c r="BA2110" s="508" t="s">
        <v>2961</v>
      </c>
    </row>
    <row r="2111" spans="2:53" s="365" customFormat="1" ht="13.2" hidden="1" outlineLevel="1" x14ac:dyDescent="0.25">
      <c r="B2111" s="153"/>
      <c r="C2111" s="771"/>
    </row>
    <row r="2112" spans="2:53" s="365" customFormat="1" ht="13.2" hidden="1" outlineLevel="1" x14ac:dyDescent="0.25">
      <c r="B2112" s="153"/>
      <c r="C2112" s="770"/>
    </row>
    <row r="2113" spans="2:53" ht="14.4" collapsed="1" x14ac:dyDescent="0.3">
      <c r="B2113" s="645" t="s">
        <v>5014</v>
      </c>
      <c r="C2113" s="769" t="s">
        <v>5015</v>
      </c>
      <c r="D2113" s="365"/>
      <c r="E2113" s="760"/>
      <c r="F2113" s="760"/>
      <c r="G2113" s="742" t="s">
        <v>233</v>
      </c>
      <c r="H2113" s="742" t="s">
        <v>234</v>
      </c>
      <c r="I2113" s="742" t="s">
        <v>235</v>
      </c>
      <c r="J2113" s="742" t="s">
        <v>236</v>
      </c>
      <c r="K2113" s="742" t="s">
        <v>237</v>
      </c>
      <c r="L2113" s="742" t="s">
        <v>238</v>
      </c>
      <c r="M2113" s="742" t="s">
        <v>239</v>
      </c>
      <c r="N2113" s="742" t="s">
        <v>240</v>
      </c>
      <c r="O2113" s="742" t="s">
        <v>241</v>
      </c>
      <c r="P2113" s="742" t="s">
        <v>242</v>
      </c>
      <c r="Q2113" s="742" t="s">
        <v>243</v>
      </c>
      <c r="R2113" s="742" t="s">
        <v>244</v>
      </c>
      <c r="S2113" s="742" t="s">
        <v>245</v>
      </c>
      <c r="T2113" s="742" t="s">
        <v>246</v>
      </c>
      <c r="U2113" s="742" t="s">
        <v>247</v>
      </c>
      <c r="V2113" s="742" t="s">
        <v>248</v>
      </c>
      <c r="W2113" s="742" t="s">
        <v>249</v>
      </c>
      <c r="X2113" s="742" t="s">
        <v>250</v>
      </c>
      <c r="Y2113" s="742" t="s">
        <v>251</v>
      </c>
      <c r="Z2113" s="742" t="s">
        <v>252</v>
      </c>
      <c r="AA2113" s="742" t="s">
        <v>253</v>
      </c>
      <c r="AB2113" s="742" t="s">
        <v>254</v>
      </c>
      <c r="AC2113" s="742" t="s">
        <v>255</v>
      </c>
      <c r="AD2113" s="742" t="s">
        <v>256</v>
      </c>
      <c r="AE2113" s="742" t="s">
        <v>257</v>
      </c>
      <c r="AF2113" s="742" t="s">
        <v>258</v>
      </c>
      <c r="AG2113" s="742" t="s">
        <v>259</v>
      </c>
      <c r="AH2113" s="742" t="s">
        <v>260</v>
      </c>
      <c r="AI2113" s="742" t="s">
        <v>261</v>
      </c>
      <c r="AJ2113" s="742" t="s">
        <v>262</v>
      </c>
      <c r="AK2113" s="742" t="s">
        <v>263</v>
      </c>
      <c r="AL2113" s="742" t="s">
        <v>264</v>
      </c>
      <c r="AM2113" s="742" t="s">
        <v>265</v>
      </c>
      <c r="AN2113" s="742" t="s">
        <v>266</v>
      </c>
      <c r="AO2113" s="742" t="s">
        <v>267</v>
      </c>
      <c r="AP2113" s="742" t="s">
        <v>1356</v>
      </c>
      <c r="AQ2113" s="742" t="s">
        <v>1357</v>
      </c>
      <c r="AR2113" s="742" t="s">
        <v>1358</v>
      </c>
      <c r="AS2113" s="742" t="s">
        <v>1359</v>
      </c>
      <c r="AT2113" s="742" t="s">
        <v>1360</v>
      </c>
      <c r="AU2113" s="742" t="s">
        <v>1361</v>
      </c>
      <c r="AV2113" s="742" t="s">
        <v>1362</v>
      </c>
      <c r="AW2113" s="742" t="s">
        <v>1363</v>
      </c>
      <c r="AX2113" s="742" t="s">
        <v>1364</v>
      </c>
      <c r="AY2113" s="742" t="s">
        <v>1365</v>
      </c>
      <c r="AZ2113" s="742" t="s">
        <v>1366</v>
      </c>
      <c r="BA2113" s="742" t="s">
        <v>1367</v>
      </c>
    </row>
    <row r="2114" spans="2:53" s="365" customFormat="1" ht="13.5" hidden="1" customHeight="1" outlineLevel="1" x14ac:dyDescent="0.3">
      <c r="B2114" s="760"/>
      <c r="C2114" s="762" t="s">
        <v>1369</v>
      </c>
      <c r="E2114" s="365" t="s">
        <v>4984</v>
      </c>
      <c r="F2114" s="365" t="s">
        <v>5016</v>
      </c>
      <c r="G2114" s="159" t="s">
        <v>2961</v>
      </c>
      <c r="H2114" s="159" t="s">
        <v>2961</v>
      </c>
      <c r="I2114" s="159" t="s">
        <v>2961</v>
      </c>
      <c r="J2114" s="159" t="s">
        <v>2961</v>
      </c>
      <c r="K2114" s="159" t="s">
        <v>2961</v>
      </c>
      <c r="L2114" s="159" t="s">
        <v>2961</v>
      </c>
      <c r="M2114" s="159" t="s">
        <v>2961</v>
      </c>
      <c r="N2114" s="159" t="s">
        <v>2961</v>
      </c>
      <c r="O2114" s="159" t="s">
        <v>2961</v>
      </c>
      <c r="P2114" s="159" t="s">
        <v>2961</v>
      </c>
      <c r="Q2114" s="159" t="s">
        <v>2961</v>
      </c>
      <c r="R2114" s="159" t="s">
        <v>2961</v>
      </c>
      <c r="S2114" s="159" t="s">
        <v>2961</v>
      </c>
      <c r="T2114" s="159" t="s">
        <v>2961</v>
      </c>
      <c r="U2114" s="159" t="s">
        <v>2961</v>
      </c>
      <c r="V2114" s="159" t="s">
        <v>2961</v>
      </c>
      <c r="W2114" s="159" t="s">
        <v>2961</v>
      </c>
      <c r="X2114" s="159" t="s">
        <v>2961</v>
      </c>
      <c r="Y2114" s="159" t="s">
        <v>2961</v>
      </c>
      <c r="Z2114" s="159" t="s">
        <v>2961</v>
      </c>
      <c r="AA2114" s="159" t="s">
        <v>2961</v>
      </c>
      <c r="AB2114" s="159" t="s">
        <v>2961</v>
      </c>
      <c r="AC2114" s="159" t="s">
        <v>2961</v>
      </c>
      <c r="AD2114" s="159" t="s">
        <v>2961</v>
      </c>
      <c r="AE2114" s="159" t="s">
        <v>2961</v>
      </c>
      <c r="AF2114" s="159" t="s">
        <v>2961</v>
      </c>
      <c r="AG2114" s="159" t="s">
        <v>2961</v>
      </c>
      <c r="AH2114" s="159" t="s">
        <v>2961</v>
      </c>
      <c r="AI2114" s="159" t="s">
        <v>2961</v>
      </c>
      <c r="AJ2114" s="159" t="s">
        <v>2961</v>
      </c>
      <c r="AK2114" s="159" t="s">
        <v>2961</v>
      </c>
      <c r="AL2114" s="159" t="s">
        <v>2961</v>
      </c>
      <c r="AM2114" s="159" t="s">
        <v>2961</v>
      </c>
      <c r="AN2114" s="159" t="s">
        <v>2961</v>
      </c>
      <c r="AO2114" s="159" t="s">
        <v>2961</v>
      </c>
      <c r="AP2114" s="159" t="s">
        <v>2961</v>
      </c>
      <c r="AQ2114" s="159" t="s">
        <v>2961</v>
      </c>
      <c r="AR2114" s="159" t="s">
        <v>2961</v>
      </c>
      <c r="AS2114" s="159" t="s">
        <v>2961</v>
      </c>
      <c r="AT2114" s="159" t="s">
        <v>2961</v>
      </c>
      <c r="AU2114" s="159" t="s">
        <v>2961</v>
      </c>
      <c r="AV2114" s="159" t="s">
        <v>2961</v>
      </c>
      <c r="AW2114" s="159" t="s">
        <v>2961</v>
      </c>
      <c r="AX2114" s="159" t="s">
        <v>2961</v>
      </c>
      <c r="AY2114" s="159" t="s">
        <v>2961</v>
      </c>
      <c r="AZ2114" s="159" t="s">
        <v>2961</v>
      </c>
      <c r="BA2114" s="159" t="s">
        <v>2961</v>
      </c>
    </row>
    <row r="2115" spans="2:53" s="365" customFormat="1" ht="13.2" hidden="1" outlineLevel="1" x14ac:dyDescent="0.25">
      <c r="C2115" s="762" t="s">
        <v>155</v>
      </c>
      <c r="E2115" s="763" t="s">
        <v>4986</v>
      </c>
      <c r="F2115" s="365" t="s">
        <v>5016</v>
      </c>
      <c r="G2115" s="159" t="s">
        <v>2961</v>
      </c>
      <c r="H2115" s="159" t="s">
        <v>2961</v>
      </c>
      <c r="I2115" s="159" t="s">
        <v>2961</v>
      </c>
      <c r="J2115" s="159" t="s">
        <v>2961</v>
      </c>
      <c r="K2115" s="159" t="s">
        <v>2961</v>
      </c>
      <c r="L2115" s="159" t="s">
        <v>2961</v>
      </c>
      <c r="M2115" s="159" t="s">
        <v>2961</v>
      </c>
      <c r="N2115" s="159" t="s">
        <v>2961</v>
      </c>
      <c r="O2115" s="159" t="s">
        <v>2961</v>
      </c>
      <c r="P2115" s="159" t="s">
        <v>2961</v>
      </c>
      <c r="Q2115" s="159" t="s">
        <v>2961</v>
      </c>
      <c r="R2115" s="159" t="s">
        <v>2961</v>
      </c>
      <c r="S2115" s="159" t="s">
        <v>2961</v>
      </c>
      <c r="T2115" s="159" t="s">
        <v>2961</v>
      </c>
      <c r="U2115" s="159" t="s">
        <v>2961</v>
      </c>
      <c r="V2115" s="159" t="s">
        <v>2961</v>
      </c>
      <c r="W2115" s="159" t="s">
        <v>2961</v>
      </c>
      <c r="X2115" s="159" t="s">
        <v>2961</v>
      </c>
      <c r="Y2115" s="159" t="s">
        <v>2961</v>
      </c>
      <c r="Z2115" s="159" t="s">
        <v>2961</v>
      </c>
      <c r="AA2115" s="159" t="s">
        <v>2961</v>
      </c>
      <c r="AB2115" s="159" t="s">
        <v>2961</v>
      </c>
      <c r="AC2115" s="159" t="s">
        <v>2961</v>
      </c>
      <c r="AD2115" s="159" t="s">
        <v>2961</v>
      </c>
      <c r="AE2115" s="159" t="s">
        <v>2961</v>
      </c>
      <c r="AF2115" s="159" t="s">
        <v>2961</v>
      </c>
      <c r="AG2115" s="159" t="s">
        <v>2961</v>
      </c>
      <c r="AH2115" s="159" t="s">
        <v>2961</v>
      </c>
      <c r="AI2115" s="159" t="s">
        <v>2961</v>
      </c>
      <c r="AJ2115" s="159" t="s">
        <v>2961</v>
      </c>
      <c r="AK2115" s="159" t="s">
        <v>2961</v>
      </c>
      <c r="AL2115" s="159" t="s">
        <v>2961</v>
      </c>
      <c r="AM2115" s="159" t="s">
        <v>2961</v>
      </c>
      <c r="AN2115" s="159" t="s">
        <v>2961</v>
      </c>
      <c r="AO2115" s="159" t="s">
        <v>2961</v>
      </c>
      <c r="AP2115" s="159" t="s">
        <v>2961</v>
      </c>
      <c r="AQ2115" s="159" t="s">
        <v>2961</v>
      </c>
      <c r="AR2115" s="159" t="s">
        <v>2961</v>
      </c>
      <c r="AS2115" s="159" t="s">
        <v>2961</v>
      </c>
      <c r="AT2115" s="159" t="s">
        <v>2961</v>
      </c>
      <c r="AU2115" s="159" t="s">
        <v>2961</v>
      </c>
      <c r="AV2115" s="159" t="s">
        <v>2961</v>
      </c>
      <c r="AW2115" s="159" t="s">
        <v>2961</v>
      </c>
      <c r="AX2115" s="159" t="s">
        <v>2961</v>
      </c>
      <c r="AY2115" s="159" t="s">
        <v>2961</v>
      </c>
      <c r="AZ2115" s="159" t="s">
        <v>2961</v>
      </c>
      <c r="BA2115" s="159" t="s">
        <v>2961</v>
      </c>
    </row>
    <row r="2116" spans="2:53" s="365" customFormat="1" ht="13.2" hidden="1" outlineLevel="1" x14ac:dyDescent="0.25">
      <c r="C2116" s="762" t="s">
        <v>1370</v>
      </c>
      <c r="E2116" s="763" t="s">
        <v>4987</v>
      </c>
      <c r="F2116" s="365" t="s">
        <v>5016</v>
      </c>
      <c r="G2116" s="159" t="s">
        <v>2961</v>
      </c>
      <c r="H2116" s="159" t="s">
        <v>2961</v>
      </c>
      <c r="I2116" s="159" t="s">
        <v>2961</v>
      </c>
      <c r="J2116" s="159" t="s">
        <v>2961</v>
      </c>
      <c r="K2116" s="159" t="s">
        <v>2961</v>
      </c>
      <c r="L2116" s="159" t="s">
        <v>2961</v>
      </c>
      <c r="M2116" s="159" t="s">
        <v>2961</v>
      </c>
      <c r="N2116" s="159" t="s">
        <v>2961</v>
      </c>
      <c r="O2116" s="159" t="s">
        <v>2961</v>
      </c>
      <c r="P2116" s="159" t="s">
        <v>2961</v>
      </c>
      <c r="Q2116" s="159" t="s">
        <v>2961</v>
      </c>
      <c r="R2116" s="159" t="s">
        <v>2961</v>
      </c>
      <c r="S2116" s="159" t="s">
        <v>2961</v>
      </c>
      <c r="T2116" s="159" t="s">
        <v>2961</v>
      </c>
      <c r="U2116" s="159" t="s">
        <v>2961</v>
      </c>
      <c r="V2116" s="159" t="s">
        <v>2961</v>
      </c>
      <c r="W2116" s="159" t="s">
        <v>2961</v>
      </c>
      <c r="X2116" s="159" t="s">
        <v>2961</v>
      </c>
      <c r="Y2116" s="159" t="s">
        <v>2961</v>
      </c>
      <c r="Z2116" s="159" t="s">
        <v>2961</v>
      </c>
      <c r="AA2116" s="159" t="s">
        <v>2961</v>
      </c>
      <c r="AB2116" s="159" t="s">
        <v>2961</v>
      </c>
      <c r="AC2116" s="159" t="s">
        <v>2961</v>
      </c>
      <c r="AD2116" s="159" t="s">
        <v>2961</v>
      </c>
      <c r="AE2116" s="159" t="s">
        <v>2961</v>
      </c>
      <c r="AF2116" s="159" t="s">
        <v>2961</v>
      </c>
      <c r="AG2116" s="159" t="s">
        <v>2961</v>
      </c>
      <c r="AH2116" s="159" t="s">
        <v>2961</v>
      </c>
      <c r="AI2116" s="159" t="s">
        <v>2961</v>
      </c>
      <c r="AJ2116" s="159" t="s">
        <v>2961</v>
      </c>
      <c r="AK2116" s="159" t="s">
        <v>2961</v>
      </c>
      <c r="AL2116" s="159" t="s">
        <v>2961</v>
      </c>
      <c r="AM2116" s="159" t="s">
        <v>2961</v>
      </c>
      <c r="AN2116" s="159" t="s">
        <v>2961</v>
      </c>
      <c r="AO2116" s="159" t="s">
        <v>2961</v>
      </c>
      <c r="AP2116" s="159" t="s">
        <v>2961</v>
      </c>
      <c r="AQ2116" s="159" t="s">
        <v>2961</v>
      </c>
      <c r="AR2116" s="159" t="s">
        <v>2961</v>
      </c>
      <c r="AS2116" s="159" t="s">
        <v>2961</v>
      </c>
      <c r="AT2116" s="159" t="s">
        <v>2961</v>
      </c>
      <c r="AU2116" s="159" t="s">
        <v>2961</v>
      </c>
      <c r="AV2116" s="159" t="s">
        <v>2961</v>
      </c>
      <c r="AW2116" s="159" t="s">
        <v>2961</v>
      </c>
      <c r="AX2116" s="159" t="s">
        <v>2961</v>
      </c>
      <c r="AY2116" s="159" t="s">
        <v>2961</v>
      </c>
      <c r="AZ2116" s="159" t="s">
        <v>2961</v>
      </c>
      <c r="BA2116" s="159" t="s">
        <v>2961</v>
      </c>
    </row>
    <row r="2117" spans="2:53" s="365" customFormat="1" ht="14.4" hidden="1" outlineLevel="1" x14ac:dyDescent="0.3">
      <c r="C2117" s="762" t="s">
        <v>1371</v>
      </c>
      <c r="D2117" s="760"/>
      <c r="E2117" s="763" t="s">
        <v>4988</v>
      </c>
      <c r="F2117" s="365" t="s">
        <v>5016</v>
      </c>
      <c r="G2117" s="159" t="s">
        <v>2961</v>
      </c>
      <c r="H2117" s="159" t="s">
        <v>2961</v>
      </c>
      <c r="I2117" s="159" t="s">
        <v>2961</v>
      </c>
      <c r="J2117" s="159" t="s">
        <v>2961</v>
      </c>
      <c r="K2117" s="159" t="s">
        <v>2961</v>
      </c>
      <c r="L2117" s="159" t="s">
        <v>2961</v>
      </c>
      <c r="M2117" s="159" t="s">
        <v>2961</v>
      </c>
      <c r="N2117" s="159" t="s">
        <v>2961</v>
      </c>
      <c r="O2117" s="159" t="s">
        <v>2961</v>
      </c>
      <c r="P2117" s="159" t="s">
        <v>2961</v>
      </c>
      <c r="Q2117" s="159" t="s">
        <v>2961</v>
      </c>
      <c r="R2117" s="159" t="s">
        <v>2961</v>
      </c>
      <c r="S2117" s="159" t="s">
        <v>2961</v>
      </c>
      <c r="T2117" s="159" t="s">
        <v>2961</v>
      </c>
      <c r="U2117" s="159" t="s">
        <v>2961</v>
      </c>
      <c r="V2117" s="159" t="s">
        <v>2961</v>
      </c>
      <c r="W2117" s="159" t="s">
        <v>2961</v>
      </c>
      <c r="X2117" s="159" t="s">
        <v>2961</v>
      </c>
      <c r="Y2117" s="159" t="s">
        <v>2961</v>
      </c>
      <c r="Z2117" s="159" t="s">
        <v>2961</v>
      </c>
      <c r="AA2117" s="159" t="s">
        <v>2961</v>
      </c>
      <c r="AB2117" s="159" t="s">
        <v>2961</v>
      </c>
      <c r="AC2117" s="159" t="s">
        <v>2961</v>
      </c>
      <c r="AD2117" s="159" t="s">
        <v>2961</v>
      </c>
      <c r="AE2117" s="159" t="s">
        <v>2961</v>
      </c>
      <c r="AF2117" s="159" t="s">
        <v>2961</v>
      </c>
      <c r="AG2117" s="159" t="s">
        <v>2961</v>
      </c>
      <c r="AH2117" s="159" t="s">
        <v>2961</v>
      </c>
      <c r="AI2117" s="159" t="s">
        <v>2961</v>
      </c>
      <c r="AJ2117" s="159" t="s">
        <v>2961</v>
      </c>
      <c r="AK2117" s="159" t="s">
        <v>2961</v>
      </c>
      <c r="AL2117" s="159" t="s">
        <v>2961</v>
      </c>
      <c r="AM2117" s="159" t="s">
        <v>2961</v>
      </c>
      <c r="AN2117" s="159" t="s">
        <v>2961</v>
      </c>
      <c r="AO2117" s="159" t="s">
        <v>2961</v>
      </c>
      <c r="AP2117" s="159" t="s">
        <v>2961</v>
      </c>
      <c r="AQ2117" s="159" t="s">
        <v>2961</v>
      </c>
      <c r="AR2117" s="159" t="s">
        <v>2961</v>
      </c>
      <c r="AS2117" s="159" t="s">
        <v>2961</v>
      </c>
      <c r="AT2117" s="159" t="s">
        <v>2961</v>
      </c>
      <c r="AU2117" s="159" t="s">
        <v>2961</v>
      </c>
      <c r="AV2117" s="159" t="s">
        <v>2961</v>
      </c>
      <c r="AW2117" s="159" t="s">
        <v>2961</v>
      </c>
      <c r="AX2117" s="159" t="s">
        <v>2961</v>
      </c>
      <c r="AY2117" s="159" t="s">
        <v>2961</v>
      </c>
      <c r="AZ2117" s="159" t="s">
        <v>2961</v>
      </c>
      <c r="BA2117" s="159" t="s">
        <v>2961</v>
      </c>
    </row>
    <row r="2118" spans="2:53" s="365" customFormat="1" ht="13.2" hidden="1" outlineLevel="1" x14ac:dyDescent="0.25">
      <c r="C2118" s="764" t="s">
        <v>1372</v>
      </c>
      <c r="E2118" s="763" t="s">
        <v>4989</v>
      </c>
      <c r="F2118" s="365" t="s">
        <v>5016</v>
      </c>
      <c r="G2118" s="159" t="s">
        <v>2961</v>
      </c>
      <c r="H2118" s="159" t="s">
        <v>2961</v>
      </c>
      <c r="I2118" s="159" t="s">
        <v>2961</v>
      </c>
      <c r="J2118" s="159" t="s">
        <v>2961</v>
      </c>
      <c r="K2118" s="159" t="s">
        <v>2961</v>
      </c>
      <c r="L2118" s="159" t="s">
        <v>2961</v>
      </c>
      <c r="M2118" s="159" t="s">
        <v>2961</v>
      </c>
      <c r="N2118" s="159" t="s">
        <v>2961</v>
      </c>
      <c r="O2118" s="159" t="s">
        <v>2961</v>
      </c>
      <c r="P2118" s="159" t="s">
        <v>2961</v>
      </c>
      <c r="Q2118" s="159" t="s">
        <v>2961</v>
      </c>
      <c r="R2118" s="159" t="s">
        <v>2961</v>
      </c>
      <c r="S2118" s="159" t="s">
        <v>2961</v>
      </c>
      <c r="T2118" s="159" t="s">
        <v>2961</v>
      </c>
      <c r="U2118" s="159" t="s">
        <v>2961</v>
      </c>
      <c r="V2118" s="159" t="s">
        <v>2961</v>
      </c>
      <c r="W2118" s="159" t="s">
        <v>2961</v>
      </c>
      <c r="X2118" s="159" t="s">
        <v>2961</v>
      </c>
      <c r="Y2118" s="159" t="s">
        <v>2961</v>
      </c>
      <c r="Z2118" s="159" t="s">
        <v>2961</v>
      </c>
      <c r="AA2118" s="159" t="s">
        <v>2961</v>
      </c>
      <c r="AB2118" s="159" t="s">
        <v>2961</v>
      </c>
      <c r="AC2118" s="159" t="s">
        <v>2961</v>
      </c>
      <c r="AD2118" s="159" t="s">
        <v>2961</v>
      </c>
      <c r="AE2118" s="159" t="s">
        <v>2961</v>
      </c>
      <c r="AF2118" s="159" t="s">
        <v>2961</v>
      </c>
      <c r="AG2118" s="159" t="s">
        <v>2961</v>
      </c>
      <c r="AH2118" s="159" t="s">
        <v>2961</v>
      </c>
      <c r="AI2118" s="159" t="s">
        <v>2961</v>
      </c>
      <c r="AJ2118" s="159" t="s">
        <v>2961</v>
      </c>
      <c r="AK2118" s="159" t="s">
        <v>2961</v>
      </c>
      <c r="AL2118" s="159" t="s">
        <v>2961</v>
      </c>
      <c r="AM2118" s="159" t="s">
        <v>2961</v>
      </c>
      <c r="AN2118" s="159" t="s">
        <v>2961</v>
      </c>
      <c r="AO2118" s="159" t="s">
        <v>2961</v>
      </c>
      <c r="AP2118" s="159" t="s">
        <v>2961</v>
      </c>
      <c r="AQ2118" s="159" t="s">
        <v>2961</v>
      </c>
      <c r="AR2118" s="159" t="s">
        <v>2961</v>
      </c>
      <c r="AS2118" s="159" t="s">
        <v>2961</v>
      </c>
      <c r="AT2118" s="159" t="s">
        <v>2961</v>
      </c>
      <c r="AU2118" s="159" t="s">
        <v>2961</v>
      </c>
      <c r="AV2118" s="159" t="s">
        <v>2961</v>
      </c>
      <c r="AW2118" s="159" t="s">
        <v>2961</v>
      </c>
      <c r="AX2118" s="159" t="s">
        <v>2961</v>
      </c>
      <c r="AY2118" s="159" t="s">
        <v>2961</v>
      </c>
      <c r="AZ2118" s="159" t="s">
        <v>2961</v>
      </c>
      <c r="BA2118" s="159" t="s">
        <v>2961</v>
      </c>
    </row>
    <row r="2119" spans="2:53" collapsed="1" x14ac:dyDescent="0.3">
      <c r="B2119" s="365"/>
      <c r="C2119" s="708"/>
      <c r="D2119" s="365"/>
    </row>
    <row r="2120" spans="2:53" x14ac:dyDescent="0.3">
      <c r="B2120" s="645" t="s">
        <v>2998</v>
      </c>
      <c r="C2120" s="773" t="s">
        <v>5017</v>
      </c>
      <c r="D2120" s="365"/>
      <c r="F2120" s="308"/>
      <c r="G2120" s="489" t="s">
        <v>233</v>
      </c>
      <c r="H2120" s="489" t="s">
        <v>234</v>
      </c>
      <c r="I2120" s="489" t="s">
        <v>235</v>
      </c>
      <c r="J2120" s="489" t="s">
        <v>236</v>
      </c>
      <c r="K2120" s="489" t="s">
        <v>237</v>
      </c>
      <c r="L2120" s="489" t="s">
        <v>238</v>
      </c>
      <c r="M2120" s="489" t="s">
        <v>239</v>
      </c>
      <c r="N2120" s="489" t="s">
        <v>240</v>
      </c>
      <c r="O2120" s="489" t="s">
        <v>241</v>
      </c>
      <c r="P2120" s="489" t="s">
        <v>242</v>
      </c>
      <c r="Q2120" s="489" t="s">
        <v>243</v>
      </c>
      <c r="R2120" s="489" t="s">
        <v>244</v>
      </c>
      <c r="S2120" s="489" t="s">
        <v>245</v>
      </c>
      <c r="T2120" s="489" t="s">
        <v>246</v>
      </c>
      <c r="U2120" s="489" t="s">
        <v>247</v>
      </c>
      <c r="V2120" s="489" t="s">
        <v>248</v>
      </c>
      <c r="W2120" s="489" t="s">
        <v>249</v>
      </c>
      <c r="X2120" s="489" t="s">
        <v>250</v>
      </c>
      <c r="Y2120" s="489" t="s">
        <v>251</v>
      </c>
      <c r="Z2120" s="489" t="s">
        <v>252</v>
      </c>
      <c r="AA2120" s="489" t="s">
        <v>253</v>
      </c>
      <c r="AB2120" s="489" t="s">
        <v>254</v>
      </c>
      <c r="AC2120" s="489" t="s">
        <v>255</v>
      </c>
      <c r="AD2120" s="489" t="s">
        <v>256</v>
      </c>
      <c r="AE2120" s="489" t="s">
        <v>257</v>
      </c>
      <c r="AF2120" s="489" t="s">
        <v>258</v>
      </c>
      <c r="AG2120" s="489" t="s">
        <v>259</v>
      </c>
      <c r="AH2120" s="489" t="s">
        <v>260</v>
      </c>
      <c r="AI2120" s="489" t="s">
        <v>261</v>
      </c>
      <c r="AJ2120" s="489" t="s">
        <v>262</v>
      </c>
      <c r="AK2120" s="489" t="s">
        <v>263</v>
      </c>
      <c r="AL2120" s="489" t="s">
        <v>264</v>
      </c>
      <c r="AM2120" s="489" t="s">
        <v>265</v>
      </c>
      <c r="AN2120" s="489" t="s">
        <v>266</v>
      </c>
    </row>
    <row r="2121" spans="2:53" hidden="1" outlineLevel="1" x14ac:dyDescent="0.3">
      <c r="C2121" s="708" t="s">
        <v>168</v>
      </c>
      <c r="D2121" s="365"/>
      <c r="F2121" s="308" t="s">
        <v>5018</v>
      </c>
      <c r="G2121" s="308" t="s">
        <v>2961</v>
      </c>
      <c r="H2121" s="308" t="s">
        <v>2961</v>
      </c>
      <c r="I2121" s="308" t="s">
        <v>2961</v>
      </c>
      <c r="J2121" s="308" t="s">
        <v>2961</v>
      </c>
      <c r="K2121" s="308" t="s">
        <v>2961</v>
      </c>
      <c r="L2121" s="308" t="s">
        <v>2961</v>
      </c>
      <c r="M2121" s="308" t="s">
        <v>2961</v>
      </c>
      <c r="N2121" s="308" t="s">
        <v>2961</v>
      </c>
      <c r="O2121" s="308" t="s">
        <v>2961</v>
      </c>
      <c r="P2121" s="308" t="s">
        <v>2961</v>
      </c>
      <c r="Q2121" s="308" t="s">
        <v>2961</v>
      </c>
      <c r="R2121" s="308" t="s">
        <v>2961</v>
      </c>
      <c r="S2121" s="308" t="s">
        <v>2961</v>
      </c>
      <c r="T2121" s="308" t="s">
        <v>2961</v>
      </c>
      <c r="U2121" s="308" t="s">
        <v>2961</v>
      </c>
      <c r="V2121" s="308" t="s">
        <v>2961</v>
      </c>
      <c r="W2121" s="308" t="s">
        <v>2961</v>
      </c>
      <c r="X2121" s="308" t="s">
        <v>2961</v>
      </c>
      <c r="Y2121" s="308" t="s">
        <v>2961</v>
      </c>
      <c r="Z2121" s="308" t="s">
        <v>2961</v>
      </c>
      <c r="AA2121" s="308" t="s">
        <v>2961</v>
      </c>
      <c r="AB2121" s="308" t="s">
        <v>2961</v>
      </c>
      <c r="AC2121" s="308" t="s">
        <v>2961</v>
      </c>
      <c r="AD2121" s="308" t="s">
        <v>2961</v>
      </c>
      <c r="AE2121" s="308" t="s">
        <v>2961</v>
      </c>
      <c r="AF2121" s="308" t="s">
        <v>2961</v>
      </c>
      <c r="AG2121" s="308" t="s">
        <v>2961</v>
      </c>
      <c r="AH2121" s="308" t="s">
        <v>2961</v>
      </c>
      <c r="AI2121" s="308" t="s">
        <v>2961</v>
      </c>
      <c r="AJ2121" s="308" t="s">
        <v>2961</v>
      </c>
      <c r="AK2121" s="308" t="s">
        <v>2961</v>
      </c>
      <c r="AL2121" s="308" t="s">
        <v>2961</v>
      </c>
      <c r="AM2121" s="308" t="s">
        <v>2961</v>
      </c>
      <c r="AN2121" s="308" t="s">
        <v>2961</v>
      </c>
    </row>
    <row r="2122" spans="2:53" hidden="1" outlineLevel="1" x14ac:dyDescent="0.3">
      <c r="C2122" s="708" t="s">
        <v>169</v>
      </c>
      <c r="D2122" s="365"/>
      <c r="F2122" s="308" t="s">
        <v>5019</v>
      </c>
      <c r="G2122" s="308" t="s">
        <v>2961</v>
      </c>
      <c r="H2122" s="308" t="s">
        <v>2961</v>
      </c>
      <c r="I2122" s="308" t="s">
        <v>2961</v>
      </c>
      <c r="J2122" s="308" t="s">
        <v>2961</v>
      </c>
      <c r="K2122" s="308" t="s">
        <v>2961</v>
      </c>
      <c r="L2122" s="308" t="s">
        <v>2961</v>
      </c>
      <c r="M2122" s="308" t="s">
        <v>2961</v>
      </c>
      <c r="N2122" s="308" t="s">
        <v>2961</v>
      </c>
      <c r="O2122" s="308" t="s">
        <v>2961</v>
      </c>
      <c r="P2122" s="308" t="s">
        <v>2961</v>
      </c>
      <c r="Q2122" s="308" t="s">
        <v>2961</v>
      </c>
      <c r="R2122" s="308" t="s">
        <v>2961</v>
      </c>
      <c r="S2122" s="308" t="s">
        <v>2961</v>
      </c>
      <c r="T2122" s="308" t="s">
        <v>2961</v>
      </c>
      <c r="U2122" s="308" t="s">
        <v>2961</v>
      </c>
      <c r="V2122" s="308" t="s">
        <v>2961</v>
      </c>
      <c r="W2122" s="308" t="s">
        <v>2961</v>
      </c>
      <c r="X2122" s="308" t="s">
        <v>2961</v>
      </c>
      <c r="Y2122" s="308" t="s">
        <v>2961</v>
      </c>
      <c r="Z2122" s="308" t="s">
        <v>2961</v>
      </c>
      <c r="AA2122" s="308" t="s">
        <v>2961</v>
      </c>
      <c r="AB2122" s="308" t="s">
        <v>2961</v>
      </c>
      <c r="AC2122" s="308" t="s">
        <v>2961</v>
      </c>
      <c r="AD2122" s="308" t="s">
        <v>2961</v>
      </c>
      <c r="AE2122" s="308" t="s">
        <v>2961</v>
      </c>
      <c r="AF2122" s="308" t="s">
        <v>2961</v>
      </c>
      <c r="AG2122" s="308" t="s">
        <v>2961</v>
      </c>
      <c r="AH2122" s="308" t="s">
        <v>2961</v>
      </c>
      <c r="AI2122" s="308" t="s">
        <v>2961</v>
      </c>
      <c r="AJ2122" s="308" t="s">
        <v>2961</v>
      </c>
      <c r="AK2122" s="308" t="s">
        <v>2961</v>
      </c>
      <c r="AL2122" s="308" t="s">
        <v>2961</v>
      </c>
      <c r="AM2122" s="308" t="s">
        <v>2961</v>
      </c>
      <c r="AN2122" s="308" t="s">
        <v>2961</v>
      </c>
    </row>
    <row r="2123" spans="2:53" hidden="1" outlineLevel="1" x14ac:dyDescent="0.3">
      <c r="C2123" s="708" t="s">
        <v>170</v>
      </c>
      <c r="F2123" s="308" t="s">
        <v>5020</v>
      </c>
      <c r="G2123" s="308" t="s">
        <v>2961</v>
      </c>
      <c r="H2123" s="308" t="s">
        <v>2961</v>
      </c>
      <c r="I2123" s="308" t="s">
        <v>2961</v>
      </c>
      <c r="J2123" s="308" t="s">
        <v>2961</v>
      </c>
      <c r="K2123" s="308" t="s">
        <v>2961</v>
      </c>
      <c r="L2123" s="308" t="s">
        <v>2961</v>
      </c>
      <c r="M2123" s="308" t="s">
        <v>2961</v>
      </c>
      <c r="N2123" s="308" t="s">
        <v>2961</v>
      </c>
      <c r="O2123" s="308" t="s">
        <v>2961</v>
      </c>
      <c r="P2123" s="308" t="s">
        <v>2961</v>
      </c>
      <c r="Q2123" s="308" t="s">
        <v>2961</v>
      </c>
      <c r="R2123" s="308" t="s">
        <v>2961</v>
      </c>
      <c r="S2123" s="308" t="s">
        <v>2961</v>
      </c>
      <c r="T2123" s="308" t="s">
        <v>2961</v>
      </c>
      <c r="U2123" s="308" t="s">
        <v>2961</v>
      </c>
      <c r="V2123" s="308" t="s">
        <v>2961</v>
      </c>
      <c r="W2123" s="308" t="s">
        <v>2961</v>
      </c>
      <c r="X2123" s="308" t="s">
        <v>2961</v>
      </c>
      <c r="Y2123" s="308" t="s">
        <v>2961</v>
      </c>
      <c r="Z2123" s="308" t="s">
        <v>2961</v>
      </c>
      <c r="AA2123" s="308" t="s">
        <v>2961</v>
      </c>
      <c r="AB2123" s="308" t="s">
        <v>2961</v>
      </c>
      <c r="AC2123" s="308" t="s">
        <v>2961</v>
      </c>
      <c r="AD2123" s="308" t="s">
        <v>2961</v>
      </c>
      <c r="AE2123" s="308" t="s">
        <v>2961</v>
      </c>
      <c r="AF2123" s="308" t="s">
        <v>2961</v>
      </c>
      <c r="AG2123" s="308" t="s">
        <v>2961</v>
      </c>
      <c r="AH2123" s="308" t="s">
        <v>2961</v>
      </c>
      <c r="AI2123" s="308" t="s">
        <v>2961</v>
      </c>
      <c r="AJ2123" s="308" t="s">
        <v>2961</v>
      </c>
      <c r="AK2123" s="308" t="s">
        <v>2961</v>
      </c>
      <c r="AL2123" s="308" t="s">
        <v>2961</v>
      </c>
      <c r="AM2123" s="308" t="s">
        <v>2961</v>
      </c>
      <c r="AN2123" s="308" t="s">
        <v>2961</v>
      </c>
    </row>
    <row r="2124" spans="2:53" ht="13.5" hidden="1" customHeight="1" outlineLevel="1" x14ac:dyDescent="0.3">
      <c r="C2124" s="708" t="s">
        <v>171</v>
      </c>
      <c r="F2124" s="308" t="s">
        <v>5021</v>
      </c>
      <c r="G2124" s="308" t="s">
        <v>2961</v>
      </c>
      <c r="H2124" s="308" t="s">
        <v>2961</v>
      </c>
      <c r="I2124" s="308" t="s">
        <v>2961</v>
      </c>
      <c r="J2124" s="308" t="s">
        <v>2961</v>
      </c>
      <c r="K2124" s="308" t="s">
        <v>2961</v>
      </c>
      <c r="L2124" s="308" t="s">
        <v>2961</v>
      </c>
      <c r="M2124" s="308" t="s">
        <v>2961</v>
      </c>
      <c r="N2124" s="308" t="s">
        <v>2961</v>
      </c>
      <c r="O2124" s="308" t="s">
        <v>2961</v>
      </c>
      <c r="P2124" s="308" t="s">
        <v>2961</v>
      </c>
      <c r="Q2124" s="308" t="s">
        <v>2961</v>
      </c>
      <c r="R2124" s="308" t="s">
        <v>2961</v>
      </c>
      <c r="S2124" s="308" t="s">
        <v>2961</v>
      </c>
      <c r="T2124" s="308" t="s">
        <v>2961</v>
      </c>
      <c r="U2124" s="308" t="s">
        <v>2961</v>
      </c>
      <c r="V2124" s="308" t="s">
        <v>2961</v>
      </c>
      <c r="W2124" s="308" t="s">
        <v>2961</v>
      </c>
      <c r="X2124" s="308" t="s">
        <v>2961</v>
      </c>
      <c r="Y2124" s="308" t="s">
        <v>2961</v>
      </c>
      <c r="Z2124" s="308" t="s">
        <v>2961</v>
      </c>
      <c r="AA2124" s="308" t="s">
        <v>2961</v>
      </c>
      <c r="AB2124" s="308" t="s">
        <v>2961</v>
      </c>
      <c r="AC2124" s="308" t="s">
        <v>2961</v>
      </c>
      <c r="AD2124" s="308" t="s">
        <v>2961</v>
      </c>
      <c r="AE2124" s="308" t="s">
        <v>2961</v>
      </c>
      <c r="AF2124" s="308" t="s">
        <v>2961</v>
      </c>
      <c r="AG2124" s="308" t="s">
        <v>2961</v>
      </c>
      <c r="AH2124" s="308" t="s">
        <v>2961</v>
      </c>
      <c r="AI2124" s="308" t="s">
        <v>2961</v>
      </c>
      <c r="AJ2124" s="308" t="s">
        <v>2961</v>
      </c>
      <c r="AK2124" s="308" t="s">
        <v>2961</v>
      </c>
      <c r="AL2124" s="308" t="s">
        <v>2961</v>
      </c>
      <c r="AM2124" s="308" t="s">
        <v>2961</v>
      </c>
      <c r="AN2124" s="308" t="s">
        <v>2961</v>
      </c>
    </row>
    <row r="2125" spans="2:53" hidden="1" outlineLevel="1" x14ac:dyDescent="0.3">
      <c r="C2125" s="708" t="s">
        <v>172</v>
      </c>
      <c r="F2125" s="308" t="s">
        <v>5022</v>
      </c>
      <c r="G2125" s="308" t="s">
        <v>2961</v>
      </c>
      <c r="H2125" s="308" t="s">
        <v>2961</v>
      </c>
      <c r="I2125" s="308" t="s">
        <v>2961</v>
      </c>
      <c r="J2125" s="308" t="s">
        <v>2961</v>
      </c>
      <c r="K2125" s="308" t="s">
        <v>2961</v>
      </c>
      <c r="L2125" s="308" t="s">
        <v>2961</v>
      </c>
      <c r="M2125" s="308" t="s">
        <v>2961</v>
      </c>
      <c r="N2125" s="308" t="s">
        <v>2961</v>
      </c>
      <c r="O2125" s="308" t="s">
        <v>2961</v>
      </c>
      <c r="P2125" s="308" t="s">
        <v>2961</v>
      </c>
      <c r="Q2125" s="308" t="s">
        <v>2961</v>
      </c>
      <c r="R2125" s="308" t="s">
        <v>2961</v>
      </c>
      <c r="S2125" s="308" t="s">
        <v>2961</v>
      </c>
      <c r="T2125" s="308" t="s">
        <v>2961</v>
      </c>
      <c r="U2125" s="308" t="s">
        <v>2961</v>
      </c>
      <c r="V2125" s="308" t="s">
        <v>2961</v>
      </c>
      <c r="W2125" s="308" t="s">
        <v>2961</v>
      </c>
      <c r="X2125" s="308" t="s">
        <v>2961</v>
      </c>
      <c r="Y2125" s="308" t="s">
        <v>2961</v>
      </c>
      <c r="Z2125" s="308" t="s">
        <v>2961</v>
      </c>
      <c r="AA2125" s="308" t="s">
        <v>2961</v>
      </c>
      <c r="AB2125" s="308" t="s">
        <v>2961</v>
      </c>
      <c r="AC2125" s="308" t="s">
        <v>2961</v>
      </c>
      <c r="AD2125" s="308" t="s">
        <v>2961</v>
      </c>
      <c r="AE2125" s="308" t="s">
        <v>2961</v>
      </c>
      <c r="AF2125" s="308" t="s">
        <v>2961</v>
      </c>
      <c r="AG2125" s="308" t="s">
        <v>2961</v>
      </c>
      <c r="AH2125" s="308" t="s">
        <v>2961</v>
      </c>
      <c r="AI2125" s="308" t="s">
        <v>2961</v>
      </c>
      <c r="AJ2125" s="308" t="s">
        <v>2961</v>
      </c>
      <c r="AK2125" s="308" t="s">
        <v>2961</v>
      </c>
      <c r="AL2125" s="308" t="s">
        <v>2961</v>
      </c>
      <c r="AM2125" s="308" t="s">
        <v>2961</v>
      </c>
      <c r="AN2125" s="308" t="s">
        <v>2961</v>
      </c>
    </row>
    <row r="2126" spans="2:53" hidden="1" outlineLevel="1" x14ac:dyDescent="0.3">
      <c r="C2126" s="708" t="s">
        <v>173</v>
      </c>
      <c r="F2126" s="308" t="s">
        <v>5023</v>
      </c>
      <c r="G2126" s="308" t="s">
        <v>2961</v>
      </c>
      <c r="H2126" s="308" t="s">
        <v>2961</v>
      </c>
      <c r="I2126" s="308" t="s">
        <v>2961</v>
      </c>
      <c r="J2126" s="308" t="s">
        <v>2961</v>
      </c>
      <c r="K2126" s="308" t="s">
        <v>2961</v>
      </c>
      <c r="L2126" s="308" t="s">
        <v>2961</v>
      </c>
      <c r="M2126" s="308" t="s">
        <v>2961</v>
      </c>
      <c r="N2126" s="308" t="s">
        <v>2961</v>
      </c>
      <c r="O2126" s="308" t="s">
        <v>2961</v>
      </c>
      <c r="P2126" s="308" t="s">
        <v>2961</v>
      </c>
      <c r="Q2126" s="308" t="s">
        <v>2961</v>
      </c>
      <c r="R2126" s="308" t="s">
        <v>2961</v>
      </c>
      <c r="S2126" s="308" t="s">
        <v>2961</v>
      </c>
      <c r="T2126" s="308" t="s">
        <v>2961</v>
      </c>
      <c r="U2126" s="308" t="s">
        <v>2961</v>
      </c>
      <c r="V2126" s="308" t="s">
        <v>2961</v>
      </c>
      <c r="W2126" s="308" t="s">
        <v>2961</v>
      </c>
      <c r="X2126" s="308" t="s">
        <v>2961</v>
      </c>
      <c r="Y2126" s="308" t="s">
        <v>2961</v>
      </c>
      <c r="Z2126" s="308" t="s">
        <v>2961</v>
      </c>
      <c r="AA2126" s="308" t="s">
        <v>2961</v>
      </c>
      <c r="AB2126" s="308" t="s">
        <v>2961</v>
      </c>
      <c r="AC2126" s="308" t="s">
        <v>2961</v>
      </c>
      <c r="AD2126" s="308" t="s">
        <v>2961</v>
      </c>
      <c r="AE2126" s="308" t="s">
        <v>2961</v>
      </c>
      <c r="AF2126" s="308" t="s">
        <v>2961</v>
      </c>
      <c r="AG2126" s="308" t="s">
        <v>2961</v>
      </c>
      <c r="AH2126" s="308" t="s">
        <v>2961</v>
      </c>
      <c r="AI2126" s="308" t="s">
        <v>2961</v>
      </c>
      <c r="AJ2126" s="308" t="s">
        <v>2961</v>
      </c>
      <c r="AK2126" s="308" t="s">
        <v>2961</v>
      </c>
      <c r="AL2126" s="308" t="s">
        <v>2961</v>
      </c>
      <c r="AM2126" s="308" t="s">
        <v>2961</v>
      </c>
      <c r="AN2126" s="308" t="s">
        <v>2961</v>
      </c>
    </row>
    <row r="2127" spans="2:53" hidden="1" outlineLevel="1" x14ac:dyDescent="0.3">
      <c r="C2127" s="708" t="s">
        <v>94</v>
      </c>
      <c r="F2127" s="308" t="s">
        <v>5024</v>
      </c>
      <c r="G2127" s="308" t="s">
        <v>2961</v>
      </c>
      <c r="H2127" s="308" t="s">
        <v>2961</v>
      </c>
      <c r="I2127" s="308" t="s">
        <v>2961</v>
      </c>
      <c r="J2127" s="308" t="s">
        <v>2961</v>
      </c>
      <c r="K2127" s="308" t="s">
        <v>2961</v>
      </c>
      <c r="L2127" s="308" t="s">
        <v>2961</v>
      </c>
      <c r="M2127" s="308" t="s">
        <v>2961</v>
      </c>
      <c r="N2127" s="308" t="s">
        <v>2961</v>
      </c>
      <c r="O2127" s="308" t="s">
        <v>2961</v>
      </c>
      <c r="P2127" s="308" t="s">
        <v>2961</v>
      </c>
      <c r="Q2127" s="308" t="s">
        <v>2961</v>
      </c>
      <c r="R2127" s="308" t="s">
        <v>2961</v>
      </c>
      <c r="S2127" s="308" t="s">
        <v>2961</v>
      </c>
      <c r="T2127" s="308" t="s">
        <v>2961</v>
      </c>
      <c r="U2127" s="308" t="s">
        <v>2961</v>
      </c>
      <c r="V2127" s="308" t="s">
        <v>2961</v>
      </c>
      <c r="W2127" s="308" t="s">
        <v>2961</v>
      </c>
      <c r="X2127" s="308" t="s">
        <v>2961</v>
      </c>
      <c r="Y2127" s="308" t="s">
        <v>2961</v>
      </c>
      <c r="Z2127" s="308" t="s">
        <v>2961</v>
      </c>
      <c r="AA2127" s="308" t="s">
        <v>2961</v>
      </c>
      <c r="AB2127" s="308" t="s">
        <v>2961</v>
      </c>
      <c r="AC2127" s="308" t="s">
        <v>2961</v>
      </c>
      <c r="AD2127" s="308" t="s">
        <v>2961</v>
      </c>
      <c r="AE2127" s="308" t="s">
        <v>2961</v>
      </c>
      <c r="AF2127" s="308" t="s">
        <v>2961</v>
      </c>
      <c r="AG2127" s="308" t="s">
        <v>2961</v>
      </c>
      <c r="AH2127" s="308" t="s">
        <v>2961</v>
      </c>
      <c r="AI2127" s="308" t="s">
        <v>2961</v>
      </c>
      <c r="AJ2127" s="308" t="s">
        <v>2961</v>
      </c>
      <c r="AK2127" s="308" t="s">
        <v>2961</v>
      </c>
      <c r="AL2127" s="308" t="s">
        <v>2961</v>
      </c>
      <c r="AM2127" s="308" t="s">
        <v>2961</v>
      </c>
      <c r="AN2127" s="308" t="s">
        <v>2961</v>
      </c>
    </row>
    <row r="2128" spans="2:53" hidden="1" outlineLevel="1" x14ac:dyDescent="0.3">
      <c r="C2128" s="708" t="s">
        <v>202</v>
      </c>
      <c r="F2128" s="308" t="s">
        <v>5025</v>
      </c>
      <c r="G2128" s="308" t="s">
        <v>2961</v>
      </c>
      <c r="H2128" s="308" t="s">
        <v>2961</v>
      </c>
      <c r="I2128" s="308" t="s">
        <v>2961</v>
      </c>
      <c r="J2128" s="308" t="s">
        <v>2961</v>
      </c>
      <c r="K2128" s="308" t="s">
        <v>2961</v>
      </c>
      <c r="L2128" s="308" t="s">
        <v>2961</v>
      </c>
      <c r="M2128" s="308" t="s">
        <v>2961</v>
      </c>
      <c r="N2128" s="308" t="s">
        <v>2961</v>
      </c>
      <c r="O2128" s="308" t="s">
        <v>2961</v>
      </c>
      <c r="P2128" s="308" t="s">
        <v>2961</v>
      </c>
      <c r="Q2128" s="308" t="s">
        <v>2961</v>
      </c>
      <c r="R2128" s="308" t="s">
        <v>2961</v>
      </c>
      <c r="S2128" s="308" t="s">
        <v>2961</v>
      </c>
      <c r="T2128" s="308" t="s">
        <v>2961</v>
      </c>
      <c r="U2128" s="308" t="s">
        <v>2961</v>
      </c>
      <c r="V2128" s="308" t="s">
        <v>2961</v>
      </c>
      <c r="W2128" s="308" t="s">
        <v>2961</v>
      </c>
      <c r="X2128" s="308" t="s">
        <v>2961</v>
      </c>
      <c r="Y2128" s="308" t="s">
        <v>2961</v>
      </c>
      <c r="Z2128" s="308" t="s">
        <v>2961</v>
      </c>
      <c r="AA2128" s="308" t="s">
        <v>2961</v>
      </c>
      <c r="AB2128" s="308" t="s">
        <v>2961</v>
      </c>
      <c r="AC2128" s="308" t="s">
        <v>2961</v>
      </c>
      <c r="AD2128" s="308" t="s">
        <v>2961</v>
      </c>
      <c r="AE2128" s="308" t="s">
        <v>2961</v>
      </c>
      <c r="AF2128" s="308" t="s">
        <v>2961</v>
      </c>
      <c r="AG2128" s="308" t="s">
        <v>2961</v>
      </c>
      <c r="AH2128" s="308" t="s">
        <v>2961</v>
      </c>
      <c r="AI2128" s="308" t="s">
        <v>2961</v>
      </c>
      <c r="AJ2128" s="308" t="s">
        <v>2961</v>
      </c>
      <c r="AK2128" s="308" t="s">
        <v>2961</v>
      </c>
      <c r="AL2128" s="308" t="s">
        <v>2961</v>
      </c>
      <c r="AM2128" s="308" t="s">
        <v>2961</v>
      </c>
      <c r="AN2128" s="308" t="s">
        <v>2961</v>
      </c>
    </row>
    <row r="2129" spans="2:32" collapsed="1" x14ac:dyDescent="0.3">
      <c r="C2129" s="708"/>
    </row>
    <row r="2130" spans="2:32" x14ac:dyDescent="0.3">
      <c r="B2130" s="645" t="s">
        <v>3001</v>
      </c>
      <c r="C2130" s="708"/>
      <c r="F2130" s="308"/>
      <c r="G2130" s="489" t="s">
        <v>241</v>
      </c>
      <c r="H2130" s="489" t="s">
        <v>242</v>
      </c>
      <c r="I2130" s="489" t="s">
        <v>243</v>
      </c>
      <c r="J2130" s="489" t="s">
        <v>244</v>
      </c>
      <c r="K2130" s="489" t="s">
        <v>245</v>
      </c>
      <c r="L2130" s="489" t="s">
        <v>246</v>
      </c>
      <c r="M2130" s="489" t="s">
        <v>247</v>
      </c>
      <c r="N2130" s="489" t="s">
        <v>248</v>
      </c>
      <c r="O2130" s="489" t="s">
        <v>249</v>
      </c>
      <c r="P2130" s="489" t="s">
        <v>250</v>
      </c>
      <c r="Q2130" s="489" t="s">
        <v>251</v>
      </c>
      <c r="R2130" s="489" t="s">
        <v>252</v>
      </c>
      <c r="S2130" s="489" t="s">
        <v>253</v>
      </c>
      <c r="T2130" s="489" t="s">
        <v>254</v>
      </c>
      <c r="U2130" s="489" t="s">
        <v>255</v>
      </c>
      <c r="V2130" s="489" t="s">
        <v>256</v>
      </c>
      <c r="W2130" s="489" t="s">
        <v>257</v>
      </c>
      <c r="X2130" s="489" t="s">
        <v>258</v>
      </c>
      <c r="Y2130" s="489" t="s">
        <v>259</v>
      </c>
      <c r="Z2130" s="489" t="s">
        <v>260</v>
      </c>
      <c r="AA2130" s="489" t="s">
        <v>261</v>
      </c>
      <c r="AB2130" s="489" t="s">
        <v>262</v>
      </c>
      <c r="AC2130" s="489" t="s">
        <v>263</v>
      </c>
      <c r="AD2130" s="489" t="s">
        <v>264</v>
      </c>
      <c r="AE2130" s="489" t="s">
        <v>265</v>
      </c>
      <c r="AF2130" s="489" t="s">
        <v>266</v>
      </c>
    </row>
    <row r="2131" spans="2:32" hidden="1" outlineLevel="1" x14ac:dyDescent="0.3">
      <c r="C2131" s="708" t="s">
        <v>168</v>
      </c>
      <c r="F2131" s="308" t="s">
        <v>5026</v>
      </c>
      <c r="G2131" s="308" t="s">
        <v>2961</v>
      </c>
      <c r="H2131" s="308" t="s">
        <v>2961</v>
      </c>
      <c r="I2131" s="308" t="s">
        <v>2961</v>
      </c>
      <c r="J2131" s="308" t="s">
        <v>2961</v>
      </c>
      <c r="K2131" s="308" t="s">
        <v>2961</v>
      </c>
      <c r="L2131" s="308" t="s">
        <v>2961</v>
      </c>
      <c r="M2131" s="308" t="s">
        <v>2961</v>
      </c>
      <c r="N2131" s="308" t="s">
        <v>2961</v>
      </c>
      <c r="O2131" s="308" t="s">
        <v>2961</v>
      </c>
      <c r="P2131" s="308" t="s">
        <v>2961</v>
      </c>
      <c r="Q2131" s="308" t="s">
        <v>2961</v>
      </c>
      <c r="R2131" s="308" t="s">
        <v>2961</v>
      </c>
      <c r="S2131" s="308" t="s">
        <v>2961</v>
      </c>
      <c r="T2131" s="308" t="s">
        <v>2961</v>
      </c>
      <c r="U2131" s="308" t="s">
        <v>2961</v>
      </c>
      <c r="V2131" s="308" t="s">
        <v>2961</v>
      </c>
      <c r="W2131" s="308" t="s">
        <v>2961</v>
      </c>
      <c r="X2131" s="308" t="s">
        <v>2961</v>
      </c>
      <c r="Y2131" s="308" t="s">
        <v>2961</v>
      </c>
      <c r="Z2131" s="308" t="s">
        <v>2961</v>
      </c>
      <c r="AA2131" s="308" t="s">
        <v>2961</v>
      </c>
      <c r="AB2131" s="308" t="s">
        <v>2961</v>
      </c>
      <c r="AC2131" s="308" t="s">
        <v>2961</v>
      </c>
      <c r="AD2131" s="308" t="s">
        <v>2961</v>
      </c>
      <c r="AE2131" s="308" t="s">
        <v>2961</v>
      </c>
      <c r="AF2131" s="308" t="s">
        <v>2961</v>
      </c>
    </row>
    <row r="2132" spans="2:32" hidden="1" outlineLevel="1" x14ac:dyDescent="0.3">
      <c r="C2132" s="708" t="s">
        <v>169</v>
      </c>
      <c r="F2132" s="308" t="s">
        <v>5027</v>
      </c>
      <c r="G2132" s="308" t="s">
        <v>2961</v>
      </c>
      <c r="H2132" s="308" t="s">
        <v>2961</v>
      </c>
      <c r="I2132" s="308" t="s">
        <v>2961</v>
      </c>
      <c r="J2132" s="308" t="s">
        <v>2961</v>
      </c>
      <c r="K2132" s="308" t="s">
        <v>2961</v>
      </c>
      <c r="L2132" s="308" t="s">
        <v>2961</v>
      </c>
      <c r="M2132" s="308" t="s">
        <v>2961</v>
      </c>
      <c r="N2132" s="308" t="s">
        <v>2961</v>
      </c>
      <c r="O2132" s="308" t="s">
        <v>2961</v>
      </c>
      <c r="P2132" s="308" t="s">
        <v>2961</v>
      </c>
      <c r="Q2132" s="308" t="s">
        <v>2961</v>
      </c>
      <c r="R2132" s="308" t="s">
        <v>2961</v>
      </c>
      <c r="S2132" s="308" t="s">
        <v>2961</v>
      </c>
      <c r="T2132" s="308" t="s">
        <v>2961</v>
      </c>
      <c r="U2132" s="308" t="s">
        <v>2961</v>
      </c>
      <c r="V2132" s="308" t="s">
        <v>2961</v>
      </c>
      <c r="W2132" s="308" t="s">
        <v>2961</v>
      </c>
      <c r="X2132" s="308" t="s">
        <v>2961</v>
      </c>
      <c r="Y2132" s="308" t="s">
        <v>2961</v>
      </c>
      <c r="Z2132" s="308" t="s">
        <v>2961</v>
      </c>
      <c r="AA2132" s="308" t="s">
        <v>2961</v>
      </c>
      <c r="AB2132" s="308" t="s">
        <v>2961</v>
      </c>
      <c r="AC2132" s="308" t="s">
        <v>2961</v>
      </c>
      <c r="AD2132" s="308" t="s">
        <v>2961</v>
      </c>
      <c r="AE2132" s="308" t="s">
        <v>2961</v>
      </c>
      <c r="AF2132" s="308" t="s">
        <v>2961</v>
      </c>
    </row>
    <row r="2133" spans="2:32" hidden="1" outlineLevel="1" x14ac:dyDescent="0.3">
      <c r="C2133" s="708" t="s">
        <v>170</v>
      </c>
      <c r="F2133" s="308" t="s">
        <v>5028</v>
      </c>
      <c r="G2133" s="308" t="s">
        <v>2961</v>
      </c>
      <c r="H2133" s="308" t="s">
        <v>2961</v>
      </c>
      <c r="I2133" s="308" t="s">
        <v>2961</v>
      </c>
      <c r="J2133" s="308" t="s">
        <v>2961</v>
      </c>
      <c r="K2133" s="308" t="s">
        <v>2961</v>
      </c>
      <c r="L2133" s="308" t="s">
        <v>2961</v>
      </c>
      <c r="M2133" s="308" t="s">
        <v>2961</v>
      </c>
      <c r="N2133" s="308" t="s">
        <v>2961</v>
      </c>
      <c r="O2133" s="308" t="s">
        <v>2961</v>
      </c>
      <c r="P2133" s="308" t="s">
        <v>2961</v>
      </c>
      <c r="Q2133" s="308" t="s">
        <v>2961</v>
      </c>
      <c r="R2133" s="308" t="s">
        <v>2961</v>
      </c>
      <c r="S2133" s="308" t="s">
        <v>2961</v>
      </c>
      <c r="T2133" s="308" t="s">
        <v>2961</v>
      </c>
      <c r="U2133" s="308" t="s">
        <v>2961</v>
      </c>
      <c r="V2133" s="308" t="s">
        <v>2961</v>
      </c>
      <c r="W2133" s="308" t="s">
        <v>2961</v>
      </c>
      <c r="X2133" s="308" t="s">
        <v>2961</v>
      </c>
      <c r="Y2133" s="308" t="s">
        <v>2961</v>
      </c>
      <c r="Z2133" s="308" t="s">
        <v>2961</v>
      </c>
      <c r="AA2133" s="308" t="s">
        <v>2961</v>
      </c>
      <c r="AB2133" s="308" t="s">
        <v>2961</v>
      </c>
      <c r="AC2133" s="308" t="s">
        <v>2961</v>
      </c>
      <c r="AD2133" s="308" t="s">
        <v>2961</v>
      </c>
      <c r="AE2133" s="308" t="s">
        <v>2961</v>
      </c>
      <c r="AF2133" s="308" t="s">
        <v>2961</v>
      </c>
    </row>
    <row r="2134" spans="2:32" hidden="1" outlineLevel="1" x14ac:dyDescent="0.3">
      <c r="C2134" s="708" t="s">
        <v>171</v>
      </c>
      <c r="F2134" s="308" t="s">
        <v>5029</v>
      </c>
      <c r="G2134" s="308" t="s">
        <v>2961</v>
      </c>
      <c r="H2134" s="308" t="s">
        <v>2961</v>
      </c>
      <c r="I2134" s="308" t="s">
        <v>2961</v>
      </c>
      <c r="J2134" s="308" t="s">
        <v>2961</v>
      </c>
      <c r="K2134" s="308" t="s">
        <v>2961</v>
      </c>
      <c r="L2134" s="308" t="s">
        <v>2961</v>
      </c>
      <c r="M2134" s="308" t="s">
        <v>2961</v>
      </c>
      <c r="N2134" s="308" t="s">
        <v>2961</v>
      </c>
      <c r="O2134" s="308" t="s">
        <v>2961</v>
      </c>
      <c r="P2134" s="308" t="s">
        <v>2961</v>
      </c>
      <c r="Q2134" s="308" t="s">
        <v>2961</v>
      </c>
      <c r="R2134" s="308" t="s">
        <v>2961</v>
      </c>
      <c r="S2134" s="308" t="s">
        <v>2961</v>
      </c>
      <c r="T2134" s="308" t="s">
        <v>2961</v>
      </c>
      <c r="U2134" s="308" t="s">
        <v>2961</v>
      </c>
      <c r="V2134" s="308" t="s">
        <v>2961</v>
      </c>
      <c r="W2134" s="308" t="s">
        <v>2961</v>
      </c>
      <c r="X2134" s="308" t="s">
        <v>2961</v>
      </c>
      <c r="Y2134" s="308" t="s">
        <v>2961</v>
      </c>
      <c r="Z2134" s="308" t="s">
        <v>2961</v>
      </c>
      <c r="AA2134" s="308" t="s">
        <v>2961</v>
      </c>
      <c r="AB2134" s="308" t="s">
        <v>2961</v>
      </c>
      <c r="AC2134" s="308" t="s">
        <v>2961</v>
      </c>
      <c r="AD2134" s="308" t="s">
        <v>2961</v>
      </c>
      <c r="AE2134" s="308" t="s">
        <v>2961</v>
      </c>
      <c r="AF2134" s="308" t="s">
        <v>2961</v>
      </c>
    </row>
    <row r="2135" spans="2:32" hidden="1" outlineLevel="1" x14ac:dyDescent="0.3">
      <c r="C2135" s="708" t="s">
        <v>172</v>
      </c>
      <c r="F2135" s="308" t="s">
        <v>5030</v>
      </c>
      <c r="G2135" s="308" t="s">
        <v>2961</v>
      </c>
      <c r="H2135" s="308" t="s">
        <v>2961</v>
      </c>
      <c r="I2135" s="308" t="s">
        <v>2961</v>
      </c>
      <c r="J2135" s="308" t="s">
        <v>2961</v>
      </c>
      <c r="K2135" s="308" t="s">
        <v>2961</v>
      </c>
      <c r="L2135" s="308" t="s">
        <v>2961</v>
      </c>
      <c r="M2135" s="308" t="s">
        <v>2961</v>
      </c>
      <c r="N2135" s="308" t="s">
        <v>2961</v>
      </c>
      <c r="O2135" s="308" t="s">
        <v>2961</v>
      </c>
      <c r="P2135" s="308" t="s">
        <v>2961</v>
      </c>
      <c r="Q2135" s="308" t="s">
        <v>2961</v>
      </c>
      <c r="R2135" s="308" t="s">
        <v>2961</v>
      </c>
      <c r="S2135" s="308" t="s">
        <v>2961</v>
      </c>
      <c r="T2135" s="308" t="s">
        <v>2961</v>
      </c>
      <c r="U2135" s="308" t="s">
        <v>2961</v>
      </c>
      <c r="V2135" s="308" t="s">
        <v>2961</v>
      </c>
      <c r="W2135" s="308" t="s">
        <v>2961</v>
      </c>
      <c r="X2135" s="308" t="s">
        <v>2961</v>
      </c>
      <c r="Y2135" s="308" t="s">
        <v>2961</v>
      </c>
      <c r="Z2135" s="308" t="s">
        <v>2961</v>
      </c>
      <c r="AA2135" s="308" t="s">
        <v>2961</v>
      </c>
      <c r="AB2135" s="308" t="s">
        <v>2961</v>
      </c>
      <c r="AC2135" s="308" t="s">
        <v>2961</v>
      </c>
      <c r="AD2135" s="308" t="s">
        <v>2961</v>
      </c>
      <c r="AE2135" s="308" t="s">
        <v>2961</v>
      </c>
      <c r="AF2135" s="308" t="s">
        <v>2961</v>
      </c>
    </row>
    <row r="2136" spans="2:32" hidden="1" outlineLevel="1" x14ac:dyDescent="0.3">
      <c r="C2136" s="708" t="s">
        <v>173</v>
      </c>
      <c r="F2136" s="308" t="s">
        <v>5031</v>
      </c>
      <c r="G2136" s="308" t="s">
        <v>2961</v>
      </c>
      <c r="H2136" s="308" t="s">
        <v>2961</v>
      </c>
      <c r="I2136" s="308" t="s">
        <v>2961</v>
      </c>
      <c r="J2136" s="308" t="s">
        <v>2961</v>
      </c>
      <c r="K2136" s="308" t="s">
        <v>2961</v>
      </c>
      <c r="L2136" s="308" t="s">
        <v>2961</v>
      </c>
      <c r="M2136" s="308" t="s">
        <v>2961</v>
      </c>
      <c r="N2136" s="308" t="s">
        <v>2961</v>
      </c>
      <c r="O2136" s="308" t="s">
        <v>2961</v>
      </c>
      <c r="P2136" s="308" t="s">
        <v>2961</v>
      </c>
      <c r="Q2136" s="308" t="s">
        <v>2961</v>
      </c>
      <c r="R2136" s="308" t="s">
        <v>2961</v>
      </c>
      <c r="S2136" s="308" t="s">
        <v>2961</v>
      </c>
      <c r="T2136" s="308" t="s">
        <v>2961</v>
      </c>
      <c r="U2136" s="308" t="s">
        <v>2961</v>
      </c>
      <c r="V2136" s="308" t="s">
        <v>2961</v>
      </c>
      <c r="W2136" s="308" t="s">
        <v>2961</v>
      </c>
      <c r="X2136" s="308" t="s">
        <v>2961</v>
      </c>
      <c r="Y2136" s="308" t="s">
        <v>2961</v>
      </c>
      <c r="Z2136" s="308" t="s">
        <v>2961</v>
      </c>
      <c r="AA2136" s="308" t="s">
        <v>2961</v>
      </c>
      <c r="AB2136" s="308" t="s">
        <v>2961</v>
      </c>
      <c r="AC2136" s="308" t="s">
        <v>2961</v>
      </c>
      <c r="AD2136" s="308" t="s">
        <v>2961</v>
      </c>
      <c r="AE2136" s="308" t="s">
        <v>2961</v>
      </c>
      <c r="AF2136" s="308" t="s">
        <v>2961</v>
      </c>
    </row>
    <row r="2137" spans="2:32" hidden="1" outlineLevel="1" x14ac:dyDescent="0.3">
      <c r="C2137" s="708" t="s">
        <v>94</v>
      </c>
      <c r="F2137" s="308" t="s">
        <v>5032</v>
      </c>
      <c r="G2137" s="308" t="s">
        <v>2961</v>
      </c>
      <c r="H2137" s="308" t="s">
        <v>2961</v>
      </c>
      <c r="I2137" s="308" t="s">
        <v>2961</v>
      </c>
      <c r="J2137" s="308" t="s">
        <v>2961</v>
      </c>
      <c r="K2137" s="308" t="s">
        <v>2961</v>
      </c>
      <c r="L2137" s="308" t="s">
        <v>2961</v>
      </c>
      <c r="M2137" s="308" t="s">
        <v>2961</v>
      </c>
      <c r="N2137" s="308" t="s">
        <v>2961</v>
      </c>
      <c r="O2137" s="308" t="s">
        <v>2961</v>
      </c>
      <c r="P2137" s="308" t="s">
        <v>2961</v>
      </c>
      <c r="Q2137" s="308" t="s">
        <v>2961</v>
      </c>
      <c r="R2137" s="308" t="s">
        <v>2961</v>
      </c>
      <c r="S2137" s="308" t="s">
        <v>2961</v>
      </c>
      <c r="T2137" s="308" t="s">
        <v>2961</v>
      </c>
      <c r="U2137" s="308" t="s">
        <v>2961</v>
      </c>
      <c r="V2137" s="308" t="s">
        <v>2961</v>
      </c>
      <c r="W2137" s="308" t="s">
        <v>2961</v>
      </c>
      <c r="X2137" s="308" t="s">
        <v>2961</v>
      </c>
      <c r="Y2137" s="308" t="s">
        <v>2961</v>
      </c>
      <c r="Z2137" s="308" t="s">
        <v>2961</v>
      </c>
      <c r="AA2137" s="308" t="s">
        <v>2961</v>
      </c>
      <c r="AB2137" s="308" t="s">
        <v>2961</v>
      </c>
      <c r="AC2137" s="308" t="s">
        <v>2961</v>
      </c>
      <c r="AD2137" s="308" t="s">
        <v>2961</v>
      </c>
      <c r="AE2137" s="308" t="s">
        <v>2961</v>
      </c>
      <c r="AF2137" s="308" t="s">
        <v>2961</v>
      </c>
    </row>
    <row r="2138" spans="2:32" hidden="1" outlineLevel="1" x14ac:dyDescent="0.3">
      <c r="C2138" s="708" t="s">
        <v>202</v>
      </c>
      <c r="F2138" s="308" t="s">
        <v>5033</v>
      </c>
      <c r="G2138" s="308" t="s">
        <v>2961</v>
      </c>
      <c r="H2138" s="308" t="s">
        <v>2961</v>
      </c>
      <c r="I2138" s="308" t="s">
        <v>2961</v>
      </c>
      <c r="J2138" s="308" t="s">
        <v>2961</v>
      </c>
      <c r="K2138" s="308" t="s">
        <v>2961</v>
      </c>
      <c r="L2138" s="308" t="s">
        <v>2961</v>
      </c>
      <c r="M2138" s="308" t="s">
        <v>2961</v>
      </c>
      <c r="N2138" s="308" t="s">
        <v>2961</v>
      </c>
      <c r="O2138" s="308" t="s">
        <v>2961</v>
      </c>
      <c r="P2138" s="308" t="s">
        <v>2961</v>
      </c>
      <c r="Q2138" s="308" t="s">
        <v>2961</v>
      </c>
      <c r="R2138" s="308" t="s">
        <v>2961</v>
      </c>
      <c r="S2138" s="308" t="s">
        <v>2961</v>
      </c>
      <c r="T2138" s="308" t="s">
        <v>2961</v>
      </c>
      <c r="U2138" s="308" t="s">
        <v>2961</v>
      </c>
      <c r="V2138" s="308" t="s">
        <v>2961</v>
      </c>
      <c r="W2138" s="308" t="s">
        <v>2961</v>
      </c>
      <c r="X2138" s="308" t="s">
        <v>2961</v>
      </c>
      <c r="Y2138" s="308" t="s">
        <v>2961</v>
      </c>
      <c r="Z2138" s="308" t="s">
        <v>2961</v>
      </c>
      <c r="AA2138" s="308" t="s">
        <v>2961</v>
      </c>
      <c r="AB2138" s="308" t="s">
        <v>2961</v>
      </c>
      <c r="AC2138" s="308" t="s">
        <v>2961</v>
      </c>
      <c r="AD2138" s="308" t="s">
        <v>2961</v>
      </c>
      <c r="AE2138" s="308" t="s">
        <v>2961</v>
      </c>
      <c r="AF2138" s="308" t="s">
        <v>2961</v>
      </c>
    </row>
    <row r="2139" spans="2:32" collapsed="1" x14ac:dyDescent="0.3">
      <c r="C2139" s="708"/>
    </row>
    <row r="2140" spans="2:32" x14ac:dyDescent="0.3">
      <c r="B2140" s="645" t="s">
        <v>3004</v>
      </c>
      <c r="C2140" s="773" t="s">
        <v>5034</v>
      </c>
    </row>
    <row r="2141" spans="2:32" outlineLevel="1" x14ac:dyDescent="0.3">
      <c r="C2141" s="708"/>
      <c r="F2141" s="308"/>
      <c r="G2141" s="489" t="s">
        <v>241</v>
      </c>
      <c r="H2141" s="489" t="s">
        <v>242</v>
      </c>
      <c r="I2141" s="489" t="s">
        <v>243</v>
      </c>
      <c r="J2141" s="489" t="s">
        <v>244</v>
      </c>
      <c r="K2141" s="489" t="s">
        <v>245</v>
      </c>
      <c r="L2141" s="489" t="s">
        <v>246</v>
      </c>
      <c r="M2141" s="489" t="s">
        <v>247</v>
      </c>
      <c r="N2141" s="489" t="s">
        <v>248</v>
      </c>
      <c r="O2141" s="489" t="s">
        <v>249</v>
      </c>
      <c r="P2141" s="489" t="s">
        <v>250</v>
      </c>
      <c r="Q2141" s="489" t="s">
        <v>251</v>
      </c>
      <c r="R2141" s="489" t="s">
        <v>252</v>
      </c>
      <c r="S2141" s="489" t="s">
        <v>253</v>
      </c>
      <c r="T2141" s="489" t="s">
        <v>254</v>
      </c>
      <c r="U2141" s="489" t="s">
        <v>255</v>
      </c>
      <c r="V2141" s="489" t="s">
        <v>256</v>
      </c>
      <c r="W2141" s="489" t="s">
        <v>257</v>
      </c>
      <c r="X2141" s="489" t="s">
        <v>258</v>
      </c>
      <c r="Y2141" s="489" t="s">
        <v>259</v>
      </c>
      <c r="Z2141" s="489" t="s">
        <v>260</v>
      </c>
      <c r="AA2141" s="489" t="s">
        <v>261</v>
      </c>
      <c r="AB2141" s="489" t="s">
        <v>262</v>
      </c>
      <c r="AC2141" s="489" t="s">
        <v>263</v>
      </c>
      <c r="AD2141" s="489" t="s">
        <v>264</v>
      </c>
      <c r="AE2141" s="489" t="s">
        <v>265</v>
      </c>
      <c r="AF2141" s="489" t="s">
        <v>266</v>
      </c>
    </row>
    <row r="2142" spans="2:32" outlineLevel="1" x14ac:dyDescent="0.3">
      <c r="C2142" s="708" t="s">
        <v>808</v>
      </c>
      <c r="F2142" s="308"/>
      <c r="G2142" s="308"/>
      <c r="H2142" s="308"/>
      <c r="I2142" s="308"/>
      <c r="J2142" s="308"/>
      <c r="K2142" s="308"/>
      <c r="L2142" s="308"/>
      <c r="M2142" s="308"/>
      <c r="N2142" s="308"/>
      <c r="O2142" s="308"/>
      <c r="P2142" s="308"/>
      <c r="Q2142" s="308"/>
      <c r="R2142" s="308"/>
      <c r="S2142" s="308"/>
      <c r="T2142" s="308"/>
      <c r="U2142" s="308"/>
      <c r="V2142" s="308"/>
      <c r="W2142" s="308"/>
      <c r="X2142" s="308"/>
      <c r="Y2142" s="308"/>
      <c r="Z2142" s="308"/>
      <c r="AA2142" s="308"/>
      <c r="AB2142" s="308"/>
      <c r="AC2142" s="308"/>
      <c r="AD2142" s="308"/>
      <c r="AE2142" s="308"/>
      <c r="AF2142" s="308"/>
    </row>
    <row r="2143" spans="2:32" outlineLevel="1" x14ac:dyDescent="0.3">
      <c r="C2143" s="708" t="s">
        <v>168</v>
      </c>
      <c r="F2143" s="308" t="s">
        <v>5035</v>
      </c>
      <c r="G2143" s="308" t="s">
        <v>2961</v>
      </c>
      <c r="H2143" s="308" t="s">
        <v>2961</v>
      </c>
      <c r="I2143" s="308" t="s">
        <v>2961</v>
      </c>
      <c r="J2143" s="308" t="s">
        <v>2961</v>
      </c>
      <c r="K2143" s="308" t="s">
        <v>2961</v>
      </c>
      <c r="L2143" s="308" t="s">
        <v>2961</v>
      </c>
      <c r="M2143" s="308" t="s">
        <v>2961</v>
      </c>
      <c r="N2143" s="308" t="s">
        <v>2961</v>
      </c>
      <c r="O2143" s="308" t="s">
        <v>2961</v>
      </c>
      <c r="P2143" s="308" t="s">
        <v>2961</v>
      </c>
      <c r="Q2143" s="308" t="s">
        <v>2961</v>
      </c>
      <c r="R2143" s="308" t="s">
        <v>2961</v>
      </c>
      <c r="S2143" s="308" t="s">
        <v>2961</v>
      </c>
      <c r="T2143" s="308" t="s">
        <v>2961</v>
      </c>
      <c r="U2143" s="308" t="s">
        <v>2961</v>
      </c>
      <c r="V2143" s="308" t="s">
        <v>2961</v>
      </c>
      <c r="W2143" s="308" t="s">
        <v>2961</v>
      </c>
      <c r="X2143" s="308" t="s">
        <v>2961</v>
      </c>
      <c r="Y2143" s="308" t="s">
        <v>2961</v>
      </c>
      <c r="Z2143" s="308" t="s">
        <v>2961</v>
      </c>
      <c r="AA2143" s="308" t="s">
        <v>2961</v>
      </c>
      <c r="AB2143" s="308" t="s">
        <v>2961</v>
      </c>
      <c r="AC2143" s="308" t="s">
        <v>2961</v>
      </c>
      <c r="AD2143" s="308" t="s">
        <v>2961</v>
      </c>
      <c r="AE2143" s="308" t="s">
        <v>2961</v>
      </c>
      <c r="AF2143" s="308" t="s">
        <v>2961</v>
      </c>
    </row>
    <row r="2144" spans="2:32" outlineLevel="1" x14ac:dyDescent="0.3">
      <c r="C2144" s="708" t="s">
        <v>169</v>
      </c>
      <c r="F2144" s="308" t="s">
        <v>5036</v>
      </c>
      <c r="G2144" s="308" t="s">
        <v>2961</v>
      </c>
      <c r="H2144" s="308" t="s">
        <v>2961</v>
      </c>
      <c r="I2144" s="308" t="s">
        <v>2961</v>
      </c>
      <c r="J2144" s="308" t="s">
        <v>2961</v>
      </c>
      <c r="K2144" s="308" t="s">
        <v>2961</v>
      </c>
      <c r="L2144" s="308" t="s">
        <v>2961</v>
      </c>
      <c r="M2144" s="308" t="s">
        <v>2961</v>
      </c>
      <c r="N2144" s="308" t="s">
        <v>2961</v>
      </c>
      <c r="O2144" s="308" t="s">
        <v>2961</v>
      </c>
      <c r="P2144" s="308" t="s">
        <v>2961</v>
      </c>
      <c r="Q2144" s="308" t="s">
        <v>2961</v>
      </c>
      <c r="R2144" s="308" t="s">
        <v>2961</v>
      </c>
      <c r="S2144" s="308" t="s">
        <v>2961</v>
      </c>
      <c r="T2144" s="308" t="s">
        <v>2961</v>
      </c>
      <c r="U2144" s="308" t="s">
        <v>2961</v>
      </c>
      <c r="V2144" s="308" t="s">
        <v>2961</v>
      </c>
      <c r="W2144" s="308" t="s">
        <v>2961</v>
      </c>
      <c r="X2144" s="308" t="s">
        <v>2961</v>
      </c>
      <c r="Y2144" s="308" t="s">
        <v>2961</v>
      </c>
      <c r="Z2144" s="308" t="s">
        <v>2961</v>
      </c>
      <c r="AA2144" s="308" t="s">
        <v>2961</v>
      </c>
      <c r="AB2144" s="308" t="s">
        <v>2961</v>
      </c>
      <c r="AC2144" s="308" t="s">
        <v>2961</v>
      </c>
      <c r="AD2144" s="308" t="s">
        <v>2961</v>
      </c>
      <c r="AE2144" s="308" t="s">
        <v>2961</v>
      </c>
      <c r="AF2144" s="308" t="s">
        <v>2961</v>
      </c>
    </row>
    <row r="2145" spans="3:32" outlineLevel="1" x14ac:dyDescent="0.3">
      <c r="C2145" s="708" t="s">
        <v>170</v>
      </c>
      <c r="F2145" s="308" t="s">
        <v>5037</v>
      </c>
      <c r="G2145" s="308" t="s">
        <v>2961</v>
      </c>
      <c r="H2145" s="308" t="s">
        <v>2961</v>
      </c>
      <c r="I2145" s="308" t="s">
        <v>2961</v>
      </c>
      <c r="J2145" s="308" t="s">
        <v>2961</v>
      </c>
      <c r="K2145" s="308" t="s">
        <v>2961</v>
      </c>
      <c r="L2145" s="308" t="s">
        <v>2961</v>
      </c>
      <c r="M2145" s="308" t="s">
        <v>2961</v>
      </c>
      <c r="N2145" s="308" t="s">
        <v>2961</v>
      </c>
      <c r="O2145" s="308" t="s">
        <v>2961</v>
      </c>
      <c r="P2145" s="308" t="s">
        <v>2961</v>
      </c>
      <c r="Q2145" s="308" t="s">
        <v>2961</v>
      </c>
      <c r="R2145" s="308" t="s">
        <v>2961</v>
      </c>
      <c r="S2145" s="308" t="s">
        <v>2961</v>
      </c>
      <c r="T2145" s="308" t="s">
        <v>2961</v>
      </c>
      <c r="U2145" s="308" t="s">
        <v>2961</v>
      </c>
      <c r="V2145" s="308" t="s">
        <v>2961</v>
      </c>
      <c r="W2145" s="308" t="s">
        <v>2961</v>
      </c>
      <c r="X2145" s="308" t="s">
        <v>2961</v>
      </c>
      <c r="Y2145" s="308" t="s">
        <v>2961</v>
      </c>
      <c r="Z2145" s="308" t="s">
        <v>2961</v>
      </c>
      <c r="AA2145" s="308" t="s">
        <v>2961</v>
      </c>
      <c r="AB2145" s="308" t="s">
        <v>2961</v>
      </c>
      <c r="AC2145" s="308" t="s">
        <v>2961</v>
      </c>
      <c r="AD2145" s="308" t="s">
        <v>2961</v>
      </c>
      <c r="AE2145" s="308" t="s">
        <v>2961</v>
      </c>
      <c r="AF2145" s="308" t="s">
        <v>2961</v>
      </c>
    </row>
    <row r="2146" spans="3:32" outlineLevel="1" x14ac:dyDescent="0.3">
      <c r="C2146" s="708" t="s">
        <v>171</v>
      </c>
      <c r="F2146" s="308" t="s">
        <v>5038</v>
      </c>
      <c r="G2146" s="308" t="s">
        <v>2961</v>
      </c>
      <c r="H2146" s="308" t="s">
        <v>2961</v>
      </c>
      <c r="I2146" s="308" t="s">
        <v>2961</v>
      </c>
      <c r="J2146" s="308" t="s">
        <v>2961</v>
      </c>
      <c r="K2146" s="308" t="s">
        <v>2961</v>
      </c>
      <c r="L2146" s="308" t="s">
        <v>2961</v>
      </c>
      <c r="M2146" s="308" t="s">
        <v>2961</v>
      </c>
      <c r="N2146" s="308" t="s">
        <v>2961</v>
      </c>
      <c r="O2146" s="308" t="s">
        <v>2961</v>
      </c>
      <c r="P2146" s="308" t="s">
        <v>2961</v>
      </c>
      <c r="Q2146" s="308" t="s">
        <v>2961</v>
      </c>
      <c r="R2146" s="308" t="s">
        <v>2961</v>
      </c>
      <c r="S2146" s="308" t="s">
        <v>2961</v>
      </c>
      <c r="T2146" s="308" t="s">
        <v>2961</v>
      </c>
      <c r="U2146" s="308" t="s">
        <v>2961</v>
      </c>
      <c r="V2146" s="308" t="s">
        <v>2961</v>
      </c>
      <c r="W2146" s="308" t="s">
        <v>2961</v>
      </c>
      <c r="X2146" s="308" t="s">
        <v>2961</v>
      </c>
      <c r="Y2146" s="308" t="s">
        <v>2961</v>
      </c>
      <c r="Z2146" s="308" t="s">
        <v>2961</v>
      </c>
      <c r="AA2146" s="308" t="s">
        <v>2961</v>
      </c>
      <c r="AB2146" s="308" t="s">
        <v>2961</v>
      </c>
      <c r="AC2146" s="308" t="s">
        <v>2961</v>
      </c>
      <c r="AD2146" s="308" t="s">
        <v>2961</v>
      </c>
      <c r="AE2146" s="308" t="s">
        <v>2961</v>
      </c>
      <c r="AF2146" s="308" t="s">
        <v>2961</v>
      </c>
    </row>
    <row r="2147" spans="3:32" outlineLevel="1" x14ac:dyDescent="0.3">
      <c r="C2147" s="708" t="s">
        <v>172</v>
      </c>
      <c r="F2147" s="308" t="s">
        <v>5039</v>
      </c>
      <c r="G2147" s="308" t="s">
        <v>2961</v>
      </c>
      <c r="H2147" s="308" t="s">
        <v>2961</v>
      </c>
      <c r="I2147" s="308" t="s">
        <v>2961</v>
      </c>
      <c r="J2147" s="308" t="s">
        <v>2961</v>
      </c>
      <c r="K2147" s="308" t="s">
        <v>2961</v>
      </c>
      <c r="L2147" s="308" t="s">
        <v>2961</v>
      </c>
      <c r="M2147" s="308" t="s">
        <v>2961</v>
      </c>
      <c r="N2147" s="308" t="s">
        <v>2961</v>
      </c>
      <c r="O2147" s="308" t="s">
        <v>2961</v>
      </c>
      <c r="P2147" s="308" t="s">
        <v>2961</v>
      </c>
      <c r="Q2147" s="308" t="s">
        <v>2961</v>
      </c>
      <c r="R2147" s="308" t="s">
        <v>2961</v>
      </c>
      <c r="S2147" s="308" t="s">
        <v>2961</v>
      </c>
      <c r="T2147" s="308" t="s">
        <v>2961</v>
      </c>
      <c r="U2147" s="308" t="s">
        <v>2961</v>
      </c>
      <c r="V2147" s="308" t="s">
        <v>2961</v>
      </c>
      <c r="W2147" s="308" t="s">
        <v>2961</v>
      </c>
      <c r="X2147" s="308" t="s">
        <v>2961</v>
      </c>
      <c r="Y2147" s="308" t="s">
        <v>2961</v>
      </c>
      <c r="Z2147" s="308" t="s">
        <v>2961</v>
      </c>
      <c r="AA2147" s="308" t="s">
        <v>2961</v>
      </c>
      <c r="AB2147" s="308" t="s">
        <v>2961</v>
      </c>
      <c r="AC2147" s="308" t="s">
        <v>2961</v>
      </c>
      <c r="AD2147" s="308" t="s">
        <v>2961</v>
      </c>
      <c r="AE2147" s="308" t="s">
        <v>2961</v>
      </c>
      <c r="AF2147" s="308" t="s">
        <v>2961</v>
      </c>
    </row>
    <row r="2148" spans="3:32" outlineLevel="1" x14ac:dyDescent="0.3">
      <c r="C2148" s="708" t="s">
        <v>173</v>
      </c>
      <c r="F2148" s="308" t="s">
        <v>5040</v>
      </c>
      <c r="G2148" s="308" t="s">
        <v>2961</v>
      </c>
      <c r="H2148" s="308" t="s">
        <v>2961</v>
      </c>
      <c r="I2148" s="308" t="s">
        <v>2961</v>
      </c>
      <c r="J2148" s="308" t="s">
        <v>2961</v>
      </c>
      <c r="K2148" s="308" t="s">
        <v>2961</v>
      </c>
      <c r="L2148" s="308" t="s">
        <v>2961</v>
      </c>
      <c r="M2148" s="308" t="s">
        <v>2961</v>
      </c>
      <c r="N2148" s="308" t="s">
        <v>2961</v>
      </c>
      <c r="O2148" s="308" t="s">
        <v>2961</v>
      </c>
      <c r="P2148" s="308" t="s">
        <v>2961</v>
      </c>
      <c r="Q2148" s="308" t="s">
        <v>2961</v>
      </c>
      <c r="R2148" s="308" t="s">
        <v>2961</v>
      </c>
      <c r="S2148" s="308" t="s">
        <v>2961</v>
      </c>
      <c r="T2148" s="308" t="s">
        <v>2961</v>
      </c>
      <c r="U2148" s="308" t="s">
        <v>2961</v>
      </c>
      <c r="V2148" s="308" t="s">
        <v>2961</v>
      </c>
      <c r="W2148" s="308" t="s">
        <v>2961</v>
      </c>
      <c r="X2148" s="308" t="s">
        <v>2961</v>
      </c>
      <c r="Y2148" s="308" t="s">
        <v>2961</v>
      </c>
      <c r="Z2148" s="308" t="s">
        <v>2961</v>
      </c>
      <c r="AA2148" s="308" t="s">
        <v>2961</v>
      </c>
      <c r="AB2148" s="308" t="s">
        <v>2961</v>
      </c>
      <c r="AC2148" s="308" t="s">
        <v>2961</v>
      </c>
      <c r="AD2148" s="308" t="s">
        <v>2961</v>
      </c>
      <c r="AE2148" s="308" t="s">
        <v>2961</v>
      </c>
      <c r="AF2148" s="308" t="s">
        <v>2961</v>
      </c>
    </row>
    <row r="2149" spans="3:32" outlineLevel="1" x14ac:dyDescent="0.3">
      <c r="C2149" s="708" t="s">
        <v>94</v>
      </c>
      <c r="F2149" s="308" t="s">
        <v>5041</v>
      </c>
      <c r="G2149" s="308" t="s">
        <v>2961</v>
      </c>
      <c r="H2149" s="308" t="s">
        <v>2961</v>
      </c>
      <c r="I2149" s="308" t="s">
        <v>2961</v>
      </c>
      <c r="J2149" s="308" t="s">
        <v>2961</v>
      </c>
      <c r="K2149" s="308" t="s">
        <v>2961</v>
      </c>
      <c r="L2149" s="308" t="s">
        <v>2961</v>
      </c>
      <c r="M2149" s="308" t="s">
        <v>2961</v>
      </c>
      <c r="N2149" s="308" t="s">
        <v>2961</v>
      </c>
      <c r="O2149" s="308" t="s">
        <v>2961</v>
      </c>
      <c r="P2149" s="308" t="s">
        <v>2961</v>
      </c>
      <c r="Q2149" s="308" t="s">
        <v>2961</v>
      </c>
      <c r="R2149" s="308" t="s">
        <v>2961</v>
      </c>
      <c r="S2149" s="308" t="s">
        <v>2961</v>
      </c>
      <c r="T2149" s="308" t="s">
        <v>2961</v>
      </c>
      <c r="U2149" s="308" t="s">
        <v>2961</v>
      </c>
      <c r="V2149" s="308" t="s">
        <v>2961</v>
      </c>
      <c r="W2149" s="308" t="s">
        <v>2961</v>
      </c>
      <c r="X2149" s="308" t="s">
        <v>2961</v>
      </c>
      <c r="Y2149" s="308" t="s">
        <v>2961</v>
      </c>
      <c r="Z2149" s="308" t="s">
        <v>2961</v>
      </c>
      <c r="AA2149" s="308" t="s">
        <v>2961</v>
      </c>
      <c r="AB2149" s="308" t="s">
        <v>2961</v>
      </c>
      <c r="AC2149" s="308" t="s">
        <v>2961</v>
      </c>
      <c r="AD2149" s="308" t="s">
        <v>2961</v>
      </c>
      <c r="AE2149" s="308" t="s">
        <v>2961</v>
      </c>
      <c r="AF2149" s="308" t="s">
        <v>2961</v>
      </c>
    </row>
    <row r="2150" spans="3:32" outlineLevel="1" x14ac:dyDescent="0.3">
      <c r="C2150" s="708" t="s">
        <v>809</v>
      </c>
      <c r="F2150" s="308" t="s">
        <v>5042</v>
      </c>
      <c r="G2150" s="308" t="s">
        <v>2961</v>
      </c>
      <c r="H2150" s="308" t="s">
        <v>2961</v>
      </c>
      <c r="I2150" s="308" t="s">
        <v>2961</v>
      </c>
      <c r="J2150" s="308" t="s">
        <v>2961</v>
      </c>
      <c r="K2150" s="308" t="s">
        <v>2961</v>
      </c>
      <c r="L2150" s="308" t="s">
        <v>2961</v>
      </c>
      <c r="M2150" s="308" t="s">
        <v>2961</v>
      </c>
      <c r="N2150" s="308" t="s">
        <v>2961</v>
      </c>
      <c r="O2150" s="308" t="s">
        <v>2961</v>
      </c>
      <c r="P2150" s="308" t="s">
        <v>2961</v>
      </c>
      <c r="Q2150" s="308" t="s">
        <v>2961</v>
      </c>
      <c r="R2150" s="308" t="s">
        <v>2961</v>
      </c>
      <c r="S2150" s="308" t="s">
        <v>2961</v>
      </c>
      <c r="T2150" s="308" t="s">
        <v>2961</v>
      </c>
      <c r="U2150" s="308" t="s">
        <v>2961</v>
      </c>
      <c r="V2150" s="308" t="s">
        <v>2961</v>
      </c>
      <c r="W2150" s="308" t="s">
        <v>2961</v>
      </c>
      <c r="X2150" s="308" t="s">
        <v>2961</v>
      </c>
      <c r="Y2150" s="308" t="s">
        <v>2961</v>
      </c>
      <c r="Z2150" s="308" t="s">
        <v>2961</v>
      </c>
      <c r="AA2150" s="308" t="s">
        <v>2961</v>
      </c>
      <c r="AB2150" s="308" t="s">
        <v>2961</v>
      </c>
      <c r="AC2150" s="308" t="s">
        <v>2961</v>
      </c>
      <c r="AD2150" s="308" t="s">
        <v>2961</v>
      </c>
      <c r="AE2150" s="308" t="s">
        <v>2961</v>
      </c>
      <c r="AF2150" s="308" t="s">
        <v>2961</v>
      </c>
    </row>
    <row r="2151" spans="3:32" outlineLevel="1" x14ac:dyDescent="0.3">
      <c r="C2151" s="708" t="s">
        <v>810</v>
      </c>
      <c r="F2151" s="308"/>
      <c r="G2151" s="308"/>
      <c r="H2151" s="308"/>
      <c r="I2151" s="308"/>
      <c r="J2151" s="308"/>
      <c r="K2151" s="308"/>
      <c r="L2151" s="308"/>
      <c r="M2151" s="308"/>
      <c r="N2151" s="308"/>
      <c r="O2151" s="308"/>
      <c r="P2151" s="308"/>
      <c r="Q2151" s="308"/>
      <c r="R2151" s="308"/>
      <c r="S2151" s="308"/>
      <c r="T2151" s="308"/>
      <c r="U2151" s="308"/>
      <c r="V2151" s="308"/>
      <c r="W2151" s="308"/>
      <c r="X2151" s="308"/>
      <c r="Y2151" s="308"/>
      <c r="Z2151" s="308"/>
      <c r="AA2151" s="308"/>
      <c r="AB2151" s="308"/>
      <c r="AC2151" s="308"/>
      <c r="AD2151" s="308"/>
      <c r="AE2151" s="308"/>
      <c r="AF2151" s="308"/>
    </row>
    <row r="2152" spans="3:32" outlineLevel="1" x14ac:dyDescent="0.3">
      <c r="C2152" s="708" t="s">
        <v>168</v>
      </c>
      <c r="F2152" s="308" t="s">
        <v>5043</v>
      </c>
      <c r="G2152" s="308" t="s">
        <v>2961</v>
      </c>
      <c r="H2152" s="308" t="s">
        <v>2961</v>
      </c>
      <c r="I2152" s="308" t="s">
        <v>2961</v>
      </c>
      <c r="J2152" s="308" t="s">
        <v>2961</v>
      </c>
      <c r="K2152" s="308" t="s">
        <v>2961</v>
      </c>
      <c r="L2152" s="308" t="s">
        <v>2961</v>
      </c>
      <c r="M2152" s="308" t="s">
        <v>2961</v>
      </c>
      <c r="N2152" s="308" t="s">
        <v>2961</v>
      </c>
      <c r="O2152" s="308" t="s">
        <v>2961</v>
      </c>
      <c r="P2152" s="308" t="s">
        <v>2961</v>
      </c>
      <c r="Q2152" s="308" t="s">
        <v>2961</v>
      </c>
      <c r="R2152" s="308" t="s">
        <v>2961</v>
      </c>
      <c r="S2152" s="308" t="s">
        <v>2961</v>
      </c>
      <c r="T2152" s="308" t="s">
        <v>2961</v>
      </c>
      <c r="U2152" s="308" t="s">
        <v>2961</v>
      </c>
      <c r="V2152" s="308" t="s">
        <v>2961</v>
      </c>
      <c r="W2152" s="308" t="s">
        <v>2961</v>
      </c>
      <c r="X2152" s="308" t="s">
        <v>2961</v>
      </c>
      <c r="Y2152" s="308" t="s">
        <v>2961</v>
      </c>
      <c r="Z2152" s="308" t="s">
        <v>2961</v>
      </c>
      <c r="AA2152" s="308" t="s">
        <v>2961</v>
      </c>
      <c r="AB2152" s="308" t="s">
        <v>2961</v>
      </c>
      <c r="AC2152" s="308" t="s">
        <v>2961</v>
      </c>
      <c r="AD2152" s="308" t="s">
        <v>2961</v>
      </c>
      <c r="AE2152" s="308" t="s">
        <v>2961</v>
      </c>
      <c r="AF2152" s="308" t="s">
        <v>2961</v>
      </c>
    </row>
    <row r="2153" spans="3:32" outlineLevel="1" x14ac:dyDescent="0.3">
      <c r="C2153" s="708" t="s">
        <v>169</v>
      </c>
      <c r="F2153" s="308" t="s">
        <v>5044</v>
      </c>
      <c r="G2153" s="308" t="s">
        <v>2961</v>
      </c>
      <c r="H2153" s="308" t="s">
        <v>2961</v>
      </c>
      <c r="I2153" s="308" t="s">
        <v>2961</v>
      </c>
      <c r="J2153" s="308" t="s">
        <v>2961</v>
      </c>
      <c r="K2153" s="308" t="s">
        <v>2961</v>
      </c>
      <c r="L2153" s="308" t="s">
        <v>2961</v>
      </c>
      <c r="M2153" s="308" t="s">
        <v>2961</v>
      </c>
      <c r="N2153" s="308" t="s">
        <v>2961</v>
      </c>
      <c r="O2153" s="308" t="s">
        <v>2961</v>
      </c>
      <c r="P2153" s="308" t="s">
        <v>2961</v>
      </c>
      <c r="Q2153" s="308" t="s">
        <v>2961</v>
      </c>
      <c r="R2153" s="308" t="s">
        <v>2961</v>
      </c>
      <c r="S2153" s="308" t="s">
        <v>2961</v>
      </c>
      <c r="T2153" s="308" t="s">
        <v>2961</v>
      </c>
      <c r="U2153" s="308" t="s">
        <v>2961</v>
      </c>
      <c r="V2153" s="308" t="s">
        <v>2961</v>
      </c>
      <c r="W2153" s="308" t="s">
        <v>2961</v>
      </c>
      <c r="X2153" s="308" t="s">
        <v>2961</v>
      </c>
      <c r="Y2153" s="308" t="s">
        <v>2961</v>
      </c>
      <c r="Z2153" s="308" t="s">
        <v>2961</v>
      </c>
      <c r="AA2153" s="308" t="s">
        <v>2961</v>
      </c>
      <c r="AB2153" s="308" t="s">
        <v>2961</v>
      </c>
      <c r="AC2153" s="308" t="s">
        <v>2961</v>
      </c>
      <c r="AD2153" s="308" t="s">
        <v>2961</v>
      </c>
      <c r="AE2153" s="308" t="s">
        <v>2961</v>
      </c>
      <c r="AF2153" s="308" t="s">
        <v>2961</v>
      </c>
    </row>
    <row r="2154" spans="3:32" outlineLevel="1" x14ac:dyDescent="0.3">
      <c r="C2154" s="708" t="s">
        <v>170</v>
      </c>
      <c r="F2154" s="308" t="s">
        <v>5045</v>
      </c>
      <c r="G2154" s="308" t="s">
        <v>2961</v>
      </c>
      <c r="H2154" s="308" t="s">
        <v>2961</v>
      </c>
      <c r="I2154" s="308" t="s">
        <v>2961</v>
      </c>
      <c r="J2154" s="308" t="s">
        <v>2961</v>
      </c>
      <c r="K2154" s="308" t="s">
        <v>2961</v>
      </c>
      <c r="L2154" s="308" t="s">
        <v>2961</v>
      </c>
      <c r="M2154" s="308" t="s">
        <v>2961</v>
      </c>
      <c r="N2154" s="308" t="s">
        <v>2961</v>
      </c>
      <c r="O2154" s="308" t="s">
        <v>2961</v>
      </c>
      <c r="P2154" s="308" t="s">
        <v>2961</v>
      </c>
      <c r="Q2154" s="308" t="s">
        <v>2961</v>
      </c>
      <c r="R2154" s="308" t="s">
        <v>2961</v>
      </c>
      <c r="S2154" s="308" t="s">
        <v>2961</v>
      </c>
      <c r="T2154" s="308" t="s">
        <v>2961</v>
      </c>
      <c r="U2154" s="308" t="s">
        <v>2961</v>
      </c>
      <c r="V2154" s="308" t="s">
        <v>2961</v>
      </c>
      <c r="W2154" s="308" t="s">
        <v>2961</v>
      </c>
      <c r="X2154" s="308" t="s">
        <v>2961</v>
      </c>
      <c r="Y2154" s="308" t="s">
        <v>2961</v>
      </c>
      <c r="Z2154" s="308" t="s">
        <v>2961</v>
      </c>
      <c r="AA2154" s="308" t="s">
        <v>2961</v>
      </c>
      <c r="AB2154" s="308" t="s">
        <v>2961</v>
      </c>
      <c r="AC2154" s="308" t="s">
        <v>2961</v>
      </c>
      <c r="AD2154" s="308" t="s">
        <v>2961</v>
      </c>
      <c r="AE2154" s="308" t="s">
        <v>2961</v>
      </c>
      <c r="AF2154" s="308" t="s">
        <v>2961</v>
      </c>
    </row>
    <row r="2155" spans="3:32" outlineLevel="1" x14ac:dyDescent="0.3">
      <c r="C2155" s="708" t="s">
        <v>171</v>
      </c>
      <c r="F2155" s="308" t="s">
        <v>5046</v>
      </c>
      <c r="G2155" s="308" t="s">
        <v>2961</v>
      </c>
      <c r="H2155" s="308" t="s">
        <v>2961</v>
      </c>
      <c r="I2155" s="308" t="s">
        <v>2961</v>
      </c>
      <c r="J2155" s="308" t="s">
        <v>2961</v>
      </c>
      <c r="K2155" s="308" t="s">
        <v>2961</v>
      </c>
      <c r="L2155" s="308" t="s">
        <v>2961</v>
      </c>
      <c r="M2155" s="308" t="s">
        <v>2961</v>
      </c>
      <c r="N2155" s="308" t="s">
        <v>2961</v>
      </c>
      <c r="O2155" s="308" t="s">
        <v>2961</v>
      </c>
      <c r="P2155" s="308" t="s">
        <v>2961</v>
      </c>
      <c r="Q2155" s="308" t="s">
        <v>2961</v>
      </c>
      <c r="R2155" s="308" t="s">
        <v>2961</v>
      </c>
      <c r="S2155" s="308" t="s">
        <v>2961</v>
      </c>
      <c r="T2155" s="308" t="s">
        <v>2961</v>
      </c>
      <c r="U2155" s="308" t="s">
        <v>2961</v>
      </c>
      <c r="V2155" s="308" t="s">
        <v>2961</v>
      </c>
      <c r="W2155" s="308" t="s">
        <v>2961</v>
      </c>
      <c r="X2155" s="308" t="s">
        <v>2961</v>
      </c>
      <c r="Y2155" s="308" t="s">
        <v>2961</v>
      </c>
      <c r="Z2155" s="308" t="s">
        <v>2961</v>
      </c>
      <c r="AA2155" s="308" t="s">
        <v>2961</v>
      </c>
      <c r="AB2155" s="308" t="s">
        <v>2961</v>
      </c>
      <c r="AC2155" s="308" t="s">
        <v>2961</v>
      </c>
      <c r="AD2155" s="308" t="s">
        <v>2961</v>
      </c>
      <c r="AE2155" s="308" t="s">
        <v>2961</v>
      </c>
      <c r="AF2155" s="308" t="s">
        <v>2961</v>
      </c>
    </row>
    <row r="2156" spans="3:32" outlineLevel="1" x14ac:dyDescent="0.3">
      <c r="C2156" s="708" t="s">
        <v>172</v>
      </c>
      <c r="F2156" s="308" t="s">
        <v>5047</v>
      </c>
      <c r="G2156" s="308" t="s">
        <v>2961</v>
      </c>
      <c r="H2156" s="308" t="s">
        <v>2961</v>
      </c>
      <c r="I2156" s="308" t="s">
        <v>2961</v>
      </c>
      <c r="J2156" s="308" t="s">
        <v>2961</v>
      </c>
      <c r="K2156" s="308" t="s">
        <v>2961</v>
      </c>
      <c r="L2156" s="308" t="s">
        <v>2961</v>
      </c>
      <c r="M2156" s="308" t="s">
        <v>2961</v>
      </c>
      <c r="N2156" s="308" t="s">
        <v>2961</v>
      </c>
      <c r="O2156" s="308" t="s">
        <v>2961</v>
      </c>
      <c r="P2156" s="308" t="s">
        <v>2961</v>
      </c>
      <c r="Q2156" s="308" t="s">
        <v>2961</v>
      </c>
      <c r="R2156" s="308" t="s">
        <v>2961</v>
      </c>
      <c r="S2156" s="308" t="s">
        <v>2961</v>
      </c>
      <c r="T2156" s="308" t="s">
        <v>2961</v>
      </c>
      <c r="U2156" s="308" t="s">
        <v>2961</v>
      </c>
      <c r="V2156" s="308" t="s">
        <v>2961</v>
      </c>
      <c r="W2156" s="308" t="s">
        <v>2961</v>
      </c>
      <c r="X2156" s="308" t="s">
        <v>2961</v>
      </c>
      <c r="Y2156" s="308" t="s">
        <v>2961</v>
      </c>
      <c r="Z2156" s="308" t="s">
        <v>2961</v>
      </c>
      <c r="AA2156" s="308" t="s">
        <v>2961</v>
      </c>
      <c r="AB2156" s="308" t="s">
        <v>2961</v>
      </c>
      <c r="AC2156" s="308" t="s">
        <v>2961</v>
      </c>
      <c r="AD2156" s="308" t="s">
        <v>2961</v>
      </c>
      <c r="AE2156" s="308" t="s">
        <v>2961</v>
      </c>
      <c r="AF2156" s="308" t="s">
        <v>2961</v>
      </c>
    </row>
    <row r="2157" spans="3:32" outlineLevel="1" x14ac:dyDescent="0.3">
      <c r="C2157" s="708" t="s">
        <v>173</v>
      </c>
      <c r="F2157" s="308" t="s">
        <v>5048</v>
      </c>
      <c r="G2157" s="308" t="s">
        <v>2961</v>
      </c>
      <c r="H2157" s="308" t="s">
        <v>2961</v>
      </c>
      <c r="I2157" s="308" t="s">
        <v>2961</v>
      </c>
      <c r="J2157" s="308" t="s">
        <v>2961</v>
      </c>
      <c r="K2157" s="308" t="s">
        <v>2961</v>
      </c>
      <c r="L2157" s="308" t="s">
        <v>2961</v>
      </c>
      <c r="M2157" s="308" t="s">
        <v>2961</v>
      </c>
      <c r="N2157" s="308" t="s">
        <v>2961</v>
      </c>
      <c r="O2157" s="308" t="s">
        <v>2961</v>
      </c>
      <c r="P2157" s="308" t="s">
        <v>2961</v>
      </c>
      <c r="Q2157" s="308" t="s">
        <v>2961</v>
      </c>
      <c r="R2157" s="308" t="s">
        <v>2961</v>
      </c>
      <c r="S2157" s="308" t="s">
        <v>2961</v>
      </c>
      <c r="T2157" s="308" t="s">
        <v>2961</v>
      </c>
      <c r="U2157" s="308" t="s">
        <v>2961</v>
      </c>
      <c r="V2157" s="308" t="s">
        <v>2961</v>
      </c>
      <c r="W2157" s="308" t="s">
        <v>2961</v>
      </c>
      <c r="X2157" s="308" t="s">
        <v>2961</v>
      </c>
      <c r="Y2157" s="308" t="s">
        <v>2961</v>
      </c>
      <c r="Z2157" s="308" t="s">
        <v>2961</v>
      </c>
      <c r="AA2157" s="308" t="s">
        <v>2961</v>
      </c>
      <c r="AB2157" s="308" t="s">
        <v>2961</v>
      </c>
      <c r="AC2157" s="308" t="s">
        <v>2961</v>
      </c>
      <c r="AD2157" s="308" t="s">
        <v>2961</v>
      </c>
      <c r="AE2157" s="308" t="s">
        <v>2961</v>
      </c>
      <c r="AF2157" s="308" t="s">
        <v>2961</v>
      </c>
    </row>
    <row r="2158" spans="3:32" outlineLevel="1" x14ac:dyDescent="0.3">
      <c r="C2158" s="708" t="s">
        <v>94</v>
      </c>
      <c r="F2158" s="308" t="s">
        <v>5049</v>
      </c>
      <c r="G2158" s="308" t="s">
        <v>2961</v>
      </c>
      <c r="H2158" s="308" t="s">
        <v>2961</v>
      </c>
      <c r="I2158" s="308" t="s">
        <v>2961</v>
      </c>
      <c r="J2158" s="308" t="s">
        <v>2961</v>
      </c>
      <c r="K2158" s="308" t="s">
        <v>2961</v>
      </c>
      <c r="L2158" s="308" t="s">
        <v>2961</v>
      </c>
      <c r="M2158" s="308" t="s">
        <v>2961</v>
      </c>
      <c r="N2158" s="308" t="s">
        <v>2961</v>
      </c>
      <c r="O2158" s="308" t="s">
        <v>2961</v>
      </c>
      <c r="P2158" s="308" t="s">
        <v>2961</v>
      </c>
      <c r="Q2158" s="308" t="s">
        <v>2961</v>
      </c>
      <c r="R2158" s="308" t="s">
        <v>2961</v>
      </c>
      <c r="S2158" s="308" t="s">
        <v>2961</v>
      </c>
      <c r="T2158" s="308" t="s">
        <v>2961</v>
      </c>
      <c r="U2158" s="308" t="s">
        <v>2961</v>
      </c>
      <c r="V2158" s="308" t="s">
        <v>2961</v>
      </c>
      <c r="W2158" s="308" t="s">
        <v>2961</v>
      </c>
      <c r="X2158" s="308" t="s">
        <v>2961</v>
      </c>
      <c r="Y2158" s="308" t="s">
        <v>2961</v>
      </c>
      <c r="Z2158" s="308" t="s">
        <v>2961</v>
      </c>
      <c r="AA2158" s="308" t="s">
        <v>2961</v>
      </c>
      <c r="AB2158" s="308" t="s">
        <v>2961</v>
      </c>
      <c r="AC2158" s="308" t="s">
        <v>2961</v>
      </c>
      <c r="AD2158" s="308" t="s">
        <v>2961</v>
      </c>
      <c r="AE2158" s="308" t="s">
        <v>2961</v>
      </c>
      <c r="AF2158" s="308" t="s">
        <v>2961</v>
      </c>
    </row>
    <row r="2159" spans="3:32" outlineLevel="1" x14ac:dyDescent="0.3">
      <c r="C2159" s="708" t="s">
        <v>811</v>
      </c>
      <c r="F2159" s="308" t="s">
        <v>5050</v>
      </c>
      <c r="G2159" s="308" t="s">
        <v>2961</v>
      </c>
      <c r="H2159" s="308" t="s">
        <v>2961</v>
      </c>
      <c r="I2159" s="308" t="s">
        <v>2961</v>
      </c>
      <c r="J2159" s="308" t="s">
        <v>2961</v>
      </c>
      <c r="K2159" s="308" t="s">
        <v>2961</v>
      </c>
      <c r="L2159" s="308" t="s">
        <v>2961</v>
      </c>
      <c r="M2159" s="308" t="s">
        <v>2961</v>
      </c>
      <c r="N2159" s="308" t="s">
        <v>2961</v>
      </c>
      <c r="O2159" s="308" t="s">
        <v>2961</v>
      </c>
      <c r="P2159" s="308" t="s">
        <v>2961</v>
      </c>
      <c r="Q2159" s="308" t="s">
        <v>2961</v>
      </c>
      <c r="R2159" s="308" t="s">
        <v>2961</v>
      </c>
      <c r="S2159" s="308" t="s">
        <v>2961</v>
      </c>
      <c r="T2159" s="308" t="s">
        <v>2961</v>
      </c>
      <c r="U2159" s="308" t="s">
        <v>2961</v>
      </c>
      <c r="V2159" s="308" t="s">
        <v>2961</v>
      </c>
      <c r="W2159" s="308" t="s">
        <v>2961</v>
      </c>
      <c r="X2159" s="308" t="s">
        <v>2961</v>
      </c>
      <c r="Y2159" s="308" t="s">
        <v>2961</v>
      </c>
      <c r="Z2159" s="308" t="s">
        <v>2961</v>
      </c>
      <c r="AA2159" s="308" t="s">
        <v>2961</v>
      </c>
      <c r="AB2159" s="308" t="s">
        <v>2961</v>
      </c>
      <c r="AC2159" s="308" t="s">
        <v>2961</v>
      </c>
      <c r="AD2159" s="308" t="s">
        <v>2961</v>
      </c>
      <c r="AE2159" s="308" t="s">
        <v>2961</v>
      </c>
      <c r="AF2159" s="308" t="s">
        <v>2961</v>
      </c>
    </row>
    <row r="2160" spans="3:32" outlineLevel="1" x14ac:dyDescent="0.3">
      <c r="C2160" s="708" t="s">
        <v>812</v>
      </c>
      <c r="F2160" s="308" t="s">
        <v>5051</v>
      </c>
      <c r="G2160" s="308" t="s">
        <v>2961</v>
      </c>
      <c r="H2160" s="308" t="s">
        <v>2961</v>
      </c>
      <c r="I2160" s="308" t="s">
        <v>2961</v>
      </c>
      <c r="J2160" s="308" t="s">
        <v>2961</v>
      </c>
      <c r="K2160" s="308" t="s">
        <v>2961</v>
      </c>
      <c r="L2160" s="308" t="s">
        <v>2961</v>
      </c>
      <c r="M2160" s="308" t="s">
        <v>2961</v>
      </c>
      <c r="N2160" s="308" t="s">
        <v>2961</v>
      </c>
      <c r="O2160" s="308" t="s">
        <v>2961</v>
      </c>
      <c r="P2160" s="308" t="s">
        <v>2961</v>
      </c>
      <c r="Q2160" s="308" t="s">
        <v>2961</v>
      </c>
      <c r="R2160" s="308" t="s">
        <v>2961</v>
      </c>
      <c r="S2160" s="308" t="s">
        <v>2961</v>
      </c>
      <c r="T2160" s="308" t="s">
        <v>2961</v>
      </c>
      <c r="U2160" s="308" t="s">
        <v>2961</v>
      </c>
      <c r="V2160" s="308" t="s">
        <v>2961</v>
      </c>
      <c r="W2160" s="308" t="s">
        <v>2961</v>
      </c>
      <c r="X2160" s="308" t="s">
        <v>2961</v>
      </c>
      <c r="Y2160" s="308" t="s">
        <v>2961</v>
      </c>
      <c r="Z2160" s="308" t="s">
        <v>2961</v>
      </c>
      <c r="AA2160" s="308" t="s">
        <v>2961</v>
      </c>
      <c r="AB2160" s="308" t="s">
        <v>2961</v>
      </c>
      <c r="AC2160" s="308" t="s">
        <v>2961</v>
      </c>
      <c r="AD2160" s="308" t="s">
        <v>2961</v>
      </c>
      <c r="AE2160" s="308" t="s">
        <v>2961</v>
      </c>
      <c r="AF2160" s="308" t="s">
        <v>2961</v>
      </c>
    </row>
    <row r="2161" spans="3:32" outlineLevel="1" x14ac:dyDescent="0.3">
      <c r="C2161" s="708" t="s">
        <v>813</v>
      </c>
      <c r="F2161" s="308" t="s">
        <v>5052</v>
      </c>
      <c r="G2161" s="308" t="s">
        <v>2961</v>
      </c>
      <c r="H2161" s="308" t="s">
        <v>2961</v>
      </c>
      <c r="I2161" s="308" t="s">
        <v>2961</v>
      </c>
      <c r="J2161" s="308" t="s">
        <v>2961</v>
      </c>
      <c r="K2161" s="308" t="s">
        <v>2961</v>
      </c>
      <c r="L2161" s="308" t="s">
        <v>2961</v>
      </c>
      <c r="M2161" s="308" t="s">
        <v>2961</v>
      </c>
      <c r="N2161" s="308" t="s">
        <v>2961</v>
      </c>
      <c r="O2161" s="308" t="s">
        <v>2961</v>
      </c>
      <c r="P2161" s="308" t="s">
        <v>2961</v>
      </c>
      <c r="Q2161" s="308" t="s">
        <v>2961</v>
      </c>
      <c r="R2161" s="308" t="s">
        <v>2961</v>
      </c>
      <c r="S2161" s="308" t="s">
        <v>2961</v>
      </c>
      <c r="T2161" s="308" t="s">
        <v>2961</v>
      </c>
      <c r="U2161" s="308" t="s">
        <v>2961</v>
      </c>
      <c r="V2161" s="308" t="s">
        <v>2961</v>
      </c>
      <c r="W2161" s="308" t="s">
        <v>2961</v>
      </c>
      <c r="X2161" s="308" t="s">
        <v>2961</v>
      </c>
      <c r="Y2161" s="308" t="s">
        <v>2961</v>
      </c>
      <c r="Z2161" s="308" t="s">
        <v>2961</v>
      </c>
      <c r="AA2161" s="308" t="s">
        <v>2961</v>
      </c>
      <c r="AB2161" s="308" t="s">
        <v>2961</v>
      </c>
      <c r="AC2161" s="308" t="s">
        <v>2961</v>
      </c>
      <c r="AD2161" s="308" t="s">
        <v>2961</v>
      </c>
      <c r="AE2161" s="308" t="s">
        <v>2961</v>
      </c>
      <c r="AF2161" s="308" t="s">
        <v>2961</v>
      </c>
    </row>
    <row r="2162" spans="3:32" outlineLevel="1" x14ac:dyDescent="0.3">
      <c r="C2162" s="708" t="s">
        <v>814</v>
      </c>
      <c r="F2162" s="308" t="s">
        <v>5053</v>
      </c>
      <c r="G2162" s="308" t="s">
        <v>2961</v>
      </c>
      <c r="H2162" s="308" t="s">
        <v>2961</v>
      </c>
      <c r="I2162" s="308" t="s">
        <v>2961</v>
      </c>
      <c r="J2162" s="308" t="s">
        <v>2961</v>
      </c>
      <c r="K2162" s="308" t="s">
        <v>2961</v>
      </c>
      <c r="L2162" s="308" t="s">
        <v>2961</v>
      </c>
      <c r="M2162" s="308" t="s">
        <v>2961</v>
      </c>
      <c r="N2162" s="308" t="s">
        <v>2961</v>
      </c>
      <c r="O2162" s="308" t="s">
        <v>2961</v>
      </c>
      <c r="P2162" s="308" t="s">
        <v>2961</v>
      </c>
      <c r="Q2162" s="308" t="s">
        <v>2961</v>
      </c>
      <c r="R2162" s="308" t="s">
        <v>2961</v>
      </c>
      <c r="S2162" s="308" t="s">
        <v>2961</v>
      </c>
      <c r="T2162" s="308" t="s">
        <v>2961</v>
      </c>
      <c r="U2162" s="308" t="s">
        <v>2961</v>
      </c>
      <c r="V2162" s="308" t="s">
        <v>2961</v>
      </c>
      <c r="W2162" s="308" t="s">
        <v>2961</v>
      </c>
      <c r="X2162" s="308" t="s">
        <v>2961</v>
      </c>
      <c r="Y2162" s="308" t="s">
        <v>2961</v>
      </c>
      <c r="Z2162" s="308" t="s">
        <v>2961</v>
      </c>
      <c r="AA2162" s="308" t="s">
        <v>2961</v>
      </c>
      <c r="AB2162" s="308" t="s">
        <v>2961</v>
      </c>
      <c r="AC2162" s="308" t="s">
        <v>2961</v>
      </c>
      <c r="AD2162" s="308" t="s">
        <v>2961</v>
      </c>
      <c r="AE2162" s="308" t="s">
        <v>2961</v>
      </c>
      <c r="AF2162" s="308" t="s">
        <v>2961</v>
      </c>
    </row>
    <row r="2163" spans="3:32" outlineLevel="1" x14ac:dyDescent="0.3">
      <c r="C2163" s="708" t="s">
        <v>815</v>
      </c>
      <c r="F2163" s="308" t="s">
        <v>5054</v>
      </c>
      <c r="G2163" s="308" t="s">
        <v>2961</v>
      </c>
      <c r="H2163" s="308" t="s">
        <v>2961</v>
      </c>
      <c r="I2163" s="308" t="s">
        <v>2961</v>
      </c>
      <c r="J2163" s="308" t="s">
        <v>2961</v>
      </c>
      <c r="K2163" s="308" t="s">
        <v>2961</v>
      </c>
      <c r="L2163" s="308" t="s">
        <v>2961</v>
      </c>
      <c r="M2163" s="308" t="s">
        <v>2961</v>
      </c>
      <c r="N2163" s="308" t="s">
        <v>2961</v>
      </c>
      <c r="O2163" s="308" t="s">
        <v>2961</v>
      </c>
      <c r="P2163" s="308" t="s">
        <v>2961</v>
      </c>
      <c r="Q2163" s="308" t="s">
        <v>2961</v>
      </c>
      <c r="R2163" s="308" t="s">
        <v>2961</v>
      </c>
      <c r="S2163" s="308" t="s">
        <v>2961</v>
      </c>
      <c r="T2163" s="308" t="s">
        <v>2961</v>
      </c>
      <c r="U2163" s="308" t="s">
        <v>2961</v>
      </c>
      <c r="V2163" s="308" t="s">
        <v>2961</v>
      </c>
      <c r="W2163" s="308" t="s">
        <v>2961</v>
      </c>
      <c r="X2163" s="308" t="s">
        <v>2961</v>
      </c>
      <c r="Y2163" s="308" t="s">
        <v>2961</v>
      </c>
      <c r="Z2163" s="308" t="s">
        <v>2961</v>
      </c>
      <c r="AA2163" s="308" t="s">
        <v>2961</v>
      </c>
      <c r="AB2163" s="308" t="s">
        <v>2961</v>
      </c>
      <c r="AC2163" s="308" t="s">
        <v>2961</v>
      </c>
      <c r="AD2163" s="308" t="s">
        <v>2961</v>
      </c>
      <c r="AE2163" s="308" t="s">
        <v>2961</v>
      </c>
      <c r="AF2163" s="308" t="s">
        <v>2961</v>
      </c>
    </row>
    <row r="2164" spans="3:32" outlineLevel="1" x14ac:dyDescent="0.3">
      <c r="C2164" s="708"/>
      <c r="F2164" s="308"/>
      <c r="G2164" s="308"/>
      <c r="H2164" s="308"/>
      <c r="I2164" s="308"/>
      <c r="J2164" s="308"/>
      <c r="K2164" s="308"/>
      <c r="L2164" s="308"/>
      <c r="M2164" s="308"/>
      <c r="N2164" s="308"/>
      <c r="O2164" s="308"/>
      <c r="P2164" s="308"/>
      <c r="Q2164" s="308"/>
      <c r="R2164" s="308"/>
      <c r="S2164" s="308"/>
      <c r="T2164" s="308"/>
      <c r="U2164" s="308"/>
      <c r="V2164" s="308"/>
      <c r="W2164" s="308"/>
      <c r="X2164" s="308"/>
      <c r="Y2164" s="308"/>
      <c r="Z2164" s="308"/>
      <c r="AA2164" s="308"/>
      <c r="AB2164" s="308"/>
      <c r="AC2164" s="308"/>
      <c r="AD2164" s="308"/>
      <c r="AE2164" s="308"/>
      <c r="AF2164" s="308"/>
    </row>
    <row r="2165" spans="3:32" outlineLevel="1" x14ac:dyDescent="0.3">
      <c r="C2165" s="708" t="s">
        <v>25</v>
      </c>
      <c r="F2165" s="308"/>
      <c r="G2165" s="308"/>
      <c r="H2165" s="308"/>
      <c r="I2165" s="308"/>
      <c r="J2165" s="308"/>
      <c r="K2165" s="308"/>
      <c r="L2165" s="308"/>
      <c r="M2165" s="308"/>
      <c r="N2165" s="308"/>
      <c r="O2165" s="308"/>
      <c r="P2165" s="308"/>
      <c r="Q2165" s="308"/>
      <c r="R2165" s="308"/>
      <c r="S2165" s="308"/>
      <c r="T2165" s="308"/>
      <c r="U2165" s="308"/>
      <c r="V2165" s="308"/>
      <c r="W2165" s="308"/>
      <c r="X2165" s="308"/>
      <c r="Y2165" s="308"/>
      <c r="Z2165" s="308"/>
      <c r="AA2165" s="308"/>
      <c r="AB2165" s="308"/>
      <c r="AC2165" s="308"/>
      <c r="AD2165" s="308"/>
      <c r="AE2165" s="308"/>
      <c r="AF2165" s="308"/>
    </row>
    <row r="2166" spans="3:32" outlineLevel="1" x14ac:dyDescent="0.3">
      <c r="C2166" s="708" t="s">
        <v>817</v>
      </c>
      <c r="F2166" s="308"/>
      <c r="G2166" s="308"/>
      <c r="H2166" s="308"/>
      <c r="I2166" s="308"/>
      <c r="J2166" s="308"/>
      <c r="K2166" s="308"/>
      <c r="L2166" s="308"/>
      <c r="M2166" s="308"/>
      <c r="N2166" s="308"/>
      <c r="O2166" s="308"/>
      <c r="P2166" s="308"/>
      <c r="Q2166" s="308"/>
      <c r="R2166" s="308"/>
      <c r="S2166" s="308"/>
      <c r="T2166" s="308"/>
      <c r="U2166" s="308"/>
      <c r="V2166" s="308"/>
      <c r="W2166" s="308"/>
      <c r="X2166" s="308"/>
      <c r="Y2166" s="308"/>
      <c r="Z2166" s="308"/>
      <c r="AA2166" s="308"/>
      <c r="AB2166" s="308"/>
      <c r="AC2166" s="308"/>
      <c r="AD2166" s="308"/>
      <c r="AE2166" s="308"/>
      <c r="AF2166" s="308"/>
    </row>
    <row r="2167" spans="3:32" outlineLevel="1" x14ac:dyDescent="0.3">
      <c r="C2167" s="708" t="s">
        <v>818</v>
      </c>
      <c r="F2167" s="308" t="s">
        <v>5055</v>
      </c>
      <c r="G2167" s="308" t="s">
        <v>2961</v>
      </c>
      <c r="H2167" s="308" t="s">
        <v>2961</v>
      </c>
      <c r="I2167" s="308" t="s">
        <v>2961</v>
      </c>
      <c r="J2167" s="308" t="s">
        <v>2961</v>
      </c>
      <c r="K2167" s="308" t="s">
        <v>2961</v>
      </c>
      <c r="L2167" s="308" t="s">
        <v>2961</v>
      </c>
      <c r="M2167" s="308" t="s">
        <v>2961</v>
      </c>
      <c r="N2167" s="308" t="s">
        <v>2961</v>
      </c>
      <c r="O2167" s="308" t="s">
        <v>2961</v>
      </c>
      <c r="P2167" s="308" t="s">
        <v>2961</v>
      </c>
      <c r="Q2167" s="308" t="s">
        <v>2961</v>
      </c>
      <c r="R2167" s="308" t="s">
        <v>2961</v>
      </c>
      <c r="S2167" s="308" t="s">
        <v>2961</v>
      </c>
      <c r="T2167" s="308" t="s">
        <v>2961</v>
      </c>
      <c r="U2167" s="308" t="s">
        <v>2961</v>
      </c>
      <c r="V2167" s="308" t="s">
        <v>2961</v>
      </c>
      <c r="W2167" s="308" t="s">
        <v>2961</v>
      </c>
      <c r="X2167" s="308" t="s">
        <v>2961</v>
      </c>
      <c r="Y2167" s="308" t="s">
        <v>2961</v>
      </c>
      <c r="Z2167" s="308" t="s">
        <v>2961</v>
      </c>
      <c r="AA2167" s="308" t="s">
        <v>2961</v>
      </c>
      <c r="AB2167" s="308" t="s">
        <v>2961</v>
      </c>
      <c r="AC2167" s="308" t="s">
        <v>2961</v>
      </c>
      <c r="AD2167" s="308" t="s">
        <v>2961</v>
      </c>
      <c r="AE2167" s="308" t="s">
        <v>2961</v>
      </c>
      <c r="AF2167" s="308" t="s">
        <v>2961</v>
      </c>
    </row>
    <row r="2168" spans="3:32" outlineLevel="1" x14ac:dyDescent="0.3">
      <c r="C2168" s="708" t="s">
        <v>819</v>
      </c>
      <c r="F2168" s="308" t="s">
        <v>5056</v>
      </c>
      <c r="G2168" s="308" t="s">
        <v>2961</v>
      </c>
      <c r="H2168" s="308" t="s">
        <v>2961</v>
      </c>
      <c r="I2168" s="308" t="s">
        <v>2961</v>
      </c>
      <c r="J2168" s="308" t="s">
        <v>2961</v>
      </c>
      <c r="K2168" s="308" t="s">
        <v>2961</v>
      </c>
      <c r="L2168" s="308" t="s">
        <v>2961</v>
      </c>
      <c r="M2168" s="308" t="s">
        <v>2961</v>
      </c>
      <c r="N2168" s="308" t="s">
        <v>2961</v>
      </c>
      <c r="O2168" s="308" t="s">
        <v>2961</v>
      </c>
      <c r="P2168" s="308" t="s">
        <v>2961</v>
      </c>
      <c r="Q2168" s="308" t="s">
        <v>2961</v>
      </c>
      <c r="R2168" s="308" t="s">
        <v>2961</v>
      </c>
      <c r="S2168" s="308" t="s">
        <v>2961</v>
      </c>
      <c r="T2168" s="308" t="s">
        <v>2961</v>
      </c>
      <c r="U2168" s="308" t="s">
        <v>2961</v>
      </c>
      <c r="V2168" s="308" t="s">
        <v>2961</v>
      </c>
      <c r="W2168" s="308" t="s">
        <v>2961</v>
      </c>
      <c r="X2168" s="308" t="s">
        <v>2961</v>
      </c>
      <c r="Y2168" s="308" t="s">
        <v>2961</v>
      </c>
      <c r="Z2168" s="308" t="s">
        <v>2961</v>
      </c>
      <c r="AA2168" s="308" t="s">
        <v>2961</v>
      </c>
      <c r="AB2168" s="308" t="s">
        <v>2961</v>
      </c>
      <c r="AC2168" s="308" t="s">
        <v>2961</v>
      </c>
      <c r="AD2168" s="308" t="s">
        <v>2961</v>
      </c>
      <c r="AE2168" s="308" t="s">
        <v>2961</v>
      </c>
      <c r="AF2168" s="308" t="s">
        <v>2961</v>
      </c>
    </row>
    <row r="2169" spans="3:32" outlineLevel="1" x14ac:dyDescent="0.3">
      <c r="C2169" s="708" t="s">
        <v>820</v>
      </c>
      <c r="F2169" s="308" t="s">
        <v>5057</v>
      </c>
      <c r="G2169" s="308" t="s">
        <v>2961</v>
      </c>
      <c r="H2169" s="308" t="s">
        <v>2961</v>
      </c>
      <c r="I2169" s="308" t="s">
        <v>2961</v>
      </c>
      <c r="J2169" s="308" t="s">
        <v>2961</v>
      </c>
      <c r="K2169" s="308" t="s">
        <v>2961</v>
      </c>
      <c r="L2169" s="308" t="s">
        <v>2961</v>
      </c>
      <c r="M2169" s="308" t="s">
        <v>2961</v>
      </c>
      <c r="N2169" s="308" t="s">
        <v>2961</v>
      </c>
      <c r="O2169" s="308" t="s">
        <v>2961</v>
      </c>
      <c r="P2169" s="308" t="s">
        <v>2961</v>
      </c>
      <c r="Q2169" s="308" t="s">
        <v>2961</v>
      </c>
      <c r="R2169" s="308" t="s">
        <v>2961</v>
      </c>
      <c r="S2169" s="308" t="s">
        <v>2961</v>
      </c>
      <c r="T2169" s="308" t="s">
        <v>2961</v>
      </c>
      <c r="U2169" s="308" t="s">
        <v>2961</v>
      </c>
      <c r="V2169" s="308" t="s">
        <v>2961</v>
      </c>
      <c r="W2169" s="308" t="s">
        <v>2961</v>
      </c>
      <c r="X2169" s="308" t="s">
        <v>2961</v>
      </c>
      <c r="Y2169" s="308" t="s">
        <v>2961</v>
      </c>
      <c r="Z2169" s="308" t="s">
        <v>2961</v>
      </c>
      <c r="AA2169" s="308" t="s">
        <v>2961</v>
      </c>
      <c r="AB2169" s="308" t="s">
        <v>2961</v>
      </c>
      <c r="AC2169" s="308" t="s">
        <v>2961</v>
      </c>
      <c r="AD2169" s="308" t="s">
        <v>2961</v>
      </c>
      <c r="AE2169" s="308" t="s">
        <v>2961</v>
      </c>
      <c r="AF2169" s="308" t="s">
        <v>2961</v>
      </c>
    </row>
    <row r="2170" spans="3:32" outlineLevel="1" x14ac:dyDescent="0.3">
      <c r="C2170" s="708" t="s">
        <v>821</v>
      </c>
      <c r="F2170" s="308" t="s">
        <v>5058</v>
      </c>
      <c r="G2170" s="308" t="s">
        <v>2961</v>
      </c>
      <c r="H2170" s="308" t="s">
        <v>2961</v>
      </c>
      <c r="I2170" s="308" t="s">
        <v>2961</v>
      </c>
      <c r="J2170" s="308" t="s">
        <v>2961</v>
      </c>
      <c r="K2170" s="308" t="s">
        <v>2961</v>
      </c>
      <c r="L2170" s="308" t="s">
        <v>2961</v>
      </c>
      <c r="M2170" s="308" t="s">
        <v>2961</v>
      </c>
      <c r="N2170" s="308" t="s">
        <v>2961</v>
      </c>
      <c r="O2170" s="308" t="s">
        <v>2961</v>
      </c>
      <c r="P2170" s="308" t="s">
        <v>2961</v>
      </c>
      <c r="Q2170" s="308" t="s">
        <v>2961</v>
      </c>
      <c r="R2170" s="308" t="s">
        <v>2961</v>
      </c>
      <c r="S2170" s="308" t="s">
        <v>2961</v>
      </c>
      <c r="T2170" s="308" t="s">
        <v>2961</v>
      </c>
      <c r="U2170" s="308" t="s">
        <v>2961</v>
      </c>
      <c r="V2170" s="308" t="s">
        <v>2961</v>
      </c>
      <c r="W2170" s="308" t="s">
        <v>2961</v>
      </c>
      <c r="X2170" s="308" t="s">
        <v>2961</v>
      </c>
      <c r="Y2170" s="308" t="s">
        <v>2961</v>
      </c>
      <c r="Z2170" s="308" t="s">
        <v>2961</v>
      </c>
      <c r="AA2170" s="308" t="s">
        <v>2961</v>
      </c>
      <c r="AB2170" s="308" t="s">
        <v>2961</v>
      </c>
      <c r="AC2170" s="308" t="s">
        <v>2961</v>
      </c>
      <c r="AD2170" s="308" t="s">
        <v>2961</v>
      </c>
      <c r="AE2170" s="308" t="s">
        <v>2961</v>
      </c>
      <c r="AF2170" s="308" t="s">
        <v>2961</v>
      </c>
    </row>
    <row r="2171" spans="3:32" outlineLevel="1" x14ac:dyDescent="0.3">
      <c r="C2171" s="708" t="s">
        <v>822</v>
      </c>
      <c r="F2171" s="308" t="s">
        <v>5059</v>
      </c>
      <c r="G2171" s="308" t="s">
        <v>2961</v>
      </c>
      <c r="H2171" s="308" t="s">
        <v>2961</v>
      </c>
      <c r="I2171" s="308" t="s">
        <v>2961</v>
      </c>
      <c r="J2171" s="308" t="s">
        <v>2961</v>
      </c>
      <c r="K2171" s="308" t="s">
        <v>2961</v>
      </c>
      <c r="L2171" s="308" t="s">
        <v>2961</v>
      </c>
      <c r="M2171" s="308" t="s">
        <v>2961</v>
      </c>
      <c r="N2171" s="308" t="s">
        <v>2961</v>
      </c>
      <c r="O2171" s="308" t="s">
        <v>2961</v>
      </c>
      <c r="P2171" s="308" t="s">
        <v>2961</v>
      </c>
      <c r="Q2171" s="308" t="s">
        <v>2961</v>
      </c>
      <c r="R2171" s="308" t="s">
        <v>2961</v>
      </c>
      <c r="S2171" s="308" t="s">
        <v>2961</v>
      </c>
      <c r="T2171" s="308" t="s">
        <v>2961</v>
      </c>
      <c r="U2171" s="308" t="s">
        <v>2961</v>
      </c>
      <c r="V2171" s="308" t="s">
        <v>2961</v>
      </c>
      <c r="W2171" s="308" t="s">
        <v>2961</v>
      </c>
      <c r="X2171" s="308" t="s">
        <v>2961</v>
      </c>
      <c r="Y2171" s="308" t="s">
        <v>2961</v>
      </c>
      <c r="Z2171" s="308" t="s">
        <v>2961</v>
      </c>
      <c r="AA2171" s="308" t="s">
        <v>2961</v>
      </c>
      <c r="AB2171" s="308" t="s">
        <v>2961</v>
      </c>
      <c r="AC2171" s="308" t="s">
        <v>2961</v>
      </c>
      <c r="AD2171" s="308" t="s">
        <v>2961</v>
      </c>
      <c r="AE2171" s="308" t="s">
        <v>2961</v>
      </c>
      <c r="AF2171" s="308" t="s">
        <v>2961</v>
      </c>
    </row>
    <row r="2172" spans="3:32" outlineLevel="1" x14ac:dyDescent="0.3">
      <c r="C2172" s="708" t="s">
        <v>823</v>
      </c>
      <c r="F2172" s="308" t="s">
        <v>5060</v>
      </c>
      <c r="G2172" s="308" t="s">
        <v>2961</v>
      </c>
      <c r="H2172" s="308" t="s">
        <v>2961</v>
      </c>
      <c r="I2172" s="308" t="s">
        <v>2961</v>
      </c>
      <c r="J2172" s="308" t="s">
        <v>2961</v>
      </c>
      <c r="K2172" s="308" t="s">
        <v>2961</v>
      </c>
      <c r="L2172" s="308" t="s">
        <v>2961</v>
      </c>
      <c r="M2172" s="308" t="s">
        <v>2961</v>
      </c>
      <c r="N2172" s="308" t="s">
        <v>2961</v>
      </c>
      <c r="O2172" s="308" t="s">
        <v>2961</v>
      </c>
      <c r="P2172" s="308" t="s">
        <v>2961</v>
      </c>
      <c r="Q2172" s="308" t="s">
        <v>2961</v>
      </c>
      <c r="R2172" s="308" t="s">
        <v>2961</v>
      </c>
      <c r="S2172" s="308" t="s">
        <v>2961</v>
      </c>
      <c r="T2172" s="308" t="s">
        <v>2961</v>
      </c>
      <c r="U2172" s="308" t="s">
        <v>2961</v>
      </c>
      <c r="V2172" s="308" t="s">
        <v>2961</v>
      </c>
      <c r="W2172" s="308" t="s">
        <v>2961</v>
      </c>
      <c r="X2172" s="308" t="s">
        <v>2961</v>
      </c>
      <c r="Y2172" s="308" t="s">
        <v>2961</v>
      </c>
      <c r="Z2172" s="308" t="s">
        <v>2961</v>
      </c>
      <c r="AA2172" s="308" t="s">
        <v>2961</v>
      </c>
      <c r="AB2172" s="308" t="s">
        <v>2961</v>
      </c>
      <c r="AC2172" s="308" t="s">
        <v>2961</v>
      </c>
      <c r="AD2172" s="308" t="s">
        <v>2961</v>
      </c>
      <c r="AE2172" s="308" t="s">
        <v>2961</v>
      </c>
      <c r="AF2172" s="308" t="s">
        <v>2961</v>
      </c>
    </row>
    <row r="2173" spans="3:32" outlineLevel="1" x14ac:dyDescent="0.3">
      <c r="C2173" s="708" t="s">
        <v>824</v>
      </c>
      <c r="F2173" s="308" t="s">
        <v>5061</v>
      </c>
      <c r="G2173" s="308" t="s">
        <v>2961</v>
      </c>
      <c r="H2173" s="308" t="s">
        <v>2961</v>
      </c>
      <c r="I2173" s="308" t="s">
        <v>2961</v>
      </c>
      <c r="J2173" s="308" t="s">
        <v>2961</v>
      </c>
      <c r="K2173" s="308" t="s">
        <v>2961</v>
      </c>
      <c r="L2173" s="308" t="s">
        <v>2961</v>
      </c>
      <c r="M2173" s="308" t="s">
        <v>2961</v>
      </c>
      <c r="N2173" s="308" t="s">
        <v>2961</v>
      </c>
      <c r="O2173" s="308" t="s">
        <v>2961</v>
      </c>
      <c r="P2173" s="308" t="s">
        <v>2961</v>
      </c>
      <c r="Q2173" s="308" t="s">
        <v>2961</v>
      </c>
      <c r="R2173" s="308" t="s">
        <v>2961</v>
      </c>
      <c r="S2173" s="308" t="s">
        <v>2961</v>
      </c>
      <c r="T2173" s="308" t="s">
        <v>2961</v>
      </c>
      <c r="U2173" s="308" t="s">
        <v>2961</v>
      </c>
      <c r="V2173" s="308" t="s">
        <v>2961</v>
      </c>
      <c r="W2173" s="308" t="s">
        <v>2961</v>
      </c>
      <c r="X2173" s="308" t="s">
        <v>2961</v>
      </c>
      <c r="Y2173" s="308" t="s">
        <v>2961</v>
      </c>
      <c r="Z2173" s="308" t="s">
        <v>2961</v>
      </c>
      <c r="AA2173" s="308" t="s">
        <v>2961</v>
      </c>
      <c r="AB2173" s="308" t="s">
        <v>2961</v>
      </c>
      <c r="AC2173" s="308" t="s">
        <v>2961</v>
      </c>
      <c r="AD2173" s="308" t="s">
        <v>2961</v>
      </c>
      <c r="AE2173" s="308" t="s">
        <v>2961</v>
      </c>
      <c r="AF2173" s="308" t="s">
        <v>2961</v>
      </c>
    </row>
    <row r="2174" spans="3:32" outlineLevel="1" x14ac:dyDescent="0.3">
      <c r="C2174" s="708" t="s">
        <v>825</v>
      </c>
      <c r="F2174" s="308" t="s">
        <v>5062</v>
      </c>
      <c r="G2174" s="308" t="s">
        <v>2961</v>
      </c>
      <c r="H2174" s="308" t="s">
        <v>2961</v>
      </c>
      <c r="I2174" s="308" t="s">
        <v>2961</v>
      </c>
      <c r="J2174" s="308" t="s">
        <v>2961</v>
      </c>
      <c r="K2174" s="308" t="s">
        <v>2961</v>
      </c>
      <c r="L2174" s="308" t="s">
        <v>2961</v>
      </c>
      <c r="M2174" s="308" t="s">
        <v>2961</v>
      </c>
      <c r="N2174" s="308" t="s">
        <v>2961</v>
      </c>
      <c r="O2174" s="308" t="s">
        <v>2961</v>
      </c>
      <c r="P2174" s="308" t="s">
        <v>2961</v>
      </c>
      <c r="Q2174" s="308" t="s">
        <v>2961</v>
      </c>
      <c r="R2174" s="308" t="s">
        <v>2961</v>
      </c>
      <c r="S2174" s="308" t="s">
        <v>2961</v>
      </c>
      <c r="T2174" s="308" t="s">
        <v>2961</v>
      </c>
      <c r="U2174" s="308" t="s">
        <v>2961</v>
      </c>
      <c r="V2174" s="308" t="s">
        <v>2961</v>
      </c>
      <c r="W2174" s="308" t="s">
        <v>2961</v>
      </c>
      <c r="X2174" s="308" t="s">
        <v>2961</v>
      </c>
      <c r="Y2174" s="308" t="s">
        <v>2961</v>
      </c>
      <c r="Z2174" s="308" t="s">
        <v>2961</v>
      </c>
      <c r="AA2174" s="308" t="s">
        <v>2961</v>
      </c>
      <c r="AB2174" s="308" t="s">
        <v>2961</v>
      </c>
      <c r="AC2174" s="308" t="s">
        <v>2961</v>
      </c>
      <c r="AD2174" s="308" t="s">
        <v>2961</v>
      </c>
      <c r="AE2174" s="308" t="s">
        <v>2961</v>
      </c>
      <c r="AF2174" s="308" t="s">
        <v>2961</v>
      </c>
    </row>
    <row r="2175" spans="3:32" outlineLevel="1" x14ac:dyDescent="0.3">
      <c r="C2175" s="708"/>
      <c r="F2175" s="308"/>
      <c r="G2175" s="308"/>
      <c r="H2175" s="308"/>
      <c r="I2175" s="308"/>
      <c r="J2175" s="308"/>
      <c r="K2175" s="308"/>
      <c r="L2175" s="308"/>
      <c r="M2175" s="308"/>
      <c r="N2175" s="308"/>
      <c r="O2175" s="308"/>
      <c r="P2175" s="308"/>
      <c r="Q2175" s="308"/>
      <c r="R2175" s="308"/>
      <c r="S2175" s="308"/>
      <c r="T2175" s="308"/>
      <c r="U2175" s="308"/>
      <c r="V2175" s="308"/>
      <c r="W2175" s="308"/>
      <c r="X2175" s="308"/>
      <c r="Y2175" s="308"/>
      <c r="Z2175" s="308"/>
      <c r="AA2175" s="308"/>
      <c r="AB2175" s="308"/>
      <c r="AC2175" s="308"/>
      <c r="AD2175" s="308"/>
      <c r="AE2175" s="308"/>
      <c r="AF2175" s="308"/>
    </row>
    <row r="2176" spans="3:32" outlineLevel="1" x14ac:dyDescent="0.3">
      <c r="C2176" s="708" t="s">
        <v>26</v>
      </c>
      <c r="F2176" s="308"/>
      <c r="G2176" s="308"/>
      <c r="H2176" s="308"/>
      <c r="I2176" s="308"/>
      <c r="J2176" s="308"/>
      <c r="K2176" s="308"/>
      <c r="L2176" s="308"/>
      <c r="M2176" s="308"/>
      <c r="N2176" s="308"/>
      <c r="O2176" s="308"/>
      <c r="P2176" s="308"/>
      <c r="Q2176" s="308"/>
      <c r="R2176" s="308"/>
      <c r="S2176" s="308"/>
      <c r="T2176" s="308"/>
      <c r="U2176" s="308"/>
      <c r="V2176" s="308"/>
      <c r="W2176" s="308"/>
      <c r="X2176" s="308"/>
      <c r="Y2176" s="308"/>
      <c r="Z2176" s="308"/>
      <c r="AA2176" s="308"/>
      <c r="AB2176" s="308"/>
      <c r="AC2176" s="308"/>
      <c r="AD2176" s="308"/>
      <c r="AE2176" s="308"/>
      <c r="AF2176" s="308"/>
    </row>
    <row r="2177" spans="3:32" outlineLevel="1" x14ac:dyDescent="0.3">
      <c r="C2177" s="708" t="s">
        <v>817</v>
      </c>
      <c r="F2177" s="308"/>
      <c r="G2177" s="308"/>
      <c r="H2177" s="308"/>
      <c r="I2177" s="308"/>
      <c r="J2177" s="308"/>
      <c r="K2177" s="308"/>
      <c r="L2177" s="308"/>
      <c r="M2177" s="308"/>
      <c r="N2177" s="308"/>
      <c r="O2177" s="308"/>
      <c r="P2177" s="308"/>
      <c r="Q2177" s="308"/>
      <c r="R2177" s="308"/>
      <c r="S2177" s="308"/>
      <c r="T2177" s="308"/>
      <c r="U2177" s="308"/>
      <c r="V2177" s="308"/>
      <c r="W2177" s="308"/>
      <c r="X2177" s="308"/>
      <c r="Y2177" s="308"/>
      <c r="Z2177" s="308"/>
      <c r="AA2177" s="308"/>
      <c r="AB2177" s="308"/>
      <c r="AC2177" s="308"/>
      <c r="AD2177" s="308"/>
      <c r="AE2177" s="308"/>
      <c r="AF2177" s="308"/>
    </row>
    <row r="2178" spans="3:32" outlineLevel="1" x14ac:dyDescent="0.3">
      <c r="C2178" s="708" t="s">
        <v>818</v>
      </c>
      <c r="F2178" s="308" t="s">
        <v>5063</v>
      </c>
      <c r="G2178" s="308" t="s">
        <v>2961</v>
      </c>
      <c r="H2178" s="308" t="s">
        <v>2961</v>
      </c>
      <c r="I2178" s="308" t="s">
        <v>2961</v>
      </c>
      <c r="J2178" s="308" t="s">
        <v>2961</v>
      </c>
      <c r="K2178" s="308" t="s">
        <v>2961</v>
      </c>
      <c r="L2178" s="308" t="s">
        <v>2961</v>
      </c>
      <c r="M2178" s="308" t="s">
        <v>2961</v>
      </c>
      <c r="N2178" s="308" t="s">
        <v>2961</v>
      </c>
      <c r="O2178" s="308" t="s">
        <v>2961</v>
      </c>
      <c r="P2178" s="308" t="s">
        <v>2961</v>
      </c>
      <c r="Q2178" s="308" t="s">
        <v>2961</v>
      </c>
      <c r="R2178" s="308" t="s">
        <v>2961</v>
      </c>
      <c r="S2178" s="308" t="s">
        <v>2961</v>
      </c>
      <c r="T2178" s="308" t="s">
        <v>2961</v>
      </c>
      <c r="U2178" s="308" t="s">
        <v>2961</v>
      </c>
      <c r="V2178" s="308" t="s">
        <v>2961</v>
      </c>
      <c r="W2178" s="308" t="s">
        <v>2961</v>
      </c>
      <c r="X2178" s="308" t="s">
        <v>2961</v>
      </c>
      <c r="Y2178" s="308" t="s">
        <v>2961</v>
      </c>
      <c r="Z2178" s="308" t="s">
        <v>2961</v>
      </c>
      <c r="AA2178" s="308" t="s">
        <v>2961</v>
      </c>
      <c r="AB2178" s="308" t="s">
        <v>2961</v>
      </c>
      <c r="AC2178" s="308" t="s">
        <v>2961</v>
      </c>
      <c r="AD2178" s="308" t="s">
        <v>2961</v>
      </c>
      <c r="AE2178" s="308" t="s">
        <v>2961</v>
      </c>
      <c r="AF2178" s="308" t="s">
        <v>2961</v>
      </c>
    </row>
    <row r="2179" spans="3:32" outlineLevel="1" x14ac:dyDescent="0.3">
      <c r="C2179" s="708" t="s">
        <v>819</v>
      </c>
      <c r="F2179" s="308" t="s">
        <v>5064</v>
      </c>
      <c r="G2179" s="308" t="s">
        <v>2961</v>
      </c>
      <c r="H2179" s="308" t="s">
        <v>2961</v>
      </c>
      <c r="I2179" s="308" t="s">
        <v>2961</v>
      </c>
      <c r="J2179" s="308" t="s">
        <v>2961</v>
      </c>
      <c r="K2179" s="308" t="s">
        <v>2961</v>
      </c>
      <c r="L2179" s="308" t="s">
        <v>2961</v>
      </c>
      <c r="M2179" s="308" t="s">
        <v>2961</v>
      </c>
      <c r="N2179" s="308" t="s">
        <v>2961</v>
      </c>
      <c r="O2179" s="308" t="s">
        <v>2961</v>
      </c>
      <c r="P2179" s="308" t="s">
        <v>2961</v>
      </c>
      <c r="Q2179" s="308" t="s">
        <v>2961</v>
      </c>
      <c r="R2179" s="308" t="s">
        <v>2961</v>
      </c>
      <c r="S2179" s="308" t="s">
        <v>2961</v>
      </c>
      <c r="T2179" s="308" t="s">
        <v>2961</v>
      </c>
      <c r="U2179" s="308" t="s">
        <v>2961</v>
      </c>
      <c r="V2179" s="308" t="s">
        <v>2961</v>
      </c>
      <c r="W2179" s="308" t="s">
        <v>2961</v>
      </c>
      <c r="X2179" s="308" t="s">
        <v>2961</v>
      </c>
      <c r="Y2179" s="308" t="s">
        <v>2961</v>
      </c>
      <c r="Z2179" s="308" t="s">
        <v>2961</v>
      </c>
      <c r="AA2179" s="308" t="s">
        <v>2961</v>
      </c>
      <c r="AB2179" s="308" t="s">
        <v>2961</v>
      </c>
      <c r="AC2179" s="308" t="s">
        <v>2961</v>
      </c>
      <c r="AD2179" s="308" t="s">
        <v>2961</v>
      </c>
      <c r="AE2179" s="308" t="s">
        <v>2961</v>
      </c>
      <c r="AF2179" s="308" t="s">
        <v>2961</v>
      </c>
    </row>
    <row r="2180" spans="3:32" outlineLevel="1" x14ac:dyDescent="0.3">
      <c r="C2180" s="708" t="s">
        <v>820</v>
      </c>
      <c r="F2180" s="308" t="s">
        <v>5065</v>
      </c>
      <c r="G2180" s="308" t="s">
        <v>2961</v>
      </c>
      <c r="H2180" s="308" t="s">
        <v>2961</v>
      </c>
      <c r="I2180" s="308" t="s">
        <v>2961</v>
      </c>
      <c r="J2180" s="308" t="s">
        <v>2961</v>
      </c>
      <c r="K2180" s="308" t="s">
        <v>2961</v>
      </c>
      <c r="L2180" s="308" t="s">
        <v>2961</v>
      </c>
      <c r="M2180" s="308" t="s">
        <v>2961</v>
      </c>
      <c r="N2180" s="308" t="s">
        <v>2961</v>
      </c>
      <c r="O2180" s="308" t="s">
        <v>2961</v>
      </c>
      <c r="P2180" s="308" t="s">
        <v>2961</v>
      </c>
      <c r="Q2180" s="308" t="s">
        <v>2961</v>
      </c>
      <c r="R2180" s="308" t="s">
        <v>2961</v>
      </c>
      <c r="S2180" s="308" t="s">
        <v>2961</v>
      </c>
      <c r="T2180" s="308" t="s">
        <v>2961</v>
      </c>
      <c r="U2180" s="308" t="s">
        <v>2961</v>
      </c>
      <c r="V2180" s="308" t="s">
        <v>2961</v>
      </c>
      <c r="W2180" s="308" t="s">
        <v>2961</v>
      </c>
      <c r="X2180" s="308" t="s">
        <v>2961</v>
      </c>
      <c r="Y2180" s="308" t="s">
        <v>2961</v>
      </c>
      <c r="Z2180" s="308" t="s">
        <v>2961</v>
      </c>
      <c r="AA2180" s="308" t="s">
        <v>2961</v>
      </c>
      <c r="AB2180" s="308" t="s">
        <v>2961</v>
      </c>
      <c r="AC2180" s="308" t="s">
        <v>2961</v>
      </c>
      <c r="AD2180" s="308" t="s">
        <v>2961</v>
      </c>
      <c r="AE2180" s="308" t="s">
        <v>2961</v>
      </c>
      <c r="AF2180" s="308" t="s">
        <v>2961</v>
      </c>
    </row>
    <row r="2181" spans="3:32" outlineLevel="1" x14ac:dyDescent="0.3">
      <c r="C2181" s="708" t="s">
        <v>821</v>
      </c>
      <c r="F2181" s="308" t="s">
        <v>5066</v>
      </c>
      <c r="G2181" s="308" t="s">
        <v>2961</v>
      </c>
      <c r="H2181" s="308" t="s">
        <v>2961</v>
      </c>
      <c r="I2181" s="308" t="s">
        <v>2961</v>
      </c>
      <c r="J2181" s="308" t="s">
        <v>2961</v>
      </c>
      <c r="K2181" s="308" t="s">
        <v>2961</v>
      </c>
      <c r="L2181" s="308" t="s">
        <v>2961</v>
      </c>
      <c r="M2181" s="308" t="s">
        <v>2961</v>
      </c>
      <c r="N2181" s="308" t="s">
        <v>2961</v>
      </c>
      <c r="O2181" s="308" t="s">
        <v>2961</v>
      </c>
      <c r="P2181" s="308" t="s">
        <v>2961</v>
      </c>
      <c r="Q2181" s="308" t="s">
        <v>2961</v>
      </c>
      <c r="R2181" s="308" t="s">
        <v>2961</v>
      </c>
      <c r="S2181" s="308" t="s">
        <v>2961</v>
      </c>
      <c r="T2181" s="308" t="s">
        <v>2961</v>
      </c>
      <c r="U2181" s="308" t="s">
        <v>2961</v>
      </c>
      <c r="V2181" s="308" t="s">
        <v>2961</v>
      </c>
      <c r="W2181" s="308" t="s">
        <v>2961</v>
      </c>
      <c r="X2181" s="308" t="s">
        <v>2961</v>
      </c>
      <c r="Y2181" s="308" t="s">
        <v>2961</v>
      </c>
      <c r="Z2181" s="308" t="s">
        <v>2961</v>
      </c>
      <c r="AA2181" s="308" t="s">
        <v>2961</v>
      </c>
      <c r="AB2181" s="308" t="s">
        <v>2961</v>
      </c>
      <c r="AC2181" s="308" t="s">
        <v>2961</v>
      </c>
      <c r="AD2181" s="308" t="s">
        <v>2961</v>
      </c>
      <c r="AE2181" s="308" t="s">
        <v>2961</v>
      </c>
      <c r="AF2181" s="308" t="s">
        <v>2961</v>
      </c>
    </row>
    <row r="2182" spans="3:32" outlineLevel="1" x14ac:dyDescent="0.3">
      <c r="C2182" s="708" t="s">
        <v>822</v>
      </c>
      <c r="F2182" s="308" t="s">
        <v>5067</v>
      </c>
      <c r="G2182" s="308" t="s">
        <v>2961</v>
      </c>
      <c r="H2182" s="308" t="s">
        <v>2961</v>
      </c>
      <c r="I2182" s="308" t="s">
        <v>2961</v>
      </c>
      <c r="J2182" s="308" t="s">
        <v>2961</v>
      </c>
      <c r="K2182" s="308" t="s">
        <v>2961</v>
      </c>
      <c r="L2182" s="308" t="s">
        <v>2961</v>
      </c>
      <c r="M2182" s="308" t="s">
        <v>2961</v>
      </c>
      <c r="N2182" s="308" t="s">
        <v>2961</v>
      </c>
      <c r="O2182" s="308" t="s">
        <v>2961</v>
      </c>
      <c r="P2182" s="308" t="s">
        <v>2961</v>
      </c>
      <c r="Q2182" s="308" t="s">
        <v>2961</v>
      </c>
      <c r="R2182" s="308" t="s">
        <v>2961</v>
      </c>
      <c r="S2182" s="308" t="s">
        <v>2961</v>
      </c>
      <c r="T2182" s="308" t="s">
        <v>2961</v>
      </c>
      <c r="U2182" s="308" t="s">
        <v>2961</v>
      </c>
      <c r="V2182" s="308" t="s">
        <v>2961</v>
      </c>
      <c r="W2182" s="308" t="s">
        <v>2961</v>
      </c>
      <c r="X2182" s="308" t="s">
        <v>2961</v>
      </c>
      <c r="Y2182" s="308" t="s">
        <v>2961</v>
      </c>
      <c r="Z2182" s="308" t="s">
        <v>2961</v>
      </c>
      <c r="AA2182" s="308" t="s">
        <v>2961</v>
      </c>
      <c r="AB2182" s="308" t="s">
        <v>2961</v>
      </c>
      <c r="AC2182" s="308" t="s">
        <v>2961</v>
      </c>
      <c r="AD2182" s="308" t="s">
        <v>2961</v>
      </c>
      <c r="AE2182" s="308" t="s">
        <v>2961</v>
      </c>
      <c r="AF2182" s="308" t="s">
        <v>2961</v>
      </c>
    </row>
    <row r="2183" spans="3:32" outlineLevel="1" x14ac:dyDescent="0.3">
      <c r="C2183" s="708" t="s">
        <v>823</v>
      </c>
      <c r="F2183" s="308" t="s">
        <v>5068</v>
      </c>
      <c r="G2183" s="308" t="s">
        <v>2961</v>
      </c>
      <c r="H2183" s="308" t="s">
        <v>2961</v>
      </c>
      <c r="I2183" s="308" t="s">
        <v>2961</v>
      </c>
      <c r="J2183" s="308" t="s">
        <v>2961</v>
      </c>
      <c r="K2183" s="308" t="s">
        <v>2961</v>
      </c>
      <c r="L2183" s="308" t="s">
        <v>2961</v>
      </c>
      <c r="M2183" s="308" t="s">
        <v>2961</v>
      </c>
      <c r="N2183" s="308" t="s">
        <v>2961</v>
      </c>
      <c r="O2183" s="308" t="s">
        <v>2961</v>
      </c>
      <c r="P2183" s="308" t="s">
        <v>2961</v>
      </c>
      <c r="Q2183" s="308" t="s">
        <v>2961</v>
      </c>
      <c r="R2183" s="308" t="s">
        <v>2961</v>
      </c>
      <c r="S2183" s="308" t="s">
        <v>2961</v>
      </c>
      <c r="T2183" s="308" t="s">
        <v>2961</v>
      </c>
      <c r="U2183" s="308" t="s">
        <v>2961</v>
      </c>
      <c r="V2183" s="308" t="s">
        <v>2961</v>
      </c>
      <c r="W2183" s="308" t="s">
        <v>2961</v>
      </c>
      <c r="X2183" s="308" t="s">
        <v>2961</v>
      </c>
      <c r="Y2183" s="308" t="s">
        <v>2961</v>
      </c>
      <c r="Z2183" s="308" t="s">
        <v>2961</v>
      </c>
      <c r="AA2183" s="308" t="s">
        <v>2961</v>
      </c>
      <c r="AB2183" s="308" t="s">
        <v>2961</v>
      </c>
      <c r="AC2183" s="308" t="s">
        <v>2961</v>
      </c>
      <c r="AD2183" s="308" t="s">
        <v>2961</v>
      </c>
      <c r="AE2183" s="308" t="s">
        <v>2961</v>
      </c>
      <c r="AF2183" s="308" t="s">
        <v>2961</v>
      </c>
    </row>
    <row r="2184" spans="3:32" outlineLevel="1" x14ac:dyDescent="0.3">
      <c r="C2184" s="708" t="s">
        <v>202</v>
      </c>
      <c r="F2184" s="308" t="s">
        <v>5069</v>
      </c>
      <c r="G2184" s="308" t="s">
        <v>2961</v>
      </c>
      <c r="H2184" s="308" t="s">
        <v>2961</v>
      </c>
      <c r="I2184" s="308" t="s">
        <v>2961</v>
      </c>
      <c r="J2184" s="308" t="s">
        <v>2961</v>
      </c>
      <c r="K2184" s="308" t="s">
        <v>2961</v>
      </c>
      <c r="L2184" s="308" t="s">
        <v>2961</v>
      </c>
      <c r="M2184" s="308" t="s">
        <v>2961</v>
      </c>
      <c r="N2184" s="308" t="s">
        <v>2961</v>
      </c>
      <c r="O2184" s="308" t="s">
        <v>2961</v>
      </c>
      <c r="P2184" s="308" t="s">
        <v>2961</v>
      </c>
      <c r="Q2184" s="308" t="s">
        <v>2961</v>
      </c>
      <c r="R2184" s="308" t="s">
        <v>2961</v>
      </c>
      <c r="S2184" s="308" t="s">
        <v>2961</v>
      </c>
      <c r="T2184" s="308" t="s">
        <v>2961</v>
      </c>
      <c r="U2184" s="308" t="s">
        <v>2961</v>
      </c>
      <c r="V2184" s="308" t="s">
        <v>2961</v>
      </c>
      <c r="W2184" s="308" t="s">
        <v>2961</v>
      </c>
      <c r="X2184" s="308" t="s">
        <v>2961</v>
      </c>
      <c r="Y2184" s="308" t="s">
        <v>2961</v>
      </c>
      <c r="Z2184" s="308" t="s">
        <v>2961</v>
      </c>
      <c r="AA2184" s="308" t="s">
        <v>2961</v>
      </c>
      <c r="AB2184" s="308" t="s">
        <v>2961</v>
      </c>
      <c r="AC2184" s="308" t="s">
        <v>2961</v>
      </c>
      <c r="AD2184" s="308" t="s">
        <v>2961</v>
      </c>
      <c r="AE2184" s="308" t="s">
        <v>2961</v>
      </c>
      <c r="AF2184" s="308" t="s">
        <v>2961</v>
      </c>
    </row>
    <row r="2185" spans="3:32" outlineLevel="1" x14ac:dyDescent="0.3">
      <c r="C2185" s="708"/>
      <c r="F2185" s="308"/>
      <c r="G2185" s="308"/>
      <c r="H2185" s="308"/>
      <c r="I2185" s="308"/>
      <c r="J2185" s="308"/>
      <c r="K2185" s="308"/>
      <c r="L2185" s="308"/>
      <c r="M2185" s="308"/>
      <c r="N2185" s="308"/>
      <c r="O2185" s="308"/>
      <c r="P2185" s="308"/>
      <c r="Q2185" s="308"/>
      <c r="R2185" s="308"/>
      <c r="S2185" s="308"/>
      <c r="T2185" s="308"/>
      <c r="U2185" s="308"/>
      <c r="V2185" s="308"/>
      <c r="W2185" s="308"/>
      <c r="X2185" s="308"/>
      <c r="Y2185" s="308"/>
      <c r="Z2185" s="308"/>
      <c r="AA2185" s="308"/>
      <c r="AB2185" s="308"/>
      <c r="AC2185" s="308"/>
      <c r="AD2185" s="308"/>
      <c r="AE2185" s="308"/>
      <c r="AF2185" s="308"/>
    </row>
    <row r="2186" spans="3:32" outlineLevel="1" x14ac:dyDescent="0.3">
      <c r="C2186" s="708" t="s">
        <v>27</v>
      </c>
      <c r="F2186" s="308"/>
      <c r="G2186" s="308"/>
      <c r="H2186" s="308"/>
      <c r="I2186" s="308"/>
      <c r="J2186" s="308"/>
      <c r="K2186" s="308"/>
      <c r="L2186" s="308"/>
      <c r="M2186" s="308"/>
      <c r="N2186" s="308"/>
      <c r="O2186" s="308"/>
      <c r="P2186" s="308"/>
      <c r="Q2186" s="308"/>
      <c r="R2186" s="308"/>
      <c r="S2186" s="308"/>
      <c r="T2186" s="308"/>
      <c r="U2186" s="308"/>
      <c r="V2186" s="308"/>
      <c r="W2186" s="308"/>
      <c r="X2186" s="308"/>
      <c r="Y2186" s="308"/>
      <c r="Z2186" s="308"/>
      <c r="AA2186" s="308"/>
      <c r="AB2186" s="308"/>
      <c r="AC2186" s="308"/>
      <c r="AD2186" s="308"/>
      <c r="AE2186" s="308"/>
      <c r="AF2186" s="308"/>
    </row>
    <row r="2187" spans="3:32" outlineLevel="1" x14ac:dyDescent="0.3">
      <c r="C2187" s="708" t="s">
        <v>828</v>
      </c>
      <c r="F2187" s="308"/>
      <c r="G2187" s="308"/>
      <c r="H2187" s="308"/>
      <c r="I2187" s="308"/>
      <c r="J2187" s="308"/>
      <c r="K2187" s="308"/>
      <c r="L2187" s="308"/>
      <c r="M2187" s="308"/>
      <c r="N2187" s="308"/>
      <c r="O2187" s="308"/>
      <c r="P2187" s="308"/>
      <c r="Q2187" s="308"/>
      <c r="R2187" s="308"/>
      <c r="S2187" s="308"/>
      <c r="T2187" s="308"/>
      <c r="U2187" s="308"/>
      <c r="V2187" s="308"/>
      <c r="W2187" s="308"/>
      <c r="X2187" s="308"/>
      <c r="Y2187" s="308"/>
      <c r="Z2187" s="308"/>
      <c r="AA2187" s="308"/>
      <c r="AB2187" s="308"/>
      <c r="AC2187" s="308"/>
      <c r="AD2187" s="308"/>
      <c r="AE2187" s="308"/>
      <c r="AF2187" s="308"/>
    </row>
    <row r="2188" spans="3:32" outlineLevel="1" x14ac:dyDescent="0.3">
      <c r="C2188" s="708" t="s">
        <v>818</v>
      </c>
      <c r="F2188" s="308" t="s">
        <v>5070</v>
      </c>
      <c r="G2188" s="308" t="s">
        <v>2961</v>
      </c>
      <c r="H2188" s="308" t="s">
        <v>2961</v>
      </c>
      <c r="I2188" s="308" t="s">
        <v>2961</v>
      </c>
      <c r="J2188" s="308" t="s">
        <v>2961</v>
      </c>
      <c r="K2188" s="308" t="s">
        <v>2961</v>
      </c>
      <c r="L2188" s="308" t="s">
        <v>2961</v>
      </c>
      <c r="M2188" s="308" t="s">
        <v>2961</v>
      </c>
      <c r="N2188" s="308" t="s">
        <v>2961</v>
      </c>
      <c r="O2188" s="308" t="s">
        <v>2961</v>
      </c>
      <c r="P2188" s="308" t="s">
        <v>2961</v>
      </c>
      <c r="Q2188" s="308" t="s">
        <v>2961</v>
      </c>
      <c r="R2188" s="308" t="s">
        <v>2961</v>
      </c>
      <c r="S2188" s="308" t="s">
        <v>2961</v>
      </c>
      <c r="T2188" s="308" t="s">
        <v>2961</v>
      </c>
      <c r="U2188" s="308" t="s">
        <v>2961</v>
      </c>
      <c r="V2188" s="308" t="s">
        <v>2961</v>
      </c>
      <c r="W2188" s="308" t="s">
        <v>2961</v>
      </c>
      <c r="X2188" s="308" t="s">
        <v>2961</v>
      </c>
      <c r="Y2188" s="308" t="s">
        <v>2961</v>
      </c>
      <c r="Z2188" s="308" t="s">
        <v>2961</v>
      </c>
      <c r="AA2188" s="308" t="s">
        <v>2961</v>
      </c>
      <c r="AB2188" s="308" t="s">
        <v>2961</v>
      </c>
      <c r="AC2188" s="308" t="s">
        <v>2961</v>
      </c>
      <c r="AD2188" s="308" t="s">
        <v>2961</v>
      </c>
      <c r="AE2188" s="308" t="s">
        <v>2961</v>
      </c>
      <c r="AF2188" s="308" t="s">
        <v>2961</v>
      </c>
    </row>
    <row r="2189" spans="3:32" outlineLevel="1" x14ac:dyDescent="0.3">
      <c r="C2189" s="708" t="s">
        <v>819</v>
      </c>
      <c r="F2189" s="308" t="s">
        <v>5071</v>
      </c>
      <c r="G2189" s="308" t="s">
        <v>2961</v>
      </c>
      <c r="H2189" s="308" t="s">
        <v>2961</v>
      </c>
      <c r="I2189" s="308" t="s">
        <v>2961</v>
      </c>
      <c r="J2189" s="308" t="s">
        <v>2961</v>
      </c>
      <c r="K2189" s="308" t="s">
        <v>2961</v>
      </c>
      <c r="L2189" s="308" t="s">
        <v>2961</v>
      </c>
      <c r="M2189" s="308" t="s">
        <v>2961</v>
      </c>
      <c r="N2189" s="308" t="s">
        <v>2961</v>
      </c>
      <c r="O2189" s="308" t="s">
        <v>2961</v>
      </c>
      <c r="P2189" s="308" t="s">
        <v>2961</v>
      </c>
      <c r="Q2189" s="308" t="s">
        <v>2961</v>
      </c>
      <c r="R2189" s="308" t="s">
        <v>2961</v>
      </c>
      <c r="S2189" s="308" t="s">
        <v>2961</v>
      </c>
      <c r="T2189" s="308" t="s">
        <v>2961</v>
      </c>
      <c r="U2189" s="308" t="s">
        <v>2961</v>
      </c>
      <c r="V2189" s="308" t="s">
        <v>2961</v>
      </c>
      <c r="W2189" s="308" t="s">
        <v>2961</v>
      </c>
      <c r="X2189" s="308" t="s">
        <v>2961</v>
      </c>
      <c r="Y2189" s="308" t="s">
        <v>2961</v>
      </c>
      <c r="Z2189" s="308" t="s">
        <v>2961</v>
      </c>
      <c r="AA2189" s="308" t="s">
        <v>2961</v>
      </c>
      <c r="AB2189" s="308" t="s">
        <v>2961</v>
      </c>
      <c r="AC2189" s="308" t="s">
        <v>2961</v>
      </c>
      <c r="AD2189" s="308" t="s">
        <v>2961</v>
      </c>
      <c r="AE2189" s="308" t="s">
        <v>2961</v>
      </c>
      <c r="AF2189" s="308" t="s">
        <v>2961</v>
      </c>
    </row>
    <row r="2190" spans="3:32" outlineLevel="1" x14ac:dyDescent="0.3">
      <c r="C2190" s="708" t="s">
        <v>820</v>
      </c>
      <c r="F2190" s="308" t="s">
        <v>5072</v>
      </c>
      <c r="G2190" s="308" t="s">
        <v>2961</v>
      </c>
      <c r="H2190" s="308" t="s">
        <v>2961</v>
      </c>
      <c r="I2190" s="308" t="s">
        <v>2961</v>
      </c>
      <c r="J2190" s="308" t="s">
        <v>2961</v>
      </c>
      <c r="K2190" s="308" t="s">
        <v>2961</v>
      </c>
      <c r="L2190" s="308" t="s">
        <v>2961</v>
      </c>
      <c r="M2190" s="308" t="s">
        <v>2961</v>
      </c>
      <c r="N2190" s="308" t="s">
        <v>2961</v>
      </c>
      <c r="O2190" s="308" t="s">
        <v>2961</v>
      </c>
      <c r="P2190" s="308" t="s">
        <v>2961</v>
      </c>
      <c r="Q2190" s="308" t="s">
        <v>2961</v>
      </c>
      <c r="R2190" s="308" t="s">
        <v>2961</v>
      </c>
      <c r="S2190" s="308" t="s">
        <v>2961</v>
      </c>
      <c r="T2190" s="308" t="s">
        <v>2961</v>
      </c>
      <c r="U2190" s="308" t="s">
        <v>2961</v>
      </c>
      <c r="V2190" s="308" t="s">
        <v>2961</v>
      </c>
      <c r="W2190" s="308" t="s">
        <v>2961</v>
      </c>
      <c r="X2190" s="308" t="s">
        <v>2961</v>
      </c>
      <c r="Y2190" s="308" t="s">
        <v>2961</v>
      </c>
      <c r="Z2190" s="308" t="s">
        <v>2961</v>
      </c>
      <c r="AA2190" s="308" t="s">
        <v>2961</v>
      </c>
      <c r="AB2190" s="308" t="s">
        <v>2961</v>
      </c>
      <c r="AC2190" s="308" t="s">
        <v>2961</v>
      </c>
      <c r="AD2190" s="308" t="s">
        <v>2961</v>
      </c>
      <c r="AE2190" s="308" t="s">
        <v>2961</v>
      </c>
      <c r="AF2190" s="308" t="s">
        <v>2961</v>
      </c>
    </row>
    <row r="2191" spans="3:32" outlineLevel="1" x14ac:dyDescent="0.3">
      <c r="C2191" s="708" t="s">
        <v>821</v>
      </c>
      <c r="F2191" s="308" t="s">
        <v>5073</v>
      </c>
      <c r="G2191" s="308" t="s">
        <v>2961</v>
      </c>
      <c r="H2191" s="308" t="s">
        <v>2961</v>
      </c>
      <c r="I2191" s="308" t="s">
        <v>2961</v>
      </c>
      <c r="J2191" s="308" t="s">
        <v>2961</v>
      </c>
      <c r="K2191" s="308" t="s">
        <v>2961</v>
      </c>
      <c r="L2191" s="308" t="s">
        <v>2961</v>
      </c>
      <c r="M2191" s="308" t="s">
        <v>2961</v>
      </c>
      <c r="N2191" s="308" t="s">
        <v>2961</v>
      </c>
      <c r="O2191" s="308" t="s">
        <v>2961</v>
      </c>
      <c r="P2191" s="308" t="s">
        <v>2961</v>
      </c>
      <c r="Q2191" s="308" t="s">
        <v>2961</v>
      </c>
      <c r="R2191" s="308" t="s">
        <v>2961</v>
      </c>
      <c r="S2191" s="308" t="s">
        <v>2961</v>
      </c>
      <c r="T2191" s="308" t="s">
        <v>2961</v>
      </c>
      <c r="U2191" s="308" t="s">
        <v>2961</v>
      </c>
      <c r="V2191" s="308" t="s">
        <v>2961</v>
      </c>
      <c r="W2191" s="308" t="s">
        <v>2961</v>
      </c>
      <c r="X2191" s="308" t="s">
        <v>2961</v>
      </c>
      <c r="Y2191" s="308" t="s">
        <v>2961</v>
      </c>
      <c r="Z2191" s="308" t="s">
        <v>2961</v>
      </c>
      <c r="AA2191" s="308" t="s">
        <v>2961</v>
      </c>
      <c r="AB2191" s="308" t="s">
        <v>2961</v>
      </c>
      <c r="AC2191" s="308" t="s">
        <v>2961</v>
      </c>
      <c r="AD2191" s="308" t="s">
        <v>2961</v>
      </c>
      <c r="AE2191" s="308" t="s">
        <v>2961</v>
      </c>
      <c r="AF2191" s="308" t="s">
        <v>2961</v>
      </c>
    </row>
    <row r="2192" spans="3:32" outlineLevel="1" x14ac:dyDescent="0.3">
      <c r="C2192" s="708" t="s">
        <v>822</v>
      </c>
      <c r="F2192" s="308" t="s">
        <v>5074</v>
      </c>
      <c r="G2192" s="308" t="s">
        <v>2961</v>
      </c>
      <c r="H2192" s="308" t="s">
        <v>2961</v>
      </c>
      <c r="I2192" s="308" t="s">
        <v>2961</v>
      </c>
      <c r="J2192" s="308" t="s">
        <v>2961</v>
      </c>
      <c r="K2192" s="308" t="s">
        <v>2961</v>
      </c>
      <c r="L2192" s="308" t="s">
        <v>2961</v>
      </c>
      <c r="M2192" s="308" t="s">
        <v>2961</v>
      </c>
      <c r="N2192" s="308" t="s">
        <v>2961</v>
      </c>
      <c r="O2192" s="308" t="s">
        <v>2961</v>
      </c>
      <c r="P2192" s="308" t="s">
        <v>2961</v>
      </c>
      <c r="Q2192" s="308" t="s">
        <v>2961</v>
      </c>
      <c r="R2192" s="308" t="s">
        <v>2961</v>
      </c>
      <c r="S2192" s="308" t="s">
        <v>2961</v>
      </c>
      <c r="T2192" s="308" t="s">
        <v>2961</v>
      </c>
      <c r="U2192" s="308" t="s">
        <v>2961</v>
      </c>
      <c r="V2192" s="308" t="s">
        <v>2961</v>
      </c>
      <c r="W2192" s="308" t="s">
        <v>2961</v>
      </c>
      <c r="X2192" s="308" t="s">
        <v>2961</v>
      </c>
      <c r="Y2192" s="308" t="s">
        <v>2961</v>
      </c>
      <c r="Z2192" s="308" t="s">
        <v>2961</v>
      </c>
      <c r="AA2192" s="308" t="s">
        <v>2961</v>
      </c>
      <c r="AB2192" s="308" t="s">
        <v>2961</v>
      </c>
      <c r="AC2192" s="308" t="s">
        <v>2961</v>
      </c>
      <c r="AD2192" s="308" t="s">
        <v>2961</v>
      </c>
      <c r="AE2192" s="308" t="s">
        <v>2961</v>
      </c>
      <c r="AF2192" s="308" t="s">
        <v>2961</v>
      </c>
    </row>
    <row r="2193" spans="2:32" outlineLevel="1" x14ac:dyDescent="0.3">
      <c r="C2193" s="708" t="s">
        <v>823</v>
      </c>
      <c r="F2193" s="308" t="s">
        <v>5075</v>
      </c>
      <c r="G2193" s="308" t="s">
        <v>2961</v>
      </c>
      <c r="H2193" s="308" t="s">
        <v>2961</v>
      </c>
      <c r="I2193" s="308" t="s">
        <v>2961</v>
      </c>
      <c r="J2193" s="308" t="s">
        <v>2961</v>
      </c>
      <c r="K2193" s="308" t="s">
        <v>2961</v>
      </c>
      <c r="L2193" s="308" t="s">
        <v>2961</v>
      </c>
      <c r="M2193" s="308" t="s">
        <v>2961</v>
      </c>
      <c r="N2193" s="308" t="s">
        <v>2961</v>
      </c>
      <c r="O2193" s="308" t="s">
        <v>2961</v>
      </c>
      <c r="P2193" s="308" t="s">
        <v>2961</v>
      </c>
      <c r="Q2193" s="308" t="s">
        <v>2961</v>
      </c>
      <c r="R2193" s="308" t="s">
        <v>2961</v>
      </c>
      <c r="S2193" s="308" t="s">
        <v>2961</v>
      </c>
      <c r="T2193" s="308" t="s">
        <v>2961</v>
      </c>
      <c r="U2193" s="308" t="s">
        <v>2961</v>
      </c>
      <c r="V2193" s="308" t="s">
        <v>2961</v>
      </c>
      <c r="W2193" s="308" t="s">
        <v>2961</v>
      </c>
      <c r="X2193" s="308" t="s">
        <v>2961</v>
      </c>
      <c r="Y2193" s="308" t="s">
        <v>2961</v>
      </c>
      <c r="Z2193" s="308" t="s">
        <v>2961</v>
      </c>
      <c r="AA2193" s="308" t="s">
        <v>2961</v>
      </c>
      <c r="AB2193" s="308" t="s">
        <v>2961</v>
      </c>
      <c r="AC2193" s="308" t="s">
        <v>2961</v>
      </c>
      <c r="AD2193" s="308" t="s">
        <v>2961</v>
      </c>
      <c r="AE2193" s="308" t="s">
        <v>2961</v>
      </c>
      <c r="AF2193" s="308" t="s">
        <v>2961</v>
      </c>
    </row>
    <row r="2194" spans="2:32" outlineLevel="1" x14ac:dyDescent="0.3">
      <c r="C2194" s="708" t="s">
        <v>94</v>
      </c>
      <c r="F2194" s="308" t="s">
        <v>5076</v>
      </c>
      <c r="G2194" s="308" t="s">
        <v>2961</v>
      </c>
      <c r="H2194" s="308" t="s">
        <v>2961</v>
      </c>
      <c r="I2194" s="308" t="s">
        <v>2961</v>
      </c>
      <c r="J2194" s="308" t="s">
        <v>2961</v>
      </c>
      <c r="K2194" s="308" t="s">
        <v>2961</v>
      </c>
      <c r="L2194" s="308" t="s">
        <v>2961</v>
      </c>
      <c r="M2194" s="308" t="s">
        <v>2961</v>
      </c>
      <c r="N2194" s="308" t="s">
        <v>2961</v>
      </c>
      <c r="O2194" s="308" t="s">
        <v>2961</v>
      </c>
      <c r="P2194" s="308" t="s">
        <v>2961</v>
      </c>
      <c r="Q2194" s="308" t="s">
        <v>2961</v>
      </c>
      <c r="R2194" s="308" t="s">
        <v>2961</v>
      </c>
      <c r="S2194" s="308" t="s">
        <v>2961</v>
      </c>
      <c r="T2194" s="308" t="s">
        <v>2961</v>
      </c>
      <c r="U2194" s="308" t="s">
        <v>2961</v>
      </c>
      <c r="V2194" s="308" t="s">
        <v>2961</v>
      </c>
      <c r="W2194" s="308" t="s">
        <v>2961</v>
      </c>
      <c r="X2194" s="308" t="s">
        <v>2961</v>
      </c>
      <c r="Y2194" s="308" t="s">
        <v>2961</v>
      </c>
      <c r="Z2194" s="308" t="s">
        <v>2961</v>
      </c>
      <c r="AA2194" s="308" t="s">
        <v>2961</v>
      </c>
      <c r="AB2194" s="308" t="s">
        <v>2961</v>
      </c>
      <c r="AC2194" s="308" t="s">
        <v>2961</v>
      </c>
      <c r="AD2194" s="308" t="s">
        <v>2961</v>
      </c>
      <c r="AE2194" s="308" t="s">
        <v>2961</v>
      </c>
      <c r="AF2194" s="308" t="s">
        <v>2961</v>
      </c>
    </row>
    <row r="2195" spans="2:32" outlineLevel="1" x14ac:dyDescent="0.3">
      <c r="C2195" s="708" t="s">
        <v>202</v>
      </c>
      <c r="F2195" s="308" t="s">
        <v>5077</v>
      </c>
      <c r="G2195" s="308" t="s">
        <v>2961</v>
      </c>
      <c r="H2195" s="308" t="s">
        <v>2961</v>
      </c>
      <c r="I2195" s="308" t="s">
        <v>2961</v>
      </c>
      <c r="J2195" s="308" t="s">
        <v>2961</v>
      </c>
      <c r="K2195" s="308" t="s">
        <v>2961</v>
      </c>
      <c r="L2195" s="308" t="s">
        <v>2961</v>
      </c>
      <c r="M2195" s="308" t="s">
        <v>2961</v>
      </c>
      <c r="N2195" s="308" t="s">
        <v>2961</v>
      </c>
      <c r="O2195" s="308" t="s">
        <v>2961</v>
      </c>
      <c r="P2195" s="308" t="s">
        <v>2961</v>
      </c>
      <c r="Q2195" s="308" t="s">
        <v>2961</v>
      </c>
      <c r="R2195" s="308" t="s">
        <v>2961</v>
      </c>
      <c r="S2195" s="308" t="s">
        <v>2961</v>
      </c>
      <c r="T2195" s="308" t="s">
        <v>2961</v>
      </c>
      <c r="U2195" s="308" t="s">
        <v>2961</v>
      </c>
      <c r="V2195" s="308" t="s">
        <v>2961</v>
      </c>
      <c r="W2195" s="308" t="s">
        <v>2961</v>
      </c>
      <c r="X2195" s="308" t="s">
        <v>2961</v>
      </c>
      <c r="Y2195" s="308" t="s">
        <v>2961</v>
      </c>
      <c r="Z2195" s="308" t="s">
        <v>2961</v>
      </c>
      <c r="AA2195" s="308" t="s">
        <v>2961</v>
      </c>
      <c r="AB2195" s="308" t="s">
        <v>2961</v>
      </c>
      <c r="AC2195" s="308" t="s">
        <v>2961</v>
      </c>
      <c r="AD2195" s="308" t="s">
        <v>2961</v>
      </c>
      <c r="AE2195" s="308" t="s">
        <v>2961</v>
      </c>
      <c r="AF2195" s="308" t="s">
        <v>2961</v>
      </c>
    </row>
    <row r="2196" spans="2:32" x14ac:dyDescent="0.3">
      <c r="C2196" s="708"/>
    </row>
    <row r="2197" spans="2:32" x14ac:dyDescent="0.3">
      <c r="B2197" s="645" t="s">
        <v>5078</v>
      </c>
      <c r="C2197" s="773" t="s">
        <v>5079</v>
      </c>
    </row>
    <row r="2198" spans="2:32" outlineLevel="1" x14ac:dyDescent="0.3">
      <c r="C2198" s="708" t="s">
        <v>817</v>
      </c>
      <c r="F2198" s="308"/>
      <c r="G2198" s="489" t="s">
        <v>241</v>
      </c>
      <c r="H2198" s="489" t="s">
        <v>242</v>
      </c>
      <c r="I2198" s="489" t="s">
        <v>243</v>
      </c>
      <c r="J2198" s="489" t="s">
        <v>244</v>
      </c>
      <c r="K2198" s="489" t="s">
        <v>245</v>
      </c>
      <c r="L2198" s="489" t="s">
        <v>246</v>
      </c>
      <c r="M2198" s="489" t="s">
        <v>247</v>
      </c>
      <c r="N2198" s="489" t="s">
        <v>248</v>
      </c>
      <c r="O2198" s="489" t="s">
        <v>249</v>
      </c>
      <c r="P2198" s="489" t="s">
        <v>250</v>
      </c>
      <c r="Q2198" s="489" t="s">
        <v>251</v>
      </c>
      <c r="R2198" s="489" t="s">
        <v>252</v>
      </c>
      <c r="S2198" s="489" t="s">
        <v>253</v>
      </c>
      <c r="T2198" s="489" t="s">
        <v>254</v>
      </c>
      <c r="U2198" s="489" t="s">
        <v>255</v>
      </c>
      <c r="V2198" s="489" t="s">
        <v>256</v>
      </c>
      <c r="W2198" s="489" t="s">
        <v>257</v>
      </c>
      <c r="X2198" s="489" t="s">
        <v>258</v>
      </c>
      <c r="Y2198" s="489" t="s">
        <v>259</v>
      </c>
      <c r="Z2198" s="489" t="s">
        <v>260</v>
      </c>
      <c r="AA2198" s="489" t="s">
        <v>261</v>
      </c>
      <c r="AB2198" s="489" t="s">
        <v>262</v>
      </c>
      <c r="AC2198" s="489" t="s">
        <v>263</v>
      </c>
      <c r="AD2198" s="489" t="s">
        <v>264</v>
      </c>
      <c r="AE2198" s="489" t="s">
        <v>265</v>
      </c>
      <c r="AF2198" s="489" t="s">
        <v>266</v>
      </c>
    </row>
    <row r="2199" spans="2:32" outlineLevel="1" x14ac:dyDescent="0.3">
      <c r="C2199" s="708" t="s">
        <v>818</v>
      </c>
      <c r="F2199" s="308" t="s">
        <v>5080</v>
      </c>
      <c r="G2199" s="308" t="s">
        <v>2961</v>
      </c>
      <c r="H2199" s="308" t="s">
        <v>2961</v>
      </c>
      <c r="I2199" s="308" t="s">
        <v>2961</v>
      </c>
      <c r="J2199" s="308" t="s">
        <v>2961</v>
      </c>
      <c r="K2199" s="308" t="s">
        <v>2961</v>
      </c>
      <c r="L2199" s="308" t="s">
        <v>2961</v>
      </c>
      <c r="M2199" s="308" t="s">
        <v>2961</v>
      </c>
      <c r="N2199" s="308" t="s">
        <v>2961</v>
      </c>
      <c r="O2199" s="308" t="s">
        <v>2961</v>
      </c>
      <c r="P2199" s="308" t="s">
        <v>2961</v>
      </c>
      <c r="Q2199" s="308" t="s">
        <v>2961</v>
      </c>
      <c r="R2199" s="308" t="s">
        <v>2961</v>
      </c>
      <c r="S2199" s="308" t="s">
        <v>2961</v>
      </c>
      <c r="T2199" s="308" t="s">
        <v>2961</v>
      </c>
      <c r="U2199" s="308" t="s">
        <v>2961</v>
      </c>
      <c r="V2199" s="308" t="s">
        <v>2961</v>
      </c>
      <c r="W2199" s="308" t="s">
        <v>2961</v>
      </c>
      <c r="X2199" s="308" t="s">
        <v>2961</v>
      </c>
      <c r="Y2199" s="308" t="s">
        <v>2961</v>
      </c>
      <c r="Z2199" s="308" t="s">
        <v>2961</v>
      </c>
      <c r="AA2199" s="308" t="s">
        <v>2961</v>
      </c>
      <c r="AB2199" s="308" t="s">
        <v>2961</v>
      </c>
      <c r="AC2199" s="308" t="s">
        <v>2961</v>
      </c>
      <c r="AD2199" s="308" t="s">
        <v>2961</v>
      </c>
      <c r="AE2199" s="308" t="s">
        <v>2961</v>
      </c>
      <c r="AF2199" s="308" t="s">
        <v>2961</v>
      </c>
    </row>
    <row r="2200" spans="2:32" outlineLevel="1" x14ac:dyDescent="0.3">
      <c r="C2200" s="708" t="s">
        <v>819</v>
      </c>
      <c r="F2200" s="308" t="s">
        <v>5081</v>
      </c>
      <c r="G2200" s="308" t="s">
        <v>2961</v>
      </c>
      <c r="H2200" s="308" t="s">
        <v>2961</v>
      </c>
      <c r="I2200" s="308" t="s">
        <v>2961</v>
      </c>
      <c r="J2200" s="308" t="s">
        <v>2961</v>
      </c>
      <c r="K2200" s="308" t="s">
        <v>2961</v>
      </c>
      <c r="L2200" s="308" t="s">
        <v>2961</v>
      </c>
      <c r="M2200" s="308" t="s">
        <v>2961</v>
      </c>
      <c r="N2200" s="308" t="s">
        <v>2961</v>
      </c>
      <c r="O2200" s="308" t="s">
        <v>2961</v>
      </c>
      <c r="P2200" s="308" t="s">
        <v>2961</v>
      </c>
      <c r="Q2200" s="308" t="s">
        <v>2961</v>
      </c>
      <c r="R2200" s="308" t="s">
        <v>2961</v>
      </c>
      <c r="S2200" s="308" t="s">
        <v>2961</v>
      </c>
      <c r="T2200" s="308" t="s">
        <v>2961</v>
      </c>
      <c r="U2200" s="308" t="s">
        <v>2961</v>
      </c>
      <c r="V2200" s="308" t="s">
        <v>2961</v>
      </c>
      <c r="W2200" s="308" t="s">
        <v>2961</v>
      </c>
      <c r="X2200" s="308" t="s">
        <v>2961</v>
      </c>
      <c r="Y2200" s="308" t="s">
        <v>2961</v>
      </c>
      <c r="Z2200" s="308" t="s">
        <v>2961</v>
      </c>
      <c r="AA2200" s="308" t="s">
        <v>2961</v>
      </c>
      <c r="AB2200" s="308" t="s">
        <v>2961</v>
      </c>
      <c r="AC2200" s="308" t="s">
        <v>2961</v>
      </c>
      <c r="AD2200" s="308" t="s">
        <v>2961</v>
      </c>
      <c r="AE2200" s="308" t="s">
        <v>2961</v>
      </c>
      <c r="AF2200" s="308" t="s">
        <v>2961</v>
      </c>
    </row>
    <row r="2201" spans="2:32" outlineLevel="1" x14ac:dyDescent="0.3">
      <c r="C2201" s="708" t="s">
        <v>820</v>
      </c>
      <c r="F2201" s="308" t="s">
        <v>5082</v>
      </c>
      <c r="G2201" s="308" t="s">
        <v>2961</v>
      </c>
      <c r="H2201" s="308" t="s">
        <v>2961</v>
      </c>
      <c r="I2201" s="308" t="s">
        <v>2961</v>
      </c>
      <c r="J2201" s="308" t="s">
        <v>2961</v>
      </c>
      <c r="K2201" s="308" t="s">
        <v>2961</v>
      </c>
      <c r="L2201" s="308" t="s">
        <v>2961</v>
      </c>
      <c r="M2201" s="308" t="s">
        <v>2961</v>
      </c>
      <c r="N2201" s="308" t="s">
        <v>2961</v>
      </c>
      <c r="O2201" s="308" t="s">
        <v>2961</v>
      </c>
      <c r="P2201" s="308" t="s">
        <v>2961</v>
      </c>
      <c r="Q2201" s="308" t="s">
        <v>2961</v>
      </c>
      <c r="R2201" s="308" t="s">
        <v>2961</v>
      </c>
      <c r="S2201" s="308" t="s">
        <v>2961</v>
      </c>
      <c r="T2201" s="308" t="s">
        <v>2961</v>
      </c>
      <c r="U2201" s="308" t="s">
        <v>2961</v>
      </c>
      <c r="V2201" s="308" t="s">
        <v>2961</v>
      </c>
      <c r="W2201" s="308" t="s">
        <v>2961</v>
      </c>
      <c r="X2201" s="308" t="s">
        <v>2961</v>
      </c>
      <c r="Y2201" s="308" t="s">
        <v>2961</v>
      </c>
      <c r="Z2201" s="308" t="s">
        <v>2961</v>
      </c>
      <c r="AA2201" s="308" t="s">
        <v>2961</v>
      </c>
      <c r="AB2201" s="308" t="s">
        <v>2961</v>
      </c>
      <c r="AC2201" s="308" t="s">
        <v>2961</v>
      </c>
      <c r="AD2201" s="308" t="s">
        <v>2961</v>
      </c>
      <c r="AE2201" s="308" t="s">
        <v>2961</v>
      </c>
      <c r="AF2201" s="308" t="s">
        <v>2961</v>
      </c>
    </row>
    <row r="2202" spans="2:32" outlineLevel="1" x14ac:dyDescent="0.3">
      <c r="C2202" s="708" t="s">
        <v>821</v>
      </c>
      <c r="F2202" s="308" t="s">
        <v>5083</v>
      </c>
      <c r="G2202" s="308" t="s">
        <v>2961</v>
      </c>
      <c r="H2202" s="308" t="s">
        <v>2961</v>
      </c>
      <c r="I2202" s="308" t="s">
        <v>2961</v>
      </c>
      <c r="J2202" s="308" t="s">
        <v>2961</v>
      </c>
      <c r="K2202" s="308" t="s">
        <v>2961</v>
      </c>
      <c r="L2202" s="308" t="s">
        <v>2961</v>
      </c>
      <c r="M2202" s="308" t="s">
        <v>2961</v>
      </c>
      <c r="N2202" s="308" t="s">
        <v>2961</v>
      </c>
      <c r="O2202" s="308" t="s">
        <v>2961</v>
      </c>
      <c r="P2202" s="308" t="s">
        <v>2961</v>
      </c>
      <c r="Q2202" s="308" t="s">
        <v>2961</v>
      </c>
      <c r="R2202" s="308" t="s">
        <v>2961</v>
      </c>
      <c r="S2202" s="308" t="s">
        <v>2961</v>
      </c>
      <c r="T2202" s="308" t="s">
        <v>2961</v>
      </c>
      <c r="U2202" s="308" t="s">
        <v>2961</v>
      </c>
      <c r="V2202" s="308" t="s">
        <v>2961</v>
      </c>
      <c r="W2202" s="308" t="s">
        <v>2961</v>
      </c>
      <c r="X2202" s="308" t="s">
        <v>2961</v>
      </c>
      <c r="Y2202" s="308" t="s">
        <v>2961</v>
      </c>
      <c r="Z2202" s="308" t="s">
        <v>2961</v>
      </c>
      <c r="AA2202" s="308" t="s">
        <v>2961</v>
      </c>
      <c r="AB2202" s="308" t="s">
        <v>2961</v>
      </c>
      <c r="AC2202" s="308" t="s">
        <v>2961</v>
      </c>
      <c r="AD2202" s="308" t="s">
        <v>2961</v>
      </c>
      <c r="AE2202" s="308" t="s">
        <v>2961</v>
      </c>
      <c r="AF2202" s="308" t="s">
        <v>2961</v>
      </c>
    </row>
    <row r="2203" spans="2:32" outlineLevel="1" x14ac:dyDescent="0.3">
      <c r="C2203" s="708" t="s">
        <v>822</v>
      </c>
      <c r="F2203" s="308" t="s">
        <v>5084</v>
      </c>
      <c r="G2203" s="308" t="s">
        <v>2961</v>
      </c>
      <c r="H2203" s="308" t="s">
        <v>2961</v>
      </c>
      <c r="I2203" s="308" t="s">
        <v>2961</v>
      </c>
      <c r="J2203" s="308" t="s">
        <v>2961</v>
      </c>
      <c r="K2203" s="308" t="s">
        <v>2961</v>
      </c>
      <c r="L2203" s="308" t="s">
        <v>2961</v>
      </c>
      <c r="M2203" s="308" t="s">
        <v>2961</v>
      </c>
      <c r="N2203" s="308" t="s">
        <v>2961</v>
      </c>
      <c r="O2203" s="308" t="s">
        <v>2961</v>
      </c>
      <c r="P2203" s="308" t="s">
        <v>2961</v>
      </c>
      <c r="Q2203" s="308" t="s">
        <v>2961</v>
      </c>
      <c r="R2203" s="308" t="s">
        <v>2961</v>
      </c>
      <c r="S2203" s="308" t="s">
        <v>2961</v>
      </c>
      <c r="T2203" s="308" t="s">
        <v>2961</v>
      </c>
      <c r="U2203" s="308" t="s">
        <v>2961</v>
      </c>
      <c r="V2203" s="308" t="s">
        <v>2961</v>
      </c>
      <c r="W2203" s="308" t="s">
        <v>2961</v>
      </c>
      <c r="X2203" s="308" t="s">
        <v>2961</v>
      </c>
      <c r="Y2203" s="308" t="s">
        <v>2961</v>
      </c>
      <c r="Z2203" s="308" t="s">
        <v>2961</v>
      </c>
      <c r="AA2203" s="308" t="s">
        <v>2961</v>
      </c>
      <c r="AB2203" s="308" t="s">
        <v>2961</v>
      </c>
      <c r="AC2203" s="308" t="s">
        <v>2961</v>
      </c>
      <c r="AD2203" s="308" t="s">
        <v>2961</v>
      </c>
      <c r="AE2203" s="308" t="s">
        <v>2961</v>
      </c>
      <c r="AF2203" s="308" t="s">
        <v>2961</v>
      </c>
    </row>
    <row r="2204" spans="2:32" outlineLevel="1" x14ac:dyDescent="0.3">
      <c r="C2204" s="708" t="s">
        <v>823</v>
      </c>
      <c r="F2204" s="308" t="s">
        <v>5085</v>
      </c>
      <c r="G2204" s="308" t="s">
        <v>2961</v>
      </c>
      <c r="H2204" s="308" t="s">
        <v>2961</v>
      </c>
      <c r="I2204" s="308" t="s">
        <v>2961</v>
      </c>
      <c r="J2204" s="308" t="s">
        <v>2961</v>
      </c>
      <c r="K2204" s="308" t="s">
        <v>2961</v>
      </c>
      <c r="L2204" s="308" t="s">
        <v>2961</v>
      </c>
      <c r="M2204" s="308" t="s">
        <v>2961</v>
      </c>
      <c r="N2204" s="308" t="s">
        <v>2961</v>
      </c>
      <c r="O2204" s="308" t="s">
        <v>2961</v>
      </c>
      <c r="P2204" s="308" t="s">
        <v>2961</v>
      </c>
      <c r="Q2204" s="308" t="s">
        <v>2961</v>
      </c>
      <c r="R2204" s="308" t="s">
        <v>2961</v>
      </c>
      <c r="S2204" s="308" t="s">
        <v>2961</v>
      </c>
      <c r="T2204" s="308" t="s">
        <v>2961</v>
      </c>
      <c r="U2204" s="308" t="s">
        <v>2961</v>
      </c>
      <c r="V2204" s="308" t="s">
        <v>2961</v>
      </c>
      <c r="W2204" s="308" t="s">
        <v>2961</v>
      </c>
      <c r="X2204" s="308" t="s">
        <v>2961</v>
      </c>
      <c r="Y2204" s="308" t="s">
        <v>2961</v>
      </c>
      <c r="Z2204" s="308" t="s">
        <v>2961</v>
      </c>
      <c r="AA2204" s="308" t="s">
        <v>2961</v>
      </c>
      <c r="AB2204" s="308" t="s">
        <v>2961</v>
      </c>
      <c r="AC2204" s="308" t="s">
        <v>2961</v>
      </c>
      <c r="AD2204" s="308" t="s">
        <v>2961</v>
      </c>
      <c r="AE2204" s="308" t="s">
        <v>2961</v>
      </c>
      <c r="AF2204" s="308" t="s">
        <v>2961</v>
      </c>
    </row>
    <row r="2205" spans="2:32" outlineLevel="1" x14ac:dyDescent="0.3">
      <c r="C2205" s="708" t="s">
        <v>202</v>
      </c>
      <c r="F2205" s="308" t="s">
        <v>5086</v>
      </c>
      <c r="G2205" s="308" t="s">
        <v>2961</v>
      </c>
      <c r="H2205" s="308" t="s">
        <v>2961</v>
      </c>
      <c r="I2205" s="308" t="s">
        <v>2961</v>
      </c>
      <c r="J2205" s="308" t="s">
        <v>2961</v>
      </c>
      <c r="K2205" s="308" t="s">
        <v>2961</v>
      </c>
      <c r="L2205" s="308" t="s">
        <v>2961</v>
      </c>
      <c r="M2205" s="308" t="s">
        <v>2961</v>
      </c>
      <c r="N2205" s="308" t="s">
        <v>2961</v>
      </c>
      <c r="O2205" s="308" t="s">
        <v>2961</v>
      </c>
      <c r="P2205" s="308" t="s">
        <v>2961</v>
      </c>
      <c r="Q2205" s="308" t="s">
        <v>2961</v>
      </c>
      <c r="R2205" s="308" t="s">
        <v>2961</v>
      </c>
      <c r="S2205" s="308" t="s">
        <v>2961</v>
      </c>
      <c r="T2205" s="308" t="s">
        <v>2961</v>
      </c>
      <c r="U2205" s="308" t="s">
        <v>2961</v>
      </c>
      <c r="V2205" s="308" t="s">
        <v>2961</v>
      </c>
      <c r="W2205" s="308" t="s">
        <v>2961</v>
      </c>
      <c r="X2205" s="308" t="s">
        <v>2961</v>
      </c>
      <c r="Y2205" s="308" t="s">
        <v>2961</v>
      </c>
      <c r="Z2205" s="308" t="s">
        <v>2961</v>
      </c>
      <c r="AA2205" s="308" t="s">
        <v>2961</v>
      </c>
      <c r="AB2205" s="308" t="s">
        <v>2961</v>
      </c>
      <c r="AC2205" s="308" t="s">
        <v>2961</v>
      </c>
      <c r="AD2205" s="308" t="s">
        <v>2961</v>
      </c>
      <c r="AE2205" s="308" t="s">
        <v>2961</v>
      </c>
      <c r="AF2205" s="308" t="s">
        <v>2961</v>
      </c>
    </row>
    <row r="2206" spans="2:32" outlineLevel="1" x14ac:dyDescent="0.3">
      <c r="C2206" s="708"/>
      <c r="F2206" s="308"/>
      <c r="G2206" s="308"/>
      <c r="H2206" s="308"/>
      <c r="I2206" s="308"/>
      <c r="J2206" s="308"/>
      <c r="K2206" s="308"/>
      <c r="L2206" s="308"/>
      <c r="M2206" s="308"/>
      <c r="N2206" s="308"/>
      <c r="O2206" s="308"/>
      <c r="P2206" s="308"/>
      <c r="Q2206" s="308"/>
      <c r="R2206" s="308"/>
      <c r="S2206" s="308"/>
      <c r="T2206" s="308"/>
      <c r="U2206" s="308"/>
      <c r="V2206" s="308"/>
      <c r="W2206" s="308"/>
      <c r="X2206" s="308"/>
      <c r="Y2206" s="308"/>
      <c r="Z2206" s="308"/>
      <c r="AA2206" s="308"/>
      <c r="AB2206" s="308"/>
      <c r="AC2206" s="308"/>
      <c r="AD2206" s="308"/>
      <c r="AE2206" s="308"/>
      <c r="AF2206" s="308"/>
    </row>
    <row r="2207" spans="2:32" outlineLevel="1" x14ac:dyDescent="0.3">
      <c r="C2207" s="708" t="s">
        <v>5087</v>
      </c>
      <c r="F2207" s="308"/>
      <c r="G2207" s="308"/>
      <c r="H2207" s="308"/>
      <c r="I2207" s="308"/>
      <c r="J2207" s="308"/>
      <c r="K2207" s="308"/>
      <c r="L2207" s="308"/>
      <c r="M2207" s="308"/>
      <c r="N2207" s="308"/>
      <c r="O2207" s="308"/>
      <c r="P2207" s="308"/>
      <c r="Q2207" s="308"/>
      <c r="R2207" s="308"/>
      <c r="S2207" s="308"/>
      <c r="T2207" s="308"/>
      <c r="U2207" s="308"/>
      <c r="V2207" s="308"/>
      <c r="W2207" s="308"/>
      <c r="X2207" s="308"/>
      <c r="Y2207" s="308"/>
      <c r="Z2207" s="308"/>
      <c r="AA2207" s="308"/>
      <c r="AB2207" s="308"/>
      <c r="AC2207" s="308"/>
      <c r="AD2207" s="308"/>
      <c r="AE2207" s="308"/>
      <c r="AF2207" s="308"/>
    </row>
    <row r="2208" spans="2:32" outlineLevel="1" x14ac:dyDescent="0.3">
      <c r="C2208" s="708"/>
      <c r="F2208" s="308"/>
      <c r="G2208" s="308"/>
      <c r="H2208" s="308"/>
      <c r="I2208" s="308"/>
      <c r="J2208" s="308"/>
      <c r="K2208" s="308"/>
      <c r="L2208" s="308"/>
      <c r="M2208" s="308"/>
      <c r="N2208" s="308"/>
      <c r="O2208" s="308"/>
      <c r="P2208" s="308"/>
      <c r="Q2208" s="308"/>
      <c r="R2208" s="308"/>
      <c r="S2208" s="308"/>
      <c r="T2208" s="308"/>
      <c r="U2208" s="308"/>
      <c r="V2208" s="308"/>
      <c r="W2208" s="308"/>
      <c r="X2208" s="308"/>
      <c r="Y2208" s="308"/>
      <c r="Z2208" s="308"/>
      <c r="AA2208" s="308"/>
      <c r="AB2208" s="308"/>
      <c r="AC2208" s="308"/>
      <c r="AD2208" s="308"/>
      <c r="AE2208" s="308"/>
      <c r="AF2208" s="308"/>
    </row>
    <row r="2209" spans="3:32" outlineLevel="1" x14ac:dyDescent="0.3">
      <c r="C2209" s="708" t="s">
        <v>830</v>
      </c>
      <c r="F2209" s="308"/>
      <c r="G2209" s="308"/>
      <c r="H2209" s="308"/>
      <c r="I2209" s="308"/>
      <c r="J2209" s="308"/>
      <c r="K2209" s="308"/>
      <c r="L2209" s="308"/>
      <c r="M2209" s="308"/>
      <c r="N2209" s="308"/>
      <c r="O2209" s="308"/>
      <c r="P2209" s="308"/>
      <c r="Q2209" s="308"/>
      <c r="R2209" s="308"/>
      <c r="S2209" s="308"/>
      <c r="T2209" s="308"/>
      <c r="U2209" s="308"/>
      <c r="V2209" s="308"/>
      <c r="W2209" s="308"/>
      <c r="X2209" s="308"/>
      <c r="Y2209" s="308"/>
      <c r="Z2209" s="308"/>
      <c r="AA2209" s="308"/>
      <c r="AB2209" s="308"/>
      <c r="AC2209" s="308"/>
      <c r="AD2209" s="308"/>
      <c r="AE2209" s="308"/>
      <c r="AF2209" s="308"/>
    </row>
    <row r="2210" spans="3:32" outlineLevel="1" x14ac:dyDescent="0.3">
      <c r="C2210" s="708" t="s">
        <v>818</v>
      </c>
      <c r="F2210" s="308" t="s">
        <v>5088</v>
      </c>
      <c r="G2210" s="308" t="s">
        <v>2961</v>
      </c>
      <c r="H2210" s="308" t="s">
        <v>2961</v>
      </c>
      <c r="I2210" s="308" t="s">
        <v>2961</v>
      </c>
      <c r="J2210" s="308" t="s">
        <v>2961</v>
      </c>
      <c r="K2210" s="308" t="s">
        <v>2961</v>
      </c>
      <c r="L2210" s="308" t="s">
        <v>2961</v>
      </c>
      <c r="M2210" s="308" t="s">
        <v>2961</v>
      </c>
      <c r="N2210" s="308" t="s">
        <v>2961</v>
      </c>
      <c r="O2210" s="308" t="s">
        <v>2961</v>
      </c>
      <c r="P2210" s="308" t="s">
        <v>2961</v>
      </c>
      <c r="Q2210" s="308" t="s">
        <v>2961</v>
      </c>
      <c r="R2210" s="308" t="s">
        <v>2961</v>
      </c>
      <c r="S2210" s="308" t="s">
        <v>2961</v>
      </c>
      <c r="T2210" s="308" t="s">
        <v>2961</v>
      </c>
      <c r="U2210" s="308" t="s">
        <v>2961</v>
      </c>
      <c r="V2210" s="308" t="s">
        <v>2961</v>
      </c>
      <c r="W2210" s="308" t="s">
        <v>2961</v>
      </c>
      <c r="X2210" s="308" t="s">
        <v>2961</v>
      </c>
      <c r="Y2210" s="308" t="s">
        <v>2961</v>
      </c>
      <c r="Z2210" s="308" t="s">
        <v>2961</v>
      </c>
      <c r="AA2210" s="308" t="s">
        <v>2961</v>
      </c>
      <c r="AB2210" s="308" t="s">
        <v>2961</v>
      </c>
      <c r="AC2210" s="308" t="s">
        <v>2961</v>
      </c>
      <c r="AD2210" s="308" t="s">
        <v>2961</v>
      </c>
      <c r="AE2210" s="308" t="s">
        <v>2961</v>
      </c>
      <c r="AF2210" s="308" t="s">
        <v>2961</v>
      </c>
    </row>
    <row r="2211" spans="3:32" outlineLevel="1" x14ac:dyDescent="0.3">
      <c r="C2211" s="708" t="s">
        <v>819</v>
      </c>
      <c r="F2211" s="308" t="s">
        <v>5089</v>
      </c>
      <c r="G2211" s="308" t="s">
        <v>2961</v>
      </c>
      <c r="H2211" s="308" t="s">
        <v>2961</v>
      </c>
      <c r="I2211" s="308" t="s">
        <v>2961</v>
      </c>
      <c r="J2211" s="308" t="s">
        <v>2961</v>
      </c>
      <c r="K2211" s="308" t="s">
        <v>2961</v>
      </c>
      <c r="L2211" s="308" t="s">
        <v>2961</v>
      </c>
      <c r="M2211" s="308" t="s">
        <v>2961</v>
      </c>
      <c r="N2211" s="308" t="s">
        <v>2961</v>
      </c>
      <c r="O2211" s="308" t="s">
        <v>2961</v>
      </c>
      <c r="P2211" s="308" t="s">
        <v>2961</v>
      </c>
      <c r="Q2211" s="308" t="s">
        <v>2961</v>
      </c>
      <c r="R2211" s="308" t="s">
        <v>2961</v>
      </c>
      <c r="S2211" s="308" t="s">
        <v>2961</v>
      </c>
      <c r="T2211" s="308" t="s">
        <v>2961</v>
      </c>
      <c r="U2211" s="308" t="s">
        <v>2961</v>
      </c>
      <c r="V2211" s="308" t="s">
        <v>2961</v>
      </c>
      <c r="W2211" s="308" t="s">
        <v>2961</v>
      </c>
      <c r="X2211" s="308" t="s">
        <v>2961</v>
      </c>
      <c r="Y2211" s="308" t="s">
        <v>2961</v>
      </c>
      <c r="Z2211" s="308" t="s">
        <v>2961</v>
      </c>
      <c r="AA2211" s="308" t="s">
        <v>2961</v>
      </c>
      <c r="AB2211" s="308" t="s">
        <v>2961</v>
      </c>
      <c r="AC2211" s="308" t="s">
        <v>2961</v>
      </c>
      <c r="AD2211" s="308" t="s">
        <v>2961</v>
      </c>
      <c r="AE2211" s="308" t="s">
        <v>2961</v>
      </c>
      <c r="AF2211" s="308" t="s">
        <v>2961</v>
      </c>
    </row>
    <row r="2212" spans="3:32" outlineLevel="1" x14ac:dyDescent="0.3">
      <c r="C2212" s="708" t="s">
        <v>820</v>
      </c>
      <c r="F2212" s="308" t="s">
        <v>5090</v>
      </c>
      <c r="G2212" s="308" t="s">
        <v>2961</v>
      </c>
      <c r="H2212" s="308" t="s">
        <v>2961</v>
      </c>
      <c r="I2212" s="308" t="s">
        <v>2961</v>
      </c>
      <c r="J2212" s="308" t="s">
        <v>2961</v>
      </c>
      <c r="K2212" s="308" t="s">
        <v>2961</v>
      </c>
      <c r="L2212" s="308" t="s">
        <v>2961</v>
      </c>
      <c r="M2212" s="308" t="s">
        <v>2961</v>
      </c>
      <c r="N2212" s="308" t="s">
        <v>2961</v>
      </c>
      <c r="O2212" s="308" t="s">
        <v>2961</v>
      </c>
      <c r="P2212" s="308" t="s">
        <v>2961</v>
      </c>
      <c r="Q2212" s="308" t="s">
        <v>2961</v>
      </c>
      <c r="R2212" s="308" t="s">
        <v>2961</v>
      </c>
      <c r="S2212" s="308" t="s">
        <v>2961</v>
      </c>
      <c r="T2212" s="308" t="s">
        <v>2961</v>
      </c>
      <c r="U2212" s="308" t="s">
        <v>2961</v>
      </c>
      <c r="V2212" s="308" t="s">
        <v>2961</v>
      </c>
      <c r="W2212" s="308" t="s">
        <v>2961</v>
      </c>
      <c r="X2212" s="308" t="s">
        <v>2961</v>
      </c>
      <c r="Y2212" s="308" t="s">
        <v>2961</v>
      </c>
      <c r="Z2212" s="308" t="s">
        <v>2961</v>
      </c>
      <c r="AA2212" s="308" t="s">
        <v>2961</v>
      </c>
      <c r="AB2212" s="308" t="s">
        <v>2961</v>
      </c>
      <c r="AC2212" s="308" t="s">
        <v>2961</v>
      </c>
      <c r="AD2212" s="308" t="s">
        <v>2961</v>
      </c>
      <c r="AE2212" s="308" t="s">
        <v>2961</v>
      </c>
      <c r="AF2212" s="308" t="s">
        <v>2961</v>
      </c>
    </row>
    <row r="2213" spans="3:32" outlineLevel="1" x14ac:dyDescent="0.3">
      <c r="C2213" s="708" t="s">
        <v>821</v>
      </c>
      <c r="F2213" s="308" t="s">
        <v>5091</v>
      </c>
      <c r="G2213" s="308" t="s">
        <v>2961</v>
      </c>
      <c r="H2213" s="308" t="s">
        <v>2961</v>
      </c>
      <c r="I2213" s="308" t="s">
        <v>2961</v>
      </c>
      <c r="J2213" s="308" t="s">
        <v>2961</v>
      </c>
      <c r="K2213" s="308" t="s">
        <v>2961</v>
      </c>
      <c r="L2213" s="308" t="s">
        <v>2961</v>
      </c>
      <c r="M2213" s="308" t="s">
        <v>2961</v>
      </c>
      <c r="N2213" s="308" t="s">
        <v>2961</v>
      </c>
      <c r="O2213" s="308" t="s">
        <v>2961</v>
      </c>
      <c r="P2213" s="308" t="s">
        <v>2961</v>
      </c>
      <c r="Q2213" s="308" t="s">
        <v>2961</v>
      </c>
      <c r="R2213" s="308" t="s">
        <v>2961</v>
      </c>
      <c r="S2213" s="308" t="s">
        <v>2961</v>
      </c>
      <c r="T2213" s="308" t="s">
        <v>2961</v>
      </c>
      <c r="U2213" s="308" t="s">
        <v>2961</v>
      </c>
      <c r="V2213" s="308" t="s">
        <v>2961</v>
      </c>
      <c r="W2213" s="308" t="s">
        <v>2961</v>
      </c>
      <c r="X2213" s="308" t="s">
        <v>2961</v>
      </c>
      <c r="Y2213" s="308" t="s">
        <v>2961</v>
      </c>
      <c r="Z2213" s="308" t="s">
        <v>2961</v>
      </c>
      <c r="AA2213" s="308" t="s">
        <v>2961</v>
      </c>
      <c r="AB2213" s="308" t="s">
        <v>2961</v>
      </c>
      <c r="AC2213" s="308" t="s">
        <v>2961</v>
      </c>
      <c r="AD2213" s="308" t="s">
        <v>2961</v>
      </c>
      <c r="AE2213" s="308" t="s">
        <v>2961</v>
      </c>
      <c r="AF2213" s="308" t="s">
        <v>2961</v>
      </c>
    </row>
    <row r="2214" spans="3:32" outlineLevel="1" x14ac:dyDescent="0.3">
      <c r="C2214" s="708" t="s">
        <v>822</v>
      </c>
      <c r="F2214" s="308" t="s">
        <v>5092</v>
      </c>
      <c r="G2214" s="308" t="s">
        <v>2961</v>
      </c>
      <c r="H2214" s="308" t="s">
        <v>2961</v>
      </c>
      <c r="I2214" s="308" t="s">
        <v>2961</v>
      </c>
      <c r="J2214" s="308" t="s">
        <v>2961</v>
      </c>
      <c r="K2214" s="308" t="s">
        <v>2961</v>
      </c>
      <c r="L2214" s="308" t="s">
        <v>2961</v>
      </c>
      <c r="M2214" s="308" t="s">
        <v>2961</v>
      </c>
      <c r="N2214" s="308" t="s">
        <v>2961</v>
      </c>
      <c r="O2214" s="308" t="s">
        <v>2961</v>
      </c>
      <c r="P2214" s="308" t="s">
        <v>2961</v>
      </c>
      <c r="Q2214" s="308" t="s">
        <v>2961</v>
      </c>
      <c r="R2214" s="308" t="s">
        <v>2961</v>
      </c>
      <c r="S2214" s="308" t="s">
        <v>2961</v>
      </c>
      <c r="T2214" s="308" t="s">
        <v>2961</v>
      </c>
      <c r="U2214" s="308" t="s">
        <v>2961</v>
      </c>
      <c r="V2214" s="308" t="s">
        <v>2961</v>
      </c>
      <c r="W2214" s="308" t="s">
        <v>2961</v>
      </c>
      <c r="X2214" s="308" t="s">
        <v>2961</v>
      </c>
      <c r="Y2214" s="308" t="s">
        <v>2961</v>
      </c>
      <c r="Z2214" s="308" t="s">
        <v>2961</v>
      </c>
      <c r="AA2214" s="308" t="s">
        <v>2961</v>
      </c>
      <c r="AB2214" s="308" t="s">
        <v>2961</v>
      </c>
      <c r="AC2214" s="308" t="s">
        <v>2961</v>
      </c>
      <c r="AD2214" s="308" t="s">
        <v>2961</v>
      </c>
      <c r="AE2214" s="308" t="s">
        <v>2961</v>
      </c>
      <c r="AF2214" s="308" t="s">
        <v>2961</v>
      </c>
    </row>
    <row r="2215" spans="3:32" outlineLevel="1" x14ac:dyDescent="0.3">
      <c r="C2215" s="708" t="s">
        <v>823</v>
      </c>
      <c r="F2215" s="308" t="s">
        <v>5093</v>
      </c>
      <c r="G2215" s="308" t="s">
        <v>2961</v>
      </c>
      <c r="H2215" s="308" t="s">
        <v>2961</v>
      </c>
      <c r="I2215" s="308" t="s">
        <v>2961</v>
      </c>
      <c r="J2215" s="308" t="s">
        <v>2961</v>
      </c>
      <c r="K2215" s="308" t="s">
        <v>2961</v>
      </c>
      <c r="L2215" s="308" t="s">
        <v>2961</v>
      </c>
      <c r="M2215" s="308" t="s">
        <v>2961</v>
      </c>
      <c r="N2215" s="308" t="s">
        <v>2961</v>
      </c>
      <c r="O2215" s="308" t="s">
        <v>2961</v>
      </c>
      <c r="P2215" s="308" t="s">
        <v>2961</v>
      </c>
      <c r="Q2215" s="308" t="s">
        <v>2961</v>
      </c>
      <c r="R2215" s="308" t="s">
        <v>2961</v>
      </c>
      <c r="S2215" s="308" t="s">
        <v>2961</v>
      </c>
      <c r="T2215" s="308" t="s">
        <v>2961</v>
      </c>
      <c r="U2215" s="308" t="s">
        <v>2961</v>
      </c>
      <c r="V2215" s="308" t="s">
        <v>2961</v>
      </c>
      <c r="W2215" s="308" t="s">
        <v>2961</v>
      </c>
      <c r="X2215" s="308" t="s">
        <v>2961</v>
      </c>
      <c r="Y2215" s="308" t="s">
        <v>2961</v>
      </c>
      <c r="Z2215" s="308" t="s">
        <v>2961</v>
      </c>
      <c r="AA2215" s="308" t="s">
        <v>2961</v>
      </c>
      <c r="AB2215" s="308" t="s">
        <v>2961</v>
      </c>
      <c r="AC2215" s="308" t="s">
        <v>2961</v>
      </c>
      <c r="AD2215" s="308" t="s">
        <v>2961</v>
      </c>
      <c r="AE2215" s="308" t="s">
        <v>2961</v>
      </c>
      <c r="AF2215" s="308" t="s">
        <v>2961</v>
      </c>
    </row>
    <row r="2216" spans="3:32" outlineLevel="1" x14ac:dyDescent="0.3">
      <c r="C2216" s="708" t="s">
        <v>832</v>
      </c>
      <c r="F2216" s="308" t="s">
        <v>5094</v>
      </c>
      <c r="G2216" s="308" t="s">
        <v>2961</v>
      </c>
      <c r="H2216" s="308" t="s">
        <v>2961</v>
      </c>
      <c r="I2216" s="308" t="s">
        <v>2961</v>
      </c>
      <c r="J2216" s="308" t="s">
        <v>2961</v>
      </c>
      <c r="K2216" s="308" t="s">
        <v>2961</v>
      </c>
      <c r="L2216" s="308" t="s">
        <v>2961</v>
      </c>
      <c r="M2216" s="308" t="s">
        <v>2961</v>
      </c>
      <c r="N2216" s="308" t="s">
        <v>2961</v>
      </c>
      <c r="O2216" s="308" t="s">
        <v>2961</v>
      </c>
      <c r="P2216" s="308" t="s">
        <v>2961</v>
      </c>
      <c r="Q2216" s="308" t="s">
        <v>2961</v>
      </c>
      <c r="R2216" s="308" t="s">
        <v>2961</v>
      </c>
      <c r="S2216" s="308" t="s">
        <v>2961</v>
      </c>
      <c r="T2216" s="308" t="s">
        <v>2961</v>
      </c>
      <c r="U2216" s="308" t="s">
        <v>2961</v>
      </c>
      <c r="V2216" s="308" t="s">
        <v>2961</v>
      </c>
      <c r="W2216" s="308" t="s">
        <v>2961</v>
      </c>
      <c r="X2216" s="308" t="s">
        <v>2961</v>
      </c>
      <c r="Y2216" s="308" t="s">
        <v>2961</v>
      </c>
      <c r="Z2216" s="308" t="s">
        <v>2961</v>
      </c>
      <c r="AA2216" s="308" t="s">
        <v>2961</v>
      </c>
      <c r="AB2216" s="308" t="s">
        <v>2961</v>
      </c>
      <c r="AC2216" s="308" t="s">
        <v>2961</v>
      </c>
      <c r="AD2216" s="308" t="s">
        <v>2961</v>
      </c>
      <c r="AE2216" s="308" t="s">
        <v>2961</v>
      </c>
      <c r="AF2216" s="308" t="s">
        <v>2961</v>
      </c>
    </row>
    <row r="2217" spans="3:32" outlineLevel="1" x14ac:dyDescent="0.3">
      <c r="C2217" s="708" t="s">
        <v>5095</v>
      </c>
      <c r="F2217" s="308"/>
      <c r="G2217" s="308"/>
      <c r="H2217" s="308"/>
      <c r="I2217" s="308"/>
      <c r="J2217" s="308"/>
      <c r="K2217" s="308"/>
      <c r="L2217" s="308"/>
      <c r="M2217" s="308"/>
      <c r="N2217" s="308"/>
      <c r="O2217" s="308"/>
      <c r="P2217" s="308"/>
      <c r="Q2217" s="308"/>
      <c r="R2217" s="308"/>
      <c r="S2217" s="308"/>
      <c r="T2217" s="308"/>
      <c r="U2217" s="308"/>
      <c r="V2217" s="308"/>
      <c r="W2217" s="308"/>
      <c r="X2217" s="308"/>
      <c r="Y2217" s="308"/>
      <c r="Z2217" s="308"/>
      <c r="AA2217" s="308"/>
      <c r="AB2217" s="308"/>
      <c r="AC2217" s="308"/>
      <c r="AD2217" s="308"/>
      <c r="AE2217" s="308"/>
      <c r="AF2217" s="308"/>
    </row>
    <row r="2218" spans="3:32" outlineLevel="1" x14ac:dyDescent="0.3">
      <c r="C2218" s="708" t="s">
        <v>818</v>
      </c>
      <c r="F2218" s="308" t="s">
        <v>5096</v>
      </c>
      <c r="G2218" s="308" t="s">
        <v>2961</v>
      </c>
      <c r="H2218" s="308" t="s">
        <v>2961</v>
      </c>
      <c r="I2218" s="308" t="s">
        <v>2961</v>
      </c>
      <c r="J2218" s="308" t="s">
        <v>2961</v>
      </c>
      <c r="K2218" s="308" t="s">
        <v>2961</v>
      </c>
      <c r="L2218" s="308" t="s">
        <v>2961</v>
      </c>
      <c r="M2218" s="308" t="s">
        <v>2961</v>
      </c>
      <c r="N2218" s="308" t="s">
        <v>2961</v>
      </c>
      <c r="O2218" s="308" t="s">
        <v>2961</v>
      </c>
      <c r="P2218" s="308" t="s">
        <v>2961</v>
      </c>
      <c r="Q2218" s="308" t="s">
        <v>2961</v>
      </c>
      <c r="R2218" s="308" t="s">
        <v>2961</v>
      </c>
      <c r="S2218" s="308" t="s">
        <v>2961</v>
      </c>
      <c r="T2218" s="308" t="s">
        <v>2961</v>
      </c>
      <c r="U2218" s="308" t="s">
        <v>2961</v>
      </c>
      <c r="V2218" s="308" t="s">
        <v>2961</v>
      </c>
      <c r="W2218" s="308" t="s">
        <v>2961</v>
      </c>
      <c r="X2218" s="308" t="s">
        <v>2961</v>
      </c>
      <c r="Y2218" s="308" t="s">
        <v>2961</v>
      </c>
      <c r="Z2218" s="308" t="s">
        <v>2961</v>
      </c>
      <c r="AA2218" s="308" t="s">
        <v>2961</v>
      </c>
      <c r="AB2218" s="308" t="s">
        <v>2961</v>
      </c>
      <c r="AC2218" s="308" t="s">
        <v>2961</v>
      </c>
      <c r="AD2218" s="308" t="s">
        <v>2961</v>
      </c>
      <c r="AE2218" s="308" t="s">
        <v>2961</v>
      </c>
      <c r="AF2218" s="308" t="s">
        <v>2961</v>
      </c>
    </row>
    <row r="2219" spans="3:32" outlineLevel="1" x14ac:dyDescent="0.3">
      <c r="C2219" s="708" t="s">
        <v>819</v>
      </c>
      <c r="F2219" s="308" t="s">
        <v>5097</v>
      </c>
      <c r="G2219" s="308" t="s">
        <v>2961</v>
      </c>
      <c r="H2219" s="308" t="s">
        <v>2961</v>
      </c>
      <c r="I2219" s="308" t="s">
        <v>2961</v>
      </c>
      <c r="J2219" s="308" t="s">
        <v>2961</v>
      </c>
      <c r="K2219" s="308" t="s">
        <v>2961</v>
      </c>
      <c r="L2219" s="308" t="s">
        <v>2961</v>
      </c>
      <c r="M2219" s="308" t="s">
        <v>2961</v>
      </c>
      <c r="N2219" s="308" t="s">
        <v>2961</v>
      </c>
      <c r="O2219" s="308" t="s">
        <v>2961</v>
      </c>
      <c r="P2219" s="308" t="s">
        <v>2961</v>
      </c>
      <c r="Q2219" s="308" t="s">
        <v>2961</v>
      </c>
      <c r="R2219" s="308" t="s">
        <v>2961</v>
      </c>
      <c r="S2219" s="308" t="s">
        <v>2961</v>
      </c>
      <c r="T2219" s="308" t="s">
        <v>2961</v>
      </c>
      <c r="U2219" s="308" t="s">
        <v>2961</v>
      </c>
      <c r="V2219" s="308" t="s">
        <v>2961</v>
      </c>
      <c r="W2219" s="308" t="s">
        <v>2961</v>
      </c>
      <c r="X2219" s="308" t="s">
        <v>2961</v>
      </c>
      <c r="Y2219" s="308" t="s">
        <v>2961</v>
      </c>
      <c r="Z2219" s="308" t="s">
        <v>2961</v>
      </c>
      <c r="AA2219" s="308" t="s">
        <v>2961</v>
      </c>
      <c r="AB2219" s="308" t="s">
        <v>2961</v>
      </c>
      <c r="AC2219" s="308" t="s">
        <v>2961</v>
      </c>
      <c r="AD2219" s="308" t="s">
        <v>2961</v>
      </c>
      <c r="AE2219" s="308" t="s">
        <v>2961</v>
      </c>
      <c r="AF2219" s="308" t="s">
        <v>2961</v>
      </c>
    </row>
    <row r="2220" spans="3:32" outlineLevel="1" x14ac:dyDescent="0.3">
      <c r="C2220" s="708" t="s">
        <v>820</v>
      </c>
      <c r="F2220" s="308" t="s">
        <v>5098</v>
      </c>
      <c r="G2220" s="308" t="s">
        <v>2961</v>
      </c>
      <c r="H2220" s="308" t="s">
        <v>2961</v>
      </c>
      <c r="I2220" s="308" t="s">
        <v>2961</v>
      </c>
      <c r="J2220" s="308" t="s">
        <v>2961</v>
      </c>
      <c r="K2220" s="308" t="s">
        <v>2961</v>
      </c>
      <c r="L2220" s="308" t="s">
        <v>2961</v>
      </c>
      <c r="M2220" s="308" t="s">
        <v>2961</v>
      </c>
      <c r="N2220" s="308" t="s">
        <v>2961</v>
      </c>
      <c r="O2220" s="308" t="s">
        <v>2961</v>
      </c>
      <c r="P2220" s="308" t="s">
        <v>2961</v>
      </c>
      <c r="Q2220" s="308" t="s">
        <v>2961</v>
      </c>
      <c r="R2220" s="308" t="s">
        <v>2961</v>
      </c>
      <c r="S2220" s="308" t="s">
        <v>2961</v>
      </c>
      <c r="T2220" s="308" t="s">
        <v>2961</v>
      </c>
      <c r="U2220" s="308" t="s">
        <v>2961</v>
      </c>
      <c r="V2220" s="308" t="s">
        <v>2961</v>
      </c>
      <c r="W2220" s="308" t="s">
        <v>2961</v>
      </c>
      <c r="X2220" s="308" t="s">
        <v>2961</v>
      </c>
      <c r="Y2220" s="308" t="s">
        <v>2961</v>
      </c>
      <c r="Z2220" s="308" t="s">
        <v>2961</v>
      </c>
      <c r="AA2220" s="308" t="s">
        <v>2961</v>
      </c>
      <c r="AB2220" s="308" t="s">
        <v>2961</v>
      </c>
      <c r="AC2220" s="308" t="s">
        <v>2961</v>
      </c>
      <c r="AD2220" s="308" t="s">
        <v>2961</v>
      </c>
      <c r="AE2220" s="308" t="s">
        <v>2961</v>
      </c>
      <c r="AF2220" s="308" t="s">
        <v>2961</v>
      </c>
    </row>
    <row r="2221" spans="3:32" outlineLevel="1" x14ac:dyDescent="0.3">
      <c r="C2221" s="708" t="s">
        <v>821</v>
      </c>
      <c r="F2221" s="308" t="s">
        <v>5099</v>
      </c>
      <c r="G2221" s="308" t="s">
        <v>2961</v>
      </c>
      <c r="H2221" s="308" t="s">
        <v>2961</v>
      </c>
      <c r="I2221" s="308" t="s">
        <v>2961</v>
      </c>
      <c r="J2221" s="308" t="s">
        <v>2961</v>
      </c>
      <c r="K2221" s="308" t="s">
        <v>2961</v>
      </c>
      <c r="L2221" s="308" t="s">
        <v>2961</v>
      </c>
      <c r="M2221" s="308" t="s">
        <v>2961</v>
      </c>
      <c r="N2221" s="308" t="s">
        <v>2961</v>
      </c>
      <c r="O2221" s="308" t="s">
        <v>2961</v>
      </c>
      <c r="P2221" s="308" t="s">
        <v>2961</v>
      </c>
      <c r="Q2221" s="308" t="s">
        <v>2961</v>
      </c>
      <c r="R2221" s="308" t="s">
        <v>2961</v>
      </c>
      <c r="S2221" s="308" t="s">
        <v>2961</v>
      </c>
      <c r="T2221" s="308" t="s">
        <v>2961</v>
      </c>
      <c r="U2221" s="308" t="s">
        <v>2961</v>
      </c>
      <c r="V2221" s="308" t="s">
        <v>2961</v>
      </c>
      <c r="W2221" s="308" t="s">
        <v>2961</v>
      </c>
      <c r="X2221" s="308" t="s">
        <v>2961</v>
      </c>
      <c r="Y2221" s="308" t="s">
        <v>2961</v>
      </c>
      <c r="Z2221" s="308" t="s">
        <v>2961</v>
      </c>
      <c r="AA2221" s="308" t="s">
        <v>2961</v>
      </c>
      <c r="AB2221" s="308" t="s">
        <v>2961</v>
      </c>
      <c r="AC2221" s="308" t="s">
        <v>2961</v>
      </c>
      <c r="AD2221" s="308" t="s">
        <v>2961</v>
      </c>
      <c r="AE2221" s="308" t="s">
        <v>2961</v>
      </c>
      <c r="AF2221" s="308" t="s">
        <v>2961</v>
      </c>
    </row>
    <row r="2222" spans="3:32" outlineLevel="1" x14ac:dyDescent="0.3">
      <c r="C2222" s="708" t="s">
        <v>822</v>
      </c>
      <c r="F2222" s="308" t="s">
        <v>5100</v>
      </c>
      <c r="G2222" s="308" t="s">
        <v>2961</v>
      </c>
      <c r="H2222" s="308" t="s">
        <v>2961</v>
      </c>
      <c r="I2222" s="308" t="s">
        <v>2961</v>
      </c>
      <c r="J2222" s="308" t="s">
        <v>2961</v>
      </c>
      <c r="K2222" s="308" t="s">
        <v>2961</v>
      </c>
      <c r="L2222" s="308" t="s">
        <v>2961</v>
      </c>
      <c r="M2222" s="308" t="s">
        <v>2961</v>
      </c>
      <c r="N2222" s="308" t="s">
        <v>2961</v>
      </c>
      <c r="O2222" s="308" t="s">
        <v>2961</v>
      </c>
      <c r="P2222" s="308" t="s">
        <v>2961</v>
      </c>
      <c r="Q2222" s="308" t="s">
        <v>2961</v>
      </c>
      <c r="R2222" s="308" t="s">
        <v>2961</v>
      </c>
      <c r="S2222" s="308" t="s">
        <v>2961</v>
      </c>
      <c r="T2222" s="308" t="s">
        <v>2961</v>
      </c>
      <c r="U2222" s="308" t="s">
        <v>2961</v>
      </c>
      <c r="V2222" s="308" t="s">
        <v>2961</v>
      </c>
      <c r="W2222" s="308" t="s">
        <v>2961</v>
      </c>
      <c r="X2222" s="308" t="s">
        <v>2961</v>
      </c>
      <c r="Y2222" s="308" t="s">
        <v>2961</v>
      </c>
      <c r="Z2222" s="308" t="s">
        <v>2961</v>
      </c>
      <c r="AA2222" s="308" t="s">
        <v>2961</v>
      </c>
      <c r="AB2222" s="308" t="s">
        <v>2961</v>
      </c>
      <c r="AC2222" s="308" t="s">
        <v>2961</v>
      </c>
      <c r="AD2222" s="308" t="s">
        <v>2961</v>
      </c>
      <c r="AE2222" s="308" t="s">
        <v>2961</v>
      </c>
      <c r="AF2222" s="308" t="s">
        <v>2961</v>
      </c>
    </row>
    <row r="2223" spans="3:32" outlineLevel="1" x14ac:dyDescent="0.3">
      <c r="C2223" s="708" t="s">
        <v>823</v>
      </c>
      <c r="F2223" s="308" t="s">
        <v>5101</v>
      </c>
      <c r="G2223" s="308" t="s">
        <v>2961</v>
      </c>
      <c r="H2223" s="308" t="s">
        <v>2961</v>
      </c>
      <c r="I2223" s="308" t="s">
        <v>2961</v>
      </c>
      <c r="J2223" s="308" t="s">
        <v>2961</v>
      </c>
      <c r="K2223" s="308" t="s">
        <v>2961</v>
      </c>
      <c r="L2223" s="308" t="s">
        <v>2961</v>
      </c>
      <c r="M2223" s="308" t="s">
        <v>2961</v>
      </c>
      <c r="N2223" s="308" t="s">
        <v>2961</v>
      </c>
      <c r="O2223" s="308" t="s">
        <v>2961</v>
      </c>
      <c r="P2223" s="308" t="s">
        <v>2961</v>
      </c>
      <c r="Q2223" s="308" t="s">
        <v>2961</v>
      </c>
      <c r="R2223" s="308" t="s">
        <v>2961</v>
      </c>
      <c r="S2223" s="308" t="s">
        <v>2961</v>
      </c>
      <c r="T2223" s="308" t="s">
        <v>2961</v>
      </c>
      <c r="U2223" s="308" t="s">
        <v>2961</v>
      </c>
      <c r="V2223" s="308" t="s">
        <v>2961</v>
      </c>
      <c r="W2223" s="308" t="s">
        <v>2961</v>
      </c>
      <c r="X2223" s="308" t="s">
        <v>2961</v>
      </c>
      <c r="Y2223" s="308" t="s">
        <v>2961</v>
      </c>
      <c r="Z2223" s="308" t="s">
        <v>2961</v>
      </c>
      <c r="AA2223" s="308" t="s">
        <v>2961</v>
      </c>
      <c r="AB2223" s="308" t="s">
        <v>2961</v>
      </c>
      <c r="AC2223" s="308" t="s">
        <v>2961</v>
      </c>
      <c r="AD2223" s="308" t="s">
        <v>2961</v>
      </c>
      <c r="AE2223" s="308" t="s">
        <v>2961</v>
      </c>
      <c r="AF2223" s="308" t="s">
        <v>2961</v>
      </c>
    </row>
    <row r="2224" spans="3:32" outlineLevel="1" x14ac:dyDescent="0.3">
      <c r="C2224" s="708" t="s">
        <v>832</v>
      </c>
      <c r="F2224" s="308" t="s">
        <v>5102</v>
      </c>
      <c r="G2224" s="308" t="s">
        <v>2961</v>
      </c>
      <c r="H2224" s="308" t="s">
        <v>2961</v>
      </c>
      <c r="I2224" s="308" t="s">
        <v>2961</v>
      </c>
      <c r="J2224" s="308" t="s">
        <v>2961</v>
      </c>
      <c r="K2224" s="308" t="s">
        <v>2961</v>
      </c>
      <c r="L2224" s="308" t="s">
        <v>2961</v>
      </c>
      <c r="M2224" s="308" t="s">
        <v>2961</v>
      </c>
      <c r="N2224" s="308" t="s">
        <v>2961</v>
      </c>
      <c r="O2224" s="308" t="s">
        <v>2961</v>
      </c>
      <c r="P2224" s="308" t="s">
        <v>2961</v>
      </c>
      <c r="Q2224" s="308" t="s">
        <v>2961</v>
      </c>
      <c r="R2224" s="308" t="s">
        <v>2961</v>
      </c>
      <c r="S2224" s="308" t="s">
        <v>2961</v>
      </c>
      <c r="T2224" s="308" t="s">
        <v>2961</v>
      </c>
      <c r="U2224" s="308" t="s">
        <v>2961</v>
      </c>
      <c r="V2224" s="308" t="s">
        <v>2961</v>
      </c>
      <c r="W2224" s="308" t="s">
        <v>2961</v>
      </c>
      <c r="X2224" s="308" t="s">
        <v>2961</v>
      </c>
      <c r="Y2224" s="308" t="s">
        <v>2961</v>
      </c>
      <c r="Z2224" s="308" t="s">
        <v>2961</v>
      </c>
      <c r="AA2224" s="308" t="s">
        <v>2961</v>
      </c>
      <c r="AB2224" s="308" t="s">
        <v>2961</v>
      </c>
      <c r="AC2224" s="308" t="s">
        <v>2961</v>
      </c>
      <c r="AD2224" s="308" t="s">
        <v>2961</v>
      </c>
      <c r="AE2224" s="308" t="s">
        <v>2961</v>
      </c>
      <c r="AF2224" s="308" t="s">
        <v>2961</v>
      </c>
    </row>
    <row r="2225" spans="2:32" outlineLevel="1" x14ac:dyDescent="0.3"/>
    <row r="2226" spans="2:32" outlineLevel="1" x14ac:dyDescent="0.3">
      <c r="C2226" s="708"/>
    </row>
    <row r="2227" spans="2:32" outlineLevel="1" x14ac:dyDescent="0.3">
      <c r="C2227" s="708"/>
    </row>
    <row r="2228" spans="2:32" outlineLevel="1" x14ac:dyDescent="0.3">
      <c r="C2228" s="708"/>
    </row>
    <row r="2229" spans="2:32" x14ac:dyDescent="0.3">
      <c r="C2229" s="708"/>
    </row>
    <row r="2230" spans="2:32" x14ac:dyDescent="0.3">
      <c r="C2230" s="708"/>
    </row>
    <row r="2231" spans="2:32" x14ac:dyDescent="0.3">
      <c r="B2231" s="645" t="s">
        <v>5103</v>
      </c>
      <c r="C2231" s="773" t="s">
        <v>5104</v>
      </c>
    </row>
    <row r="2232" spans="2:32" outlineLevel="1" x14ac:dyDescent="0.3">
      <c r="C2232" s="708"/>
      <c r="F2232" s="308"/>
      <c r="G2232" s="489" t="s">
        <v>241</v>
      </c>
      <c r="H2232" s="489" t="s">
        <v>242</v>
      </c>
      <c r="I2232" s="489" t="s">
        <v>243</v>
      </c>
      <c r="J2232" s="489" t="s">
        <v>244</v>
      </c>
      <c r="K2232" s="489" t="s">
        <v>245</v>
      </c>
      <c r="L2232" s="489" t="s">
        <v>246</v>
      </c>
      <c r="M2232" s="489" t="s">
        <v>247</v>
      </c>
      <c r="N2232" s="489" t="s">
        <v>248</v>
      </c>
      <c r="O2232" s="489" t="s">
        <v>249</v>
      </c>
      <c r="P2232" s="489" t="s">
        <v>250</v>
      </c>
      <c r="Q2232" s="489" t="s">
        <v>251</v>
      </c>
      <c r="R2232" s="489" t="s">
        <v>252</v>
      </c>
      <c r="S2232" s="489" t="s">
        <v>253</v>
      </c>
      <c r="T2232" s="489" t="s">
        <v>254</v>
      </c>
      <c r="U2232" s="489" t="s">
        <v>255</v>
      </c>
      <c r="V2232" s="489" t="s">
        <v>256</v>
      </c>
      <c r="W2232" s="489" t="s">
        <v>257</v>
      </c>
      <c r="X2232" s="489" t="s">
        <v>258</v>
      </c>
      <c r="Y2232" s="489" t="s">
        <v>259</v>
      </c>
      <c r="Z2232" s="489" t="s">
        <v>260</v>
      </c>
      <c r="AA2232" s="489" t="s">
        <v>261</v>
      </c>
      <c r="AB2232" s="489" t="s">
        <v>262</v>
      </c>
      <c r="AC2232" s="489" t="s">
        <v>263</v>
      </c>
      <c r="AD2232" s="489" t="s">
        <v>264</v>
      </c>
      <c r="AE2232" s="489" t="s">
        <v>265</v>
      </c>
      <c r="AF2232" s="489" t="s">
        <v>266</v>
      </c>
    </row>
    <row r="2233" spans="2:32" outlineLevel="1" x14ac:dyDescent="0.3">
      <c r="C2233" s="708" t="s">
        <v>168</v>
      </c>
      <c r="F2233" s="308" t="s">
        <v>5105</v>
      </c>
      <c r="G2233" s="308" t="s">
        <v>2961</v>
      </c>
      <c r="H2233" s="308" t="s">
        <v>2961</v>
      </c>
      <c r="I2233" s="308" t="s">
        <v>2961</v>
      </c>
      <c r="J2233" s="308" t="s">
        <v>2961</v>
      </c>
      <c r="K2233" s="308" t="s">
        <v>2961</v>
      </c>
      <c r="L2233" s="308" t="s">
        <v>2961</v>
      </c>
      <c r="M2233" s="308" t="s">
        <v>2961</v>
      </c>
      <c r="N2233" s="308" t="s">
        <v>2961</v>
      </c>
      <c r="O2233" s="308" t="s">
        <v>2961</v>
      </c>
      <c r="P2233" s="308" t="s">
        <v>2961</v>
      </c>
      <c r="Q2233" s="308" t="s">
        <v>2961</v>
      </c>
      <c r="R2233" s="308" t="s">
        <v>2961</v>
      </c>
      <c r="S2233" s="308" t="s">
        <v>2961</v>
      </c>
      <c r="T2233" s="308" t="s">
        <v>2961</v>
      </c>
      <c r="U2233" s="308" t="s">
        <v>2961</v>
      </c>
      <c r="V2233" s="308" t="s">
        <v>2961</v>
      </c>
      <c r="W2233" s="308" t="s">
        <v>2961</v>
      </c>
      <c r="X2233" s="308" t="s">
        <v>2961</v>
      </c>
      <c r="Y2233" s="308" t="s">
        <v>2961</v>
      </c>
      <c r="Z2233" s="308" t="s">
        <v>2961</v>
      </c>
      <c r="AA2233" s="308" t="s">
        <v>2961</v>
      </c>
      <c r="AB2233" s="308" t="s">
        <v>2961</v>
      </c>
      <c r="AC2233" s="308" t="s">
        <v>2961</v>
      </c>
      <c r="AD2233" s="308" t="s">
        <v>2961</v>
      </c>
      <c r="AE2233" s="308" t="s">
        <v>2961</v>
      </c>
      <c r="AF2233" s="308" t="s">
        <v>2961</v>
      </c>
    </row>
    <row r="2234" spans="2:32" outlineLevel="1" x14ac:dyDescent="0.3">
      <c r="C2234" s="708" t="s">
        <v>169</v>
      </c>
      <c r="F2234" s="308" t="s">
        <v>5106</v>
      </c>
      <c r="G2234" s="308" t="s">
        <v>2961</v>
      </c>
      <c r="H2234" s="308" t="s">
        <v>2961</v>
      </c>
      <c r="I2234" s="308" t="s">
        <v>2961</v>
      </c>
      <c r="J2234" s="308" t="s">
        <v>2961</v>
      </c>
      <c r="K2234" s="308" t="s">
        <v>2961</v>
      </c>
      <c r="L2234" s="308" t="s">
        <v>2961</v>
      </c>
      <c r="M2234" s="308" t="s">
        <v>2961</v>
      </c>
      <c r="N2234" s="308" t="s">
        <v>2961</v>
      </c>
      <c r="O2234" s="308" t="s">
        <v>2961</v>
      </c>
      <c r="P2234" s="308" t="s">
        <v>2961</v>
      </c>
      <c r="Q2234" s="308" t="s">
        <v>2961</v>
      </c>
      <c r="R2234" s="308" t="s">
        <v>2961</v>
      </c>
      <c r="S2234" s="308" t="s">
        <v>2961</v>
      </c>
      <c r="T2234" s="308" t="s">
        <v>2961</v>
      </c>
      <c r="U2234" s="308" t="s">
        <v>2961</v>
      </c>
      <c r="V2234" s="308" t="s">
        <v>2961</v>
      </c>
      <c r="W2234" s="308" t="s">
        <v>2961</v>
      </c>
      <c r="X2234" s="308" t="s">
        <v>2961</v>
      </c>
      <c r="Y2234" s="308" t="s">
        <v>2961</v>
      </c>
      <c r="Z2234" s="308" t="s">
        <v>2961</v>
      </c>
      <c r="AA2234" s="308" t="s">
        <v>2961</v>
      </c>
      <c r="AB2234" s="308" t="s">
        <v>2961</v>
      </c>
      <c r="AC2234" s="308" t="s">
        <v>2961</v>
      </c>
      <c r="AD2234" s="308" t="s">
        <v>2961</v>
      </c>
      <c r="AE2234" s="308" t="s">
        <v>2961</v>
      </c>
      <c r="AF2234" s="308" t="s">
        <v>2961</v>
      </c>
    </row>
    <row r="2235" spans="2:32" outlineLevel="1" x14ac:dyDescent="0.3">
      <c r="C2235" s="708" t="s">
        <v>170</v>
      </c>
      <c r="F2235" s="308" t="s">
        <v>5107</v>
      </c>
      <c r="G2235" s="308" t="s">
        <v>2961</v>
      </c>
      <c r="H2235" s="308" t="s">
        <v>2961</v>
      </c>
      <c r="I2235" s="308" t="s">
        <v>2961</v>
      </c>
      <c r="J2235" s="308" t="s">
        <v>2961</v>
      </c>
      <c r="K2235" s="308" t="s">
        <v>2961</v>
      </c>
      <c r="L2235" s="308" t="s">
        <v>2961</v>
      </c>
      <c r="M2235" s="308" t="s">
        <v>2961</v>
      </c>
      <c r="N2235" s="308" t="s">
        <v>2961</v>
      </c>
      <c r="O2235" s="308" t="s">
        <v>2961</v>
      </c>
      <c r="P2235" s="308" t="s">
        <v>2961</v>
      </c>
      <c r="Q2235" s="308" t="s">
        <v>2961</v>
      </c>
      <c r="R2235" s="308" t="s">
        <v>2961</v>
      </c>
      <c r="S2235" s="308" t="s">
        <v>2961</v>
      </c>
      <c r="T2235" s="308" t="s">
        <v>2961</v>
      </c>
      <c r="U2235" s="308" t="s">
        <v>2961</v>
      </c>
      <c r="V2235" s="308" t="s">
        <v>2961</v>
      </c>
      <c r="W2235" s="308" t="s">
        <v>2961</v>
      </c>
      <c r="X2235" s="308" t="s">
        <v>2961</v>
      </c>
      <c r="Y2235" s="308" t="s">
        <v>2961</v>
      </c>
      <c r="Z2235" s="308" t="s">
        <v>2961</v>
      </c>
      <c r="AA2235" s="308" t="s">
        <v>2961</v>
      </c>
      <c r="AB2235" s="308" t="s">
        <v>2961</v>
      </c>
      <c r="AC2235" s="308" t="s">
        <v>2961</v>
      </c>
      <c r="AD2235" s="308" t="s">
        <v>2961</v>
      </c>
      <c r="AE2235" s="308" t="s">
        <v>2961</v>
      </c>
      <c r="AF2235" s="308" t="s">
        <v>2961</v>
      </c>
    </row>
    <row r="2236" spans="2:32" outlineLevel="1" x14ac:dyDescent="0.3">
      <c r="C2236" s="708" t="s">
        <v>171</v>
      </c>
      <c r="F2236" s="308" t="s">
        <v>5108</v>
      </c>
      <c r="G2236" s="308" t="s">
        <v>2961</v>
      </c>
      <c r="H2236" s="308" t="s">
        <v>2961</v>
      </c>
      <c r="I2236" s="308" t="s">
        <v>2961</v>
      </c>
      <c r="J2236" s="308" t="s">
        <v>2961</v>
      </c>
      <c r="K2236" s="308" t="s">
        <v>2961</v>
      </c>
      <c r="L2236" s="308" t="s">
        <v>2961</v>
      </c>
      <c r="M2236" s="308" t="s">
        <v>2961</v>
      </c>
      <c r="N2236" s="308" t="s">
        <v>2961</v>
      </c>
      <c r="O2236" s="308" t="s">
        <v>2961</v>
      </c>
      <c r="P2236" s="308" t="s">
        <v>2961</v>
      </c>
      <c r="Q2236" s="308" t="s">
        <v>2961</v>
      </c>
      <c r="R2236" s="308" t="s">
        <v>2961</v>
      </c>
      <c r="S2236" s="308" t="s">
        <v>2961</v>
      </c>
      <c r="T2236" s="308" t="s">
        <v>2961</v>
      </c>
      <c r="U2236" s="308" t="s">
        <v>2961</v>
      </c>
      <c r="V2236" s="308" t="s">
        <v>2961</v>
      </c>
      <c r="W2236" s="308" t="s">
        <v>2961</v>
      </c>
      <c r="X2236" s="308" t="s">
        <v>2961</v>
      </c>
      <c r="Y2236" s="308" t="s">
        <v>2961</v>
      </c>
      <c r="Z2236" s="308" t="s">
        <v>2961</v>
      </c>
      <c r="AA2236" s="308" t="s">
        <v>2961</v>
      </c>
      <c r="AB2236" s="308" t="s">
        <v>2961</v>
      </c>
      <c r="AC2236" s="308" t="s">
        <v>2961</v>
      </c>
      <c r="AD2236" s="308" t="s">
        <v>2961</v>
      </c>
      <c r="AE2236" s="308" t="s">
        <v>2961</v>
      </c>
      <c r="AF2236" s="308" t="s">
        <v>2961</v>
      </c>
    </row>
    <row r="2237" spans="2:32" outlineLevel="1" x14ac:dyDescent="0.3">
      <c r="C2237" s="708" t="s">
        <v>172</v>
      </c>
      <c r="F2237" s="308" t="s">
        <v>5109</v>
      </c>
      <c r="G2237" s="308" t="s">
        <v>2961</v>
      </c>
      <c r="H2237" s="308" t="s">
        <v>2961</v>
      </c>
      <c r="I2237" s="308" t="s">
        <v>2961</v>
      </c>
      <c r="J2237" s="308" t="s">
        <v>2961</v>
      </c>
      <c r="K2237" s="308" t="s">
        <v>2961</v>
      </c>
      <c r="L2237" s="308" t="s">
        <v>2961</v>
      </c>
      <c r="M2237" s="308" t="s">
        <v>2961</v>
      </c>
      <c r="N2237" s="308" t="s">
        <v>2961</v>
      </c>
      <c r="O2237" s="308" t="s">
        <v>2961</v>
      </c>
      <c r="P2237" s="308" t="s">
        <v>2961</v>
      </c>
      <c r="Q2237" s="308" t="s">
        <v>2961</v>
      </c>
      <c r="R2237" s="308" t="s">
        <v>2961</v>
      </c>
      <c r="S2237" s="308" t="s">
        <v>2961</v>
      </c>
      <c r="T2237" s="308" t="s">
        <v>2961</v>
      </c>
      <c r="U2237" s="308" t="s">
        <v>2961</v>
      </c>
      <c r="V2237" s="308" t="s">
        <v>2961</v>
      </c>
      <c r="W2237" s="308" t="s">
        <v>2961</v>
      </c>
      <c r="X2237" s="308" t="s">
        <v>2961</v>
      </c>
      <c r="Y2237" s="308" t="s">
        <v>2961</v>
      </c>
      <c r="Z2237" s="308" t="s">
        <v>2961</v>
      </c>
      <c r="AA2237" s="308" t="s">
        <v>2961</v>
      </c>
      <c r="AB2237" s="308" t="s">
        <v>2961</v>
      </c>
      <c r="AC2237" s="308" t="s">
        <v>2961</v>
      </c>
      <c r="AD2237" s="308" t="s">
        <v>2961</v>
      </c>
      <c r="AE2237" s="308" t="s">
        <v>2961</v>
      </c>
      <c r="AF2237" s="308" t="s">
        <v>2961</v>
      </c>
    </row>
    <row r="2238" spans="2:32" outlineLevel="1" x14ac:dyDescent="0.3">
      <c r="C2238" s="708" t="s">
        <v>173</v>
      </c>
      <c r="F2238" s="308" t="s">
        <v>5110</v>
      </c>
      <c r="G2238" s="308" t="s">
        <v>2961</v>
      </c>
      <c r="H2238" s="308" t="s">
        <v>2961</v>
      </c>
      <c r="I2238" s="308" t="s">
        <v>2961</v>
      </c>
      <c r="J2238" s="308" t="s">
        <v>2961</v>
      </c>
      <c r="K2238" s="308" t="s">
        <v>2961</v>
      </c>
      <c r="L2238" s="308" t="s">
        <v>2961</v>
      </c>
      <c r="M2238" s="308" t="s">
        <v>2961</v>
      </c>
      <c r="N2238" s="308" t="s">
        <v>2961</v>
      </c>
      <c r="O2238" s="308" t="s">
        <v>2961</v>
      </c>
      <c r="P2238" s="308" t="s">
        <v>2961</v>
      </c>
      <c r="Q2238" s="308" t="s">
        <v>2961</v>
      </c>
      <c r="R2238" s="308" t="s">
        <v>2961</v>
      </c>
      <c r="S2238" s="308" t="s">
        <v>2961</v>
      </c>
      <c r="T2238" s="308" t="s">
        <v>2961</v>
      </c>
      <c r="U2238" s="308" t="s">
        <v>2961</v>
      </c>
      <c r="V2238" s="308" t="s">
        <v>2961</v>
      </c>
      <c r="W2238" s="308" t="s">
        <v>2961</v>
      </c>
      <c r="X2238" s="308" t="s">
        <v>2961</v>
      </c>
      <c r="Y2238" s="308" t="s">
        <v>2961</v>
      </c>
      <c r="Z2238" s="308" t="s">
        <v>2961</v>
      </c>
      <c r="AA2238" s="308" t="s">
        <v>2961</v>
      </c>
      <c r="AB2238" s="308" t="s">
        <v>2961</v>
      </c>
      <c r="AC2238" s="308" t="s">
        <v>2961</v>
      </c>
      <c r="AD2238" s="308" t="s">
        <v>2961</v>
      </c>
      <c r="AE2238" s="308" t="s">
        <v>2961</v>
      </c>
      <c r="AF2238" s="308" t="s">
        <v>2961</v>
      </c>
    </row>
    <row r="2239" spans="2:32" outlineLevel="1" x14ac:dyDescent="0.3">
      <c r="C2239" s="708" t="s">
        <v>94</v>
      </c>
      <c r="F2239" s="308" t="s">
        <v>5111</v>
      </c>
      <c r="G2239" s="308" t="s">
        <v>2961</v>
      </c>
      <c r="H2239" s="308" t="s">
        <v>2961</v>
      </c>
      <c r="I2239" s="308" t="s">
        <v>2961</v>
      </c>
      <c r="J2239" s="308" t="s">
        <v>2961</v>
      </c>
      <c r="K2239" s="308" t="s">
        <v>2961</v>
      </c>
      <c r="L2239" s="308" t="s">
        <v>2961</v>
      </c>
      <c r="M2239" s="308" t="s">
        <v>2961</v>
      </c>
      <c r="N2239" s="308" t="s">
        <v>2961</v>
      </c>
      <c r="O2239" s="308" t="s">
        <v>2961</v>
      </c>
      <c r="P2239" s="308" t="s">
        <v>2961</v>
      </c>
      <c r="Q2239" s="308" t="s">
        <v>2961</v>
      </c>
      <c r="R2239" s="308" t="s">
        <v>2961</v>
      </c>
      <c r="S2239" s="308" t="s">
        <v>2961</v>
      </c>
      <c r="T2239" s="308" t="s">
        <v>2961</v>
      </c>
      <c r="U2239" s="308" t="s">
        <v>2961</v>
      </c>
      <c r="V2239" s="308" t="s">
        <v>2961</v>
      </c>
      <c r="W2239" s="308" t="s">
        <v>2961</v>
      </c>
      <c r="X2239" s="308" t="s">
        <v>2961</v>
      </c>
      <c r="Y2239" s="308" t="s">
        <v>2961</v>
      </c>
      <c r="Z2239" s="308" t="s">
        <v>2961</v>
      </c>
      <c r="AA2239" s="308" t="s">
        <v>2961</v>
      </c>
      <c r="AB2239" s="308" t="s">
        <v>2961</v>
      </c>
      <c r="AC2239" s="308" t="s">
        <v>2961</v>
      </c>
      <c r="AD2239" s="308" t="s">
        <v>2961</v>
      </c>
      <c r="AE2239" s="308" t="s">
        <v>2961</v>
      </c>
      <c r="AF2239" s="308" t="s">
        <v>2961</v>
      </c>
    </row>
    <row r="2240" spans="2:32" outlineLevel="1" x14ac:dyDescent="0.3">
      <c r="C2240" s="708" t="s">
        <v>844</v>
      </c>
      <c r="F2240" s="308" t="s">
        <v>5112</v>
      </c>
      <c r="G2240" s="308" t="s">
        <v>2961</v>
      </c>
      <c r="H2240" s="308" t="s">
        <v>2961</v>
      </c>
      <c r="I2240" s="308" t="s">
        <v>2961</v>
      </c>
      <c r="J2240" s="308" t="s">
        <v>2961</v>
      </c>
      <c r="K2240" s="308" t="s">
        <v>2961</v>
      </c>
      <c r="L2240" s="308" t="s">
        <v>2961</v>
      </c>
      <c r="M2240" s="308" t="s">
        <v>2961</v>
      </c>
      <c r="N2240" s="308" t="s">
        <v>2961</v>
      </c>
      <c r="O2240" s="308" t="s">
        <v>2961</v>
      </c>
      <c r="P2240" s="308" t="s">
        <v>2961</v>
      </c>
      <c r="Q2240" s="308" t="s">
        <v>2961</v>
      </c>
      <c r="R2240" s="308" t="s">
        <v>2961</v>
      </c>
      <c r="S2240" s="308" t="s">
        <v>2961</v>
      </c>
      <c r="T2240" s="308" t="s">
        <v>2961</v>
      </c>
      <c r="U2240" s="308" t="s">
        <v>2961</v>
      </c>
      <c r="V2240" s="308" t="s">
        <v>2961</v>
      </c>
      <c r="W2240" s="308" t="s">
        <v>2961</v>
      </c>
      <c r="X2240" s="308" t="s">
        <v>2961</v>
      </c>
      <c r="Y2240" s="308" t="s">
        <v>2961</v>
      </c>
      <c r="Z2240" s="308" t="s">
        <v>2961</v>
      </c>
      <c r="AA2240" s="308" t="s">
        <v>2961</v>
      </c>
      <c r="AB2240" s="308" t="s">
        <v>2961</v>
      </c>
      <c r="AC2240" s="308" t="s">
        <v>2961</v>
      </c>
      <c r="AD2240" s="308" t="s">
        <v>2961</v>
      </c>
      <c r="AE2240" s="308" t="s">
        <v>2961</v>
      </c>
      <c r="AF2240" s="308" t="s">
        <v>2961</v>
      </c>
    </row>
    <row r="2243" spans="2:30" x14ac:dyDescent="0.3">
      <c r="B2243" s="645" t="s">
        <v>3047</v>
      </c>
      <c r="C2243" s="308"/>
      <c r="D2243" s="489" t="s">
        <v>240</v>
      </c>
      <c r="E2243" s="489" t="s">
        <v>241</v>
      </c>
      <c r="F2243" s="489" t="s">
        <v>242</v>
      </c>
      <c r="G2243" s="489" t="s">
        <v>243</v>
      </c>
      <c r="H2243" s="489" t="s">
        <v>244</v>
      </c>
      <c r="I2243" s="489" t="s">
        <v>245</v>
      </c>
      <c r="J2243" s="489" t="s">
        <v>246</v>
      </c>
      <c r="K2243" s="489" t="s">
        <v>247</v>
      </c>
      <c r="L2243" s="489" t="s">
        <v>248</v>
      </c>
      <c r="M2243" s="489" t="s">
        <v>249</v>
      </c>
      <c r="N2243" s="489" t="s">
        <v>250</v>
      </c>
      <c r="O2243" s="489" t="s">
        <v>251</v>
      </c>
      <c r="P2243" s="489" t="s">
        <v>252</v>
      </c>
      <c r="Q2243" s="489" t="s">
        <v>253</v>
      </c>
      <c r="R2243" s="489" t="s">
        <v>254</v>
      </c>
      <c r="S2243" s="489" t="s">
        <v>255</v>
      </c>
      <c r="T2243" s="489" t="s">
        <v>256</v>
      </c>
      <c r="U2243" s="489" t="s">
        <v>257</v>
      </c>
      <c r="V2243" s="489" t="s">
        <v>258</v>
      </c>
      <c r="W2243" s="489" t="s">
        <v>259</v>
      </c>
      <c r="X2243" s="489" t="s">
        <v>260</v>
      </c>
      <c r="Y2243" s="489" t="s">
        <v>261</v>
      </c>
      <c r="Z2243" s="489" t="s">
        <v>262</v>
      </c>
      <c r="AA2243" s="489" t="s">
        <v>263</v>
      </c>
      <c r="AB2243" s="489" t="s">
        <v>264</v>
      </c>
      <c r="AC2243" s="489" t="s">
        <v>265</v>
      </c>
      <c r="AD2243" s="489" t="s">
        <v>266</v>
      </c>
    </row>
    <row r="2244" spans="2:30" hidden="1" outlineLevel="1" x14ac:dyDescent="0.3">
      <c r="C2244" s="308" t="s">
        <v>5113</v>
      </c>
      <c r="D2244" s="308" t="s">
        <v>2961</v>
      </c>
      <c r="E2244" s="308" t="s">
        <v>2961</v>
      </c>
      <c r="F2244" s="308" t="s">
        <v>2961</v>
      </c>
      <c r="G2244" s="308" t="s">
        <v>2961</v>
      </c>
      <c r="H2244" s="308" t="s">
        <v>2961</v>
      </c>
      <c r="I2244" s="308" t="s">
        <v>2961</v>
      </c>
      <c r="J2244" s="308" t="s">
        <v>2961</v>
      </c>
      <c r="K2244" s="308" t="s">
        <v>2961</v>
      </c>
      <c r="L2244" s="308" t="s">
        <v>2961</v>
      </c>
      <c r="M2244" s="308" t="s">
        <v>2961</v>
      </c>
      <c r="N2244" s="308" t="s">
        <v>2961</v>
      </c>
      <c r="O2244" s="308" t="s">
        <v>2961</v>
      </c>
      <c r="P2244" s="308" t="s">
        <v>2961</v>
      </c>
      <c r="Q2244" s="308" t="s">
        <v>2961</v>
      </c>
      <c r="R2244" s="308" t="s">
        <v>2961</v>
      </c>
      <c r="S2244" s="308" t="s">
        <v>2961</v>
      </c>
      <c r="T2244" s="308" t="s">
        <v>2961</v>
      </c>
      <c r="U2244" s="308" t="s">
        <v>2961</v>
      </c>
      <c r="V2244" s="308" t="s">
        <v>2961</v>
      </c>
      <c r="W2244" s="308" t="s">
        <v>2961</v>
      </c>
      <c r="X2244" s="308" t="s">
        <v>2961</v>
      </c>
      <c r="Y2244" s="308" t="s">
        <v>2961</v>
      </c>
      <c r="Z2244" s="308" t="s">
        <v>2961</v>
      </c>
      <c r="AA2244" s="308" t="s">
        <v>2961</v>
      </c>
      <c r="AB2244" s="308" t="s">
        <v>2961</v>
      </c>
      <c r="AC2244" s="308" t="s">
        <v>2961</v>
      </c>
      <c r="AD2244" s="308" t="s">
        <v>2961</v>
      </c>
    </row>
    <row r="2245" spans="2:30" hidden="1" outlineLevel="1" x14ac:dyDescent="0.3">
      <c r="C2245" s="308" t="s">
        <v>5114</v>
      </c>
      <c r="D2245" s="308" t="s">
        <v>2961</v>
      </c>
      <c r="E2245" s="308" t="s">
        <v>2961</v>
      </c>
      <c r="F2245" s="308" t="s">
        <v>2961</v>
      </c>
      <c r="G2245" s="308" t="s">
        <v>2961</v>
      </c>
      <c r="H2245" s="308" t="s">
        <v>2961</v>
      </c>
      <c r="I2245" s="308" t="s">
        <v>2961</v>
      </c>
      <c r="J2245" s="308" t="s">
        <v>2961</v>
      </c>
      <c r="K2245" s="308" t="s">
        <v>2961</v>
      </c>
      <c r="L2245" s="308" t="s">
        <v>2961</v>
      </c>
      <c r="M2245" s="308" t="s">
        <v>2961</v>
      </c>
      <c r="N2245" s="308" t="s">
        <v>2961</v>
      </c>
      <c r="O2245" s="308" t="s">
        <v>2961</v>
      </c>
      <c r="P2245" s="308" t="s">
        <v>2961</v>
      </c>
      <c r="Q2245" s="308" t="s">
        <v>2961</v>
      </c>
      <c r="R2245" s="308" t="s">
        <v>2961</v>
      </c>
      <c r="S2245" s="308" t="s">
        <v>2961</v>
      </c>
      <c r="T2245" s="308" t="s">
        <v>2961</v>
      </c>
      <c r="U2245" s="308" t="s">
        <v>2961</v>
      </c>
      <c r="V2245" s="308" t="s">
        <v>2961</v>
      </c>
      <c r="W2245" s="308" t="s">
        <v>2961</v>
      </c>
      <c r="X2245" s="308" t="s">
        <v>2961</v>
      </c>
      <c r="Y2245" s="308" t="s">
        <v>2961</v>
      </c>
      <c r="Z2245" s="308" t="s">
        <v>2961</v>
      </c>
      <c r="AA2245" s="308" t="s">
        <v>2961</v>
      </c>
      <c r="AB2245" s="308" t="s">
        <v>2961</v>
      </c>
      <c r="AC2245" s="308" t="s">
        <v>2961</v>
      </c>
      <c r="AD2245" s="308" t="s">
        <v>2961</v>
      </c>
    </row>
    <row r="2246" spans="2:30" hidden="1" outlineLevel="1" x14ac:dyDescent="0.3">
      <c r="C2246" s="308" t="s">
        <v>5115</v>
      </c>
      <c r="D2246" s="308" t="s">
        <v>2961</v>
      </c>
      <c r="E2246" s="308" t="s">
        <v>2961</v>
      </c>
      <c r="F2246" s="308" t="s">
        <v>2961</v>
      </c>
      <c r="G2246" s="308" t="s">
        <v>2961</v>
      </c>
      <c r="H2246" s="308" t="s">
        <v>2961</v>
      </c>
      <c r="I2246" s="308" t="s">
        <v>2961</v>
      </c>
      <c r="J2246" s="308" t="s">
        <v>2961</v>
      </c>
      <c r="K2246" s="308" t="s">
        <v>2961</v>
      </c>
      <c r="L2246" s="308" t="s">
        <v>2961</v>
      </c>
      <c r="M2246" s="308" t="s">
        <v>2961</v>
      </c>
      <c r="N2246" s="308" t="s">
        <v>2961</v>
      </c>
      <c r="O2246" s="308" t="s">
        <v>2961</v>
      </c>
      <c r="P2246" s="308" t="s">
        <v>2961</v>
      </c>
      <c r="Q2246" s="308" t="s">
        <v>2961</v>
      </c>
      <c r="R2246" s="308" t="s">
        <v>2961</v>
      </c>
      <c r="S2246" s="308" t="s">
        <v>2961</v>
      </c>
      <c r="T2246" s="308" t="s">
        <v>2961</v>
      </c>
      <c r="U2246" s="308" t="s">
        <v>2961</v>
      </c>
      <c r="V2246" s="308" t="s">
        <v>2961</v>
      </c>
      <c r="W2246" s="308" t="s">
        <v>2961</v>
      </c>
      <c r="X2246" s="308" t="s">
        <v>2961</v>
      </c>
      <c r="Y2246" s="308" t="s">
        <v>2961</v>
      </c>
      <c r="Z2246" s="308" t="s">
        <v>2961</v>
      </c>
      <c r="AA2246" s="308" t="s">
        <v>2961</v>
      </c>
      <c r="AB2246" s="308" t="s">
        <v>2961</v>
      </c>
      <c r="AC2246" s="308" t="s">
        <v>2961</v>
      </c>
      <c r="AD2246" s="308" t="s">
        <v>2961</v>
      </c>
    </row>
    <row r="2247" spans="2:30" hidden="1" outlineLevel="1" x14ac:dyDescent="0.3">
      <c r="C2247" s="308" t="s">
        <v>5116</v>
      </c>
      <c r="D2247" s="308" t="s">
        <v>2961</v>
      </c>
      <c r="E2247" s="308" t="s">
        <v>2961</v>
      </c>
      <c r="F2247" s="308" t="s">
        <v>2961</v>
      </c>
      <c r="G2247" s="308" t="s">
        <v>2961</v>
      </c>
      <c r="H2247" s="308" t="s">
        <v>2961</v>
      </c>
      <c r="I2247" s="308" t="s">
        <v>2961</v>
      </c>
      <c r="J2247" s="308" t="s">
        <v>2961</v>
      </c>
      <c r="K2247" s="308" t="s">
        <v>2961</v>
      </c>
      <c r="L2247" s="308" t="s">
        <v>2961</v>
      </c>
      <c r="M2247" s="308" t="s">
        <v>2961</v>
      </c>
      <c r="N2247" s="308" t="s">
        <v>2961</v>
      </c>
      <c r="O2247" s="308" t="s">
        <v>2961</v>
      </c>
      <c r="P2247" s="308" t="s">
        <v>2961</v>
      </c>
      <c r="Q2247" s="308" t="s">
        <v>2961</v>
      </c>
      <c r="R2247" s="308" t="s">
        <v>2961</v>
      </c>
      <c r="S2247" s="308" t="s">
        <v>2961</v>
      </c>
      <c r="T2247" s="308" t="s">
        <v>2961</v>
      </c>
      <c r="U2247" s="308" t="s">
        <v>2961</v>
      </c>
      <c r="V2247" s="308" t="s">
        <v>2961</v>
      </c>
      <c r="W2247" s="308" t="s">
        <v>2961</v>
      </c>
      <c r="X2247" s="308" t="s">
        <v>2961</v>
      </c>
      <c r="Y2247" s="308" t="s">
        <v>2961</v>
      </c>
      <c r="Z2247" s="308" t="s">
        <v>2961</v>
      </c>
      <c r="AA2247" s="308" t="s">
        <v>2961</v>
      </c>
      <c r="AB2247" s="308" t="s">
        <v>2961</v>
      </c>
      <c r="AC2247" s="308" t="s">
        <v>2961</v>
      </c>
      <c r="AD2247" s="308" t="s">
        <v>2961</v>
      </c>
    </row>
    <row r="2248" spans="2:30" hidden="1" outlineLevel="1" x14ac:dyDescent="0.3">
      <c r="C2248" s="308" t="s">
        <v>5117</v>
      </c>
      <c r="D2248" s="308" t="s">
        <v>2961</v>
      </c>
      <c r="E2248" s="308" t="s">
        <v>2961</v>
      </c>
      <c r="F2248" s="308" t="s">
        <v>2961</v>
      </c>
      <c r="G2248" s="308" t="s">
        <v>2961</v>
      </c>
      <c r="H2248" s="308" t="s">
        <v>2961</v>
      </c>
      <c r="I2248" s="308" t="s">
        <v>2961</v>
      </c>
      <c r="J2248" s="308" t="s">
        <v>2961</v>
      </c>
      <c r="K2248" s="308" t="s">
        <v>2961</v>
      </c>
      <c r="L2248" s="308" t="s">
        <v>2961</v>
      </c>
      <c r="M2248" s="308" t="s">
        <v>2961</v>
      </c>
      <c r="N2248" s="308" t="s">
        <v>2961</v>
      </c>
      <c r="O2248" s="308" t="s">
        <v>2961</v>
      </c>
      <c r="P2248" s="308" t="s">
        <v>2961</v>
      </c>
      <c r="Q2248" s="308" t="s">
        <v>2961</v>
      </c>
      <c r="R2248" s="308" t="s">
        <v>2961</v>
      </c>
      <c r="S2248" s="308" t="s">
        <v>2961</v>
      </c>
      <c r="T2248" s="308" t="s">
        <v>2961</v>
      </c>
      <c r="U2248" s="308" t="s">
        <v>2961</v>
      </c>
      <c r="V2248" s="308" t="s">
        <v>2961</v>
      </c>
      <c r="W2248" s="308" t="s">
        <v>2961</v>
      </c>
      <c r="X2248" s="308" t="s">
        <v>2961</v>
      </c>
      <c r="Y2248" s="308" t="s">
        <v>2961</v>
      </c>
      <c r="Z2248" s="308" t="s">
        <v>2961</v>
      </c>
      <c r="AA2248" s="308" t="s">
        <v>2961</v>
      </c>
      <c r="AB2248" s="308" t="s">
        <v>2961</v>
      </c>
      <c r="AC2248" s="308" t="s">
        <v>2961</v>
      </c>
      <c r="AD2248" s="308" t="s">
        <v>2961</v>
      </c>
    </row>
    <row r="2249" spans="2:30" hidden="1" outlineLevel="1" x14ac:dyDescent="0.3">
      <c r="C2249" s="308" t="s">
        <v>5118</v>
      </c>
      <c r="D2249" s="308" t="s">
        <v>2961</v>
      </c>
      <c r="E2249" s="308" t="s">
        <v>2961</v>
      </c>
      <c r="F2249" s="308" t="s">
        <v>2961</v>
      </c>
      <c r="G2249" s="308" t="s">
        <v>2961</v>
      </c>
      <c r="H2249" s="308" t="s">
        <v>2961</v>
      </c>
      <c r="I2249" s="308" t="s">
        <v>2961</v>
      </c>
      <c r="J2249" s="308" t="s">
        <v>2961</v>
      </c>
      <c r="K2249" s="308" t="s">
        <v>2961</v>
      </c>
      <c r="L2249" s="308" t="s">
        <v>2961</v>
      </c>
      <c r="M2249" s="308" t="s">
        <v>2961</v>
      </c>
      <c r="N2249" s="308" t="s">
        <v>2961</v>
      </c>
      <c r="O2249" s="308" t="s">
        <v>2961</v>
      </c>
      <c r="P2249" s="308" t="s">
        <v>2961</v>
      </c>
      <c r="Q2249" s="308" t="s">
        <v>2961</v>
      </c>
      <c r="R2249" s="308" t="s">
        <v>2961</v>
      </c>
      <c r="S2249" s="308" t="s">
        <v>2961</v>
      </c>
      <c r="T2249" s="308" t="s">
        <v>2961</v>
      </c>
      <c r="U2249" s="308" t="s">
        <v>2961</v>
      </c>
      <c r="V2249" s="308" t="s">
        <v>2961</v>
      </c>
      <c r="W2249" s="308" t="s">
        <v>2961</v>
      </c>
      <c r="X2249" s="308" t="s">
        <v>2961</v>
      </c>
      <c r="Y2249" s="308" t="s">
        <v>2961</v>
      </c>
      <c r="Z2249" s="308" t="s">
        <v>2961</v>
      </c>
      <c r="AA2249" s="308" t="s">
        <v>2961</v>
      </c>
      <c r="AB2249" s="308" t="s">
        <v>2961</v>
      </c>
      <c r="AC2249" s="308" t="s">
        <v>2961</v>
      </c>
      <c r="AD2249" s="308" t="s">
        <v>2961</v>
      </c>
    </row>
    <row r="2250" spans="2:30" hidden="1" outlineLevel="1" x14ac:dyDescent="0.3">
      <c r="C2250" s="308" t="s">
        <v>5119</v>
      </c>
      <c r="D2250" s="308" t="s">
        <v>2961</v>
      </c>
      <c r="E2250" s="308" t="s">
        <v>2961</v>
      </c>
      <c r="F2250" s="308" t="s">
        <v>2961</v>
      </c>
      <c r="G2250" s="308" t="s">
        <v>2961</v>
      </c>
      <c r="H2250" s="308" t="s">
        <v>2961</v>
      </c>
      <c r="I2250" s="308" t="s">
        <v>2961</v>
      </c>
      <c r="J2250" s="308" t="s">
        <v>2961</v>
      </c>
      <c r="K2250" s="308" t="s">
        <v>2961</v>
      </c>
      <c r="L2250" s="308" t="s">
        <v>2961</v>
      </c>
      <c r="M2250" s="308" t="s">
        <v>2961</v>
      </c>
      <c r="N2250" s="308" t="s">
        <v>2961</v>
      </c>
      <c r="O2250" s="308" t="s">
        <v>2961</v>
      </c>
      <c r="P2250" s="308" t="s">
        <v>2961</v>
      </c>
      <c r="Q2250" s="308" t="s">
        <v>2961</v>
      </c>
      <c r="R2250" s="308" t="s">
        <v>2961</v>
      </c>
      <c r="S2250" s="308" t="s">
        <v>2961</v>
      </c>
      <c r="T2250" s="308" t="s">
        <v>2961</v>
      </c>
      <c r="U2250" s="308" t="s">
        <v>2961</v>
      </c>
      <c r="V2250" s="308" t="s">
        <v>2961</v>
      </c>
      <c r="W2250" s="308" t="s">
        <v>2961</v>
      </c>
      <c r="X2250" s="308" t="s">
        <v>2961</v>
      </c>
      <c r="Y2250" s="308" t="s">
        <v>2961</v>
      </c>
      <c r="Z2250" s="308" t="s">
        <v>2961</v>
      </c>
      <c r="AA2250" s="308" t="s">
        <v>2961</v>
      </c>
      <c r="AB2250" s="308" t="s">
        <v>2961</v>
      </c>
      <c r="AC2250" s="308" t="s">
        <v>2961</v>
      </c>
      <c r="AD2250" s="308" t="s">
        <v>2961</v>
      </c>
    </row>
    <row r="2251" spans="2:30" hidden="1" outlineLevel="1" x14ac:dyDescent="0.3">
      <c r="C2251" s="308" t="s">
        <v>5120</v>
      </c>
      <c r="D2251" s="308" t="s">
        <v>2961</v>
      </c>
      <c r="E2251" s="308" t="s">
        <v>2961</v>
      </c>
      <c r="F2251" s="308" t="s">
        <v>2961</v>
      </c>
      <c r="G2251" s="308" t="s">
        <v>2961</v>
      </c>
      <c r="H2251" s="308" t="s">
        <v>2961</v>
      </c>
      <c r="I2251" s="308" t="s">
        <v>2961</v>
      </c>
      <c r="J2251" s="308" t="s">
        <v>2961</v>
      </c>
      <c r="K2251" s="308" t="s">
        <v>2961</v>
      </c>
      <c r="L2251" s="308" t="s">
        <v>2961</v>
      </c>
      <c r="M2251" s="308" t="s">
        <v>2961</v>
      </c>
      <c r="N2251" s="308" t="s">
        <v>2961</v>
      </c>
      <c r="O2251" s="308" t="s">
        <v>2961</v>
      </c>
      <c r="P2251" s="308" t="s">
        <v>2961</v>
      </c>
      <c r="Q2251" s="308" t="s">
        <v>2961</v>
      </c>
      <c r="R2251" s="308" t="s">
        <v>2961</v>
      </c>
      <c r="S2251" s="308" t="s">
        <v>2961</v>
      </c>
      <c r="T2251" s="308" t="s">
        <v>2961</v>
      </c>
      <c r="U2251" s="308" t="s">
        <v>2961</v>
      </c>
      <c r="V2251" s="308" t="s">
        <v>2961</v>
      </c>
      <c r="W2251" s="308" t="s">
        <v>2961</v>
      </c>
      <c r="X2251" s="308" t="s">
        <v>2961</v>
      </c>
      <c r="Y2251" s="308" t="s">
        <v>2961</v>
      </c>
      <c r="Z2251" s="308" t="s">
        <v>2961</v>
      </c>
      <c r="AA2251" s="308" t="s">
        <v>2961</v>
      </c>
      <c r="AB2251" s="308" t="s">
        <v>2961</v>
      </c>
      <c r="AC2251" s="308" t="s">
        <v>2961</v>
      </c>
      <c r="AD2251" s="308" t="s">
        <v>2961</v>
      </c>
    </row>
    <row r="2252" spans="2:30" hidden="1" outlineLevel="1" x14ac:dyDescent="0.3">
      <c r="C2252" s="308" t="s">
        <v>5121</v>
      </c>
      <c r="D2252" s="308" t="s">
        <v>2961</v>
      </c>
      <c r="E2252" s="308" t="s">
        <v>2961</v>
      </c>
      <c r="F2252" s="308" t="s">
        <v>2961</v>
      </c>
      <c r="G2252" s="308" t="s">
        <v>2961</v>
      </c>
      <c r="H2252" s="308" t="s">
        <v>2961</v>
      </c>
      <c r="I2252" s="308" t="s">
        <v>2961</v>
      </c>
      <c r="J2252" s="308" t="s">
        <v>2961</v>
      </c>
      <c r="K2252" s="308" t="s">
        <v>2961</v>
      </c>
      <c r="L2252" s="308" t="s">
        <v>2961</v>
      </c>
      <c r="M2252" s="308" t="s">
        <v>2961</v>
      </c>
      <c r="N2252" s="308" t="s">
        <v>2961</v>
      </c>
      <c r="O2252" s="308" t="s">
        <v>2961</v>
      </c>
      <c r="P2252" s="308" t="s">
        <v>2961</v>
      </c>
      <c r="Q2252" s="308" t="s">
        <v>2961</v>
      </c>
      <c r="R2252" s="308" t="s">
        <v>2961</v>
      </c>
      <c r="S2252" s="308" t="s">
        <v>2961</v>
      </c>
      <c r="T2252" s="308" t="s">
        <v>2961</v>
      </c>
      <c r="U2252" s="308" t="s">
        <v>2961</v>
      </c>
      <c r="V2252" s="308" t="s">
        <v>2961</v>
      </c>
      <c r="W2252" s="308" t="s">
        <v>2961</v>
      </c>
      <c r="X2252" s="308" t="s">
        <v>2961</v>
      </c>
      <c r="Y2252" s="308" t="s">
        <v>2961</v>
      </c>
      <c r="Z2252" s="308" t="s">
        <v>2961</v>
      </c>
      <c r="AA2252" s="308" t="s">
        <v>2961</v>
      </c>
      <c r="AB2252" s="308" t="s">
        <v>2961</v>
      </c>
      <c r="AC2252" s="308" t="s">
        <v>2961</v>
      </c>
      <c r="AD2252" s="308" t="s">
        <v>2961</v>
      </c>
    </row>
    <row r="2253" spans="2:30" hidden="1" outlineLevel="1" x14ac:dyDescent="0.3">
      <c r="C2253" s="308" t="s">
        <v>5122</v>
      </c>
      <c r="D2253" s="308" t="s">
        <v>2961</v>
      </c>
      <c r="E2253" s="308" t="s">
        <v>2961</v>
      </c>
      <c r="F2253" s="308" t="s">
        <v>2961</v>
      </c>
      <c r="G2253" s="308" t="s">
        <v>2961</v>
      </c>
      <c r="H2253" s="308" t="s">
        <v>2961</v>
      </c>
      <c r="I2253" s="308" t="s">
        <v>2961</v>
      </c>
      <c r="J2253" s="308" t="s">
        <v>2961</v>
      </c>
      <c r="K2253" s="308" t="s">
        <v>2961</v>
      </c>
      <c r="L2253" s="308" t="s">
        <v>2961</v>
      </c>
      <c r="M2253" s="308" t="s">
        <v>2961</v>
      </c>
      <c r="N2253" s="308" t="s">
        <v>2961</v>
      </c>
      <c r="O2253" s="308" t="s">
        <v>2961</v>
      </c>
      <c r="P2253" s="308" t="s">
        <v>2961</v>
      </c>
      <c r="Q2253" s="308" t="s">
        <v>2961</v>
      </c>
      <c r="R2253" s="308" t="s">
        <v>2961</v>
      </c>
      <c r="S2253" s="308" t="s">
        <v>2961</v>
      </c>
      <c r="T2253" s="308" t="s">
        <v>2961</v>
      </c>
      <c r="U2253" s="308" t="s">
        <v>2961</v>
      </c>
      <c r="V2253" s="308" t="s">
        <v>2961</v>
      </c>
      <c r="W2253" s="308" t="s">
        <v>2961</v>
      </c>
      <c r="X2253" s="308" t="s">
        <v>2961</v>
      </c>
      <c r="Y2253" s="308" t="s">
        <v>2961</v>
      </c>
      <c r="Z2253" s="308" t="s">
        <v>2961</v>
      </c>
      <c r="AA2253" s="308" t="s">
        <v>2961</v>
      </c>
      <c r="AB2253" s="308" t="s">
        <v>2961</v>
      </c>
      <c r="AC2253" s="308" t="s">
        <v>2961</v>
      </c>
      <c r="AD2253" s="308" t="s">
        <v>2961</v>
      </c>
    </row>
    <row r="2254" spans="2:30" hidden="1" outlineLevel="1" x14ac:dyDescent="0.3">
      <c r="C2254" s="308" t="s">
        <v>5123</v>
      </c>
      <c r="D2254" s="308" t="s">
        <v>2961</v>
      </c>
      <c r="E2254" s="308" t="s">
        <v>2961</v>
      </c>
      <c r="F2254" s="308" t="s">
        <v>2961</v>
      </c>
      <c r="G2254" s="308" t="s">
        <v>2961</v>
      </c>
      <c r="H2254" s="308" t="s">
        <v>2961</v>
      </c>
      <c r="I2254" s="308" t="s">
        <v>2961</v>
      </c>
      <c r="J2254" s="308" t="s">
        <v>2961</v>
      </c>
      <c r="K2254" s="308" t="s">
        <v>2961</v>
      </c>
      <c r="L2254" s="308" t="s">
        <v>2961</v>
      </c>
      <c r="M2254" s="308" t="s">
        <v>2961</v>
      </c>
      <c r="N2254" s="308" t="s">
        <v>2961</v>
      </c>
      <c r="O2254" s="308" t="s">
        <v>2961</v>
      </c>
      <c r="P2254" s="308" t="s">
        <v>2961</v>
      </c>
      <c r="Q2254" s="308" t="s">
        <v>2961</v>
      </c>
      <c r="R2254" s="308" t="s">
        <v>2961</v>
      </c>
      <c r="S2254" s="308" t="s">
        <v>2961</v>
      </c>
      <c r="T2254" s="308" t="s">
        <v>2961</v>
      </c>
      <c r="U2254" s="308" t="s">
        <v>2961</v>
      </c>
      <c r="V2254" s="308" t="s">
        <v>2961</v>
      </c>
      <c r="W2254" s="308" t="s">
        <v>2961</v>
      </c>
      <c r="X2254" s="308" t="s">
        <v>2961</v>
      </c>
      <c r="Y2254" s="308" t="s">
        <v>2961</v>
      </c>
      <c r="Z2254" s="308" t="s">
        <v>2961</v>
      </c>
      <c r="AA2254" s="308" t="s">
        <v>2961</v>
      </c>
      <c r="AB2254" s="308" t="s">
        <v>2961</v>
      </c>
      <c r="AC2254" s="308" t="s">
        <v>2961</v>
      </c>
      <c r="AD2254" s="308" t="s">
        <v>2961</v>
      </c>
    </row>
    <row r="2255" spans="2:30" hidden="1" outlineLevel="1" x14ac:dyDescent="0.3">
      <c r="C2255" s="308" t="s">
        <v>5124</v>
      </c>
      <c r="D2255" s="308" t="s">
        <v>2961</v>
      </c>
      <c r="E2255" s="308" t="s">
        <v>2961</v>
      </c>
      <c r="F2255" s="308" t="s">
        <v>2961</v>
      </c>
      <c r="G2255" s="308" t="s">
        <v>2961</v>
      </c>
      <c r="H2255" s="308" t="s">
        <v>2961</v>
      </c>
      <c r="I2255" s="308" t="s">
        <v>2961</v>
      </c>
      <c r="J2255" s="308" t="s">
        <v>2961</v>
      </c>
      <c r="K2255" s="308" t="s">
        <v>2961</v>
      </c>
      <c r="L2255" s="308" t="s">
        <v>2961</v>
      </c>
      <c r="M2255" s="308" t="s">
        <v>2961</v>
      </c>
      <c r="N2255" s="308" t="s">
        <v>2961</v>
      </c>
      <c r="O2255" s="308" t="s">
        <v>2961</v>
      </c>
      <c r="P2255" s="308" t="s">
        <v>2961</v>
      </c>
      <c r="Q2255" s="308" t="s">
        <v>2961</v>
      </c>
      <c r="R2255" s="308" t="s">
        <v>2961</v>
      </c>
      <c r="S2255" s="308" t="s">
        <v>2961</v>
      </c>
      <c r="T2255" s="308" t="s">
        <v>2961</v>
      </c>
      <c r="U2255" s="308" t="s">
        <v>2961</v>
      </c>
      <c r="V2255" s="308" t="s">
        <v>2961</v>
      </c>
      <c r="W2255" s="308" t="s">
        <v>2961</v>
      </c>
      <c r="X2255" s="308" t="s">
        <v>2961</v>
      </c>
      <c r="Y2255" s="308" t="s">
        <v>2961</v>
      </c>
      <c r="Z2255" s="308" t="s">
        <v>2961</v>
      </c>
      <c r="AA2255" s="308" t="s">
        <v>2961</v>
      </c>
      <c r="AB2255" s="308" t="s">
        <v>2961</v>
      </c>
      <c r="AC2255" s="308" t="s">
        <v>2961</v>
      </c>
      <c r="AD2255" s="308" t="s">
        <v>2961</v>
      </c>
    </row>
    <row r="2256" spans="2:30" hidden="1" outlineLevel="1" x14ac:dyDescent="0.3">
      <c r="C2256" s="308" t="s">
        <v>5125</v>
      </c>
      <c r="D2256" s="308" t="s">
        <v>2961</v>
      </c>
      <c r="E2256" s="308" t="s">
        <v>2961</v>
      </c>
      <c r="F2256" s="308" t="s">
        <v>2961</v>
      </c>
      <c r="G2256" s="308" t="s">
        <v>2961</v>
      </c>
      <c r="H2256" s="308" t="s">
        <v>2961</v>
      </c>
      <c r="I2256" s="308" t="s">
        <v>2961</v>
      </c>
      <c r="J2256" s="308" t="s">
        <v>2961</v>
      </c>
      <c r="K2256" s="308" t="s">
        <v>2961</v>
      </c>
      <c r="L2256" s="308" t="s">
        <v>2961</v>
      </c>
      <c r="M2256" s="308" t="s">
        <v>2961</v>
      </c>
      <c r="N2256" s="308" t="s">
        <v>2961</v>
      </c>
      <c r="O2256" s="308" t="s">
        <v>2961</v>
      </c>
      <c r="P2256" s="308" t="s">
        <v>2961</v>
      </c>
      <c r="Q2256" s="308" t="s">
        <v>2961</v>
      </c>
      <c r="R2256" s="308" t="s">
        <v>2961</v>
      </c>
      <c r="S2256" s="308" t="s">
        <v>2961</v>
      </c>
      <c r="T2256" s="308" t="s">
        <v>2961</v>
      </c>
      <c r="U2256" s="308" t="s">
        <v>2961</v>
      </c>
      <c r="V2256" s="308" t="s">
        <v>2961</v>
      </c>
      <c r="W2256" s="308" t="s">
        <v>2961</v>
      </c>
      <c r="X2256" s="308" t="s">
        <v>2961</v>
      </c>
      <c r="Y2256" s="308" t="s">
        <v>2961</v>
      </c>
      <c r="Z2256" s="308" t="s">
        <v>2961</v>
      </c>
      <c r="AA2256" s="308" t="s">
        <v>2961</v>
      </c>
      <c r="AB2256" s="308" t="s">
        <v>2961</v>
      </c>
      <c r="AC2256" s="308" t="s">
        <v>2961</v>
      </c>
      <c r="AD2256" s="308" t="s">
        <v>2961</v>
      </c>
    </row>
    <row r="2257" spans="2:30" hidden="1" outlineLevel="1" x14ac:dyDescent="0.3">
      <c r="C2257" s="308" t="s">
        <v>5126</v>
      </c>
      <c r="D2257" s="308" t="s">
        <v>2961</v>
      </c>
      <c r="E2257" s="308" t="s">
        <v>2961</v>
      </c>
      <c r="F2257" s="308" t="s">
        <v>2961</v>
      </c>
      <c r="G2257" s="308" t="s">
        <v>2961</v>
      </c>
      <c r="H2257" s="308" t="s">
        <v>2961</v>
      </c>
      <c r="I2257" s="308" t="s">
        <v>2961</v>
      </c>
      <c r="J2257" s="308" t="s">
        <v>2961</v>
      </c>
      <c r="K2257" s="308" t="s">
        <v>2961</v>
      </c>
      <c r="L2257" s="308" t="s">
        <v>2961</v>
      </c>
      <c r="M2257" s="308" t="s">
        <v>2961</v>
      </c>
      <c r="N2257" s="308" t="s">
        <v>2961</v>
      </c>
      <c r="O2257" s="308" t="s">
        <v>2961</v>
      </c>
      <c r="P2257" s="308" t="s">
        <v>2961</v>
      </c>
      <c r="Q2257" s="308" t="s">
        <v>2961</v>
      </c>
      <c r="R2257" s="308" t="s">
        <v>2961</v>
      </c>
      <c r="S2257" s="308" t="s">
        <v>2961</v>
      </c>
      <c r="T2257" s="308" t="s">
        <v>2961</v>
      </c>
      <c r="U2257" s="308" t="s">
        <v>2961</v>
      </c>
      <c r="V2257" s="308" t="s">
        <v>2961</v>
      </c>
      <c r="W2257" s="308" t="s">
        <v>2961</v>
      </c>
      <c r="X2257" s="308" t="s">
        <v>2961</v>
      </c>
      <c r="Y2257" s="308" t="s">
        <v>2961</v>
      </c>
      <c r="Z2257" s="308" t="s">
        <v>2961</v>
      </c>
      <c r="AA2257" s="308" t="s">
        <v>2961</v>
      </c>
      <c r="AB2257" s="308" t="s">
        <v>2961</v>
      </c>
      <c r="AC2257" s="308" t="s">
        <v>2961</v>
      </c>
      <c r="AD2257" s="308" t="s">
        <v>2961</v>
      </c>
    </row>
    <row r="2258" spans="2:30" hidden="1" outlineLevel="1" x14ac:dyDescent="0.3">
      <c r="C2258" s="308" t="s">
        <v>5127</v>
      </c>
      <c r="D2258" s="308" t="s">
        <v>2961</v>
      </c>
      <c r="E2258" s="308" t="s">
        <v>2961</v>
      </c>
      <c r="F2258" s="308" t="s">
        <v>2961</v>
      </c>
      <c r="G2258" s="308" t="s">
        <v>2961</v>
      </c>
      <c r="H2258" s="308" t="s">
        <v>2961</v>
      </c>
      <c r="I2258" s="308" t="s">
        <v>2961</v>
      </c>
      <c r="J2258" s="308" t="s">
        <v>2961</v>
      </c>
      <c r="K2258" s="308" t="s">
        <v>2961</v>
      </c>
      <c r="L2258" s="308" t="s">
        <v>2961</v>
      </c>
      <c r="M2258" s="308" t="s">
        <v>2961</v>
      </c>
      <c r="N2258" s="308" t="s">
        <v>2961</v>
      </c>
      <c r="O2258" s="308" t="s">
        <v>2961</v>
      </c>
      <c r="P2258" s="308" t="s">
        <v>2961</v>
      </c>
      <c r="Q2258" s="308" t="s">
        <v>2961</v>
      </c>
      <c r="R2258" s="308" t="s">
        <v>2961</v>
      </c>
      <c r="S2258" s="308" t="s">
        <v>2961</v>
      </c>
      <c r="T2258" s="308" t="s">
        <v>2961</v>
      </c>
      <c r="U2258" s="308" t="s">
        <v>2961</v>
      </c>
      <c r="V2258" s="308" t="s">
        <v>2961</v>
      </c>
      <c r="W2258" s="308" t="s">
        <v>2961</v>
      </c>
      <c r="X2258" s="308" t="s">
        <v>2961</v>
      </c>
      <c r="Y2258" s="308" t="s">
        <v>2961</v>
      </c>
      <c r="Z2258" s="308" t="s">
        <v>2961</v>
      </c>
      <c r="AA2258" s="308" t="s">
        <v>2961</v>
      </c>
      <c r="AB2258" s="308" t="s">
        <v>2961</v>
      </c>
      <c r="AC2258" s="308" t="s">
        <v>2961</v>
      </c>
      <c r="AD2258" s="308" t="s">
        <v>2961</v>
      </c>
    </row>
    <row r="2259" spans="2:30" hidden="1" outlineLevel="1" x14ac:dyDescent="0.3">
      <c r="C2259" s="308" t="s">
        <v>5128</v>
      </c>
      <c r="D2259" s="308" t="s">
        <v>2961</v>
      </c>
      <c r="E2259" s="308" t="s">
        <v>2961</v>
      </c>
      <c r="F2259" s="308" t="s">
        <v>2961</v>
      </c>
      <c r="G2259" s="308" t="s">
        <v>2961</v>
      </c>
      <c r="H2259" s="308" t="s">
        <v>2961</v>
      </c>
      <c r="I2259" s="308" t="s">
        <v>2961</v>
      </c>
      <c r="J2259" s="308" t="s">
        <v>2961</v>
      </c>
      <c r="K2259" s="308" t="s">
        <v>2961</v>
      </c>
      <c r="L2259" s="308" t="s">
        <v>2961</v>
      </c>
      <c r="M2259" s="308" t="s">
        <v>2961</v>
      </c>
      <c r="N2259" s="308" t="s">
        <v>2961</v>
      </c>
      <c r="O2259" s="308" t="s">
        <v>2961</v>
      </c>
      <c r="P2259" s="308" t="s">
        <v>2961</v>
      </c>
      <c r="Q2259" s="308" t="s">
        <v>2961</v>
      </c>
      <c r="R2259" s="308" t="s">
        <v>2961</v>
      </c>
      <c r="S2259" s="308" t="s">
        <v>2961</v>
      </c>
      <c r="T2259" s="308" t="s">
        <v>2961</v>
      </c>
      <c r="U2259" s="308" t="s">
        <v>2961</v>
      </c>
      <c r="V2259" s="308" t="s">
        <v>2961</v>
      </c>
      <c r="W2259" s="308" t="s">
        <v>2961</v>
      </c>
      <c r="X2259" s="308" t="s">
        <v>2961</v>
      </c>
      <c r="Y2259" s="308" t="s">
        <v>2961</v>
      </c>
      <c r="Z2259" s="308" t="s">
        <v>2961</v>
      </c>
      <c r="AA2259" s="308" t="s">
        <v>2961</v>
      </c>
      <c r="AB2259" s="308" t="s">
        <v>2961</v>
      </c>
      <c r="AC2259" s="308" t="s">
        <v>2961</v>
      </c>
      <c r="AD2259" s="308" t="s">
        <v>2961</v>
      </c>
    </row>
    <row r="2260" spans="2:30" hidden="1" outlineLevel="1" x14ac:dyDescent="0.3">
      <c r="C2260" s="308" t="s">
        <v>5129</v>
      </c>
      <c r="D2260" s="308" t="s">
        <v>2961</v>
      </c>
      <c r="E2260" s="308" t="s">
        <v>2961</v>
      </c>
      <c r="F2260" s="308" t="s">
        <v>2961</v>
      </c>
      <c r="G2260" s="308" t="s">
        <v>2961</v>
      </c>
      <c r="H2260" s="308" t="s">
        <v>2961</v>
      </c>
      <c r="I2260" s="308" t="s">
        <v>2961</v>
      </c>
      <c r="J2260" s="308" t="s">
        <v>2961</v>
      </c>
      <c r="K2260" s="308" t="s">
        <v>2961</v>
      </c>
      <c r="L2260" s="308" t="s">
        <v>2961</v>
      </c>
      <c r="M2260" s="308" t="s">
        <v>2961</v>
      </c>
      <c r="N2260" s="308" t="s">
        <v>2961</v>
      </c>
      <c r="O2260" s="308" t="s">
        <v>2961</v>
      </c>
      <c r="P2260" s="308" t="s">
        <v>2961</v>
      </c>
      <c r="Q2260" s="308" t="s">
        <v>2961</v>
      </c>
      <c r="R2260" s="308" t="s">
        <v>2961</v>
      </c>
      <c r="S2260" s="308" t="s">
        <v>2961</v>
      </c>
      <c r="T2260" s="308" t="s">
        <v>2961</v>
      </c>
      <c r="U2260" s="308" t="s">
        <v>2961</v>
      </c>
      <c r="V2260" s="308" t="s">
        <v>2961</v>
      </c>
      <c r="W2260" s="308" t="s">
        <v>2961</v>
      </c>
      <c r="X2260" s="308" t="s">
        <v>2961</v>
      </c>
      <c r="Y2260" s="308" t="s">
        <v>2961</v>
      </c>
      <c r="Z2260" s="308" t="s">
        <v>2961</v>
      </c>
      <c r="AA2260" s="308" t="s">
        <v>2961</v>
      </c>
      <c r="AB2260" s="308" t="s">
        <v>2961</v>
      </c>
      <c r="AC2260" s="308" t="s">
        <v>2961</v>
      </c>
      <c r="AD2260" s="308" t="s">
        <v>2961</v>
      </c>
    </row>
    <row r="2261" spans="2:30" hidden="1" outlineLevel="1" x14ac:dyDescent="0.3">
      <c r="C2261" s="308" t="s">
        <v>5130</v>
      </c>
      <c r="D2261" s="308" t="s">
        <v>2961</v>
      </c>
      <c r="E2261" s="308" t="s">
        <v>2961</v>
      </c>
      <c r="F2261" s="308" t="s">
        <v>2961</v>
      </c>
      <c r="G2261" s="308" t="s">
        <v>2961</v>
      </c>
      <c r="H2261" s="308" t="s">
        <v>2961</v>
      </c>
      <c r="I2261" s="308" t="s">
        <v>2961</v>
      </c>
      <c r="J2261" s="308" t="s">
        <v>2961</v>
      </c>
      <c r="K2261" s="308" t="s">
        <v>2961</v>
      </c>
      <c r="L2261" s="308" t="s">
        <v>2961</v>
      </c>
      <c r="M2261" s="308" t="s">
        <v>2961</v>
      </c>
      <c r="N2261" s="308" t="s">
        <v>2961</v>
      </c>
      <c r="O2261" s="308" t="s">
        <v>2961</v>
      </c>
      <c r="P2261" s="308" t="s">
        <v>2961</v>
      </c>
      <c r="Q2261" s="308" t="s">
        <v>2961</v>
      </c>
      <c r="R2261" s="308" t="s">
        <v>2961</v>
      </c>
      <c r="S2261" s="308" t="s">
        <v>2961</v>
      </c>
      <c r="T2261" s="308" t="s">
        <v>2961</v>
      </c>
      <c r="U2261" s="308" t="s">
        <v>2961</v>
      </c>
      <c r="V2261" s="308" t="s">
        <v>2961</v>
      </c>
      <c r="W2261" s="308" t="s">
        <v>2961</v>
      </c>
      <c r="X2261" s="308" t="s">
        <v>2961</v>
      </c>
      <c r="Y2261" s="308" t="s">
        <v>2961</v>
      </c>
      <c r="Z2261" s="308" t="s">
        <v>2961</v>
      </c>
      <c r="AA2261" s="308" t="s">
        <v>2961</v>
      </c>
      <c r="AB2261" s="308" t="s">
        <v>2961</v>
      </c>
      <c r="AC2261" s="308" t="s">
        <v>2961</v>
      </c>
      <c r="AD2261" s="308" t="s">
        <v>2961</v>
      </c>
    </row>
    <row r="2262" spans="2:30" hidden="1" outlineLevel="1" x14ac:dyDescent="0.3">
      <c r="C2262" s="308" t="s">
        <v>5131</v>
      </c>
      <c r="D2262" s="308" t="s">
        <v>2961</v>
      </c>
      <c r="E2262" s="308" t="s">
        <v>2961</v>
      </c>
      <c r="F2262" s="308" t="s">
        <v>2961</v>
      </c>
      <c r="G2262" s="308" t="s">
        <v>2961</v>
      </c>
      <c r="H2262" s="308" t="s">
        <v>2961</v>
      </c>
      <c r="I2262" s="308" t="s">
        <v>2961</v>
      </c>
      <c r="J2262" s="308" t="s">
        <v>2961</v>
      </c>
      <c r="K2262" s="308" t="s">
        <v>2961</v>
      </c>
      <c r="L2262" s="308" t="s">
        <v>2961</v>
      </c>
      <c r="M2262" s="308" t="s">
        <v>2961</v>
      </c>
      <c r="N2262" s="308" t="s">
        <v>2961</v>
      </c>
      <c r="O2262" s="308" t="s">
        <v>2961</v>
      </c>
      <c r="P2262" s="308" t="s">
        <v>2961</v>
      </c>
      <c r="Q2262" s="308" t="s">
        <v>2961</v>
      </c>
      <c r="R2262" s="308" t="s">
        <v>2961</v>
      </c>
      <c r="S2262" s="308" t="s">
        <v>2961</v>
      </c>
      <c r="T2262" s="308" t="s">
        <v>2961</v>
      </c>
      <c r="U2262" s="308" t="s">
        <v>2961</v>
      </c>
      <c r="V2262" s="308" t="s">
        <v>2961</v>
      </c>
      <c r="W2262" s="308" t="s">
        <v>2961</v>
      </c>
      <c r="X2262" s="308" t="s">
        <v>2961</v>
      </c>
      <c r="Y2262" s="308" t="s">
        <v>2961</v>
      </c>
      <c r="Z2262" s="308" t="s">
        <v>2961</v>
      </c>
      <c r="AA2262" s="308" t="s">
        <v>2961</v>
      </c>
      <c r="AB2262" s="308" t="s">
        <v>2961</v>
      </c>
      <c r="AC2262" s="308" t="s">
        <v>2961</v>
      </c>
      <c r="AD2262" s="308" t="s">
        <v>2961</v>
      </c>
    </row>
    <row r="2263" spans="2:30" hidden="1" outlineLevel="1" x14ac:dyDescent="0.3">
      <c r="C2263" s="308" t="s">
        <v>5132</v>
      </c>
      <c r="D2263" s="308" t="s">
        <v>2961</v>
      </c>
      <c r="E2263" s="308" t="s">
        <v>2961</v>
      </c>
      <c r="F2263" s="308" t="s">
        <v>2961</v>
      </c>
      <c r="G2263" s="308" t="s">
        <v>2961</v>
      </c>
      <c r="H2263" s="308" t="s">
        <v>2961</v>
      </c>
      <c r="I2263" s="308" t="s">
        <v>2961</v>
      </c>
      <c r="J2263" s="308" t="s">
        <v>2961</v>
      </c>
      <c r="K2263" s="308" t="s">
        <v>2961</v>
      </c>
      <c r="L2263" s="308" t="s">
        <v>2961</v>
      </c>
      <c r="M2263" s="308" t="s">
        <v>2961</v>
      </c>
      <c r="N2263" s="308" t="s">
        <v>2961</v>
      </c>
      <c r="O2263" s="308" t="s">
        <v>2961</v>
      </c>
      <c r="P2263" s="308" t="s">
        <v>2961</v>
      </c>
      <c r="Q2263" s="308" t="s">
        <v>2961</v>
      </c>
      <c r="R2263" s="308" t="s">
        <v>2961</v>
      </c>
      <c r="S2263" s="308" t="s">
        <v>2961</v>
      </c>
      <c r="T2263" s="308" t="s">
        <v>2961</v>
      </c>
      <c r="U2263" s="308" t="s">
        <v>2961</v>
      </c>
      <c r="V2263" s="308" t="s">
        <v>2961</v>
      </c>
      <c r="W2263" s="308" t="s">
        <v>2961</v>
      </c>
      <c r="X2263" s="308" t="s">
        <v>2961</v>
      </c>
      <c r="Y2263" s="308" t="s">
        <v>2961</v>
      </c>
      <c r="Z2263" s="308" t="s">
        <v>2961</v>
      </c>
      <c r="AA2263" s="308" t="s">
        <v>2961</v>
      </c>
      <c r="AB2263" s="308" t="s">
        <v>2961</v>
      </c>
      <c r="AC2263" s="308" t="s">
        <v>2961</v>
      </c>
      <c r="AD2263" s="308" t="s">
        <v>2961</v>
      </c>
    </row>
    <row r="2264" spans="2:30" hidden="1" outlineLevel="1" x14ac:dyDescent="0.3">
      <c r="C2264" s="308" t="s">
        <v>5133</v>
      </c>
      <c r="D2264" s="308" t="s">
        <v>2961</v>
      </c>
      <c r="E2264" s="308" t="s">
        <v>2961</v>
      </c>
      <c r="F2264" s="308" t="s">
        <v>2961</v>
      </c>
      <c r="G2264" s="308" t="s">
        <v>2961</v>
      </c>
      <c r="H2264" s="308" t="s">
        <v>2961</v>
      </c>
      <c r="I2264" s="308" t="s">
        <v>2961</v>
      </c>
      <c r="J2264" s="308" t="s">
        <v>2961</v>
      </c>
      <c r="K2264" s="308" t="s">
        <v>2961</v>
      </c>
      <c r="L2264" s="308" t="s">
        <v>2961</v>
      </c>
      <c r="M2264" s="308" t="s">
        <v>2961</v>
      </c>
      <c r="N2264" s="308" t="s">
        <v>2961</v>
      </c>
      <c r="O2264" s="308" t="s">
        <v>2961</v>
      </c>
      <c r="P2264" s="308" t="s">
        <v>2961</v>
      </c>
      <c r="Q2264" s="308" t="s">
        <v>2961</v>
      </c>
      <c r="R2264" s="308" t="s">
        <v>2961</v>
      </c>
      <c r="S2264" s="308" t="s">
        <v>2961</v>
      </c>
      <c r="T2264" s="308" t="s">
        <v>2961</v>
      </c>
      <c r="U2264" s="308" t="s">
        <v>2961</v>
      </c>
      <c r="V2264" s="308" t="s">
        <v>2961</v>
      </c>
      <c r="W2264" s="308" t="s">
        <v>2961</v>
      </c>
      <c r="X2264" s="308" t="s">
        <v>2961</v>
      </c>
      <c r="Y2264" s="308" t="s">
        <v>2961</v>
      </c>
      <c r="Z2264" s="308" t="s">
        <v>2961</v>
      </c>
      <c r="AA2264" s="308" t="s">
        <v>2961</v>
      </c>
      <c r="AB2264" s="308" t="s">
        <v>2961</v>
      </c>
      <c r="AC2264" s="308" t="s">
        <v>2961</v>
      </c>
      <c r="AD2264" s="308" t="s">
        <v>2961</v>
      </c>
    </row>
    <row r="2265" spans="2:30" collapsed="1" x14ac:dyDescent="0.3"/>
    <row r="2266" spans="2:30" x14ac:dyDescent="0.3">
      <c r="B2266" s="645" t="s">
        <v>3053</v>
      </c>
      <c r="C2266" s="308"/>
      <c r="D2266" s="308" t="s">
        <v>240</v>
      </c>
      <c r="E2266" s="308" t="s">
        <v>241</v>
      </c>
      <c r="F2266" s="308" t="s">
        <v>242</v>
      </c>
      <c r="G2266" s="308" t="s">
        <v>243</v>
      </c>
      <c r="H2266" s="308" t="s">
        <v>244</v>
      </c>
      <c r="I2266" s="308" t="s">
        <v>245</v>
      </c>
      <c r="J2266" s="308" t="s">
        <v>246</v>
      </c>
      <c r="K2266" s="308" t="s">
        <v>247</v>
      </c>
      <c r="L2266" s="308" t="s">
        <v>248</v>
      </c>
      <c r="M2266" s="308" t="s">
        <v>249</v>
      </c>
      <c r="N2266" s="308" t="s">
        <v>250</v>
      </c>
      <c r="O2266" s="308" t="s">
        <v>251</v>
      </c>
      <c r="P2266" s="308" t="s">
        <v>252</v>
      </c>
      <c r="Q2266" s="308" t="s">
        <v>253</v>
      </c>
      <c r="R2266" s="308" t="s">
        <v>254</v>
      </c>
      <c r="S2266" s="308" t="s">
        <v>255</v>
      </c>
      <c r="T2266" s="308" t="s">
        <v>256</v>
      </c>
      <c r="U2266" s="308" t="s">
        <v>257</v>
      </c>
      <c r="V2266" s="308" t="s">
        <v>258</v>
      </c>
      <c r="W2266" s="308" t="s">
        <v>259</v>
      </c>
      <c r="X2266" s="308" t="s">
        <v>260</v>
      </c>
      <c r="Y2266" s="308" t="s">
        <v>261</v>
      </c>
      <c r="Z2266" s="308" t="s">
        <v>262</v>
      </c>
      <c r="AA2266" s="308" t="s">
        <v>263</v>
      </c>
      <c r="AB2266" s="308" t="s">
        <v>264</v>
      </c>
      <c r="AC2266" s="308" t="s">
        <v>265</v>
      </c>
      <c r="AD2266" s="308" t="s">
        <v>266</v>
      </c>
    </row>
    <row r="2267" spans="2:30" hidden="1" outlineLevel="1" x14ac:dyDescent="0.3">
      <c r="C2267" s="308" t="s">
        <v>5134</v>
      </c>
      <c r="D2267" s="308" t="s">
        <v>2961</v>
      </c>
      <c r="E2267" s="308" t="s">
        <v>2961</v>
      </c>
      <c r="F2267" s="308" t="s">
        <v>2961</v>
      </c>
      <c r="G2267" s="308" t="s">
        <v>2961</v>
      </c>
      <c r="H2267" s="308" t="s">
        <v>2961</v>
      </c>
      <c r="I2267" s="308" t="s">
        <v>2961</v>
      </c>
      <c r="J2267" s="308" t="s">
        <v>2961</v>
      </c>
      <c r="K2267" s="308" t="s">
        <v>2961</v>
      </c>
      <c r="L2267" s="308" t="s">
        <v>2961</v>
      </c>
      <c r="M2267" s="308" t="s">
        <v>2961</v>
      </c>
      <c r="N2267" s="308" t="s">
        <v>2961</v>
      </c>
      <c r="O2267" s="308" t="s">
        <v>2961</v>
      </c>
      <c r="P2267" s="308" t="s">
        <v>2961</v>
      </c>
      <c r="Q2267" s="308" t="s">
        <v>2961</v>
      </c>
      <c r="R2267" s="308" t="s">
        <v>2961</v>
      </c>
      <c r="S2267" s="308" t="s">
        <v>2961</v>
      </c>
      <c r="T2267" s="308" t="s">
        <v>2961</v>
      </c>
      <c r="U2267" s="308" t="s">
        <v>2961</v>
      </c>
      <c r="V2267" s="308" t="s">
        <v>2961</v>
      </c>
      <c r="W2267" s="308" t="s">
        <v>2961</v>
      </c>
      <c r="X2267" s="308" t="s">
        <v>2961</v>
      </c>
      <c r="Y2267" s="308" t="s">
        <v>2961</v>
      </c>
      <c r="Z2267" s="308" t="s">
        <v>2961</v>
      </c>
      <c r="AA2267" s="308" t="s">
        <v>2961</v>
      </c>
      <c r="AB2267" s="308" t="s">
        <v>2961</v>
      </c>
      <c r="AC2267" s="308" t="s">
        <v>2961</v>
      </c>
      <c r="AD2267" s="308" t="s">
        <v>2961</v>
      </c>
    </row>
    <row r="2268" spans="2:30" hidden="1" outlineLevel="1" x14ac:dyDescent="0.3">
      <c r="C2268" s="308" t="s">
        <v>5135</v>
      </c>
      <c r="D2268" s="308" t="s">
        <v>2961</v>
      </c>
      <c r="E2268" s="308" t="s">
        <v>2961</v>
      </c>
      <c r="F2268" s="308" t="s">
        <v>2961</v>
      </c>
      <c r="G2268" s="308" t="s">
        <v>2961</v>
      </c>
      <c r="H2268" s="308" t="s">
        <v>2961</v>
      </c>
      <c r="I2268" s="308" t="s">
        <v>2961</v>
      </c>
      <c r="J2268" s="308" t="s">
        <v>2961</v>
      </c>
      <c r="K2268" s="308" t="s">
        <v>2961</v>
      </c>
      <c r="L2268" s="308" t="s">
        <v>2961</v>
      </c>
      <c r="M2268" s="308" t="s">
        <v>2961</v>
      </c>
      <c r="N2268" s="308" t="s">
        <v>2961</v>
      </c>
      <c r="O2268" s="308" t="s">
        <v>2961</v>
      </c>
      <c r="P2268" s="308" t="s">
        <v>2961</v>
      </c>
      <c r="Q2268" s="308" t="s">
        <v>2961</v>
      </c>
      <c r="R2268" s="308" t="s">
        <v>2961</v>
      </c>
      <c r="S2268" s="308" t="s">
        <v>2961</v>
      </c>
      <c r="T2268" s="308" t="s">
        <v>2961</v>
      </c>
      <c r="U2268" s="308" t="s">
        <v>2961</v>
      </c>
      <c r="V2268" s="308" t="s">
        <v>2961</v>
      </c>
      <c r="W2268" s="308" t="s">
        <v>2961</v>
      </c>
      <c r="X2268" s="308" t="s">
        <v>2961</v>
      </c>
      <c r="Y2268" s="308" t="s">
        <v>2961</v>
      </c>
      <c r="Z2268" s="308" t="s">
        <v>2961</v>
      </c>
      <c r="AA2268" s="308" t="s">
        <v>2961</v>
      </c>
      <c r="AB2268" s="308" t="s">
        <v>2961</v>
      </c>
      <c r="AC2268" s="308" t="s">
        <v>2961</v>
      </c>
      <c r="AD2268" s="308" t="s">
        <v>2961</v>
      </c>
    </row>
    <row r="2269" spans="2:30" hidden="1" outlineLevel="1" x14ac:dyDescent="0.3">
      <c r="C2269" s="308" t="s">
        <v>5136</v>
      </c>
      <c r="D2269" s="308" t="s">
        <v>2961</v>
      </c>
      <c r="E2269" s="308" t="s">
        <v>2961</v>
      </c>
      <c r="F2269" s="308" t="s">
        <v>2961</v>
      </c>
      <c r="G2269" s="308" t="s">
        <v>2961</v>
      </c>
      <c r="H2269" s="308" t="s">
        <v>2961</v>
      </c>
      <c r="I2269" s="308" t="s">
        <v>2961</v>
      </c>
      <c r="J2269" s="308" t="s">
        <v>2961</v>
      </c>
      <c r="K2269" s="308" t="s">
        <v>2961</v>
      </c>
      <c r="L2269" s="308" t="s">
        <v>2961</v>
      </c>
      <c r="M2269" s="308" t="s">
        <v>2961</v>
      </c>
      <c r="N2269" s="308" t="s">
        <v>2961</v>
      </c>
      <c r="O2269" s="308" t="s">
        <v>2961</v>
      </c>
      <c r="P2269" s="308" t="s">
        <v>2961</v>
      </c>
      <c r="Q2269" s="308" t="s">
        <v>2961</v>
      </c>
      <c r="R2269" s="308" t="s">
        <v>2961</v>
      </c>
      <c r="S2269" s="308" t="s">
        <v>2961</v>
      </c>
      <c r="T2269" s="308" t="s">
        <v>2961</v>
      </c>
      <c r="U2269" s="308" t="s">
        <v>2961</v>
      </c>
      <c r="V2269" s="308" t="s">
        <v>2961</v>
      </c>
      <c r="W2269" s="308" t="s">
        <v>2961</v>
      </c>
      <c r="X2269" s="308" t="s">
        <v>2961</v>
      </c>
      <c r="Y2269" s="308" t="s">
        <v>2961</v>
      </c>
      <c r="Z2269" s="308" t="s">
        <v>2961</v>
      </c>
      <c r="AA2269" s="308" t="s">
        <v>2961</v>
      </c>
      <c r="AB2269" s="308" t="s">
        <v>2961</v>
      </c>
      <c r="AC2269" s="308" t="s">
        <v>2961</v>
      </c>
      <c r="AD2269" s="308" t="s">
        <v>2961</v>
      </c>
    </row>
    <row r="2270" spans="2:30" hidden="1" outlineLevel="1" x14ac:dyDescent="0.3">
      <c r="C2270" s="308" t="s">
        <v>5137</v>
      </c>
      <c r="D2270" s="308" t="s">
        <v>2961</v>
      </c>
      <c r="E2270" s="308" t="s">
        <v>2961</v>
      </c>
      <c r="F2270" s="308" t="s">
        <v>2961</v>
      </c>
      <c r="G2270" s="308" t="s">
        <v>2961</v>
      </c>
      <c r="H2270" s="308" t="s">
        <v>2961</v>
      </c>
      <c r="I2270" s="308" t="s">
        <v>2961</v>
      </c>
      <c r="J2270" s="308" t="s">
        <v>2961</v>
      </c>
      <c r="K2270" s="308" t="s">
        <v>2961</v>
      </c>
      <c r="L2270" s="308" t="s">
        <v>2961</v>
      </c>
      <c r="M2270" s="308" t="s">
        <v>2961</v>
      </c>
      <c r="N2270" s="308" t="s">
        <v>2961</v>
      </c>
      <c r="O2270" s="308" t="s">
        <v>2961</v>
      </c>
      <c r="P2270" s="308" t="s">
        <v>2961</v>
      </c>
      <c r="Q2270" s="308" t="s">
        <v>2961</v>
      </c>
      <c r="R2270" s="308" t="s">
        <v>2961</v>
      </c>
      <c r="S2270" s="308" t="s">
        <v>2961</v>
      </c>
      <c r="T2270" s="308" t="s">
        <v>2961</v>
      </c>
      <c r="U2270" s="308" t="s">
        <v>2961</v>
      </c>
      <c r="V2270" s="308" t="s">
        <v>2961</v>
      </c>
      <c r="W2270" s="308" t="s">
        <v>2961</v>
      </c>
      <c r="X2270" s="308" t="s">
        <v>2961</v>
      </c>
      <c r="Y2270" s="308" t="s">
        <v>2961</v>
      </c>
      <c r="Z2270" s="308" t="s">
        <v>2961</v>
      </c>
      <c r="AA2270" s="308" t="s">
        <v>2961</v>
      </c>
      <c r="AB2270" s="308" t="s">
        <v>2961</v>
      </c>
      <c r="AC2270" s="308" t="s">
        <v>2961</v>
      </c>
      <c r="AD2270" s="308" t="s">
        <v>2961</v>
      </c>
    </row>
    <row r="2271" spans="2:30" hidden="1" outlineLevel="1" x14ac:dyDescent="0.3">
      <c r="C2271" s="308" t="s">
        <v>5138</v>
      </c>
      <c r="D2271" s="308" t="s">
        <v>2961</v>
      </c>
      <c r="E2271" s="308" t="s">
        <v>2961</v>
      </c>
      <c r="F2271" s="308" t="s">
        <v>2961</v>
      </c>
      <c r="G2271" s="308" t="s">
        <v>2961</v>
      </c>
      <c r="H2271" s="308" t="s">
        <v>2961</v>
      </c>
      <c r="I2271" s="308" t="s">
        <v>2961</v>
      </c>
      <c r="J2271" s="308" t="s">
        <v>2961</v>
      </c>
      <c r="K2271" s="308" t="s">
        <v>2961</v>
      </c>
      <c r="L2271" s="308" t="s">
        <v>2961</v>
      </c>
      <c r="M2271" s="308" t="s">
        <v>2961</v>
      </c>
      <c r="N2271" s="308" t="s">
        <v>2961</v>
      </c>
      <c r="O2271" s="308" t="s">
        <v>2961</v>
      </c>
      <c r="P2271" s="308" t="s">
        <v>2961</v>
      </c>
      <c r="Q2271" s="308" t="s">
        <v>2961</v>
      </c>
      <c r="R2271" s="308" t="s">
        <v>2961</v>
      </c>
      <c r="S2271" s="308" t="s">
        <v>2961</v>
      </c>
      <c r="T2271" s="308" t="s">
        <v>2961</v>
      </c>
      <c r="U2271" s="308" t="s">
        <v>2961</v>
      </c>
      <c r="V2271" s="308" t="s">
        <v>2961</v>
      </c>
      <c r="W2271" s="308" t="s">
        <v>2961</v>
      </c>
      <c r="X2271" s="308" t="s">
        <v>2961</v>
      </c>
      <c r="Y2271" s="308" t="s">
        <v>2961</v>
      </c>
      <c r="Z2271" s="308" t="s">
        <v>2961</v>
      </c>
      <c r="AA2271" s="308" t="s">
        <v>2961</v>
      </c>
      <c r="AB2271" s="308" t="s">
        <v>2961</v>
      </c>
      <c r="AC2271" s="308" t="s">
        <v>2961</v>
      </c>
      <c r="AD2271" s="308" t="s">
        <v>2961</v>
      </c>
    </row>
    <row r="2272" spans="2:30" hidden="1" outlineLevel="1" x14ac:dyDescent="0.3">
      <c r="C2272" s="308" t="s">
        <v>5139</v>
      </c>
      <c r="D2272" s="308" t="s">
        <v>2961</v>
      </c>
      <c r="E2272" s="308" t="s">
        <v>2961</v>
      </c>
      <c r="F2272" s="308" t="s">
        <v>2961</v>
      </c>
      <c r="G2272" s="308" t="s">
        <v>2961</v>
      </c>
      <c r="H2272" s="308" t="s">
        <v>2961</v>
      </c>
      <c r="I2272" s="308" t="s">
        <v>2961</v>
      </c>
      <c r="J2272" s="308" t="s">
        <v>2961</v>
      </c>
      <c r="K2272" s="308" t="s">
        <v>2961</v>
      </c>
      <c r="L2272" s="308" t="s">
        <v>2961</v>
      </c>
      <c r="M2272" s="308" t="s">
        <v>2961</v>
      </c>
      <c r="N2272" s="308" t="s">
        <v>2961</v>
      </c>
      <c r="O2272" s="308" t="s">
        <v>2961</v>
      </c>
      <c r="P2272" s="308" t="s">
        <v>2961</v>
      </c>
      <c r="Q2272" s="308" t="s">
        <v>2961</v>
      </c>
      <c r="R2272" s="308" t="s">
        <v>2961</v>
      </c>
      <c r="S2272" s="308" t="s">
        <v>2961</v>
      </c>
      <c r="T2272" s="308" t="s">
        <v>2961</v>
      </c>
      <c r="U2272" s="308" t="s">
        <v>2961</v>
      </c>
      <c r="V2272" s="308" t="s">
        <v>2961</v>
      </c>
      <c r="W2272" s="308" t="s">
        <v>2961</v>
      </c>
      <c r="X2272" s="308" t="s">
        <v>2961</v>
      </c>
      <c r="Y2272" s="308" t="s">
        <v>2961</v>
      </c>
      <c r="Z2272" s="308" t="s">
        <v>2961</v>
      </c>
      <c r="AA2272" s="308" t="s">
        <v>2961</v>
      </c>
      <c r="AB2272" s="308" t="s">
        <v>2961</v>
      </c>
      <c r="AC2272" s="308" t="s">
        <v>2961</v>
      </c>
      <c r="AD2272" s="308" t="s">
        <v>2961</v>
      </c>
    </row>
    <row r="2273" spans="3:30" hidden="1" outlineLevel="1" x14ac:dyDescent="0.3">
      <c r="C2273" s="308" t="s">
        <v>5140</v>
      </c>
      <c r="D2273" s="308" t="s">
        <v>2961</v>
      </c>
      <c r="E2273" s="308" t="s">
        <v>2961</v>
      </c>
      <c r="F2273" s="308" t="s">
        <v>2961</v>
      </c>
      <c r="G2273" s="308" t="s">
        <v>2961</v>
      </c>
      <c r="H2273" s="308" t="s">
        <v>2961</v>
      </c>
      <c r="I2273" s="308" t="s">
        <v>2961</v>
      </c>
      <c r="J2273" s="308" t="s">
        <v>2961</v>
      </c>
      <c r="K2273" s="308" t="s">
        <v>2961</v>
      </c>
      <c r="L2273" s="308" t="s">
        <v>2961</v>
      </c>
      <c r="M2273" s="308" t="s">
        <v>2961</v>
      </c>
      <c r="N2273" s="308" t="s">
        <v>2961</v>
      </c>
      <c r="O2273" s="308" t="s">
        <v>2961</v>
      </c>
      <c r="P2273" s="308" t="s">
        <v>2961</v>
      </c>
      <c r="Q2273" s="308" t="s">
        <v>2961</v>
      </c>
      <c r="R2273" s="308" t="s">
        <v>2961</v>
      </c>
      <c r="S2273" s="308" t="s">
        <v>2961</v>
      </c>
      <c r="T2273" s="308" t="s">
        <v>2961</v>
      </c>
      <c r="U2273" s="308" t="s">
        <v>2961</v>
      </c>
      <c r="V2273" s="308" t="s">
        <v>2961</v>
      </c>
      <c r="W2273" s="308" t="s">
        <v>2961</v>
      </c>
      <c r="X2273" s="308" t="s">
        <v>2961</v>
      </c>
      <c r="Y2273" s="308" t="s">
        <v>2961</v>
      </c>
      <c r="Z2273" s="308" t="s">
        <v>2961</v>
      </c>
      <c r="AA2273" s="308" t="s">
        <v>2961</v>
      </c>
      <c r="AB2273" s="308" t="s">
        <v>2961</v>
      </c>
      <c r="AC2273" s="308" t="s">
        <v>2961</v>
      </c>
      <c r="AD2273" s="308" t="s">
        <v>2961</v>
      </c>
    </row>
    <row r="2274" spans="3:30" hidden="1" outlineLevel="1" x14ac:dyDescent="0.3">
      <c r="C2274" s="308" t="s">
        <v>5141</v>
      </c>
      <c r="D2274" s="308" t="s">
        <v>2961</v>
      </c>
      <c r="E2274" s="308" t="s">
        <v>2961</v>
      </c>
      <c r="F2274" s="308" t="s">
        <v>2961</v>
      </c>
      <c r="G2274" s="308" t="s">
        <v>2961</v>
      </c>
      <c r="H2274" s="308" t="s">
        <v>2961</v>
      </c>
      <c r="I2274" s="308" t="s">
        <v>2961</v>
      </c>
      <c r="J2274" s="308" t="s">
        <v>2961</v>
      </c>
      <c r="K2274" s="308" t="s">
        <v>2961</v>
      </c>
      <c r="L2274" s="308" t="s">
        <v>2961</v>
      </c>
      <c r="M2274" s="308" t="s">
        <v>2961</v>
      </c>
      <c r="N2274" s="308" t="s">
        <v>2961</v>
      </c>
      <c r="O2274" s="308" t="s">
        <v>2961</v>
      </c>
      <c r="P2274" s="308" t="s">
        <v>2961</v>
      </c>
      <c r="Q2274" s="308" t="s">
        <v>2961</v>
      </c>
      <c r="R2274" s="308" t="s">
        <v>2961</v>
      </c>
      <c r="S2274" s="308" t="s">
        <v>2961</v>
      </c>
      <c r="T2274" s="308" t="s">
        <v>2961</v>
      </c>
      <c r="U2274" s="308" t="s">
        <v>2961</v>
      </c>
      <c r="V2274" s="308" t="s">
        <v>2961</v>
      </c>
      <c r="W2274" s="308" t="s">
        <v>2961</v>
      </c>
      <c r="X2274" s="308" t="s">
        <v>2961</v>
      </c>
      <c r="Y2274" s="308" t="s">
        <v>2961</v>
      </c>
      <c r="Z2274" s="308" t="s">
        <v>2961</v>
      </c>
      <c r="AA2274" s="308" t="s">
        <v>2961</v>
      </c>
      <c r="AB2274" s="308" t="s">
        <v>2961</v>
      </c>
      <c r="AC2274" s="308" t="s">
        <v>2961</v>
      </c>
      <c r="AD2274" s="308" t="s">
        <v>2961</v>
      </c>
    </row>
    <row r="2275" spans="3:30" hidden="1" outlineLevel="1" x14ac:dyDescent="0.3">
      <c r="C2275" s="308" t="s">
        <v>5142</v>
      </c>
      <c r="D2275" s="308" t="s">
        <v>2961</v>
      </c>
      <c r="E2275" s="308" t="s">
        <v>2961</v>
      </c>
      <c r="F2275" s="308" t="s">
        <v>2961</v>
      </c>
      <c r="G2275" s="308" t="s">
        <v>2961</v>
      </c>
      <c r="H2275" s="308" t="s">
        <v>2961</v>
      </c>
      <c r="I2275" s="308" t="s">
        <v>2961</v>
      </c>
      <c r="J2275" s="308" t="s">
        <v>2961</v>
      </c>
      <c r="K2275" s="308" t="s">
        <v>2961</v>
      </c>
      <c r="L2275" s="308" t="s">
        <v>2961</v>
      </c>
      <c r="M2275" s="308" t="s">
        <v>2961</v>
      </c>
      <c r="N2275" s="308" t="s">
        <v>2961</v>
      </c>
      <c r="O2275" s="308" t="s">
        <v>2961</v>
      </c>
      <c r="P2275" s="308" t="s">
        <v>2961</v>
      </c>
      <c r="Q2275" s="308" t="s">
        <v>2961</v>
      </c>
      <c r="R2275" s="308" t="s">
        <v>2961</v>
      </c>
      <c r="S2275" s="308" t="s">
        <v>2961</v>
      </c>
      <c r="T2275" s="308" t="s">
        <v>2961</v>
      </c>
      <c r="U2275" s="308" t="s">
        <v>2961</v>
      </c>
      <c r="V2275" s="308" t="s">
        <v>2961</v>
      </c>
      <c r="W2275" s="308" t="s">
        <v>2961</v>
      </c>
      <c r="X2275" s="308" t="s">
        <v>2961</v>
      </c>
      <c r="Y2275" s="308" t="s">
        <v>2961</v>
      </c>
      <c r="Z2275" s="308" t="s">
        <v>2961</v>
      </c>
      <c r="AA2275" s="308" t="s">
        <v>2961</v>
      </c>
      <c r="AB2275" s="308" t="s">
        <v>2961</v>
      </c>
      <c r="AC2275" s="308" t="s">
        <v>2961</v>
      </c>
      <c r="AD2275" s="308" t="s">
        <v>2961</v>
      </c>
    </row>
    <row r="2276" spans="3:30" hidden="1" outlineLevel="1" x14ac:dyDescent="0.3">
      <c r="C2276" s="308" t="s">
        <v>5143</v>
      </c>
      <c r="D2276" s="308" t="s">
        <v>2961</v>
      </c>
      <c r="E2276" s="308" t="s">
        <v>2961</v>
      </c>
      <c r="F2276" s="308" t="s">
        <v>2961</v>
      </c>
      <c r="G2276" s="308" t="s">
        <v>2961</v>
      </c>
      <c r="H2276" s="308" t="s">
        <v>2961</v>
      </c>
      <c r="I2276" s="308" t="s">
        <v>2961</v>
      </c>
      <c r="J2276" s="308" t="s">
        <v>2961</v>
      </c>
      <c r="K2276" s="308" t="s">
        <v>2961</v>
      </c>
      <c r="L2276" s="308" t="s">
        <v>2961</v>
      </c>
      <c r="M2276" s="308" t="s">
        <v>2961</v>
      </c>
      <c r="N2276" s="308" t="s">
        <v>2961</v>
      </c>
      <c r="O2276" s="308" t="s">
        <v>2961</v>
      </c>
      <c r="P2276" s="308" t="s">
        <v>2961</v>
      </c>
      <c r="Q2276" s="308" t="s">
        <v>2961</v>
      </c>
      <c r="R2276" s="308" t="s">
        <v>2961</v>
      </c>
      <c r="S2276" s="308" t="s">
        <v>2961</v>
      </c>
      <c r="T2276" s="308" t="s">
        <v>2961</v>
      </c>
      <c r="U2276" s="308" t="s">
        <v>2961</v>
      </c>
      <c r="V2276" s="308" t="s">
        <v>2961</v>
      </c>
      <c r="W2276" s="308" t="s">
        <v>2961</v>
      </c>
      <c r="X2276" s="308" t="s">
        <v>2961</v>
      </c>
      <c r="Y2276" s="308" t="s">
        <v>2961</v>
      </c>
      <c r="Z2276" s="308" t="s">
        <v>2961</v>
      </c>
      <c r="AA2276" s="308" t="s">
        <v>2961</v>
      </c>
      <c r="AB2276" s="308" t="s">
        <v>2961</v>
      </c>
      <c r="AC2276" s="308" t="s">
        <v>2961</v>
      </c>
      <c r="AD2276" s="308" t="s">
        <v>2961</v>
      </c>
    </row>
    <row r="2277" spans="3:30" hidden="1" outlineLevel="1" x14ac:dyDescent="0.3">
      <c r="C2277" s="308" t="s">
        <v>5144</v>
      </c>
      <c r="D2277" s="308" t="s">
        <v>2961</v>
      </c>
      <c r="E2277" s="308" t="s">
        <v>2961</v>
      </c>
      <c r="F2277" s="308" t="s">
        <v>2961</v>
      </c>
      <c r="G2277" s="308" t="s">
        <v>2961</v>
      </c>
      <c r="H2277" s="308" t="s">
        <v>2961</v>
      </c>
      <c r="I2277" s="308" t="s">
        <v>2961</v>
      </c>
      <c r="J2277" s="308" t="s">
        <v>2961</v>
      </c>
      <c r="K2277" s="308" t="s">
        <v>2961</v>
      </c>
      <c r="L2277" s="308" t="s">
        <v>2961</v>
      </c>
      <c r="M2277" s="308" t="s">
        <v>2961</v>
      </c>
      <c r="N2277" s="308" t="s">
        <v>2961</v>
      </c>
      <c r="O2277" s="308" t="s">
        <v>2961</v>
      </c>
      <c r="P2277" s="308" t="s">
        <v>2961</v>
      </c>
      <c r="Q2277" s="308" t="s">
        <v>2961</v>
      </c>
      <c r="R2277" s="308" t="s">
        <v>2961</v>
      </c>
      <c r="S2277" s="308" t="s">
        <v>2961</v>
      </c>
      <c r="T2277" s="308" t="s">
        <v>2961</v>
      </c>
      <c r="U2277" s="308" t="s">
        <v>2961</v>
      </c>
      <c r="V2277" s="308" t="s">
        <v>2961</v>
      </c>
      <c r="W2277" s="308" t="s">
        <v>2961</v>
      </c>
      <c r="X2277" s="308" t="s">
        <v>2961</v>
      </c>
      <c r="Y2277" s="308" t="s">
        <v>2961</v>
      </c>
      <c r="Z2277" s="308" t="s">
        <v>2961</v>
      </c>
      <c r="AA2277" s="308" t="s">
        <v>2961</v>
      </c>
      <c r="AB2277" s="308" t="s">
        <v>2961</v>
      </c>
      <c r="AC2277" s="308" t="s">
        <v>2961</v>
      </c>
      <c r="AD2277" s="308" t="s">
        <v>2961</v>
      </c>
    </row>
    <row r="2278" spans="3:30" hidden="1" outlineLevel="1" x14ac:dyDescent="0.3">
      <c r="C2278" s="308" t="s">
        <v>5145</v>
      </c>
      <c r="D2278" s="308" t="s">
        <v>2961</v>
      </c>
      <c r="E2278" s="308" t="s">
        <v>2961</v>
      </c>
      <c r="F2278" s="308" t="s">
        <v>2961</v>
      </c>
      <c r="G2278" s="308" t="s">
        <v>2961</v>
      </c>
      <c r="H2278" s="308" t="s">
        <v>2961</v>
      </c>
      <c r="I2278" s="308" t="s">
        <v>2961</v>
      </c>
      <c r="J2278" s="308" t="s">
        <v>2961</v>
      </c>
      <c r="K2278" s="308" t="s">
        <v>2961</v>
      </c>
      <c r="L2278" s="308" t="s">
        <v>2961</v>
      </c>
      <c r="M2278" s="308" t="s">
        <v>2961</v>
      </c>
      <c r="N2278" s="308" t="s">
        <v>2961</v>
      </c>
      <c r="O2278" s="308" t="s">
        <v>2961</v>
      </c>
      <c r="P2278" s="308" t="s">
        <v>2961</v>
      </c>
      <c r="Q2278" s="308" t="s">
        <v>2961</v>
      </c>
      <c r="R2278" s="308" t="s">
        <v>2961</v>
      </c>
      <c r="S2278" s="308" t="s">
        <v>2961</v>
      </c>
      <c r="T2278" s="308" t="s">
        <v>2961</v>
      </c>
      <c r="U2278" s="308" t="s">
        <v>2961</v>
      </c>
      <c r="V2278" s="308" t="s">
        <v>2961</v>
      </c>
      <c r="W2278" s="308" t="s">
        <v>2961</v>
      </c>
      <c r="X2278" s="308" t="s">
        <v>2961</v>
      </c>
      <c r="Y2278" s="308" t="s">
        <v>2961</v>
      </c>
      <c r="Z2278" s="308" t="s">
        <v>2961</v>
      </c>
      <c r="AA2278" s="308" t="s">
        <v>2961</v>
      </c>
      <c r="AB2278" s="308" t="s">
        <v>2961</v>
      </c>
      <c r="AC2278" s="308" t="s">
        <v>2961</v>
      </c>
      <c r="AD2278" s="308" t="s">
        <v>2961</v>
      </c>
    </row>
    <row r="2279" spans="3:30" hidden="1" outlineLevel="1" x14ac:dyDescent="0.3">
      <c r="C2279" s="308" t="s">
        <v>5146</v>
      </c>
      <c r="D2279" s="308" t="s">
        <v>2961</v>
      </c>
      <c r="E2279" s="308" t="s">
        <v>2961</v>
      </c>
      <c r="F2279" s="308" t="s">
        <v>2961</v>
      </c>
      <c r="G2279" s="308" t="s">
        <v>2961</v>
      </c>
      <c r="H2279" s="308" t="s">
        <v>2961</v>
      </c>
      <c r="I2279" s="308" t="s">
        <v>2961</v>
      </c>
      <c r="J2279" s="308" t="s">
        <v>2961</v>
      </c>
      <c r="K2279" s="308" t="s">
        <v>2961</v>
      </c>
      <c r="L2279" s="308" t="s">
        <v>2961</v>
      </c>
      <c r="M2279" s="308" t="s">
        <v>2961</v>
      </c>
      <c r="N2279" s="308" t="s">
        <v>2961</v>
      </c>
      <c r="O2279" s="308" t="s">
        <v>2961</v>
      </c>
      <c r="P2279" s="308" t="s">
        <v>2961</v>
      </c>
      <c r="Q2279" s="308" t="s">
        <v>2961</v>
      </c>
      <c r="R2279" s="308" t="s">
        <v>2961</v>
      </c>
      <c r="S2279" s="308" t="s">
        <v>2961</v>
      </c>
      <c r="T2279" s="308" t="s">
        <v>2961</v>
      </c>
      <c r="U2279" s="308" t="s">
        <v>2961</v>
      </c>
      <c r="V2279" s="308" t="s">
        <v>2961</v>
      </c>
      <c r="W2279" s="308" t="s">
        <v>2961</v>
      </c>
      <c r="X2279" s="308" t="s">
        <v>2961</v>
      </c>
      <c r="Y2279" s="308" t="s">
        <v>2961</v>
      </c>
      <c r="Z2279" s="308" t="s">
        <v>2961</v>
      </c>
      <c r="AA2279" s="308" t="s">
        <v>2961</v>
      </c>
      <c r="AB2279" s="308" t="s">
        <v>2961</v>
      </c>
      <c r="AC2279" s="308" t="s">
        <v>2961</v>
      </c>
      <c r="AD2279" s="308" t="s">
        <v>2961</v>
      </c>
    </row>
    <row r="2280" spans="3:30" hidden="1" outlineLevel="1" x14ac:dyDescent="0.3">
      <c r="C2280" s="308" t="s">
        <v>5147</v>
      </c>
      <c r="D2280" s="308" t="s">
        <v>2961</v>
      </c>
      <c r="E2280" s="308" t="s">
        <v>2961</v>
      </c>
      <c r="F2280" s="308" t="s">
        <v>2961</v>
      </c>
      <c r="G2280" s="308" t="s">
        <v>2961</v>
      </c>
      <c r="H2280" s="308" t="s">
        <v>2961</v>
      </c>
      <c r="I2280" s="308" t="s">
        <v>2961</v>
      </c>
      <c r="J2280" s="308" t="s">
        <v>2961</v>
      </c>
      <c r="K2280" s="308" t="s">
        <v>2961</v>
      </c>
      <c r="L2280" s="308" t="s">
        <v>2961</v>
      </c>
      <c r="M2280" s="308" t="s">
        <v>2961</v>
      </c>
      <c r="N2280" s="308" t="s">
        <v>2961</v>
      </c>
      <c r="O2280" s="308" t="s">
        <v>2961</v>
      </c>
      <c r="P2280" s="308" t="s">
        <v>2961</v>
      </c>
      <c r="Q2280" s="308" t="s">
        <v>2961</v>
      </c>
      <c r="R2280" s="308" t="s">
        <v>2961</v>
      </c>
      <c r="S2280" s="308" t="s">
        <v>2961</v>
      </c>
      <c r="T2280" s="308" t="s">
        <v>2961</v>
      </c>
      <c r="U2280" s="308" t="s">
        <v>2961</v>
      </c>
      <c r="V2280" s="308" t="s">
        <v>2961</v>
      </c>
      <c r="W2280" s="308" t="s">
        <v>2961</v>
      </c>
      <c r="X2280" s="308" t="s">
        <v>2961</v>
      </c>
      <c r="Y2280" s="308" t="s">
        <v>2961</v>
      </c>
      <c r="Z2280" s="308" t="s">
        <v>2961</v>
      </c>
      <c r="AA2280" s="308" t="s">
        <v>2961</v>
      </c>
      <c r="AB2280" s="308" t="s">
        <v>2961</v>
      </c>
      <c r="AC2280" s="308" t="s">
        <v>2961</v>
      </c>
      <c r="AD2280" s="308" t="s">
        <v>2961</v>
      </c>
    </row>
    <row r="2281" spans="3:30" hidden="1" outlineLevel="1" x14ac:dyDescent="0.3">
      <c r="C2281" s="308" t="s">
        <v>5148</v>
      </c>
      <c r="D2281" s="308" t="s">
        <v>2961</v>
      </c>
      <c r="E2281" s="308" t="s">
        <v>2961</v>
      </c>
      <c r="F2281" s="308" t="s">
        <v>2961</v>
      </c>
      <c r="G2281" s="308" t="s">
        <v>2961</v>
      </c>
      <c r="H2281" s="308" t="s">
        <v>2961</v>
      </c>
      <c r="I2281" s="308" t="s">
        <v>2961</v>
      </c>
      <c r="J2281" s="308" t="s">
        <v>2961</v>
      </c>
      <c r="K2281" s="308" t="s">
        <v>2961</v>
      </c>
      <c r="L2281" s="308" t="s">
        <v>2961</v>
      </c>
      <c r="M2281" s="308" t="s">
        <v>2961</v>
      </c>
      <c r="N2281" s="308" t="s">
        <v>2961</v>
      </c>
      <c r="O2281" s="308" t="s">
        <v>2961</v>
      </c>
      <c r="P2281" s="308" t="s">
        <v>2961</v>
      </c>
      <c r="Q2281" s="308" t="s">
        <v>2961</v>
      </c>
      <c r="R2281" s="308" t="s">
        <v>2961</v>
      </c>
      <c r="S2281" s="308" t="s">
        <v>2961</v>
      </c>
      <c r="T2281" s="308" t="s">
        <v>2961</v>
      </c>
      <c r="U2281" s="308" t="s">
        <v>2961</v>
      </c>
      <c r="V2281" s="308" t="s">
        <v>2961</v>
      </c>
      <c r="W2281" s="308" t="s">
        <v>2961</v>
      </c>
      <c r="X2281" s="308" t="s">
        <v>2961</v>
      </c>
      <c r="Y2281" s="308" t="s">
        <v>2961</v>
      </c>
      <c r="Z2281" s="308" t="s">
        <v>2961</v>
      </c>
      <c r="AA2281" s="308" t="s">
        <v>2961</v>
      </c>
      <c r="AB2281" s="308" t="s">
        <v>2961</v>
      </c>
      <c r="AC2281" s="308" t="s">
        <v>2961</v>
      </c>
      <c r="AD2281" s="308" t="s">
        <v>2961</v>
      </c>
    </row>
    <row r="2282" spans="3:30" hidden="1" outlineLevel="1" x14ac:dyDescent="0.3">
      <c r="C2282" s="308" t="s">
        <v>5149</v>
      </c>
      <c r="D2282" s="308" t="s">
        <v>2961</v>
      </c>
      <c r="E2282" s="308" t="s">
        <v>2961</v>
      </c>
      <c r="F2282" s="308" t="s">
        <v>2961</v>
      </c>
      <c r="G2282" s="308" t="s">
        <v>2961</v>
      </c>
      <c r="H2282" s="308" t="s">
        <v>2961</v>
      </c>
      <c r="I2282" s="308" t="s">
        <v>2961</v>
      </c>
      <c r="J2282" s="308" t="s">
        <v>2961</v>
      </c>
      <c r="K2282" s="308" t="s">
        <v>2961</v>
      </c>
      <c r="L2282" s="308" t="s">
        <v>2961</v>
      </c>
      <c r="M2282" s="308" t="s">
        <v>2961</v>
      </c>
      <c r="N2282" s="308" t="s">
        <v>2961</v>
      </c>
      <c r="O2282" s="308" t="s">
        <v>2961</v>
      </c>
      <c r="P2282" s="308" t="s">
        <v>2961</v>
      </c>
      <c r="Q2282" s="308" t="s">
        <v>2961</v>
      </c>
      <c r="R2282" s="308" t="s">
        <v>2961</v>
      </c>
      <c r="S2282" s="308" t="s">
        <v>2961</v>
      </c>
      <c r="T2282" s="308" t="s">
        <v>2961</v>
      </c>
      <c r="U2282" s="308" t="s">
        <v>2961</v>
      </c>
      <c r="V2282" s="308" t="s">
        <v>2961</v>
      </c>
      <c r="W2282" s="308" t="s">
        <v>2961</v>
      </c>
      <c r="X2282" s="308" t="s">
        <v>2961</v>
      </c>
      <c r="Y2282" s="308" t="s">
        <v>2961</v>
      </c>
      <c r="Z2282" s="308" t="s">
        <v>2961</v>
      </c>
      <c r="AA2282" s="308" t="s">
        <v>2961</v>
      </c>
      <c r="AB2282" s="308" t="s">
        <v>2961</v>
      </c>
      <c r="AC2282" s="308" t="s">
        <v>2961</v>
      </c>
      <c r="AD2282" s="308" t="s">
        <v>2961</v>
      </c>
    </row>
    <row r="2283" spans="3:30" hidden="1" outlineLevel="1" x14ac:dyDescent="0.3">
      <c r="C2283" s="308" t="s">
        <v>5150</v>
      </c>
      <c r="D2283" s="308" t="s">
        <v>2961</v>
      </c>
      <c r="E2283" s="308" t="s">
        <v>2961</v>
      </c>
      <c r="F2283" s="308" t="s">
        <v>2961</v>
      </c>
      <c r="G2283" s="308" t="s">
        <v>2961</v>
      </c>
      <c r="H2283" s="308" t="s">
        <v>2961</v>
      </c>
      <c r="I2283" s="308" t="s">
        <v>2961</v>
      </c>
      <c r="J2283" s="308" t="s">
        <v>2961</v>
      </c>
      <c r="K2283" s="308" t="s">
        <v>2961</v>
      </c>
      <c r="L2283" s="308" t="s">
        <v>2961</v>
      </c>
      <c r="M2283" s="308" t="s">
        <v>2961</v>
      </c>
      <c r="N2283" s="308" t="s">
        <v>2961</v>
      </c>
      <c r="O2283" s="308" t="s">
        <v>2961</v>
      </c>
      <c r="P2283" s="308" t="s">
        <v>2961</v>
      </c>
      <c r="Q2283" s="308" t="s">
        <v>2961</v>
      </c>
      <c r="R2283" s="308" t="s">
        <v>2961</v>
      </c>
      <c r="S2283" s="308" t="s">
        <v>2961</v>
      </c>
      <c r="T2283" s="308" t="s">
        <v>2961</v>
      </c>
      <c r="U2283" s="308" t="s">
        <v>2961</v>
      </c>
      <c r="V2283" s="308" t="s">
        <v>2961</v>
      </c>
      <c r="W2283" s="308" t="s">
        <v>2961</v>
      </c>
      <c r="X2283" s="308" t="s">
        <v>2961</v>
      </c>
      <c r="Y2283" s="308" t="s">
        <v>2961</v>
      </c>
      <c r="Z2283" s="308" t="s">
        <v>2961</v>
      </c>
      <c r="AA2283" s="308" t="s">
        <v>2961</v>
      </c>
      <c r="AB2283" s="308" t="s">
        <v>2961</v>
      </c>
      <c r="AC2283" s="308" t="s">
        <v>2961</v>
      </c>
      <c r="AD2283" s="308" t="s">
        <v>2961</v>
      </c>
    </row>
    <row r="2284" spans="3:30" hidden="1" outlineLevel="1" x14ac:dyDescent="0.3">
      <c r="C2284" s="308" t="s">
        <v>5151</v>
      </c>
      <c r="D2284" s="308" t="s">
        <v>2961</v>
      </c>
      <c r="E2284" s="308" t="s">
        <v>2961</v>
      </c>
      <c r="F2284" s="308" t="s">
        <v>2961</v>
      </c>
      <c r="G2284" s="308" t="s">
        <v>2961</v>
      </c>
      <c r="H2284" s="308" t="s">
        <v>2961</v>
      </c>
      <c r="I2284" s="308" t="s">
        <v>2961</v>
      </c>
      <c r="J2284" s="308" t="s">
        <v>2961</v>
      </c>
      <c r="K2284" s="308" t="s">
        <v>2961</v>
      </c>
      <c r="L2284" s="308" t="s">
        <v>2961</v>
      </c>
      <c r="M2284" s="308" t="s">
        <v>2961</v>
      </c>
      <c r="N2284" s="308" t="s">
        <v>2961</v>
      </c>
      <c r="O2284" s="308" t="s">
        <v>2961</v>
      </c>
      <c r="P2284" s="308" t="s">
        <v>2961</v>
      </c>
      <c r="Q2284" s="308" t="s">
        <v>2961</v>
      </c>
      <c r="R2284" s="308" t="s">
        <v>2961</v>
      </c>
      <c r="S2284" s="308" t="s">
        <v>2961</v>
      </c>
      <c r="T2284" s="308" t="s">
        <v>2961</v>
      </c>
      <c r="U2284" s="308" t="s">
        <v>2961</v>
      </c>
      <c r="V2284" s="308" t="s">
        <v>2961</v>
      </c>
      <c r="W2284" s="308" t="s">
        <v>2961</v>
      </c>
      <c r="X2284" s="308" t="s">
        <v>2961</v>
      </c>
      <c r="Y2284" s="308" t="s">
        <v>2961</v>
      </c>
      <c r="Z2284" s="308" t="s">
        <v>2961</v>
      </c>
      <c r="AA2284" s="308" t="s">
        <v>2961</v>
      </c>
      <c r="AB2284" s="308" t="s">
        <v>2961</v>
      </c>
      <c r="AC2284" s="308" t="s">
        <v>2961</v>
      </c>
      <c r="AD2284" s="308" t="s">
        <v>2961</v>
      </c>
    </row>
    <row r="2285" spans="3:30" hidden="1" outlineLevel="1" x14ac:dyDescent="0.3">
      <c r="C2285" s="308" t="s">
        <v>5152</v>
      </c>
      <c r="D2285" s="308" t="s">
        <v>2961</v>
      </c>
      <c r="E2285" s="308" t="s">
        <v>2961</v>
      </c>
      <c r="F2285" s="308" t="s">
        <v>2961</v>
      </c>
      <c r="G2285" s="308" t="s">
        <v>2961</v>
      </c>
      <c r="H2285" s="308" t="s">
        <v>2961</v>
      </c>
      <c r="I2285" s="308" t="s">
        <v>2961</v>
      </c>
      <c r="J2285" s="308" t="s">
        <v>2961</v>
      </c>
      <c r="K2285" s="308" t="s">
        <v>2961</v>
      </c>
      <c r="L2285" s="308" t="s">
        <v>2961</v>
      </c>
      <c r="M2285" s="308" t="s">
        <v>2961</v>
      </c>
      <c r="N2285" s="308" t="s">
        <v>2961</v>
      </c>
      <c r="O2285" s="308" t="s">
        <v>2961</v>
      </c>
      <c r="P2285" s="308" t="s">
        <v>2961</v>
      </c>
      <c r="Q2285" s="308" t="s">
        <v>2961</v>
      </c>
      <c r="R2285" s="308" t="s">
        <v>2961</v>
      </c>
      <c r="S2285" s="308" t="s">
        <v>2961</v>
      </c>
      <c r="T2285" s="308" t="s">
        <v>2961</v>
      </c>
      <c r="U2285" s="308" t="s">
        <v>2961</v>
      </c>
      <c r="V2285" s="308" t="s">
        <v>2961</v>
      </c>
      <c r="W2285" s="308" t="s">
        <v>2961</v>
      </c>
      <c r="X2285" s="308" t="s">
        <v>2961</v>
      </c>
      <c r="Y2285" s="308" t="s">
        <v>2961</v>
      </c>
      <c r="Z2285" s="308" t="s">
        <v>2961</v>
      </c>
      <c r="AA2285" s="308" t="s">
        <v>2961</v>
      </c>
      <c r="AB2285" s="308" t="s">
        <v>2961</v>
      </c>
      <c r="AC2285" s="308" t="s">
        <v>2961</v>
      </c>
      <c r="AD2285" s="308" t="s">
        <v>2961</v>
      </c>
    </row>
    <row r="2286" spans="3:30" hidden="1" outlineLevel="1" x14ac:dyDescent="0.3">
      <c r="C2286" s="308" t="s">
        <v>5153</v>
      </c>
      <c r="D2286" s="308" t="s">
        <v>2961</v>
      </c>
      <c r="E2286" s="308" t="s">
        <v>2961</v>
      </c>
      <c r="F2286" s="308" t="s">
        <v>2961</v>
      </c>
      <c r="G2286" s="308" t="s">
        <v>2961</v>
      </c>
      <c r="H2286" s="308" t="s">
        <v>2961</v>
      </c>
      <c r="I2286" s="308" t="s">
        <v>2961</v>
      </c>
      <c r="J2286" s="308" t="s">
        <v>2961</v>
      </c>
      <c r="K2286" s="308" t="s">
        <v>2961</v>
      </c>
      <c r="L2286" s="308" t="s">
        <v>2961</v>
      </c>
      <c r="M2286" s="308" t="s">
        <v>2961</v>
      </c>
      <c r="N2286" s="308" t="s">
        <v>2961</v>
      </c>
      <c r="O2286" s="308" t="s">
        <v>2961</v>
      </c>
      <c r="P2286" s="308" t="s">
        <v>2961</v>
      </c>
      <c r="Q2286" s="308" t="s">
        <v>2961</v>
      </c>
      <c r="R2286" s="308" t="s">
        <v>2961</v>
      </c>
      <c r="S2286" s="308" t="s">
        <v>2961</v>
      </c>
      <c r="T2286" s="308" t="s">
        <v>2961</v>
      </c>
      <c r="U2286" s="308" t="s">
        <v>2961</v>
      </c>
      <c r="V2286" s="308" t="s">
        <v>2961</v>
      </c>
      <c r="W2286" s="308" t="s">
        <v>2961</v>
      </c>
      <c r="X2286" s="308" t="s">
        <v>2961</v>
      </c>
      <c r="Y2286" s="308" t="s">
        <v>2961</v>
      </c>
      <c r="Z2286" s="308" t="s">
        <v>2961</v>
      </c>
      <c r="AA2286" s="308" t="s">
        <v>2961</v>
      </c>
      <c r="AB2286" s="308" t="s">
        <v>2961</v>
      </c>
      <c r="AC2286" s="308" t="s">
        <v>2961</v>
      </c>
      <c r="AD2286" s="308" t="s">
        <v>2961</v>
      </c>
    </row>
    <row r="2287" spans="3:30" hidden="1" outlineLevel="1" x14ac:dyDescent="0.3">
      <c r="C2287" s="308" t="s">
        <v>5154</v>
      </c>
      <c r="D2287" s="308" t="s">
        <v>2961</v>
      </c>
      <c r="E2287" s="308" t="s">
        <v>2961</v>
      </c>
      <c r="F2287" s="308" t="s">
        <v>2961</v>
      </c>
      <c r="G2287" s="308" t="s">
        <v>2961</v>
      </c>
      <c r="H2287" s="308" t="s">
        <v>2961</v>
      </c>
      <c r="I2287" s="308" t="s">
        <v>2961</v>
      </c>
      <c r="J2287" s="308" t="s">
        <v>2961</v>
      </c>
      <c r="K2287" s="308" t="s">
        <v>2961</v>
      </c>
      <c r="L2287" s="308" t="s">
        <v>2961</v>
      </c>
      <c r="M2287" s="308" t="s">
        <v>2961</v>
      </c>
      <c r="N2287" s="308" t="s">
        <v>2961</v>
      </c>
      <c r="O2287" s="308" t="s">
        <v>2961</v>
      </c>
      <c r="P2287" s="308" t="s">
        <v>2961</v>
      </c>
      <c r="Q2287" s="308" t="s">
        <v>2961</v>
      </c>
      <c r="R2287" s="308" t="s">
        <v>2961</v>
      </c>
      <c r="S2287" s="308" t="s">
        <v>2961</v>
      </c>
      <c r="T2287" s="308" t="s">
        <v>2961</v>
      </c>
      <c r="U2287" s="308" t="s">
        <v>2961</v>
      </c>
      <c r="V2287" s="308" t="s">
        <v>2961</v>
      </c>
      <c r="W2287" s="308" t="s">
        <v>2961</v>
      </c>
      <c r="X2287" s="308" t="s">
        <v>2961</v>
      </c>
      <c r="Y2287" s="308" t="s">
        <v>2961</v>
      </c>
      <c r="Z2287" s="308" t="s">
        <v>2961</v>
      </c>
      <c r="AA2287" s="308" t="s">
        <v>2961</v>
      </c>
      <c r="AB2287" s="308" t="s">
        <v>2961</v>
      </c>
      <c r="AC2287" s="308" t="s">
        <v>2961</v>
      </c>
      <c r="AD2287" s="308" t="s">
        <v>2961</v>
      </c>
    </row>
    <row r="2288" spans="3:30" hidden="1" outlineLevel="1" x14ac:dyDescent="0.3">
      <c r="C2288" s="308" t="s">
        <v>5155</v>
      </c>
      <c r="D2288" s="308" t="s">
        <v>2961</v>
      </c>
      <c r="E2288" s="308" t="s">
        <v>2961</v>
      </c>
      <c r="F2288" s="308" t="s">
        <v>2961</v>
      </c>
      <c r="G2288" s="308" t="s">
        <v>2961</v>
      </c>
      <c r="H2288" s="308" t="s">
        <v>2961</v>
      </c>
      <c r="I2288" s="308" t="s">
        <v>2961</v>
      </c>
      <c r="J2288" s="308" t="s">
        <v>2961</v>
      </c>
      <c r="K2288" s="308" t="s">
        <v>2961</v>
      </c>
      <c r="L2288" s="308" t="s">
        <v>2961</v>
      </c>
      <c r="M2288" s="308" t="s">
        <v>2961</v>
      </c>
      <c r="N2288" s="308" t="s">
        <v>2961</v>
      </c>
      <c r="O2288" s="308" t="s">
        <v>2961</v>
      </c>
      <c r="P2288" s="308" t="s">
        <v>2961</v>
      </c>
      <c r="Q2288" s="308" t="s">
        <v>2961</v>
      </c>
      <c r="R2288" s="308" t="s">
        <v>2961</v>
      </c>
      <c r="S2288" s="308" t="s">
        <v>2961</v>
      </c>
      <c r="T2288" s="308" t="s">
        <v>2961</v>
      </c>
      <c r="U2288" s="308" t="s">
        <v>2961</v>
      </c>
      <c r="V2288" s="308" t="s">
        <v>2961</v>
      </c>
      <c r="W2288" s="308" t="s">
        <v>2961</v>
      </c>
      <c r="X2288" s="308" t="s">
        <v>2961</v>
      </c>
      <c r="Y2288" s="308" t="s">
        <v>2961</v>
      </c>
      <c r="Z2288" s="308" t="s">
        <v>2961</v>
      </c>
      <c r="AA2288" s="308" t="s">
        <v>2961</v>
      </c>
      <c r="AB2288" s="308" t="s">
        <v>2961</v>
      </c>
      <c r="AC2288" s="308" t="s">
        <v>2961</v>
      </c>
      <c r="AD2288" s="308" t="s">
        <v>2961</v>
      </c>
    </row>
    <row r="2289" spans="2:30" hidden="1" outlineLevel="1" x14ac:dyDescent="0.3">
      <c r="C2289" s="308" t="s">
        <v>5156</v>
      </c>
      <c r="D2289" s="308" t="s">
        <v>2961</v>
      </c>
      <c r="E2289" s="308" t="s">
        <v>2961</v>
      </c>
      <c r="F2289" s="308" t="s">
        <v>2961</v>
      </c>
      <c r="G2289" s="308" t="s">
        <v>2961</v>
      </c>
      <c r="H2289" s="308" t="s">
        <v>2961</v>
      </c>
      <c r="I2289" s="308" t="s">
        <v>2961</v>
      </c>
      <c r="J2289" s="308" t="s">
        <v>2961</v>
      </c>
      <c r="K2289" s="308" t="s">
        <v>2961</v>
      </c>
      <c r="L2289" s="308" t="s">
        <v>2961</v>
      </c>
      <c r="M2289" s="308" t="s">
        <v>2961</v>
      </c>
      <c r="N2289" s="308" t="s">
        <v>2961</v>
      </c>
      <c r="O2289" s="308" t="s">
        <v>2961</v>
      </c>
      <c r="P2289" s="308" t="s">
        <v>2961</v>
      </c>
      <c r="Q2289" s="308" t="s">
        <v>2961</v>
      </c>
      <c r="R2289" s="308" t="s">
        <v>2961</v>
      </c>
      <c r="S2289" s="308" t="s">
        <v>2961</v>
      </c>
      <c r="T2289" s="308" t="s">
        <v>2961</v>
      </c>
      <c r="U2289" s="308" t="s">
        <v>2961</v>
      </c>
      <c r="V2289" s="308" t="s">
        <v>2961</v>
      </c>
      <c r="W2289" s="308" t="s">
        <v>2961</v>
      </c>
      <c r="X2289" s="308" t="s">
        <v>2961</v>
      </c>
      <c r="Y2289" s="308" t="s">
        <v>2961</v>
      </c>
      <c r="Z2289" s="308" t="s">
        <v>2961</v>
      </c>
      <c r="AA2289" s="308" t="s">
        <v>2961</v>
      </c>
      <c r="AB2289" s="308" t="s">
        <v>2961</v>
      </c>
      <c r="AC2289" s="308" t="s">
        <v>2961</v>
      </c>
      <c r="AD2289" s="308" t="s">
        <v>2961</v>
      </c>
    </row>
    <row r="2290" spans="2:30" hidden="1" outlineLevel="1" x14ac:dyDescent="0.3">
      <c r="C2290" s="308" t="s">
        <v>5157</v>
      </c>
      <c r="D2290" s="308" t="s">
        <v>2961</v>
      </c>
      <c r="E2290" s="308" t="s">
        <v>2961</v>
      </c>
      <c r="F2290" s="308" t="s">
        <v>2961</v>
      </c>
      <c r="G2290" s="308" t="s">
        <v>2961</v>
      </c>
      <c r="H2290" s="308" t="s">
        <v>2961</v>
      </c>
      <c r="I2290" s="308" t="s">
        <v>2961</v>
      </c>
      <c r="J2290" s="308" t="s">
        <v>2961</v>
      </c>
      <c r="K2290" s="308" t="s">
        <v>2961</v>
      </c>
      <c r="L2290" s="308" t="s">
        <v>2961</v>
      </c>
      <c r="M2290" s="308" t="s">
        <v>2961</v>
      </c>
      <c r="N2290" s="308" t="s">
        <v>2961</v>
      </c>
      <c r="O2290" s="308" t="s">
        <v>2961</v>
      </c>
      <c r="P2290" s="308" t="s">
        <v>2961</v>
      </c>
      <c r="Q2290" s="308" t="s">
        <v>2961</v>
      </c>
      <c r="R2290" s="308" t="s">
        <v>2961</v>
      </c>
      <c r="S2290" s="308" t="s">
        <v>2961</v>
      </c>
      <c r="T2290" s="308" t="s">
        <v>2961</v>
      </c>
      <c r="U2290" s="308" t="s">
        <v>2961</v>
      </c>
      <c r="V2290" s="308" t="s">
        <v>2961</v>
      </c>
      <c r="W2290" s="308" t="s">
        <v>2961</v>
      </c>
      <c r="X2290" s="308" t="s">
        <v>2961</v>
      </c>
      <c r="Y2290" s="308" t="s">
        <v>2961</v>
      </c>
      <c r="Z2290" s="308" t="s">
        <v>2961</v>
      </c>
      <c r="AA2290" s="308" t="s">
        <v>2961</v>
      </c>
      <c r="AB2290" s="308" t="s">
        <v>2961</v>
      </c>
      <c r="AC2290" s="308" t="s">
        <v>2961</v>
      </c>
      <c r="AD2290" s="308" t="s">
        <v>2961</v>
      </c>
    </row>
    <row r="2291" spans="2:30" hidden="1" outlineLevel="1" x14ac:dyDescent="0.3">
      <c r="C2291" s="308" t="s">
        <v>5158</v>
      </c>
      <c r="D2291" s="308" t="s">
        <v>2961</v>
      </c>
      <c r="E2291" s="308" t="s">
        <v>2961</v>
      </c>
      <c r="F2291" s="308" t="s">
        <v>2961</v>
      </c>
      <c r="G2291" s="308" t="s">
        <v>2961</v>
      </c>
      <c r="H2291" s="308" t="s">
        <v>2961</v>
      </c>
      <c r="I2291" s="308" t="s">
        <v>2961</v>
      </c>
      <c r="J2291" s="308" t="s">
        <v>2961</v>
      </c>
      <c r="K2291" s="308" t="s">
        <v>2961</v>
      </c>
      <c r="L2291" s="308" t="s">
        <v>2961</v>
      </c>
      <c r="M2291" s="308" t="s">
        <v>2961</v>
      </c>
      <c r="N2291" s="308" t="s">
        <v>2961</v>
      </c>
      <c r="O2291" s="308" t="s">
        <v>2961</v>
      </c>
      <c r="P2291" s="308" t="s">
        <v>2961</v>
      </c>
      <c r="Q2291" s="308" t="s">
        <v>2961</v>
      </c>
      <c r="R2291" s="308" t="s">
        <v>2961</v>
      </c>
      <c r="S2291" s="308" t="s">
        <v>2961</v>
      </c>
      <c r="T2291" s="308" t="s">
        <v>2961</v>
      </c>
      <c r="U2291" s="308" t="s">
        <v>2961</v>
      </c>
      <c r="V2291" s="308" t="s">
        <v>2961</v>
      </c>
      <c r="W2291" s="308" t="s">
        <v>2961</v>
      </c>
      <c r="X2291" s="308" t="s">
        <v>2961</v>
      </c>
      <c r="Y2291" s="308" t="s">
        <v>2961</v>
      </c>
      <c r="Z2291" s="308" t="s">
        <v>2961</v>
      </c>
      <c r="AA2291" s="308" t="s">
        <v>2961</v>
      </c>
      <c r="AB2291" s="308" t="s">
        <v>2961</v>
      </c>
      <c r="AC2291" s="308" t="s">
        <v>2961</v>
      </c>
      <c r="AD2291" s="308" t="s">
        <v>2961</v>
      </c>
    </row>
    <row r="2292" spans="2:30" hidden="1" outlineLevel="1" x14ac:dyDescent="0.3">
      <c r="C2292" s="308" t="s">
        <v>5159</v>
      </c>
      <c r="D2292" s="308" t="s">
        <v>2961</v>
      </c>
      <c r="E2292" s="308" t="s">
        <v>2961</v>
      </c>
      <c r="F2292" s="308" t="s">
        <v>2961</v>
      </c>
      <c r="G2292" s="308" t="s">
        <v>2961</v>
      </c>
      <c r="H2292" s="308" t="s">
        <v>2961</v>
      </c>
      <c r="I2292" s="308" t="s">
        <v>2961</v>
      </c>
      <c r="J2292" s="308" t="s">
        <v>2961</v>
      </c>
      <c r="K2292" s="308" t="s">
        <v>2961</v>
      </c>
      <c r="L2292" s="308" t="s">
        <v>2961</v>
      </c>
      <c r="M2292" s="308" t="s">
        <v>2961</v>
      </c>
      <c r="N2292" s="308" t="s">
        <v>2961</v>
      </c>
      <c r="O2292" s="308" t="s">
        <v>2961</v>
      </c>
      <c r="P2292" s="308" t="s">
        <v>2961</v>
      </c>
      <c r="Q2292" s="308" t="s">
        <v>2961</v>
      </c>
      <c r="R2292" s="308" t="s">
        <v>2961</v>
      </c>
      <c r="S2292" s="308" t="s">
        <v>2961</v>
      </c>
      <c r="T2292" s="308" t="s">
        <v>2961</v>
      </c>
      <c r="U2292" s="308" t="s">
        <v>2961</v>
      </c>
      <c r="V2292" s="308" t="s">
        <v>2961</v>
      </c>
      <c r="W2292" s="308" t="s">
        <v>2961</v>
      </c>
      <c r="X2292" s="308" t="s">
        <v>2961</v>
      </c>
      <c r="Y2292" s="308" t="s">
        <v>2961</v>
      </c>
      <c r="Z2292" s="308" t="s">
        <v>2961</v>
      </c>
      <c r="AA2292" s="308" t="s">
        <v>2961</v>
      </c>
      <c r="AB2292" s="308" t="s">
        <v>2961</v>
      </c>
      <c r="AC2292" s="308" t="s">
        <v>2961</v>
      </c>
      <c r="AD2292" s="308" t="s">
        <v>2961</v>
      </c>
    </row>
    <row r="2293" spans="2:30" hidden="1" outlineLevel="1" x14ac:dyDescent="0.3">
      <c r="C2293" s="308" t="s">
        <v>5160</v>
      </c>
      <c r="D2293" s="308" t="s">
        <v>2961</v>
      </c>
      <c r="E2293" s="308" t="s">
        <v>2961</v>
      </c>
      <c r="F2293" s="308" t="s">
        <v>2961</v>
      </c>
      <c r="G2293" s="308" t="s">
        <v>2961</v>
      </c>
      <c r="H2293" s="308" t="s">
        <v>2961</v>
      </c>
      <c r="I2293" s="308" t="s">
        <v>2961</v>
      </c>
      <c r="J2293" s="308" t="s">
        <v>2961</v>
      </c>
      <c r="K2293" s="308" t="s">
        <v>2961</v>
      </c>
      <c r="L2293" s="308" t="s">
        <v>2961</v>
      </c>
      <c r="M2293" s="308" t="s">
        <v>2961</v>
      </c>
      <c r="N2293" s="308" t="s">
        <v>2961</v>
      </c>
      <c r="O2293" s="308" t="s">
        <v>2961</v>
      </c>
      <c r="P2293" s="308" t="s">
        <v>2961</v>
      </c>
      <c r="Q2293" s="308" t="s">
        <v>2961</v>
      </c>
      <c r="R2293" s="308" t="s">
        <v>2961</v>
      </c>
      <c r="S2293" s="308" t="s">
        <v>2961</v>
      </c>
      <c r="T2293" s="308" t="s">
        <v>2961</v>
      </c>
      <c r="U2293" s="308" t="s">
        <v>2961</v>
      </c>
      <c r="V2293" s="308" t="s">
        <v>2961</v>
      </c>
      <c r="W2293" s="308" t="s">
        <v>2961</v>
      </c>
      <c r="X2293" s="308" t="s">
        <v>2961</v>
      </c>
      <c r="Y2293" s="308" t="s">
        <v>2961</v>
      </c>
      <c r="Z2293" s="308" t="s">
        <v>2961</v>
      </c>
      <c r="AA2293" s="308" t="s">
        <v>2961</v>
      </c>
      <c r="AB2293" s="308" t="s">
        <v>2961</v>
      </c>
      <c r="AC2293" s="308" t="s">
        <v>2961</v>
      </c>
      <c r="AD2293" s="308" t="s">
        <v>2961</v>
      </c>
    </row>
    <row r="2294" spans="2:30" hidden="1" outlineLevel="1" x14ac:dyDescent="0.3">
      <c r="C2294" s="308" t="s">
        <v>5161</v>
      </c>
      <c r="D2294" s="308" t="s">
        <v>2961</v>
      </c>
      <c r="E2294" s="308" t="s">
        <v>2961</v>
      </c>
      <c r="F2294" s="308" t="s">
        <v>2961</v>
      </c>
      <c r="G2294" s="308" t="s">
        <v>2961</v>
      </c>
      <c r="H2294" s="308" t="s">
        <v>2961</v>
      </c>
      <c r="I2294" s="308" t="s">
        <v>2961</v>
      </c>
      <c r="J2294" s="308" t="s">
        <v>2961</v>
      </c>
      <c r="K2294" s="308" t="s">
        <v>2961</v>
      </c>
      <c r="L2294" s="308" t="s">
        <v>2961</v>
      </c>
      <c r="M2294" s="308" t="s">
        <v>2961</v>
      </c>
      <c r="N2294" s="308" t="s">
        <v>2961</v>
      </c>
      <c r="O2294" s="308" t="s">
        <v>2961</v>
      </c>
      <c r="P2294" s="308" t="s">
        <v>2961</v>
      </c>
      <c r="Q2294" s="308" t="s">
        <v>2961</v>
      </c>
      <c r="R2294" s="308" t="s">
        <v>2961</v>
      </c>
      <c r="S2294" s="308" t="s">
        <v>2961</v>
      </c>
      <c r="T2294" s="308" t="s">
        <v>2961</v>
      </c>
      <c r="U2294" s="308" t="s">
        <v>2961</v>
      </c>
      <c r="V2294" s="308" t="s">
        <v>2961</v>
      </c>
      <c r="W2294" s="308" t="s">
        <v>2961</v>
      </c>
      <c r="X2294" s="308" t="s">
        <v>2961</v>
      </c>
      <c r="Y2294" s="308" t="s">
        <v>2961</v>
      </c>
      <c r="Z2294" s="308" t="s">
        <v>2961</v>
      </c>
      <c r="AA2294" s="308" t="s">
        <v>2961</v>
      </c>
      <c r="AB2294" s="308" t="s">
        <v>2961</v>
      </c>
      <c r="AC2294" s="308" t="s">
        <v>2961</v>
      </c>
      <c r="AD2294" s="308" t="s">
        <v>2961</v>
      </c>
    </row>
    <row r="2295" spans="2:30" collapsed="1" x14ac:dyDescent="0.3"/>
    <row r="2296" spans="2:30" x14ac:dyDescent="0.3">
      <c r="B2296" s="301" t="s">
        <v>3057</v>
      </c>
    </row>
    <row r="2298" spans="2:30" x14ac:dyDescent="0.3">
      <c r="C2298" s="308"/>
      <c r="D2298" s="489" t="s">
        <v>240</v>
      </c>
      <c r="E2298" s="489" t="s">
        <v>241</v>
      </c>
      <c r="F2298" s="489" t="s">
        <v>242</v>
      </c>
      <c r="G2298" s="489" t="s">
        <v>243</v>
      </c>
      <c r="H2298" s="489" t="s">
        <v>244</v>
      </c>
      <c r="I2298" s="489" t="s">
        <v>245</v>
      </c>
      <c r="J2298" s="489" t="s">
        <v>246</v>
      </c>
      <c r="K2298" s="489" t="s">
        <v>247</v>
      </c>
      <c r="L2298" s="489" t="s">
        <v>248</v>
      </c>
      <c r="M2298" s="489" t="s">
        <v>249</v>
      </c>
      <c r="N2298" s="489" t="s">
        <v>250</v>
      </c>
      <c r="O2298" s="489" t="s">
        <v>251</v>
      </c>
      <c r="P2298" s="489" t="s">
        <v>252</v>
      </c>
      <c r="Q2298" s="489" t="s">
        <v>253</v>
      </c>
      <c r="R2298" s="489" t="s">
        <v>254</v>
      </c>
      <c r="S2298" s="489" t="s">
        <v>255</v>
      </c>
      <c r="T2298" s="489" t="s">
        <v>256</v>
      </c>
      <c r="U2298" s="489" t="s">
        <v>257</v>
      </c>
      <c r="V2298" s="489" t="s">
        <v>258</v>
      </c>
      <c r="W2298" s="489" t="s">
        <v>259</v>
      </c>
      <c r="X2298" s="489" t="s">
        <v>260</v>
      </c>
      <c r="Y2298" s="489" t="s">
        <v>261</v>
      </c>
      <c r="Z2298" s="489" t="s">
        <v>262</v>
      </c>
      <c r="AA2298" s="489" t="s">
        <v>263</v>
      </c>
      <c r="AB2298" s="489" t="s">
        <v>264</v>
      </c>
      <c r="AC2298" s="489" t="s">
        <v>265</v>
      </c>
      <c r="AD2298" s="489" t="s">
        <v>266</v>
      </c>
    </row>
    <row r="2299" spans="2:30" x14ac:dyDescent="0.3">
      <c r="C2299" s="308" t="s">
        <v>5162</v>
      </c>
      <c r="D2299" s="308" t="s">
        <v>2961</v>
      </c>
      <c r="E2299" s="308" t="s">
        <v>2961</v>
      </c>
      <c r="F2299" s="308" t="s">
        <v>2961</v>
      </c>
      <c r="G2299" s="308" t="s">
        <v>2961</v>
      </c>
      <c r="H2299" s="308" t="s">
        <v>2961</v>
      </c>
      <c r="I2299" s="308" t="s">
        <v>2961</v>
      </c>
      <c r="J2299" s="308" t="s">
        <v>2961</v>
      </c>
      <c r="K2299" s="308" t="s">
        <v>2961</v>
      </c>
      <c r="L2299" s="308" t="s">
        <v>2961</v>
      </c>
      <c r="M2299" s="308" t="s">
        <v>2961</v>
      </c>
      <c r="N2299" s="308" t="s">
        <v>2961</v>
      </c>
      <c r="O2299" s="308" t="s">
        <v>2961</v>
      </c>
      <c r="P2299" s="308" t="s">
        <v>2961</v>
      </c>
      <c r="Q2299" s="308" t="s">
        <v>2961</v>
      </c>
      <c r="R2299" s="308" t="s">
        <v>2961</v>
      </c>
      <c r="S2299" s="308" t="s">
        <v>2961</v>
      </c>
      <c r="T2299" s="308" t="s">
        <v>2961</v>
      </c>
      <c r="U2299" s="308" t="s">
        <v>2961</v>
      </c>
      <c r="V2299" s="308" t="s">
        <v>2961</v>
      </c>
      <c r="W2299" s="308" t="s">
        <v>2961</v>
      </c>
      <c r="X2299" s="308" t="s">
        <v>2961</v>
      </c>
      <c r="Y2299" s="308" t="s">
        <v>2961</v>
      </c>
      <c r="Z2299" s="308" t="s">
        <v>2961</v>
      </c>
      <c r="AA2299" s="308" t="s">
        <v>2961</v>
      </c>
      <c r="AB2299" s="308" t="s">
        <v>2961</v>
      </c>
      <c r="AC2299" s="308" t="s">
        <v>2961</v>
      </c>
      <c r="AD2299" s="308" t="s">
        <v>2961</v>
      </c>
    </row>
    <row r="2300" spans="2:30" x14ac:dyDescent="0.3">
      <c r="C2300" s="308" t="s">
        <v>5163</v>
      </c>
      <c r="D2300" s="308" t="s">
        <v>2961</v>
      </c>
      <c r="E2300" s="308" t="s">
        <v>2961</v>
      </c>
      <c r="F2300" s="308" t="s">
        <v>2961</v>
      </c>
      <c r="G2300" s="308" t="s">
        <v>2961</v>
      </c>
      <c r="H2300" s="308" t="s">
        <v>2961</v>
      </c>
      <c r="I2300" s="308" t="s">
        <v>2961</v>
      </c>
      <c r="J2300" s="308" t="s">
        <v>2961</v>
      </c>
      <c r="K2300" s="308" t="s">
        <v>2961</v>
      </c>
      <c r="L2300" s="308" t="s">
        <v>2961</v>
      </c>
      <c r="M2300" s="308" t="s">
        <v>2961</v>
      </c>
      <c r="N2300" s="308" t="s">
        <v>2961</v>
      </c>
      <c r="O2300" s="308" t="s">
        <v>2961</v>
      </c>
      <c r="P2300" s="308" t="s">
        <v>2961</v>
      </c>
      <c r="Q2300" s="308" t="s">
        <v>2961</v>
      </c>
      <c r="R2300" s="308" t="s">
        <v>2961</v>
      </c>
      <c r="S2300" s="308" t="s">
        <v>2961</v>
      </c>
      <c r="T2300" s="308" t="s">
        <v>2961</v>
      </c>
      <c r="U2300" s="308" t="s">
        <v>2961</v>
      </c>
      <c r="V2300" s="308" t="s">
        <v>2961</v>
      </c>
      <c r="W2300" s="308" t="s">
        <v>2961</v>
      </c>
      <c r="X2300" s="308" t="s">
        <v>2961</v>
      </c>
      <c r="Y2300" s="308" t="s">
        <v>2961</v>
      </c>
      <c r="Z2300" s="308" t="s">
        <v>2961</v>
      </c>
      <c r="AA2300" s="308" t="s">
        <v>2961</v>
      </c>
      <c r="AB2300" s="308" t="s">
        <v>2961</v>
      </c>
      <c r="AC2300" s="308" t="s">
        <v>2961</v>
      </c>
      <c r="AD2300" s="308" t="s">
        <v>2961</v>
      </c>
    </row>
    <row r="2301" spans="2:30" x14ac:dyDescent="0.3">
      <c r="C2301" s="308" t="s">
        <v>5164</v>
      </c>
      <c r="D2301" s="308" t="s">
        <v>2961</v>
      </c>
      <c r="E2301" s="308" t="s">
        <v>2961</v>
      </c>
      <c r="F2301" s="308" t="s">
        <v>2961</v>
      </c>
      <c r="G2301" s="308" t="s">
        <v>2961</v>
      </c>
      <c r="H2301" s="308" t="s">
        <v>2961</v>
      </c>
      <c r="I2301" s="308" t="s">
        <v>2961</v>
      </c>
      <c r="J2301" s="308" t="s">
        <v>2961</v>
      </c>
      <c r="K2301" s="308" t="s">
        <v>2961</v>
      </c>
      <c r="L2301" s="308" t="s">
        <v>2961</v>
      </c>
      <c r="M2301" s="308" t="s">
        <v>2961</v>
      </c>
      <c r="N2301" s="308" t="s">
        <v>2961</v>
      </c>
      <c r="O2301" s="308" t="s">
        <v>2961</v>
      </c>
      <c r="P2301" s="308" t="s">
        <v>2961</v>
      </c>
      <c r="Q2301" s="308" t="s">
        <v>2961</v>
      </c>
      <c r="R2301" s="308" t="s">
        <v>2961</v>
      </c>
      <c r="S2301" s="308" t="s">
        <v>2961</v>
      </c>
      <c r="T2301" s="308" t="s">
        <v>2961</v>
      </c>
      <c r="U2301" s="308" t="s">
        <v>2961</v>
      </c>
      <c r="V2301" s="308" t="s">
        <v>2961</v>
      </c>
      <c r="W2301" s="308" t="s">
        <v>2961</v>
      </c>
      <c r="X2301" s="308" t="s">
        <v>2961</v>
      </c>
      <c r="Y2301" s="308" t="s">
        <v>2961</v>
      </c>
      <c r="Z2301" s="308" t="s">
        <v>2961</v>
      </c>
      <c r="AA2301" s="308" t="s">
        <v>2961</v>
      </c>
      <c r="AB2301" s="308" t="s">
        <v>2961</v>
      </c>
      <c r="AC2301" s="308" t="s">
        <v>2961</v>
      </c>
      <c r="AD2301" s="308" t="s">
        <v>2961</v>
      </c>
    </row>
    <row r="2302" spans="2:30" x14ac:dyDescent="0.3">
      <c r="C2302" s="308" t="s">
        <v>5165</v>
      </c>
      <c r="D2302" s="308" t="s">
        <v>2961</v>
      </c>
      <c r="E2302" s="308" t="s">
        <v>2961</v>
      </c>
      <c r="F2302" s="308" t="s">
        <v>2961</v>
      </c>
      <c r="G2302" s="308" t="s">
        <v>2961</v>
      </c>
      <c r="H2302" s="308" t="s">
        <v>2961</v>
      </c>
      <c r="I2302" s="308" t="s">
        <v>2961</v>
      </c>
      <c r="J2302" s="308" t="s">
        <v>2961</v>
      </c>
      <c r="K2302" s="308" t="s">
        <v>2961</v>
      </c>
      <c r="L2302" s="308" t="s">
        <v>2961</v>
      </c>
      <c r="M2302" s="308" t="s">
        <v>2961</v>
      </c>
      <c r="N2302" s="308" t="s">
        <v>2961</v>
      </c>
      <c r="O2302" s="308" t="s">
        <v>2961</v>
      </c>
      <c r="P2302" s="308" t="s">
        <v>2961</v>
      </c>
      <c r="Q2302" s="308" t="s">
        <v>2961</v>
      </c>
      <c r="R2302" s="308" t="s">
        <v>2961</v>
      </c>
      <c r="S2302" s="308" t="s">
        <v>2961</v>
      </c>
      <c r="T2302" s="308" t="s">
        <v>2961</v>
      </c>
      <c r="U2302" s="308" t="s">
        <v>2961</v>
      </c>
      <c r="V2302" s="308" t="s">
        <v>2961</v>
      </c>
      <c r="W2302" s="308" t="s">
        <v>2961</v>
      </c>
      <c r="X2302" s="308" t="s">
        <v>2961</v>
      </c>
      <c r="Y2302" s="308" t="s">
        <v>2961</v>
      </c>
      <c r="Z2302" s="308" t="s">
        <v>2961</v>
      </c>
      <c r="AA2302" s="308" t="s">
        <v>2961</v>
      </c>
      <c r="AB2302" s="308" t="s">
        <v>2961</v>
      </c>
      <c r="AC2302" s="308" t="s">
        <v>2961</v>
      </c>
      <c r="AD2302" s="308" t="s">
        <v>2961</v>
      </c>
    </row>
    <row r="2303" spans="2:30" x14ac:dyDescent="0.3">
      <c r="C2303" s="308" t="s">
        <v>5166</v>
      </c>
      <c r="D2303" s="308" t="s">
        <v>2961</v>
      </c>
      <c r="E2303" s="308" t="s">
        <v>2961</v>
      </c>
      <c r="F2303" s="308" t="s">
        <v>2961</v>
      </c>
      <c r="G2303" s="308" t="s">
        <v>2961</v>
      </c>
      <c r="H2303" s="308" t="s">
        <v>2961</v>
      </c>
      <c r="I2303" s="308" t="s">
        <v>2961</v>
      </c>
      <c r="J2303" s="308" t="s">
        <v>2961</v>
      </c>
      <c r="K2303" s="308" t="s">
        <v>2961</v>
      </c>
      <c r="L2303" s="308" t="s">
        <v>2961</v>
      </c>
      <c r="M2303" s="308" t="s">
        <v>2961</v>
      </c>
      <c r="N2303" s="308" t="s">
        <v>2961</v>
      </c>
      <c r="O2303" s="308" t="s">
        <v>2961</v>
      </c>
      <c r="P2303" s="308" t="s">
        <v>2961</v>
      </c>
      <c r="Q2303" s="308" t="s">
        <v>2961</v>
      </c>
      <c r="R2303" s="308" t="s">
        <v>2961</v>
      </c>
      <c r="S2303" s="308" t="s">
        <v>2961</v>
      </c>
      <c r="T2303" s="308" t="s">
        <v>2961</v>
      </c>
      <c r="U2303" s="308" t="s">
        <v>2961</v>
      </c>
      <c r="V2303" s="308" t="s">
        <v>2961</v>
      </c>
      <c r="W2303" s="308" t="s">
        <v>2961</v>
      </c>
      <c r="X2303" s="308" t="s">
        <v>2961</v>
      </c>
      <c r="Y2303" s="308" t="s">
        <v>2961</v>
      </c>
      <c r="Z2303" s="308" t="s">
        <v>2961</v>
      </c>
      <c r="AA2303" s="308" t="s">
        <v>2961</v>
      </c>
      <c r="AB2303" s="308" t="s">
        <v>2961</v>
      </c>
      <c r="AC2303" s="308" t="s">
        <v>2961</v>
      </c>
      <c r="AD2303" s="308" t="s">
        <v>2961</v>
      </c>
    </row>
    <row r="2304" spans="2:30" x14ac:dyDescent="0.3">
      <c r="C2304" s="308" t="s">
        <v>5167</v>
      </c>
      <c r="D2304" s="308" t="s">
        <v>2961</v>
      </c>
      <c r="E2304" s="308" t="s">
        <v>2961</v>
      </c>
      <c r="F2304" s="308" t="s">
        <v>2961</v>
      </c>
      <c r="G2304" s="308" t="s">
        <v>2961</v>
      </c>
      <c r="H2304" s="308" t="s">
        <v>2961</v>
      </c>
      <c r="I2304" s="308" t="s">
        <v>2961</v>
      </c>
      <c r="J2304" s="308" t="s">
        <v>2961</v>
      </c>
      <c r="K2304" s="308" t="s">
        <v>2961</v>
      </c>
      <c r="L2304" s="308" t="s">
        <v>2961</v>
      </c>
      <c r="M2304" s="308" t="s">
        <v>2961</v>
      </c>
      <c r="N2304" s="308" t="s">
        <v>2961</v>
      </c>
      <c r="O2304" s="308" t="s">
        <v>2961</v>
      </c>
      <c r="P2304" s="308" t="s">
        <v>2961</v>
      </c>
      <c r="Q2304" s="308" t="s">
        <v>2961</v>
      </c>
      <c r="R2304" s="308" t="s">
        <v>2961</v>
      </c>
      <c r="S2304" s="308" t="s">
        <v>2961</v>
      </c>
      <c r="T2304" s="308" t="s">
        <v>2961</v>
      </c>
      <c r="U2304" s="308" t="s">
        <v>2961</v>
      </c>
      <c r="V2304" s="308" t="s">
        <v>2961</v>
      </c>
      <c r="W2304" s="308" t="s">
        <v>2961</v>
      </c>
      <c r="X2304" s="308" t="s">
        <v>2961</v>
      </c>
      <c r="Y2304" s="308" t="s">
        <v>2961</v>
      </c>
      <c r="Z2304" s="308" t="s">
        <v>2961</v>
      </c>
      <c r="AA2304" s="308" t="s">
        <v>2961</v>
      </c>
      <c r="AB2304" s="308" t="s">
        <v>2961</v>
      </c>
      <c r="AC2304" s="308" t="s">
        <v>2961</v>
      </c>
      <c r="AD2304" s="308" t="s">
        <v>2961</v>
      </c>
    </row>
    <row r="2305" spans="2:30" x14ac:dyDescent="0.3">
      <c r="C2305" s="308" t="s">
        <v>5168</v>
      </c>
      <c r="D2305" s="308" t="s">
        <v>2961</v>
      </c>
      <c r="E2305" s="308" t="s">
        <v>2961</v>
      </c>
      <c r="F2305" s="308" t="s">
        <v>2961</v>
      </c>
      <c r="G2305" s="308" t="s">
        <v>2961</v>
      </c>
      <c r="H2305" s="308" t="s">
        <v>2961</v>
      </c>
      <c r="I2305" s="308" t="s">
        <v>2961</v>
      </c>
      <c r="J2305" s="308" t="s">
        <v>2961</v>
      </c>
      <c r="K2305" s="308" t="s">
        <v>2961</v>
      </c>
      <c r="L2305" s="308" t="s">
        <v>2961</v>
      </c>
      <c r="M2305" s="308" t="s">
        <v>2961</v>
      </c>
      <c r="N2305" s="308" t="s">
        <v>2961</v>
      </c>
      <c r="O2305" s="308" t="s">
        <v>2961</v>
      </c>
      <c r="P2305" s="308" t="s">
        <v>2961</v>
      </c>
      <c r="Q2305" s="308" t="s">
        <v>2961</v>
      </c>
      <c r="R2305" s="308" t="s">
        <v>2961</v>
      </c>
      <c r="S2305" s="308" t="s">
        <v>2961</v>
      </c>
      <c r="T2305" s="308" t="s">
        <v>2961</v>
      </c>
      <c r="U2305" s="308" t="s">
        <v>2961</v>
      </c>
      <c r="V2305" s="308" t="s">
        <v>2961</v>
      </c>
      <c r="W2305" s="308" t="s">
        <v>2961</v>
      </c>
      <c r="X2305" s="308" t="s">
        <v>2961</v>
      </c>
      <c r="Y2305" s="308" t="s">
        <v>2961</v>
      </c>
      <c r="Z2305" s="308" t="s">
        <v>2961</v>
      </c>
      <c r="AA2305" s="308" t="s">
        <v>2961</v>
      </c>
      <c r="AB2305" s="308" t="s">
        <v>2961</v>
      </c>
      <c r="AC2305" s="308" t="s">
        <v>2961</v>
      </c>
      <c r="AD2305" s="308" t="s">
        <v>2961</v>
      </c>
    </row>
    <row r="2306" spans="2:30" x14ac:dyDescent="0.3">
      <c r="C2306" s="308" t="s">
        <v>5169</v>
      </c>
      <c r="D2306" s="308" t="s">
        <v>2961</v>
      </c>
      <c r="E2306" s="308" t="s">
        <v>2961</v>
      </c>
      <c r="F2306" s="308" t="s">
        <v>2961</v>
      </c>
      <c r="G2306" s="308" t="s">
        <v>2961</v>
      </c>
      <c r="H2306" s="308" t="s">
        <v>2961</v>
      </c>
      <c r="I2306" s="308" t="s">
        <v>2961</v>
      </c>
      <c r="J2306" s="308" t="s">
        <v>2961</v>
      </c>
      <c r="K2306" s="308" t="s">
        <v>2961</v>
      </c>
      <c r="L2306" s="308" t="s">
        <v>2961</v>
      </c>
      <c r="M2306" s="308" t="s">
        <v>2961</v>
      </c>
      <c r="N2306" s="308" t="s">
        <v>2961</v>
      </c>
      <c r="O2306" s="308" t="s">
        <v>2961</v>
      </c>
      <c r="P2306" s="308" t="s">
        <v>2961</v>
      </c>
      <c r="Q2306" s="308" t="s">
        <v>2961</v>
      </c>
      <c r="R2306" s="308" t="s">
        <v>2961</v>
      </c>
      <c r="S2306" s="308" t="s">
        <v>2961</v>
      </c>
      <c r="T2306" s="308" t="s">
        <v>2961</v>
      </c>
      <c r="U2306" s="308" t="s">
        <v>2961</v>
      </c>
      <c r="V2306" s="308" t="s">
        <v>2961</v>
      </c>
      <c r="W2306" s="308" t="s">
        <v>2961</v>
      </c>
      <c r="X2306" s="308" t="s">
        <v>2961</v>
      </c>
      <c r="Y2306" s="308" t="s">
        <v>2961</v>
      </c>
      <c r="Z2306" s="308" t="s">
        <v>2961</v>
      </c>
      <c r="AA2306" s="308" t="s">
        <v>2961</v>
      </c>
      <c r="AB2306" s="308" t="s">
        <v>2961</v>
      </c>
      <c r="AC2306" s="308" t="s">
        <v>2961</v>
      </c>
      <c r="AD2306" s="308" t="s">
        <v>2961</v>
      </c>
    </row>
    <row r="2307" spans="2:30" x14ac:dyDescent="0.3">
      <c r="C2307" s="308" t="s">
        <v>5170</v>
      </c>
      <c r="D2307" s="308" t="s">
        <v>2961</v>
      </c>
      <c r="E2307" s="308" t="s">
        <v>2961</v>
      </c>
      <c r="F2307" s="308" t="s">
        <v>2961</v>
      </c>
      <c r="G2307" s="308" t="s">
        <v>2961</v>
      </c>
      <c r="H2307" s="308" t="s">
        <v>2961</v>
      </c>
      <c r="I2307" s="308" t="s">
        <v>2961</v>
      </c>
      <c r="J2307" s="308" t="s">
        <v>2961</v>
      </c>
      <c r="K2307" s="308" t="s">
        <v>2961</v>
      </c>
      <c r="L2307" s="308" t="s">
        <v>2961</v>
      </c>
      <c r="M2307" s="308" t="s">
        <v>2961</v>
      </c>
      <c r="N2307" s="308" t="s">
        <v>2961</v>
      </c>
      <c r="O2307" s="308" t="s">
        <v>2961</v>
      </c>
      <c r="P2307" s="308" t="s">
        <v>2961</v>
      </c>
      <c r="Q2307" s="308" t="s">
        <v>2961</v>
      </c>
      <c r="R2307" s="308" t="s">
        <v>2961</v>
      </c>
      <c r="S2307" s="308" t="s">
        <v>2961</v>
      </c>
      <c r="T2307" s="308" t="s">
        <v>2961</v>
      </c>
      <c r="U2307" s="308" t="s">
        <v>2961</v>
      </c>
      <c r="V2307" s="308" t="s">
        <v>2961</v>
      </c>
      <c r="W2307" s="308" t="s">
        <v>2961</v>
      </c>
      <c r="X2307" s="308" t="s">
        <v>2961</v>
      </c>
      <c r="Y2307" s="308" t="s">
        <v>2961</v>
      </c>
      <c r="Z2307" s="308" t="s">
        <v>2961</v>
      </c>
      <c r="AA2307" s="308" t="s">
        <v>2961</v>
      </c>
      <c r="AB2307" s="308" t="s">
        <v>2961</v>
      </c>
      <c r="AC2307" s="308" t="s">
        <v>2961</v>
      </c>
      <c r="AD2307" s="308" t="s">
        <v>2961</v>
      </c>
    </row>
    <row r="2308" spans="2:30" x14ac:dyDescent="0.3">
      <c r="C2308" s="308" t="s">
        <v>5171</v>
      </c>
      <c r="D2308" s="308" t="s">
        <v>2961</v>
      </c>
      <c r="E2308" s="308" t="s">
        <v>2961</v>
      </c>
      <c r="F2308" s="308" t="s">
        <v>2961</v>
      </c>
      <c r="G2308" s="308" t="s">
        <v>2961</v>
      </c>
      <c r="H2308" s="308" t="s">
        <v>2961</v>
      </c>
      <c r="I2308" s="308" t="s">
        <v>2961</v>
      </c>
      <c r="J2308" s="308" t="s">
        <v>2961</v>
      </c>
      <c r="K2308" s="308" t="s">
        <v>2961</v>
      </c>
      <c r="L2308" s="308" t="s">
        <v>2961</v>
      </c>
      <c r="M2308" s="308" t="s">
        <v>2961</v>
      </c>
      <c r="N2308" s="308" t="s">
        <v>2961</v>
      </c>
      <c r="O2308" s="308" t="s">
        <v>2961</v>
      </c>
      <c r="P2308" s="308" t="s">
        <v>2961</v>
      </c>
      <c r="Q2308" s="308" t="s">
        <v>2961</v>
      </c>
      <c r="R2308" s="308" t="s">
        <v>2961</v>
      </c>
      <c r="S2308" s="308" t="s">
        <v>2961</v>
      </c>
      <c r="T2308" s="308" t="s">
        <v>2961</v>
      </c>
      <c r="U2308" s="308" t="s">
        <v>2961</v>
      </c>
      <c r="V2308" s="308" t="s">
        <v>2961</v>
      </c>
      <c r="W2308" s="308" t="s">
        <v>2961</v>
      </c>
      <c r="X2308" s="308" t="s">
        <v>2961</v>
      </c>
      <c r="Y2308" s="308" t="s">
        <v>2961</v>
      </c>
      <c r="Z2308" s="308" t="s">
        <v>2961</v>
      </c>
      <c r="AA2308" s="308" t="s">
        <v>2961</v>
      </c>
      <c r="AB2308" s="308" t="s">
        <v>2961</v>
      </c>
      <c r="AC2308" s="308" t="s">
        <v>2961</v>
      </c>
      <c r="AD2308" s="308" t="s">
        <v>2961</v>
      </c>
    </row>
    <row r="2309" spans="2:30" x14ac:dyDescent="0.3">
      <c r="C2309" s="308" t="s">
        <v>5172</v>
      </c>
      <c r="D2309" s="308" t="s">
        <v>2961</v>
      </c>
      <c r="E2309" s="308" t="s">
        <v>2961</v>
      </c>
      <c r="F2309" s="308" t="s">
        <v>2961</v>
      </c>
      <c r="G2309" s="308" t="s">
        <v>2961</v>
      </c>
      <c r="H2309" s="308" t="s">
        <v>2961</v>
      </c>
      <c r="I2309" s="308" t="s">
        <v>2961</v>
      </c>
      <c r="J2309" s="308" t="s">
        <v>2961</v>
      </c>
      <c r="K2309" s="308" t="s">
        <v>2961</v>
      </c>
      <c r="L2309" s="308" t="s">
        <v>2961</v>
      </c>
      <c r="M2309" s="308" t="s">
        <v>2961</v>
      </c>
      <c r="N2309" s="308" t="s">
        <v>2961</v>
      </c>
      <c r="O2309" s="308" t="s">
        <v>2961</v>
      </c>
      <c r="P2309" s="308" t="s">
        <v>2961</v>
      </c>
      <c r="Q2309" s="308" t="s">
        <v>2961</v>
      </c>
      <c r="R2309" s="308" t="s">
        <v>2961</v>
      </c>
      <c r="S2309" s="308" t="s">
        <v>2961</v>
      </c>
      <c r="T2309" s="308" t="s">
        <v>2961</v>
      </c>
      <c r="U2309" s="308" t="s">
        <v>2961</v>
      </c>
      <c r="V2309" s="308" t="s">
        <v>2961</v>
      </c>
      <c r="W2309" s="308" t="s">
        <v>2961</v>
      </c>
      <c r="X2309" s="308" t="s">
        <v>2961</v>
      </c>
      <c r="Y2309" s="308" t="s">
        <v>2961</v>
      </c>
      <c r="Z2309" s="308" t="s">
        <v>2961</v>
      </c>
      <c r="AA2309" s="308" t="s">
        <v>2961</v>
      </c>
      <c r="AB2309" s="308" t="s">
        <v>2961</v>
      </c>
      <c r="AC2309" s="308" t="s">
        <v>2961</v>
      </c>
      <c r="AD2309" s="308" t="s">
        <v>2961</v>
      </c>
    </row>
    <row r="2310" spans="2:30" x14ac:dyDescent="0.3">
      <c r="C2310" s="308" t="s">
        <v>5173</v>
      </c>
      <c r="D2310" s="308" t="s">
        <v>2961</v>
      </c>
      <c r="E2310" s="308" t="s">
        <v>2961</v>
      </c>
      <c r="F2310" s="308" t="s">
        <v>2961</v>
      </c>
      <c r="G2310" s="308" t="s">
        <v>2961</v>
      </c>
      <c r="H2310" s="308" t="s">
        <v>2961</v>
      </c>
      <c r="I2310" s="308" t="s">
        <v>2961</v>
      </c>
      <c r="J2310" s="308" t="s">
        <v>2961</v>
      </c>
      <c r="K2310" s="308" t="s">
        <v>2961</v>
      </c>
      <c r="L2310" s="308" t="s">
        <v>2961</v>
      </c>
      <c r="M2310" s="308" t="s">
        <v>2961</v>
      </c>
      <c r="N2310" s="308" t="s">
        <v>2961</v>
      </c>
      <c r="O2310" s="308" t="s">
        <v>2961</v>
      </c>
      <c r="P2310" s="308" t="s">
        <v>2961</v>
      </c>
      <c r="Q2310" s="308" t="s">
        <v>2961</v>
      </c>
      <c r="R2310" s="308" t="s">
        <v>2961</v>
      </c>
      <c r="S2310" s="308" t="s">
        <v>2961</v>
      </c>
      <c r="T2310" s="308" t="s">
        <v>2961</v>
      </c>
      <c r="U2310" s="308" t="s">
        <v>2961</v>
      </c>
      <c r="V2310" s="308" t="s">
        <v>2961</v>
      </c>
      <c r="W2310" s="308" t="s">
        <v>2961</v>
      </c>
      <c r="X2310" s="308" t="s">
        <v>2961</v>
      </c>
      <c r="Y2310" s="308" t="s">
        <v>2961</v>
      </c>
      <c r="Z2310" s="308" t="s">
        <v>2961</v>
      </c>
      <c r="AA2310" s="308" t="s">
        <v>2961</v>
      </c>
      <c r="AB2310" s="308" t="s">
        <v>2961</v>
      </c>
      <c r="AC2310" s="308" t="s">
        <v>2961</v>
      </c>
      <c r="AD2310" s="308" t="s">
        <v>2961</v>
      </c>
    </row>
    <row r="2311" spans="2:30" x14ac:dyDescent="0.3">
      <c r="C2311" s="308" t="s">
        <v>5174</v>
      </c>
      <c r="D2311" s="308" t="s">
        <v>2961</v>
      </c>
      <c r="E2311" s="308" t="s">
        <v>2961</v>
      </c>
      <c r="F2311" s="308" t="s">
        <v>2961</v>
      </c>
      <c r="G2311" s="308" t="s">
        <v>2961</v>
      </c>
      <c r="H2311" s="308" t="s">
        <v>2961</v>
      </c>
      <c r="I2311" s="308" t="s">
        <v>2961</v>
      </c>
      <c r="J2311" s="308" t="s">
        <v>2961</v>
      </c>
      <c r="K2311" s="308" t="s">
        <v>2961</v>
      </c>
      <c r="L2311" s="308" t="s">
        <v>2961</v>
      </c>
      <c r="M2311" s="308" t="s">
        <v>2961</v>
      </c>
      <c r="N2311" s="308" t="s">
        <v>2961</v>
      </c>
      <c r="O2311" s="308" t="s">
        <v>2961</v>
      </c>
      <c r="P2311" s="308" t="s">
        <v>2961</v>
      </c>
      <c r="Q2311" s="308" t="s">
        <v>2961</v>
      </c>
      <c r="R2311" s="308" t="s">
        <v>2961</v>
      </c>
      <c r="S2311" s="308" t="s">
        <v>2961</v>
      </c>
      <c r="T2311" s="308" t="s">
        <v>2961</v>
      </c>
      <c r="U2311" s="308" t="s">
        <v>2961</v>
      </c>
      <c r="V2311" s="308" t="s">
        <v>2961</v>
      </c>
      <c r="W2311" s="308" t="s">
        <v>2961</v>
      </c>
      <c r="X2311" s="308" t="s">
        <v>2961</v>
      </c>
      <c r="Y2311" s="308" t="s">
        <v>2961</v>
      </c>
      <c r="Z2311" s="308" t="s">
        <v>2961</v>
      </c>
      <c r="AA2311" s="308" t="s">
        <v>2961</v>
      </c>
      <c r="AB2311" s="308" t="s">
        <v>2961</v>
      </c>
      <c r="AC2311" s="308" t="s">
        <v>2961</v>
      </c>
      <c r="AD2311" s="308" t="s">
        <v>2961</v>
      </c>
    </row>
    <row r="2312" spans="2:30" x14ac:dyDescent="0.3">
      <c r="C2312" s="308" t="s">
        <v>5175</v>
      </c>
      <c r="D2312" s="308" t="s">
        <v>2961</v>
      </c>
      <c r="E2312" s="308" t="s">
        <v>2961</v>
      </c>
      <c r="F2312" s="308" t="s">
        <v>2961</v>
      </c>
      <c r="G2312" s="308" t="s">
        <v>2961</v>
      </c>
      <c r="H2312" s="308" t="s">
        <v>2961</v>
      </c>
      <c r="I2312" s="308" t="s">
        <v>2961</v>
      </c>
      <c r="J2312" s="308" t="s">
        <v>2961</v>
      </c>
      <c r="K2312" s="308" t="s">
        <v>2961</v>
      </c>
      <c r="L2312" s="308" t="s">
        <v>2961</v>
      </c>
      <c r="M2312" s="308" t="s">
        <v>2961</v>
      </c>
      <c r="N2312" s="308" t="s">
        <v>2961</v>
      </c>
      <c r="O2312" s="308" t="s">
        <v>2961</v>
      </c>
      <c r="P2312" s="308" t="s">
        <v>2961</v>
      </c>
      <c r="Q2312" s="308" t="s">
        <v>2961</v>
      </c>
      <c r="R2312" s="308" t="s">
        <v>2961</v>
      </c>
      <c r="S2312" s="308" t="s">
        <v>2961</v>
      </c>
      <c r="T2312" s="308" t="s">
        <v>2961</v>
      </c>
      <c r="U2312" s="308" t="s">
        <v>2961</v>
      </c>
      <c r="V2312" s="308" t="s">
        <v>2961</v>
      </c>
      <c r="W2312" s="308" t="s">
        <v>2961</v>
      </c>
      <c r="X2312" s="308" t="s">
        <v>2961</v>
      </c>
      <c r="Y2312" s="308" t="s">
        <v>2961</v>
      </c>
      <c r="Z2312" s="308" t="s">
        <v>2961</v>
      </c>
      <c r="AA2312" s="308" t="s">
        <v>2961</v>
      </c>
      <c r="AB2312" s="308" t="s">
        <v>2961</v>
      </c>
      <c r="AC2312" s="308" t="s">
        <v>2961</v>
      </c>
      <c r="AD2312" s="308" t="s">
        <v>2961</v>
      </c>
    </row>
    <row r="2314" spans="2:30" x14ac:dyDescent="0.3">
      <c r="B2314" s="301" t="s">
        <v>2957</v>
      </c>
    </row>
    <row r="2315" spans="2:30" x14ac:dyDescent="0.3">
      <c r="C2315" s="308"/>
      <c r="D2315" s="308"/>
      <c r="E2315" s="308" t="s">
        <v>5176</v>
      </c>
      <c r="F2315" s="308" t="s">
        <v>5177</v>
      </c>
      <c r="G2315" s="308" t="s">
        <v>5178</v>
      </c>
      <c r="H2315" s="308" t="s">
        <v>5179</v>
      </c>
      <c r="I2315" s="308" t="s">
        <v>5180</v>
      </c>
      <c r="J2315" s="308" t="s">
        <v>5181</v>
      </c>
      <c r="K2315" s="308" t="s">
        <v>5182</v>
      </c>
      <c r="L2315" s="308" t="s">
        <v>5183</v>
      </c>
      <c r="M2315" s="308" t="s">
        <v>5184</v>
      </c>
      <c r="N2315" s="308" t="s">
        <v>5185</v>
      </c>
      <c r="O2315" s="308" t="s">
        <v>5186</v>
      </c>
      <c r="P2315" s="308" t="s">
        <v>5187</v>
      </c>
      <c r="Q2315" s="308" t="s">
        <v>5188</v>
      </c>
    </row>
    <row r="2316" spans="2:30" x14ac:dyDescent="0.3">
      <c r="C2316" s="308"/>
      <c r="D2316" s="308"/>
      <c r="E2316" s="308" t="s">
        <v>5189</v>
      </c>
      <c r="F2316" s="308" t="s">
        <v>5189</v>
      </c>
      <c r="G2316" s="308" t="s">
        <v>5189</v>
      </c>
      <c r="H2316" s="308" t="s">
        <v>5189</v>
      </c>
      <c r="I2316" s="308" t="s">
        <v>5189</v>
      </c>
      <c r="J2316" s="308" t="s">
        <v>5189</v>
      </c>
      <c r="K2316" s="308" t="s">
        <v>5189</v>
      </c>
      <c r="L2316" s="308" t="s">
        <v>5189</v>
      </c>
      <c r="M2316" s="308" t="s">
        <v>5189</v>
      </c>
      <c r="N2316" s="308" t="s">
        <v>5189</v>
      </c>
      <c r="O2316" s="308" t="s">
        <v>5189</v>
      </c>
      <c r="P2316" s="308" t="s">
        <v>5189</v>
      </c>
      <c r="Q2316" s="308" t="s">
        <v>5189</v>
      </c>
    </row>
    <row r="2317" spans="2:30" x14ac:dyDescent="0.3">
      <c r="C2317" s="308" t="s">
        <v>249</v>
      </c>
      <c r="D2317" s="308" t="s">
        <v>5190</v>
      </c>
      <c r="E2317" s="308" t="s">
        <v>2961</v>
      </c>
      <c r="F2317" s="308" t="s">
        <v>2961</v>
      </c>
      <c r="G2317" s="308" t="s">
        <v>2961</v>
      </c>
      <c r="H2317" s="308" t="s">
        <v>2961</v>
      </c>
      <c r="I2317" s="308" t="s">
        <v>2961</v>
      </c>
      <c r="J2317" s="308" t="s">
        <v>2961</v>
      </c>
      <c r="K2317" s="308" t="s">
        <v>2961</v>
      </c>
      <c r="L2317" s="308" t="s">
        <v>2961</v>
      </c>
      <c r="M2317" s="308" t="s">
        <v>2961</v>
      </c>
      <c r="N2317" s="308" t="s">
        <v>2961</v>
      </c>
      <c r="O2317" s="308" t="s">
        <v>2961</v>
      </c>
      <c r="P2317" s="308" t="s">
        <v>2961</v>
      </c>
      <c r="Q2317" s="308" t="s">
        <v>2961</v>
      </c>
    </row>
    <row r="2318" spans="2:30" x14ac:dyDescent="0.3">
      <c r="C2318" s="308" t="s">
        <v>249</v>
      </c>
      <c r="D2318" s="308" t="s">
        <v>5191</v>
      </c>
      <c r="E2318" s="308" t="s">
        <v>2961</v>
      </c>
      <c r="F2318" s="308" t="s">
        <v>2961</v>
      </c>
      <c r="G2318" s="308" t="s">
        <v>2961</v>
      </c>
      <c r="H2318" s="308" t="s">
        <v>2961</v>
      </c>
      <c r="I2318" s="308" t="s">
        <v>2961</v>
      </c>
      <c r="J2318" s="308" t="s">
        <v>2961</v>
      </c>
      <c r="K2318" s="308" t="s">
        <v>2961</v>
      </c>
      <c r="L2318" s="308" t="s">
        <v>2961</v>
      </c>
      <c r="M2318" s="308" t="s">
        <v>2961</v>
      </c>
      <c r="N2318" s="308" t="s">
        <v>2961</v>
      </c>
      <c r="O2318" s="308" t="s">
        <v>2961</v>
      </c>
      <c r="P2318" s="308" t="s">
        <v>2961</v>
      </c>
      <c r="Q2318" s="308" t="s">
        <v>2961</v>
      </c>
    </row>
    <row r="2319" spans="2:30" x14ac:dyDescent="0.3">
      <c r="C2319" s="308" t="s">
        <v>250</v>
      </c>
      <c r="D2319" s="308" t="s">
        <v>5192</v>
      </c>
      <c r="E2319" s="308" t="s">
        <v>2961</v>
      </c>
      <c r="F2319" s="308" t="s">
        <v>2961</v>
      </c>
      <c r="G2319" s="308" t="s">
        <v>2961</v>
      </c>
      <c r="H2319" s="308" t="s">
        <v>2961</v>
      </c>
      <c r="I2319" s="308" t="s">
        <v>2961</v>
      </c>
      <c r="J2319" s="308" t="s">
        <v>2961</v>
      </c>
      <c r="K2319" s="308" t="s">
        <v>2961</v>
      </c>
      <c r="L2319" s="308" t="s">
        <v>2961</v>
      </c>
      <c r="M2319" s="308" t="s">
        <v>2961</v>
      </c>
      <c r="N2319" s="308" t="s">
        <v>2961</v>
      </c>
      <c r="O2319" s="308" t="s">
        <v>2961</v>
      </c>
      <c r="P2319" s="308" t="s">
        <v>2961</v>
      </c>
      <c r="Q2319" s="308" t="s">
        <v>2961</v>
      </c>
    </row>
    <row r="2320" spans="2:30" x14ac:dyDescent="0.3">
      <c r="C2320" s="308" t="s">
        <v>250</v>
      </c>
      <c r="D2320" s="308" t="s">
        <v>5193</v>
      </c>
      <c r="E2320" s="308" t="s">
        <v>2961</v>
      </c>
      <c r="F2320" s="308" t="s">
        <v>2961</v>
      </c>
      <c r="G2320" s="308" t="s">
        <v>2961</v>
      </c>
      <c r="H2320" s="308" t="s">
        <v>2961</v>
      </c>
      <c r="I2320" s="308" t="s">
        <v>2961</v>
      </c>
      <c r="J2320" s="308" t="s">
        <v>2961</v>
      </c>
      <c r="K2320" s="308" t="s">
        <v>2961</v>
      </c>
      <c r="L2320" s="308" t="s">
        <v>2961</v>
      </c>
      <c r="M2320" s="308" t="s">
        <v>2961</v>
      </c>
      <c r="N2320" s="308" t="s">
        <v>2961</v>
      </c>
      <c r="O2320" s="308" t="s">
        <v>2961</v>
      </c>
      <c r="P2320" s="308" t="s">
        <v>2961</v>
      </c>
      <c r="Q2320" s="308" t="s">
        <v>2961</v>
      </c>
    </row>
    <row r="2321" spans="3:17" x14ac:dyDescent="0.3">
      <c r="C2321" s="308" t="s">
        <v>250</v>
      </c>
      <c r="D2321" s="308" t="s">
        <v>5190</v>
      </c>
      <c r="E2321" s="308" t="s">
        <v>2961</v>
      </c>
      <c r="F2321" s="308" t="s">
        <v>2961</v>
      </c>
      <c r="G2321" s="308" t="s">
        <v>2961</v>
      </c>
      <c r="H2321" s="308" t="s">
        <v>2961</v>
      </c>
      <c r="I2321" s="308" t="s">
        <v>2961</v>
      </c>
      <c r="J2321" s="308" t="s">
        <v>2961</v>
      </c>
      <c r="K2321" s="308" t="s">
        <v>2961</v>
      </c>
      <c r="L2321" s="308" t="s">
        <v>2961</v>
      </c>
      <c r="M2321" s="308" t="s">
        <v>2961</v>
      </c>
      <c r="N2321" s="308" t="s">
        <v>2961</v>
      </c>
      <c r="O2321" s="308" t="s">
        <v>2961</v>
      </c>
      <c r="P2321" s="308" t="s">
        <v>2961</v>
      </c>
      <c r="Q2321" s="308" t="s">
        <v>2961</v>
      </c>
    </row>
    <row r="2322" spans="3:17" x14ac:dyDescent="0.3">
      <c r="C2322" s="308" t="s">
        <v>250</v>
      </c>
      <c r="D2322" s="308" t="s">
        <v>5191</v>
      </c>
      <c r="E2322" s="308" t="s">
        <v>2961</v>
      </c>
      <c r="F2322" s="308" t="s">
        <v>2961</v>
      </c>
      <c r="G2322" s="308" t="s">
        <v>2961</v>
      </c>
      <c r="H2322" s="308" t="s">
        <v>2961</v>
      </c>
      <c r="I2322" s="308" t="s">
        <v>2961</v>
      </c>
      <c r="J2322" s="308" t="s">
        <v>2961</v>
      </c>
      <c r="K2322" s="308" t="s">
        <v>2961</v>
      </c>
      <c r="L2322" s="308" t="s">
        <v>2961</v>
      </c>
      <c r="M2322" s="308" t="s">
        <v>2961</v>
      </c>
      <c r="N2322" s="308" t="s">
        <v>2961</v>
      </c>
      <c r="O2322" s="308" t="s">
        <v>2961</v>
      </c>
      <c r="P2322" s="308" t="s">
        <v>2961</v>
      </c>
      <c r="Q2322" s="308" t="s">
        <v>2961</v>
      </c>
    </row>
    <row r="2323" spans="3:17" x14ac:dyDescent="0.3">
      <c r="C2323" s="308" t="s">
        <v>251</v>
      </c>
      <c r="D2323" s="308" t="s">
        <v>5192</v>
      </c>
      <c r="E2323" s="308" t="s">
        <v>2961</v>
      </c>
      <c r="F2323" s="308" t="s">
        <v>2961</v>
      </c>
      <c r="G2323" s="308" t="s">
        <v>2961</v>
      </c>
      <c r="H2323" s="308" t="s">
        <v>2961</v>
      </c>
      <c r="I2323" s="308" t="s">
        <v>2961</v>
      </c>
      <c r="J2323" s="308" t="s">
        <v>2961</v>
      </c>
      <c r="K2323" s="308" t="s">
        <v>2961</v>
      </c>
      <c r="L2323" s="308" t="s">
        <v>2961</v>
      </c>
      <c r="M2323" s="308" t="s">
        <v>2961</v>
      </c>
      <c r="N2323" s="308" t="s">
        <v>2961</v>
      </c>
      <c r="O2323" s="308" t="s">
        <v>2961</v>
      </c>
      <c r="P2323" s="308" t="s">
        <v>2961</v>
      </c>
      <c r="Q2323" s="308" t="s">
        <v>2961</v>
      </c>
    </row>
    <row r="2324" spans="3:17" x14ac:dyDescent="0.3">
      <c r="C2324" s="308" t="s">
        <v>251</v>
      </c>
      <c r="D2324" s="308" t="s">
        <v>5193</v>
      </c>
      <c r="E2324" s="308" t="s">
        <v>2961</v>
      </c>
      <c r="F2324" s="308" t="s">
        <v>2961</v>
      </c>
      <c r="G2324" s="308" t="s">
        <v>2961</v>
      </c>
      <c r="H2324" s="308" t="s">
        <v>2961</v>
      </c>
      <c r="I2324" s="308" t="s">
        <v>2961</v>
      </c>
      <c r="J2324" s="308" t="s">
        <v>2961</v>
      </c>
      <c r="K2324" s="308" t="s">
        <v>2961</v>
      </c>
      <c r="L2324" s="308" t="s">
        <v>2961</v>
      </c>
      <c r="M2324" s="308" t="s">
        <v>2961</v>
      </c>
      <c r="N2324" s="308" t="s">
        <v>2961</v>
      </c>
      <c r="O2324" s="308" t="s">
        <v>2961</v>
      </c>
      <c r="P2324" s="308" t="s">
        <v>2961</v>
      </c>
      <c r="Q2324" s="308" t="s">
        <v>2961</v>
      </c>
    </row>
    <row r="2325" spans="3:17" x14ac:dyDescent="0.3">
      <c r="C2325" s="308" t="s">
        <v>251</v>
      </c>
      <c r="D2325" s="308" t="s">
        <v>5190</v>
      </c>
      <c r="E2325" s="308" t="s">
        <v>2961</v>
      </c>
      <c r="F2325" s="308" t="s">
        <v>2961</v>
      </c>
      <c r="G2325" s="308" t="s">
        <v>2961</v>
      </c>
      <c r="H2325" s="308" t="s">
        <v>2961</v>
      </c>
      <c r="I2325" s="308" t="s">
        <v>2961</v>
      </c>
      <c r="J2325" s="308" t="s">
        <v>2961</v>
      </c>
      <c r="K2325" s="308" t="s">
        <v>2961</v>
      </c>
      <c r="L2325" s="308" t="s">
        <v>2961</v>
      </c>
      <c r="M2325" s="308" t="s">
        <v>2961</v>
      </c>
      <c r="N2325" s="308" t="s">
        <v>2961</v>
      </c>
      <c r="O2325" s="308" t="s">
        <v>2961</v>
      </c>
      <c r="P2325" s="308" t="s">
        <v>2961</v>
      </c>
      <c r="Q2325" s="308" t="s">
        <v>2961</v>
      </c>
    </row>
    <row r="2326" spans="3:17" x14ac:dyDescent="0.3">
      <c r="C2326" s="308" t="s">
        <v>251</v>
      </c>
      <c r="D2326" s="308" t="s">
        <v>5191</v>
      </c>
      <c r="E2326" s="308" t="s">
        <v>2961</v>
      </c>
      <c r="F2326" s="308" t="s">
        <v>2961</v>
      </c>
      <c r="G2326" s="308" t="s">
        <v>2961</v>
      </c>
      <c r="H2326" s="308" t="s">
        <v>2961</v>
      </c>
      <c r="I2326" s="308" t="s">
        <v>2961</v>
      </c>
      <c r="J2326" s="308" t="s">
        <v>2961</v>
      </c>
      <c r="K2326" s="308" t="s">
        <v>2961</v>
      </c>
      <c r="L2326" s="308" t="s">
        <v>2961</v>
      </c>
      <c r="M2326" s="308" t="s">
        <v>2961</v>
      </c>
      <c r="N2326" s="308" t="s">
        <v>2961</v>
      </c>
      <c r="O2326" s="308" t="s">
        <v>2961</v>
      </c>
      <c r="P2326" s="308" t="s">
        <v>2961</v>
      </c>
      <c r="Q2326" s="308" t="s">
        <v>2961</v>
      </c>
    </row>
    <row r="2327" spans="3:17" x14ac:dyDescent="0.3">
      <c r="C2327" s="308" t="s">
        <v>252</v>
      </c>
      <c r="D2327" s="308" t="s">
        <v>5192</v>
      </c>
      <c r="E2327" s="308" t="s">
        <v>2961</v>
      </c>
      <c r="F2327" s="308" t="s">
        <v>2961</v>
      </c>
      <c r="G2327" s="308" t="s">
        <v>2961</v>
      </c>
      <c r="H2327" s="308" t="s">
        <v>2961</v>
      </c>
      <c r="I2327" s="308" t="s">
        <v>2961</v>
      </c>
      <c r="J2327" s="308" t="s">
        <v>2961</v>
      </c>
      <c r="K2327" s="308" t="s">
        <v>2961</v>
      </c>
      <c r="L2327" s="308" t="s">
        <v>2961</v>
      </c>
      <c r="M2327" s="308" t="s">
        <v>2961</v>
      </c>
      <c r="N2327" s="308" t="s">
        <v>2961</v>
      </c>
      <c r="O2327" s="308" t="s">
        <v>2961</v>
      </c>
      <c r="P2327" s="308" t="s">
        <v>2961</v>
      </c>
      <c r="Q2327" s="308" t="s">
        <v>2961</v>
      </c>
    </row>
    <row r="2328" spans="3:17" x14ac:dyDescent="0.3">
      <c r="C2328" s="308" t="s">
        <v>252</v>
      </c>
      <c r="D2328" s="308" t="s">
        <v>5193</v>
      </c>
      <c r="E2328" s="308" t="s">
        <v>2961</v>
      </c>
      <c r="F2328" s="308" t="s">
        <v>2961</v>
      </c>
      <c r="G2328" s="308" t="s">
        <v>2961</v>
      </c>
      <c r="H2328" s="308" t="s">
        <v>2961</v>
      </c>
      <c r="I2328" s="308" t="s">
        <v>2961</v>
      </c>
      <c r="J2328" s="308" t="s">
        <v>2961</v>
      </c>
      <c r="K2328" s="308" t="s">
        <v>2961</v>
      </c>
      <c r="L2328" s="308" t="s">
        <v>2961</v>
      </c>
      <c r="M2328" s="308" t="s">
        <v>2961</v>
      </c>
      <c r="N2328" s="308" t="s">
        <v>2961</v>
      </c>
      <c r="O2328" s="308" t="s">
        <v>2961</v>
      </c>
      <c r="P2328" s="308" t="s">
        <v>2961</v>
      </c>
      <c r="Q2328" s="308" t="s">
        <v>2961</v>
      </c>
    </row>
    <row r="2329" spans="3:17" x14ac:dyDescent="0.3">
      <c r="C2329" s="308" t="s">
        <v>252</v>
      </c>
      <c r="D2329" s="308" t="s">
        <v>5190</v>
      </c>
      <c r="E2329" s="308" t="s">
        <v>2961</v>
      </c>
      <c r="F2329" s="308" t="s">
        <v>2961</v>
      </c>
      <c r="G2329" s="308" t="s">
        <v>2961</v>
      </c>
      <c r="H2329" s="308" t="s">
        <v>2961</v>
      </c>
      <c r="I2329" s="308" t="s">
        <v>2961</v>
      </c>
      <c r="J2329" s="308" t="s">
        <v>2961</v>
      </c>
      <c r="K2329" s="308" t="s">
        <v>2961</v>
      </c>
      <c r="L2329" s="308" t="s">
        <v>2961</v>
      </c>
      <c r="M2329" s="308" t="s">
        <v>2961</v>
      </c>
      <c r="N2329" s="308" t="s">
        <v>2961</v>
      </c>
      <c r="O2329" s="308" t="s">
        <v>2961</v>
      </c>
      <c r="P2329" s="308" t="s">
        <v>2961</v>
      </c>
      <c r="Q2329" s="308" t="s">
        <v>2961</v>
      </c>
    </row>
    <row r="2330" spans="3:17" x14ac:dyDescent="0.3">
      <c r="C2330" s="308" t="s">
        <v>252</v>
      </c>
      <c r="D2330" s="308" t="s">
        <v>5191</v>
      </c>
      <c r="E2330" s="308" t="s">
        <v>2961</v>
      </c>
      <c r="F2330" s="308" t="s">
        <v>2961</v>
      </c>
      <c r="G2330" s="308" t="s">
        <v>2961</v>
      </c>
      <c r="H2330" s="308" t="s">
        <v>2961</v>
      </c>
      <c r="I2330" s="308" t="s">
        <v>2961</v>
      </c>
      <c r="J2330" s="308" t="s">
        <v>2961</v>
      </c>
      <c r="K2330" s="308" t="s">
        <v>2961</v>
      </c>
      <c r="L2330" s="308" t="s">
        <v>2961</v>
      </c>
      <c r="M2330" s="308" t="s">
        <v>2961</v>
      </c>
      <c r="N2330" s="308" t="s">
        <v>2961</v>
      </c>
      <c r="O2330" s="308" t="s">
        <v>2961</v>
      </c>
      <c r="P2330" s="308" t="s">
        <v>2961</v>
      </c>
      <c r="Q2330" s="308" t="s">
        <v>2961</v>
      </c>
    </row>
    <row r="2331" spans="3:17" x14ac:dyDescent="0.3">
      <c r="C2331" s="308" t="s">
        <v>253</v>
      </c>
      <c r="D2331" s="308" t="s">
        <v>5192</v>
      </c>
      <c r="E2331" s="308" t="s">
        <v>2961</v>
      </c>
      <c r="F2331" s="308" t="s">
        <v>2961</v>
      </c>
      <c r="G2331" s="308" t="s">
        <v>2961</v>
      </c>
      <c r="H2331" s="308" t="s">
        <v>2961</v>
      </c>
      <c r="I2331" s="308" t="s">
        <v>2961</v>
      </c>
      <c r="J2331" s="308" t="s">
        <v>2961</v>
      </c>
      <c r="K2331" s="308" t="s">
        <v>2961</v>
      </c>
      <c r="L2331" s="308" t="s">
        <v>2961</v>
      </c>
      <c r="M2331" s="308" t="s">
        <v>2961</v>
      </c>
      <c r="N2331" s="308" t="s">
        <v>2961</v>
      </c>
      <c r="O2331" s="308" t="s">
        <v>2961</v>
      </c>
      <c r="P2331" s="308" t="s">
        <v>2961</v>
      </c>
      <c r="Q2331" s="308" t="s">
        <v>2961</v>
      </c>
    </row>
    <row r="2332" spans="3:17" x14ac:dyDescent="0.3">
      <c r="C2332" s="308" t="s">
        <v>253</v>
      </c>
      <c r="D2332" s="308" t="s">
        <v>5193</v>
      </c>
      <c r="E2332" s="308" t="s">
        <v>2961</v>
      </c>
      <c r="F2332" s="308" t="s">
        <v>2961</v>
      </c>
      <c r="G2332" s="308" t="s">
        <v>2961</v>
      </c>
      <c r="H2332" s="308" t="s">
        <v>2961</v>
      </c>
      <c r="I2332" s="308" t="s">
        <v>2961</v>
      </c>
      <c r="J2332" s="308" t="s">
        <v>2961</v>
      </c>
      <c r="K2332" s="308" t="s">
        <v>2961</v>
      </c>
      <c r="L2332" s="308" t="s">
        <v>2961</v>
      </c>
      <c r="M2332" s="308" t="s">
        <v>2961</v>
      </c>
      <c r="N2332" s="308" t="s">
        <v>2961</v>
      </c>
      <c r="O2332" s="308" t="s">
        <v>2961</v>
      </c>
      <c r="P2332" s="308" t="s">
        <v>2961</v>
      </c>
      <c r="Q2332" s="308" t="s">
        <v>2961</v>
      </c>
    </row>
    <row r="2333" spans="3:17" x14ac:dyDescent="0.3">
      <c r="C2333" s="308" t="s">
        <v>253</v>
      </c>
      <c r="D2333" s="308" t="s">
        <v>5190</v>
      </c>
      <c r="E2333" s="308" t="s">
        <v>2961</v>
      </c>
      <c r="F2333" s="308" t="s">
        <v>2961</v>
      </c>
      <c r="G2333" s="308" t="s">
        <v>2961</v>
      </c>
      <c r="H2333" s="308" t="s">
        <v>2961</v>
      </c>
      <c r="I2333" s="308" t="s">
        <v>2961</v>
      </c>
      <c r="J2333" s="308" t="s">
        <v>2961</v>
      </c>
      <c r="K2333" s="308" t="s">
        <v>2961</v>
      </c>
      <c r="L2333" s="308" t="s">
        <v>2961</v>
      </c>
      <c r="M2333" s="308" t="s">
        <v>2961</v>
      </c>
      <c r="N2333" s="308" t="s">
        <v>2961</v>
      </c>
      <c r="O2333" s="308" t="s">
        <v>2961</v>
      </c>
      <c r="P2333" s="308" t="s">
        <v>2961</v>
      </c>
      <c r="Q2333" s="308" t="s">
        <v>2961</v>
      </c>
    </row>
    <row r="2334" spans="3:17" x14ac:dyDescent="0.3">
      <c r="C2334" s="308" t="s">
        <v>253</v>
      </c>
      <c r="D2334" s="308" t="s">
        <v>5191</v>
      </c>
      <c r="E2334" s="308" t="s">
        <v>2961</v>
      </c>
      <c r="F2334" s="308" t="s">
        <v>2961</v>
      </c>
      <c r="G2334" s="308" t="s">
        <v>2961</v>
      </c>
      <c r="H2334" s="308" t="s">
        <v>2961</v>
      </c>
      <c r="I2334" s="308" t="s">
        <v>2961</v>
      </c>
      <c r="J2334" s="308" t="s">
        <v>2961</v>
      </c>
      <c r="K2334" s="308" t="s">
        <v>2961</v>
      </c>
      <c r="L2334" s="308" t="s">
        <v>2961</v>
      </c>
      <c r="M2334" s="308" t="s">
        <v>2961</v>
      </c>
      <c r="N2334" s="308" t="s">
        <v>2961</v>
      </c>
      <c r="O2334" s="308" t="s">
        <v>2961</v>
      </c>
      <c r="P2334" s="308" t="s">
        <v>2961</v>
      </c>
      <c r="Q2334" s="308" t="s">
        <v>2961</v>
      </c>
    </row>
    <row r="2335" spans="3:17" x14ac:dyDescent="0.3">
      <c r="C2335" s="308" t="s">
        <v>254</v>
      </c>
      <c r="D2335" s="308" t="s">
        <v>5192</v>
      </c>
      <c r="E2335" s="308" t="s">
        <v>2961</v>
      </c>
      <c r="F2335" s="308" t="s">
        <v>2961</v>
      </c>
      <c r="G2335" s="308" t="s">
        <v>2961</v>
      </c>
      <c r="H2335" s="308" t="s">
        <v>2961</v>
      </c>
      <c r="I2335" s="308" t="s">
        <v>2961</v>
      </c>
      <c r="J2335" s="308" t="s">
        <v>2961</v>
      </c>
      <c r="K2335" s="308" t="s">
        <v>2961</v>
      </c>
      <c r="L2335" s="308" t="s">
        <v>2961</v>
      </c>
      <c r="M2335" s="308" t="s">
        <v>2961</v>
      </c>
      <c r="N2335" s="308" t="s">
        <v>2961</v>
      </c>
      <c r="O2335" s="308" t="s">
        <v>2961</v>
      </c>
      <c r="P2335" s="308" t="s">
        <v>2961</v>
      </c>
      <c r="Q2335" s="308" t="s">
        <v>2961</v>
      </c>
    </row>
    <row r="2336" spans="3:17" x14ac:dyDescent="0.3">
      <c r="C2336" s="308" t="s">
        <v>254</v>
      </c>
      <c r="D2336" s="308" t="s">
        <v>5193</v>
      </c>
      <c r="E2336" s="308" t="s">
        <v>2961</v>
      </c>
      <c r="F2336" s="308" t="s">
        <v>2961</v>
      </c>
      <c r="G2336" s="308" t="s">
        <v>2961</v>
      </c>
      <c r="H2336" s="308" t="s">
        <v>2961</v>
      </c>
      <c r="I2336" s="308" t="s">
        <v>2961</v>
      </c>
      <c r="J2336" s="308" t="s">
        <v>2961</v>
      </c>
      <c r="K2336" s="308" t="s">
        <v>2961</v>
      </c>
      <c r="L2336" s="308" t="s">
        <v>2961</v>
      </c>
      <c r="M2336" s="308" t="s">
        <v>2961</v>
      </c>
      <c r="N2336" s="308" t="s">
        <v>2961</v>
      </c>
      <c r="O2336" s="308" t="s">
        <v>2961</v>
      </c>
      <c r="P2336" s="308" t="s">
        <v>2961</v>
      </c>
      <c r="Q2336" s="308" t="s">
        <v>2961</v>
      </c>
    </row>
    <row r="2337" spans="3:17" x14ac:dyDescent="0.3">
      <c r="C2337" s="308" t="s">
        <v>254</v>
      </c>
      <c r="D2337" s="308" t="s">
        <v>5190</v>
      </c>
      <c r="E2337" s="308" t="s">
        <v>2961</v>
      </c>
      <c r="F2337" s="308" t="s">
        <v>2961</v>
      </c>
      <c r="G2337" s="308" t="s">
        <v>2961</v>
      </c>
      <c r="H2337" s="308" t="s">
        <v>2961</v>
      </c>
      <c r="I2337" s="308" t="s">
        <v>2961</v>
      </c>
      <c r="J2337" s="308" t="s">
        <v>2961</v>
      </c>
      <c r="K2337" s="308" t="s">
        <v>2961</v>
      </c>
      <c r="L2337" s="308" t="s">
        <v>2961</v>
      </c>
      <c r="M2337" s="308" t="s">
        <v>2961</v>
      </c>
      <c r="N2337" s="308" t="s">
        <v>2961</v>
      </c>
      <c r="O2337" s="308" t="s">
        <v>2961</v>
      </c>
      <c r="P2337" s="308" t="s">
        <v>2961</v>
      </c>
      <c r="Q2337" s="308" t="s">
        <v>2961</v>
      </c>
    </row>
    <row r="2338" spans="3:17" x14ac:dyDescent="0.3">
      <c r="C2338" s="308" t="s">
        <v>254</v>
      </c>
      <c r="D2338" s="308" t="s">
        <v>5191</v>
      </c>
      <c r="E2338" s="308" t="s">
        <v>2961</v>
      </c>
      <c r="F2338" s="308" t="s">
        <v>2961</v>
      </c>
      <c r="G2338" s="308" t="s">
        <v>2961</v>
      </c>
      <c r="H2338" s="308" t="s">
        <v>2961</v>
      </c>
      <c r="I2338" s="308" t="s">
        <v>2961</v>
      </c>
      <c r="J2338" s="308" t="s">
        <v>2961</v>
      </c>
      <c r="K2338" s="308" t="s">
        <v>2961</v>
      </c>
      <c r="L2338" s="308" t="s">
        <v>2961</v>
      </c>
      <c r="M2338" s="308" t="s">
        <v>2961</v>
      </c>
      <c r="N2338" s="308" t="s">
        <v>2961</v>
      </c>
      <c r="O2338" s="308" t="s">
        <v>2961</v>
      </c>
      <c r="P2338" s="308" t="s">
        <v>2961</v>
      </c>
      <c r="Q2338" s="308" t="s">
        <v>2961</v>
      </c>
    </row>
    <row r="2339" spans="3:17" x14ac:dyDescent="0.3">
      <c r="C2339" s="308" t="s">
        <v>255</v>
      </c>
      <c r="D2339" s="308" t="s">
        <v>5192</v>
      </c>
      <c r="E2339" s="308" t="s">
        <v>2961</v>
      </c>
      <c r="F2339" s="308" t="s">
        <v>2961</v>
      </c>
      <c r="G2339" s="308" t="s">
        <v>2961</v>
      </c>
      <c r="H2339" s="308" t="s">
        <v>2961</v>
      </c>
      <c r="I2339" s="308" t="s">
        <v>2961</v>
      </c>
      <c r="J2339" s="308" t="s">
        <v>2961</v>
      </c>
      <c r="K2339" s="308" t="s">
        <v>2961</v>
      </c>
      <c r="L2339" s="308" t="s">
        <v>2961</v>
      </c>
      <c r="M2339" s="308" t="s">
        <v>2961</v>
      </c>
      <c r="N2339" s="308" t="s">
        <v>2961</v>
      </c>
      <c r="O2339" s="308" t="s">
        <v>2961</v>
      </c>
      <c r="P2339" s="308" t="s">
        <v>2961</v>
      </c>
      <c r="Q2339" s="308" t="s">
        <v>2961</v>
      </c>
    </row>
    <row r="2340" spans="3:17" x14ac:dyDescent="0.3">
      <c r="C2340" s="308" t="s">
        <v>255</v>
      </c>
      <c r="D2340" s="308" t="s">
        <v>5193</v>
      </c>
      <c r="E2340" s="308" t="s">
        <v>2961</v>
      </c>
      <c r="F2340" s="308" t="s">
        <v>2961</v>
      </c>
      <c r="G2340" s="308" t="s">
        <v>2961</v>
      </c>
      <c r="H2340" s="308" t="s">
        <v>2961</v>
      </c>
      <c r="I2340" s="308" t="s">
        <v>2961</v>
      </c>
      <c r="J2340" s="308" t="s">
        <v>2961</v>
      </c>
      <c r="K2340" s="308" t="s">
        <v>2961</v>
      </c>
      <c r="L2340" s="308" t="s">
        <v>2961</v>
      </c>
      <c r="M2340" s="308" t="s">
        <v>2961</v>
      </c>
      <c r="N2340" s="308" t="s">
        <v>2961</v>
      </c>
      <c r="O2340" s="308" t="s">
        <v>2961</v>
      </c>
      <c r="P2340" s="308" t="s">
        <v>2961</v>
      </c>
      <c r="Q2340" s="308" t="s">
        <v>2961</v>
      </c>
    </row>
    <row r="2341" spans="3:17" x14ac:dyDescent="0.3">
      <c r="C2341" s="308" t="s">
        <v>255</v>
      </c>
      <c r="D2341" s="308" t="s">
        <v>5190</v>
      </c>
      <c r="E2341" s="308" t="s">
        <v>2961</v>
      </c>
      <c r="F2341" s="308" t="s">
        <v>2961</v>
      </c>
      <c r="G2341" s="308" t="s">
        <v>2961</v>
      </c>
      <c r="H2341" s="308" t="s">
        <v>2961</v>
      </c>
      <c r="I2341" s="308" t="s">
        <v>2961</v>
      </c>
      <c r="J2341" s="308" t="s">
        <v>2961</v>
      </c>
      <c r="K2341" s="308" t="s">
        <v>2961</v>
      </c>
      <c r="L2341" s="308" t="s">
        <v>2961</v>
      </c>
      <c r="M2341" s="308" t="s">
        <v>2961</v>
      </c>
      <c r="N2341" s="308" t="s">
        <v>2961</v>
      </c>
      <c r="O2341" s="308" t="s">
        <v>2961</v>
      </c>
      <c r="P2341" s="308" t="s">
        <v>2961</v>
      </c>
      <c r="Q2341" s="308" t="s">
        <v>2961</v>
      </c>
    </row>
    <row r="2342" spans="3:17" x14ac:dyDescent="0.3">
      <c r="C2342" s="308" t="s">
        <v>255</v>
      </c>
      <c r="D2342" s="308" t="s">
        <v>5191</v>
      </c>
      <c r="E2342" s="308" t="s">
        <v>2961</v>
      </c>
      <c r="F2342" s="308" t="s">
        <v>2961</v>
      </c>
      <c r="G2342" s="308" t="s">
        <v>2961</v>
      </c>
      <c r="H2342" s="308" t="s">
        <v>2961</v>
      </c>
      <c r="I2342" s="308" t="s">
        <v>2961</v>
      </c>
      <c r="J2342" s="308" t="s">
        <v>2961</v>
      </c>
      <c r="K2342" s="308" t="s">
        <v>2961</v>
      </c>
      <c r="L2342" s="308" t="s">
        <v>2961</v>
      </c>
      <c r="M2342" s="308" t="s">
        <v>2961</v>
      </c>
      <c r="N2342" s="308" t="s">
        <v>2961</v>
      </c>
      <c r="O2342" s="308" t="s">
        <v>2961</v>
      </c>
      <c r="P2342" s="308" t="s">
        <v>2961</v>
      </c>
      <c r="Q2342" s="308" t="s">
        <v>2961</v>
      </c>
    </row>
    <row r="2343" spans="3:17" x14ac:dyDescent="0.3">
      <c r="C2343" s="308" t="s">
        <v>256</v>
      </c>
      <c r="D2343" s="308" t="s">
        <v>5192</v>
      </c>
      <c r="E2343" s="308" t="s">
        <v>2961</v>
      </c>
      <c r="F2343" s="308" t="s">
        <v>2961</v>
      </c>
      <c r="G2343" s="308" t="s">
        <v>2961</v>
      </c>
      <c r="H2343" s="308" t="s">
        <v>2961</v>
      </c>
      <c r="I2343" s="308" t="s">
        <v>2961</v>
      </c>
      <c r="J2343" s="308" t="s">
        <v>2961</v>
      </c>
      <c r="K2343" s="308" t="s">
        <v>2961</v>
      </c>
      <c r="L2343" s="308" t="s">
        <v>2961</v>
      </c>
      <c r="M2343" s="308" t="s">
        <v>2961</v>
      </c>
      <c r="N2343" s="308" t="s">
        <v>2961</v>
      </c>
      <c r="O2343" s="308" t="s">
        <v>2961</v>
      </c>
      <c r="P2343" s="308" t="s">
        <v>2961</v>
      </c>
      <c r="Q2343" s="308" t="s">
        <v>2961</v>
      </c>
    </row>
    <row r="2344" spans="3:17" x14ac:dyDescent="0.3">
      <c r="C2344" s="308" t="s">
        <v>256</v>
      </c>
      <c r="D2344" s="308" t="s">
        <v>5193</v>
      </c>
      <c r="E2344" s="308" t="s">
        <v>2961</v>
      </c>
      <c r="F2344" s="308" t="s">
        <v>2961</v>
      </c>
      <c r="G2344" s="308" t="s">
        <v>2961</v>
      </c>
      <c r="H2344" s="308" t="s">
        <v>2961</v>
      </c>
      <c r="I2344" s="308" t="s">
        <v>2961</v>
      </c>
      <c r="J2344" s="308" t="s">
        <v>2961</v>
      </c>
      <c r="K2344" s="308" t="s">
        <v>2961</v>
      </c>
      <c r="L2344" s="308" t="s">
        <v>2961</v>
      </c>
      <c r="M2344" s="308" t="s">
        <v>2961</v>
      </c>
      <c r="N2344" s="308" t="s">
        <v>2961</v>
      </c>
      <c r="O2344" s="308" t="s">
        <v>2961</v>
      </c>
      <c r="P2344" s="308" t="s">
        <v>2961</v>
      </c>
      <c r="Q2344" s="308" t="s">
        <v>2961</v>
      </c>
    </row>
    <row r="2345" spans="3:17" x14ac:dyDescent="0.3">
      <c r="C2345" s="308" t="s">
        <v>256</v>
      </c>
      <c r="D2345" s="308" t="s">
        <v>5190</v>
      </c>
      <c r="E2345" s="308" t="s">
        <v>2961</v>
      </c>
      <c r="F2345" s="308" t="s">
        <v>2961</v>
      </c>
      <c r="G2345" s="308" t="s">
        <v>2961</v>
      </c>
      <c r="H2345" s="308" t="s">
        <v>2961</v>
      </c>
      <c r="I2345" s="308" t="s">
        <v>2961</v>
      </c>
      <c r="J2345" s="308" t="s">
        <v>2961</v>
      </c>
      <c r="K2345" s="308" t="s">
        <v>2961</v>
      </c>
      <c r="L2345" s="308" t="s">
        <v>2961</v>
      </c>
      <c r="M2345" s="308" t="s">
        <v>2961</v>
      </c>
      <c r="N2345" s="308" t="s">
        <v>2961</v>
      </c>
      <c r="O2345" s="308" t="s">
        <v>2961</v>
      </c>
      <c r="P2345" s="308" t="s">
        <v>2961</v>
      </c>
      <c r="Q2345" s="308" t="s">
        <v>2961</v>
      </c>
    </row>
    <row r="2346" spans="3:17" x14ac:dyDescent="0.3">
      <c r="C2346" s="308" t="s">
        <v>256</v>
      </c>
      <c r="D2346" s="308" t="s">
        <v>5191</v>
      </c>
      <c r="E2346" s="308" t="s">
        <v>2961</v>
      </c>
      <c r="F2346" s="308" t="s">
        <v>2961</v>
      </c>
      <c r="G2346" s="308" t="s">
        <v>2961</v>
      </c>
      <c r="H2346" s="308" t="s">
        <v>2961</v>
      </c>
      <c r="I2346" s="308" t="s">
        <v>2961</v>
      </c>
      <c r="J2346" s="308" t="s">
        <v>2961</v>
      </c>
      <c r="K2346" s="308" t="s">
        <v>2961</v>
      </c>
      <c r="L2346" s="308" t="s">
        <v>2961</v>
      </c>
      <c r="M2346" s="308" t="s">
        <v>2961</v>
      </c>
      <c r="N2346" s="308" t="s">
        <v>2961</v>
      </c>
      <c r="O2346" s="308" t="s">
        <v>2961</v>
      </c>
      <c r="P2346" s="308" t="s">
        <v>2961</v>
      </c>
      <c r="Q2346" s="308" t="s">
        <v>2961</v>
      </c>
    </row>
    <row r="2347" spans="3:17" x14ac:dyDescent="0.3">
      <c r="C2347" s="308" t="s">
        <v>257</v>
      </c>
      <c r="D2347" s="308" t="s">
        <v>5192</v>
      </c>
      <c r="E2347" s="308" t="s">
        <v>2961</v>
      </c>
      <c r="F2347" s="308" t="s">
        <v>2961</v>
      </c>
      <c r="G2347" s="308" t="s">
        <v>2961</v>
      </c>
      <c r="H2347" s="308" t="s">
        <v>2961</v>
      </c>
      <c r="I2347" s="308" t="s">
        <v>2961</v>
      </c>
      <c r="J2347" s="308" t="s">
        <v>2961</v>
      </c>
      <c r="K2347" s="308" t="s">
        <v>2961</v>
      </c>
      <c r="L2347" s="308" t="s">
        <v>2961</v>
      </c>
      <c r="M2347" s="308" t="s">
        <v>2961</v>
      </c>
      <c r="N2347" s="308" t="s">
        <v>2961</v>
      </c>
      <c r="O2347" s="308" t="s">
        <v>2961</v>
      </c>
      <c r="P2347" s="308" t="s">
        <v>2961</v>
      </c>
      <c r="Q2347" s="308" t="s">
        <v>2961</v>
      </c>
    </row>
    <row r="2348" spans="3:17" x14ac:dyDescent="0.3">
      <c r="C2348" s="308" t="s">
        <v>257</v>
      </c>
      <c r="D2348" s="308" t="s">
        <v>5193</v>
      </c>
      <c r="E2348" s="308" t="s">
        <v>2961</v>
      </c>
      <c r="F2348" s="308" t="s">
        <v>2961</v>
      </c>
      <c r="G2348" s="308" t="s">
        <v>2961</v>
      </c>
      <c r="H2348" s="308" t="s">
        <v>2961</v>
      </c>
      <c r="I2348" s="308" t="s">
        <v>2961</v>
      </c>
      <c r="J2348" s="308" t="s">
        <v>2961</v>
      </c>
      <c r="K2348" s="308" t="s">
        <v>2961</v>
      </c>
      <c r="L2348" s="308" t="s">
        <v>2961</v>
      </c>
      <c r="M2348" s="308" t="s">
        <v>2961</v>
      </c>
      <c r="N2348" s="308" t="s">
        <v>2961</v>
      </c>
      <c r="O2348" s="308" t="s">
        <v>2961</v>
      </c>
      <c r="P2348" s="308" t="s">
        <v>2961</v>
      </c>
      <c r="Q2348" s="308" t="s">
        <v>2961</v>
      </c>
    </row>
    <row r="2349" spans="3:17" x14ac:dyDescent="0.3">
      <c r="C2349" s="308" t="s">
        <v>257</v>
      </c>
      <c r="D2349" s="308" t="s">
        <v>5190</v>
      </c>
      <c r="E2349" s="308" t="s">
        <v>2961</v>
      </c>
      <c r="F2349" s="308" t="s">
        <v>2961</v>
      </c>
      <c r="G2349" s="308" t="s">
        <v>2961</v>
      </c>
      <c r="H2349" s="308" t="s">
        <v>2961</v>
      </c>
      <c r="I2349" s="308" t="s">
        <v>2961</v>
      </c>
      <c r="J2349" s="308" t="s">
        <v>2961</v>
      </c>
      <c r="K2349" s="308" t="s">
        <v>2961</v>
      </c>
      <c r="L2349" s="308" t="s">
        <v>2961</v>
      </c>
      <c r="M2349" s="308" t="s">
        <v>2961</v>
      </c>
      <c r="N2349" s="308" t="s">
        <v>2961</v>
      </c>
      <c r="O2349" s="308" t="s">
        <v>2961</v>
      </c>
      <c r="P2349" s="308" t="s">
        <v>2961</v>
      </c>
      <c r="Q2349" s="308" t="s">
        <v>2961</v>
      </c>
    </row>
    <row r="2350" spans="3:17" x14ac:dyDescent="0.3">
      <c r="C2350" s="308" t="s">
        <v>257</v>
      </c>
      <c r="D2350" s="308" t="s">
        <v>5191</v>
      </c>
      <c r="E2350" s="308" t="s">
        <v>2961</v>
      </c>
      <c r="F2350" s="308" t="s">
        <v>2961</v>
      </c>
      <c r="G2350" s="308" t="s">
        <v>2961</v>
      </c>
      <c r="H2350" s="308" t="s">
        <v>2961</v>
      </c>
      <c r="I2350" s="308" t="s">
        <v>2961</v>
      </c>
      <c r="J2350" s="308" t="s">
        <v>2961</v>
      </c>
      <c r="K2350" s="308" t="s">
        <v>2961</v>
      </c>
      <c r="L2350" s="308" t="s">
        <v>2961</v>
      </c>
      <c r="M2350" s="308" t="s">
        <v>2961</v>
      </c>
      <c r="N2350" s="308" t="s">
        <v>2961</v>
      </c>
      <c r="O2350" s="308" t="s">
        <v>2961</v>
      </c>
      <c r="P2350" s="308" t="s">
        <v>2961</v>
      </c>
      <c r="Q2350" s="308" t="s">
        <v>2961</v>
      </c>
    </row>
    <row r="2351" spans="3:17" x14ac:dyDescent="0.3">
      <c r="C2351" s="308" t="s">
        <v>258</v>
      </c>
      <c r="D2351" s="308" t="s">
        <v>5192</v>
      </c>
      <c r="E2351" s="308" t="s">
        <v>2961</v>
      </c>
      <c r="F2351" s="308" t="s">
        <v>2961</v>
      </c>
      <c r="G2351" s="308" t="s">
        <v>2961</v>
      </c>
      <c r="H2351" s="308" t="s">
        <v>2961</v>
      </c>
      <c r="I2351" s="308" t="s">
        <v>2961</v>
      </c>
      <c r="J2351" s="308" t="s">
        <v>2961</v>
      </c>
      <c r="K2351" s="308" t="s">
        <v>2961</v>
      </c>
      <c r="L2351" s="308" t="s">
        <v>2961</v>
      </c>
      <c r="M2351" s="308" t="s">
        <v>2961</v>
      </c>
      <c r="N2351" s="308" t="s">
        <v>2961</v>
      </c>
      <c r="O2351" s="308" t="s">
        <v>2961</v>
      </c>
      <c r="P2351" s="308" t="s">
        <v>2961</v>
      </c>
      <c r="Q2351" s="308" t="s">
        <v>2961</v>
      </c>
    </row>
    <row r="2352" spans="3:17" x14ac:dyDescent="0.3">
      <c r="C2352" s="308" t="s">
        <v>258</v>
      </c>
      <c r="D2352" s="308" t="s">
        <v>5193</v>
      </c>
      <c r="E2352" s="308" t="s">
        <v>2961</v>
      </c>
      <c r="F2352" s="308" t="s">
        <v>2961</v>
      </c>
      <c r="G2352" s="308" t="s">
        <v>2961</v>
      </c>
      <c r="H2352" s="308" t="s">
        <v>2961</v>
      </c>
      <c r="I2352" s="308" t="s">
        <v>2961</v>
      </c>
      <c r="J2352" s="308" t="s">
        <v>2961</v>
      </c>
      <c r="K2352" s="308" t="s">
        <v>2961</v>
      </c>
      <c r="L2352" s="308" t="s">
        <v>2961</v>
      </c>
      <c r="M2352" s="308" t="s">
        <v>2961</v>
      </c>
      <c r="N2352" s="308" t="s">
        <v>2961</v>
      </c>
      <c r="O2352" s="308" t="s">
        <v>2961</v>
      </c>
      <c r="P2352" s="308" t="s">
        <v>2961</v>
      </c>
      <c r="Q2352" s="308" t="s">
        <v>2961</v>
      </c>
    </row>
    <row r="2353" spans="3:17" x14ac:dyDescent="0.3">
      <c r="C2353" s="308" t="s">
        <v>258</v>
      </c>
      <c r="D2353" s="308" t="s">
        <v>5190</v>
      </c>
      <c r="E2353" s="308" t="s">
        <v>2961</v>
      </c>
      <c r="F2353" s="308" t="s">
        <v>2961</v>
      </c>
      <c r="G2353" s="308" t="s">
        <v>2961</v>
      </c>
      <c r="H2353" s="308" t="s">
        <v>2961</v>
      </c>
      <c r="I2353" s="308" t="s">
        <v>2961</v>
      </c>
      <c r="J2353" s="308" t="s">
        <v>2961</v>
      </c>
      <c r="K2353" s="308" t="s">
        <v>2961</v>
      </c>
      <c r="L2353" s="308" t="s">
        <v>2961</v>
      </c>
      <c r="M2353" s="308" t="s">
        <v>2961</v>
      </c>
      <c r="N2353" s="308" t="s">
        <v>2961</v>
      </c>
      <c r="O2353" s="308" t="s">
        <v>2961</v>
      </c>
      <c r="P2353" s="308" t="s">
        <v>2961</v>
      </c>
      <c r="Q2353" s="308" t="s">
        <v>2961</v>
      </c>
    </row>
    <row r="2354" spans="3:17" x14ac:dyDescent="0.3">
      <c r="C2354" s="308" t="s">
        <v>258</v>
      </c>
      <c r="D2354" s="308" t="s">
        <v>5191</v>
      </c>
      <c r="E2354" s="308" t="s">
        <v>2961</v>
      </c>
      <c r="F2354" s="308" t="s">
        <v>2961</v>
      </c>
      <c r="G2354" s="308" t="s">
        <v>2961</v>
      </c>
      <c r="H2354" s="308" t="s">
        <v>2961</v>
      </c>
      <c r="I2354" s="308" t="s">
        <v>2961</v>
      </c>
      <c r="J2354" s="308" t="s">
        <v>2961</v>
      </c>
      <c r="K2354" s="308" t="s">
        <v>2961</v>
      </c>
      <c r="L2354" s="308" t="s">
        <v>2961</v>
      </c>
      <c r="M2354" s="308" t="s">
        <v>2961</v>
      </c>
      <c r="N2354" s="308" t="s">
        <v>2961</v>
      </c>
      <c r="O2354" s="308" t="s">
        <v>2961</v>
      </c>
      <c r="P2354" s="308" t="s">
        <v>2961</v>
      </c>
      <c r="Q2354" s="308" t="s">
        <v>2961</v>
      </c>
    </row>
    <row r="2355" spans="3:17" x14ac:dyDescent="0.3">
      <c r="C2355" s="308" t="s">
        <v>259</v>
      </c>
      <c r="D2355" s="308" t="s">
        <v>5192</v>
      </c>
      <c r="E2355" s="308" t="s">
        <v>2961</v>
      </c>
      <c r="F2355" s="308" t="s">
        <v>2961</v>
      </c>
      <c r="G2355" s="308" t="s">
        <v>2961</v>
      </c>
      <c r="H2355" s="308" t="s">
        <v>2961</v>
      </c>
      <c r="I2355" s="308" t="s">
        <v>2961</v>
      </c>
      <c r="J2355" s="308" t="s">
        <v>2961</v>
      </c>
      <c r="K2355" s="308" t="s">
        <v>2961</v>
      </c>
      <c r="L2355" s="308" t="s">
        <v>2961</v>
      </c>
      <c r="M2355" s="308" t="s">
        <v>2961</v>
      </c>
      <c r="N2355" s="308" t="s">
        <v>2961</v>
      </c>
      <c r="O2355" s="308" t="s">
        <v>2961</v>
      </c>
      <c r="P2355" s="308" t="s">
        <v>2961</v>
      </c>
      <c r="Q2355" s="308" t="s">
        <v>2961</v>
      </c>
    </row>
    <row r="2356" spans="3:17" x14ac:dyDescent="0.3">
      <c r="C2356" s="308" t="s">
        <v>259</v>
      </c>
      <c r="D2356" s="308" t="s">
        <v>5193</v>
      </c>
      <c r="E2356" s="308" t="s">
        <v>2961</v>
      </c>
      <c r="F2356" s="308" t="s">
        <v>2961</v>
      </c>
      <c r="G2356" s="308" t="s">
        <v>2961</v>
      </c>
      <c r="H2356" s="308" t="s">
        <v>2961</v>
      </c>
      <c r="I2356" s="308" t="s">
        <v>2961</v>
      </c>
      <c r="J2356" s="308" t="s">
        <v>2961</v>
      </c>
      <c r="K2356" s="308" t="s">
        <v>2961</v>
      </c>
      <c r="L2356" s="308" t="s">
        <v>2961</v>
      </c>
      <c r="M2356" s="308" t="s">
        <v>2961</v>
      </c>
      <c r="N2356" s="308" t="s">
        <v>2961</v>
      </c>
      <c r="O2356" s="308" t="s">
        <v>2961</v>
      </c>
      <c r="P2356" s="308" t="s">
        <v>2961</v>
      </c>
      <c r="Q2356" s="308" t="s">
        <v>2961</v>
      </c>
    </row>
    <row r="2357" spans="3:17" x14ac:dyDescent="0.3">
      <c r="C2357" s="308" t="s">
        <v>259</v>
      </c>
      <c r="D2357" s="308" t="s">
        <v>5190</v>
      </c>
      <c r="E2357" s="308" t="s">
        <v>2961</v>
      </c>
      <c r="F2357" s="308" t="s">
        <v>2961</v>
      </c>
      <c r="G2357" s="308" t="s">
        <v>2961</v>
      </c>
      <c r="H2357" s="308" t="s">
        <v>2961</v>
      </c>
      <c r="I2357" s="308" t="s">
        <v>2961</v>
      </c>
      <c r="J2357" s="308" t="s">
        <v>2961</v>
      </c>
      <c r="K2357" s="308" t="s">
        <v>2961</v>
      </c>
      <c r="L2357" s="308" t="s">
        <v>2961</v>
      </c>
      <c r="M2357" s="308" t="s">
        <v>2961</v>
      </c>
      <c r="N2357" s="308" t="s">
        <v>2961</v>
      </c>
      <c r="O2357" s="308" t="s">
        <v>2961</v>
      </c>
      <c r="P2357" s="308" t="s">
        <v>2961</v>
      </c>
      <c r="Q2357" s="308" t="s">
        <v>2961</v>
      </c>
    </row>
    <row r="2358" spans="3:17" x14ac:dyDescent="0.3">
      <c r="C2358" s="308" t="s">
        <v>259</v>
      </c>
      <c r="D2358" s="308" t="s">
        <v>5191</v>
      </c>
      <c r="E2358" s="308" t="s">
        <v>2961</v>
      </c>
      <c r="F2358" s="308" t="s">
        <v>2961</v>
      </c>
      <c r="G2358" s="308" t="s">
        <v>2961</v>
      </c>
      <c r="H2358" s="308" t="s">
        <v>2961</v>
      </c>
      <c r="I2358" s="308" t="s">
        <v>2961</v>
      </c>
      <c r="J2358" s="308" t="s">
        <v>2961</v>
      </c>
      <c r="K2358" s="308" t="s">
        <v>2961</v>
      </c>
      <c r="L2358" s="308" t="s">
        <v>2961</v>
      </c>
      <c r="M2358" s="308" t="s">
        <v>2961</v>
      </c>
      <c r="N2358" s="308" t="s">
        <v>2961</v>
      </c>
      <c r="O2358" s="308" t="s">
        <v>2961</v>
      </c>
      <c r="P2358" s="308" t="s">
        <v>2961</v>
      </c>
      <c r="Q2358" s="308" t="s">
        <v>2961</v>
      </c>
    </row>
    <row r="2359" spans="3:17" x14ac:dyDescent="0.3">
      <c r="C2359" s="308" t="s">
        <v>260</v>
      </c>
      <c r="D2359" s="308" t="s">
        <v>5192</v>
      </c>
      <c r="E2359" s="308" t="s">
        <v>2961</v>
      </c>
      <c r="F2359" s="308" t="s">
        <v>2961</v>
      </c>
      <c r="G2359" s="308" t="s">
        <v>2961</v>
      </c>
      <c r="H2359" s="308" t="s">
        <v>2961</v>
      </c>
      <c r="I2359" s="308" t="s">
        <v>2961</v>
      </c>
      <c r="J2359" s="308" t="s">
        <v>2961</v>
      </c>
      <c r="K2359" s="308" t="s">
        <v>2961</v>
      </c>
      <c r="L2359" s="308" t="s">
        <v>2961</v>
      </c>
      <c r="M2359" s="308" t="s">
        <v>2961</v>
      </c>
      <c r="N2359" s="308" t="s">
        <v>2961</v>
      </c>
      <c r="O2359" s="308" t="s">
        <v>2961</v>
      </c>
      <c r="P2359" s="308" t="s">
        <v>2961</v>
      </c>
      <c r="Q2359" s="308" t="s">
        <v>2961</v>
      </c>
    </row>
    <row r="2360" spans="3:17" x14ac:dyDescent="0.3">
      <c r="C2360" s="308" t="s">
        <v>260</v>
      </c>
      <c r="D2360" s="308" t="s">
        <v>5193</v>
      </c>
      <c r="E2360" s="308" t="s">
        <v>2961</v>
      </c>
      <c r="F2360" s="308" t="s">
        <v>2961</v>
      </c>
      <c r="G2360" s="308" t="s">
        <v>2961</v>
      </c>
      <c r="H2360" s="308" t="s">
        <v>2961</v>
      </c>
      <c r="I2360" s="308" t="s">
        <v>2961</v>
      </c>
      <c r="J2360" s="308" t="s">
        <v>2961</v>
      </c>
      <c r="K2360" s="308" t="s">
        <v>2961</v>
      </c>
      <c r="L2360" s="308" t="s">
        <v>2961</v>
      </c>
      <c r="M2360" s="308" t="s">
        <v>2961</v>
      </c>
      <c r="N2360" s="308" t="s">
        <v>2961</v>
      </c>
      <c r="O2360" s="308" t="s">
        <v>2961</v>
      </c>
      <c r="P2360" s="308" t="s">
        <v>2961</v>
      </c>
      <c r="Q2360" s="308" t="s">
        <v>2961</v>
      </c>
    </row>
    <row r="2361" spans="3:17" x14ac:dyDescent="0.3">
      <c r="C2361" s="308" t="s">
        <v>260</v>
      </c>
      <c r="D2361" s="308" t="s">
        <v>5190</v>
      </c>
      <c r="E2361" s="308" t="s">
        <v>2961</v>
      </c>
      <c r="F2361" s="308" t="s">
        <v>2961</v>
      </c>
      <c r="G2361" s="308" t="s">
        <v>2961</v>
      </c>
      <c r="H2361" s="308" t="s">
        <v>2961</v>
      </c>
      <c r="I2361" s="308" t="s">
        <v>2961</v>
      </c>
      <c r="J2361" s="308" t="s">
        <v>2961</v>
      </c>
      <c r="K2361" s="308" t="s">
        <v>2961</v>
      </c>
      <c r="L2361" s="308" t="s">
        <v>2961</v>
      </c>
      <c r="M2361" s="308" t="s">
        <v>2961</v>
      </c>
      <c r="N2361" s="308" t="s">
        <v>2961</v>
      </c>
      <c r="O2361" s="308" t="s">
        <v>2961</v>
      </c>
      <c r="P2361" s="308" t="s">
        <v>2961</v>
      </c>
      <c r="Q2361" s="308" t="s">
        <v>2961</v>
      </c>
    </row>
    <row r="2362" spans="3:17" x14ac:dyDescent="0.3">
      <c r="C2362" s="308" t="s">
        <v>260</v>
      </c>
      <c r="D2362" s="308" t="s">
        <v>5191</v>
      </c>
      <c r="E2362" s="308" t="s">
        <v>2961</v>
      </c>
      <c r="F2362" s="308" t="s">
        <v>2961</v>
      </c>
      <c r="G2362" s="308" t="s">
        <v>2961</v>
      </c>
      <c r="H2362" s="308" t="s">
        <v>2961</v>
      </c>
      <c r="I2362" s="308" t="s">
        <v>2961</v>
      </c>
      <c r="J2362" s="308" t="s">
        <v>2961</v>
      </c>
      <c r="K2362" s="308" t="s">
        <v>2961</v>
      </c>
      <c r="L2362" s="308" t="s">
        <v>2961</v>
      </c>
      <c r="M2362" s="308" t="s">
        <v>2961</v>
      </c>
      <c r="N2362" s="308" t="s">
        <v>2961</v>
      </c>
      <c r="O2362" s="308" t="s">
        <v>2961</v>
      </c>
      <c r="P2362" s="308" t="s">
        <v>2961</v>
      </c>
      <c r="Q2362" s="308" t="s">
        <v>2961</v>
      </c>
    </row>
    <row r="2363" spans="3:17" x14ac:dyDescent="0.3">
      <c r="C2363" s="308" t="s">
        <v>261</v>
      </c>
      <c r="D2363" s="308" t="s">
        <v>5192</v>
      </c>
      <c r="E2363" s="308" t="s">
        <v>2961</v>
      </c>
      <c r="F2363" s="308" t="s">
        <v>2961</v>
      </c>
      <c r="G2363" s="308" t="s">
        <v>2961</v>
      </c>
      <c r="H2363" s="308" t="s">
        <v>2961</v>
      </c>
      <c r="I2363" s="308" t="s">
        <v>2961</v>
      </c>
      <c r="J2363" s="308" t="s">
        <v>2961</v>
      </c>
      <c r="K2363" s="308" t="s">
        <v>2961</v>
      </c>
      <c r="L2363" s="308" t="s">
        <v>2961</v>
      </c>
      <c r="M2363" s="308" t="s">
        <v>2961</v>
      </c>
      <c r="N2363" s="308" t="s">
        <v>2961</v>
      </c>
      <c r="O2363" s="308" t="s">
        <v>2961</v>
      </c>
      <c r="P2363" s="308" t="s">
        <v>2961</v>
      </c>
      <c r="Q2363" s="308" t="s">
        <v>2961</v>
      </c>
    </row>
    <row r="2364" spans="3:17" x14ac:dyDescent="0.3">
      <c r="C2364" s="308" t="s">
        <v>261</v>
      </c>
      <c r="D2364" s="308" t="s">
        <v>5193</v>
      </c>
      <c r="E2364" s="308" t="s">
        <v>2961</v>
      </c>
      <c r="F2364" s="308" t="s">
        <v>2961</v>
      </c>
      <c r="G2364" s="308" t="s">
        <v>2961</v>
      </c>
      <c r="H2364" s="308" t="s">
        <v>2961</v>
      </c>
      <c r="I2364" s="308" t="s">
        <v>2961</v>
      </c>
      <c r="J2364" s="308" t="s">
        <v>2961</v>
      </c>
      <c r="K2364" s="308" t="s">
        <v>2961</v>
      </c>
      <c r="L2364" s="308" t="s">
        <v>2961</v>
      </c>
      <c r="M2364" s="308" t="s">
        <v>2961</v>
      </c>
      <c r="N2364" s="308" t="s">
        <v>2961</v>
      </c>
      <c r="O2364" s="308" t="s">
        <v>2961</v>
      </c>
      <c r="P2364" s="308" t="s">
        <v>2961</v>
      </c>
      <c r="Q2364" s="308" t="s">
        <v>2961</v>
      </c>
    </row>
    <row r="2365" spans="3:17" x14ac:dyDescent="0.3">
      <c r="C2365" s="308" t="s">
        <v>261</v>
      </c>
      <c r="D2365" s="308" t="s">
        <v>5190</v>
      </c>
      <c r="E2365" s="308" t="s">
        <v>2961</v>
      </c>
      <c r="F2365" s="308" t="s">
        <v>2961</v>
      </c>
      <c r="G2365" s="308" t="s">
        <v>2961</v>
      </c>
      <c r="H2365" s="308" t="s">
        <v>2961</v>
      </c>
      <c r="I2365" s="308" t="s">
        <v>2961</v>
      </c>
      <c r="J2365" s="308" t="s">
        <v>2961</v>
      </c>
      <c r="K2365" s="308" t="s">
        <v>2961</v>
      </c>
      <c r="L2365" s="308" t="s">
        <v>2961</v>
      </c>
      <c r="M2365" s="308" t="s">
        <v>2961</v>
      </c>
      <c r="N2365" s="308" t="s">
        <v>2961</v>
      </c>
      <c r="O2365" s="308" t="s">
        <v>2961</v>
      </c>
      <c r="P2365" s="308" t="s">
        <v>2961</v>
      </c>
      <c r="Q2365" s="308" t="s">
        <v>2961</v>
      </c>
    </row>
    <row r="2366" spans="3:17" x14ac:dyDescent="0.3">
      <c r="C2366" s="308" t="s">
        <v>261</v>
      </c>
      <c r="D2366" s="308" t="s">
        <v>5191</v>
      </c>
      <c r="E2366" s="308" t="s">
        <v>2961</v>
      </c>
      <c r="F2366" s="308" t="s">
        <v>2961</v>
      </c>
      <c r="G2366" s="308" t="s">
        <v>2961</v>
      </c>
      <c r="H2366" s="308" t="s">
        <v>2961</v>
      </c>
      <c r="I2366" s="308" t="s">
        <v>2961</v>
      </c>
      <c r="J2366" s="308" t="s">
        <v>2961</v>
      </c>
      <c r="K2366" s="308" t="s">
        <v>2961</v>
      </c>
      <c r="L2366" s="308" t="s">
        <v>2961</v>
      </c>
      <c r="M2366" s="308" t="s">
        <v>2961</v>
      </c>
      <c r="N2366" s="308" t="s">
        <v>2961</v>
      </c>
      <c r="O2366" s="308" t="s">
        <v>2961</v>
      </c>
      <c r="P2366" s="308" t="s">
        <v>2961</v>
      </c>
      <c r="Q2366" s="308" t="s">
        <v>2961</v>
      </c>
    </row>
    <row r="2367" spans="3:17" x14ac:dyDescent="0.3">
      <c r="C2367" s="308" t="s">
        <v>262</v>
      </c>
      <c r="D2367" s="308" t="s">
        <v>5192</v>
      </c>
      <c r="E2367" s="308" t="s">
        <v>2961</v>
      </c>
      <c r="F2367" s="308" t="s">
        <v>2961</v>
      </c>
      <c r="G2367" s="308" t="s">
        <v>2961</v>
      </c>
      <c r="H2367" s="308" t="s">
        <v>2961</v>
      </c>
      <c r="I2367" s="308" t="s">
        <v>2961</v>
      </c>
      <c r="J2367" s="308" t="s">
        <v>2961</v>
      </c>
      <c r="K2367" s="308" t="s">
        <v>2961</v>
      </c>
      <c r="L2367" s="308" t="s">
        <v>2961</v>
      </c>
      <c r="M2367" s="308" t="s">
        <v>2961</v>
      </c>
      <c r="N2367" s="308" t="s">
        <v>2961</v>
      </c>
      <c r="O2367" s="308" t="s">
        <v>2961</v>
      </c>
      <c r="P2367" s="308" t="s">
        <v>2961</v>
      </c>
      <c r="Q2367" s="308" t="s">
        <v>2961</v>
      </c>
    </row>
    <row r="2368" spans="3:17" x14ac:dyDescent="0.3">
      <c r="C2368" s="308" t="s">
        <v>262</v>
      </c>
      <c r="D2368" s="308" t="s">
        <v>5193</v>
      </c>
      <c r="E2368" s="308" t="s">
        <v>2961</v>
      </c>
      <c r="F2368" s="308" t="s">
        <v>2961</v>
      </c>
      <c r="G2368" s="308" t="s">
        <v>2961</v>
      </c>
      <c r="H2368" s="308" t="s">
        <v>2961</v>
      </c>
      <c r="I2368" s="308" t="s">
        <v>2961</v>
      </c>
      <c r="J2368" s="308" t="s">
        <v>2961</v>
      </c>
      <c r="K2368" s="308" t="s">
        <v>2961</v>
      </c>
      <c r="L2368" s="308" t="s">
        <v>2961</v>
      </c>
      <c r="M2368" s="308" t="s">
        <v>2961</v>
      </c>
      <c r="N2368" s="308" t="s">
        <v>2961</v>
      </c>
      <c r="O2368" s="308" t="s">
        <v>2961</v>
      </c>
      <c r="P2368" s="308" t="s">
        <v>2961</v>
      </c>
      <c r="Q2368" s="308" t="s">
        <v>2961</v>
      </c>
    </row>
    <row r="2369" spans="3:17" x14ac:dyDescent="0.3">
      <c r="C2369" s="308" t="s">
        <v>262</v>
      </c>
      <c r="D2369" s="308" t="s">
        <v>5190</v>
      </c>
      <c r="E2369" s="308" t="s">
        <v>2961</v>
      </c>
      <c r="F2369" s="308" t="s">
        <v>2961</v>
      </c>
      <c r="G2369" s="308" t="s">
        <v>2961</v>
      </c>
      <c r="H2369" s="308" t="s">
        <v>2961</v>
      </c>
      <c r="I2369" s="308" t="s">
        <v>2961</v>
      </c>
      <c r="J2369" s="308" t="s">
        <v>2961</v>
      </c>
      <c r="K2369" s="308" t="s">
        <v>2961</v>
      </c>
      <c r="L2369" s="308" t="s">
        <v>2961</v>
      </c>
      <c r="M2369" s="308" t="s">
        <v>2961</v>
      </c>
      <c r="N2369" s="308" t="s">
        <v>2961</v>
      </c>
      <c r="O2369" s="308" t="s">
        <v>2961</v>
      </c>
      <c r="P2369" s="308" t="s">
        <v>2961</v>
      </c>
      <c r="Q2369" s="308" t="s">
        <v>2961</v>
      </c>
    </row>
    <row r="2370" spans="3:17" x14ac:dyDescent="0.3">
      <c r="C2370" s="308" t="s">
        <v>262</v>
      </c>
      <c r="D2370" s="308" t="s">
        <v>5191</v>
      </c>
      <c r="E2370" s="308" t="s">
        <v>2961</v>
      </c>
      <c r="F2370" s="308" t="s">
        <v>2961</v>
      </c>
      <c r="G2370" s="308" t="s">
        <v>2961</v>
      </c>
      <c r="H2370" s="308" t="s">
        <v>2961</v>
      </c>
      <c r="I2370" s="308" t="s">
        <v>2961</v>
      </c>
      <c r="J2370" s="308" t="s">
        <v>2961</v>
      </c>
      <c r="K2370" s="308" t="s">
        <v>2961</v>
      </c>
      <c r="L2370" s="308" t="s">
        <v>2961</v>
      </c>
      <c r="M2370" s="308" t="s">
        <v>2961</v>
      </c>
      <c r="N2370" s="308" t="s">
        <v>2961</v>
      </c>
      <c r="O2370" s="308" t="s">
        <v>2961</v>
      </c>
      <c r="P2370" s="308" t="s">
        <v>2961</v>
      </c>
      <c r="Q2370" s="308" t="s">
        <v>2961</v>
      </c>
    </row>
    <row r="2371" spans="3:17" x14ac:dyDescent="0.3">
      <c r="C2371" s="308" t="s">
        <v>263</v>
      </c>
      <c r="D2371" s="308" t="s">
        <v>5192</v>
      </c>
      <c r="E2371" s="308" t="s">
        <v>2961</v>
      </c>
      <c r="F2371" s="308" t="s">
        <v>2961</v>
      </c>
      <c r="G2371" s="308" t="s">
        <v>2961</v>
      </c>
      <c r="H2371" s="308" t="s">
        <v>2961</v>
      </c>
      <c r="I2371" s="308" t="s">
        <v>2961</v>
      </c>
      <c r="J2371" s="308" t="s">
        <v>2961</v>
      </c>
      <c r="K2371" s="308" t="s">
        <v>2961</v>
      </c>
      <c r="L2371" s="308" t="s">
        <v>2961</v>
      </c>
      <c r="M2371" s="308" t="s">
        <v>2961</v>
      </c>
      <c r="N2371" s="308" t="s">
        <v>2961</v>
      </c>
      <c r="O2371" s="308" t="s">
        <v>2961</v>
      </c>
      <c r="P2371" s="308" t="s">
        <v>2961</v>
      </c>
      <c r="Q2371" s="308" t="s">
        <v>2961</v>
      </c>
    </row>
    <row r="2372" spans="3:17" x14ac:dyDescent="0.3">
      <c r="C2372" s="308" t="s">
        <v>263</v>
      </c>
      <c r="D2372" s="308" t="s">
        <v>5193</v>
      </c>
      <c r="E2372" s="308" t="s">
        <v>2961</v>
      </c>
      <c r="F2372" s="308" t="s">
        <v>2961</v>
      </c>
      <c r="G2372" s="308" t="s">
        <v>2961</v>
      </c>
      <c r="H2372" s="308" t="s">
        <v>2961</v>
      </c>
      <c r="I2372" s="308" t="s">
        <v>2961</v>
      </c>
      <c r="J2372" s="308" t="s">
        <v>2961</v>
      </c>
      <c r="K2372" s="308" t="s">
        <v>2961</v>
      </c>
      <c r="L2372" s="308" t="s">
        <v>2961</v>
      </c>
      <c r="M2372" s="308" t="s">
        <v>2961</v>
      </c>
      <c r="N2372" s="308" t="s">
        <v>2961</v>
      </c>
      <c r="O2372" s="308" t="s">
        <v>2961</v>
      </c>
      <c r="P2372" s="308" t="s">
        <v>2961</v>
      </c>
      <c r="Q2372" s="308" t="s">
        <v>2961</v>
      </c>
    </row>
    <row r="2373" spans="3:17" x14ac:dyDescent="0.3">
      <c r="C2373" s="308" t="s">
        <v>263</v>
      </c>
      <c r="D2373" s="308" t="s">
        <v>5190</v>
      </c>
      <c r="E2373" s="308" t="s">
        <v>2961</v>
      </c>
      <c r="F2373" s="308" t="s">
        <v>2961</v>
      </c>
      <c r="G2373" s="308" t="s">
        <v>2961</v>
      </c>
      <c r="H2373" s="308" t="s">
        <v>2961</v>
      </c>
      <c r="I2373" s="308" t="s">
        <v>2961</v>
      </c>
      <c r="J2373" s="308" t="s">
        <v>2961</v>
      </c>
      <c r="K2373" s="308" t="s">
        <v>2961</v>
      </c>
      <c r="L2373" s="308" t="s">
        <v>2961</v>
      </c>
      <c r="M2373" s="308" t="s">
        <v>2961</v>
      </c>
      <c r="N2373" s="308" t="s">
        <v>2961</v>
      </c>
      <c r="O2373" s="308" t="s">
        <v>2961</v>
      </c>
      <c r="P2373" s="308" t="s">
        <v>2961</v>
      </c>
      <c r="Q2373" s="308" t="s">
        <v>2961</v>
      </c>
    </row>
    <row r="2374" spans="3:17" x14ac:dyDescent="0.3">
      <c r="C2374" s="308" t="s">
        <v>263</v>
      </c>
      <c r="D2374" s="308" t="s">
        <v>5191</v>
      </c>
      <c r="E2374" s="308" t="s">
        <v>2961</v>
      </c>
      <c r="F2374" s="308" t="s">
        <v>2961</v>
      </c>
      <c r="G2374" s="308" t="s">
        <v>2961</v>
      </c>
      <c r="H2374" s="308" t="s">
        <v>2961</v>
      </c>
      <c r="I2374" s="308" t="s">
        <v>2961</v>
      </c>
      <c r="J2374" s="308" t="s">
        <v>2961</v>
      </c>
      <c r="K2374" s="308" t="s">
        <v>2961</v>
      </c>
      <c r="L2374" s="308" t="s">
        <v>2961</v>
      </c>
      <c r="M2374" s="308" t="s">
        <v>2961</v>
      </c>
      <c r="N2374" s="308" t="s">
        <v>2961</v>
      </c>
      <c r="O2374" s="308" t="s">
        <v>2961</v>
      </c>
      <c r="P2374" s="308" t="s">
        <v>2961</v>
      </c>
      <c r="Q2374" s="308" t="s">
        <v>2961</v>
      </c>
    </row>
    <row r="2375" spans="3:17" x14ac:dyDescent="0.3">
      <c r="C2375" s="308" t="s">
        <v>264</v>
      </c>
      <c r="D2375" s="308" t="s">
        <v>5192</v>
      </c>
      <c r="E2375" s="308" t="s">
        <v>2961</v>
      </c>
      <c r="F2375" s="308" t="s">
        <v>2961</v>
      </c>
      <c r="G2375" s="308" t="s">
        <v>2961</v>
      </c>
      <c r="H2375" s="308" t="s">
        <v>2961</v>
      </c>
      <c r="I2375" s="308" t="s">
        <v>2961</v>
      </c>
      <c r="J2375" s="308" t="s">
        <v>2961</v>
      </c>
      <c r="K2375" s="308" t="s">
        <v>2961</v>
      </c>
      <c r="L2375" s="308" t="s">
        <v>2961</v>
      </c>
      <c r="M2375" s="308" t="s">
        <v>2961</v>
      </c>
      <c r="N2375" s="308" t="s">
        <v>2961</v>
      </c>
      <c r="O2375" s="308" t="s">
        <v>2961</v>
      </c>
      <c r="P2375" s="308" t="s">
        <v>2961</v>
      </c>
      <c r="Q2375" s="308" t="s">
        <v>2961</v>
      </c>
    </row>
    <row r="2376" spans="3:17" x14ac:dyDescent="0.3">
      <c r="C2376" s="308" t="s">
        <v>264</v>
      </c>
      <c r="D2376" s="308" t="s">
        <v>5193</v>
      </c>
      <c r="E2376" s="308" t="s">
        <v>2961</v>
      </c>
      <c r="F2376" s="308" t="s">
        <v>2961</v>
      </c>
      <c r="G2376" s="308" t="s">
        <v>2961</v>
      </c>
      <c r="H2376" s="308" t="s">
        <v>2961</v>
      </c>
      <c r="I2376" s="308" t="s">
        <v>2961</v>
      </c>
      <c r="J2376" s="308" t="s">
        <v>2961</v>
      </c>
      <c r="K2376" s="308" t="s">
        <v>2961</v>
      </c>
      <c r="L2376" s="308" t="s">
        <v>2961</v>
      </c>
      <c r="M2376" s="308" t="s">
        <v>2961</v>
      </c>
      <c r="N2376" s="308" t="s">
        <v>2961</v>
      </c>
      <c r="O2376" s="308" t="s">
        <v>2961</v>
      </c>
      <c r="P2376" s="308" t="s">
        <v>2961</v>
      </c>
      <c r="Q2376" s="308" t="s">
        <v>2961</v>
      </c>
    </row>
    <row r="2377" spans="3:17" x14ac:dyDescent="0.3">
      <c r="C2377" s="308" t="s">
        <v>264</v>
      </c>
      <c r="D2377" s="308" t="s">
        <v>5190</v>
      </c>
      <c r="E2377" s="308" t="s">
        <v>2961</v>
      </c>
      <c r="F2377" s="308" t="s">
        <v>2961</v>
      </c>
      <c r="G2377" s="308" t="s">
        <v>2961</v>
      </c>
      <c r="H2377" s="308" t="s">
        <v>2961</v>
      </c>
      <c r="I2377" s="308" t="s">
        <v>2961</v>
      </c>
      <c r="J2377" s="308" t="s">
        <v>2961</v>
      </c>
      <c r="K2377" s="308" t="s">
        <v>2961</v>
      </c>
      <c r="L2377" s="308" t="s">
        <v>2961</v>
      </c>
      <c r="M2377" s="308" t="s">
        <v>2961</v>
      </c>
      <c r="N2377" s="308" t="s">
        <v>2961</v>
      </c>
      <c r="O2377" s="308" t="s">
        <v>2961</v>
      </c>
      <c r="P2377" s="308" t="s">
        <v>2961</v>
      </c>
      <c r="Q2377" s="308" t="s">
        <v>2961</v>
      </c>
    </row>
    <row r="2378" spans="3:17" x14ac:dyDescent="0.3">
      <c r="C2378" s="308" t="s">
        <v>264</v>
      </c>
      <c r="D2378" s="308" t="s">
        <v>5191</v>
      </c>
      <c r="E2378" s="308" t="s">
        <v>2961</v>
      </c>
      <c r="F2378" s="308" t="s">
        <v>2961</v>
      </c>
      <c r="G2378" s="308" t="s">
        <v>2961</v>
      </c>
      <c r="H2378" s="308" t="s">
        <v>2961</v>
      </c>
      <c r="I2378" s="308" t="s">
        <v>2961</v>
      </c>
      <c r="J2378" s="308" t="s">
        <v>2961</v>
      </c>
      <c r="K2378" s="308" t="s">
        <v>2961</v>
      </c>
      <c r="L2378" s="308" t="s">
        <v>2961</v>
      </c>
      <c r="M2378" s="308" t="s">
        <v>2961</v>
      </c>
      <c r="N2378" s="308" t="s">
        <v>2961</v>
      </c>
      <c r="O2378" s="308" t="s">
        <v>2961</v>
      </c>
      <c r="P2378" s="308" t="s">
        <v>2961</v>
      </c>
      <c r="Q2378" s="308" t="s">
        <v>2961</v>
      </c>
    </row>
    <row r="2379" spans="3:17" x14ac:dyDescent="0.3">
      <c r="C2379" s="308" t="s">
        <v>265</v>
      </c>
      <c r="D2379" s="308" t="s">
        <v>5192</v>
      </c>
      <c r="E2379" s="308" t="s">
        <v>2961</v>
      </c>
      <c r="F2379" s="308" t="s">
        <v>2961</v>
      </c>
      <c r="G2379" s="308" t="s">
        <v>2961</v>
      </c>
      <c r="H2379" s="308" t="s">
        <v>2961</v>
      </c>
      <c r="I2379" s="308" t="s">
        <v>2961</v>
      </c>
      <c r="J2379" s="308" t="s">
        <v>2961</v>
      </c>
      <c r="K2379" s="308" t="s">
        <v>2961</v>
      </c>
      <c r="L2379" s="308" t="s">
        <v>2961</v>
      </c>
      <c r="M2379" s="308" t="s">
        <v>2961</v>
      </c>
      <c r="N2379" s="308" t="s">
        <v>2961</v>
      </c>
      <c r="O2379" s="308" t="s">
        <v>2961</v>
      </c>
      <c r="P2379" s="308" t="s">
        <v>2961</v>
      </c>
      <c r="Q2379" s="308" t="s">
        <v>2961</v>
      </c>
    </row>
    <row r="2380" spans="3:17" x14ac:dyDescent="0.3">
      <c r="C2380" s="308" t="s">
        <v>265</v>
      </c>
      <c r="D2380" s="308" t="s">
        <v>5193</v>
      </c>
      <c r="E2380" s="308" t="s">
        <v>2961</v>
      </c>
      <c r="F2380" s="308" t="s">
        <v>2961</v>
      </c>
      <c r="G2380" s="308" t="s">
        <v>2961</v>
      </c>
      <c r="H2380" s="308" t="s">
        <v>2961</v>
      </c>
      <c r="I2380" s="308" t="s">
        <v>2961</v>
      </c>
      <c r="J2380" s="308" t="s">
        <v>2961</v>
      </c>
      <c r="K2380" s="308" t="s">
        <v>2961</v>
      </c>
      <c r="L2380" s="308" t="s">
        <v>2961</v>
      </c>
      <c r="M2380" s="308" t="s">
        <v>2961</v>
      </c>
      <c r="N2380" s="308" t="s">
        <v>2961</v>
      </c>
      <c r="O2380" s="308" t="s">
        <v>2961</v>
      </c>
      <c r="P2380" s="308" t="s">
        <v>2961</v>
      </c>
      <c r="Q2380" s="308" t="s">
        <v>2961</v>
      </c>
    </row>
    <row r="2381" spans="3:17" x14ac:dyDescent="0.3">
      <c r="C2381" s="308" t="s">
        <v>265</v>
      </c>
      <c r="D2381" s="308" t="s">
        <v>5190</v>
      </c>
      <c r="E2381" s="308" t="s">
        <v>2961</v>
      </c>
      <c r="F2381" s="308" t="s">
        <v>2961</v>
      </c>
      <c r="G2381" s="308" t="s">
        <v>2961</v>
      </c>
      <c r="H2381" s="308" t="s">
        <v>2961</v>
      </c>
      <c r="I2381" s="308" t="s">
        <v>2961</v>
      </c>
      <c r="J2381" s="308" t="s">
        <v>2961</v>
      </c>
      <c r="K2381" s="308" t="s">
        <v>2961</v>
      </c>
      <c r="L2381" s="308" t="s">
        <v>2961</v>
      </c>
      <c r="M2381" s="308" t="s">
        <v>2961</v>
      </c>
      <c r="N2381" s="308" t="s">
        <v>2961</v>
      </c>
      <c r="O2381" s="308" t="s">
        <v>2961</v>
      </c>
      <c r="P2381" s="308" t="s">
        <v>2961</v>
      </c>
      <c r="Q2381" s="308" t="s">
        <v>2961</v>
      </c>
    </row>
    <row r="2382" spans="3:17" x14ac:dyDescent="0.3">
      <c r="C2382" s="308" t="s">
        <v>265</v>
      </c>
      <c r="D2382" s="308" t="s">
        <v>5191</v>
      </c>
      <c r="E2382" s="308" t="s">
        <v>2961</v>
      </c>
      <c r="F2382" s="308" t="s">
        <v>2961</v>
      </c>
      <c r="G2382" s="308" t="s">
        <v>2961</v>
      </c>
      <c r="H2382" s="308" t="s">
        <v>2961</v>
      </c>
      <c r="I2382" s="308" t="s">
        <v>2961</v>
      </c>
      <c r="J2382" s="308" t="s">
        <v>2961</v>
      </c>
      <c r="K2382" s="308" t="s">
        <v>2961</v>
      </c>
      <c r="L2382" s="308" t="s">
        <v>2961</v>
      </c>
      <c r="M2382" s="308" t="s">
        <v>2961</v>
      </c>
      <c r="N2382" s="308" t="s">
        <v>2961</v>
      </c>
      <c r="O2382" s="308" t="s">
        <v>2961</v>
      </c>
      <c r="P2382" s="308" t="s">
        <v>2961</v>
      </c>
      <c r="Q2382" s="308" t="s">
        <v>2961</v>
      </c>
    </row>
    <row r="2383" spans="3:17" x14ac:dyDescent="0.3">
      <c r="C2383" s="308" t="s">
        <v>266</v>
      </c>
      <c r="D2383" s="308" t="s">
        <v>5192</v>
      </c>
      <c r="E2383" s="308" t="s">
        <v>2961</v>
      </c>
      <c r="F2383" s="308" t="s">
        <v>2961</v>
      </c>
      <c r="G2383" s="308" t="s">
        <v>2961</v>
      </c>
      <c r="H2383" s="308" t="s">
        <v>2961</v>
      </c>
      <c r="I2383" s="308" t="s">
        <v>2961</v>
      </c>
      <c r="J2383" s="308" t="s">
        <v>2961</v>
      </c>
      <c r="K2383" s="308" t="s">
        <v>2961</v>
      </c>
      <c r="L2383" s="308" t="s">
        <v>2961</v>
      </c>
      <c r="M2383" s="308" t="s">
        <v>2961</v>
      </c>
      <c r="N2383" s="308" t="s">
        <v>2961</v>
      </c>
      <c r="O2383" s="308" t="s">
        <v>2961</v>
      </c>
      <c r="P2383" s="308" t="s">
        <v>2961</v>
      </c>
      <c r="Q2383" s="308" t="s">
        <v>2961</v>
      </c>
    </row>
    <row r="2384" spans="3:17" x14ac:dyDescent="0.3">
      <c r="C2384" s="308" t="s">
        <v>266</v>
      </c>
      <c r="D2384" s="308" t="s">
        <v>5193</v>
      </c>
      <c r="E2384" s="308" t="s">
        <v>2961</v>
      </c>
      <c r="F2384" s="308" t="s">
        <v>2961</v>
      </c>
      <c r="G2384" s="308" t="s">
        <v>2961</v>
      </c>
      <c r="H2384" s="308" t="s">
        <v>2961</v>
      </c>
      <c r="I2384" s="308" t="s">
        <v>2961</v>
      </c>
      <c r="J2384" s="308" t="s">
        <v>2961</v>
      </c>
      <c r="K2384" s="308" t="s">
        <v>2961</v>
      </c>
      <c r="L2384" s="308" t="s">
        <v>2961</v>
      </c>
      <c r="M2384" s="308" t="s">
        <v>2961</v>
      </c>
      <c r="N2384" s="308" t="s">
        <v>2961</v>
      </c>
      <c r="O2384" s="308" t="s">
        <v>2961</v>
      </c>
      <c r="P2384" s="308" t="s">
        <v>2961</v>
      </c>
      <c r="Q2384" s="308" t="s">
        <v>2961</v>
      </c>
    </row>
    <row r="2385" spans="2:17" x14ac:dyDescent="0.3">
      <c r="C2385" s="308" t="s">
        <v>266</v>
      </c>
      <c r="D2385" s="308" t="s">
        <v>5190</v>
      </c>
      <c r="E2385" s="308" t="s">
        <v>2961</v>
      </c>
      <c r="F2385" s="308" t="s">
        <v>2961</v>
      </c>
      <c r="G2385" s="308" t="s">
        <v>2961</v>
      </c>
      <c r="H2385" s="308" t="s">
        <v>2961</v>
      </c>
      <c r="I2385" s="308" t="s">
        <v>2961</v>
      </c>
      <c r="J2385" s="308" t="s">
        <v>2961</v>
      </c>
      <c r="K2385" s="308" t="s">
        <v>2961</v>
      </c>
      <c r="L2385" s="308" t="s">
        <v>2961</v>
      </c>
      <c r="M2385" s="308" t="s">
        <v>2961</v>
      </c>
      <c r="N2385" s="308" t="s">
        <v>2961</v>
      </c>
      <c r="O2385" s="308" t="s">
        <v>2961</v>
      </c>
      <c r="P2385" s="308" t="s">
        <v>2961</v>
      </c>
      <c r="Q2385" s="308" t="s">
        <v>2961</v>
      </c>
    </row>
    <row r="2386" spans="2:17" x14ac:dyDescent="0.3">
      <c r="C2386" s="308" t="s">
        <v>266</v>
      </c>
      <c r="D2386" s="308" t="s">
        <v>5191</v>
      </c>
      <c r="E2386" s="308" t="s">
        <v>2961</v>
      </c>
      <c r="F2386" s="308" t="s">
        <v>2961</v>
      </c>
      <c r="G2386" s="308" t="s">
        <v>2961</v>
      </c>
      <c r="H2386" s="308" t="s">
        <v>2961</v>
      </c>
      <c r="I2386" s="308" t="s">
        <v>2961</v>
      </c>
      <c r="J2386" s="308" t="s">
        <v>2961</v>
      </c>
      <c r="K2386" s="308" t="s">
        <v>2961</v>
      </c>
      <c r="L2386" s="308" t="s">
        <v>2961</v>
      </c>
      <c r="M2386" s="308" t="s">
        <v>2961</v>
      </c>
      <c r="N2386" s="308" t="s">
        <v>2961</v>
      </c>
      <c r="O2386" s="308" t="s">
        <v>2961</v>
      </c>
      <c r="P2386" s="308" t="s">
        <v>2961</v>
      </c>
      <c r="Q2386" s="308" t="s">
        <v>2961</v>
      </c>
    </row>
    <row r="2389" spans="2:17" x14ac:dyDescent="0.3">
      <c r="B2389" s="301" t="s">
        <v>2964</v>
      </c>
    </row>
    <row r="2390" spans="2:17" x14ac:dyDescent="0.3">
      <c r="C2390" s="308"/>
      <c r="D2390" s="308"/>
      <c r="E2390" s="308" t="s">
        <v>5176</v>
      </c>
      <c r="F2390" s="308" t="s">
        <v>5177</v>
      </c>
      <c r="G2390" s="308" t="s">
        <v>5178</v>
      </c>
      <c r="H2390" s="308" t="s">
        <v>5179</v>
      </c>
      <c r="I2390" s="308" t="s">
        <v>5180</v>
      </c>
      <c r="J2390" s="308" t="s">
        <v>5181</v>
      </c>
      <c r="K2390" s="308" t="s">
        <v>5182</v>
      </c>
      <c r="L2390" s="308" t="s">
        <v>5183</v>
      </c>
      <c r="M2390" s="308" t="s">
        <v>5184</v>
      </c>
      <c r="N2390" s="308" t="s">
        <v>5185</v>
      </c>
      <c r="O2390" s="308" t="s">
        <v>5186</v>
      </c>
      <c r="P2390" s="308" t="s">
        <v>5187</v>
      </c>
      <c r="Q2390" s="308" t="s">
        <v>5188</v>
      </c>
    </row>
    <row r="2391" spans="2:17" x14ac:dyDescent="0.3">
      <c r="C2391" s="308"/>
      <c r="D2391" s="308"/>
      <c r="E2391" s="308" t="s">
        <v>5194</v>
      </c>
      <c r="F2391" s="308" t="s">
        <v>5194</v>
      </c>
      <c r="G2391" s="308" t="s">
        <v>5194</v>
      </c>
      <c r="H2391" s="308" t="s">
        <v>5194</v>
      </c>
      <c r="I2391" s="308" t="s">
        <v>5194</v>
      </c>
      <c r="J2391" s="308" t="s">
        <v>5194</v>
      </c>
      <c r="K2391" s="308" t="s">
        <v>5194</v>
      </c>
      <c r="L2391" s="308" t="s">
        <v>5194</v>
      </c>
      <c r="M2391" s="308" t="s">
        <v>5194</v>
      </c>
      <c r="N2391" s="308" t="s">
        <v>5194</v>
      </c>
      <c r="O2391" s="308" t="s">
        <v>5194</v>
      </c>
      <c r="P2391" s="308" t="s">
        <v>5194</v>
      </c>
      <c r="Q2391" s="308" t="s">
        <v>5194</v>
      </c>
    </row>
    <row r="2392" spans="2:17" x14ac:dyDescent="0.3">
      <c r="C2392" s="308" t="s">
        <v>249</v>
      </c>
      <c r="D2392" s="308" t="s">
        <v>5190</v>
      </c>
      <c r="E2392" s="308" t="s">
        <v>2961</v>
      </c>
      <c r="F2392" s="308" t="s">
        <v>2961</v>
      </c>
      <c r="G2392" s="308" t="s">
        <v>2961</v>
      </c>
      <c r="H2392" s="308" t="s">
        <v>2961</v>
      </c>
      <c r="I2392" s="308" t="s">
        <v>2961</v>
      </c>
      <c r="J2392" s="308" t="s">
        <v>2961</v>
      </c>
      <c r="K2392" s="308" t="s">
        <v>2961</v>
      </c>
      <c r="L2392" s="308" t="s">
        <v>2961</v>
      </c>
      <c r="M2392" s="308" t="s">
        <v>2961</v>
      </c>
      <c r="N2392" s="308" t="s">
        <v>2961</v>
      </c>
      <c r="O2392" s="308" t="s">
        <v>2961</v>
      </c>
      <c r="P2392" s="308" t="s">
        <v>2961</v>
      </c>
      <c r="Q2392" s="308" t="s">
        <v>2961</v>
      </c>
    </row>
    <row r="2393" spans="2:17" x14ac:dyDescent="0.3">
      <c r="C2393" s="308" t="s">
        <v>249</v>
      </c>
      <c r="D2393" s="308" t="s">
        <v>5191</v>
      </c>
      <c r="E2393" s="308" t="s">
        <v>2961</v>
      </c>
      <c r="F2393" s="308" t="s">
        <v>2961</v>
      </c>
      <c r="G2393" s="308" t="s">
        <v>2961</v>
      </c>
      <c r="H2393" s="308" t="s">
        <v>2961</v>
      </c>
      <c r="I2393" s="308" t="s">
        <v>2961</v>
      </c>
      <c r="J2393" s="308" t="s">
        <v>2961</v>
      </c>
      <c r="K2393" s="308" t="s">
        <v>2961</v>
      </c>
      <c r="L2393" s="308" t="s">
        <v>2961</v>
      </c>
      <c r="M2393" s="308" t="s">
        <v>2961</v>
      </c>
      <c r="N2393" s="308" t="s">
        <v>2961</v>
      </c>
      <c r="O2393" s="308" t="s">
        <v>2961</v>
      </c>
      <c r="P2393" s="308" t="s">
        <v>2961</v>
      </c>
      <c r="Q2393" s="308" t="s">
        <v>2961</v>
      </c>
    </row>
    <row r="2394" spans="2:17" x14ac:dyDescent="0.3">
      <c r="C2394" s="308" t="s">
        <v>250</v>
      </c>
      <c r="D2394" s="308" t="s">
        <v>5192</v>
      </c>
      <c r="E2394" s="308" t="s">
        <v>2961</v>
      </c>
      <c r="F2394" s="308" t="s">
        <v>2961</v>
      </c>
      <c r="G2394" s="308" t="s">
        <v>2961</v>
      </c>
      <c r="H2394" s="308" t="s">
        <v>2961</v>
      </c>
      <c r="I2394" s="308" t="s">
        <v>2961</v>
      </c>
      <c r="J2394" s="308" t="s">
        <v>2961</v>
      </c>
      <c r="K2394" s="308" t="s">
        <v>2961</v>
      </c>
      <c r="L2394" s="308" t="s">
        <v>2961</v>
      </c>
      <c r="M2394" s="308" t="s">
        <v>2961</v>
      </c>
      <c r="N2394" s="308" t="s">
        <v>2961</v>
      </c>
      <c r="O2394" s="308" t="s">
        <v>2961</v>
      </c>
      <c r="P2394" s="308" t="s">
        <v>2961</v>
      </c>
      <c r="Q2394" s="308" t="s">
        <v>2961</v>
      </c>
    </row>
    <row r="2395" spans="2:17" x14ac:dyDescent="0.3">
      <c r="C2395" s="308" t="s">
        <v>250</v>
      </c>
      <c r="D2395" s="308" t="s">
        <v>5193</v>
      </c>
      <c r="E2395" s="308" t="s">
        <v>2961</v>
      </c>
      <c r="F2395" s="308" t="s">
        <v>2961</v>
      </c>
      <c r="G2395" s="308" t="s">
        <v>2961</v>
      </c>
      <c r="H2395" s="308" t="s">
        <v>2961</v>
      </c>
      <c r="I2395" s="308" t="s">
        <v>2961</v>
      </c>
      <c r="J2395" s="308" t="s">
        <v>2961</v>
      </c>
      <c r="K2395" s="308" t="s">
        <v>2961</v>
      </c>
      <c r="L2395" s="308" t="s">
        <v>2961</v>
      </c>
      <c r="M2395" s="308" t="s">
        <v>2961</v>
      </c>
      <c r="N2395" s="308" t="s">
        <v>2961</v>
      </c>
      <c r="O2395" s="308" t="s">
        <v>2961</v>
      </c>
      <c r="P2395" s="308" t="s">
        <v>2961</v>
      </c>
      <c r="Q2395" s="308" t="s">
        <v>2961</v>
      </c>
    </row>
    <row r="2396" spans="2:17" x14ac:dyDescent="0.3">
      <c r="C2396" s="308" t="s">
        <v>250</v>
      </c>
      <c r="D2396" s="308" t="s">
        <v>5190</v>
      </c>
      <c r="E2396" s="308" t="s">
        <v>2961</v>
      </c>
      <c r="F2396" s="308" t="s">
        <v>2961</v>
      </c>
      <c r="G2396" s="308" t="s">
        <v>2961</v>
      </c>
      <c r="H2396" s="308" t="s">
        <v>2961</v>
      </c>
      <c r="I2396" s="308" t="s">
        <v>2961</v>
      </c>
      <c r="J2396" s="308" t="s">
        <v>2961</v>
      </c>
      <c r="K2396" s="308" t="s">
        <v>2961</v>
      </c>
      <c r="L2396" s="308" t="s">
        <v>2961</v>
      </c>
      <c r="M2396" s="308" t="s">
        <v>2961</v>
      </c>
      <c r="N2396" s="308" t="s">
        <v>2961</v>
      </c>
      <c r="O2396" s="308" t="s">
        <v>2961</v>
      </c>
      <c r="P2396" s="308" t="s">
        <v>2961</v>
      </c>
      <c r="Q2396" s="308" t="s">
        <v>2961</v>
      </c>
    </row>
    <row r="2397" spans="2:17" x14ac:dyDescent="0.3">
      <c r="C2397" s="308" t="s">
        <v>250</v>
      </c>
      <c r="D2397" s="308" t="s">
        <v>5191</v>
      </c>
      <c r="E2397" s="308" t="s">
        <v>2961</v>
      </c>
      <c r="F2397" s="308" t="s">
        <v>2961</v>
      </c>
      <c r="G2397" s="308" t="s">
        <v>2961</v>
      </c>
      <c r="H2397" s="308" t="s">
        <v>2961</v>
      </c>
      <c r="I2397" s="308" t="s">
        <v>2961</v>
      </c>
      <c r="J2397" s="308" t="s">
        <v>2961</v>
      </c>
      <c r="K2397" s="308" t="s">
        <v>2961</v>
      </c>
      <c r="L2397" s="308" t="s">
        <v>2961</v>
      </c>
      <c r="M2397" s="308" t="s">
        <v>2961</v>
      </c>
      <c r="N2397" s="308" t="s">
        <v>2961</v>
      </c>
      <c r="O2397" s="308" t="s">
        <v>2961</v>
      </c>
      <c r="P2397" s="308" t="s">
        <v>2961</v>
      </c>
      <c r="Q2397" s="308" t="s">
        <v>2961</v>
      </c>
    </row>
    <row r="2398" spans="2:17" x14ac:dyDescent="0.3">
      <c r="C2398" s="308" t="s">
        <v>251</v>
      </c>
      <c r="D2398" s="308" t="s">
        <v>5192</v>
      </c>
      <c r="E2398" s="308" t="s">
        <v>2961</v>
      </c>
      <c r="F2398" s="308" t="s">
        <v>2961</v>
      </c>
      <c r="G2398" s="308" t="s">
        <v>2961</v>
      </c>
      <c r="H2398" s="308" t="s">
        <v>2961</v>
      </c>
      <c r="I2398" s="308" t="s">
        <v>2961</v>
      </c>
      <c r="J2398" s="308" t="s">
        <v>2961</v>
      </c>
      <c r="K2398" s="308" t="s">
        <v>2961</v>
      </c>
      <c r="L2398" s="308" t="s">
        <v>2961</v>
      </c>
      <c r="M2398" s="308" t="s">
        <v>2961</v>
      </c>
      <c r="N2398" s="308" t="s">
        <v>2961</v>
      </c>
      <c r="O2398" s="308" t="s">
        <v>2961</v>
      </c>
      <c r="P2398" s="308" t="s">
        <v>2961</v>
      </c>
      <c r="Q2398" s="308" t="s">
        <v>2961</v>
      </c>
    </row>
    <row r="2399" spans="2:17" x14ac:dyDescent="0.3">
      <c r="C2399" s="308" t="s">
        <v>251</v>
      </c>
      <c r="D2399" s="308" t="s">
        <v>5193</v>
      </c>
      <c r="E2399" s="308" t="s">
        <v>2961</v>
      </c>
      <c r="F2399" s="308" t="s">
        <v>2961</v>
      </c>
      <c r="G2399" s="308" t="s">
        <v>2961</v>
      </c>
      <c r="H2399" s="308" t="s">
        <v>2961</v>
      </c>
      <c r="I2399" s="308" t="s">
        <v>2961</v>
      </c>
      <c r="J2399" s="308" t="s">
        <v>2961</v>
      </c>
      <c r="K2399" s="308" t="s">
        <v>2961</v>
      </c>
      <c r="L2399" s="308" t="s">
        <v>2961</v>
      </c>
      <c r="M2399" s="308" t="s">
        <v>2961</v>
      </c>
      <c r="N2399" s="308" t="s">
        <v>2961</v>
      </c>
      <c r="O2399" s="308" t="s">
        <v>2961</v>
      </c>
      <c r="P2399" s="308" t="s">
        <v>2961</v>
      </c>
      <c r="Q2399" s="308" t="s">
        <v>2961</v>
      </c>
    </row>
    <row r="2400" spans="2:17" x14ac:dyDescent="0.3">
      <c r="C2400" s="308" t="s">
        <v>251</v>
      </c>
      <c r="D2400" s="308" t="s">
        <v>5190</v>
      </c>
      <c r="E2400" s="308" t="s">
        <v>2961</v>
      </c>
      <c r="F2400" s="308" t="s">
        <v>2961</v>
      </c>
      <c r="G2400" s="308" t="s">
        <v>2961</v>
      </c>
      <c r="H2400" s="308" t="s">
        <v>2961</v>
      </c>
      <c r="I2400" s="308" t="s">
        <v>2961</v>
      </c>
      <c r="J2400" s="308" t="s">
        <v>2961</v>
      </c>
      <c r="K2400" s="308" t="s">
        <v>2961</v>
      </c>
      <c r="L2400" s="308" t="s">
        <v>2961</v>
      </c>
      <c r="M2400" s="308" t="s">
        <v>2961</v>
      </c>
      <c r="N2400" s="308" t="s">
        <v>2961</v>
      </c>
      <c r="O2400" s="308" t="s">
        <v>2961</v>
      </c>
      <c r="P2400" s="308" t="s">
        <v>2961</v>
      </c>
      <c r="Q2400" s="308" t="s">
        <v>2961</v>
      </c>
    </row>
    <row r="2401" spans="3:17" x14ac:dyDescent="0.3">
      <c r="C2401" s="308" t="s">
        <v>251</v>
      </c>
      <c r="D2401" s="308" t="s">
        <v>5191</v>
      </c>
      <c r="E2401" s="308" t="s">
        <v>2961</v>
      </c>
      <c r="F2401" s="308" t="s">
        <v>2961</v>
      </c>
      <c r="G2401" s="308" t="s">
        <v>2961</v>
      </c>
      <c r="H2401" s="308" t="s">
        <v>2961</v>
      </c>
      <c r="I2401" s="308" t="s">
        <v>2961</v>
      </c>
      <c r="J2401" s="308" t="s">
        <v>2961</v>
      </c>
      <c r="K2401" s="308" t="s">
        <v>2961</v>
      </c>
      <c r="L2401" s="308" t="s">
        <v>2961</v>
      </c>
      <c r="M2401" s="308" t="s">
        <v>2961</v>
      </c>
      <c r="N2401" s="308" t="s">
        <v>2961</v>
      </c>
      <c r="O2401" s="308" t="s">
        <v>2961</v>
      </c>
      <c r="P2401" s="308" t="s">
        <v>2961</v>
      </c>
      <c r="Q2401" s="308" t="s">
        <v>2961</v>
      </c>
    </row>
    <row r="2402" spans="3:17" x14ac:dyDescent="0.3">
      <c r="C2402" s="308" t="s">
        <v>252</v>
      </c>
      <c r="D2402" s="308" t="s">
        <v>5192</v>
      </c>
      <c r="E2402" s="308" t="s">
        <v>2961</v>
      </c>
      <c r="F2402" s="308" t="s">
        <v>2961</v>
      </c>
      <c r="G2402" s="308" t="s">
        <v>2961</v>
      </c>
      <c r="H2402" s="308" t="s">
        <v>2961</v>
      </c>
      <c r="I2402" s="308" t="s">
        <v>2961</v>
      </c>
      <c r="J2402" s="308" t="s">
        <v>2961</v>
      </c>
      <c r="K2402" s="308" t="s">
        <v>2961</v>
      </c>
      <c r="L2402" s="308" t="s">
        <v>2961</v>
      </c>
      <c r="M2402" s="308" t="s">
        <v>2961</v>
      </c>
      <c r="N2402" s="308" t="s">
        <v>2961</v>
      </c>
      <c r="O2402" s="308" t="s">
        <v>2961</v>
      </c>
      <c r="P2402" s="308" t="s">
        <v>2961</v>
      </c>
      <c r="Q2402" s="308" t="s">
        <v>2961</v>
      </c>
    </row>
    <row r="2403" spans="3:17" x14ac:dyDescent="0.3">
      <c r="C2403" s="308" t="s">
        <v>252</v>
      </c>
      <c r="D2403" s="308" t="s">
        <v>5193</v>
      </c>
      <c r="E2403" s="308" t="s">
        <v>2961</v>
      </c>
      <c r="F2403" s="308" t="s">
        <v>2961</v>
      </c>
      <c r="G2403" s="308" t="s">
        <v>2961</v>
      </c>
      <c r="H2403" s="308" t="s">
        <v>2961</v>
      </c>
      <c r="I2403" s="308" t="s">
        <v>2961</v>
      </c>
      <c r="J2403" s="308" t="s">
        <v>2961</v>
      </c>
      <c r="K2403" s="308" t="s">
        <v>2961</v>
      </c>
      <c r="L2403" s="308" t="s">
        <v>2961</v>
      </c>
      <c r="M2403" s="308" t="s">
        <v>2961</v>
      </c>
      <c r="N2403" s="308" t="s">
        <v>2961</v>
      </c>
      <c r="O2403" s="308" t="s">
        <v>2961</v>
      </c>
      <c r="P2403" s="308" t="s">
        <v>2961</v>
      </c>
      <c r="Q2403" s="308" t="s">
        <v>2961</v>
      </c>
    </row>
    <row r="2404" spans="3:17" x14ac:dyDescent="0.3">
      <c r="C2404" s="308" t="s">
        <v>252</v>
      </c>
      <c r="D2404" s="308" t="s">
        <v>5190</v>
      </c>
      <c r="E2404" s="308" t="s">
        <v>2961</v>
      </c>
      <c r="F2404" s="308" t="s">
        <v>2961</v>
      </c>
      <c r="G2404" s="308" t="s">
        <v>2961</v>
      </c>
      <c r="H2404" s="308" t="s">
        <v>2961</v>
      </c>
      <c r="I2404" s="308" t="s">
        <v>2961</v>
      </c>
      <c r="J2404" s="308" t="s">
        <v>2961</v>
      </c>
      <c r="K2404" s="308" t="s">
        <v>2961</v>
      </c>
      <c r="L2404" s="308" t="s">
        <v>2961</v>
      </c>
      <c r="M2404" s="308" t="s">
        <v>2961</v>
      </c>
      <c r="N2404" s="308" t="s">
        <v>2961</v>
      </c>
      <c r="O2404" s="308" t="s">
        <v>2961</v>
      </c>
      <c r="P2404" s="308" t="s">
        <v>2961</v>
      </c>
      <c r="Q2404" s="308" t="s">
        <v>2961</v>
      </c>
    </row>
    <row r="2405" spans="3:17" x14ac:dyDescent="0.3">
      <c r="C2405" s="308" t="s">
        <v>252</v>
      </c>
      <c r="D2405" s="308" t="s">
        <v>5191</v>
      </c>
      <c r="E2405" s="308" t="s">
        <v>2961</v>
      </c>
      <c r="F2405" s="308" t="s">
        <v>2961</v>
      </c>
      <c r="G2405" s="308" t="s">
        <v>2961</v>
      </c>
      <c r="H2405" s="308" t="s">
        <v>2961</v>
      </c>
      <c r="I2405" s="308" t="s">
        <v>2961</v>
      </c>
      <c r="J2405" s="308" t="s">
        <v>2961</v>
      </c>
      <c r="K2405" s="308" t="s">
        <v>2961</v>
      </c>
      <c r="L2405" s="308" t="s">
        <v>2961</v>
      </c>
      <c r="M2405" s="308" t="s">
        <v>2961</v>
      </c>
      <c r="N2405" s="308" t="s">
        <v>2961</v>
      </c>
      <c r="O2405" s="308" t="s">
        <v>2961</v>
      </c>
      <c r="P2405" s="308" t="s">
        <v>2961</v>
      </c>
      <c r="Q2405" s="308" t="s">
        <v>2961</v>
      </c>
    </row>
    <row r="2406" spans="3:17" x14ac:dyDescent="0.3">
      <c r="C2406" s="308" t="s">
        <v>253</v>
      </c>
      <c r="D2406" s="308" t="s">
        <v>5192</v>
      </c>
      <c r="E2406" s="308" t="s">
        <v>2961</v>
      </c>
      <c r="F2406" s="308" t="s">
        <v>2961</v>
      </c>
      <c r="G2406" s="308" t="s">
        <v>2961</v>
      </c>
      <c r="H2406" s="308" t="s">
        <v>2961</v>
      </c>
      <c r="I2406" s="308" t="s">
        <v>2961</v>
      </c>
      <c r="J2406" s="308" t="s">
        <v>2961</v>
      </c>
      <c r="K2406" s="308" t="s">
        <v>2961</v>
      </c>
      <c r="L2406" s="308" t="s">
        <v>2961</v>
      </c>
      <c r="M2406" s="308" t="s">
        <v>2961</v>
      </c>
      <c r="N2406" s="308" t="s">
        <v>2961</v>
      </c>
      <c r="O2406" s="308" t="s">
        <v>2961</v>
      </c>
      <c r="P2406" s="308" t="s">
        <v>2961</v>
      </c>
      <c r="Q2406" s="308" t="s">
        <v>2961</v>
      </c>
    </row>
    <row r="2407" spans="3:17" x14ac:dyDescent="0.3">
      <c r="C2407" s="308" t="s">
        <v>253</v>
      </c>
      <c r="D2407" s="308" t="s">
        <v>5193</v>
      </c>
      <c r="E2407" s="308" t="s">
        <v>2961</v>
      </c>
      <c r="F2407" s="308" t="s">
        <v>2961</v>
      </c>
      <c r="G2407" s="308" t="s">
        <v>2961</v>
      </c>
      <c r="H2407" s="308" t="s">
        <v>2961</v>
      </c>
      <c r="I2407" s="308" t="s">
        <v>2961</v>
      </c>
      <c r="J2407" s="308" t="s">
        <v>2961</v>
      </c>
      <c r="K2407" s="308" t="s">
        <v>2961</v>
      </c>
      <c r="L2407" s="308" t="s">
        <v>2961</v>
      </c>
      <c r="M2407" s="308" t="s">
        <v>2961</v>
      </c>
      <c r="N2407" s="308" t="s">
        <v>2961</v>
      </c>
      <c r="O2407" s="308" t="s">
        <v>2961</v>
      </c>
      <c r="P2407" s="308" t="s">
        <v>2961</v>
      </c>
      <c r="Q2407" s="308" t="s">
        <v>2961</v>
      </c>
    </row>
    <row r="2408" spans="3:17" x14ac:dyDescent="0.3">
      <c r="C2408" s="308" t="s">
        <v>253</v>
      </c>
      <c r="D2408" s="308" t="s">
        <v>5190</v>
      </c>
      <c r="E2408" s="308" t="s">
        <v>2961</v>
      </c>
      <c r="F2408" s="308" t="s">
        <v>2961</v>
      </c>
      <c r="G2408" s="308" t="s">
        <v>2961</v>
      </c>
      <c r="H2408" s="308" t="s">
        <v>2961</v>
      </c>
      <c r="I2408" s="308" t="s">
        <v>2961</v>
      </c>
      <c r="J2408" s="308" t="s">
        <v>2961</v>
      </c>
      <c r="K2408" s="308" t="s">
        <v>2961</v>
      </c>
      <c r="L2408" s="308" t="s">
        <v>2961</v>
      </c>
      <c r="M2408" s="308" t="s">
        <v>2961</v>
      </c>
      <c r="N2408" s="308" t="s">
        <v>2961</v>
      </c>
      <c r="O2408" s="308" t="s">
        <v>2961</v>
      </c>
      <c r="P2408" s="308" t="s">
        <v>2961</v>
      </c>
      <c r="Q2408" s="308" t="s">
        <v>2961</v>
      </c>
    </row>
    <row r="2409" spans="3:17" x14ac:dyDescent="0.3">
      <c r="C2409" s="308" t="s">
        <v>253</v>
      </c>
      <c r="D2409" s="308" t="s">
        <v>5191</v>
      </c>
      <c r="E2409" s="308" t="s">
        <v>2961</v>
      </c>
      <c r="F2409" s="308" t="s">
        <v>2961</v>
      </c>
      <c r="G2409" s="308" t="s">
        <v>2961</v>
      </c>
      <c r="H2409" s="308" t="s">
        <v>2961</v>
      </c>
      <c r="I2409" s="308" t="s">
        <v>2961</v>
      </c>
      <c r="J2409" s="308" t="s">
        <v>2961</v>
      </c>
      <c r="K2409" s="308" t="s">
        <v>2961</v>
      </c>
      <c r="L2409" s="308" t="s">
        <v>2961</v>
      </c>
      <c r="M2409" s="308" t="s">
        <v>2961</v>
      </c>
      <c r="N2409" s="308" t="s">
        <v>2961</v>
      </c>
      <c r="O2409" s="308" t="s">
        <v>2961</v>
      </c>
      <c r="P2409" s="308" t="s">
        <v>2961</v>
      </c>
      <c r="Q2409" s="308" t="s">
        <v>2961</v>
      </c>
    </row>
    <row r="2410" spans="3:17" x14ac:dyDescent="0.3">
      <c r="C2410" s="308" t="s">
        <v>254</v>
      </c>
      <c r="D2410" s="308" t="s">
        <v>5192</v>
      </c>
      <c r="E2410" s="308" t="s">
        <v>2961</v>
      </c>
      <c r="F2410" s="308" t="s">
        <v>2961</v>
      </c>
      <c r="G2410" s="308" t="s">
        <v>2961</v>
      </c>
      <c r="H2410" s="308" t="s">
        <v>2961</v>
      </c>
      <c r="I2410" s="308" t="s">
        <v>2961</v>
      </c>
      <c r="J2410" s="308" t="s">
        <v>2961</v>
      </c>
      <c r="K2410" s="308" t="s">
        <v>2961</v>
      </c>
      <c r="L2410" s="308" t="s">
        <v>2961</v>
      </c>
      <c r="M2410" s="308" t="s">
        <v>2961</v>
      </c>
      <c r="N2410" s="308" t="s">
        <v>2961</v>
      </c>
      <c r="O2410" s="308" t="s">
        <v>2961</v>
      </c>
      <c r="P2410" s="308" t="s">
        <v>2961</v>
      </c>
      <c r="Q2410" s="308" t="s">
        <v>2961</v>
      </c>
    </row>
    <row r="2411" spans="3:17" x14ac:dyDescent="0.3">
      <c r="C2411" s="308" t="s">
        <v>254</v>
      </c>
      <c r="D2411" s="308" t="s">
        <v>5193</v>
      </c>
      <c r="E2411" s="308" t="s">
        <v>2961</v>
      </c>
      <c r="F2411" s="308" t="s">
        <v>2961</v>
      </c>
      <c r="G2411" s="308" t="s">
        <v>2961</v>
      </c>
      <c r="H2411" s="308" t="s">
        <v>2961</v>
      </c>
      <c r="I2411" s="308" t="s">
        <v>2961</v>
      </c>
      <c r="J2411" s="308" t="s">
        <v>2961</v>
      </c>
      <c r="K2411" s="308" t="s">
        <v>2961</v>
      </c>
      <c r="L2411" s="308" t="s">
        <v>2961</v>
      </c>
      <c r="M2411" s="308" t="s">
        <v>2961</v>
      </c>
      <c r="N2411" s="308" t="s">
        <v>2961</v>
      </c>
      <c r="O2411" s="308" t="s">
        <v>2961</v>
      </c>
      <c r="P2411" s="308" t="s">
        <v>2961</v>
      </c>
      <c r="Q2411" s="308" t="s">
        <v>2961</v>
      </c>
    </row>
    <row r="2412" spans="3:17" x14ac:dyDescent="0.3">
      <c r="C2412" s="308" t="s">
        <v>254</v>
      </c>
      <c r="D2412" s="308" t="s">
        <v>5190</v>
      </c>
      <c r="E2412" s="308" t="s">
        <v>2961</v>
      </c>
      <c r="F2412" s="308" t="s">
        <v>2961</v>
      </c>
      <c r="G2412" s="308" t="s">
        <v>2961</v>
      </c>
      <c r="H2412" s="308" t="s">
        <v>2961</v>
      </c>
      <c r="I2412" s="308" t="s">
        <v>2961</v>
      </c>
      <c r="J2412" s="308" t="s">
        <v>2961</v>
      </c>
      <c r="K2412" s="308" t="s">
        <v>2961</v>
      </c>
      <c r="L2412" s="308" t="s">
        <v>2961</v>
      </c>
      <c r="M2412" s="308" t="s">
        <v>2961</v>
      </c>
      <c r="N2412" s="308" t="s">
        <v>2961</v>
      </c>
      <c r="O2412" s="308" t="s">
        <v>2961</v>
      </c>
      <c r="P2412" s="308" t="s">
        <v>2961</v>
      </c>
      <c r="Q2412" s="308" t="s">
        <v>2961</v>
      </c>
    </row>
    <row r="2413" spans="3:17" x14ac:dyDescent="0.3">
      <c r="C2413" s="308" t="s">
        <v>254</v>
      </c>
      <c r="D2413" s="308" t="s">
        <v>5191</v>
      </c>
      <c r="E2413" s="308" t="s">
        <v>2961</v>
      </c>
      <c r="F2413" s="308" t="s">
        <v>2961</v>
      </c>
      <c r="G2413" s="308" t="s">
        <v>2961</v>
      </c>
      <c r="H2413" s="308" t="s">
        <v>2961</v>
      </c>
      <c r="I2413" s="308" t="s">
        <v>2961</v>
      </c>
      <c r="J2413" s="308" t="s">
        <v>2961</v>
      </c>
      <c r="K2413" s="308" t="s">
        <v>2961</v>
      </c>
      <c r="L2413" s="308" t="s">
        <v>2961</v>
      </c>
      <c r="M2413" s="308" t="s">
        <v>2961</v>
      </c>
      <c r="N2413" s="308" t="s">
        <v>2961</v>
      </c>
      <c r="O2413" s="308" t="s">
        <v>2961</v>
      </c>
      <c r="P2413" s="308" t="s">
        <v>2961</v>
      </c>
      <c r="Q2413" s="308" t="s">
        <v>2961</v>
      </c>
    </row>
    <row r="2414" spans="3:17" x14ac:dyDescent="0.3">
      <c r="C2414" s="308" t="s">
        <v>255</v>
      </c>
      <c r="D2414" s="308" t="s">
        <v>5192</v>
      </c>
      <c r="E2414" s="308" t="s">
        <v>2961</v>
      </c>
      <c r="F2414" s="308" t="s">
        <v>2961</v>
      </c>
      <c r="G2414" s="308" t="s">
        <v>2961</v>
      </c>
      <c r="H2414" s="308" t="s">
        <v>2961</v>
      </c>
      <c r="I2414" s="308" t="s">
        <v>2961</v>
      </c>
      <c r="J2414" s="308" t="s">
        <v>2961</v>
      </c>
      <c r="K2414" s="308" t="s">
        <v>2961</v>
      </c>
      <c r="L2414" s="308" t="s">
        <v>2961</v>
      </c>
      <c r="M2414" s="308" t="s">
        <v>2961</v>
      </c>
      <c r="N2414" s="308" t="s">
        <v>2961</v>
      </c>
      <c r="O2414" s="308" t="s">
        <v>2961</v>
      </c>
      <c r="P2414" s="308" t="s">
        <v>2961</v>
      </c>
      <c r="Q2414" s="308" t="s">
        <v>2961</v>
      </c>
    </row>
    <row r="2415" spans="3:17" x14ac:dyDescent="0.3">
      <c r="C2415" s="308" t="s">
        <v>255</v>
      </c>
      <c r="D2415" s="308" t="s">
        <v>5193</v>
      </c>
      <c r="E2415" s="308" t="s">
        <v>2961</v>
      </c>
      <c r="F2415" s="308" t="s">
        <v>2961</v>
      </c>
      <c r="G2415" s="308" t="s">
        <v>2961</v>
      </c>
      <c r="H2415" s="308" t="s">
        <v>2961</v>
      </c>
      <c r="I2415" s="308" t="s">
        <v>2961</v>
      </c>
      <c r="J2415" s="308" t="s">
        <v>2961</v>
      </c>
      <c r="K2415" s="308" t="s">
        <v>2961</v>
      </c>
      <c r="L2415" s="308" t="s">
        <v>2961</v>
      </c>
      <c r="M2415" s="308" t="s">
        <v>2961</v>
      </c>
      <c r="N2415" s="308" t="s">
        <v>2961</v>
      </c>
      <c r="O2415" s="308" t="s">
        <v>2961</v>
      </c>
      <c r="P2415" s="308" t="s">
        <v>2961</v>
      </c>
      <c r="Q2415" s="308" t="s">
        <v>2961</v>
      </c>
    </row>
    <row r="2416" spans="3:17" x14ac:dyDescent="0.3">
      <c r="C2416" s="308" t="s">
        <v>255</v>
      </c>
      <c r="D2416" s="308" t="s">
        <v>5190</v>
      </c>
      <c r="E2416" s="308" t="s">
        <v>2961</v>
      </c>
      <c r="F2416" s="308" t="s">
        <v>2961</v>
      </c>
      <c r="G2416" s="308" t="s">
        <v>2961</v>
      </c>
      <c r="H2416" s="308" t="s">
        <v>2961</v>
      </c>
      <c r="I2416" s="308" t="s">
        <v>2961</v>
      </c>
      <c r="J2416" s="308" t="s">
        <v>2961</v>
      </c>
      <c r="K2416" s="308" t="s">
        <v>2961</v>
      </c>
      <c r="L2416" s="308" t="s">
        <v>2961</v>
      </c>
      <c r="M2416" s="308" t="s">
        <v>2961</v>
      </c>
      <c r="N2416" s="308" t="s">
        <v>2961</v>
      </c>
      <c r="O2416" s="308" t="s">
        <v>2961</v>
      </c>
      <c r="P2416" s="308" t="s">
        <v>2961</v>
      </c>
      <c r="Q2416" s="308" t="s">
        <v>2961</v>
      </c>
    </row>
    <row r="2417" spans="3:17" x14ac:dyDescent="0.3">
      <c r="C2417" s="308" t="s">
        <v>255</v>
      </c>
      <c r="D2417" s="308" t="s">
        <v>5191</v>
      </c>
      <c r="E2417" s="308" t="s">
        <v>2961</v>
      </c>
      <c r="F2417" s="308" t="s">
        <v>2961</v>
      </c>
      <c r="G2417" s="308" t="s">
        <v>2961</v>
      </c>
      <c r="H2417" s="308" t="s">
        <v>2961</v>
      </c>
      <c r="I2417" s="308" t="s">
        <v>2961</v>
      </c>
      <c r="J2417" s="308" t="s">
        <v>2961</v>
      </c>
      <c r="K2417" s="308" t="s">
        <v>2961</v>
      </c>
      <c r="L2417" s="308" t="s">
        <v>2961</v>
      </c>
      <c r="M2417" s="308" t="s">
        <v>2961</v>
      </c>
      <c r="N2417" s="308" t="s">
        <v>2961</v>
      </c>
      <c r="O2417" s="308" t="s">
        <v>2961</v>
      </c>
      <c r="P2417" s="308" t="s">
        <v>2961</v>
      </c>
      <c r="Q2417" s="308" t="s">
        <v>2961</v>
      </c>
    </row>
    <row r="2418" spans="3:17" x14ac:dyDescent="0.3">
      <c r="C2418" s="308" t="s">
        <v>256</v>
      </c>
      <c r="D2418" s="308" t="s">
        <v>5192</v>
      </c>
      <c r="E2418" s="308" t="s">
        <v>2961</v>
      </c>
      <c r="F2418" s="308" t="s">
        <v>2961</v>
      </c>
      <c r="G2418" s="308" t="s">
        <v>2961</v>
      </c>
      <c r="H2418" s="308" t="s">
        <v>2961</v>
      </c>
      <c r="I2418" s="308" t="s">
        <v>2961</v>
      </c>
      <c r="J2418" s="308" t="s">
        <v>2961</v>
      </c>
      <c r="K2418" s="308" t="s">
        <v>2961</v>
      </c>
      <c r="L2418" s="308" t="s">
        <v>2961</v>
      </c>
      <c r="M2418" s="308" t="s">
        <v>2961</v>
      </c>
      <c r="N2418" s="308" t="s">
        <v>2961</v>
      </c>
      <c r="O2418" s="308" t="s">
        <v>2961</v>
      </c>
      <c r="P2418" s="308" t="s">
        <v>2961</v>
      </c>
      <c r="Q2418" s="308" t="s">
        <v>2961</v>
      </c>
    </row>
    <row r="2419" spans="3:17" x14ac:dyDescent="0.3">
      <c r="C2419" s="308" t="s">
        <v>256</v>
      </c>
      <c r="D2419" s="308" t="s">
        <v>5193</v>
      </c>
      <c r="E2419" s="308" t="s">
        <v>2961</v>
      </c>
      <c r="F2419" s="308" t="s">
        <v>2961</v>
      </c>
      <c r="G2419" s="308" t="s">
        <v>2961</v>
      </c>
      <c r="H2419" s="308" t="s">
        <v>2961</v>
      </c>
      <c r="I2419" s="308" t="s">
        <v>2961</v>
      </c>
      <c r="J2419" s="308" t="s">
        <v>2961</v>
      </c>
      <c r="K2419" s="308" t="s">
        <v>2961</v>
      </c>
      <c r="L2419" s="308" t="s">
        <v>2961</v>
      </c>
      <c r="M2419" s="308" t="s">
        <v>2961</v>
      </c>
      <c r="N2419" s="308" t="s">
        <v>2961</v>
      </c>
      <c r="O2419" s="308" t="s">
        <v>2961</v>
      </c>
      <c r="P2419" s="308" t="s">
        <v>2961</v>
      </c>
      <c r="Q2419" s="308" t="s">
        <v>2961</v>
      </c>
    </row>
    <row r="2420" spans="3:17" x14ac:dyDescent="0.3">
      <c r="C2420" s="308" t="s">
        <v>256</v>
      </c>
      <c r="D2420" s="308" t="s">
        <v>5190</v>
      </c>
      <c r="E2420" s="308" t="s">
        <v>2961</v>
      </c>
      <c r="F2420" s="308" t="s">
        <v>2961</v>
      </c>
      <c r="G2420" s="308" t="s">
        <v>2961</v>
      </c>
      <c r="H2420" s="308" t="s">
        <v>2961</v>
      </c>
      <c r="I2420" s="308" t="s">
        <v>2961</v>
      </c>
      <c r="J2420" s="308" t="s">
        <v>2961</v>
      </c>
      <c r="K2420" s="308" t="s">
        <v>2961</v>
      </c>
      <c r="L2420" s="308" t="s">
        <v>2961</v>
      </c>
      <c r="M2420" s="308" t="s">
        <v>2961</v>
      </c>
      <c r="N2420" s="308" t="s">
        <v>2961</v>
      </c>
      <c r="O2420" s="308" t="s">
        <v>2961</v>
      </c>
      <c r="P2420" s="308" t="s">
        <v>2961</v>
      </c>
      <c r="Q2420" s="308" t="s">
        <v>2961</v>
      </c>
    </row>
    <row r="2421" spans="3:17" x14ac:dyDescent="0.3">
      <c r="C2421" s="308" t="s">
        <v>256</v>
      </c>
      <c r="D2421" s="308" t="s">
        <v>5191</v>
      </c>
      <c r="E2421" s="308" t="s">
        <v>2961</v>
      </c>
      <c r="F2421" s="308" t="s">
        <v>2961</v>
      </c>
      <c r="G2421" s="308" t="s">
        <v>2961</v>
      </c>
      <c r="H2421" s="308" t="s">
        <v>2961</v>
      </c>
      <c r="I2421" s="308" t="s">
        <v>2961</v>
      </c>
      <c r="J2421" s="308" t="s">
        <v>2961</v>
      </c>
      <c r="K2421" s="308" t="s">
        <v>2961</v>
      </c>
      <c r="L2421" s="308" t="s">
        <v>2961</v>
      </c>
      <c r="M2421" s="308" t="s">
        <v>2961</v>
      </c>
      <c r="N2421" s="308" t="s">
        <v>2961</v>
      </c>
      <c r="O2421" s="308" t="s">
        <v>2961</v>
      </c>
      <c r="P2421" s="308" t="s">
        <v>2961</v>
      </c>
      <c r="Q2421" s="308" t="s">
        <v>2961</v>
      </c>
    </row>
    <row r="2422" spans="3:17" x14ac:dyDescent="0.3">
      <c r="C2422" s="308" t="s">
        <v>257</v>
      </c>
      <c r="D2422" s="308" t="s">
        <v>5192</v>
      </c>
      <c r="E2422" s="308" t="s">
        <v>2961</v>
      </c>
      <c r="F2422" s="308" t="s">
        <v>2961</v>
      </c>
      <c r="G2422" s="308" t="s">
        <v>2961</v>
      </c>
      <c r="H2422" s="308" t="s">
        <v>2961</v>
      </c>
      <c r="I2422" s="308" t="s">
        <v>2961</v>
      </c>
      <c r="J2422" s="308" t="s">
        <v>2961</v>
      </c>
      <c r="K2422" s="308" t="s">
        <v>2961</v>
      </c>
      <c r="L2422" s="308" t="s">
        <v>2961</v>
      </c>
      <c r="M2422" s="308" t="s">
        <v>2961</v>
      </c>
      <c r="N2422" s="308" t="s">
        <v>2961</v>
      </c>
      <c r="O2422" s="308" t="s">
        <v>2961</v>
      </c>
      <c r="P2422" s="308" t="s">
        <v>2961</v>
      </c>
      <c r="Q2422" s="308" t="s">
        <v>2961</v>
      </c>
    </row>
    <row r="2423" spans="3:17" x14ac:dyDescent="0.3">
      <c r="C2423" s="308" t="s">
        <v>257</v>
      </c>
      <c r="D2423" s="308" t="s">
        <v>5193</v>
      </c>
      <c r="E2423" s="308" t="s">
        <v>2961</v>
      </c>
      <c r="F2423" s="308" t="s">
        <v>2961</v>
      </c>
      <c r="G2423" s="308" t="s">
        <v>2961</v>
      </c>
      <c r="H2423" s="308" t="s">
        <v>2961</v>
      </c>
      <c r="I2423" s="308" t="s">
        <v>2961</v>
      </c>
      <c r="J2423" s="308" t="s">
        <v>2961</v>
      </c>
      <c r="K2423" s="308" t="s">
        <v>2961</v>
      </c>
      <c r="L2423" s="308" t="s">
        <v>2961</v>
      </c>
      <c r="M2423" s="308" t="s">
        <v>2961</v>
      </c>
      <c r="N2423" s="308" t="s">
        <v>2961</v>
      </c>
      <c r="O2423" s="308" t="s">
        <v>2961</v>
      </c>
      <c r="P2423" s="308" t="s">
        <v>2961</v>
      </c>
      <c r="Q2423" s="308" t="s">
        <v>2961</v>
      </c>
    </row>
    <row r="2424" spans="3:17" x14ac:dyDescent="0.3">
      <c r="C2424" s="308" t="s">
        <v>257</v>
      </c>
      <c r="D2424" s="308" t="s">
        <v>5190</v>
      </c>
      <c r="E2424" s="308" t="s">
        <v>2961</v>
      </c>
      <c r="F2424" s="308" t="s">
        <v>2961</v>
      </c>
      <c r="G2424" s="308" t="s">
        <v>2961</v>
      </c>
      <c r="H2424" s="308" t="s">
        <v>2961</v>
      </c>
      <c r="I2424" s="308" t="s">
        <v>2961</v>
      </c>
      <c r="J2424" s="308" t="s">
        <v>2961</v>
      </c>
      <c r="K2424" s="308" t="s">
        <v>2961</v>
      </c>
      <c r="L2424" s="308" t="s">
        <v>2961</v>
      </c>
      <c r="M2424" s="308" t="s">
        <v>2961</v>
      </c>
      <c r="N2424" s="308" t="s">
        <v>2961</v>
      </c>
      <c r="O2424" s="308" t="s">
        <v>2961</v>
      </c>
      <c r="P2424" s="308" t="s">
        <v>2961</v>
      </c>
      <c r="Q2424" s="308" t="s">
        <v>2961</v>
      </c>
    </row>
    <row r="2425" spans="3:17" x14ac:dyDescent="0.3">
      <c r="C2425" s="308" t="s">
        <v>257</v>
      </c>
      <c r="D2425" s="308" t="s">
        <v>5191</v>
      </c>
      <c r="E2425" s="308" t="s">
        <v>2961</v>
      </c>
      <c r="F2425" s="308" t="s">
        <v>2961</v>
      </c>
      <c r="G2425" s="308" t="s">
        <v>2961</v>
      </c>
      <c r="H2425" s="308" t="s">
        <v>2961</v>
      </c>
      <c r="I2425" s="308" t="s">
        <v>2961</v>
      </c>
      <c r="J2425" s="308" t="s">
        <v>2961</v>
      </c>
      <c r="K2425" s="308" t="s">
        <v>2961</v>
      </c>
      <c r="L2425" s="308" t="s">
        <v>2961</v>
      </c>
      <c r="M2425" s="308" t="s">
        <v>2961</v>
      </c>
      <c r="N2425" s="308" t="s">
        <v>2961</v>
      </c>
      <c r="O2425" s="308" t="s">
        <v>2961</v>
      </c>
      <c r="P2425" s="308" t="s">
        <v>2961</v>
      </c>
      <c r="Q2425" s="308" t="s">
        <v>2961</v>
      </c>
    </row>
    <row r="2426" spans="3:17" x14ac:dyDescent="0.3">
      <c r="C2426" s="308" t="s">
        <v>258</v>
      </c>
      <c r="D2426" s="308" t="s">
        <v>5192</v>
      </c>
      <c r="E2426" s="308" t="s">
        <v>2961</v>
      </c>
      <c r="F2426" s="308" t="s">
        <v>2961</v>
      </c>
      <c r="G2426" s="308" t="s">
        <v>2961</v>
      </c>
      <c r="H2426" s="308" t="s">
        <v>2961</v>
      </c>
      <c r="I2426" s="308" t="s">
        <v>2961</v>
      </c>
      <c r="J2426" s="308" t="s">
        <v>2961</v>
      </c>
      <c r="K2426" s="308" t="s">
        <v>2961</v>
      </c>
      <c r="L2426" s="308" t="s">
        <v>2961</v>
      </c>
      <c r="M2426" s="308" t="s">
        <v>2961</v>
      </c>
      <c r="N2426" s="308" t="s">
        <v>2961</v>
      </c>
      <c r="O2426" s="308" t="s">
        <v>2961</v>
      </c>
      <c r="P2426" s="308" t="s">
        <v>2961</v>
      </c>
      <c r="Q2426" s="308" t="s">
        <v>2961</v>
      </c>
    </row>
    <row r="2427" spans="3:17" x14ac:dyDescent="0.3">
      <c r="C2427" s="308" t="s">
        <v>258</v>
      </c>
      <c r="D2427" s="308" t="s">
        <v>5193</v>
      </c>
      <c r="E2427" s="308" t="s">
        <v>2961</v>
      </c>
      <c r="F2427" s="308" t="s">
        <v>2961</v>
      </c>
      <c r="G2427" s="308" t="s">
        <v>2961</v>
      </c>
      <c r="H2427" s="308" t="s">
        <v>2961</v>
      </c>
      <c r="I2427" s="308" t="s">
        <v>2961</v>
      </c>
      <c r="J2427" s="308" t="s">
        <v>2961</v>
      </c>
      <c r="K2427" s="308" t="s">
        <v>2961</v>
      </c>
      <c r="L2427" s="308" t="s">
        <v>2961</v>
      </c>
      <c r="M2427" s="308" t="s">
        <v>2961</v>
      </c>
      <c r="N2427" s="308" t="s">
        <v>2961</v>
      </c>
      <c r="O2427" s="308" t="s">
        <v>2961</v>
      </c>
      <c r="P2427" s="308" t="s">
        <v>2961</v>
      </c>
      <c r="Q2427" s="308" t="s">
        <v>2961</v>
      </c>
    </row>
    <row r="2428" spans="3:17" x14ac:dyDescent="0.3">
      <c r="C2428" s="308" t="s">
        <v>258</v>
      </c>
      <c r="D2428" s="308" t="s">
        <v>5190</v>
      </c>
      <c r="E2428" s="308" t="s">
        <v>2961</v>
      </c>
      <c r="F2428" s="308" t="s">
        <v>2961</v>
      </c>
      <c r="G2428" s="308" t="s">
        <v>2961</v>
      </c>
      <c r="H2428" s="308" t="s">
        <v>2961</v>
      </c>
      <c r="I2428" s="308" t="s">
        <v>2961</v>
      </c>
      <c r="J2428" s="308" t="s">
        <v>2961</v>
      </c>
      <c r="K2428" s="308" t="s">
        <v>2961</v>
      </c>
      <c r="L2428" s="308" t="s">
        <v>2961</v>
      </c>
      <c r="M2428" s="308" t="s">
        <v>2961</v>
      </c>
      <c r="N2428" s="308" t="s">
        <v>2961</v>
      </c>
      <c r="O2428" s="308" t="s">
        <v>2961</v>
      </c>
      <c r="P2428" s="308" t="s">
        <v>2961</v>
      </c>
      <c r="Q2428" s="308" t="s">
        <v>2961</v>
      </c>
    </row>
    <row r="2429" spans="3:17" x14ac:dyDescent="0.3">
      <c r="C2429" s="308" t="s">
        <v>258</v>
      </c>
      <c r="D2429" s="308" t="s">
        <v>5191</v>
      </c>
      <c r="E2429" s="308" t="s">
        <v>2961</v>
      </c>
      <c r="F2429" s="308" t="s">
        <v>2961</v>
      </c>
      <c r="G2429" s="308" t="s">
        <v>2961</v>
      </c>
      <c r="H2429" s="308" t="s">
        <v>2961</v>
      </c>
      <c r="I2429" s="308" t="s">
        <v>2961</v>
      </c>
      <c r="J2429" s="308" t="s">
        <v>2961</v>
      </c>
      <c r="K2429" s="308" t="s">
        <v>2961</v>
      </c>
      <c r="L2429" s="308" t="s">
        <v>2961</v>
      </c>
      <c r="M2429" s="308" t="s">
        <v>2961</v>
      </c>
      <c r="N2429" s="308" t="s">
        <v>2961</v>
      </c>
      <c r="O2429" s="308" t="s">
        <v>2961</v>
      </c>
      <c r="P2429" s="308" t="s">
        <v>2961</v>
      </c>
      <c r="Q2429" s="308" t="s">
        <v>2961</v>
      </c>
    </row>
    <row r="2430" spans="3:17" x14ac:dyDescent="0.3">
      <c r="C2430" s="308" t="s">
        <v>259</v>
      </c>
      <c r="D2430" s="308" t="s">
        <v>5192</v>
      </c>
      <c r="E2430" s="308" t="s">
        <v>2961</v>
      </c>
      <c r="F2430" s="308" t="s">
        <v>2961</v>
      </c>
      <c r="G2430" s="308" t="s">
        <v>2961</v>
      </c>
      <c r="H2430" s="308" t="s">
        <v>2961</v>
      </c>
      <c r="I2430" s="308" t="s">
        <v>2961</v>
      </c>
      <c r="J2430" s="308" t="s">
        <v>2961</v>
      </c>
      <c r="K2430" s="308" t="s">
        <v>2961</v>
      </c>
      <c r="L2430" s="308" t="s">
        <v>2961</v>
      </c>
      <c r="M2430" s="308" t="s">
        <v>2961</v>
      </c>
      <c r="N2430" s="308" t="s">
        <v>2961</v>
      </c>
      <c r="O2430" s="308" t="s">
        <v>2961</v>
      </c>
      <c r="P2430" s="308" t="s">
        <v>2961</v>
      </c>
      <c r="Q2430" s="308" t="s">
        <v>2961</v>
      </c>
    </row>
    <row r="2431" spans="3:17" x14ac:dyDescent="0.3">
      <c r="C2431" s="308" t="s">
        <v>259</v>
      </c>
      <c r="D2431" s="308" t="s">
        <v>5193</v>
      </c>
      <c r="E2431" s="308" t="s">
        <v>2961</v>
      </c>
      <c r="F2431" s="308" t="s">
        <v>2961</v>
      </c>
      <c r="G2431" s="308" t="s">
        <v>2961</v>
      </c>
      <c r="H2431" s="308" t="s">
        <v>2961</v>
      </c>
      <c r="I2431" s="308" t="s">
        <v>2961</v>
      </c>
      <c r="J2431" s="308" t="s">
        <v>2961</v>
      </c>
      <c r="K2431" s="308" t="s">
        <v>2961</v>
      </c>
      <c r="L2431" s="308" t="s">
        <v>2961</v>
      </c>
      <c r="M2431" s="308" t="s">
        <v>2961</v>
      </c>
      <c r="N2431" s="308" t="s">
        <v>2961</v>
      </c>
      <c r="O2431" s="308" t="s">
        <v>2961</v>
      </c>
      <c r="P2431" s="308" t="s">
        <v>2961</v>
      </c>
      <c r="Q2431" s="308" t="s">
        <v>2961</v>
      </c>
    </row>
    <row r="2432" spans="3:17" x14ac:dyDescent="0.3">
      <c r="C2432" s="308" t="s">
        <v>259</v>
      </c>
      <c r="D2432" s="308" t="s">
        <v>5190</v>
      </c>
      <c r="E2432" s="308" t="s">
        <v>2961</v>
      </c>
      <c r="F2432" s="308" t="s">
        <v>2961</v>
      </c>
      <c r="G2432" s="308" t="s">
        <v>2961</v>
      </c>
      <c r="H2432" s="308" t="s">
        <v>2961</v>
      </c>
      <c r="I2432" s="308" t="s">
        <v>2961</v>
      </c>
      <c r="J2432" s="308" t="s">
        <v>2961</v>
      </c>
      <c r="K2432" s="308" t="s">
        <v>2961</v>
      </c>
      <c r="L2432" s="308" t="s">
        <v>2961</v>
      </c>
      <c r="M2432" s="308" t="s">
        <v>2961</v>
      </c>
      <c r="N2432" s="308" t="s">
        <v>2961</v>
      </c>
      <c r="O2432" s="308" t="s">
        <v>2961</v>
      </c>
      <c r="P2432" s="308" t="s">
        <v>2961</v>
      </c>
      <c r="Q2432" s="308" t="s">
        <v>2961</v>
      </c>
    </row>
    <row r="2433" spans="3:17" x14ac:dyDescent="0.3">
      <c r="C2433" s="308" t="s">
        <v>259</v>
      </c>
      <c r="D2433" s="308" t="s">
        <v>5191</v>
      </c>
      <c r="E2433" s="308" t="s">
        <v>2961</v>
      </c>
      <c r="F2433" s="308" t="s">
        <v>2961</v>
      </c>
      <c r="G2433" s="308" t="s">
        <v>2961</v>
      </c>
      <c r="H2433" s="308" t="s">
        <v>2961</v>
      </c>
      <c r="I2433" s="308" t="s">
        <v>2961</v>
      </c>
      <c r="J2433" s="308" t="s">
        <v>2961</v>
      </c>
      <c r="K2433" s="308" t="s">
        <v>2961</v>
      </c>
      <c r="L2433" s="308" t="s">
        <v>2961</v>
      </c>
      <c r="M2433" s="308" t="s">
        <v>2961</v>
      </c>
      <c r="N2433" s="308" t="s">
        <v>2961</v>
      </c>
      <c r="O2433" s="308" t="s">
        <v>2961</v>
      </c>
      <c r="P2433" s="308" t="s">
        <v>2961</v>
      </c>
      <c r="Q2433" s="308" t="s">
        <v>2961</v>
      </c>
    </row>
    <row r="2434" spans="3:17" x14ac:dyDescent="0.3">
      <c r="C2434" s="308" t="s">
        <v>260</v>
      </c>
      <c r="D2434" s="308" t="s">
        <v>5192</v>
      </c>
      <c r="E2434" s="308" t="s">
        <v>2961</v>
      </c>
      <c r="F2434" s="308" t="s">
        <v>2961</v>
      </c>
      <c r="G2434" s="308" t="s">
        <v>2961</v>
      </c>
      <c r="H2434" s="308" t="s">
        <v>2961</v>
      </c>
      <c r="I2434" s="308" t="s">
        <v>2961</v>
      </c>
      <c r="J2434" s="308" t="s">
        <v>2961</v>
      </c>
      <c r="K2434" s="308" t="s">
        <v>2961</v>
      </c>
      <c r="L2434" s="308" t="s">
        <v>2961</v>
      </c>
      <c r="M2434" s="308" t="s">
        <v>2961</v>
      </c>
      <c r="N2434" s="308" t="s">
        <v>2961</v>
      </c>
      <c r="O2434" s="308" t="s">
        <v>2961</v>
      </c>
      <c r="P2434" s="308" t="s">
        <v>2961</v>
      </c>
      <c r="Q2434" s="308" t="s">
        <v>2961</v>
      </c>
    </row>
    <row r="2435" spans="3:17" x14ac:dyDescent="0.3">
      <c r="C2435" s="308" t="s">
        <v>260</v>
      </c>
      <c r="D2435" s="308" t="s">
        <v>5193</v>
      </c>
      <c r="E2435" s="308" t="s">
        <v>2961</v>
      </c>
      <c r="F2435" s="308" t="s">
        <v>2961</v>
      </c>
      <c r="G2435" s="308" t="s">
        <v>2961</v>
      </c>
      <c r="H2435" s="308" t="s">
        <v>2961</v>
      </c>
      <c r="I2435" s="308" t="s">
        <v>2961</v>
      </c>
      <c r="J2435" s="308" t="s">
        <v>2961</v>
      </c>
      <c r="K2435" s="308" t="s">
        <v>2961</v>
      </c>
      <c r="L2435" s="308" t="s">
        <v>2961</v>
      </c>
      <c r="M2435" s="308" t="s">
        <v>2961</v>
      </c>
      <c r="N2435" s="308" t="s">
        <v>2961</v>
      </c>
      <c r="O2435" s="308" t="s">
        <v>2961</v>
      </c>
      <c r="P2435" s="308" t="s">
        <v>2961</v>
      </c>
      <c r="Q2435" s="308" t="s">
        <v>2961</v>
      </c>
    </row>
    <row r="2436" spans="3:17" x14ac:dyDescent="0.3">
      <c r="C2436" s="308" t="s">
        <v>260</v>
      </c>
      <c r="D2436" s="308" t="s">
        <v>5190</v>
      </c>
      <c r="E2436" s="308" t="s">
        <v>2961</v>
      </c>
      <c r="F2436" s="308" t="s">
        <v>2961</v>
      </c>
      <c r="G2436" s="308" t="s">
        <v>2961</v>
      </c>
      <c r="H2436" s="308" t="s">
        <v>2961</v>
      </c>
      <c r="I2436" s="308" t="s">
        <v>2961</v>
      </c>
      <c r="J2436" s="308" t="s">
        <v>2961</v>
      </c>
      <c r="K2436" s="308" t="s">
        <v>2961</v>
      </c>
      <c r="L2436" s="308" t="s">
        <v>2961</v>
      </c>
      <c r="M2436" s="308" t="s">
        <v>2961</v>
      </c>
      <c r="N2436" s="308" t="s">
        <v>2961</v>
      </c>
      <c r="O2436" s="308" t="s">
        <v>2961</v>
      </c>
      <c r="P2436" s="308" t="s">
        <v>2961</v>
      </c>
      <c r="Q2436" s="308" t="s">
        <v>2961</v>
      </c>
    </row>
    <row r="2437" spans="3:17" x14ac:dyDescent="0.3">
      <c r="C2437" s="308" t="s">
        <v>260</v>
      </c>
      <c r="D2437" s="308" t="s">
        <v>5191</v>
      </c>
      <c r="E2437" s="308" t="s">
        <v>2961</v>
      </c>
      <c r="F2437" s="308" t="s">
        <v>2961</v>
      </c>
      <c r="G2437" s="308" t="s">
        <v>2961</v>
      </c>
      <c r="H2437" s="308" t="s">
        <v>2961</v>
      </c>
      <c r="I2437" s="308" t="s">
        <v>2961</v>
      </c>
      <c r="J2437" s="308" t="s">
        <v>2961</v>
      </c>
      <c r="K2437" s="308" t="s">
        <v>2961</v>
      </c>
      <c r="L2437" s="308" t="s">
        <v>2961</v>
      </c>
      <c r="M2437" s="308" t="s">
        <v>2961</v>
      </c>
      <c r="N2437" s="308" t="s">
        <v>2961</v>
      </c>
      <c r="O2437" s="308" t="s">
        <v>2961</v>
      </c>
      <c r="P2437" s="308" t="s">
        <v>2961</v>
      </c>
      <c r="Q2437" s="308" t="s">
        <v>2961</v>
      </c>
    </row>
    <row r="2438" spans="3:17" x14ac:dyDescent="0.3">
      <c r="C2438" s="308" t="s">
        <v>261</v>
      </c>
      <c r="D2438" s="308" t="s">
        <v>5192</v>
      </c>
      <c r="E2438" s="308" t="s">
        <v>2961</v>
      </c>
      <c r="F2438" s="308" t="s">
        <v>2961</v>
      </c>
      <c r="G2438" s="308" t="s">
        <v>2961</v>
      </c>
      <c r="H2438" s="308" t="s">
        <v>2961</v>
      </c>
      <c r="I2438" s="308" t="s">
        <v>2961</v>
      </c>
      <c r="J2438" s="308" t="s">
        <v>2961</v>
      </c>
      <c r="K2438" s="308" t="s">
        <v>2961</v>
      </c>
      <c r="L2438" s="308" t="s">
        <v>2961</v>
      </c>
      <c r="M2438" s="308" t="s">
        <v>2961</v>
      </c>
      <c r="N2438" s="308" t="s">
        <v>2961</v>
      </c>
      <c r="O2438" s="308" t="s">
        <v>2961</v>
      </c>
      <c r="P2438" s="308" t="s">
        <v>2961</v>
      </c>
      <c r="Q2438" s="308" t="s">
        <v>2961</v>
      </c>
    </row>
    <row r="2439" spans="3:17" x14ac:dyDescent="0.3">
      <c r="C2439" s="308" t="s">
        <v>261</v>
      </c>
      <c r="D2439" s="308" t="s">
        <v>5193</v>
      </c>
      <c r="E2439" s="308" t="s">
        <v>2961</v>
      </c>
      <c r="F2439" s="308" t="s">
        <v>2961</v>
      </c>
      <c r="G2439" s="308" t="s">
        <v>2961</v>
      </c>
      <c r="H2439" s="308" t="s">
        <v>2961</v>
      </c>
      <c r="I2439" s="308" t="s">
        <v>2961</v>
      </c>
      <c r="J2439" s="308" t="s">
        <v>2961</v>
      </c>
      <c r="K2439" s="308" t="s">
        <v>2961</v>
      </c>
      <c r="L2439" s="308" t="s">
        <v>2961</v>
      </c>
      <c r="M2439" s="308" t="s">
        <v>2961</v>
      </c>
      <c r="N2439" s="308" t="s">
        <v>2961</v>
      </c>
      <c r="O2439" s="308" t="s">
        <v>2961</v>
      </c>
      <c r="P2439" s="308" t="s">
        <v>2961</v>
      </c>
      <c r="Q2439" s="308" t="s">
        <v>2961</v>
      </c>
    </row>
    <row r="2440" spans="3:17" x14ac:dyDescent="0.3">
      <c r="C2440" s="308" t="s">
        <v>261</v>
      </c>
      <c r="D2440" s="308" t="s">
        <v>5190</v>
      </c>
      <c r="E2440" s="308" t="s">
        <v>2961</v>
      </c>
      <c r="F2440" s="308" t="s">
        <v>2961</v>
      </c>
      <c r="G2440" s="308" t="s">
        <v>2961</v>
      </c>
      <c r="H2440" s="308" t="s">
        <v>2961</v>
      </c>
      <c r="I2440" s="308" t="s">
        <v>2961</v>
      </c>
      <c r="J2440" s="308" t="s">
        <v>2961</v>
      </c>
      <c r="K2440" s="308" t="s">
        <v>2961</v>
      </c>
      <c r="L2440" s="308" t="s">
        <v>2961</v>
      </c>
      <c r="M2440" s="308" t="s">
        <v>2961</v>
      </c>
      <c r="N2440" s="308" t="s">
        <v>2961</v>
      </c>
      <c r="O2440" s="308" t="s">
        <v>2961</v>
      </c>
      <c r="P2440" s="308" t="s">
        <v>2961</v>
      </c>
      <c r="Q2440" s="308" t="s">
        <v>2961</v>
      </c>
    </row>
    <row r="2441" spans="3:17" x14ac:dyDescent="0.3">
      <c r="C2441" s="308" t="s">
        <v>261</v>
      </c>
      <c r="D2441" s="308" t="s">
        <v>5191</v>
      </c>
      <c r="E2441" s="308" t="s">
        <v>2961</v>
      </c>
      <c r="F2441" s="308" t="s">
        <v>2961</v>
      </c>
      <c r="G2441" s="308" t="s">
        <v>2961</v>
      </c>
      <c r="H2441" s="308" t="s">
        <v>2961</v>
      </c>
      <c r="I2441" s="308" t="s">
        <v>2961</v>
      </c>
      <c r="J2441" s="308" t="s">
        <v>2961</v>
      </c>
      <c r="K2441" s="308" t="s">
        <v>2961</v>
      </c>
      <c r="L2441" s="308" t="s">
        <v>2961</v>
      </c>
      <c r="M2441" s="308" t="s">
        <v>2961</v>
      </c>
      <c r="N2441" s="308" t="s">
        <v>2961</v>
      </c>
      <c r="O2441" s="308" t="s">
        <v>2961</v>
      </c>
      <c r="P2441" s="308" t="s">
        <v>2961</v>
      </c>
      <c r="Q2441" s="308" t="s">
        <v>2961</v>
      </c>
    </row>
    <row r="2442" spans="3:17" x14ac:dyDescent="0.3">
      <c r="C2442" s="308" t="s">
        <v>262</v>
      </c>
      <c r="D2442" s="308" t="s">
        <v>5192</v>
      </c>
      <c r="E2442" s="308" t="s">
        <v>2961</v>
      </c>
      <c r="F2442" s="308" t="s">
        <v>2961</v>
      </c>
      <c r="G2442" s="308" t="s">
        <v>2961</v>
      </c>
      <c r="H2442" s="308" t="s">
        <v>2961</v>
      </c>
      <c r="I2442" s="308" t="s">
        <v>2961</v>
      </c>
      <c r="J2442" s="308" t="s">
        <v>2961</v>
      </c>
      <c r="K2442" s="308" t="s">
        <v>2961</v>
      </c>
      <c r="L2442" s="308" t="s">
        <v>2961</v>
      </c>
      <c r="M2442" s="308" t="s">
        <v>2961</v>
      </c>
      <c r="N2442" s="308" t="s">
        <v>2961</v>
      </c>
      <c r="O2442" s="308" t="s">
        <v>2961</v>
      </c>
      <c r="P2442" s="308" t="s">
        <v>2961</v>
      </c>
      <c r="Q2442" s="308" t="s">
        <v>2961</v>
      </c>
    </row>
    <row r="2443" spans="3:17" x14ac:dyDescent="0.3">
      <c r="C2443" s="308" t="s">
        <v>262</v>
      </c>
      <c r="D2443" s="308" t="s">
        <v>5193</v>
      </c>
      <c r="E2443" s="308" t="s">
        <v>2961</v>
      </c>
      <c r="F2443" s="308" t="s">
        <v>2961</v>
      </c>
      <c r="G2443" s="308" t="s">
        <v>2961</v>
      </c>
      <c r="H2443" s="308" t="s">
        <v>2961</v>
      </c>
      <c r="I2443" s="308" t="s">
        <v>2961</v>
      </c>
      <c r="J2443" s="308" t="s">
        <v>2961</v>
      </c>
      <c r="K2443" s="308" t="s">
        <v>2961</v>
      </c>
      <c r="L2443" s="308" t="s">
        <v>2961</v>
      </c>
      <c r="M2443" s="308" t="s">
        <v>2961</v>
      </c>
      <c r="N2443" s="308" t="s">
        <v>2961</v>
      </c>
      <c r="O2443" s="308" t="s">
        <v>2961</v>
      </c>
      <c r="P2443" s="308" t="s">
        <v>2961</v>
      </c>
      <c r="Q2443" s="308" t="s">
        <v>2961</v>
      </c>
    </row>
    <row r="2444" spans="3:17" x14ac:dyDescent="0.3">
      <c r="C2444" s="308" t="s">
        <v>262</v>
      </c>
      <c r="D2444" s="308" t="s">
        <v>5190</v>
      </c>
      <c r="E2444" s="308" t="s">
        <v>2961</v>
      </c>
      <c r="F2444" s="308" t="s">
        <v>2961</v>
      </c>
      <c r="G2444" s="308" t="s">
        <v>2961</v>
      </c>
      <c r="H2444" s="308" t="s">
        <v>2961</v>
      </c>
      <c r="I2444" s="308" t="s">
        <v>2961</v>
      </c>
      <c r="J2444" s="308" t="s">
        <v>2961</v>
      </c>
      <c r="K2444" s="308" t="s">
        <v>2961</v>
      </c>
      <c r="L2444" s="308" t="s">
        <v>2961</v>
      </c>
      <c r="M2444" s="308" t="s">
        <v>2961</v>
      </c>
      <c r="N2444" s="308" t="s">
        <v>2961</v>
      </c>
      <c r="O2444" s="308" t="s">
        <v>2961</v>
      </c>
      <c r="P2444" s="308" t="s">
        <v>2961</v>
      </c>
      <c r="Q2444" s="308" t="s">
        <v>2961</v>
      </c>
    </row>
    <row r="2445" spans="3:17" x14ac:dyDescent="0.3">
      <c r="C2445" s="308" t="s">
        <v>262</v>
      </c>
      <c r="D2445" s="308" t="s">
        <v>5191</v>
      </c>
      <c r="E2445" s="308" t="s">
        <v>2961</v>
      </c>
      <c r="F2445" s="308" t="s">
        <v>2961</v>
      </c>
      <c r="G2445" s="308" t="s">
        <v>2961</v>
      </c>
      <c r="H2445" s="308" t="s">
        <v>2961</v>
      </c>
      <c r="I2445" s="308" t="s">
        <v>2961</v>
      </c>
      <c r="J2445" s="308" t="s">
        <v>2961</v>
      </c>
      <c r="K2445" s="308" t="s">
        <v>2961</v>
      </c>
      <c r="L2445" s="308" t="s">
        <v>2961</v>
      </c>
      <c r="M2445" s="308" t="s">
        <v>2961</v>
      </c>
      <c r="N2445" s="308" t="s">
        <v>2961</v>
      </c>
      <c r="O2445" s="308" t="s">
        <v>2961</v>
      </c>
      <c r="P2445" s="308" t="s">
        <v>2961</v>
      </c>
      <c r="Q2445" s="308" t="s">
        <v>2961</v>
      </c>
    </row>
    <row r="2446" spans="3:17" x14ac:dyDescent="0.3">
      <c r="C2446" s="308" t="s">
        <v>263</v>
      </c>
      <c r="D2446" s="308" t="s">
        <v>5192</v>
      </c>
      <c r="E2446" s="308" t="s">
        <v>2961</v>
      </c>
      <c r="F2446" s="308" t="s">
        <v>2961</v>
      </c>
      <c r="G2446" s="308" t="s">
        <v>2961</v>
      </c>
      <c r="H2446" s="308" t="s">
        <v>2961</v>
      </c>
      <c r="I2446" s="308" t="s">
        <v>2961</v>
      </c>
      <c r="J2446" s="308" t="s">
        <v>2961</v>
      </c>
      <c r="K2446" s="308" t="s">
        <v>2961</v>
      </c>
      <c r="L2446" s="308" t="s">
        <v>2961</v>
      </c>
      <c r="M2446" s="308" t="s">
        <v>2961</v>
      </c>
      <c r="N2446" s="308" t="s">
        <v>2961</v>
      </c>
      <c r="O2446" s="308" t="s">
        <v>2961</v>
      </c>
      <c r="P2446" s="308" t="s">
        <v>2961</v>
      </c>
      <c r="Q2446" s="308" t="s">
        <v>2961</v>
      </c>
    </row>
    <row r="2447" spans="3:17" x14ac:dyDescent="0.3">
      <c r="C2447" s="308" t="s">
        <v>263</v>
      </c>
      <c r="D2447" s="308" t="s">
        <v>5193</v>
      </c>
      <c r="E2447" s="308" t="s">
        <v>2961</v>
      </c>
      <c r="F2447" s="308" t="s">
        <v>2961</v>
      </c>
      <c r="G2447" s="308" t="s">
        <v>2961</v>
      </c>
      <c r="H2447" s="308" t="s">
        <v>2961</v>
      </c>
      <c r="I2447" s="308" t="s">
        <v>2961</v>
      </c>
      <c r="J2447" s="308" t="s">
        <v>2961</v>
      </c>
      <c r="K2447" s="308" t="s">
        <v>2961</v>
      </c>
      <c r="L2447" s="308" t="s">
        <v>2961</v>
      </c>
      <c r="M2447" s="308" t="s">
        <v>2961</v>
      </c>
      <c r="N2447" s="308" t="s">
        <v>2961</v>
      </c>
      <c r="O2447" s="308" t="s">
        <v>2961</v>
      </c>
      <c r="P2447" s="308" t="s">
        <v>2961</v>
      </c>
      <c r="Q2447" s="308" t="s">
        <v>2961</v>
      </c>
    </row>
    <row r="2448" spans="3:17" x14ac:dyDescent="0.3">
      <c r="C2448" s="308" t="s">
        <v>263</v>
      </c>
      <c r="D2448" s="308" t="s">
        <v>5190</v>
      </c>
      <c r="E2448" s="308" t="s">
        <v>2961</v>
      </c>
      <c r="F2448" s="308" t="s">
        <v>2961</v>
      </c>
      <c r="G2448" s="308" t="s">
        <v>2961</v>
      </c>
      <c r="H2448" s="308" t="s">
        <v>2961</v>
      </c>
      <c r="I2448" s="308" t="s">
        <v>2961</v>
      </c>
      <c r="J2448" s="308" t="s">
        <v>2961</v>
      </c>
      <c r="K2448" s="308" t="s">
        <v>2961</v>
      </c>
      <c r="L2448" s="308" t="s">
        <v>2961</v>
      </c>
      <c r="M2448" s="308" t="s">
        <v>2961</v>
      </c>
      <c r="N2448" s="308" t="s">
        <v>2961</v>
      </c>
      <c r="O2448" s="308" t="s">
        <v>2961</v>
      </c>
      <c r="P2448" s="308" t="s">
        <v>2961</v>
      </c>
      <c r="Q2448" s="308" t="s">
        <v>2961</v>
      </c>
    </row>
    <row r="2449" spans="2:17" x14ac:dyDescent="0.3">
      <c r="C2449" s="308" t="s">
        <v>263</v>
      </c>
      <c r="D2449" s="308" t="s">
        <v>5191</v>
      </c>
      <c r="E2449" s="308" t="s">
        <v>2961</v>
      </c>
      <c r="F2449" s="308" t="s">
        <v>2961</v>
      </c>
      <c r="G2449" s="308" t="s">
        <v>2961</v>
      </c>
      <c r="H2449" s="308" t="s">
        <v>2961</v>
      </c>
      <c r="I2449" s="308" t="s">
        <v>2961</v>
      </c>
      <c r="J2449" s="308" t="s">
        <v>2961</v>
      </c>
      <c r="K2449" s="308" t="s">
        <v>2961</v>
      </c>
      <c r="L2449" s="308" t="s">
        <v>2961</v>
      </c>
      <c r="M2449" s="308" t="s">
        <v>2961</v>
      </c>
      <c r="N2449" s="308" t="s">
        <v>2961</v>
      </c>
      <c r="O2449" s="308" t="s">
        <v>2961</v>
      </c>
      <c r="P2449" s="308" t="s">
        <v>2961</v>
      </c>
      <c r="Q2449" s="308" t="s">
        <v>2961</v>
      </c>
    </row>
    <row r="2450" spans="2:17" x14ac:dyDescent="0.3">
      <c r="C2450" s="308" t="s">
        <v>264</v>
      </c>
      <c r="D2450" s="308" t="s">
        <v>5192</v>
      </c>
      <c r="E2450" s="308" t="s">
        <v>2961</v>
      </c>
      <c r="F2450" s="308" t="s">
        <v>2961</v>
      </c>
      <c r="G2450" s="308" t="s">
        <v>2961</v>
      </c>
      <c r="H2450" s="308" t="s">
        <v>2961</v>
      </c>
      <c r="I2450" s="308" t="s">
        <v>2961</v>
      </c>
      <c r="J2450" s="308" t="s">
        <v>2961</v>
      </c>
      <c r="K2450" s="308" t="s">
        <v>2961</v>
      </c>
      <c r="L2450" s="308" t="s">
        <v>2961</v>
      </c>
      <c r="M2450" s="308" t="s">
        <v>2961</v>
      </c>
      <c r="N2450" s="308" t="s">
        <v>2961</v>
      </c>
      <c r="O2450" s="308" t="s">
        <v>2961</v>
      </c>
      <c r="P2450" s="308" t="s">
        <v>2961</v>
      </c>
      <c r="Q2450" s="308" t="s">
        <v>2961</v>
      </c>
    </row>
    <row r="2451" spans="2:17" x14ac:dyDescent="0.3">
      <c r="C2451" s="308" t="s">
        <v>264</v>
      </c>
      <c r="D2451" s="308" t="s">
        <v>5193</v>
      </c>
      <c r="E2451" s="308" t="s">
        <v>2961</v>
      </c>
      <c r="F2451" s="308" t="s">
        <v>2961</v>
      </c>
      <c r="G2451" s="308" t="s">
        <v>2961</v>
      </c>
      <c r="H2451" s="308" t="s">
        <v>2961</v>
      </c>
      <c r="I2451" s="308" t="s">
        <v>2961</v>
      </c>
      <c r="J2451" s="308" t="s">
        <v>2961</v>
      </c>
      <c r="K2451" s="308" t="s">
        <v>2961</v>
      </c>
      <c r="L2451" s="308" t="s">
        <v>2961</v>
      </c>
      <c r="M2451" s="308" t="s">
        <v>2961</v>
      </c>
      <c r="N2451" s="308" t="s">
        <v>2961</v>
      </c>
      <c r="O2451" s="308" t="s">
        <v>2961</v>
      </c>
      <c r="P2451" s="308" t="s">
        <v>2961</v>
      </c>
      <c r="Q2451" s="308" t="s">
        <v>2961</v>
      </c>
    </row>
    <row r="2452" spans="2:17" x14ac:dyDescent="0.3">
      <c r="C2452" s="308" t="s">
        <v>264</v>
      </c>
      <c r="D2452" s="308" t="s">
        <v>5190</v>
      </c>
      <c r="E2452" s="308" t="s">
        <v>2961</v>
      </c>
      <c r="F2452" s="308" t="s">
        <v>2961</v>
      </c>
      <c r="G2452" s="308" t="s">
        <v>2961</v>
      </c>
      <c r="H2452" s="308" t="s">
        <v>2961</v>
      </c>
      <c r="I2452" s="308" t="s">
        <v>2961</v>
      </c>
      <c r="J2452" s="308" t="s">
        <v>2961</v>
      </c>
      <c r="K2452" s="308" t="s">
        <v>2961</v>
      </c>
      <c r="L2452" s="308" t="s">
        <v>2961</v>
      </c>
      <c r="M2452" s="308" t="s">
        <v>2961</v>
      </c>
      <c r="N2452" s="308" t="s">
        <v>2961</v>
      </c>
      <c r="O2452" s="308" t="s">
        <v>2961</v>
      </c>
      <c r="P2452" s="308" t="s">
        <v>2961</v>
      </c>
      <c r="Q2452" s="308" t="s">
        <v>2961</v>
      </c>
    </row>
    <row r="2453" spans="2:17" x14ac:dyDescent="0.3">
      <c r="C2453" s="308" t="s">
        <v>264</v>
      </c>
      <c r="D2453" s="308" t="s">
        <v>5191</v>
      </c>
      <c r="E2453" s="308" t="s">
        <v>2961</v>
      </c>
      <c r="F2453" s="308" t="s">
        <v>2961</v>
      </c>
      <c r="G2453" s="308" t="s">
        <v>2961</v>
      </c>
      <c r="H2453" s="308" t="s">
        <v>2961</v>
      </c>
      <c r="I2453" s="308" t="s">
        <v>2961</v>
      </c>
      <c r="J2453" s="308" t="s">
        <v>2961</v>
      </c>
      <c r="K2453" s="308" t="s">
        <v>2961</v>
      </c>
      <c r="L2453" s="308" t="s">
        <v>2961</v>
      </c>
      <c r="M2453" s="308" t="s">
        <v>2961</v>
      </c>
      <c r="N2453" s="308" t="s">
        <v>2961</v>
      </c>
      <c r="O2453" s="308" t="s">
        <v>2961</v>
      </c>
      <c r="P2453" s="308" t="s">
        <v>2961</v>
      </c>
      <c r="Q2453" s="308" t="s">
        <v>2961</v>
      </c>
    </row>
    <row r="2454" spans="2:17" x14ac:dyDescent="0.3">
      <c r="C2454" s="308" t="s">
        <v>265</v>
      </c>
      <c r="D2454" s="308" t="s">
        <v>5192</v>
      </c>
      <c r="E2454" s="308" t="s">
        <v>2961</v>
      </c>
      <c r="F2454" s="308" t="s">
        <v>2961</v>
      </c>
      <c r="G2454" s="308" t="s">
        <v>2961</v>
      </c>
      <c r="H2454" s="308" t="s">
        <v>2961</v>
      </c>
      <c r="I2454" s="308" t="s">
        <v>2961</v>
      </c>
      <c r="J2454" s="308" t="s">
        <v>2961</v>
      </c>
      <c r="K2454" s="308" t="s">
        <v>2961</v>
      </c>
      <c r="L2454" s="308" t="s">
        <v>2961</v>
      </c>
      <c r="M2454" s="308" t="s">
        <v>2961</v>
      </c>
      <c r="N2454" s="308" t="s">
        <v>2961</v>
      </c>
      <c r="O2454" s="308" t="s">
        <v>2961</v>
      </c>
      <c r="P2454" s="308" t="s">
        <v>2961</v>
      </c>
      <c r="Q2454" s="308" t="s">
        <v>2961</v>
      </c>
    </row>
    <row r="2455" spans="2:17" x14ac:dyDescent="0.3">
      <c r="C2455" s="308" t="s">
        <v>265</v>
      </c>
      <c r="D2455" s="308" t="s">
        <v>5193</v>
      </c>
      <c r="E2455" s="308" t="s">
        <v>2961</v>
      </c>
      <c r="F2455" s="308" t="s">
        <v>2961</v>
      </c>
      <c r="G2455" s="308" t="s">
        <v>2961</v>
      </c>
      <c r="H2455" s="308" t="s">
        <v>2961</v>
      </c>
      <c r="I2455" s="308" t="s">
        <v>2961</v>
      </c>
      <c r="J2455" s="308" t="s">
        <v>2961</v>
      </c>
      <c r="K2455" s="308" t="s">
        <v>2961</v>
      </c>
      <c r="L2455" s="308" t="s">
        <v>2961</v>
      </c>
      <c r="M2455" s="308" t="s">
        <v>2961</v>
      </c>
      <c r="N2455" s="308" t="s">
        <v>2961</v>
      </c>
      <c r="O2455" s="308" t="s">
        <v>2961</v>
      </c>
      <c r="P2455" s="308" t="s">
        <v>2961</v>
      </c>
      <c r="Q2455" s="308" t="s">
        <v>2961</v>
      </c>
    </row>
    <row r="2456" spans="2:17" x14ac:dyDescent="0.3">
      <c r="C2456" s="308" t="s">
        <v>265</v>
      </c>
      <c r="D2456" s="308" t="s">
        <v>5190</v>
      </c>
      <c r="E2456" s="308" t="s">
        <v>2961</v>
      </c>
      <c r="F2456" s="308" t="s">
        <v>2961</v>
      </c>
      <c r="G2456" s="308" t="s">
        <v>2961</v>
      </c>
      <c r="H2456" s="308" t="s">
        <v>2961</v>
      </c>
      <c r="I2456" s="308" t="s">
        <v>2961</v>
      </c>
      <c r="J2456" s="308" t="s">
        <v>2961</v>
      </c>
      <c r="K2456" s="308" t="s">
        <v>2961</v>
      </c>
      <c r="L2456" s="308" t="s">
        <v>2961</v>
      </c>
      <c r="M2456" s="308" t="s">
        <v>2961</v>
      </c>
      <c r="N2456" s="308" t="s">
        <v>2961</v>
      </c>
      <c r="O2456" s="308" t="s">
        <v>2961</v>
      </c>
      <c r="P2456" s="308" t="s">
        <v>2961</v>
      </c>
      <c r="Q2456" s="308" t="s">
        <v>2961</v>
      </c>
    </row>
    <row r="2457" spans="2:17" x14ac:dyDescent="0.3">
      <c r="C2457" s="308" t="s">
        <v>265</v>
      </c>
      <c r="D2457" s="308" t="s">
        <v>5191</v>
      </c>
      <c r="E2457" s="308" t="s">
        <v>2961</v>
      </c>
      <c r="F2457" s="308" t="s">
        <v>2961</v>
      </c>
      <c r="G2457" s="308" t="s">
        <v>2961</v>
      </c>
      <c r="H2457" s="308" t="s">
        <v>2961</v>
      </c>
      <c r="I2457" s="308" t="s">
        <v>2961</v>
      </c>
      <c r="J2457" s="308" t="s">
        <v>2961</v>
      </c>
      <c r="K2457" s="308" t="s">
        <v>2961</v>
      </c>
      <c r="L2457" s="308" t="s">
        <v>2961</v>
      </c>
      <c r="M2457" s="308" t="s">
        <v>2961</v>
      </c>
      <c r="N2457" s="308" t="s">
        <v>2961</v>
      </c>
      <c r="O2457" s="308" t="s">
        <v>2961</v>
      </c>
      <c r="P2457" s="308" t="s">
        <v>2961</v>
      </c>
      <c r="Q2457" s="308" t="s">
        <v>2961</v>
      </c>
    </row>
    <row r="2458" spans="2:17" x14ac:dyDescent="0.3">
      <c r="C2458" s="308" t="s">
        <v>266</v>
      </c>
      <c r="D2458" s="308" t="s">
        <v>5192</v>
      </c>
      <c r="E2458" s="308" t="s">
        <v>2961</v>
      </c>
      <c r="F2458" s="308" t="s">
        <v>2961</v>
      </c>
      <c r="G2458" s="308" t="s">
        <v>2961</v>
      </c>
      <c r="H2458" s="308" t="s">
        <v>2961</v>
      </c>
      <c r="I2458" s="308" t="s">
        <v>2961</v>
      </c>
      <c r="J2458" s="308" t="s">
        <v>2961</v>
      </c>
      <c r="K2458" s="308" t="s">
        <v>2961</v>
      </c>
      <c r="L2458" s="308" t="s">
        <v>2961</v>
      </c>
      <c r="M2458" s="308" t="s">
        <v>2961</v>
      </c>
      <c r="N2458" s="308" t="s">
        <v>2961</v>
      </c>
      <c r="O2458" s="308" t="s">
        <v>2961</v>
      </c>
      <c r="P2458" s="308" t="s">
        <v>2961</v>
      </c>
      <c r="Q2458" s="308" t="s">
        <v>2961</v>
      </c>
    </row>
    <row r="2459" spans="2:17" x14ac:dyDescent="0.3">
      <c r="C2459" s="308" t="s">
        <v>266</v>
      </c>
      <c r="D2459" s="308" t="s">
        <v>5193</v>
      </c>
      <c r="E2459" s="308" t="s">
        <v>2961</v>
      </c>
      <c r="F2459" s="308" t="s">
        <v>2961</v>
      </c>
      <c r="G2459" s="308" t="s">
        <v>2961</v>
      </c>
      <c r="H2459" s="308" t="s">
        <v>2961</v>
      </c>
      <c r="I2459" s="308" t="s">
        <v>2961</v>
      </c>
      <c r="J2459" s="308" t="s">
        <v>2961</v>
      </c>
      <c r="K2459" s="308" t="s">
        <v>2961</v>
      </c>
      <c r="L2459" s="308" t="s">
        <v>2961</v>
      </c>
      <c r="M2459" s="308" t="s">
        <v>2961</v>
      </c>
      <c r="N2459" s="308" t="s">
        <v>2961</v>
      </c>
      <c r="O2459" s="308" t="s">
        <v>2961</v>
      </c>
      <c r="P2459" s="308" t="s">
        <v>2961</v>
      </c>
      <c r="Q2459" s="308" t="s">
        <v>2961</v>
      </c>
    </row>
    <row r="2460" spans="2:17" x14ac:dyDescent="0.3">
      <c r="C2460" s="308" t="s">
        <v>266</v>
      </c>
      <c r="D2460" s="308" t="s">
        <v>5190</v>
      </c>
      <c r="E2460" s="308" t="s">
        <v>2961</v>
      </c>
      <c r="F2460" s="308" t="s">
        <v>2961</v>
      </c>
      <c r="G2460" s="308" t="s">
        <v>2961</v>
      </c>
      <c r="H2460" s="308" t="s">
        <v>2961</v>
      </c>
      <c r="I2460" s="308" t="s">
        <v>2961</v>
      </c>
      <c r="J2460" s="308" t="s">
        <v>2961</v>
      </c>
      <c r="K2460" s="308" t="s">
        <v>2961</v>
      </c>
      <c r="L2460" s="308" t="s">
        <v>2961</v>
      </c>
      <c r="M2460" s="308" t="s">
        <v>2961</v>
      </c>
      <c r="N2460" s="308" t="s">
        <v>2961</v>
      </c>
      <c r="O2460" s="308" t="s">
        <v>2961</v>
      </c>
      <c r="P2460" s="308" t="s">
        <v>2961</v>
      </c>
      <c r="Q2460" s="308" t="s">
        <v>2961</v>
      </c>
    </row>
    <row r="2461" spans="2:17" x14ac:dyDescent="0.3">
      <c r="C2461" s="308" t="s">
        <v>266</v>
      </c>
      <c r="D2461" s="308" t="s">
        <v>5191</v>
      </c>
      <c r="E2461" s="308" t="s">
        <v>2961</v>
      </c>
      <c r="F2461" s="308" t="s">
        <v>2961</v>
      </c>
      <c r="G2461" s="308" t="s">
        <v>2961</v>
      </c>
      <c r="H2461" s="308" t="s">
        <v>2961</v>
      </c>
      <c r="I2461" s="308" t="s">
        <v>2961</v>
      </c>
      <c r="J2461" s="308" t="s">
        <v>2961</v>
      </c>
      <c r="K2461" s="308" t="s">
        <v>2961</v>
      </c>
      <c r="L2461" s="308" t="s">
        <v>2961</v>
      </c>
      <c r="M2461" s="308" t="s">
        <v>2961</v>
      </c>
      <c r="N2461" s="308" t="s">
        <v>2961</v>
      </c>
      <c r="O2461" s="308" t="s">
        <v>2961</v>
      </c>
      <c r="P2461" s="308" t="s">
        <v>2961</v>
      </c>
      <c r="Q2461" s="308" t="s">
        <v>2961</v>
      </c>
    </row>
    <row r="2464" spans="2:17" x14ac:dyDescent="0.3">
      <c r="B2464" s="301" t="s">
        <v>2968</v>
      </c>
    </row>
    <row r="2465" spans="3:17" x14ac:dyDescent="0.3">
      <c r="C2465" s="308"/>
      <c r="D2465" s="308"/>
      <c r="E2465" s="308" t="s">
        <v>5176</v>
      </c>
      <c r="F2465" s="308" t="s">
        <v>5177</v>
      </c>
      <c r="G2465" s="308" t="s">
        <v>5178</v>
      </c>
      <c r="H2465" s="308" t="s">
        <v>5179</v>
      </c>
      <c r="I2465" s="308" t="s">
        <v>5180</v>
      </c>
      <c r="J2465" s="308" t="s">
        <v>5181</v>
      </c>
      <c r="K2465" s="308" t="s">
        <v>5182</v>
      </c>
      <c r="L2465" s="308" t="s">
        <v>5183</v>
      </c>
      <c r="M2465" s="308" t="s">
        <v>5184</v>
      </c>
      <c r="N2465" s="308" t="s">
        <v>5185</v>
      </c>
      <c r="O2465" s="308" t="s">
        <v>5186</v>
      </c>
      <c r="P2465" s="308" t="s">
        <v>5187</v>
      </c>
      <c r="Q2465" s="308" t="s">
        <v>5188</v>
      </c>
    </row>
    <row r="2466" spans="3:17" x14ac:dyDescent="0.3">
      <c r="C2466" s="308"/>
      <c r="D2466" s="308"/>
      <c r="E2466" s="308" t="s">
        <v>5195</v>
      </c>
      <c r="F2466" s="308" t="s">
        <v>5195</v>
      </c>
      <c r="G2466" s="308" t="s">
        <v>5195</v>
      </c>
      <c r="H2466" s="308" t="s">
        <v>5195</v>
      </c>
      <c r="I2466" s="308" t="s">
        <v>5195</v>
      </c>
      <c r="J2466" s="308" t="s">
        <v>5195</v>
      </c>
      <c r="K2466" s="308" t="s">
        <v>5195</v>
      </c>
      <c r="L2466" s="308" t="s">
        <v>5195</v>
      </c>
      <c r="M2466" s="308" t="s">
        <v>5195</v>
      </c>
      <c r="N2466" s="308" t="s">
        <v>5195</v>
      </c>
      <c r="O2466" s="308" t="s">
        <v>5195</v>
      </c>
      <c r="P2466" s="308" t="s">
        <v>5195</v>
      </c>
      <c r="Q2466" s="308" t="s">
        <v>5195</v>
      </c>
    </row>
    <row r="2467" spans="3:17" x14ac:dyDescent="0.3">
      <c r="C2467" s="308" t="s">
        <v>249</v>
      </c>
      <c r="D2467" s="308" t="s">
        <v>5190</v>
      </c>
      <c r="E2467" s="308" t="s">
        <v>2961</v>
      </c>
      <c r="F2467" s="308" t="s">
        <v>2961</v>
      </c>
      <c r="G2467" s="308" t="s">
        <v>2961</v>
      </c>
      <c r="H2467" s="308" t="s">
        <v>2961</v>
      </c>
      <c r="I2467" s="308" t="s">
        <v>2961</v>
      </c>
      <c r="J2467" s="308" t="s">
        <v>2961</v>
      </c>
      <c r="K2467" s="308" t="s">
        <v>2961</v>
      </c>
      <c r="L2467" s="308" t="s">
        <v>2961</v>
      </c>
      <c r="M2467" s="308" t="s">
        <v>2961</v>
      </c>
      <c r="N2467" s="308" t="s">
        <v>2961</v>
      </c>
      <c r="O2467" s="308" t="s">
        <v>2961</v>
      </c>
      <c r="P2467" s="308" t="s">
        <v>2961</v>
      </c>
      <c r="Q2467" s="308" t="s">
        <v>2961</v>
      </c>
    </row>
    <row r="2468" spans="3:17" x14ac:dyDescent="0.3">
      <c r="C2468" s="308" t="s">
        <v>249</v>
      </c>
      <c r="D2468" s="308" t="s">
        <v>5191</v>
      </c>
      <c r="E2468" s="308" t="s">
        <v>2961</v>
      </c>
      <c r="F2468" s="308" t="s">
        <v>2961</v>
      </c>
      <c r="G2468" s="308" t="s">
        <v>2961</v>
      </c>
      <c r="H2468" s="308" t="s">
        <v>2961</v>
      </c>
      <c r="I2468" s="308" t="s">
        <v>2961</v>
      </c>
      <c r="J2468" s="308" t="s">
        <v>2961</v>
      </c>
      <c r="K2468" s="308" t="s">
        <v>2961</v>
      </c>
      <c r="L2468" s="308" t="s">
        <v>2961</v>
      </c>
      <c r="M2468" s="308" t="s">
        <v>2961</v>
      </c>
      <c r="N2468" s="308" t="s">
        <v>2961</v>
      </c>
      <c r="O2468" s="308" t="s">
        <v>2961</v>
      </c>
      <c r="P2468" s="308" t="s">
        <v>2961</v>
      </c>
      <c r="Q2468" s="308" t="s">
        <v>2961</v>
      </c>
    </row>
    <row r="2469" spans="3:17" x14ac:dyDescent="0.3">
      <c r="C2469" s="308" t="s">
        <v>250</v>
      </c>
      <c r="D2469" s="308" t="s">
        <v>5192</v>
      </c>
      <c r="E2469" s="308" t="s">
        <v>2961</v>
      </c>
      <c r="F2469" s="308" t="s">
        <v>2961</v>
      </c>
      <c r="G2469" s="308" t="s">
        <v>2961</v>
      </c>
      <c r="H2469" s="308" t="s">
        <v>2961</v>
      </c>
      <c r="I2469" s="308" t="s">
        <v>2961</v>
      </c>
      <c r="J2469" s="308" t="s">
        <v>2961</v>
      </c>
      <c r="K2469" s="308" t="s">
        <v>2961</v>
      </c>
      <c r="L2469" s="308" t="s">
        <v>2961</v>
      </c>
      <c r="M2469" s="308" t="s">
        <v>2961</v>
      </c>
      <c r="N2469" s="308" t="s">
        <v>2961</v>
      </c>
      <c r="O2469" s="308" t="s">
        <v>2961</v>
      </c>
      <c r="P2469" s="308" t="s">
        <v>2961</v>
      </c>
      <c r="Q2469" s="308" t="s">
        <v>2961</v>
      </c>
    </row>
    <row r="2470" spans="3:17" x14ac:dyDescent="0.3">
      <c r="C2470" s="308" t="s">
        <v>250</v>
      </c>
      <c r="D2470" s="308" t="s">
        <v>5193</v>
      </c>
      <c r="E2470" s="308" t="s">
        <v>2961</v>
      </c>
      <c r="F2470" s="308" t="s">
        <v>2961</v>
      </c>
      <c r="G2470" s="308" t="s">
        <v>2961</v>
      </c>
      <c r="H2470" s="308" t="s">
        <v>2961</v>
      </c>
      <c r="I2470" s="308" t="s">
        <v>2961</v>
      </c>
      <c r="J2470" s="308" t="s">
        <v>2961</v>
      </c>
      <c r="K2470" s="308" t="s">
        <v>2961</v>
      </c>
      <c r="L2470" s="308" t="s">
        <v>2961</v>
      </c>
      <c r="M2470" s="308" t="s">
        <v>2961</v>
      </c>
      <c r="N2470" s="308" t="s">
        <v>2961</v>
      </c>
      <c r="O2470" s="308" t="s">
        <v>2961</v>
      </c>
      <c r="P2470" s="308" t="s">
        <v>2961</v>
      </c>
      <c r="Q2470" s="308" t="s">
        <v>2961</v>
      </c>
    </row>
    <row r="2471" spans="3:17" x14ac:dyDescent="0.3">
      <c r="C2471" s="308" t="s">
        <v>250</v>
      </c>
      <c r="D2471" s="308" t="s">
        <v>5190</v>
      </c>
      <c r="E2471" s="308" t="s">
        <v>2961</v>
      </c>
      <c r="F2471" s="308" t="s">
        <v>2961</v>
      </c>
      <c r="G2471" s="308" t="s">
        <v>2961</v>
      </c>
      <c r="H2471" s="308" t="s">
        <v>2961</v>
      </c>
      <c r="I2471" s="308" t="s">
        <v>2961</v>
      </c>
      <c r="J2471" s="308" t="s">
        <v>2961</v>
      </c>
      <c r="K2471" s="308" t="s">
        <v>2961</v>
      </c>
      <c r="L2471" s="308" t="s">
        <v>2961</v>
      </c>
      <c r="M2471" s="308" t="s">
        <v>2961</v>
      </c>
      <c r="N2471" s="308" t="s">
        <v>2961</v>
      </c>
      <c r="O2471" s="308" t="s">
        <v>2961</v>
      </c>
      <c r="P2471" s="308" t="s">
        <v>2961</v>
      </c>
      <c r="Q2471" s="308" t="s">
        <v>2961</v>
      </c>
    </row>
    <row r="2472" spans="3:17" x14ac:dyDescent="0.3">
      <c r="C2472" s="308" t="s">
        <v>250</v>
      </c>
      <c r="D2472" s="308" t="s">
        <v>5191</v>
      </c>
      <c r="E2472" s="308" t="s">
        <v>2961</v>
      </c>
      <c r="F2472" s="308" t="s">
        <v>2961</v>
      </c>
      <c r="G2472" s="308" t="s">
        <v>2961</v>
      </c>
      <c r="H2472" s="308" t="s">
        <v>2961</v>
      </c>
      <c r="I2472" s="308" t="s">
        <v>2961</v>
      </c>
      <c r="J2472" s="308" t="s">
        <v>2961</v>
      </c>
      <c r="K2472" s="308" t="s">
        <v>2961</v>
      </c>
      <c r="L2472" s="308" t="s">
        <v>2961</v>
      </c>
      <c r="M2472" s="308" t="s">
        <v>2961</v>
      </c>
      <c r="N2472" s="308" t="s">
        <v>2961</v>
      </c>
      <c r="O2472" s="308" t="s">
        <v>2961</v>
      </c>
      <c r="P2472" s="308" t="s">
        <v>2961</v>
      </c>
      <c r="Q2472" s="308" t="s">
        <v>2961</v>
      </c>
    </row>
    <row r="2473" spans="3:17" x14ac:dyDescent="0.3">
      <c r="C2473" s="308" t="s">
        <v>251</v>
      </c>
      <c r="D2473" s="308" t="s">
        <v>5192</v>
      </c>
      <c r="E2473" s="308" t="s">
        <v>2961</v>
      </c>
      <c r="F2473" s="308" t="s">
        <v>2961</v>
      </c>
      <c r="G2473" s="308" t="s">
        <v>2961</v>
      </c>
      <c r="H2473" s="308" t="s">
        <v>2961</v>
      </c>
      <c r="I2473" s="308" t="s">
        <v>2961</v>
      </c>
      <c r="J2473" s="308" t="s">
        <v>2961</v>
      </c>
      <c r="K2473" s="308" t="s">
        <v>2961</v>
      </c>
      <c r="L2473" s="308" t="s">
        <v>2961</v>
      </c>
      <c r="M2473" s="308" t="s">
        <v>2961</v>
      </c>
      <c r="N2473" s="308" t="s">
        <v>2961</v>
      </c>
      <c r="O2473" s="308" t="s">
        <v>2961</v>
      </c>
      <c r="P2473" s="308" t="s">
        <v>2961</v>
      </c>
      <c r="Q2473" s="308" t="s">
        <v>2961</v>
      </c>
    </row>
    <row r="2474" spans="3:17" x14ac:dyDescent="0.3">
      <c r="C2474" s="308" t="s">
        <v>251</v>
      </c>
      <c r="D2474" s="308" t="s">
        <v>5193</v>
      </c>
      <c r="E2474" s="308" t="s">
        <v>2961</v>
      </c>
      <c r="F2474" s="308" t="s">
        <v>2961</v>
      </c>
      <c r="G2474" s="308" t="s">
        <v>2961</v>
      </c>
      <c r="H2474" s="308" t="s">
        <v>2961</v>
      </c>
      <c r="I2474" s="308" t="s">
        <v>2961</v>
      </c>
      <c r="J2474" s="308" t="s">
        <v>2961</v>
      </c>
      <c r="K2474" s="308" t="s">
        <v>2961</v>
      </c>
      <c r="L2474" s="308" t="s">
        <v>2961</v>
      </c>
      <c r="M2474" s="308" t="s">
        <v>2961</v>
      </c>
      <c r="N2474" s="308" t="s">
        <v>2961</v>
      </c>
      <c r="O2474" s="308" t="s">
        <v>2961</v>
      </c>
      <c r="P2474" s="308" t="s">
        <v>2961</v>
      </c>
      <c r="Q2474" s="308" t="s">
        <v>2961</v>
      </c>
    </row>
    <row r="2475" spans="3:17" x14ac:dyDescent="0.3">
      <c r="C2475" s="308" t="s">
        <v>251</v>
      </c>
      <c r="D2475" s="308" t="s">
        <v>5190</v>
      </c>
      <c r="E2475" s="308" t="s">
        <v>2961</v>
      </c>
      <c r="F2475" s="308" t="s">
        <v>2961</v>
      </c>
      <c r="G2475" s="308" t="s">
        <v>2961</v>
      </c>
      <c r="H2475" s="308" t="s">
        <v>2961</v>
      </c>
      <c r="I2475" s="308" t="s">
        <v>2961</v>
      </c>
      <c r="J2475" s="308" t="s">
        <v>2961</v>
      </c>
      <c r="K2475" s="308" t="s">
        <v>2961</v>
      </c>
      <c r="L2475" s="308" t="s">
        <v>2961</v>
      </c>
      <c r="M2475" s="308" t="s">
        <v>2961</v>
      </c>
      <c r="N2475" s="308" t="s">
        <v>2961</v>
      </c>
      <c r="O2475" s="308" t="s">
        <v>2961</v>
      </c>
      <c r="P2475" s="308" t="s">
        <v>2961</v>
      </c>
      <c r="Q2475" s="308" t="s">
        <v>2961</v>
      </c>
    </row>
    <row r="2476" spans="3:17" x14ac:dyDescent="0.3">
      <c r="C2476" s="308" t="s">
        <v>251</v>
      </c>
      <c r="D2476" s="308" t="s">
        <v>5191</v>
      </c>
      <c r="E2476" s="308" t="s">
        <v>2961</v>
      </c>
      <c r="F2476" s="308" t="s">
        <v>2961</v>
      </c>
      <c r="G2476" s="308" t="s">
        <v>2961</v>
      </c>
      <c r="H2476" s="308" t="s">
        <v>2961</v>
      </c>
      <c r="I2476" s="308" t="s">
        <v>2961</v>
      </c>
      <c r="J2476" s="308" t="s">
        <v>2961</v>
      </c>
      <c r="K2476" s="308" t="s">
        <v>2961</v>
      </c>
      <c r="L2476" s="308" t="s">
        <v>2961</v>
      </c>
      <c r="M2476" s="308" t="s">
        <v>2961</v>
      </c>
      <c r="N2476" s="308" t="s">
        <v>2961</v>
      </c>
      <c r="O2476" s="308" t="s">
        <v>2961</v>
      </c>
      <c r="P2476" s="308" t="s">
        <v>2961</v>
      </c>
      <c r="Q2476" s="308" t="s">
        <v>2961</v>
      </c>
    </row>
    <row r="2477" spans="3:17" x14ac:dyDescent="0.3">
      <c r="C2477" s="308" t="s">
        <v>252</v>
      </c>
      <c r="D2477" s="308" t="s">
        <v>5192</v>
      </c>
      <c r="E2477" s="308" t="s">
        <v>2961</v>
      </c>
      <c r="F2477" s="308" t="s">
        <v>2961</v>
      </c>
      <c r="G2477" s="308" t="s">
        <v>2961</v>
      </c>
      <c r="H2477" s="308" t="s">
        <v>2961</v>
      </c>
      <c r="I2477" s="308" t="s">
        <v>2961</v>
      </c>
      <c r="J2477" s="308" t="s">
        <v>2961</v>
      </c>
      <c r="K2477" s="308" t="s">
        <v>2961</v>
      </c>
      <c r="L2477" s="308" t="s">
        <v>2961</v>
      </c>
      <c r="M2477" s="308" t="s">
        <v>2961</v>
      </c>
      <c r="N2477" s="308" t="s">
        <v>2961</v>
      </c>
      <c r="O2477" s="308" t="s">
        <v>2961</v>
      </c>
      <c r="P2477" s="308" t="s">
        <v>2961</v>
      </c>
      <c r="Q2477" s="308" t="s">
        <v>2961</v>
      </c>
    </row>
    <row r="2478" spans="3:17" x14ac:dyDescent="0.3">
      <c r="C2478" s="308" t="s">
        <v>252</v>
      </c>
      <c r="D2478" s="308" t="s">
        <v>5193</v>
      </c>
      <c r="E2478" s="308" t="s">
        <v>2961</v>
      </c>
      <c r="F2478" s="308" t="s">
        <v>2961</v>
      </c>
      <c r="G2478" s="308" t="s">
        <v>2961</v>
      </c>
      <c r="H2478" s="308" t="s">
        <v>2961</v>
      </c>
      <c r="I2478" s="308" t="s">
        <v>2961</v>
      </c>
      <c r="J2478" s="308" t="s">
        <v>2961</v>
      </c>
      <c r="K2478" s="308" t="s">
        <v>2961</v>
      </c>
      <c r="L2478" s="308" t="s">
        <v>2961</v>
      </c>
      <c r="M2478" s="308" t="s">
        <v>2961</v>
      </c>
      <c r="N2478" s="308" t="s">
        <v>2961</v>
      </c>
      <c r="O2478" s="308" t="s">
        <v>2961</v>
      </c>
      <c r="P2478" s="308" t="s">
        <v>2961</v>
      </c>
      <c r="Q2478" s="308" t="s">
        <v>2961</v>
      </c>
    </row>
    <row r="2479" spans="3:17" x14ac:dyDescent="0.3">
      <c r="C2479" s="308" t="s">
        <v>252</v>
      </c>
      <c r="D2479" s="308" t="s">
        <v>5190</v>
      </c>
      <c r="E2479" s="308" t="s">
        <v>2961</v>
      </c>
      <c r="F2479" s="308" t="s">
        <v>2961</v>
      </c>
      <c r="G2479" s="308" t="s">
        <v>2961</v>
      </c>
      <c r="H2479" s="308" t="s">
        <v>2961</v>
      </c>
      <c r="I2479" s="308" t="s">
        <v>2961</v>
      </c>
      <c r="J2479" s="308" t="s">
        <v>2961</v>
      </c>
      <c r="K2479" s="308" t="s">
        <v>2961</v>
      </c>
      <c r="L2479" s="308" t="s">
        <v>2961</v>
      </c>
      <c r="M2479" s="308" t="s">
        <v>2961</v>
      </c>
      <c r="N2479" s="308" t="s">
        <v>2961</v>
      </c>
      <c r="O2479" s="308" t="s">
        <v>2961</v>
      </c>
      <c r="P2479" s="308" t="s">
        <v>2961</v>
      </c>
      <c r="Q2479" s="308" t="s">
        <v>2961</v>
      </c>
    </row>
    <row r="2480" spans="3:17" x14ac:dyDescent="0.3">
      <c r="C2480" s="308" t="s">
        <v>252</v>
      </c>
      <c r="D2480" s="308" t="s">
        <v>5191</v>
      </c>
      <c r="E2480" s="308" t="s">
        <v>2961</v>
      </c>
      <c r="F2480" s="308" t="s">
        <v>2961</v>
      </c>
      <c r="G2480" s="308" t="s">
        <v>2961</v>
      </c>
      <c r="H2480" s="308" t="s">
        <v>2961</v>
      </c>
      <c r="I2480" s="308" t="s">
        <v>2961</v>
      </c>
      <c r="J2480" s="308" t="s">
        <v>2961</v>
      </c>
      <c r="K2480" s="308" t="s">
        <v>2961</v>
      </c>
      <c r="L2480" s="308" t="s">
        <v>2961</v>
      </c>
      <c r="M2480" s="308" t="s">
        <v>2961</v>
      </c>
      <c r="N2480" s="308" t="s">
        <v>2961</v>
      </c>
      <c r="O2480" s="308" t="s">
        <v>2961</v>
      </c>
      <c r="P2480" s="308" t="s">
        <v>2961</v>
      </c>
      <c r="Q2480" s="308" t="s">
        <v>2961</v>
      </c>
    </row>
    <row r="2481" spans="3:17" x14ac:dyDescent="0.3">
      <c r="C2481" s="308" t="s">
        <v>253</v>
      </c>
      <c r="D2481" s="308" t="s">
        <v>5192</v>
      </c>
      <c r="E2481" s="308" t="s">
        <v>2961</v>
      </c>
      <c r="F2481" s="308" t="s">
        <v>2961</v>
      </c>
      <c r="G2481" s="308" t="s">
        <v>2961</v>
      </c>
      <c r="H2481" s="308" t="s">
        <v>2961</v>
      </c>
      <c r="I2481" s="308" t="s">
        <v>2961</v>
      </c>
      <c r="J2481" s="308" t="s">
        <v>2961</v>
      </c>
      <c r="K2481" s="308" t="s">
        <v>2961</v>
      </c>
      <c r="L2481" s="308" t="s">
        <v>2961</v>
      </c>
      <c r="M2481" s="308" t="s">
        <v>2961</v>
      </c>
      <c r="N2481" s="308" t="s">
        <v>2961</v>
      </c>
      <c r="O2481" s="308" t="s">
        <v>2961</v>
      </c>
      <c r="P2481" s="308" t="s">
        <v>2961</v>
      </c>
      <c r="Q2481" s="308" t="s">
        <v>2961</v>
      </c>
    </row>
    <row r="2482" spans="3:17" x14ac:dyDescent="0.3">
      <c r="C2482" s="308" t="s">
        <v>253</v>
      </c>
      <c r="D2482" s="308" t="s">
        <v>5193</v>
      </c>
      <c r="E2482" s="308" t="s">
        <v>2961</v>
      </c>
      <c r="F2482" s="308" t="s">
        <v>2961</v>
      </c>
      <c r="G2482" s="308" t="s">
        <v>2961</v>
      </c>
      <c r="H2482" s="308" t="s">
        <v>2961</v>
      </c>
      <c r="I2482" s="308" t="s">
        <v>2961</v>
      </c>
      <c r="J2482" s="308" t="s">
        <v>2961</v>
      </c>
      <c r="K2482" s="308" t="s">
        <v>2961</v>
      </c>
      <c r="L2482" s="308" t="s">
        <v>2961</v>
      </c>
      <c r="M2482" s="308" t="s">
        <v>2961</v>
      </c>
      <c r="N2482" s="308" t="s">
        <v>2961</v>
      </c>
      <c r="O2482" s="308" t="s">
        <v>2961</v>
      </c>
      <c r="P2482" s="308" t="s">
        <v>2961</v>
      </c>
      <c r="Q2482" s="308" t="s">
        <v>2961</v>
      </c>
    </row>
    <row r="2483" spans="3:17" x14ac:dyDescent="0.3">
      <c r="C2483" s="308" t="s">
        <v>253</v>
      </c>
      <c r="D2483" s="308" t="s">
        <v>5190</v>
      </c>
      <c r="E2483" s="308" t="s">
        <v>2961</v>
      </c>
      <c r="F2483" s="308" t="s">
        <v>2961</v>
      </c>
      <c r="G2483" s="308" t="s">
        <v>2961</v>
      </c>
      <c r="H2483" s="308" t="s">
        <v>2961</v>
      </c>
      <c r="I2483" s="308" t="s">
        <v>2961</v>
      </c>
      <c r="J2483" s="308" t="s">
        <v>2961</v>
      </c>
      <c r="K2483" s="308" t="s">
        <v>2961</v>
      </c>
      <c r="L2483" s="308" t="s">
        <v>2961</v>
      </c>
      <c r="M2483" s="308" t="s">
        <v>2961</v>
      </c>
      <c r="N2483" s="308" t="s">
        <v>2961</v>
      </c>
      <c r="O2483" s="308" t="s">
        <v>2961</v>
      </c>
      <c r="P2483" s="308" t="s">
        <v>2961</v>
      </c>
      <c r="Q2483" s="308" t="s">
        <v>2961</v>
      </c>
    </row>
    <row r="2484" spans="3:17" x14ac:dyDescent="0.3">
      <c r="C2484" s="308" t="s">
        <v>253</v>
      </c>
      <c r="D2484" s="308" t="s">
        <v>5191</v>
      </c>
      <c r="E2484" s="308" t="s">
        <v>2961</v>
      </c>
      <c r="F2484" s="308" t="s">
        <v>2961</v>
      </c>
      <c r="G2484" s="308" t="s">
        <v>2961</v>
      </c>
      <c r="H2484" s="308" t="s">
        <v>2961</v>
      </c>
      <c r="I2484" s="308" t="s">
        <v>2961</v>
      </c>
      <c r="J2484" s="308" t="s">
        <v>2961</v>
      </c>
      <c r="K2484" s="308" t="s">
        <v>2961</v>
      </c>
      <c r="L2484" s="308" t="s">
        <v>2961</v>
      </c>
      <c r="M2484" s="308" t="s">
        <v>2961</v>
      </c>
      <c r="N2484" s="308" t="s">
        <v>2961</v>
      </c>
      <c r="O2484" s="308" t="s">
        <v>2961</v>
      </c>
      <c r="P2484" s="308" t="s">
        <v>2961</v>
      </c>
      <c r="Q2484" s="308" t="s">
        <v>2961</v>
      </c>
    </row>
    <row r="2485" spans="3:17" x14ac:dyDescent="0.3">
      <c r="C2485" s="308" t="s">
        <v>254</v>
      </c>
      <c r="D2485" s="308" t="s">
        <v>5192</v>
      </c>
      <c r="E2485" s="308" t="s">
        <v>2961</v>
      </c>
      <c r="F2485" s="308" t="s">
        <v>2961</v>
      </c>
      <c r="G2485" s="308" t="s">
        <v>2961</v>
      </c>
      <c r="H2485" s="308" t="s">
        <v>2961</v>
      </c>
      <c r="I2485" s="308" t="s">
        <v>2961</v>
      </c>
      <c r="J2485" s="308" t="s">
        <v>2961</v>
      </c>
      <c r="K2485" s="308" t="s">
        <v>2961</v>
      </c>
      <c r="L2485" s="308" t="s">
        <v>2961</v>
      </c>
      <c r="M2485" s="308" t="s">
        <v>2961</v>
      </c>
      <c r="N2485" s="308" t="s">
        <v>2961</v>
      </c>
      <c r="O2485" s="308" t="s">
        <v>2961</v>
      </c>
      <c r="P2485" s="308" t="s">
        <v>2961</v>
      </c>
      <c r="Q2485" s="308" t="s">
        <v>2961</v>
      </c>
    </row>
    <row r="2486" spans="3:17" x14ac:dyDescent="0.3">
      <c r="C2486" s="308" t="s">
        <v>254</v>
      </c>
      <c r="D2486" s="308" t="s">
        <v>5193</v>
      </c>
      <c r="E2486" s="308" t="s">
        <v>2961</v>
      </c>
      <c r="F2486" s="308" t="s">
        <v>2961</v>
      </c>
      <c r="G2486" s="308" t="s">
        <v>2961</v>
      </c>
      <c r="H2486" s="308" t="s">
        <v>2961</v>
      </c>
      <c r="I2486" s="308" t="s">
        <v>2961</v>
      </c>
      <c r="J2486" s="308" t="s">
        <v>2961</v>
      </c>
      <c r="K2486" s="308" t="s">
        <v>2961</v>
      </c>
      <c r="L2486" s="308" t="s">
        <v>2961</v>
      </c>
      <c r="M2486" s="308" t="s">
        <v>2961</v>
      </c>
      <c r="N2486" s="308" t="s">
        <v>2961</v>
      </c>
      <c r="O2486" s="308" t="s">
        <v>2961</v>
      </c>
      <c r="P2486" s="308" t="s">
        <v>2961</v>
      </c>
      <c r="Q2486" s="308" t="s">
        <v>2961</v>
      </c>
    </row>
    <row r="2487" spans="3:17" x14ac:dyDescent="0.3">
      <c r="C2487" s="308" t="s">
        <v>254</v>
      </c>
      <c r="D2487" s="308" t="s">
        <v>5190</v>
      </c>
      <c r="E2487" s="308" t="s">
        <v>2961</v>
      </c>
      <c r="F2487" s="308" t="s">
        <v>2961</v>
      </c>
      <c r="G2487" s="308" t="s">
        <v>2961</v>
      </c>
      <c r="H2487" s="308" t="s">
        <v>2961</v>
      </c>
      <c r="I2487" s="308" t="s">
        <v>2961</v>
      </c>
      <c r="J2487" s="308" t="s">
        <v>2961</v>
      </c>
      <c r="K2487" s="308" t="s">
        <v>2961</v>
      </c>
      <c r="L2487" s="308" t="s">
        <v>2961</v>
      </c>
      <c r="M2487" s="308" t="s">
        <v>2961</v>
      </c>
      <c r="N2487" s="308" t="s">
        <v>2961</v>
      </c>
      <c r="O2487" s="308" t="s">
        <v>2961</v>
      </c>
      <c r="P2487" s="308" t="s">
        <v>2961</v>
      </c>
      <c r="Q2487" s="308" t="s">
        <v>2961</v>
      </c>
    </row>
    <row r="2488" spans="3:17" x14ac:dyDescent="0.3">
      <c r="C2488" s="308" t="s">
        <v>254</v>
      </c>
      <c r="D2488" s="308" t="s">
        <v>5191</v>
      </c>
      <c r="E2488" s="308" t="s">
        <v>2961</v>
      </c>
      <c r="F2488" s="308" t="s">
        <v>2961</v>
      </c>
      <c r="G2488" s="308" t="s">
        <v>2961</v>
      </c>
      <c r="H2488" s="308" t="s">
        <v>2961</v>
      </c>
      <c r="I2488" s="308" t="s">
        <v>2961</v>
      </c>
      <c r="J2488" s="308" t="s">
        <v>2961</v>
      </c>
      <c r="K2488" s="308" t="s">
        <v>2961</v>
      </c>
      <c r="L2488" s="308" t="s">
        <v>2961</v>
      </c>
      <c r="M2488" s="308" t="s">
        <v>2961</v>
      </c>
      <c r="N2488" s="308" t="s">
        <v>2961</v>
      </c>
      <c r="O2488" s="308" t="s">
        <v>2961</v>
      </c>
      <c r="P2488" s="308" t="s">
        <v>2961</v>
      </c>
      <c r="Q2488" s="308" t="s">
        <v>2961</v>
      </c>
    </row>
    <row r="2489" spans="3:17" x14ac:dyDescent="0.3">
      <c r="C2489" s="308" t="s">
        <v>255</v>
      </c>
      <c r="D2489" s="308" t="s">
        <v>5192</v>
      </c>
      <c r="E2489" s="308" t="s">
        <v>2961</v>
      </c>
      <c r="F2489" s="308" t="s">
        <v>2961</v>
      </c>
      <c r="G2489" s="308" t="s">
        <v>2961</v>
      </c>
      <c r="H2489" s="308" t="s">
        <v>2961</v>
      </c>
      <c r="I2489" s="308" t="s">
        <v>2961</v>
      </c>
      <c r="J2489" s="308" t="s">
        <v>2961</v>
      </c>
      <c r="K2489" s="308" t="s">
        <v>2961</v>
      </c>
      <c r="L2489" s="308" t="s">
        <v>2961</v>
      </c>
      <c r="M2489" s="308" t="s">
        <v>2961</v>
      </c>
      <c r="N2489" s="308" t="s">
        <v>2961</v>
      </c>
      <c r="O2489" s="308" t="s">
        <v>2961</v>
      </c>
      <c r="P2489" s="308" t="s">
        <v>2961</v>
      </c>
      <c r="Q2489" s="308" t="s">
        <v>2961</v>
      </c>
    </row>
    <row r="2490" spans="3:17" x14ac:dyDescent="0.3">
      <c r="C2490" s="308" t="s">
        <v>255</v>
      </c>
      <c r="D2490" s="308" t="s">
        <v>5193</v>
      </c>
      <c r="E2490" s="308" t="s">
        <v>2961</v>
      </c>
      <c r="F2490" s="308" t="s">
        <v>2961</v>
      </c>
      <c r="G2490" s="308" t="s">
        <v>2961</v>
      </c>
      <c r="H2490" s="308" t="s">
        <v>2961</v>
      </c>
      <c r="I2490" s="308" t="s">
        <v>2961</v>
      </c>
      <c r="J2490" s="308" t="s">
        <v>2961</v>
      </c>
      <c r="K2490" s="308" t="s">
        <v>2961</v>
      </c>
      <c r="L2490" s="308" t="s">
        <v>2961</v>
      </c>
      <c r="M2490" s="308" t="s">
        <v>2961</v>
      </c>
      <c r="N2490" s="308" t="s">
        <v>2961</v>
      </c>
      <c r="O2490" s="308" t="s">
        <v>2961</v>
      </c>
      <c r="P2490" s="308" t="s">
        <v>2961</v>
      </c>
      <c r="Q2490" s="308" t="s">
        <v>2961</v>
      </c>
    </row>
    <row r="2491" spans="3:17" x14ac:dyDescent="0.3">
      <c r="C2491" s="308" t="s">
        <v>255</v>
      </c>
      <c r="D2491" s="308" t="s">
        <v>5190</v>
      </c>
      <c r="E2491" s="308" t="s">
        <v>2961</v>
      </c>
      <c r="F2491" s="308" t="s">
        <v>2961</v>
      </c>
      <c r="G2491" s="308" t="s">
        <v>2961</v>
      </c>
      <c r="H2491" s="308" t="s">
        <v>2961</v>
      </c>
      <c r="I2491" s="308" t="s">
        <v>2961</v>
      </c>
      <c r="J2491" s="308" t="s">
        <v>2961</v>
      </c>
      <c r="K2491" s="308" t="s">
        <v>2961</v>
      </c>
      <c r="L2491" s="308" t="s">
        <v>2961</v>
      </c>
      <c r="M2491" s="308" t="s">
        <v>2961</v>
      </c>
      <c r="N2491" s="308" t="s">
        <v>2961</v>
      </c>
      <c r="O2491" s="308" t="s">
        <v>2961</v>
      </c>
      <c r="P2491" s="308" t="s">
        <v>2961</v>
      </c>
      <c r="Q2491" s="308" t="s">
        <v>2961</v>
      </c>
    </row>
    <row r="2492" spans="3:17" x14ac:dyDescent="0.3">
      <c r="C2492" s="308" t="s">
        <v>255</v>
      </c>
      <c r="D2492" s="308" t="s">
        <v>5191</v>
      </c>
      <c r="E2492" s="308" t="s">
        <v>2961</v>
      </c>
      <c r="F2492" s="308" t="s">
        <v>2961</v>
      </c>
      <c r="G2492" s="308" t="s">
        <v>2961</v>
      </c>
      <c r="H2492" s="308" t="s">
        <v>2961</v>
      </c>
      <c r="I2492" s="308" t="s">
        <v>2961</v>
      </c>
      <c r="J2492" s="308" t="s">
        <v>2961</v>
      </c>
      <c r="K2492" s="308" t="s">
        <v>2961</v>
      </c>
      <c r="L2492" s="308" t="s">
        <v>2961</v>
      </c>
      <c r="M2492" s="308" t="s">
        <v>2961</v>
      </c>
      <c r="N2492" s="308" t="s">
        <v>2961</v>
      </c>
      <c r="O2492" s="308" t="s">
        <v>2961</v>
      </c>
      <c r="P2492" s="308" t="s">
        <v>2961</v>
      </c>
      <c r="Q2492" s="308" t="s">
        <v>2961</v>
      </c>
    </row>
    <row r="2493" spans="3:17" x14ac:dyDescent="0.3">
      <c r="C2493" s="308" t="s">
        <v>256</v>
      </c>
      <c r="D2493" s="308" t="s">
        <v>5192</v>
      </c>
      <c r="E2493" s="308" t="s">
        <v>2961</v>
      </c>
      <c r="F2493" s="308" t="s">
        <v>2961</v>
      </c>
      <c r="G2493" s="308" t="s">
        <v>2961</v>
      </c>
      <c r="H2493" s="308" t="s">
        <v>2961</v>
      </c>
      <c r="I2493" s="308" t="s">
        <v>2961</v>
      </c>
      <c r="J2493" s="308" t="s">
        <v>2961</v>
      </c>
      <c r="K2493" s="308" t="s">
        <v>2961</v>
      </c>
      <c r="L2493" s="308" t="s">
        <v>2961</v>
      </c>
      <c r="M2493" s="308" t="s">
        <v>2961</v>
      </c>
      <c r="N2493" s="308" t="s">
        <v>2961</v>
      </c>
      <c r="O2493" s="308" t="s">
        <v>2961</v>
      </c>
      <c r="P2493" s="308" t="s">
        <v>2961</v>
      </c>
      <c r="Q2493" s="308" t="s">
        <v>2961</v>
      </c>
    </row>
    <row r="2494" spans="3:17" x14ac:dyDescent="0.3">
      <c r="C2494" s="308" t="s">
        <v>256</v>
      </c>
      <c r="D2494" s="308" t="s">
        <v>5193</v>
      </c>
      <c r="E2494" s="308" t="s">
        <v>2961</v>
      </c>
      <c r="F2494" s="308" t="s">
        <v>2961</v>
      </c>
      <c r="G2494" s="308" t="s">
        <v>2961</v>
      </c>
      <c r="H2494" s="308" t="s">
        <v>2961</v>
      </c>
      <c r="I2494" s="308" t="s">
        <v>2961</v>
      </c>
      <c r="J2494" s="308" t="s">
        <v>2961</v>
      </c>
      <c r="K2494" s="308" t="s">
        <v>2961</v>
      </c>
      <c r="L2494" s="308" t="s">
        <v>2961</v>
      </c>
      <c r="M2494" s="308" t="s">
        <v>2961</v>
      </c>
      <c r="N2494" s="308" t="s">
        <v>2961</v>
      </c>
      <c r="O2494" s="308" t="s">
        <v>2961</v>
      </c>
      <c r="P2494" s="308" t="s">
        <v>2961</v>
      </c>
      <c r="Q2494" s="308" t="s">
        <v>2961</v>
      </c>
    </row>
    <row r="2495" spans="3:17" x14ac:dyDescent="0.3">
      <c r="C2495" s="308" t="s">
        <v>256</v>
      </c>
      <c r="D2495" s="308" t="s">
        <v>5190</v>
      </c>
      <c r="E2495" s="308" t="s">
        <v>2961</v>
      </c>
      <c r="F2495" s="308" t="s">
        <v>2961</v>
      </c>
      <c r="G2495" s="308" t="s">
        <v>2961</v>
      </c>
      <c r="H2495" s="308" t="s">
        <v>2961</v>
      </c>
      <c r="I2495" s="308" t="s">
        <v>2961</v>
      </c>
      <c r="J2495" s="308" t="s">
        <v>2961</v>
      </c>
      <c r="K2495" s="308" t="s">
        <v>2961</v>
      </c>
      <c r="L2495" s="308" t="s">
        <v>2961</v>
      </c>
      <c r="M2495" s="308" t="s">
        <v>2961</v>
      </c>
      <c r="N2495" s="308" t="s">
        <v>2961</v>
      </c>
      <c r="O2495" s="308" t="s">
        <v>2961</v>
      </c>
      <c r="P2495" s="308" t="s">
        <v>2961</v>
      </c>
      <c r="Q2495" s="308" t="s">
        <v>2961</v>
      </c>
    </row>
    <row r="2496" spans="3:17" x14ac:dyDescent="0.3">
      <c r="C2496" s="308" t="s">
        <v>256</v>
      </c>
      <c r="D2496" s="308" t="s">
        <v>5191</v>
      </c>
      <c r="E2496" s="308" t="s">
        <v>2961</v>
      </c>
      <c r="F2496" s="308" t="s">
        <v>2961</v>
      </c>
      <c r="G2496" s="308" t="s">
        <v>2961</v>
      </c>
      <c r="H2496" s="308" t="s">
        <v>2961</v>
      </c>
      <c r="I2496" s="308" t="s">
        <v>2961</v>
      </c>
      <c r="J2496" s="308" t="s">
        <v>2961</v>
      </c>
      <c r="K2496" s="308" t="s">
        <v>2961</v>
      </c>
      <c r="L2496" s="308" t="s">
        <v>2961</v>
      </c>
      <c r="M2496" s="308" t="s">
        <v>2961</v>
      </c>
      <c r="N2496" s="308" t="s">
        <v>2961</v>
      </c>
      <c r="O2496" s="308" t="s">
        <v>2961</v>
      </c>
      <c r="P2496" s="308" t="s">
        <v>2961</v>
      </c>
      <c r="Q2496" s="308" t="s">
        <v>2961</v>
      </c>
    </row>
    <row r="2497" spans="3:17" x14ac:dyDescent="0.3">
      <c r="C2497" s="308" t="s">
        <v>257</v>
      </c>
      <c r="D2497" s="308" t="s">
        <v>5192</v>
      </c>
      <c r="E2497" s="308" t="s">
        <v>2961</v>
      </c>
      <c r="F2497" s="308" t="s">
        <v>2961</v>
      </c>
      <c r="G2497" s="308" t="s">
        <v>2961</v>
      </c>
      <c r="H2497" s="308" t="s">
        <v>2961</v>
      </c>
      <c r="I2497" s="308" t="s">
        <v>2961</v>
      </c>
      <c r="J2497" s="308" t="s">
        <v>2961</v>
      </c>
      <c r="K2497" s="308" t="s">
        <v>2961</v>
      </c>
      <c r="L2497" s="308" t="s">
        <v>2961</v>
      </c>
      <c r="M2497" s="308" t="s">
        <v>2961</v>
      </c>
      <c r="N2497" s="308" t="s">
        <v>2961</v>
      </c>
      <c r="O2497" s="308" t="s">
        <v>2961</v>
      </c>
      <c r="P2497" s="308" t="s">
        <v>2961</v>
      </c>
      <c r="Q2497" s="308" t="s">
        <v>2961</v>
      </c>
    </row>
    <row r="2498" spans="3:17" x14ac:dyDescent="0.3">
      <c r="C2498" s="308" t="s">
        <v>257</v>
      </c>
      <c r="D2498" s="308" t="s">
        <v>5193</v>
      </c>
      <c r="E2498" s="308" t="s">
        <v>2961</v>
      </c>
      <c r="F2498" s="308" t="s">
        <v>2961</v>
      </c>
      <c r="G2498" s="308" t="s">
        <v>2961</v>
      </c>
      <c r="H2498" s="308" t="s">
        <v>2961</v>
      </c>
      <c r="I2498" s="308" t="s">
        <v>2961</v>
      </c>
      <c r="J2498" s="308" t="s">
        <v>2961</v>
      </c>
      <c r="K2498" s="308" t="s">
        <v>2961</v>
      </c>
      <c r="L2498" s="308" t="s">
        <v>2961</v>
      </c>
      <c r="M2498" s="308" t="s">
        <v>2961</v>
      </c>
      <c r="N2498" s="308" t="s">
        <v>2961</v>
      </c>
      <c r="O2498" s="308" t="s">
        <v>2961</v>
      </c>
      <c r="P2498" s="308" t="s">
        <v>2961</v>
      </c>
      <c r="Q2498" s="308" t="s">
        <v>2961</v>
      </c>
    </row>
    <row r="2499" spans="3:17" x14ac:dyDescent="0.3">
      <c r="C2499" s="308" t="s">
        <v>257</v>
      </c>
      <c r="D2499" s="308" t="s">
        <v>5190</v>
      </c>
      <c r="E2499" s="308" t="s">
        <v>2961</v>
      </c>
      <c r="F2499" s="308" t="s">
        <v>2961</v>
      </c>
      <c r="G2499" s="308" t="s">
        <v>2961</v>
      </c>
      <c r="H2499" s="308" t="s">
        <v>2961</v>
      </c>
      <c r="I2499" s="308" t="s">
        <v>2961</v>
      </c>
      <c r="J2499" s="308" t="s">
        <v>2961</v>
      </c>
      <c r="K2499" s="308" t="s">
        <v>2961</v>
      </c>
      <c r="L2499" s="308" t="s">
        <v>2961</v>
      </c>
      <c r="M2499" s="308" t="s">
        <v>2961</v>
      </c>
      <c r="N2499" s="308" t="s">
        <v>2961</v>
      </c>
      <c r="O2499" s="308" t="s">
        <v>2961</v>
      </c>
      <c r="P2499" s="308" t="s">
        <v>2961</v>
      </c>
      <c r="Q2499" s="308" t="s">
        <v>2961</v>
      </c>
    </row>
    <row r="2500" spans="3:17" x14ac:dyDescent="0.3">
      <c r="C2500" s="308" t="s">
        <v>257</v>
      </c>
      <c r="D2500" s="308" t="s">
        <v>5191</v>
      </c>
      <c r="E2500" s="308" t="s">
        <v>2961</v>
      </c>
      <c r="F2500" s="308" t="s">
        <v>2961</v>
      </c>
      <c r="G2500" s="308" t="s">
        <v>2961</v>
      </c>
      <c r="H2500" s="308" t="s">
        <v>2961</v>
      </c>
      <c r="I2500" s="308" t="s">
        <v>2961</v>
      </c>
      <c r="J2500" s="308" t="s">
        <v>2961</v>
      </c>
      <c r="K2500" s="308" t="s">
        <v>2961</v>
      </c>
      <c r="L2500" s="308" t="s">
        <v>2961</v>
      </c>
      <c r="M2500" s="308" t="s">
        <v>2961</v>
      </c>
      <c r="N2500" s="308" t="s">
        <v>2961</v>
      </c>
      <c r="O2500" s="308" t="s">
        <v>2961</v>
      </c>
      <c r="P2500" s="308" t="s">
        <v>2961</v>
      </c>
      <c r="Q2500" s="308" t="s">
        <v>2961</v>
      </c>
    </row>
    <row r="2501" spans="3:17" x14ac:dyDescent="0.3">
      <c r="C2501" s="308" t="s">
        <v>258</v>
      </c>
      <c r="D2501" s="308" t="s">
        <v>5192</v>
      </c>
      <c r="E2501" s="308" t="s">
        <v>2961</v>
      </c>
      <c r="F2501" s="308" t="s">
        <v>2961</v>
      </c>
      <c r="G2501" s="308" t="s">
        <v>2961</v>
      </c>
      <c r="H2501" s="308" t="s">
        <v>2961</v>
      </c>
      <c r="I2501" s="308" t="s">
        <v>2961</v>
      </c>
      <c r="J2501" s="308" t="s">
        <v>2961</v>
      </c>
      <c r="K2501" s="308" t="s">
        <v>2961</v>
      </c>
      <c r="L2501" s="308" t="s">
        <v>2961</v>
      </c>
      <c r="M2501" s="308" t="s">
        <v>2961</v>
      </c>
      <c r="N2501" s="308" t="s">
        <v>2961</v>
      </c>
      <c r="O2501" s="308" t="s">
        <v>2961</v>
      </c>
      <c r="P2501" s="308" t="s">
        <v>2961</v>
      </c>
      <c r="Q2501" s="308" t="s">
        <v>2961</v>
      </c>
    </row>
    <row r="2502" spans="3:17" x14ac:dyDescent="0.3">
      <c r="C2502" s="308" t="s">
        <v>258</v>
      </c>
      <c r="D2502" s="308" t="s">
        <v>5193</v>
      </c>
      <c r="E2502" s="308" t="s">
        <v>2961</v>
      </c>
      <c r="F2502" s="308" t="s">
        <v>2961</v>
      </c>
      <c r="G2502" s="308" t="s">
        <v>2961</v>
      </c>
      <c r="H2502" s="308" t="s">
        <v>2961</v>
      </c>
      <c r="I2502" s="308" t="s">
        <v>2961</v>
      </c>
      <c r="J2502" s="308" t="s">
        <v>2961</v>
      </c>
      <c r="K2502" s="308" t="s">
        <v>2961</v>
      </c>
      <c r="L2502" s="308" t="s">
        <v>2961</v>
      </c>
      <c r="M2502" s="308" t="s">
        <v>2961</v>
      </c>
      <c r="N2502" s="308" t="s">
        <v>2961</v>
      </c>
      <c r="O2502" s="308" t="s">
        <v>2961</v>
      </c>
      <c r="P2502" s="308" t="s">
        <v>2961</v>
      </c>
      <c r="Q2502" s="308" t="s">
        <v>2961</v>
      </c>
    </row>
    <row r="2503" spans="3:17" x14ac:dyDescent="0.3">
      <c r="C2503" s="308" t="s">
        <v>258</v>
      </c>
      <c r="D2503" s="308" t="s">
        <v>5190</v>
      </c>
      <c r="E2503" s="308" t="s">
        <v>2961</v>
      </c>
      <c r="F2503" s="308" t="s">
        <v>2961</v>
      </c>
      <c r="G2503" s="308" t="s">
        <v>2961</v>
      </c>
      <c r="H2503" s="308" t="s">
        <v>2961</v>
      </c>
      <c r="I2503" s="308" t="s">
        <v>2961</v>
      </c>
      <c r="J2503" s="308" t="s">
        <v>2961</v>
      </c>
      <c r="K2503" s="308" t="s">
        <v>2961</v>
      </c>
      <c r="L2503" s="308" t="s">
        <v>2961</v>
      </c>
      <c r="M2503" s="308" t="s">
        <v>2961</v>
      </c>
      <c r="N2503" s="308" t="s">
        <v>2961</v>
      </c>
      <c r="O2503" s="308" t="s">
        <v>2961</v>
      </c>
      <c r="P2503" s="308" t="s">
        <v>2961</v>
      </c>
      <c r="Q2503" s="308" t="s">
        <v>2961</v>
      </c>
    </row>
    <row r="2504" spans="3:17" x14ac:dyDescent="0.3">
      <c r="C2504" s="308" t="s">
        <v>258</v>
      </c>
      <c r="D2504" s="308" t="s">
        <v>5191</v>
      </c>
      <c r="E2504" s="308" t="s">
        <v>2961</v>
      </c>
      <c r="F2504" s="308" t="s">
        <v>2961</v>
      </c>
      <c r="G2504" s="308" t="s">
        <v>2961</v>
      </c>
      <c r="H2504" s="308" t="s">
        <v>2961</v>
      </c>
      <c r="I2504" s="308" t="s">
        <v>2961</v>
      </c>
      <c r="J2504" s="308" t="s">
        <v>2961</v>
      </c>
      <c r="K2504" s="308" t="s">
        <v>2961</v>
      </c>
      <c r="L2504" s="308" t="s">
        <v>2961</v>
      </c>
      <c r="M2504" s="308" t="s">
        <v>2961</v>
      </c>
      <c r="N2504" s="308" t="s">
        <v>2961</v>
      </c>
      <c r="O2504" s="308" t="s">
        <v>2961</v>
      </c>
      <c r="P2504" s="308" t="s">
        <v>2961</v>
      </c>
      <c r="Q2504" s="308" t="s">
        <v>2961</v>
      </c>
    </row>
    <row r="2505" spans="3:17" x14ac:dyDescent="0.3">
      <c r="C2505" s="308" t="s">
        <v>259</v>
      </c>
      <c r="D2505" s="308" t="s">
        <v>5192</v>
      </c>
      <c r="E2505" s="308" t="s">
        <v>2961</v>
      </c>
      <c r="F2505" s="308" t="s">
        <v>2961</v>
      </c>
      <c r="G2505" s="308" t="s">
        <v>2961</v>
      </c>
      <c r="H2505" s="308" t="s">
        <v>2961</v>
      </c>
      <c r="I2505" s="308" t="s">
        <v>2961</v>
      </c>
      <c r="J2505" s="308" t="s">
        <v>2961</v>
      </c>
      <c r="K2505" s="308" t="s">
        <v>2961</v>
      </c>
      <c r="L2505" s="308" t="s">
        <v>2961</v>
      </c>
      <c r="M2505" s="308" t="s">
        <v>2961</v>
      </c>
      <c r="N2505" s="308" t="s">
        <v>2961</v>
      </c>
      <c r="O2505" s="308" t="s">
        <v>2961</v>
      </c>
      <c r="P2505" s="308" t="s">
        <v>2961</v>
      </c>
      <c r="Q2505" s="308" t="s">
        <v>2961</v>
      </c>
    </row>
    <row r="2506" spans="3:17" x14ac:dyDescent="0.3">
      <c r="C2506" s="308" t="s">
        <v>259</v>
      </c>
      <c r="D2506" s="308" t="s">
        <v>5193</v>
      </c>
      <c r="E2506" s="308" t="s">
        <v>2961</v>
      </c>
      <c r="F2506" s="308" t="s">
        <v>2961</v>
      </c>
      <c r="G2506" s="308" t="s">
        <v>2961</v>
      </c>
      <c r="H2506" s="308" t="s">
        <v>2961</v>
      </c>
      <c r="I2506" s="308" t="s">
        <v>2961</v>
      </c>
      <c r="J2506" s="308" t="s">
        <v>2961</v>
      </c>
      <c r="K2506" s="308" t="s">
        <v>2961</v>
      </c>
      <c r="L2506" s="308" t="s">
        <v>2961</v>
      </c>
      <c r="M2506" s="308" t="s">
        <v>2961</v>
      </c>
      <c r="N2506" s="308" t="s">
        <v>2961</v>
      </c>
      <c r="O2506" s="308" t="s">
        <v>2961</v>
      </c>
      <c r="P2506" s="308" t="s">
        <v>2961</v>
      </c>
      <c r="Q2506" s="308" t="s">
        <v>2961</v>
      </c>
    </row>
    <row r="2507" spans="3:17" x14ac:dyDescent="0.3">
      <c r="C2507" s="308" t="s">
        <v>259</v>
      </c>
      <c r="D2507" s="308" t="s">
        <v>5190</v>
      </c>
      <c r="E2507" s="308" t="s">
        <v>2961</v>
      </c>
      <c r="F2507" s="308" t="s">
        <v>2961</v>
      </c>
      <c r="G2507" s="308" t="s">
        <v>2961</v>
      </c>
      <c r="H2507" s="308" t="s">
        <v>2961</v>
      </c>
      <c r="I2507" s="308" t="s">
        <v>2961</v>
      </c>
      <c r="J2507" s="308" t="s">
        <v>2961</v>
      </c>
      <c r="K2507" s="308" t="s">
        <v>2961</v>
      </c>
      <c r="L2507" s="308" t="s">
        <v>2961</v>
      </c>
      <c r="M2507" s="308" t="s">
        <v>2961</v>
      </c>
      <c r="N2507" s="308" t="s">
        <v>2961</v>
      </c>
      <c r="O2507" s="308" t="s">
        <v>2961</v>
      </c>
      <c r="P2507" s="308" t="s">
        <v>2961</v>
      </c>
      <c r="Q2507" s="308" t="s">
        <v>2961</v>
      </c>
    </row>
    <row r="2508" spans="3:17" x14ac:dyDescent="0.3">
      <c r="C2508" s="308" t="s">
        <v>259</v>
      </c>
      <c r="D2508" s="308" t="s">
        <v>5191</v>
      </c>
      <c r="E2508" s="308" t="s">
        <v>2961</v>
      </c>
      <c r="F2508" s="308" t="s">
        <v>2961</v>
      </c>
      <c r="G2508" s="308" t="s">
        <v>2961</v>
      </c>
      <c r="H2508" s="308" t="s">
        <v>2961</v>
      </c>
      <c r="I2508" s="308" t="s">
        <v>2961</v>
      </c>
      <c r="J2508" s="308" t="s">
        <v>2961</v>
      </c>
      <c r="K2508" s="308" t="s">
        <v>2961</v>
      </c>
      <c r="L2508" s="308" t="s">
        <v>2961</v>
      </c>
      <c r="M2508" s="308" t="s">
        <v>2961</v>
      </c>
      <c r="N2508" s="308" t="s">
        <v>2961</v>
      </c>
      <c r="O2508" s="308" t="s">
        <v>2961</v>
      </c>
      <c r="P2508" s="308" t="s">
        <v>2961</v>
      </c>
      <c r="Q2508" s="308" t="s">
        <v>2961</v>
      </c>
    </row>
    <row r="2509" spans="3:17" x14ac:dyDescent="0.3">
      <c r="C2509" s="308" t="s">
        <v>260</v>
      </c>
      <c r="D2509" s="308" t="s">
        <v>5192</v>
      </c>
      <c r="E2509" s="308" t="s">
        <v>2961</v>
      </c>
      <c r="F2509" s="308" t="s">
        <v>2961</v>
      </c>
      <c r="G2509" s="308" t="s">
        <v>2961</v>
      </c>
      <c r="H2509" s="308" t="s">
        <v>2961</v>
      </c>
      <c r="I2509" s="308" t="s">
        <v>2961</v>
      </c>
      <c r="J2509" s="308" t="s">
        <v>2961</v>
      </c>
      <c r="K2509" s="308" t="s">
        <v>2961</v>
      </c>
      <c r="L2509" s="308" t="s">
        <v>2961</v>
      </c>
      <c r="M2509" s="308" t="s">
        <v>2961</v>
      </c>
      <c r="N2509" s="308" t="s">
        <v>2961</v>
      </c>
      <c r="O2509" s="308" t="s">
        <v>2961</v>
      </c>
      <c r="P2509" s="308" t="s">
        <v>2961</v>
      </c>
      <c r="Q2509" s="308" t="s">
        <v>2961</v>
      </c>
    </row>
    <row r="2510" spans="3:17" x14ac:dyDescent="0.3">
      <c r="C2510" s="308" t="s">
        <v>260</v>
      </c>
      <c r="D2510" s="308" t="s">
        <v>5193</v>
      </c>
      <c r="E2510" s="308" t="s">
        <v>2961</v>
      </c>
      <c r="F2510" s="308" t="s">
        <v>2961</v>
      </c>
      <c r="G2510" s="308" t="s">
        <v>2961</v>
      </c>
      <c r="H2510" s="308" t="s">
        <v>2961</v>
      </c>
      <c r="I2510" s="308" t="s">
        <v>2961</v>
      </c>
      <c r="J2510" s="308" t="s">
        <v>2961</v>
      </c>
      <c r="K2510" s="308" t="s">
        <v>2961</v>
      </c>
      <c r="L2510" s="308" t="s">
        <v>2961</v>
      </c>
      <c r="M2510" s="308" t="s">
        <v>2961</v>
      </c>
      <c r="N2510" s="308" t="s">
        <v>2961</v>
      </c>
      <c r="O2510" s="308" t="s">
        <v>2961</v>
      </c>
      <c r="P2510" s="308" t="s">
        <v>2961</v>
      </c>
      <c r="Q2510" s="308" t="s">
        <v>2961</v>
      </c>
    </row>
    <row r="2511" spans="3:17" x14ac:dyDescent="0.3">
      <c r="C2511" s="308" t="s">
        <v>260</v>
      </c>
      <c r="D2511" s="308" t="s">
        <v>5190</v>
      </c>
      <c r="E2511" s="308" t="s">
        <v>2961</v>
      </c>
      <c r="F2511" s="308" t="s">
        <v>2961</v>
      </c>
      <c r="G2511" s="308" t="s">
        <v>2961</v>
      </c>
      <c r="H2511" s="308" t="s">
        <v>2961</v>
      </c>
      <c r="I2511" s="308" t="s">
        <v>2961</v>
      </c>
      <c r="J2511" s="308" t="s">
        <v>2961</v>
      </c>
      <c r="K2511" s="308" t="s">
        <v>2961</v>
      </c>
      <c r="L2511" s="308" t="s">
        <v>2961</v>
      </c>
      <c r="M2511" s="308" t="s">
        <v>2961</v>
      </c>
      <c r="N2511" s="308" t="s">
        <v>2961</v>
      </c>
      <c r="O2511" s="308" t="s">
        <v>2961</v>
      </c>
      <c r="P2511" s="308" t="s">
        <v>2961</v>
      </c>
      <c r="Q2511" s="308" t="s">
        <v>2961</v>
      </c>
    </row>
    <row r="2512" spans="3:17" x14ac:dyDescent="0.3">
      <c r="C2512" s="308" t="s">
        <v>260</v>
      </c>
      <c r="D2512" s="308" t="s">
        <v>5191</v>
      </c>
      <c r="E2512" s="308" t="s">
        <v>2961</v>
      </c>
      <c r="F2512" s="308" t="s">
        <v>2961</v>
      </c>
      <c r="G2512" s="308" t="s">
        <v>2961</v>
      </c>
      <c r="H2512" s="308" t="s">
        <v>2961</v>
      </c>
      <c r="I2512" s="308" t="s">
        <v>2961</v>
      </c>
      <c r="J2512" s="308" t="s">
        <v>2961</v>
      </c>
      <c r="K2512" s="308" t="s">
        <v>2961</v>
      </c>
      <c r="L2512" s="308" t="s">
        <v>2961</v>
      </c>
      <c r="M2512" s="308" t="s">
        <v>2961</v>
      </c>
      <c r="N2512" s="308" t="s">
        <v>2961</v>
      </c>
      <c r="O2512" s="308" t="s">
        <v>2961</v>
      </c>
      <c r="P2512" s="308" t="s">
        <v>2961</v>
      </c>
      <c r="Q2512" s="308" t="s">
        <v>2961</v>
      </c>
    </row>
    <row r="2513" spans="3:17" x14ac:dyDescent="0.3">
      <c r="C2513" s="308" t="s">
        <v>261</v>
      </c>
      <c r="D2513" s="308" t="s">
        <v>5192</v>
      </c>
      <c r="E2513" s="308" t="s">
        <v>2961</v>
      </c>
      <c r="F2513" s="308" t="s">
        <v>2961</v>
      </c>
      <c r="G2513" s="308" t="s">
        <v>2961</v>
      </c>
      <c r="H2513" s="308" t="s">
        <v>2961</v>
      </c>
      <c r="I2513" s="308" t="s">
        <v>2961</v>
      </c>
      <c r="J2513" s="308" t="s">
        <v>2961</v>
      </c>
      <c r="K2513" s="308" t="s">
        <v>2961</v>
      </c>
      <c r="L2513" s="308" t="s">
        <v>2961</v>
      </c>
      <c r="M2513" s="308" t="s">
        <v>2961</v>
      </c>
      <c r="N2513" s="308" t="s">
        <v>2961</v>
      </c>
      <c r="O2513" s="308" t="s">
        <v>2961</v>
      </c>
      <c r="P2513" s="308" t="s">
        <v>2961</v>
      </c>
      <c r="Q2513" s="308" t="s">
        <v>2961</v>
      </c>
    </row>
    <row r="2514" spans="3:17" x14ac:dyDescent="0.3">
      <c r="C2514" s="308" t="s">
        <v>261</v>
      </c>
      <c r="D2514" s="308" t="s">
        <v>5193</v>
      </c>
      <c r="E2514" s="308" t="s">
        <v>2961</v>
      </c>
      <c r="F2514" s="308" t="s">
        <v>2961</v>
      </c>
      <c r="G2514" s="308" t="s">
        <v>2961</v>
      </c>
      <c r="H2514" s="308" t="s">
        <v>2961</v>
      </c>
      <c r="I2514" s="308" t="s">
        <v>2961</v>
      </c>
      <c r="J2514" s="308" t="s">
        <v>2961</v>
      </c>
      <c r="K2514" s="308" t="s">
        <v>2961</v>
      </c>
      <c r="L2514" s="308" t="s">
        <v>2961</v>
      </c>
      <c r="M2514" s="308" t="s">
        <v>2961</v>
      </c>
      <c r="N2514" s="308" t="s">
        <v>2961</v>
      </c>
      <c r="O2514" s="308" t="s">
        <v>2961</v>
      </c>
      <c r="P2514" s="308" t="s">
        <v>2961</v>
      </c>
      <c r="Q2514" s="308" t="s">
        <v>2961</v>
      </c>
    </row>
    <row r="2515" spans="3:17" x14ac:dyDescent="0.3">
      <c r="C2515" s="308" t="s">
        <v>261</v>
      </c>
      <c r="D2515" s="308" t="s">
        <v>5190</v>
      </c>
      <c r="E2515" s="308" t="s">
        <v>2961</v>
      </c>
      <c r="F2515" s="308" t="s">
        <v>2961</v>
      </c>
      <c r="G2515" s="308" t="s">
        <v>2961</v>
      </c>
      <c r="H2515" s="308" t="s">
        <v>2961</v>
      </c>
      <c r="I2515" s="308" t="s">
        <v>2961</v>
      </c>
      <c r="J2515" s="308" t="s">
        <v>2961</v>
      </c>
      <c r="K2515" s="308" t="s">
        <v>2961</v>
      </c>
      <c r="L2515" s="308" t="s">
        <v>2961</v>
      </c>
      <c r="M2515" s="308" t="s">
        <v>2961</v>
      </c>
      <c r="N2515" s="308" t="s">
        <v>2961</v>
      </c>
      <c r="O2515" s="308" t="s">
        <v>2961</v>
      </c>
      <c r="P2515" s="308" t="s">
        <v>2961</v>
      </c>
      <c r="Q2515" s="308" t="s">
        <v>2961</v>
      </c>
    </row>
    <row r="2516" spans="3:17" x14ac:dyDescent="0.3">
      <c r="C2516" s="308" t="s">
        <v>261</v>
      </c>
      <c r="D2516" s="308" t="s">
        <v>5191</v>
      </c>
      <c r="E2516" s="308" t="s">
        <v>2961</v>
      </c>
      <c r="F2516" s="308" t="s">
        <v>2961</v>
      </c>
      <c r="G2516" s="308" t="s">
        <v>2961</v>
      </c>
      <c r="H2516" s="308" t="s">
        <v>2961</v>
      </c>
      <c r="I2516" s="308" t="s">
        <v>2961</v>
      </c>
      <c r="J2516" s="308" t="s">
        <v>2961</v>
      </c>
      <c r="K2516" s="308" t="s">
        <v>2961</v>
      </c>
      <c r="L2516" s="308" t="s">
        <v>2961</v>
      </c>
      <c r="M2516" s="308" t="s">
        <v>2961</v>
      </c>
      <c r="N2516" s="308" t="s">
        <v>2961</v>
      </c>
      <c r="O2516" s="308" t="s">
        <v>2961</v>
      </c>
      <c r="P2516" s="308" t="s">
        <v>2961</v>
      </c>
      <c r="Q2516" s="308" t="s">
        <v>2961</v>
      </c>
    </row>
    <row r="2517" spans="3:17" x14ac:dyDescent="0.3">
      <c r="C2517" s="308" t="s">
        <v>262</v>
      </c>
      <c r="D2517" s="308" t="s">
        <v>5192</v>
      </c>
      <c r="E2517" s="308" t="s">
        <v>2961</v>
      </c>
      <c r="F2517" s="308" t="s">
        <v>2961</v>
      </c>
      <c r="G2517" s="308" t="s">
        <v>2961</v>
      </c>
      <c r="H2517" s="308" t="s">
        <v>2961</v>
      </c>
      <c r="I2517" s="308" t="s">
        <v>2961</v>
      </c>
      <c r="J2517" s="308" t="s">
        <v>2961</v>
      </c>
      <c r="K2517" s="308" t="s">
        <v>2961</v>
      </c>
      <c r="L2517" s="308" t="s">
        <v>2961</v>
      </c>
      <c r="M2517" s="308" t="s">
        <v>2961</v>
      </c>
      <c r="N2517" s="308" t="s">
        <v>2961</v>
      </c>
      <c r="O2517" s="308" t="s">
        <v>2961</v>
      </c>
      <c r="P2517" s="308" t="s">
        <v>2961</v>
      </c>
      <c r="Q2517" s="308" t="s">
        <v>2961</v>
      </c>
    </row>
    <row r="2518" spans="3:17" x14ac:dyDescent="0.3">
      <c r="C2518" s="308" t="s">
        <v>262</v>
      </c>
      <c r="D2518" s="308" t="s">
        <v>5193</v>
      </c>
      <c r="E2518" s="308" t="s">
        <v>2961</v>
      </c>
      <c r="F2518" s="308" t="s">
        <v>2961</v>
      </c>
      <c r="G2518" s="308" t="s">
        <v>2961</v>
      </c>
      <c r="H2518" s="308" t="s">
        <v>2961</v>
      </c>
      <c r="I2518" s="308" t="s">
        <v>2961</v>
      </c>
      <c r="J2518" s="308" t="s">
        <v>2961</v>
      </c>
      <c r="K2518" s="308" t="s">
        <v>2961</v>
      </c>
      <c r="L2518" s="308" t="s">
        <v>2961</v>
      </c>
      <c r="M2518" s="308" t="s">
        <v>2961</v>
      </c>
      <c r="N2518" s="308" t="s">
        <v>2961</v>
      </c>
      <c r="O2518" s="308" t="s">
        <v>2961</v>
      </c>
      <c r="P2518" s="308" t="s">
        <v>2961</v>
      </c>
      <c r="Q2518" s="308" t="s">
        <v>2961</v>
      </c>
    </row>
    <row r="2519" spans="3:17" x14ac:dyDescent="0.3">
      <c r="C2519" s="308" t="s">
        <v>262</v>
      </c>
      <c r="D2519" s="308" t="s">
        <v>5190</v>
      </c>
      <c r="E2519" s="308" t="s">
        <v>2961</v>
      </c>
      <c r="F2519" s="308" t="s">
        <v>2961</v>
      </c>
      <c r="G2519" s="308" t="s">
        <v>2961</v>
      </c>
      <c r="H2519" s="308" t="s">
        <v>2961</v>
      </c>
      <c r="I2519" s="308" t="s">
        <v>2961</v>
      </c>
      <c r="J2519" s="308" t="s">
        <v>2961</v>
      </c>
      <c r="K2519" s="308" t="s">
        <v>2961</v>
      </c>
      <c r="L2519" s="308" t="s">
        <v>2961</v>
      </c>
      <c r="M2519" s="308" t="s">
        <v>2961</v>
      </c>
      <c r="N2519" s="308" t="s">
        <v>2961</v>
      </c>
      <c r="O2519" s="308" t="s">
        <v>2961</v>
      </c>
      <c r="P2519" s="308" t="s">
        <v>2961</v>
      </c>
      <c r="Q2519" s="308" t="s">
        <v>2961</v>
      </c>
    </row>
    <row r="2520" spans="3:17" x14ac:dyDescent="0.3">
      <c r="C2520" s="308" t="s">
        <v>262</v>
      </c>
      <c r="D2520" s="308" t="s">
        <v>5191</v>
      </c>
      <c r="E2520" s="308" t="s">
        <v>2961</v>
      </c>
      <c r="F2520" s="308" t="s">
        <v>2961</v>
      </c>
      <c r="G2520" s="308" t="s">
        <v>2961</v>
      </c>
      <c r="H2520" s="308" t="s">
        <v>2961</v>
      </c>
      <c r="I2520" s="308" t="s">
        <v>2961</v>
      </c>
      <c r="J2520" s="308" t="s">
        <v>2961</v>
      </c>
      <c r="K2520" s="308" t="s">
        <v>2961</v>
      </c>
      <c r="L2520" s="308" t="s">
        <v>2961</v>
      </c>
      <c r="M2520" s="308" t="s">
        <v>2961</v>
      </c>
      <c r="N2520" s="308" t="s">
        <v>2961</v>
      </c>
      <c r="O2520" s="308" t="s">
        <v>2961</v>
      </c>
      <c r="P2520" s="308" t="s">
        <v>2961</v>
      </c>
      <c r="Q2520" s="308" t="s">
        <v>2961</v>
      </c>
    </row>
    <row r="2521" spans="3:17" x14ac:dyDescent="0.3">
      <c r="C2521" s="308" t="s">
        <v>263</v>
      </c>
      <c r="D2521" s="308" t="s">
        <v>5192</v>
      </c>
      <c r="E2521" s="308" t="s">
        <v>2961</v>
      </c>
      <c r="F2521" s="308" t="s">
        <v>2961</v>
      </c>
      <c r="G2521" s="308" t="s">
        <v>2961</v>
      </c>
      <c r="H2521" s="308" t="s">
        <v>2961</v>
      </c>
      <c r="I2521" s="308" t="s">
        <v>2961</v>
      </c>
      <c r="J2521" s="308" t="s">
        <v>2961</v>
      </c>
      <c r="K2521" s="308" t="s">
        <v>2961</v>
      </c>
      <c r="L2521" s="308" t="s">
        <v>2961</v>
      </c>
      <c r="M2521" s="308" t="s">
        <v>2961</v>
      </c>
      <c r="N2521" s="308" t="s">
        <v>2961</v>
      </c>
      <c r="O2521" s="308" t="s">
        <v>2961</v>
      </c>
      <c r="P2521" s="308" t="s">
        <v>2961</v>
      </c>
      <c r="Q2521" s="308" t="s">
        <v>2961</v>
      </c>
    </row>
    <row r="2522" spans="3:17" x14ac:dyDescent="0.3">
      <c r="C2522" s="308" t="s">
        <v>263</v>
      </c>
      <c r="D2522" s="308" t="s">
        <v>5193</v>
      </c>
      <c r="E2522" s="308" t="s">
        <v>2961</v>
      </c>
      <c r="F2522" s="308" t="s">
        <v>2961</v>
      </c>
      <c r="G2522" s="308" t="s">
        <v>2961</v>
      </c>
      <c r="H2522" s="308" t="s">
        <v>2961</v>
      </c>
      <c r="I2522" s="308" t="s">
        <v>2961</v>
      </c>
      <c r="J2522" s="308" t="s">
        <v>2961</v>
      </c>
      <c r="K2522" s="308" t="s">
        <v>2961</v>
      </c>
      <c r="L2522" s="308" t="s">
        <v>2961</v>
      </c>
      <c r="M2522" s="308" t="s">
        <v>2961</v>
      </c>
      <c r="N2522" s="308" t="s">
        <v>2961</v>
      </c>
      <c r="O2522" s="308" t="s">
        <v>2961</v>
      </c>
      <c r="P2522" s="308" t="s">
        <v>2961</v>
      </c>
      <c r="Q2522" s="308" t="s">
        <v>2961</v>
      </c>
    </row>
    <row r="2523" spans="3:17" x14ac:dyDescent="0.3">
      <c r="C2523" s="308" t="s">
        <v>263</v>
      </c>
      <c r="D2523" s="308" t="s">
        <v>5190</v>
      </c>
      <c r="E2523" s="308" t="s">
        <v>2961</v>
      </c>
      <c r="F2523" s="308" t="s">
        <v>2961</v>
      </c>
      <c r="G2523" s="308" t="s">
        <v>2961</v>
      </c>
      <c r="H2523" s="308" t="s">
        <v>2961</v>
      </c>
      <c r="I2523" s="308" t="s">
        <v>2961</v>
      </c>
      <c r="J2523" s="308" t="s">
        <v>2961</v>
      </c>
      <c r="K2523" s="308" t="s">
        <v>2961</v>
      </c>
      <c r="L2523" s="308" t="s">
        <v>2961</v>
      </c>
      <c r="M2523" s="308" t="s">
        <v>2961</v>
      </c>
      <c r="N2523" s="308" t="s">
        <v>2961</v>
      </c>
      <c r="O2523" s="308" t="s">
        <v>2961</v>
      </c>
      <c r="P2523" s="308" t="s">
        <v>2961</v>
      </c>
      <c r="Q2523" s="308" t="s">
        <v>2961</v>
      </c>
    </row>
    <row r="2524" spans="3:17" x14ac:dyDescent="0.3">
      <c r="C2524" s="308" t="s">
        <v>263</v>
      </c>
      <c r="D2524" s="308" t="s">
        <v>5191</v>
      </c>
      <c r="E2524" s="308" t="s">
        <v>2961</v>
      </c>
      <c r="F2524" s="308" t="s">
        <v>2961</v>
      </c>
      <c r="G2524" s="308" t="s">
        <v>2961</v>
      </c>
      <c r="H2524" s="308" t="s">
        <v>2961</v>
      </c>
      <c r="I2524" s="308" t="s">
        <v>2961</v>
      </c>
      <c r="J2524" s="308" t="s">
        <v>2961</v>
      </c>
      <c r="K2524" s="308" t="s">
        <v>2961</v>
      </c>
      <c r="L2524" s="308" t="s">
        <v>2961</v>
      </c>
      <c r="M2524" s="308" t="s">
        <v>2961</v>
      </c>
      <c r="N2524" s="308" t="s">
        <v>2961</v>
      </c>
      <c r="O2524" s="308" t="s">
        <v>2961</v>
      </c>
      <c r="P2524" s="308" t="s">
        <v>2961</v>
      </c>
      <c r="Q2524" s="308" t="s">
        <v>2961</v>
      </c>
    </row>
    <row r="2525" spans="3:17" x14ac:dyDescent="0.3">
      <c r="C2525" s="308" t="s">
        <v>264</v>
      </c>
      <c r="D2525" s="308" t="s">
        <v>5192</v>
      </c>
      <c r="E2525" s="308" t="s">
        <v>2961</v>
      </c>
      <c r="F2525" s="308" t="s">
        <v>2961</v>
      </c>
      <c r="G2525" s="308" t="s">
        <v>2961</v>
      </c>
      <c r="H2525" s="308" t="s">
        <v>2961</v>
      </c>
      <c r="I2525" s="308" t="s">
        <v>2961</v>
      </c>
      <c r="J2525" s="308" t="s">
        <v>2961</v>
      </c>
      <c r="K2525" s="308" t="s">
        <v>2961</v>
      </c>
      <c r="L2525" s="308" t="s">
        <v>2961</v>
      </c>
      <c r="M2525" s="308" t="s">
        <v>2961</v>
      </c>
      <c r="N2525" s="308" t="s">
        <v>2961</v>
      </c>
      <c r="O2525" s="308" t="s">
        <v>2961</v>
      </c>
      <c r="P2525" s="308" t="s">
        <v>2961</v>
      </c>
      <c r="Q2525" s="308" t="s">
        <v>2961</v>
      </c>
    </row>
    <row r="2526" spans="3:17" x14ac:dyDescent="0.3">
      <c r="C2526" s="308" t="s">
        <v>264</v>
      </c>
      <c r="D2526" s="308" t="s">
        <v>5193</v>
      </c>
      <c r="E2526" s="308" t="s">
        <v>2961</v>
      </c>
      <c r="F2526" s="308" t="s">
        <v>2961</v>
      </c>
      <c r="G2526" s="308" t="s">
        <v>2961</v>
      </c>
      <c r="H2526" s="308" t="s">
        <v>2961</v>
      </c>
      <c r="I2526" s="308" t="s">
        <v>2961</v>
      </c>
      <c r="J2526" s="308" t="s">
        <v>2961</v>
      </c>
      <c r="K2526" s="308" t="s">
        <v>2961</v>
      </c>
      <c r="L2526" s="308" t="s">
        <v>2961</v>
      </c>
      <c r="M2526" s="308" t="s">
        <v>2961</v>
      </c>
      <c r="N2526" s="308" t="s">
        <v>2961</v>
      </c>
      <c r="O2526" s="308" t="s">
        <v>2961</v>
      </c>
      <c r="P2526" s="308" t="s">
        <v>2961</v>
      </c>
      <c r="Q2526" s="308" t="s">
        <v>2961</v>
      </c>
    </row>
    <row r="2527" spans="3:17" x14ac:dyDescent="0.3">
      <c r="C2527" s="308" t="s">
        <v>264</v>
      </c>
      <c r="D2527" s="308" t="s">
        <v>5190</v>
      </c>
      <c r="E2527" s="308" t="s">
        <v>2961</v>
      </c>
      <c r="F2527" s="308" t="s">
        <v>2961</v>
      </c>
      <c r="G2527" s="308" t="s">
        <v>2961</v>
      </c>
      <c r="H2527" s="308" t="s">
        <v>2961</v>
      </c>
      <c r="I2527" s="308" t="s">
        <v>2961</v>
      </c>
      <c r="J2527" s="308" t="s">
        <v>2961</v>
      </c>
      <c r="K2527" s="308" t="s">
        <v>2961</v>
      </c>
      <c r="L2527" s="308" t="s">
        <v>2961</v>
      </c>
      <c r="M2527" s="308" t="s">
        <v>2961</v>
      </c>
      <c r="N2527" s="308" t="s">
        <v>2961</v>
      </c>
      <c r="O2527" s="308" t="s">
        <v>2961</v>
      </c>
      <c r="P2527" s="308" t="s">
        <v>2961</v>
      </c>
      <c r="Q2527" s="308" t="s">
        <v>2961</v>
      </c>
    </row>
    <row r="2528" spans="3:17" x14ac:dyDescent="0.3">
      <c r="C2528" s="308" t="s">
        <v>264</v>
      </c>
      <c r="D2528" s="308" t="s">
        <v>5191</v>
      </c>
      <c r="E2528" s="308" t="s">
        <v>2961</v>
      </c>
      <c r="F2528" s="308" t="s">
        <v>2961</v>
      </c>
      <c r="G2528" s="308" t="s">
        <v>2961</v>
      </c>
      <c r="H2528" s="308" t="s">
        <v>2961</v>
      </c>
      <c r="I2528" s="308" t="s">
        <v>2961</v>
      </c>
      <c r="J2528" s="308" t="s">
        <v>2961</v>
      </c>
      <c r="K2528" s="308" t="s">
        <v>2961</v>
      </c>
      <c r="L2528" s="308" t="s">
        <v>2961</v>
      </c>
      <c r="M2528" s="308" t="s">
        <v>2961</v>
      </c>
      <c r="N2528" s="308" t="s">
        <v>2961</v>
      </c>
      <c r="O2528" s="308" t="s">
        <v>2961</v>
      </c>
      <c r="P2528" s="308" t="s">
        <v>2961</v>
      </c>
      <c r="Q2528" s="308" t="s">
        <v>2961</v>
      </c>
    </row>
    <row r="2529" spans="2:17" x14ac:dyDescent="0.3">
      <c r="C2529" s="308" t="s">
        <v>265</v>
      </c>
      <c r="D2529" s="308" t="s">
        <v>5192</v>
      </c>
      <c r="E2529" s="308" t="s">
        <v>2961</v>
      </c>
      <c r="F2529" s="308" t="s">
        <v>2961</v>
      </c>
      <c r="G2529" s="308" t="s">
        <v>2961</v>
      </c>
      <c r="H2529" s="308" t="s">
        <v>2961</v>
      </c>
      <c r="I2529" s="308" t="s">
        <v>2961</v>
      </c>
      <c r="J2529" s="308" t="s">
        <v>2961</v>
      </c>
      <c r="K2529" s="308" t="s">
        <v>2961</v>
      </c>
      <c r="L2529" s="308" t="s">
        <v>2961</v>
      </c>
      <c r="M2529" s="308" t="s">
        <v>2961</v>
      </c>
      <c r="N2529" s="308" t="s">
        <v>2961</v>
      </c>
      <c r="O2529" s="308" t="s">
        <v>2961</v>
      </c>
      <c r="P2529" s="308" t="s">
        <v>2961</v>
      </c>
      <c r="Q2529" s="308" t="s">
        <v>2961</v>
      </c>
    </row>
    <row r="2530" spans="2:17" x14ac:dyDescent="0.3">
      <c r="C2530" s="308" t="s">
        <v>265</v>
      </c>
      <c r="D2530" s="308" t="s">
        <v>5193</v>
      </c>
      <c r="E2530" s="308" t="s">
        <v>2961</v>
      </c>
      <c r="F2530" s="308" t="s">
        <v>2961</v>
      </c>
      <c r="G2530" s="308" t="s">
        <v>2961</v>
      </c>
      <c r="H2530" s="308" t="s">
        <v>2961</v>
      </c>
      <c r="I2530" s="308" t="s">
        <v>2961</v>
      </c>
      <c r="J2530" s="308" t="s">
        <v>2961</v>
      </c>
      <c r="K2530" s="308" t="s">
        <v>2961</v>
      </c>
      <c r="L2530" s="308" t="s">
        <v>2961</v>
      </c>
      <c r="M2530" s="308" t="s">
        <v>2961</v>
      </c>
      <c r="N2530" s="308" t="s">
        <v>2961</v>
      </c>
      <c r="O2530" s="308" t="s">
        <v>2961</v>
      </c>
      <c r="P2530" s="308" t="s">
        <v>2961</v>
      </c>
      <c r="Q2530" s="308" t="s">
        <v>2961</v>
      </c>
    </row>
    <row r="2531" spans="2:17" x14ac:dyDescent="0.3">
      <c r="C2531" s="308" t="s">
        <v>265</v>
      </c>
      <c r="D2531" s="308" t="s">
        <v>5190</v>
      </c>
      <c r="E2531" s="308" t="s">
        <v>2961</v>
      </c>
      <c r="F2531" s="308" t="s">
        <v>2961</v>
      </c>
      <c r="G2531" s="308" t="s">
        <v>2961</v>
      </c>
      <c r="H2531" s="308" t="s">
        <v>2961</v>
      </c>
      <c r="I2531" s="308" t="s">
        <v>2961</v>
      </c>
      <c r="J2531" s="308" t="s">
        <v>2961</v>
      </c>
      <c r="K2531" s="308" t="s">
        <v>2961</v>
      </c>
      <c r="L2531" s="308" t="s">
        <v>2961</v>
      </c>
      <c r="M2531" s="308" t="s">
        <v>2961</v>
      </c>
      <c r="N2531" s="308" t="s">
        <v>2961</v>
      </c>
      <c r="O2531" s="308" t="s">
        <v>2961</v>
      </c>
      <c r="P2531" s="308" t="s">
        <v>2961</v>
      </c>
      <c r="Q2531" s="308" t="s">
        <v>2961</v>
      </c>
    </row>
    <row r="2532" spans="2:17" x14ac:dyDescent="0.3">
      <c r="C2532" s="308" t="s">
        <v>265</v>
      </c>
      <c r="D2532" s="308" t="s">
        <v>5191</v>
      </c>
      <c r="E2532" s="308" t="s">
        <v>2961</v>
      </c>
      <c r="F2532" s="308" t="s">
        <v>2961</v>
      </c>
      <c r="G2532" s="308" t="s">
        <v>2961</v>
      </c>
      <c r="H2532" s="308" t="s">
        <v>2961</v>
      </c>
      <c r="I2532" s="308" t="s">
        <v>2961</v>
      </c>
      <c r="J2532" s="308" t="s">
        <v>2961</v>
      </c>
      <c r="K2532" s="308" t="s">
        <v>2961</v>
      </c>
      <c r="L2532" s="308" t="s">
        <v>2961</v>
      </c>
      <c r="M2532" s="308" t="s">
        <v>2961</v>
      </c>
      <c r="N2532" s="308" t="s">
        <v>2961</v>
      </c>
      <c r="O2532" s="308" t="s">
        <v>2961</v>
      </c>
      <c r="P2532" s="308" t="s">
        <v>2961</v>
      </c>
      <c r="Q2532" s="308" t="s">
        <v>2961</v>
      </c>
    </row>
    <row r="2533" spans="2:17" x14ac:dyDescent="0.3">
      <c r="C2533" s="308" t="s">
        <v>266</v>
      </c>
      <c r="D2533" s="308" t="s">
        <v>5192</v>
      </c>
      <c r="E2533" s="308" t="s">
        <v>2961</v>
      </c>
      <c r="F2533" s="308" t="s">
        <v>2961</v>
      </c>
      <c r="G2533" s="308" t="s">
        <v>2961</v>
      </c>
      <c r="H2533" s="308" t="s">
        <v>2961</v>
      </c>
      <c r="I2533" s="308" t="s">
        <v>2961</v>
      </c>
      <c r="J2533" s="308" t="s">
        <v>2961</v>
      </c>
      <c r="K2533" s="308" t="s">
        <v>2961</v>
      </c>
      <c r="L2533" s="308" t="s">
        <v>2961</v>
      </c>
      <c r="M2533" s="308" t="s">
        <v>2961</v>
      </c>
      <c r="N2533" s="308" t="s">
        <v>2961</v>
      </c>
      <c r="O2533" s="308" t="s">
        <v>2961</v>
      </c>
      <c r="P2533" s="308" t="s">
        <v>2961</v>
      </c>
      <c r="Q2533" s="308" t="s">
        <v>2961</v>
      </c>
    </row>
    <row r="2534" spans="2:17" x14ac:dyDescent="0.3">
      <c r="C2534" s="308" t="s">
        <v>266</v>
      </c>
      <c r="D2534" s="308" t="s">
        <v>5193</v>
      </c>
      <c r="E2534" s="308" t="s">
        <v>2961</v>
      </c>
      <c r="F2534" s="308" t="s">
        <v>2961</v>
      </c>
      <c r="G2534" s="308" t="s">
        <v>2961</v>
      </c>
      <c r="H2534" s="308" t="s">
        <v>2961</v>
      </c>
      <c r="I2534" s="308" t="s">
        <v>2961</v>
      </c>
      <c r="J2534" s="308" t="s">
        <v>2961</v>
      </c>
      <c r="K2534" s="308" t="s">
        <v>2961</v>
      </c>
      <c r="L2534" s="308" t="s">
        <v>2961</v>
      </c>
      <c r="M2534" s="308" t="s">
        <v>2961</v>
      </c>
      <c r="N2534" s="308" t="s">
        <v>2961</v>
      </c>
      <c r="O2534" s="308" t="s">
        <v>2961</v>
      </c>
      <c r="P2534" s="308" t="s">
        <v>2961</v>
      </c>
      <c r="Q2534" s="308" t="s">
        <v>2961</v>
      </c>
    </row>
    <row r="2535" spans="2:17" x14ac:dyDescent="0.3">
      <c r="C2535" s="308" t="s">
        <v>266</v>
      </c>
      <c r="D2535" s="308" t="s">
        <v>5190</v>
      </c>
      <c r="E2535" s="308" t="s">
        <v>2961</v>
      </c>
      <c r="F2535" s="308" t="s">
        <v>2961</v>
      </c>
      <c r="G2535" s="308" t="s">
        <v>2961</v>
      </c>
      <c r="H2535" s="308" t="s">
        <v>2961</v>
      </c>
      <c r="I2535" s="308" t="s">
        <v>2961</v>
      </c>
      <c r="J2535" s="308" t="s">
        <v>2961</v>
      </c>
      <c r="K2535" s="308" t="s">
        <v>2961</v>
      </c>
      <c r="L2535" s="308" t="s">
        <v>2961</v>
      </c>
      <c r="M2535" s="308" t="s">
        <v>2961</v>
      </c>
      <c r="N2535" s="308" t="s">
        <v>2961</v>
      </c>
      <c r="O2535" s="308" t="s">
        <v>2961</v>
      </c>
      <c r="P2535" s="308" t="s">
        <v>2961</v>
      </c>
      <c r="Q2535" s="308" t="s">
        <v>2961</v>
      </c>
    </row>
    <row r="2536" spans="2:17" x14ac:dyDescent="0.3">
      <c r="C2536" s="308" t="s">
        <v>266</v>
      </c>
      <c r="D2536" s="308" t="s">
        <v>5191</v>
      </c>
      <c r="E2536" s="308" t="s">
        <v>2961</v>
      </c>
      <c r="F2536" s="308" t="s">
        <v>2961</v>
      </c>
      <c r="G2536" s="308" t="s">
        <v>2961</v>
      </c>
      <c r="H2536" s="308" t="s">
        <v>2961</v>
      </c>
      <c r="I2536" s="308" t="s">
        <v>2961</v>
      </c>
      <c r="J2536" s="308" t="s">
        <v>2961</v>
      </c>
      <c r="K2536" s="308" t="s">
        <v>2961</v>
      </c>
      <c r="L2536" s="308" t="s">
        <v>2961</v>
      </c>
      <c r="M2536" s="308" t="s">
        <v>2961</v>
      </c>
      <c r="N2536" s="308" t="s">
        <v>2961</v>
      </c>
      <c r="O2536" s="308" t="s">
        <v>2961</v>
      </c>
      <c r="P2536" s="308" t="s">
        <v>2961</v>
      </c>
      <c r="Q2536" s="308" t="s">
        <v>2961</v>
      </c>
    </row>
    <row r="2539" spans="2:17" x14ac:dyDescent="0.3">
      <c r="B2539" s="301" t="s">
        <v>5196</v>
      </c>
    </row>
    <row r="2540" spans="2:17" x14ac:dyDescent="0.3">
      <c r="C2540" s="308"/>
      <c r="D2540" s="308" t="s">
        <v>5176</v>
      </c>
      <c r="E2540" s="308" t="s">
        <v>5177</v>
      </c>
      <c r="F2540" s="308" t="s">
        <v>5178</v>
      </c>
      <c r="G2540" s="308" t="s">
        <v>5179</v>
      </c>
      <c r="H2540" s="308" t="s">
        <v>5180</v>
      </c>
      <c r="I2540" s="308" t="s">
        <v>5181</v>
      </c>
      <c r="J2540" s="308" t="s">
        <v>5182</v>
      </c>
      <c r="K2540" s="308" t="s">
        <v>5183</v>
      </c>
      <c r="L2540" s="308" t="s">
        <v>5184</v>
      </c>
      <c r="M2540" s="308" t="s">
        <v>5185</v>
      </c>
      <c r="N2540" s="308" t="s">
        <v>5186</v>
      </c>
      <c r="O2540" s="308" t="s">
        <v>5187</v>
      </c>
      <c r="P2540" s="308" t="s">
        <v>5188</v>
      </c>
    </row>
    <row r="2541" spans="2:17" x14ac:dyDescent="0.3">
      <c r="C2541" s="308"/>
      <c r="D2541" s="308" t="s">
        <v>5189</v>
      </c>
      <c r="E2541" s="308" t="s">
        <v>5189</v>
      </c>
      <c r="F2541" s="308" t="s">
        <v>5189</v>
      </c>
      <c r="G2541" s="308" t="s">
        <v>5189</v>
      </c>
      <c r="H2541" s="308" t="s">
        <v>5189</v>
      </c>
      <c r="I2541" s="308" t="s">
        <v>5189</v>
      </c>
      <c r="J2541" s="308" t="s">
        <v>5189</v>
      </c>
      <c r="K2541" s="308" t="s">
        <v>5189</v>
      </c>
      <c r="L2541" s="308" t="s">
        <v>5189</v>
      </c>
      <c r="M2541" s="308" t="s">
        <v>5189</v>
      </c>
      <c r="N2541" s="308" t="s">
        <v>5189</v>
      </c>
      <c r="O2541" s="308" t="s">
        <v>5189</v>
      </c>
      <c r="P2541" s="308" t="s">
        <v>5189</v>
      </c>
    </row>
    <row r="2542" spans="2:17" x14ac:dyDescent="0.3">
      <c r="C2542" s="308" t="s">
        <v>5197</v>
      </c>
      <c r="D2542" s="308" t="s">
        <v>2898</v>
      </c>
      <c r="E2542" s="308" t="s">
        <v>2898</v>
      </c>
      <c r="F2542" s="308" t="s">
        <v>2898</v>
      </c>
      <c r="G2542" s="308" t="s">
        <v>2898</v>
      </c>
      <c r="H2542" s="308" t="s">
        <v>2898</v>
      </c>
      <c r="I2542" s="308" t="s">
        <v>2898</v>
      </c>
      <c r="J2542" s="308" t="s">
        <v>2898</v>
      </c>
      <c r="K2542" s="308" t="s">
        <v>2898</v>
      </c>
      <c r="L2542" s="308" t="s">
        <v>2898</v>
      </c>
      <c r="M2542" s="308" t="s">
        <v>2898</v>
      </c>
      <c r="N2542" s="308" t="s">
        <v>2898</v>
      </c>
      <c r="O2542" s="308" t="s">
        <v>2898</v>
      </c>
      <c r="P2542" s="308" t="s">
        <v>2898</v>
      </c>
    </row>
    <row r="2544" spans="2:17" x14ac:dyDescent="0.3">
      <c r="B2544" s="301" t="s">
        <v>5198</v>
      </c>
    </row>
    <row r="2545" spans="2:16" x14ac:dyDescent="0.3">
      <c r="C2545" s="308"/>
      <c r="D2545" s="308" t="s">
        <v>5176</v>
      </c>
      <c r="E2545" s="308" t="s">
        <v>5177</v>
      </c>
      <c r="F2545" s="308" t="s">
        <v>5178</v>
      </c>
      <c r="G2545" s="308" t="s">
        <v>5179</v>
      </c>
      <c r="H2545" s="308" t="s">
        <v>5180</v>
      </c>
      <c r="I2545" s="308" t="s">
        <v>5181</v>
      </c>
      <c r="J2545" s="308" t="s">
        <v>5182</v>
      </c>
      <c r="K2545" s="308" t="s">
        <v>5183</v>
      </c>
      <c r="L2545" s="308" t="s">
        <v>5184</v>
      </c>
      <c r="M2545" s="308" t="s">
        <v>5185</v>
      </c>
      <c r="N2545" s="308" t="s">
        <v>5186</v>
      </c>
      <c r="O2545" s="308" t="s">
        <v>5187</v>
      </c>
      <c r="P2545" s="308" t="s">
        <v>5188</v>
      </c>
    </row>
    <row r="2546" spans="2:16" x14ac:dyDescent="0.3">
      <c r="C2546" s="308"/>
      <c r="D2546" s="308" t="s">
        <v>5194</v>
      </c>
      <c r="E2546" s="308" t="s">
        <v>5194</v>
      </c>
      <c r="F2546" s="308" t="s">
        <v>5194</v>
      </c>
      <c r="G2546" s="308" t="s">
        <v>5194</v>
      </c>
      <c r="H2546" s="308" t="s">
        <v>5194</v>
      </c>
      <c r="I2546" s="308" t="s">
        <v>5194</v>
      </c>
      <c r="J2546" s="308" t="s">
        <v>5194</v>
      </c>
      <c r="K2546" s="308" t="s">
        <v>5194</v>
      </c>
      <c r="L2546" s="308" t="s">
        <v>5194</v>
      </c>
      <c r="M2546" s="308" t="s">
        <v>5194</v>
      </c>
      <c r="N2546" s="308" t="s">
        <v>5194</v>
      </c>
      <c r="O2546" s="308" t="s">
        <v>5194</v>
      </c>
      <c r="P2546" s="308" t="s">
        <v>5194</v>
      </c>
    </row>
    <row r="2547" spans="2:16" x14ac:dyDescent="0.3">
      <c r="C2547" s="308" t="s">
        <v>5197</v>
      </c>
      <c r="D2547" s="308" t="s">
        <v>2898</v>
      </c>
      <c r="E2547" s="308" t="s">
        <v>2898</v>
      </c>
      <c r="F2547" s="308" t="s">
        <v>2898</v>
      </c>
      <c r="G2547" s="308" t="s">
        <v>2898</v>
      </c>
      <c r="H2547" s="308" t="s">
        <v>2898</v>
      </c>
      <c r="I2547" s="308" t="s">
        <v>2898</v>
      </c>
      <c r="J2547" s="308" t="s">
        <v>2898</v>
      </c>
      <c r="K2547" s="308" t="s">
        <v>2898</v>
      </c>
      <c r="L2547" s="308" t="s">
        <v>2898</v>
      </c>
      <c r="M2547" s="308" t="s">
        <v>2898</v>
      </c>
      <c r="N2547" s="308" t="s">
        <v>2898</v>
      </c>
      <c r="O2547" s="308" t="s">
        <v>2898</v>
      </c>
      <c r="P2547" s="308" t="s">
        <v>2898</v>
      </c>
    </row>
    <row r="2549" spans="2:16" x14ac:dyDescent="0.3">
      <c r="B2549" s="301" t="s">
        <v>5199</v>
      </c>
    </row>
    <row r="2550" spans="2:16" x14ac:dyDescent="0.3">
      <c r="C2550" s="308"/>
      <c r="D2550" s="308" t="s">
        <v>5176</v>
      </c>
      <c r="E2550" s="308" t="s">
        <v>5177</v>
      </c>
      <c r="F2550" s="308" t="s">
        <v>5178</v>
      </c>
      <c r="G2550" s="308" t="s">
        <v>5179</v>
      </c>
      <c r="H2550" s="308" t="s">
        <v>5180</v>
      </c>
      <c r="I2550" s="308" t="s">
        <v>5181</v>
      </c>
      <c r="J2550" s="308" t="s">
        <v>5182</v>
      </c>
      <c r="K2550" s="308" t="s">
        <v>5183</v>
      </c>
      <c r="L2550" s="308" t="s">
        <v>5184</v>
      </c>
      <c r="M2550" s="308" t="s">
        <v>5185</v>
      </c>
      <c r="N2550" s="308" t="s">
        <v>5186</v>
      </c>
      <c r="O2550" s="308" t="s">
        <v>5187</v>
      </c>
      <c r="P2550" s="308" t="s">
        <v>5188</v>
      </c>
    </row>
    <row r="2551" spans="2:16" x14ac:dyDescent="0.3">
      <c r="C2551" s="308"/>
      <c r="D2551" s="308" t="s">
        <v>5195</v>
      </c>
      <c r="E2551" s="308" t="s">
        <v>5195</v>
      </c>
      <c r="F2551" s="308" t="s">
        <v>5195</v>
      </c>
      <c r="G2551" s="308" t="s">
        <v>5195</v>
      </c>
      <c r="H2551" s="308" t="s">
        <v>5195</v>
      </c>
      <c r="I2551" s="308" t="s">
        <v>5195</v>
      </c>
      <c r="J2551" s="308" t="s">
        <v>5195</v>
      </c>
      <c r="K2551" s="308" t="s">
        <v>5195</v>
      </c>
      <c r="L2551" s="308" t="s">
        <v>5195</v>
      </c>
      <c r="M2551" s="308" t="s">
        <v>5195</v>
      </c>
      <c r="N2551" s="308" t="s">
        <v>5195</v>
      </c>
      <c r="O2551" s="308" t="s">
        <v>5195</v>
      </c>
      <c r="P2551" s="308" t="s">
        <v>5195</v>
      </c>
    </row>
    <row r="2552" spans="2:16" x14ac:dyDescent="0.3">
      <c r="C2552" s="308" t="s">
        <v>5197</v>
      </c>
      <c r="D2552" s="308" t="s">
        <v>2898</v>
      </c>
      <c r="E2552" s="308" t="s">
        <v>2898</v>
      </c>
      <c r="F2552" s="308" t="s">
        <v>2898</v>
      </c>
      <c r="G2552" s="308" t="s">
        <v>2898</v>
      </c>
      <c r="H2552" s="308" t="s">
        <v>2898</v>
      </c>
      <c r="I2552" s="308" t="s">
        <v>2898</v>
      </c>
      <c r="J2552" s="308" t="s">
        <v>2898</v>
      </c>
      <c r="K2552" s="308" t="s">
        <v>2898</v>
      </c>
      <c r="L2552" s="308" t="s">
        <v>2898</v>
      </c>
      <c r="M2552" s="308" t="s">
        <v>2898</v>
      </c>
      <c r="N2552" s="308" t="s">
        <v>2898</v>
      </c>
      <c r="O2552" s="308" t="s">
        <v>2898</v>
      </c>
      <c r="P2552" s="308" t="s">
        <v>2898</v>
      </c>
    </row>
  </sheetData>
  <phoneticPr fontId="16" type="noConversion"/>
  <hyperlinks>
    <hyperlink ref="B1632" location="TabDef7" display="TabDef7" xr:uid="{00000000-0004-0000-1E00-000000000000}"/>
    <hyperlink ref="B1759" location="TabDef7" display="TabDef7" xr:uid="{00000000-0004-0000-1E00-000001000000}"/>
    <hyperlink ref="B1788" location="TabDef7" display="TabDef7" xr:uid="{00000000-0004-0000-1E00-000002000000}"/>
    <hyperlink ref="B1691" location="Tdef_GNI" display="Tdef_GNI" xr:uid="{00000000-0004-0000-1E00-000003000000}"/>
    <hyperlink ref="B1723" location="Tdef_GNI" display="Tdef_GNI" xr:uid="{00000000-0004-0000-1E00-000004000000}"/>
    <hyperlink ref="B1755" location="Tdef_GNI" display="Tdef_GNI" xr:uid="{00000000-0004-0000-1E00-000005000000}"/>
    <hyperlink ref="B1829" location="Tdef_01" display="Tdef_01" xr:uid="{00000000-0004-0000-1E00-000006000000}"/>
    <hyperlink ref="B1894" location="Tdef_02" display="Tdef_02" xr:uid="{00000000-0004-0000-1E00-000007000000}"/>
    <hyperlink ref="B1990" location="Tdef_03" display="Tdef_03" xr:uid="{00000000-0004-0000-1E00-000008000000}"/>
    <hyperlink ref="B3" location="Sys" display="Sys" xr:uid="{B8DC8EE4-671F-434F-992B-D771A587C4AC}"/>
    <hyperlink ref="B4" location="PR_Dept_Emp" display="PR_Dept_Emp" xr:uid="{5BD89C16-8DD2-4C49-8B61-7F5A11D5E298}"/>
    <hyperlink ref="B5" location="PR_Dept_WB" display="PR_Dept_WB" xr:uid="{AACB8F84-9B41-4F10-8BEB-EA664271931C}"/>
    <hyperlink ref="B6" location="PR_Cofog_Emp" display="PR_Cofog_Emp" xr:uid="{43B8B928-70CA-4B1C-AA2A-EC66852DAE2F}"/>
    <hyperlink ref="B7" location="PR_Cofog_WB" display="PR_Cofog_WB" xr:uid="{283ADFB4-9E83-4755-A2EB-90B9728EA471}"/>
    <hyperlink ref="B8" location="MB_Dcs" display="MB_Dcs" xr:uid="{2FD83338-F811-4C51-9484-2FF266EA717E}"/>
    <hyperlink ref="B9" location="MB_Fcs" display="MB_Fcs" xr:uid="{85465355-9AC5-4CE3-8F3A-59D439C31A93}"/>
    <hyperlink ref="B10" location="MB_Dep" display="MB_Dep" xr:uid="{0206C752-94DD-48B5-9199-6E7BBD2728D3}"/>
    <hyperlink ref="B11" location="MB_Lend" display="MB_Lend" xr:uid="{6C4B582A-09B8-4874-87CC-E9B6D78A7016}"/>
    <hyperlink ref="B12" location="MB_int" display="MB_int" xr:uid="{4FB1C80A-6E73-45A3-9B3F-1BE1416F0036}"/>
    <hyperlink ref="B13" location="MB_PL" display="MB_PL" xr:uid="{FDD7972D-EC74-48A5-85A6-C83502E1EE05}"/>
    <hyperlink ref="B14" location="CPI_All" display="CPI_All" xr:uid="{B7BA8647-4756-42FC-974B-2F2B33E648CA}"/>
    <hyperlink ref="B15" location="CPI_Dom" display="CPI_Dom" xr:uid="{A7426090-ADC6-4263-BB7E-C640DFC2DEDC}"/>
    <hyperlink ref="B16" location="CPI_Imp" display="CPI_Imp" xr:uid="{77FD7D81-D2E1-4CA5-AC7E-CDBDF62626CD}"/>
    <hyperlink ref="B17" location="Wgt_All" display="Wgt_All" xr:uid="{6E6ECBCD-D753-4A0B-BEF8-595E5CEFD9D3}"/>
    <hyperlink ref="B18" location="Wgt_Dom" display="Wgt_Dom" xr:uid="{817A6C4F-414C-44EF-81D1-220EBC24916A}"/>
    <hyperlink ref="B19" location="Wgt_Imp" display="Wgt_Imp" xr:uid="{6D0A74A2-046B-40B6-ABC4-3267399A73E1}"/>
    <hyperlink ref="B20" location="SS_Int" display="SS_Int" xr:uid="{20FFAD41-0BC9-4F5F-9CB4-5A6D47397C42}"/>
    <hyperlink ref="B21" location="SS_Ind" display="SS_Ind" xr:uid="{2B3C65D9-46AF-4AF7-BDB3-2FE8DF542190}"/>
    <hyperlink ref="B22" location="TrsmRev" display="TrsmRev" xr:uid="{E8588529-3DFC-4C2E-B3C4-742EDF481FC1}"/>
    <hyperlink ref="B23" location="TrsmVA" display="TrsmVA" xr:uid="{8ADD9A27-9A4B-458F-97B7-EA66AD49C992}"/>
    <hyperlink ref="B24" location="TrsmEmp" display="TrsmEmp" xr:uid="{A45B7DE3-67C9-4C93-B37A-8FF1EE2B0868}"/>
    <hyperlink ref="B25" location="Vst_Ntly" display="Vst_Ntly" xr:uid="{FD8E52E3-F750-42E8-A3E0-34BDDFE930E5}"/>
    <hyperlink ref="B26" location="Vst_Nght" display="Vst_Nght" xr:uid="{C2D55B82-8018-443A-A588-B1A7C1EE4F7A}"/>
    <hyperlink ref="B27" location="Tb_VstOthers" display="Tb_VstOthers" xr:uid="{E6A54793-E6FA-4D5A-BC19-99CE940A196D}"/>
    <hyperlink ref="B28" location="Tb_RmAvailandRte" display="Tb_RmAvailandRte" xr:uid="{787BC232-7B59-410E-8FA1-C5D4A1C648D7}"/>
    <hyperlink ref="B29" location="Tb_HtlAveRte_Ntly" display="Tb_HtlAveRte_Ntly" xr:uid="{C2C9775A-65C7-404F-BFC4-5419AB13C286}"/>
    <hyperlink ref="B30" location="GDPPkpInd" display="GDPPkpInd" xr:uid="{3023DB80-7898-4E0C-BA6A-ED3080C8E55E}"/>
    <hyperlink ref="B31" location="kp_Ext" display="kp_Ext" xr:uid="{7ACCA79C-1FC8-4291-A461-CD4935856546}"/>
    <hyperlink ref="B32" location="kp_Ext1" display="kp_Ext1" xr:uid="{868EFE9E-145D-485D-B27E-5119EF1DD218}"/>
    <hyperlink ref="B33" location="GDPP_cv_Total" display="GDPP_cv_Total" xr:uid="{33F8CE09-EE39-4368-8466-8D40FC603EB8}"/>
    <hyperlink ref="B34" location="GDPPcpInd" display="GDPPcpInd" xr:uid="{94912CD9-2595-4B55-9694-E2DB7127E9DE}"/>
    <hyperlink ref="B35" location="GDPPkpInst" display="GDPPkpInst" xr:uid="{2C46D9B4-E3F2-4E52-96D3-7CF04C10E9D3}"/>
    <hyperlink ref="B36" location="GDPPcpInst" display="GDPPcpInst" xr:uid="{CEF7DF99-A7CD-46F0-B3E2-519A9EEB9741}"/>
    <hyperlink ref="B37" location="GDPIcpSum" display="GDPIcpSum" xr:uid="{21A2CF81-F0B2-4FBE-BEA0-AF63FE05F3B9}"/>
    <hyperlink ref="B38" location="GDPIcpDet" display="GDPIcpDet" xr:uid="{78E8AF5D-D4E5-477F-B24F-910934963E2A}"/>
    <hyperlink ref="B39" location="GNI" display="GNI" xr:uid="{C4D3D0E8-F95C-4174-807C-EC5ABA2FFF40}"/>
    <hyperlink ref="B40" location="GDPE_kp" display="GDPE_kp" xr:uid="{5C917E14-80E0-4C4D-BFB0-B8E14A579F9E}"/>
    <hyperlink ref="B41" location="GDPE_cp" display="GDPE_cp" xr:uid="{D9494939-1D4B-4299-8CDA-0CB1F929B02F}"/>
    <hyperlink ref="B42" location="GDPE_kv" display="GDPE_kv" xr:uid="{CAFC5696-B1C5-4443-8350-B6A07C641532}"/>
    <hyperlink ref="B43" location="HFCE" display="HFCE" xr:uid="{53241741-E10D-44F4-AB10-C7627F13F95B}"/>
    <hyperlink ref="B44" location="GFCE" display="GFCE" xr:uid="{2B9BFB47-211E-424A-97AB-962198E05197}"/>
    <hyperlink ref="B45" location="Imp_HS" display="Imp_HS" xr:uid="{C77C642C-9C8B-40CE-A6CE-28A0A534FAEC}"/>
    <hyperlink ref="B46" location="Imp_BEC" display="Imp_BEC" xr:uid="{9695B9E3-6596-40EB-AF7F-E63423F46FDE}"/>
    <hyperlink ref="B47" location="Imp_Origin" display="Imp_Origin" xr:uid="{1B27D5BC-8E12-42F7-811F-BB3B77B81C99}"/>
    <hyperlink ref="B48" location="Tb_BopSum" display="Tb_BopSum" xr:uid="{85F8D6C8-8FAB-49F1-A80F-6B00CC1BBBE9}"/>
    <hyperlink ref="B49" location="Tb_BopDet" display="Tb_BopDet" xr:uid="{297A8601-E149-441E-B2EE-5ED875B9C4D1}"/>
    <hyperlink ref="B50" location="Tb_IIP" display="Tb_IIP" xr:uid="{AE173AEF-FAD3-4DE8-8BA3-9046B24CD996}"/>
    <hyperlink ref="B51" location="Fisc" display="Fisc" xr:uid="{3A0AB074-1410-4BEC-AB86-FF5A644EF4EF}"/>
    <hyperlink ref="B52" location="Tb_ExtDebtTot" display="Tb_ExtDebtTot" xr:uid="{AD3BB86D-6EDF-4A61-BD84-51E945795C7F}"/>
    <hyperlink ref="B53" location="TbExtDebtNGSOE" display="TbExtDebtNGSOE" xr:uid="{BD882580-E169-4C95-A1BB-E2A28F86F024}"/>
    <hyperlink ref="B54" location="TbExtDebtNG_onlent" display="TbExtDebtNG_onlent" xr:uid="{49B41A4C-1439-43B8-88E7-25181B3F0A3F}"/>
    <hyperlink ref="B55" location="Tb_SOEonlent" display="Tb_SOEonlent" xr:uid="{71C5C658-096D-4BCF-91C0-358FC5D606BD}"/>
    <hyperlink ref="B56" location="TbEDebtVarrate" display="TbEDebtVarrate" xr:uid="{D1545AD8-7B6C-4011-A1CA-DB7CD34D0FAD}"/>
    <hyperlink ref="B57" location="Tb_Debt_Lend" display="Tb_Debt_Lend" xr:uid="{EE3868F8-94A8-4246-8CCD-0F79AD085E82}"/>
    <hyperlink ref="B58" location="Tb_Debt_Bor" display="Tb_Debt_Bor" xr:uid="{B70367E0-F4BA-4A23-B269-EA6FF66DA572}"/>
    <hyperlink ref="B59" location="Tb_Debt_effBor" display="Tb_Debt_effBor" xr:uid="{6CDE0D30-E9B8-4939-867D-17E84A2EDE11}"/>
    <hyperlink ref="C3" location="TDef_Sys" display="TDef_Sys" xr:uid="{9CF24DF9-C6D8-43C3-AE51-AEFBB9447633}"/>
    <hyperlink ref="C4" location="TDef_PR_Dept" display="TDef_PR_Dept" xr:uid="{281ADAA9-E836-44F1-BCDE-A2AB7105B0A9}"/>
    <hyperlink ref="C5" location="TDef_PR_Dept" display="TDef_PR_Dept" xr:uid="{6EB75883-2AEF-4A1E-B2AD-B9C37C41ABA6}"/>
    <hyperlink ref="C6" location="TDef_PR_Cofog" display="TDef_PR_Cofog" xr:uid="{05E0AC33-045C-4931-8118-50B30D5EC3B0}"/>
    <hyperlink ref="C7" location="TDef_PR_Cofog" display="TDef_PR_Cofog" xr:uid="{BF19FE76-7DD8-43DD-B359-1BEB233145D9}"/>
    <hyperlink ref="C8" location="Tdef_MB_Dcs" display="Tdef_MB_Dcs" xr:uid="{1407EB8F-1523-4246-A716-0B1DA8228B81}"/>
    <hyperlink ref="C9" location="Tdef_MB_Dcs" display="Tdef_MB_Dcs" xr:uid="{8014FA70-A7A6-4BD0-8BEF-7053B9036689}"/>
    <hyperlink ref="C10" location="Tdef_MB_Dep" display="Tdef_MB_Dep" xr:uid="{7AE1DF6E-9AE2-4AB6-89A0-0F2EF7FD55CA}"/>
    <hyperlink ref="C11" location="Tdef_MB_Lend" display="Tdef_MB_Lend" xr:uid="{62F37710-1EFB-4029-AE55-7FC0104E51B1}"/>
    <hyperlink ref="C12" location="Tdef_MB_int" display="Tdef_MB_int" xr:uid="{2EBC1778-1185-4CC8-A52C-C60022DA8285}"/>
    <hyperlink ref="C13" location="Tdef_MB_PL" display="Tdef_MB_PL" xr:uid="{21EBC65C-CE12-421E-8636-C7542ED5F766}"/>
    <hyperlink ref="C14" location="Tdef_CPI" display="Tdef_CPI" xr:uid="{A70E2C72-3F4D-4BC8-B136-712ED45CF04B}"/>
    <hyperlink ref="C15" location="Tdef_CPIDom" display="Tdef_CPIDom" xr:uid="{C4DBB2F7-3C61-4A51-B69D-08F93D63DA28}"/>
    <hyperlink ref="C16" location="Tdef_CPIImp" display="Tdef_CPIImp" xr:uid="{8753EAB5-250A-4DD3-8B8C-79DA9C6A408F}"/>
    <hyperlink ref="C17" location="Tdef_Wgt_All" display="Tdef_Wgt_All" xr:uid="{A74BFBC2-B8B5-431F-912D-0F2C3424C586}"/>
    <hyperlink ref="C18" location="Tdef_Wgt_Dom" display="Tdef_Wgt_Dom" xr:uid="{12851C70-A274-4CEA-8441-0F51A9F38305}"/>
    <hyperlink ref="C19" location="Tdef_Wgt_Imp" display="Tdef_Wgt_Imp" xr:uid="{3B4B45A0-7503-4696-8B3B-5245FEBF52EB}"/>
    <hyperlink ref="C20" location="Tdef_SS_inst" display="Tdef_SS_inst" xr:uid="{2F999D76-35F8-4852-BD44-1E7CF97EE9DB}"/>
    <hyperlink ref="C21" location="Tdef_SS_ind" display="Tdef_SS_ind" xr:uid="{7B70C8D2-C199-4FA5-97E2-E1EACA164AB3}"/>
    <hyperlink ref="C22" location="Tdef_Trsm1" display="Tdef_Trsm1" xr:uid="{F5A85ADC-D631-4021-889A-24208B8EC327}"/>
    <hyperlink ref="C23" location="Tdef_Trsm2" display="Tdef_Trsm2" xr:uid="{0514CFF0-10C4-4894-AA3D-E758D7E70F19}"/>
    <hyperlink ref="C24" location="Tdef_Trsm3" display="Tdef_Trsm3" xr:uid="{F507166A-6B44-47B4-948D-F5C9744D4043}"/>
    <hyperlink ref="C25" location="Tdef_VstNtly" display="Tdef_VstNtly" xr:uid="{6A9AD040-96D8-483A-B17B-AB86D424A5F1}"/>
    <hyperlink ref="C26" location="Tdef_VstNght" display="Tdef_VstNght" xr:uid="{BE97C8AE-C384-4C6D-B17D-C7112A2E0389}"/>
    <hyperlink ref="C27" location="Tdef_VstOthers" display="Tdef_VstOthers" xr:uid="{0658BC0E-9323-4D07-8042-9E3D17CC2BF2}"/>
    <hyperlink ref="C28" location="Tdef_RmAvailandRte" display="Tdef_RmAvailandRte" xr:uid="{DDC5E59D-0B27-49D7-B768-3662163DA355}"/>
    <hyperlink ref="C29" location="Tdef_HtlAveRmRte_Ntly" display="Tdef_HtlAveRmRte_Ntly" xr:uid="{24D990F0-E804-4701-A874-53F239B968E6}"/>
    <hyperlink ref="C30" location="Tdef_GDPPkpInd" display="Tdef_GDPPkpInd" xr:uid="{94AD5ED7-C29C-4159-BE30-7F716A47E149}"/>
    <hyperlink ref="C31" location="Tdef_kp_Ext" display="Tdef_kp_Ext" xr:uid="{327446C0-C93B-47CB-9F42-96E150E8F1EC}"/>
    <hyperlink ref="C32" location="Tdef_kp_Ext" display="Tdef_kp_Ext" xr:uid="{0E871335-9463-448D-96BB-39503905E8FA}"/>
    <hyperlink ref="C33" location="Tdef_GDPPcv_Total" display="Tdef_GDPPcv_Total" xr:uid="{E79534E0-3A94-4051-B035-79C8F9EC9D85}"/>
    <hyperlink ref="C34" location="Tdef_GDPPcpInd" display="Tdef_GDPPcpInd" xr:uid="{FB2EA615-65EE-44EE-893C-F0B92804BEBF}"/>
    <hyperlink ref="C35" location="Tdef_GDPPkpInst" display="Tdef_GDPPkpInst" xr:uid="{C96BAEB0-8285-41CB-A590-A442F5B6453D}"/>
    <hyperlink ref="C36" location="Tdef_GDPPcpInst" display="Tdef_GDPPcpInst" xr:uid="{5BB59559-F047-4598-874B-D04919AA63FE}"/>
    <hyperlink ref="C37" location="Tdef_GDPIcpSum" display="Tdef_GDPIcpSum" xr:uid="{5AD1D517-148D-4D90-A71A-AAC35BBF15AE}"/>
    <hyperlink ref="C38" location="Tdef_GDPIcpDet" display="Tdef_GDPIcpDet" xr:uid="{71FD8EF4-E256-473C-9938-76C7723CA8CA}"/>
    <hyperlink ref="C39" location="Tdef_GNI" display="Tdef_GNI" xr:uid="{D7CFE5B6-7C98-411B-A915-EFD16114BD9C}"/>
    <hyperlink ref="C40" location="Tdef_GDPE_kp" display="Tdef_GDPE_kp" xr:uid="{1FD151B5-9B39-4F41-872D-33126C8F0B35}"/>
    <hyperlink ref="C41" location="Tdef_GDPE_cp" display="Tdef_GDPE_cp" xr:uid="{7A6A8885-D5DF-4230-819F-F1577C9D9189}"/>
    <hyperlink ref="C42" location="Tdef_GDPE_kv" display="Tdef_GDPE_kv" xr:uid="{9B595DA0-A106-4799-B3E6-1DBAD5DD121B}"/>
    <hyperlink ref="C43" location="Tdef_HFCE" display="Tdef_HFCE" xr:uid="{42502CA5-8526-4EA5-98FE-81C64AFF4469}"/>
    <hyperlink ref="C44" location="Tdef_GFCE" display="Tdef_GFCE" xr:uid="{E0DBDD48-B27A-431A-9BD5-22FF58DC50C6}"/>
    <hyperlink ref="C45" location="Tdef_ImpHS" display="Tdef_ImpHS" xr:uid="{A89A2BCE-D17F-43E2-BDE1-A5B3A11FFC8C}"/>
    <hyperlink ref="C46" location="Tdef_ImpBEC" display="Tdef_ImpBEC" xr:uid="{788C1E1E-1C32-4D2A-ABF1-951CE207075E}"/>
    <hyperlink ref="C47" location="Tdef_ImpOrigin" display="Tdef_ImpOrigin" xr:uid="{A1DF1368-7F8C-4A98-9DC7-903DF0892C3E}"/>
    <hyperlink ref="C48" location="Tdef_BopSum" display="Tdef_BopSum" xr:uid="{48991780-2DBB-445B-A1A7-0BECD51817F8}"/>
    <hyperlink ref="C49" location="Tdef_BopDet" display="Tdef_BopDet" xr:uid="{480B9898-A9EF-455F-8CC4-52946073CF8A}"/>
    <hyperlink ref="C50" location="Tdef_IIP" display="Tdef_IIP" xr:uid="{2C9B65DD-AB26-45E1-B4EE-BB81015BEAC9}"/>
    <hyperlink ref="C51" location="TDef_Fisc" display="TDef_Fisc" xr:uid="{0A6A8DEE-CA1A-4503-9188-EF1E8521AF7F}"/>
    <hyperlink ref="C52" location="Tdef_ExtDebtTot" display="Tdef_ExtDebtTot" xr:uid="{040C6ADD-9933-4239-9437-FB5A4F850276}"/>
    <hyperlink ref="C53" location="Tdef_ExtDEbtNGSOE" display="Tdef_ExtDEbtNGSOE" xr:uid="{CED82512-EB71-4751-8C29-0AC515DF678C}"/>
    <hyperlink ref="C54" location="Tdef_NG_onlent" display="Tdef_NG_onlent" xr:uid="{EC342CA1-F5D6-43F6-A30D-D505DAB2FB0A}"/>
    <hyperlink ref="C55" location="Tdef_SOEonlent" display="Tdef_SOEonlent" xr:uid="{CE585003-4B24-4690-B6C0-63C329049C15}"/>
    <hyperlink ref="C56" location="Tdef_EDebtVarrate" display="Tdef_EDebtVarrate" xr:uid="{A041DDCA-C621-415E-A7CE-C1E2826C5753}"/>
    <hyperlink ref="C57" location="Tdef_ExtDebt3" display="Tdef_ExtDebt3" xr:uid="{1434F9A0-EEAA-4813-9087-97F01D0AB4EC}"/>
    <hyperlink ref="C58" location="Tdef_ExtDebt4" display="Tdef_ExtDebt4" xr:uid="{A13A900F-967B-44CB-A3A2-F649D8CD0309}"/>
    <hyperlink ref="C59" location="Tdef_ExtDebt5" display="Tdef_ExtDebt5" xr:uid="{C14C31D9-3AEA-4F60-90BF-7565F79DEEC5}"/>
    <hyperlink ref="D3" location="DBDef_Sys" display="DBDef_Sys" xr:uid="{9D587926-3224-4B33-89F8-ACCD958EABC5}"/>
    <hyperlink ref="D4" location="DBDef_PR_Dept_E" display="DBDef_PR_Dept_E" xr:uid="{267FCAB2-0637-425C-959F-8EA9093E74D3}"/>
    <hyperlink ref="D5" location="DBDef_PR_Dept_W" display="DBDef_PR_Dept_W" xr:uid="{D386A3BF-EE13-4ED1-8414-FCA9A65CBC1A}"/>
    <hyperlink ref="D6" location="DBDef_PR_Cofog_E" display="DBDef_PR_Cofog_E" xr:uid="{1E192127-5BED-431A-B342-842EF590C52E}"/>
    <hyperlink ref="D7" location="DBDef_PR_Cofog_W" display="DBDef_PR_Cofog_W" xr:uid="{8F9491BC-619C-4AF3-ADF3-3F322A53B7D2}"/>
    <hyperlink ref="D8" location="DBDef_MB_Dcs" display="DBDef_MB_Dcs" xr:uid="{AE5BCDE5-3EEC-4B8F-903D-54BC65B49B6A}"/>
    <hyperlink ref="D9" location="DBDef_MB_Dcs" display="DBDef_MB_Dcs" xr:uid="{C88C5634-7FCB-4846-97F1-924619BF1F27}"/>
    <hyperlink ref="D10" location="DBDef_MB_Dep" display="DBDef_MB_Dep" xr:uid="{12C61407-5A36-426C-897C-AE36BA560B85}"/>
    <hyperlink ref="D11" location="DBDef_MB_Lend" display="DBDef_MB_Lend" xr:uid="{E9B84931-04C1-4671-AD42-7DAB6FB147DA}"/>
    <hyperlink ref="D12" location="DBDef_MB_int" display="DBDef_MB_int" xr:uid="{C0640F28-2A4F-40B6-B059-4E60509A94D7}"/>
    <hyperlink ref="D13" location="DBDef_MB_PL" display="DBDef_MB_PL" xr:uid="{B118A34C-A455-4BA6-9189-4AD3BD842A07}"/>
    <hyperlink ref="D14" location="DBDef_CPI" display="DBDef_CPI" xr:uid="{F0F4FEC4-7D49-4F1F-A40F-3FBB243C9381}"/>
    <hyperlink ref="D15" location="DBDef_CPI" display="DBDef_CPI" xr:uid="{11B85C80-073D-4428-8EDC-4E402AE37E58}"/>
    <hyperlink ref="D16" location="DBDef_CPI" display="DBDef_CPI" xr:uid="{FA933033-0102-434F-A9AD-65B9F74CC487}"/>
    <hyperlink ref="D17" location="DBDef_Wgt" display="DBDef_Wgt" xr:uid="{DE6E9DC5-6FE0-4BB7-8FDB-BD9499FB040E}"/>
    <hyperlink ref="D18" location="DBDef_Wgt" display="DBDef_Wgt" xr:uid="{37F73EDF-7ABF-4610-9291-A3DEF6DD169F}"/>
    <hyperlink ref="D19" location="DBDef_Wgt" display="DBDef_Wgt" xr:uid="{13E7F4B7-F62F-4EDC-A2B8-A632246DF584}"/>
    <hyperlink ref="D20" location="DBDefStatTab" display="DBDefStatTab" xr:uid="{BB10A636-A7A6-4F3A-B9D6-7AE480BE9AF1}"/>
    <hyperlink ref="D21" location="DBDefStatTab" display="DBDefStatTab" xr:uid="{074BC805-93AB-4517-805D-2834F38E19A6}"/>
    <hyperlink ref="D22" location="DBDefStatTab" display="DBDefStatTab" xr:uid="{D385C1F8-1105-4E35-A05A-A709C82AAAD8}"/>
    <hyperlink ref="D23" location="DBDefStatTab" display="DBDefStatTab" xr:uid="{86A696F9-7FF2-4CD8-955D-2A5CEEBE8616}"/>
    <hyperlink ref="D24" location="DBDefStatTab" display="DBDefStatTab" xr:uid="{3A3EA03D-19C7-4CBF-8DFF-C33294A26D0A}"/>
    <hyperlink ref="D25" location="DBDefStatTab" display="DBDefStatTab" xr:uid="{50CC0575-0833-44FB-9A90-C8EAAF541408}"/>
    <hyperlink ref="D26" location="DBDefStatTab" display="DBDefStatTab" xr:uid="{5447D0F7-C9AA-4AD7-8798-3684DFEEBFB3}"/>
    <hyperlink ref="D27" location="DBDefStatTab" display="DBDefStatTab" xr:uid="{FCDAA25F-7B2F-4AB2-A309-5F656A09A22A}"/>
    <hyperlink ref="D28" location="DBDefStatTab" display="DBDefStatTab" xr:uid="{95831F3B-801C-45BC-8D0A-D742B92E1510}"/>
    <hyperlink ref="D29" location="DBDefStatTab" display="DBDefStatTab" xr:uid="{03F14583-9C9A-4B62-BE3A-5B77778AD8BB}"/>
    <hyperlink ref="D30" location="DBDef21" display="DBDef21" xr:uid="{09931AA2-0680-4B6E-8D46-07ACB8222758}"/>
    <hyperlink ref="D31" location="DBDef31" display="DBDef31" xr:uid="{E874ADA9-A7FF-4BDD-AC1D-00A10EC527E6}"/>
    <hyperlink ref="D32" location="DBDef31" display="DBDef31" xr:uid="{15BC924A-DE97-42D3-A3CD-82E62D835E35}"/>
    <hyperlink ref="D33" location="DBDefStatTab2" display="DBDefStatTab2" xr:uid="{3EB896F2-9816-4BAD-9416-88E35E02EE18}"/>
    <hyperlink ref="D34" location="DBDefStatTab2" display="DBDefStatTab2" xr:uid="{2BB7BD2A-9A09-4EEE-A56F-124656FB91BB}"/>
    <hyperlink ref="D35" location="DBDef22" display="DBDef22" xr:uid="{1E454115-219B-4DB7-8369-A21D197903F2}"/>
    <hyperlink ref="D36" location="DBDefStatTab2" display="DBDefStatTab2" xr:uid="{8353507D-2832-43FC-B86B-3BB8B4BE5728}"/>
    <hyperlink ref="D37" location="DBDefStatTab2" display="DBDefStatTab2" xr:uid="{508E6DAF-3D46-4099-9F80-BD3A8D4EEBDE}"/>
    <hyperlink ref="D38" location="DBDefStatTab2" display="DBDefStatTab2" xr:uid="{B185E4AE-1120-4ACC-ACE0-4223E007106C}"/>
    <hyperlink ref="D39" location="DBDefStatTab" display="DBDefStatTab" xr:uid="{94CFF76E-91B8-40F7-BD7E-0D82C82C18BD}"/>
    <hyperlink ref="D40" location="DBDefStatTab" display="DBDefStatTab" xr:uid="{CC64E444-E637-4801-9C8A-9010F8C6B592}"/>
    <hyperlink ref="D41" location="DBDefStatTab" display="DBDefStatTab" xr:uid="{D0E3B00A-5F85-4B6F-A7A2-F693DBBF7A49}"/>
    <hyperlink ref="D42" location="DBDefStatTab" display="DBDefStatTab" xr:uid="{E37555D7-0E57-4791-ACF2-208842F96E32}"/>
    <hyperlink ref="D43" location="DBDefStatTab" display="DBDefStatTab" xr:uid="{D248B577-9E34-48FD-9EED-BAA58237C654}"/>
    <hyperlink ref="D44" location="DBDefStatTab" display="DBDefStatTab" xr:uid="{01765C60-F7AA-4213-9FB5-FF3D10D6F586}"/>
    <hyperlink ref="D45" location="DBDef_ImpHS" display="DBDef_ImpHS" xr:uid="{2E6AB205-2DF3-4950-9BD5-FC6E2248B0D1}"/>
    <hyperlink ref="D46" location="DBDef_ImpBEC" display="DBDef_ImpBEC" xr:uid="{286511E3-9C7A-47C5-A804-9D8FD98AB777}"/>
    <hyperlink ref="D47" location="DBDefStatTab" display="DBDefStatTab" xr:uid="{87588A39-D0A1-4071-8C65-985967C68807}"/>
    <hyperlink ref="D48" location="DBDefStatTab" display="DBDefStatTab" xr:uid="{1023FB02-6261-4827-85B8-D610E69EA752}"/>
    <hyperlink ref="D49" location="DBDefStatTab" display="DBDefStatTab" xr:uid="{D3617E97-A0AF-49B3-A166-997566675FFA}"/>
    <hyperlink ref="D50" location="DBDefStatTab" display="DBDefStatTab" xr:uid="{EEF45932-D0B1-45BA-9EF6-6F4E36603388}"/>
    <hyperlink ref="D51" location="DBDef_Fisc" display="DBDef_Fisc" xr:uid="{3AA2B001-9766-4A90-92C1-DFAD96C02AB2}"/>
    <hyperlink ref="D52" location="DBDef_Debt2" display="DBDef_Debt2" xr:uid="{9757231E-23C2-4E9E-B988-A8C2D4F7D08A}"/>
    <hyperlink ref="D53" location="DBDef_Debt2" display="DBDef_Debt2" xr:uid="{090E2EF7-35D0-4090-85F5-4BA8AEBDF6CE}"/>
    <hyperlink ref="D54" location="DBDef_Debt2" display="DBDef_Debt2" xr:uid="{02C769F7-8124-41E2-B451-12B572A618E3}"/>
    <hyperlink ref="D55" location="DBDef_Debt2" display="DBDef_Debt2" xr:uid="{47839985-0450-45B2-90AF-56F984EDC4F0}"/>
    <hyperlink ref="D56" location="DBDef_Debt2" display="DBDef_Debt2" xr:uid="{AF41C615-3BD4-47E8-8D80-A0FCB0F36B00}"/>
    <hyperlink ref="D57" location="DBDef_Debt6" display="DBDef_Debt6" xr:uid="{29A6E78B-D4BC-4F04-9C58-9BD7DF4D8A1B}"/>
    <hyperlink ref="D58" location="DBDef_Debt7" display="DBDef_Debt7" xr:uid="{20B983C6-F83C-45E9-9B18-2F7C25AC7D49}"/>
    <hyperlink ref="D59" location="DBDef_Debt7" display="DBDef_Debt7" xr:uid="{D475B123-5AA8-48DD-A259-6D8BCAEE3BBB}"/>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dimension ref="A1:X164"/>
  <sheetViews>
    <sheetView showGridLines="0" view="pageBreakPreview" zoomScale="90" zoomScaleNormal="90" zoomScaleSheetLayoutView="90" workbookViewId="0">
      <pane xSplit="2" ySplit="2" topLeftCell="C3" activePane="bottomRight" state="frozen"/>
      <selection pane="topRight" activeCell="M36" sqref="M36:T37"/>
      <selection pane="bottomLeft" activeCell="M36" sqref="M36:T37"/>
      <selection pane="bottomRight" activeCell="M36" sqref="M36:T37"/>
    </sheetView>
  </sheetViews>
  <sheetFormatPr defaultColWidth="9.21875" defaultRowHeight="13.2" outlineLevelRow="1" outlineLevelCol="1" x14ac:dyDescent="0.25"/>
  <cols>
    <col min="1" max="1" width="2.44140625" style="320" customWidth="1"/>
    <col min="2" max="2" width="48.21875" style="320" bestFit="1" customWidth="1"/>
    <col min="3" max="12" width="9.21875" style="320" hidden="1" customWidth="1" outlineLevel="1"/>
    <col min="13" max="13" width="9.21875" style="320" collapsed="1"/>
    <col min="14" max="16384" width="9.21875" style="320"/>
  </cols>
  <sheetData>
    <row r="1" spans="1:23" s="315" customFormat="1" ht="25.35" customHeight="1" x14ac:dyDescent="0.25">
      <c r="A1" s="39" t="str">
        <f>Index!A3</f>
        <v>Table S1    Palau summary economic indicators, FY2000-FY2023</v>
      </c>
      <c r="B1" s="314"/>
      <c r="C1" s="314"/>
      <c r="D1" s="314"/>
      <c r="E1" s="314"/>
      <c r="F1" s="314"/>
      <c r="G1" s="314"/>
      <c r="H1" s="314"/>
      <c r="I1" s="314"/>
      <c r="J1" s="314"/>
      <c r="K1" s="314"/>
      <c r="L1" s="314"/>
      <c r="M1" s="314"/>
      <c r="N1" s="314"/>
      <c r="O1" s="314"/>
      <c r="P1" s="314"/>
      <c r="Q1" s="314"/>
      <c r="R1" s="314"/>
      <c r="S1" s="314"/>
      <c r="T1" s="314"/>
    </row>
    <row r="2" spans="1:23" s="315" customFormat="1" ht="25.35" customHeight="1" x14ac:dyDescent="0.25">
      <c r="A2" s="316"/>
      <c r="B2" s="317"/>
      <c r="C2" s="318" t="str">
        <f>NAgni!C2</f>
        <v>FY00</v>
      </c>
      <c r="D2" s="318" t="str">
        <f>NAgni!D2</f>
        <v>FY01</v>
      </c>
      <c r="E2" s="318" t="str">
        <f>NAgni!E2</f>
        <v>FY02</v>
      </c>
      <c r="F2" s="318" t="str">
        <f>NAgni!F2</f>
        <v>FY03</v>
      </c>
      <c r="G2" s="318" t="str">
        <f>NAgni!G2</f>
        <v>FY04</v>
      </c>
      <c r="H2" s="318" t="str">
        <f>NAgni!H2</f>
        <v>FY05</v>
      </c>
      <c r="I2" s="318" t="str">
        <f>NAgni!I2</f>
        <v>FY06</v>
      </c>
      <c r="J2" s="318" t="str">
        <f>NAgni!J2</f>
        <v>FY07</v>
      </c>
      <c r="K2" s="318" t="str">
        <f>NAgni!K2</f>
        <v>FY08</v>
      </c>
      <c r="L2" s="318" t="str">
        <f>NAgni!L2</f>
        <v>FY09</v>
      </c>
      <c r="M2" s="318" t="str">
        <f>NAgni!M2</f>
        <v>FY10</v>
      </c>
      <c r="N2" s="318" t="str">
        <f>NAgni!N2</f>
        <v>FY11</v>
      </c>
      <c r="O2" s="318" t="str">
        <f>NAgni!O2</f>
        <v>FY12</v>
      </c>
      <c r="P2" s="318" t="str">
        <f>NAgni!P2</f>
        <v>FY13</v>
      </c>
      <c r="Q2" s="318" t="str">
        <f>NAgni!Q2</f>
        <v>FY14</v>
      </c>
      <c r="R2" s="318" t="str">
        <f>NAgni!R2</f>
        <v>FY15</v>
      </c>
      <c r="S2" s="318" t="str">
        <f>NAgni!S2</f>
        <v>FY16</v>
      </c>
      <c r="T2" s="318" t="str">
        <f>NAgni!T2</f>
        <v>FY17</v>
      </c>
    </row>
    <row r="3" spans="1:23" ht="21" customHeight="1" x14ac:dyDescent="0.3">
      <c r="A3" s="359" t="s">
        <v>182</v>
      </c>
      <c r="B3" s="360"/>
      <c r="C3" s="361"/>
      <c r="D3" s="361"/>
      <c r="E3" s="361"/>
      <c r="F3" s="361"/>
      <c r="G3" s="361"/>
      <c r="H3" s="361"/>
      <c r="I3" s="361"/>
      <c r="J3" s="361"/>
      <c r="K3" s="361"/>
      <c r="L3" s="361"/>
      <c r="M3" s="361"/>
      <c r="N3" s="361"/>
      <c r="O3" s="361"/>
      <c r="P3" s="361"/>
      <c r="Q3" s="361"/>
      <c r="R3" s="361"/>
      <c r="S3" s="361"/>
      <c r="T3" s="361"/>
      <c r="U3" s="377"/>
      <c r="V3" s="377"/>
      <c r="W3" s="377"/>
    </row>
    <row r="4" spans="1:23" ht="17.25" customHeight="1" x14ac:dyDescent="0.25">
      <c r="A4" s="321"/>
      <c r="B4" s="322" t="s">
        <v>51</v>
      </c>
      <c r="C4" s="421">
        <f>NAgni!C6</f>
        <v>149.55198669433594</v>
      </c>
      <c r="D4" s="421">
        <f>NAgni!D6</f>
        <v>159.44635009765625</v>
      </c>
      <c r="E4" s="421">
        <f>NAgni!E6</f>
        <v>162.65887451171875</v>
      </c>
      <c r="F4" s="421">
        <f>NAgni!F6</f>
        <v>154.56695556640625</v>
      </c>
      <c r="G4" s="421">
        <f>NAgni!G6</f>
        <v>166.36372375488281</v>
      </c>
      <c r="H4" s="421">
        <f>NAgni!H6</f>
        <v>190.96171569824219</v>
      </c>
      <c r="I4" s="421">
        <f>NAgni!I6</f>
        <v>193.61659240722656</v>
      </c>
      <c r="J4" s="421">
        <f>NAgni!J6</f>
        <v>200.78993225097656</v>
      </c>
      <c r="K4" s="421">
        <f>NAgni!K6</f>
        <v>201.068115234375</v>
      </c>
      <c r="L4" s="421">
        <f>NAgni!L6</f>
        <v>189.85530090332031</v>
      </c>
      <c r="M4" s="421">
        <f>NAgni!M6</f>
        <v>188.04246520996094</v>
      </c>
      <c r="N4" s="421">
        <f>NAgni!N6</f>
        <v>198.74249267578125</v>
      </c>
      <c r="O4" s="421">
        <f>NAgni!O6</f>
        <v>215.6170654296875</v>
      </c>
      <c r="P4" s="421">
        <f>NAgni!P6</f>
        <v>224.11116027832031</v>
      </c>
      <c r="Q4" s="421">
        <f>NAgni!Q6</f>
        <v>245.59764099121094</v>
      </c>
      <c r="R4" s="421">
        <f>NAgni!R6</f>
        <v>287.05752563476563</v>
      </c>
      <c r="S4" s="421">
        <f>NAgni!S6</f>
        <v>305.224853515625</v>
      </c>
      <c r="T4" s="421">
        <f>NAgni!T6</f>
        <v>292.14730834960938</v>
      </c>
      <c r="U4" s="377"/>
      <c r="V4" s="377"/>
      <c r="W4" s="377"/>
    </row>
    <row r="5" spans="1:23" s="315" customFormat="1" ht="12.75" customHeight="1" x14ac:dyDescent="0.25">
      <c r="A5" s="324"/>
      <c r="B5" s="315" t="s">
        <v>52</v>
      </c>
      <c r="C5" s="325">
        <f>NAgni!C39</f>
        <v>19129</v>
      </c>
      <c r="D5" s="325">
        <f>NAgni!D39</f>
        <v>19282.12890625</v>
      </c>
      <c r="E5" s="325">
        <f>NAgni!E39</f>
        <v>19436.482421875</v>
      </c>
      <c r="F5" s="325">
        <f>NAgni!F39</f>
        <v>19592.07421875</v>
      </c>
      <c r="G5" s="325">
        <f>NAgni!G39</f>
        <v>19748.908203125</v>
      </c>
      <c r="H5" s="325">
        <f>NAgni!H39</f>
        <v>19907</v>
      </c>
      <c r="I5" s="325">
        <f>NAgni!I39</f>
        <v>19535.076171875</v>
      </c>
      <c r="J5" s="325">
        <f>NAgni!J39</f>
        <v>19170.1015625</v>
      </c>
      <c r="K5" s="325">
        <f>NAgni!K39</f>
        <v>18811.947265625</v>
      </c>
      <c r="L5" s="325">
        <f>NAgni!L39</f>
        <v>18460.482421875</v>
      </c>
      <c r="M5" s="325">
        <f>NAgni!M39</f>
        <v>18115.583984375</v>
      </c>
      <c r="N5" s="325">
        <f>NAgni!N39</f>
        <v>17777.130859375</v>
      </c>
      <c r="O5" s="325">
        <f>NAgni!O39</f>
        <v>17445</v>
      </c>
      <c r="P5" s="325">
        <f>NAgni!P39</f>
        <v>17516.705078125</v>
      </c>
      <c r="Q5" s="325">
        <f>NAgni!Q39</f>
        <v>17588.705078125</v>
      </c>
      <c r="R5" s="325">
        <f>NAgni!R39</f>
        <v>17661</v>
      </c>
      <c r="S5" s="325">
        <f>NAgni!S39</f>
        <v>17653.158203125</v>
      </c>
      <c r="T5" s="325">
        <f>NAgni!T39</f>
        <v>17645.3203125</v>
      </c>
      <c r="U5" s="377"/>
      <c r="V5" s="377"/>
      <c r="W5" s="377"/>
    </row>
    <row r="6" spans="1:23" s="315" customFormat="1" ht="12.75" customHeight="1" x14ac:dyDescent="0.25">
      <c r="A6" s="324"/>
      <c r="B6" s="315" t="s">
        <v>53</v>
      </c>
      <c r="C6" s="325">
        <f>NAgni!C40</f>
        <v>7818.07666015625</v>
      </c>
      <c r="D6" s="325">
        <f>NAgni!D40</f>
        <v>8269.1259765625</v>
      </c>
      <c r="E6" s="325">
        <f>NAgni!E40</f>
        <v>8368.740234375</v>
      </c>
      <c r="F6" s="325">
        <f>NAgni!F40</f>
        <v>7889.25927734375</v>
      </c>
      <c r="G6" s="325">
        <f>NAgni!G40</f>
        <v>8423.9453125</v>
      </c>
      <c r="H6" s="325">
        <f>NAgni!H40</f>
        <v>9592.69140625</v>
      </c>
      <c r="I6" s="325">
        <f>NAgni!I40</f>
        <v>9911.2275390625</v>
      </c>
      <c r="J6" s="325">
        <f>NAgni!J40</f>
        <v>10474.119140625</v>
      </c>
      <c r="K6" s="325">
        <f>NAgni!K40</f>
        <v>10688.3193359375</v>
      </c>
      <c r="L6" s="325">
        <f>NAgni!L40</f>
        <v>10284.4169921875</v>
      </c>
      <c r="M6" s="325">
        <f>NAgni!M40</f>
        <v>10380.1494140625</v>
      </c>
      <c r="N6" s="325">
        <f>NAgni!N40</f>
        <v>11179.671875</v>
      </c>
      <c r="O6" s="325">
        <f>NAgni!O40</f>
        <v>12359.8203125</v>
      </c>
      <c r="P6" s="325">
        <f>NAgni!P40</f>
        <v>12794.138671875</v>
      </c>
      <c r="Q6" s="325">
        <f>NAgni!Q40</f>
        <v>13963.3720703125</v>
      </c>
      <c r="R6" s="325">
        <f>NAgni!R40</f>
        <v>16253.751953125</v>
      </c>
      <c r="S6" s="325">
        <f>NAgni!S40</f>
        <v>17290.09765625</v>
      </c>
      <c r="T6" s="325">
        <f>NAgni!T40</f>
        <v>16556.64453125</v>
      </c>
      <c r="U6" s="377"/>
      <c r="V6" s="377"/>
      <c r="W6" s="377"/>
    </row>
    <row r="7" spans="1:23" s="327" customFormat="1" ht="12.75" customHeight="1" x14ac:dyDescent="0.25">
      <c r="A7" s="326"/>
      <c r="B7" s="327" t="s">
        <v>54</v>
      </c>
      <c r="C7" s="325">
        <f>NAgni!C41</f>
        <v>7256.556640625</v>
      </c>
      <c r="D7" s="325">
        <f>NAgni!D41</f>
        <v>7705.9013671875</v>
      </c>
      <c r="E7" s="325">
        <f>NAgni!E41</f>
        <v>7701.8662109375</v>
      </c>
      <c r="F7" s="325">
        <f>NAgni!F41</f>
        <v>7462.62548828125</v>
      </c>
      <c r="G7" s="325">
        <f>NAgni!G41</f>
        <v>8065.9794921875</v>
      </c>
      <c r="H7" s="325">
        <f>NAgni!H41</f>
        <v>9154.302734375</v>
      </c>
      <c r="I7" s="325">
        <f>NAgni!I41</f>
        <v>9462.556640625</v>
      </c>
      <c r="J7" s="325">
        <f>NAgni!J41</f>
        <v>9914.65625</v>
      </c>
      <c r="K7" s="325">
        <f>NAgni!K41</f>
        <v>10186.7373046875</v>
      </c>
      <c r="L7" s="325">
        <f>NAgni!L41</f>
        <v>10189.4833984375</v>
      </c>
      <c r="M7" s="325">
        <f>NAgni!M41</f>
        <v>10263.3681640625</v>
      </c>
      <c r="N7" s="325">
        <f>NAgni!N41</f>
        <v>11006.990234375</v>
      </c>
      <c r="O7" s="325">
        <f>NAgni!O41</f>
        <v>11907.474609375</v>
      </c>
      <c r="P7" s="325">
        <f>NAgni!P41</f>
        <v>12493.2099609375</v>
      </c>
      <c r="Q7" s="325">
        <f>NAgni!Q41</f>
        <v>13447.4404296875</v>
      </c>
      <c r="R7" s="325">
        <f>NAgni!R41</f>
        <v>15509.5146484375</v>
      </c>
      <c r="S7" s="325">
        <f>NAgni!S41</f>
        <v>16398.333984375</v>
      </c>
      <c r="T7" s="325">
        <f>NAgni!T41</f>
        <v>16223.89453125</v>
      </c>
      <c r="U7" s="377"/>
      <c r="V7" s="377"/>
      <c r="W7" s="377"/>
    </row>
    <row r="8" spans="1:23" s="329" customFormat="1" ht="20.25" customHeight="1" x14ac:dyDescent="0.25">
      <c r="A8" s="328"/>
      <c r="B8" s="329" t="s">
        <v>55</v>
      </c>
      <c r="C8" s="401">
        <f>NAgni!C42</f>
        <v>9063.1328125</v>
      </c>
      <c r="D8" s="401">
        <f>NAgni!D42</f>
        <v>8973.7431640625</v>
      </c>
      <c r="E8" s="401">
        <f>NAgni!E42</f>
        <v>9111.5380859375</v>
      </c>
      <c r="F8" s="401">
        <f>NAgni!F42</f>
        <v>8894.02734375</v>
      </c>
      <c r="G8" s="401">
        <f>NAgni!G42</f>
        <v>9495.30078125</v>
      </c>
      <c r="H8" s="401">
        <f>NAgni!H42</f>
        <v>10546.126953125</v>
      </c>
      <c r="I8" s="401">
        <f>NAgni!I42</f>
        <v>10836.107421875</v>
      </c>
      <c r="J8" s="401">
        <f>NAgni!J42</f>
        <v>11423.0224609375</v>
      </c>
      <c r="K8" s="401">
        <f>NAgni!K42</f>
        <v>11871.4453125</v>
      </c>
      <c r="L8" s="401">
        <f>NAgni!L42</f>
        <v>11822.375</v>
      </c>
      <c r="M8" s="401">
        <f>NAgni!M42</f>
        <v>12231.044921875</v>
      </c>
      <c r="N8" s="401">
        <f>NAgni!N42</f>
        <v>13002.4833984375</v>
      </c>
      <c r="O8" s="401">
        <f>NAgni!O42</f>
        <v>13959.673828125</v>
      </c>
      <c r="P8" s="401">
        <f>NAgni!P42</f>
        <v>14573.6865234375</v>
      </c>
      <c r="Q8" s="401">
        <f>NAgni!Q42</f>
        <v>15650.509765625</v>
      </c>
      <c r="R8" s="401">
        <f>NAgni!R42</f>
        <v>17433.40234375</v>
      </c>
      <c r="S8" s="401">
        <f>NAgni!S42</f>
        <v>18239.142578125</v>
      </c>
      <c r="T8" s="401">
        <f>NAgni!T42</f>
        <v>17921.986328125</v>
      </c>
      <c r="U8" s="377"/>
      <c r="V8" s="377"/>
      <c r="W8" s="377"/>
    </row>
    <row r="9" spans="1:23" ht="21" customHeight="1" x14ac:dyDescent="0.3">
      <c r="A9" s="359" t="s">
        <v>8</v>
      </c>
      <c r="B9" s="360"/>
      <c r="C9" s="361"/>
      <c r="D9" s="361"/>
      <c r="E9" s="361"/>
      <c r="F9" s="361"/>
      <c r="G9" s="361"/>
      <c r="H9" s="361"/>
      <c r="I9" s="361"/>
      <c r="J9" s="361"/>
      <c r="K9" s="361"/>
      <c r="L9" s="361"/>
      <c r="M9" s="361"/>
      <c r="N9" s="361"/>
      <c r="O9" s="361"/>
      <c r="P9" s="361"/>
      <c r="Q9" s="361"/>
      <c r="R9" s="361"/>
      <c r="S9" s="361"/>
      <c r="T9" s="361"/>
      <c r="U9" s="377"/>
      <c r="V9" s="377"/>
      <c r="W9" s="377"/>
    </row>
    <row r="10" spans="1:23" s="330" customFormat="1" x14ac:dyDescent="0.25">
      <c r="B10" s="331" t="s">
        <v>183</v>
      </c>
      <c r="C10" s="402">
        <f>NAgni!C20</f>
        <v>240.41288757324219</v>
      </c>
      <c r="D10" s="402">
        <f>NAgni!D20</f>
        <v>258.07302856445313</v>
      </c>
      <c r="E10" s="402">
        <f>NAgni!E20</f>
        <v>270.24118041992188</v>
      </c>
      <c r="F10" s="402">
        <f>NAgni!F20</f>
        <v>264.49111938476563</v>
      </c>
      <c r="G10" s="402">
        <f>NAgni!G20</f>
        <v>273.67532348632813</v>
      </c>
      <c r="H10" s="402">
        <f>NAgni!H20</f>
        <v>281.57037353515625</v>
      </c>
      <c r="I10" s="402">
        <f>NAgni!I20</f>
        <v>282.21664428710938</v>
      </c>
      <c r="J10" s="402">
        <f>NAgni!J20</f>
        <v>285.93682861328125</v>
      </c>
      <c r="K10" s="402">
        <f>NAgni!K20</f>
        <v>271.07223510742188</v>
      </c>
      <c r="L10" s="402">
        <f>NAgni!L20</f>
        <v>253.36029052734375</v>
      </c>
      <c r="M10" s="402">
        <f>NAgni!M20</f>
        <v>246.66062927246094</v>
      </c>
      <c r="N10" s="402">
        <f>NAgni!N20</f>
        <v>259.22146606445313</v>
      </c>
      <c r="O10" s="402">
        <f>NAgni!O20</f>
        <v>263.4937744140625</v>
      </c>
      <c r="P10" s="402">
        <f>NAgni!P20</f>
        <v>256.7691650390625</v>
      </c>
      <c r="Q10" s="402">
        <f>NAgni!Q20</f>
        <v>270.03561401367188</v>
      </c>
      <c r="R10" s="402">
        <f>NAgni!R20</f>
        <v>291.42453002929688</v>
      </c>
      <c r="S10" s="402">
        <f>NAgni!S20</f>
        <v>295.29058837890625</v>
      </c>
      <c r="T10" s="402">
        <f>NAgni!T20</f>
        <v>286.45751953125</v>
      </c>
      <c r="U10" s="377"/>
      <c r="V10" s="377"/>
      <c r="W10" s="377"/>
    </row>
    <row r="11" spans="1:23" s="353" customFormat="1" ht="20.25" customHeight="1" x14ac:dyDescent="0.25">
      <c r="A11" s="351"/>
      <c r="B11" s="403" t="s">
        <v>57</v>
      </c>
      <c r="C11" s="404"/>
      <c r="D11" s="405">
        <f t="shared" ref="D11:S11" si="0">(D10/C10-1)</f>
        <v>7.3457547012036661E-2</v>
      </c>
      <c r="E11" s="405">
        <f t="shared" si="0"/>
        <v>4.7150033163693372E-2</v>
      </c>
      <c r="F11" s="405">
        <f t="shared" si="0"/>
        <v>-2.1277515981174111E-2</v>
      </c>
      <c r="G11" s="405">
        <f t="shared" si="0"/>
        <v>3.4724054716566366E-2</v>
      </c>
      <c r="H11" s="405">
        <f t="shared" si="0"/>
        <v>2.8848235011668999E-2</v>
      </c>
      <c r="I11" s="405">
        <f t="shared" si="0"/>
        <v>2.2952370444344616E-3</v>
      </c>
      <c r="J11" s="405">
        <f t="shared" si="0"/>
        <v>1.3182016020242937E-2</v>
      </c>
      <c r="K11" s="405">
        <f t="shared" si="0"/>
        <v>-5.1985585690198621E-2</v>
      </c>
      <c r="L11" s="405">
        <f t="shared" si="0"/>
        <v>-6.5340312603609729E-2</v>
      </c>
      <c r="M11" s="405">
        <f t="shared" si="0"/>
        <v>-2.6443217447130962E-2</v>
      </c>
      <c r="N11" s="405">
        <f t="shared" si="0"/>
        <v>5.0923557719937174E-2</v>
      </c>
      <c r="O11" s="405">
        <f t="shared" si="0"/>
        <v>1.6481306176036714E-2</v>
      </c>
      <c r="P11" s="405">
        <f t="shared" si="0"/>
        <v>-2.5520942154909299E-2</v>
      </c>
      <c r="Q11" s="405">
        <f t="shared" si="0"/>
        <v>5.1666830682691733E-2</v>
      </c>
      <c r="R11" s="405">
        <f t="shared" si="0"/>
        <v>7.9207759664405186E-2</v>
      </c>
      <c r="S11" s="405">
        <f t="shared" si="0"/>
        <v>1.3266070461606994E-2</v>
      </c>
      <c r="T11" s="405">
        <f>(T10/S10-1)</f>
        <v>-2.991314046325777E-2</v>
      </c>
      <c r="U11" s="377"/>
      <c r="V11" s="377"/>
      <c r="W11" s="377"/>
    </row>
    <row r="12" spans="1:23" s="365" customFormat="1" ht="20.25" hidden="1" customHeight="1" outlineLevel="1" x14ac:dyDescent="0.25">
      <c r="B12" s="331" t="s">
        <v>184</v>
      </c>
      <c r="C12" s="376">
        <f>NAInd!C87</f>
        <v>149.55198437499999</v>
      </c>
      <c r="D12" s="376">
        <f>NAInd!D87</f>
        <v>159.44634375000001</v>
      </c>
      <c r="E12" s="376">
        <f>NAInd!E87</f>
        <v>162.65887499999999</v>
      </c>
      <c r="F12" s="376">
        <f>NAInd!F87</f>
        <v>154.566953125</v>
      </c>
      <c r="G12" s="376">
        <f>NAInd!G87</f>
        <v>166.36371875</v>
      </c>
      <c r="H12" s="376">
        <f>NAInd!H87</f>
        <v>185.65817187499999</v>
      </c>
      <c r="I12" s="376">
        <f>NAInd!I87</f>
        <v>190.78032812500001</v>
      </c>
      <c r="J12" s="376">
        <f>NAInd!J87</f>
        <v>196.01314062500001</v>
      </c>
      <c r="K12" s="376">
        <f>NAInd!K87</f>
        <v>199.04698437499999</v>
      </c>
      <c r="L12" s="376">
        <f>NAInd!L87</f>
        <v>184.05053125000001</v>
      </c>
      <c r="M12" s="376">
        <f>NAInd!M87</f>
        <v>184.29275000000001</v>
      </c>
      <c r="N12" s="376">
        <f>NAInd!N87</f>
        <v>195.1639375</v>
      </c>
      <c r="O12" s="376">
        <f>NAInd!O87</f>
        <v>214.92862500000001</v>
      </c>
      <c r="P12" s="376">
        <f>NAInd!P87</f>
        <v>226.2589375</v>
      </c>
      <c r="Q12" s="376">
        <f>NAInd!Q87</f>
        <v>245.44318749999999</v>
      </c>
      <c r="R12" s="376">
        <f>NAInd!R87</f>
        <v>283.2243125</v>
      </c>
      <c r="S12" s="376">
        <f>NAInd!S87</f>
        <v>303.32487500000002</v>
      </c>
      <c r="T12" s="376">
        <f>NAInd!T87</f>
        <v>289.98337500000002</v>
      </c>
      <c r="U12" s="377"/>
      <c r="V12" s="377"/>
      <c r="W12" s="377"/>
    </row>
    <row r="13" spans="1:23" s="365" customFormat="1" hidden="1" outlineLevel="1" x14ac:dyDescent="0.25">
      <c r="B13" s="371" t="s">
        <v>59</v>
      </c>
      <c r="C13" s="377">
        <f>SUM(NAInd!C62:C63)</f>
        <v>5.8175100097656252</v>
      </c>
      <c r="D13" s="377">
        <f>SUM(NAInd!D62:D63)</f>
        <v>5.8791665039062497</v>
      </c>
      <c r="E13" s="377">
        <f>SUM(NAInd!E62:E63)</f>
        <v>6.2226945800781248</v>
      </c>
      <c r="F13" s="377">
        <f>SUM(NAInd!F62:F63)</f>
        <v>5.9621511230468744</v>
      </c>
      <c r="G13" s="377">
        <f>SUM(NAInd!G62:G63)</f>
        <v>6.4782197265625001</v>
      </c>
      <c r="H13" s="377">
        <f>SUM(NAInd!H62:H63)</f>
        <v>7.7983815917968746</v>
      </c>
      <c r="I13" s="377">
        <f>SUM(NAInd!I62:I63)</f>
        <v>9.1446874999999999</v>
      </c>
      <c r="J13" s="377">
        <f>SUM(NAInd!J62:J63)</f>
        <v>8.0133369140624993</v>
      </c>
      <c r="K13" s="377">
        <f>SUM(NAInd!K62:K63)</f>
        <v>8.4961386718750003</v>
      </c>
      <c r="L13" s="377">
        <f>SUM(NAInd!L62:L63)</f>
        <v>7.7920205078125004</v>
      </c>
      <c r="M13" s="377">
        <f>SUM(NAInd!M62:M63)</f>
        <v>7.5153007812499997</v>
      </c>
      <c r="N13" s="377">
        <f>SUM(NAInd!N62:N63)</f>
        <v>7.7991655273437495</v>
      </c>
      <c r="O13" s="377">
        <f>SUM(NAInd!O62:O63)</f>
        <v>8.2738334960937507</v>
      </c>
      <c r="P13" s="377">
        <f>SUM(NAInd!P62:P63)</f>
        <v>8.9935612792968733</v>
      </c>
      <c r="Q13" s="377">
        <f>SUM(NAInd!Q62:Q63)</f>
        <v>8.6720024414062493</v>
      </c>
      <c r="R13" s="377">
        <f>SUM(NAInd!R62:R63)</f>
        <v>8.5895747070312503</v>
      </c>
      <c r="S13" s="377">
        <f>SUM(NAInd!S62:S63)</f>
        <v>9.3045292968749997</v>
      </c>
      <c r="T13" s="377">
        <f>SUM(NAInd!T62:T63)</f>
        <v>10.07829931640625</v>
      </c>
      <c r="U13" s="377"/>
      <c r="V13" s="377"/>
      <c r="W13" s="377"/>
    </row>
    <row r="14" spans="1:23" s="365" customFormat="1" hidden="1" outlineLevel="1" x14ac:dyDescent="0.25">
      <c r="B14" s="371" t="s">
        <v>60</v>
      </c>
      <c r="C14" s="377">
        <f>SUM(NAInd!C64:C68)</f>
        <v>21.706746704101562</v>
      </c>
      <c r="D14" s="377">
        <f>SUM(NAInd!D64:D68)</f>
        <v>28.777860595703125</v>
      </c>
      <c r="E14" s="377">
        <f>SUM(NAInd!E64:E68)</f>
        <v>34.834147338867183</v>
      </c>
      <c r="F14" s="377">
        <f>SUM(NAInd!F64:F68)</f>
        <v>27.07527294921875</v>
      </c>
      <c r="G14" s="377">
        <f>SUM(NAInd!G64:G68)</f>
        <v>25.217123046875003</v>
      </c>
      <c r="H14" s="377">
        <f>SUM(NAInd!H64:H68)</f>
        <v>25.599312866210937</v>
      </c>
      <c r="I14" s="377">
        <f>SUM(NAInd!I64:I68)</f>
        <v>22.356063767433167</v>
      </c>
      <c r="J14" s="377">
        <f>SUM(NAInd!J64:J68)</f>
        <v>21.699732299804687</v>
      </c>
      <c r="K14" s="377">
        <f>SUM(NAInd!K64:K68)</f>
        <v>17.925384521484375</v>
      </c>
      <c r="L14" s="377">
        <f>SUM(NAInd!L64:L68)</f>
        <v>16.646851928710937</v>
      </c>
      <c r="M14" s="377">
        <f>SUM(NAInd!M64:M68)</f>
        <v>18.386764099121095</v>
      </c>
      <c r="N14" s="377">
        <f>SUM(NAInd!N64:N68)</f>
        <v>16.962613586425782</v>
      </c>
      <c r="O14" s="377">
        <f>SUM(NAInd!O64:O68)</f>
        <v>17.512401550292971</v>
      </c>
      <c r="P14" s="377">
        <f>SUM(NAInd!P64:P68)</f>
        <v>17.750798522949218</v>
      </c>
      <c r="Q14" s="377">
        <f>SUM(NAInd!Q64:Q68)</f>
        <v>18.690128540039062</v>
      </c>
      <c r="R14" s="377">
        <f>SUM(NAInd!R64:R68)</f>
        <v>22.774125122070313</v>
      </c>
      <c r="S14" s="377">
        <f>SUM(NAInd!S64:S68)</f>
        <v>30.665329589843751</v>
      </c>
      <c r="T14" s="377">
        <f>SUM(NAInd!T64:T68)</f>
        <v>23.56843859863281</v>
      </c>
      <c r="U14" s="377"/>
      <c r="V14" s="377"/>
      <c r="W14" s="377"/>
    </row>
    <row r="15" spans="1:23" s="365" customFormat="1" hidden="1" outlineLevel="1" x14ac:dyDescent="0.25">
      <c r="B15" s="371" t="s">
        <v>61</v>
      </c>
      <c r="C15" s="377">
        <f>NAInd!C69</f>
        <v>19.808816406249999</v>
      </c>
      <c r="D15" s="377">
        <f>NAInd!D69</f>
        <v>20.572220703125002</v>
      </c>
      <c r="E15" s="377">
        <f>NAInd!E69</f>
        <v>18.852001953125001</v>
      </c>
      <c r="F15" s="377">
        <f>NAInd!F69</f>
        <v>19.351066406249998</v>
      </c>
      <c r="G15" s="377">
        <f>NAInd!G69</f>
        <v>20.277347656250001</v>
      </c>
      <c r="H15" s="377">
        <f>NAInd!H69</f>
        <v>22.5526796875</v>
      </c>
      <c r="I15" s="377">
        <f>NAInd!I69</f>
        <v>21.725212890624999</v>
      </c>
      <c r="J15" s="377">
        <f>NAInd!J69</f>
        <v>24.022468750000002</v>
      </c>
      <c r="K15" s="377">
        <f>NAInd!K69</f>
        <v>26.555884765624999</v>
      </c>
      <c r="L15" s="377">
        <f>NAInd!L69</f>
        <v>23.20896875</v>
      </c>
      <c r="M15" s="377">
        <f>NAInd!M69</f>
        <v>22.1154609375</v>
      </c>
      <c r="N15" s="377">
        <f>NAInd!N69</f>
        <v>24.363</v>
      </c>
      <c r="O15" s="377">
        <f>NAInd!O69</f>
        <v>30.170511718749999</v>
      </c>
      <c r="P15" s="377">
        <f>NAInd!P69</f>
        <v>31.452609375000002</v>
      </c>
      <c r="Q15" s="377">
        <f>NAInd!Q69</f>
        <v>33.828484375000002</v>
      </c>
      <c r="R15" s="377">
        <f>NAInd!R69</f>
        <v>41.917117187499997</v>
      </c>
      <c r="S15" s="377">
        <f>NAInd!S69</f>
        <v>43.829988281250003</v>
      </c>
      <c r="T15" s="377">
        <f>NAInd!T69</f>
        <v>42.102703124999998</v>
      </c>
      <c r="U15" s="377"/>
      <c r="V15" s="377"/>
      <c r="W15" s="377"/>
    </row>
    <row r="16" spans="1:23" s="365" customFormat="1" hidden="1" outlineLevel="1" x14ac:dyDescent="0.25">
      <c r="B16" s="371" t="s">
        <v>62</v>
      </c>
      <c r="C16" s="377">
        <f>SUM(NAInd!C70:C71)</f>
        <v>22.0133564453125</v>
      </c>
      <c r="D16" s="377">
        <f>SUM(NAInd!D70:D71)</f>
        <v>22.1868212890625</v>
      </c>
      <c r="E16" s="377">
        <f>SUM(NAInd!E70:E71)</f>
        <v>21.213468750000001</v>
      </c>
      <c r="F16" s="377">
        <f>SUM(NAInd!F70:F71)</f>
        <v>19.629847167968748</v>
      </c>
      <c r="G16" s="377">
        <f>SUM(NAInd!G70:G71)</f>
        <v>22.670230468749999</v>
      </c>
      <c r="H16" s="377">
        <f>SUM(NAInd!H70:H71)</f>
        <v>27.697357421874997</v>
      </c>
      <c r="I16" s="377">
        <f>SUM(NAInd!I70:I71)</f>
        <v>28.284852539062499</v>
      </c>
      <c r="J16" s="377">
        <f>SUM(NAInd!J70:J71)</f>
        <v>30.934985351562503</v>
      </c>
      <c r="K16" s="377">
        <f>SUM(NAInd!K70:K71)</f>
        <v>32.716448242187496</v>
      </c>
      <c r="L16" s="377">
        <f>SUM(NAInd!L70:L71)</f>
        <v>30.908739257812499</v>
      </c>
      <c r="M16" s="377">
        <f>SUM(NAInd!M70:M71)</f>
        <v>31.511595703125</v>
      </c>
      <c r="N16" s="377">
        <f>SUM(NAInd!N70:N71)</f>
        <v>36.923175781250002</v>
      </c>
      <c r="O16" s="377">
        <f>SUM(NAInd!O70:O71)</f>
        <v>42.238877929687497</v>
      </c>
      <c r="P16" s="377">
        <f>SUM(NAInd!P70:P71)</f>
        <v>46.280421875000002</v>
      </c>
      <c r="Q16" s="377">
        <f>SUM(NAInd!Q70:Q71)</f>
        <v>51.956271484374994</v>
      </c>
      <c r="R16" s="377">
        <f>SUM(NAInd!R70:R71)</f>
        <v>62.219566406249996</v>
      </c>
      <c r="S16" s="377">
        <f>SUM(NAInd!S70:S71)</f>
        <v>63.167189453125005</v>
      </c>
      <c r="T16" s="377">
        <f>SUM(NAInd!T70:T71)</f>
        <v>57.604693359375005</v>
      </c>
      <c r="U16" s="377"/>
      <c r="V16" s="377"/>
      <c r="W16" s="377"/>
    </row>
    <row r="17" spans="2:23" s="365" customFormat="1" hidden="1" outlineLevel="1" x14ac:dyDescent="0.25">
      <c r="B17" s="371" t="s">
        <v>63</v>
      </c>
      <c r="C17" s="377">
        <f>SUM(NAInd!C77:C79)</f>
        <v>37.056937500000004</v>
      </c>
      <c r="D17" s="377">
        <f>SUM(NAInd!D77:D79)</f>
        <v>37.551880371093752</v>
      </c>
      <c r="E17" s="377">
        <f>SUM(NAInd!E77:E79)</f>
        <v>39.1151826171875</v>
      </c>
      <c r="F17" s="377">
        <f>SUM(NAInd!F77:F79)</f>
        <v>40.01699560546875</v>
      </c>
      <c r="G17" s="377">
        <f>SUM(NAInd!G77:G79)</f>
        <v>39.983624511718752</v>
      </c>
      <c r="H17" s="377">
        <f>SUM(NAInd!H77:H79)</f>
        <v>39.708777832031245</v>
      </c>
      <c r="I17" s="377">
        <f>SUM(NAInd!I77:I79)</f>
        <v>41.809499023437496</v>
      </c>
      <c r="J17" s="377">
        <f>SUM(NAInd!J77:J79)</f>
        <v>43.33475927734375</v>
      </c>
      <c r="K17" s="377">
        <f>SUM(NAInd!K77:K79)</f>
        <v>45.242071777343753</v>
      </c>
      <c r="L17" s="377">
        <f>SUM(NAInd!L77:L79)</f>
        <v>45.48560302734375</v>
      </c>
      <c r="M17" s="377">
        <f>SUM(NAInd!M77:M79)</f>
        <v>45.2391689453125</v>
      </c>
      <c r="N17" s="377">
        <f>SUM(NAInd!N77:N79)</f>
        <v>46.254574218750008</v>
      </c>
      <c r="O17" s="377">
        <f>SUM(NAInd!O77:O79)</f>
        <v>47.330027343749997</v>
      </c>
      <c r="P17" s="377">
        <f>SUM(NAInd!P77:P79)</f>
        <v>48.587903320312499</v>
      </c>
      <c r="Q17" s="377">
        <f>SUM(NAInd!Q77:Q79)</f>
        <v>51.683426269531253</v>
      </c>
      <c r="R17" s="377">
        <f>SUM(NAInd!R77:R79)</f>
        <v>53.369949218749994</v>
      </c>
      <c r="S17" s="377">
        <f>SUM(NAInd!S77:S79)</f>
        <v>58.593198242187498</v>
      </c>
      <c r="T17" s="377">
        <f>SUM(NAInd!T77:T79)</f>
        <v>61.155307617187496</v>
      </c>
      <c r="U17" s="377"/>
      <c r="V17" s="377"/>
      <c r="W17" s="377"/>
    </row>
    <row r="18" spans="2:23" s="365" customFormat="1" hidden="1" outlineLevel="1" x14ac:dyDescent="0.25">
      <c r="B18" s="371" t="s">
        <v>64</v>
      </c>
      <c r="C18" s="377">
        <f>SUM(NAInd!C72:C76,NAInd!C80:C83)</f>
        <v>30.389830017089842</v>
      </c>
      <c r="D18" s="377">
        <f>SUM(NAInd!D72:D76,NAInd!D80:D83)</f>
        <v>30.947503295898439</v>
      </c>
      <c r="E18" s="377">
        <f>SUM(NAInd!E72:E76,NAInd!E80:E83)</f>
        <v>29.291792480468747</v>
      </c>
      <c r="F18" s="377">
        <f>SUM(NAInd!F72:F76,NAInd!F80:F83)</f>
        <v>29.30335498046875</v>
      </c>
      <c r="G18" s="377">
        <f>SUM(NAInd!G72:G76,NAInd!G80:G83)</f>
        <v>35.681706542968755</v>
      </c>
      <c r="H18" s="377">
        <f>SUM(NAInd!H72:H76,NAInd!H80:H83)</f>
        <v>43.61457714843749</v>
      </c>
      <c r="I18" s="377">
        <f>SUM(NAInd!I72:I76,NAInd!I80:I83)</f>
        <v>49.702966308593759</v>
      </c>
      <c r="J18" s="377">
        <f>SUM(NAInd!J72:J76,NAInd!J80:J83)</f>
        <v>49.98521069335937</v>
      </c>
      <c r="K18" s="377">
        <f>SUM(NAInd!K72:K76,NAInd!K80:K83)</f>
        <v>48.872460693359372</v>
      </c>
      <c r="L18" s="377">
        <f>SUM(NAInd!L72:L76,NAInd!L80:L83)</f>
        <v>44.025501708984365</v>
      </c>
      <c r="M18" s="377">
        <f>SUM(NAInd!M72:M76,NAInd!M80:M83)</f>
        <v>42.143314208984371</v>
      </c>
      <c r="N18" s="377">
        <f>SUM(NAInd!N72:N76,NAInd!N80:N83)</f>
        <v>42.918213867187504</v>
      </c>
      <c r="O18" s="377">
        <f>SUM(NAInd!O72:O76,NAInd!O80:O83)</f>
        <v>45.063381103515624</v>
      </c>
      <c r="P18" s="377">
        <f>SUM(NAInd!P72:P76,NAInd!P80:P83)</f>
        <v>48.183262695312493</v>
      </c>
      <c r="Q18" s="377">
        <f>SUM(NAInd!Q72:Q76,NAInd!Q80:Q83)</f>
        <v>51.99195971679687</v>
      </c>
      <c r="R18" s="377">
        <f>SUM(NAInd!R72:R76,NAInd!R80:R83)</f>
        <v>63.64148461914062</v>
      </c>
      <c r="S18" s="377">
        <f>SUM(NAInd!S72:S76,NAInd!S80:S83)</f>
        <v>66.27699389648437</v>
      </c>
      <c r="T18" s="377">
        <f>SUM(NAInd!T72:T76,NAInd!T80:T83)</f>
        <v>61.540253173828127</v>
      </c>
      <c r="U18" s="377"/>
      <c r="V18" s="377"/>
      <c r="W18" s="377"/>
    </row>
    <row r="19" spans="2:23" s="365" customFormat="1" hidden="1" outlineLevel="1" x14ac:dyDescent="0.25">
      <c r="B19" s="371" t="s">
        <v>65</v>
      </c>
      <c r="C19" s="377">
        <f>SUM(NAInd!C85:C86)</f>
        <v>12.758788330078126</v>
      </c>
      <c r="D19" s="377">
        <f>SUM(NAInd!D85:D86)</f>
        <v>13.530896057128906</v>
      </c>
      <c r="E19" s="377">
        <f>SUM(NAInd!E85:E86)</f>
        <v>13.129587343215942</v>
      </c>
      <c r="F19" s="377">
        <f>SUM(NAInd!F85:F86)</f>
        <v>13.228266601562501</v>
      </c>
      <c r="G19" s="377">
        <f>SUM(NAInd!G85:G86)</f>
        <v>16.055470069885253</v>
      </c>
      <c r="H19" s="377">
        <f>SUM(NAInd!H85:H86)</f>
        <v>18.687091766357423</v>
      </c>
      <c r="I19" s="377">
        <f>SUM(NAInd!I85:I86)</f>
        <v>17.757044921875</v>
      </c>
      <c r="J19" s="377">
        <f>SUM(NAInd!J85:J86)</f>
        <v>18.022646713256837</v>
      </c>
      <c r="K19" s="377">
        <f>SUM(NAInd!K85:K86)</f>
        <v>19.238602844238279</v>
      </c>
      <c r="L19" s="377">
        <f>SUM(NAInd!L85:L86)</f>
        <v>15.982854614257811</v>
      </c>
      <c r="M19" s="377">
        <f>SUM(NAInd!M85:M86)</f>
        <v>17.381150329589843</v>
      </c>
      <c r="N19" s="377">
        <f>SUM(NAInd!N85:N86)</f>
        <v>19.943193420410157</v>
      </c>
      <c r="O19" s="377">
        <f>SUM(NAInd!O85:O86)</f>
        <v>24.33959765625</v>
      </c>
      <c r="P19" s="377">
        <f>SUM(NAInd!P85:P86)</f>
        <v>25.010386535644532</v>
      </c>
      <c r="Q19" s="377">
        <f>SUM(NAInd!Q85:Q86)</f>
        <v>28.620921508789063</v>
      </c>
      <c r="R19" s="377">
        <f>SUM(NAInd!R85:R86)</f>
        <v>30.712504394531251</v>
      </c>
      <c r="S19" s="377">
        <f>SUM(NAInd!S85:S86)</f>
        <v>31.48762744140625</v>
      </c>
      <c r="T19" s="377">
        <f>SUM(NAInd!T85:T86)</f>
        <v>33.933683593749997</v>
      </c>
      <c r="U19" s="377"/>
      <c r="V19" s="377"/>
      <c r="W19" s="377"/>
    </row>
    <row r="20" spans="2:23" s="365" customFormat="1" hidden="1" outlineLevel="1" x14ac:dyDescent="0.25">
      <c r="C20" s="377"/>
      <c r="D20" s="377"/>
      <c r="E20" s="377"/>
      <c r="F20" s="377"/>
      <c r="G20" s="377"/>
      <c r="H20" s="377"/>
      <c r="I20" s="377"/>
      <c r="J20" s="377"/>
      <c r="K20" s="377"/>
      <c r="L20" s="377"/>
      <c r="M20" s="377"/>
      <c r="N20" s="377"/>
      <c r="O20" s="377"/>
      <c r="P20" s="377"/>
      <c r="Q20" s="377"/>
      <c r="R20" s="377"/>
      <c r="S20" s="377"/>
      <c r="T20" s="377"/>
      <c r="U20" s="377"/>
      <c r="V20" s="377"/>
      <c r="W20" s="377"/>
    </row>
    <row r="21" spans="2:23" s="365" customFormat="1" hidden="1" outlineLevel="1" x14ac:dyDescent="0.25">
      <c r="B21" s="378" t="s">
        <v>185</v>
      </c>
      <c r="C21" s="376"/>
      <c r="D21" s="376"/>
      <c r="E21" s="376"/>
      <c r="F21" s="376"/>
      <c r="G21" s="376"/>
      <c r="H21" s="376">
        <f>NAExp!B93</f>
        <v>196.2652587890625</v>
      </c>
      <c r="I21" s="376">
        <f>NAExp!C93</f>
        <v>196.45285034179688</v>
      </c>
      <c r="J21" s="376">
        <f>NAExp!D93</f>
        <v>205.56672668457031</v>
      </c>
      <c r="K21" s="376">
        <f>NAExp!E93</f>
        <v>203.0892333984375</v>
      </c>
      <c r="L21" s="376">
        <f>NAExp!F93</f>
        <v>195.66006469726563</v>
      </c>
      <c r="M21" s="376">
        <f>NAExp!G93</f>
        <v>191.79219055175781</v>
      </c>
      <c r="N21" s="376">
        <f>NAExp!H93</f>
        <v>202.321044921875</v>
      </c>
      <c r="O21" s="376">
        <f>NAExp!I93</f>
        <v>216.30551147460938</v>
      </c>
      <c r="P21" s="376">
        <f>NAExp!J93</f>
        <v>221.96337890625</v>
      </c>
      <c r="Q21" s="376">
        <f>NAExp!K93</f>
        <v>245.75209045410156</v>
      </c>
      <c r="R21" s="376">
        <f>NAExp!L93</f>
        <v>290.89071655273438</v>
      </c>
      <c r="S21" s="376">
        <f>NAExp!M93</f>
        <v>307.12481689453125</v>
      </c>
      <c r="T21" s="376">
        <f>NAExp!N93</f>
        <v>294.31124877929688</v>
      </c>
      <c r="U21" s="377"/>
      <c r="V21" s="377"/>
      <c r="W21" s="377"/>
    </row>
    <row r="22" spans="2:23" s="365" customFormat="1" hidden="1" outlineLevel="1" x14ac:dyDescent="0.25">
      <c r="B22" s="371" t="s">
        <v>67</v>
      </c>
      <c r="C22" s="377"/>
      <c r="D22" s="377"/>
      <c r="E22" s="377"/>
      <c r="F22" s="377"/>
      <c r="G22" s="377"/>
      <c r="H22" s="377">
        <f>NAExp!B67</f>
        <v>57.760684967041016</v>
      </c>
      <c r="I22" s="377">
        <f>NAExp!C67</f>
        <v>63.731315612792969</v>
      </c>
      <c r="J22" s="377">
        <f>NAExp!D67</f>
        <v>64.428421020507813</v>
      </c>
      <c r="K22" s="377">
        <f>NAExp!E67</f>
        <v>68.566131591796875</v>
      </c>
      <c r="L22" s="377">
        <f>NAExp!F67</f>
        <v>69.4561767578125</v>
      </c>
      <c r="M22" s="377">
        <f>NAExp!G67</f>
        <v>68.738380432128906</v>
      </c>
      <c r="N22" s="377">
        <f>NAExp!H67</f>
        <v>69.404594421386719</v>
      </c>
      <c r="O22" s="377">
        <f>NAExp!I67</f>
        <v>70.347442626953125</v>
      </c>
      <c r="P22" s="377">
        <f>NAExp!J67</f>
        <v>73.705612182617188</v>
      </c>
      <c r="Q22" s="377">
        <f>NAExp!K67</f>
        <v>77.276145935058594</v>
      </c>
      <c r="R22" s="377">
        <f>NAExp!L67</f>
        <v>80.031478881835938</v>
      </c>
      <c r="S22" s="377">
        <f>NAExp!M67</f>
        <v>86.1602783203125</v>
      </c>
      <c r="T22" s="377">
        <f>NAExp!N67</f>
        <v>87.332084655761719</v>
      </c>
      <c r="U22" s="377"/>
      <c r="V22" s="377"/>
      <c r="W22" s="377"/>
    </row>
    <row r="23" spans="2:23" s="365" customFormat="1" hidden="1" outlineLevel="1" x14ac:dyDescent="0.25">
      <c r="B23" s="371" t="s">
        <v>68</v>
      </c>
      <c r="C23" s="377"/>
      <c r="D23" s="377"/>
      <c r="E23" s="377"/>
      <c r="F23" s="377"/>
      <c r="G23" s="377"/>
      <c r="H23" s="377">
        <f>NAExp!B71</f>
        <v>120.34199523925781</v>
      </c>
      <c r="I23" s="377">
        <f>NAExp!C71</f>
        <v>126.72075653076172</v>
      </c>
      <c r="J23" s="377">
        <f>NAExp!D71</f>
        <v>130.77449035644531</v>
      </c>
      <c r="K23" s="377">
        <f>NAExp!E71</f>
        <v>138.54681396484375</v>
      </c>
      <c r="L23" s="377">
        <f>NAExp!F71</f>
        <v>132.12593078613281</v>
      </c>
      <c r="M23" s="377">
        <f>NAExp!G71</f>
        <v>130.93142700195313</v>
      </c>
      <c r="N23" s="377">
        <f>NAExp!H71</f>
        <v>139.54884338378906</v>
      </c>
      <c r="O23" s="377">
        <f>NAExp!I71</f>
        <v>155.01518249511719</v>
      </c>
      <c r="P23" s="377">
        <f>NAExp!J71</f>
        <v>164.97813415527344</v>
      </c>
      <c r="Q23" s="377">
        <f>NAExp!K71</f>
        <v>177.79914855957031</v>
      </c>
      <c r="R23" s="377">
        <f>NAExp!L71</f>
        <v>189.6468505859375</v>
      </c>
      <c r="S23" s="377">
        <f>NAExp!M71</f>
        <v>201.04522705078125</v>
      </c>
      <c r="T23" s="377">
        <f>NAExp!N71</f>
        <v>202.97152709960938</v>
      </c>
      <c r="U23" s="377"/>
      <c r="V23" s="377"/>
      <c r="W23" s="377"/>
    </row>
    <row r="24" spans="2:23" s="365" customFormat="1" hidden="1" outlineLevel="1" x14ac:dyDescent="0.25">
      <c r="B24" s="371" t="s">
        <v>69</v>
      </c>
      <c r="C24" s="377"/>
      <c r="D24" s="377"/>
      <c r="E24" s="377"/>
      <c r="F24" s="377"/>
      <c r="G24" s="377"/>
      <c r="H24" s="377">
        <f>NAExp!B77</f>
        <v>80.537635803222656</v>
      </c>
      <c r="I24" s="377">
        <f>NAExp!C77</f>
        <v>74.521812438964844</v>
      </c>
      <c r="J24" s="377">
        <f>NAExp!D77</f>
        <v>69.329345703125</v>
      </c>
      <c r="K24" s="377">
        <f>NAExp!E77</f>
        <v>64.364067077636719</v>
      </c>
      <c r="L24" s="377">
        <f>NAExp!F77</f>
        <v>48.051849365234375</v>
      </c>
      <c r="M24" s="377">
        <f>NAExp!G77</f>
        <v>46.776947021484375</v>
      </c>
      <c r="N24" s="377">
        <f>NAExp!H77</f>
        <v>58.052036285400391</v>
      </c>
      <c r="O24" s="377">
        <f>NAExp!I77</f>
        <v>60.095046997070313</v>
      </c>
      <c r="P24" s="377">
        <f>NAExp!J77</f>
        <v>54.683879852294922</v>
      </c>
      <c r="Q24" s="377">
        <f>NAExp!K77</f>
        <v>79.205039978027344</v>
      </c>
      <c r="R24" s="377">
        <f>NAExp!L77</f>
        <v>85.759025573730469</v>
      </c>
      <c r="S24" s="377">
        <f>NAExp!M77</f>
        <v>89.781326293945313</v>
      </c>
      <c r="T24" s="377">
        <f>NAExp!N77</f>
        <v>94.107673645019531</v>
      </c>
      <c r="U24" s="377"/>
      <c r="V24" s="377"/>
      <c r="W24" s="377"/>
    </row>
    <row r="25" spans="2:23" s="365" customFormat="1" hidden="1" outlineLevel="1" x14ac:dyDescent="0.25">
      <c r="B25" s="378" t="s">
        <v>70</v>
      </c>
      <c r="C25" s="376"/>
      <c r="D25" s="376"/>
      <c r="E25" s="376"/>
      <c r="F25" s="376"/>
      <c r="G25" s="376"/>
      <c r="H25" s="376">
        <f>NAExp!B81</f>
        <v>259.39764404296875</v>
      </c>
      <c r="I25" s="376">
        <f>NAExp!C81</f>
        <v>264.99810791015625</v>
      </c>
      <c r="J25" s="376">
        <f>NAExp!D81</f>
        <v>264.99026489257813</v>
      </c>
      <c r="K25" s="376">
        <f>NAExp!E81</f>
        <v>271.07901000976563</v>
      </c>
      <c r="L25" s="376">
        <f>NAExp!F81</f>
        <v>249.31703186035156</v>
      </c>
      <c r="M25" s="376">
        <f>NAExp!G81</f>
        <v>247.78900146484375</v>
      </c>
      <c r="N25" s="376">
        <f>NAExp!H81</f>
        <v>267.56259155273438</v>
      </c>
      <c r="O25" s="376">
        <f>NAExp!I81</f>
        <v>286.00311279296875</v>
      </c>
      <c r="P25" s="376">
        <f>NAExp!J81</f>
        <v>294.20953369140625</v>
      </c>
      <c r="Q25" s="376">
        <f>NAExp!K81</f>
        <v>332.0966796875</v>
      </c>
      <c r="R25" s="376">
        <f>NAExp!L81</f>
        <v>350.16061401367188</v>
      </c>
      <c r="S25" s="376">
        <f>NAExp!M81</f>
        <v>374.92135620117188</v>
      </c>
      <c r="T25" s="376">
        <f>NAExp!N81</f>
        <v>385.35824584960938</v>
      </c>
      <c r="U25" s="377"/>
      <c r="V25" s="377"/>
      <c r="W25" s="377"/>
    </row>
    <row r="26" spans="2:23" s="365" customFormat="1" hidden="1" outlineLevel="1" x14ac:dyDescent="0.25">
      <c r="B26" s="371" t="s">
        <v>71</v>
      </c>
      <c r="C26" s="377"/>
      <c r="D26" s="377"/>
      <c r="E26" s="377"/>
      <c r="F26" s="377"/>
      <c r="G26" s="377"/>
      <c r="H26" s="377">
        <f>NAExp!B82</f>
        <v>81.754508972167969</v>
      </c>
      <c r="I26" s="377">
        <f>NAExp!C82</f>
        <v>87.959861755371094</v>
      </c>
      <c r="J26" s="377">
        <f>NAExp!D82</f>
        <v>85.528022766113281</v>
      </c>
      <c r="K26" s="377">
        <f>NAExp!E82</f>
        <v>92.962371826171875</v>
      </c>
      <c r="L26" s="377">
        <f>NAExp!F82</f>
        <v>79.241249084472656</v>
      </c>
      <c r="M26" s="377">
        <f>NAExp!G82</f>
        <v>85.446258544921875</v>
      </c>
      <c r="N26" s="377">
        <f>NAExp!H82</f>
        <v>102.12644958496094</v>
      </c>
      <c r="O26" s="377">
        <f>NAExp!I82</f>
        <v>120.00853729248047</v>
      </c>
      <c r="P26" s="377">
        <f>NAExp!J82</f>
        <v>123.21356201171875</v>
      </c>
      <c r="Q26" s="377">
        <f>NAExp!K82</f>
        <v>135.743408203125</v>
      </c>
      <c r="R26" s="377">
        <f>NAExp!L82</f>
        <v>151.92259216308594</v>
      </c>
      <c r="S26" s="377">
        <f>NAExp!M82</f>
        <v>146.21661376953125</v>
      </c>
      <c r="T26" s="377">
        <f>NAExp!N82</f>
        <v>132.30990600585938</v>
      </c>
      <c r="U26" s="377"/>
      <c r="V26" s="377"/>
      <c r="W26" s="377"/>
    </row>
    <row r="27" spans="2:23" s="365" customFormat="1" hidden="1" outlineLevel="1" x14ac:dyDescent="0.25">
      <c r="B27" s="371" t="s">
        <v>72</v>
      </c>
      <c r="C27" s="377"/>
      <c r="D27" s="377"/>
      <c r="E27" s="377"/>
      <c r="F27" s="377"/>
      <c r="G27" s="377"/>
      <c r="H27" s="377">
        <f>NAExp!B88</f>
        <v>144.88690185546875</v>
      </c>
      <c r="I27" s="377">
        <f>NAExp!C88</f>
        <v>156.50511169433594</v>
      </c>
      <c r="J27" s="377">
        <f>NAExp!D88</f>
        <v>144.9515380859375</v>
      </c>
      <c r="K27" s="377">
        <f>NAExp!E88</f>
        <v>160.9521484375</v>
      </c>
      <c r="L27" s="377">
        <f>NAExp!F88</f>
        <v>132.89822387695313</v>
      </c>
      <c r="M27" s="377">
        <f>NAExp!G88</f>
        <v>141.44306945800781</v>
      </c>
      <c r="N27" s="377">
        <f>NAExp!H88</f>
        <v>167.36799621582031</v>
      </c>
      <c r="O27" s="377">
        <f>NAExp!I88</f>
        <v>189.70614624023438</v>
      </c>
      <c r="P27" s="377">
        <f>NAExp!J88</f>
        <v>195.45970153808594</v>
      </c>
      <c r="Q27" s="377">
        <f>NAExp!K88</f>
        <v>222.08798217773438</v>
      </c>
      <c r="R27" s="377">
        <f>NAExp!L88</f>
        <v>211.19247436523438</v>
      </c>
      <c r="S27" s="377">
        <f>NAExp!M88</f>
        <v>214.01312255859375</v>
      </c>
      <c r="T27" s="377">
        <f>NAExp!N88</f>
        <v>223.35690307617188</v>
      </c>
      <c r="U27" s="377"/>
      <c r="V27" s="377"/>
      <c r="W27" s="377"/>
    </row>
    <row r="28" spans="2:23" s="365" customFormat="1" hidden="1" outlineLevel="1" x14ac:dyDescent="0.25">
      <c r="B28" s="371"/>
      <c r="K28" s="377"/>
      <c r="L28" s="377"/>
      <c r="M28" s="377"/>
      <c r="N28" s="377"/>
      <c r="O28" s="377"/>
      <c r="P28" s="377"/>
      <c r="Q28" s="377"/>
      <c r="R28" s="377"/>
      <c r="S28" s="377"/>
      <c r="T28" s="377"/>
      <c r="U28" s="377"/>
      <c r="V28" s="377"/>
      <c r="W28" s="377"/>
    </row>
    <row r="29" spans="2:23" s="366" customFormat="1" hidden="1" outlineLevel="1" x14ac:dyDescent="0.25">
      <c r="B29" s="378" t="s">
        <v>186</v>
      </c>
      <c r="C29" s="376" t="e">
        <f>NAInc!#REF!</f>
        <v>#REF!</v>
      </c>
      <c r="D29" s="376" t="e">
        <f>NAInc!#REF!</f>
        <v>#REF!</v>
      </c>
      <c r="E29" s="376" t="e">
        <f>NAInc!#REF!</f>
        <v>#REF!</v>
      </c>
      <c r="F29" s="376" t="e">
        <f>NAInc!#REF!</f>
        <v>#REF!</v>
      </c>
      <c r="G29" s="376" t="e">
        <f>NAInc!#REF!</f>
        <v>#REF!</v>
      </c>
      <c r="H29" s="376" t="e">
        <f>NAInc!#REF!</f>
        <v>#REF!</v>
      </c>
      <c r="I29" s="376" t="e">
        <f>NAInc!#REF!</f>
        <v>#REF!</v>
      </c>
      <c r="J29" s="376" t="e">
        <f>NAInc!#REF!</f>
        <v>#REF!</v>
      </c>
      <c r="K29" s="376" t="e">
        <f>NAInc!#REF!</f>
        <v>#REF!</v>
      </c>
      <c r="L29" s="376" t="e">
        <f>NAInc!#REF!</f>
        <v>#REF!</v>
      </c>
      <c r="M29" s="376" t="e">
        <f>NAInc!#REF!</f>
        <v>#REF!</v>
      </c>
      <c r="N29" s="376" t="e">
        <f>NAInc!#REF!</f>
        <v>#REF!</v>
      </c>
      <c r="O29" s="376" t="e">
        <f>NAInc!#REF!</f>
        <v>#REF!</v>
      </c>
      <c r="P29" s="376" t="e">
        <f>NAInc!#REF!</f>
        <v>#REF!</v>
      </c>
      <c r="Q29" s="376" t="e">
        <f>NAInc!#REF!</f>
        <v>#REF!</v>
      </c>
      <c r="R29" s="376" t="e">
        <f>NAInc!#REF!</f>
        <v>#REF!</v>
      </c>
      <c r="S29" s="376" t="e">
        <f>NAInc!#REF!</f>
        <v>#REF!</v>
      </c>
      <c r="T29" s="376" t="e">
        <f>NAInc!#REF!</f>
        <v>#REF!</v>
      </c>
      <c r="U29" s="377"/>
      <c r="V29" s="377"/>
      <c r="W29" s="377"/>
    </row>
    <row r="30" spans="2:23" s="365" customFormat="1" hidden="1" outlineLevel="1" x14ac:dyDescent="0.25">
      <c r="B30" s="370" t="s">
        <v>74</v>
      </c>
      <c r="K30" s="377"/>
      <c r="L30" s="377"/>
      <c r="M30" s="377"/>
      <c r="N30" s="377"/>
      <c r="O30" s="377"/>
      <c r="P30" s="377"/>
      <c r="Q30" s="377"/>
      <c r="R30" s="377"/>
      <c r="S30" s="377"/>
      <c r="T30" s="377"/>
      <c r="U30" s="377"/>
      <c r="V30" s="377"/>
      <c r="W30" s="377"/>
    </row>
    <row r="31" spans="2:23" s="365" customFormat="1" hidden="1" outlineLevel="1" x14ac:dyDescent="0.25">
      <c r="B31" s="371" t="s">
        <v>75</v>
      </c>
      <c r="C31" s="377">
        <f>NAInc!C3</f>
        <v>85.7723203125</v>
      </c>
      <c r="D31" s="377">
        <f>NAInc!D3</f>
        <v>91.502656250000001</v>
      </c>
      <c r="E31" s="377">
        <f>NAInc!E3</f>
        <v>96.5495234375</v>
      </c>
      <c r="F31" s="377">
        <f>NAInc!F3</f>
        <v>96.726375000000004</v>
      </c>
      <c r="G31" s="377">
        <f>NAInc!G3</f>
        <v>100.3028515625</v>
      </c>
      <c r="H31" s="377">
        <f>NAInc!H3</f>
        <v>103.5910390625</v>
      </c>
      <c r="I31" s="377">
        <f>NAInc!I3</f>
        <v>104.472015625</v>
      </c>
      <c r="J31" s="377">
        <f>NAInc!J3</f>
        <v>104.639015625</v>
      </c>
      <c r="K31" s="377">
        <f>NAInc!K3</f>
        <v>104.94408593750001</v>
      </c>
      <c r="L31" s="377">
        <f>NAInc!L3</f>
        <v>101.59209375</v>
      </c>
      <c r="M31" s="377">
        <f>NAInc!M3</f>
        <v>100.2965078125</v>
      </c>
      <c r="N31" s="377">
        <f>NAInc!N3</f>
        <v>104.977390625</v>
      </c>
      <c r="O31" s="377">
        <f>NAInc!O3</f>
        <v>107.9990390625</v>
      </c>
      <c r="P31" s="377">
        <f>NAInc!P3</f>
        <v>111.88020312499999</v>
      </c>
      <c r="Q31" s="377">
        <f>NAInc!Q3</f>
        <v>119.00016406250001</v>
      </c>
      <c r="R31" s="377">
        <f>NAInc!R3</f>
        <v>132.732015625</v>
      </c>
      <c r="S31" s="377">
        <f>NAInc!S3</f>
        <v>147.561921875</v>
      </c>
      <c r="T31" s="377">
        <f>NAInc!T3</f>
        <v>155.78749999999999</v>
      </c>
      <c r="U31" s="377"/>
      <c r="V31" s="377"/>
      <c r="W31" s="377"/>
    </row>
    <row r="32" spans="2:23" s="365" customFormat="1" hidden="1" outlineLevel="1" x14ac:dyDescent="0.25">
      <c r="B32" s="371" t="s">
        <v>76</v>
      </c>
      <c r="C32" s="377">
        <f>NAInc!C4+NAInc!C6</f>
        <v>47.168384033203125</v>
      </c>
      <c r="D32" s="377">
        <f>NAInc!D4+NAInc!D6</f>
        <v>49.633976318359373</v>
      </c>
      <c r="E32" s="377">
        <f>NAInc!E4+NAInc!E6</f>
        <v>47.732707031250001</v>
      </c>
      <c r="F32" s="377">
        <f>NAInc!F4+NAInc!F6</f>
        <v>39.622322753906253</v>
      </c>
      <c r="G32" s="377">
        <f>NAInc!G4+NAInc!G6</f>
        <v>41.268722412109376</v>
      </c>
      <c r="H32" s="377">
        <f>NAInc!H4+NAInc!H6</f>
        <v>50.270679931640629</v>
      </c>
      <c r="I32" s="377">
        <f>NAInc!I4+NAInc!I6</f>
        <v>54.598576660156247</v>
      </c>
      <c r="J32" s="377">
        <f>NAInc!J4+NAInc!J6</f>
        <v>61.616599365234372</v>
      </c>
      <c r="K32" s="377">
        <f>NAInc!K4+NAInc!K6</f>
        <v>63.482491943359371</v>
      </c>
      <c r="L32" s="377">
        <f>NAInc!L4+NAInc!L6</f>
        <v>55.313923583984369</v>
      </c>
      <c r="M32" s="377">
        <f>NAInc!M4+NAInc!M6</f>
        <v>55.65055517578125</v>
      </c>
      <c r="N32" s="377">
        <f>NAInc!N4+NAInc!N6</f>
        <v>58.942063720703125</v>
      </c>
      <c r="O32" s="377">
        <f>NAInc!O4+NAInc!O6</f>
        <v>70.388461669921881</v>
      </c>
      <c r="P32" s="377">
        <f>NAInc!P4+NAInc!P6</f>
        <v>77.275062500000004</v>
      </c>
      <c r="Q32" s="377">
        <f>NAInc!Q4+NAInc!Q6</f>
        <v>85.395287109374991</v>
      </c>
      <c r="R32" s="377">
        <f>NAInc!R4+NAInc!R6</f>
        <v>106.18683056640626</v>
      </c>
      <c r="S32" s="377">
        <f>NAInc!S4+NAInc!S6</f>
        <v>108.26429150390625</v>
      </c>
      <c r="T32" s="377">
        <f>NAInc!T4+NAInc!T6</f>
        <v>84.159065429687502</v>
      </c>
      <c r="U32" s="377"/>
      <c r="V32" s="377"/>
      <c r="W32" s="377"/>
    </row>
    <row r="33" spans="1:24" s="365" customFormat="1" hidden="1" outlineLevel="1" x14ac:dyDescent="0.25">
      <c r="B33" s="371" t="s">
        <v>77</v>
      </c>
      <c r="C33" s="377">
        <f>NAInc!C8</f>
        <v>14.162776367187501</v>
      </c>
      <c r="D33" s="377">
        <f>NAInc!D8</f>
        <v>14.192457031249999</v>
      </c>
      <c r="E33" s="377">
        <f>NAInc!E8</f>
        <v>13.160527343749999</v>
      </c>
      <c r="F33" s="377">
        <f>NAInc!F8</f>
        <v>13.284766601562501</v>
      </c>
      <c r="G33" s="377">
        <f>NAInc!G8</f>
        <v>16.101747070312499</v>
      </c>
      <c r="H33" s="377">
        <f>NAInc!H8</f>
        <v>19.07980078125</v>
      </c>
      <c r="I33" s="377">
        <f>NAInc!I8</f>
        <v>17.757044921875</v>
      </c>
      <c r="J33" s="377">
        <f>NAInc!J8</f>
        <v>18.167886718750001</v>
      </c>
      <c r="K33" s="377">
        <f>NAInc!K8</f>
        <v>19.964714843749999</v>
      </c>
      <c r="L33" s="377">
        <f>NAInc!L8</f>
        <v>17.801263671874999</v>
      </c>
      <c r="M33" s="377">
        <f>NAInc!M8</f>
        <v>18.100568359375</v>
      </c>
      <c r="N33" s="377">
        <f>NAInc!N8</f>
        <v>19.994982421875001</v>
      </c>
      <c r="O33" s="377">
        <f>NAInc!O8</f>
        <v>24.33959765625</v>
      </c>
      <c r="P33" s="377">
        <f>NAInc!P8</f>
        <v>25.35564453125</v>
      </c>
      <c r="Q33" s="377">
        <f>NAInc!Q8</f>
        <v>29.032853515625</v>
      </c>
      <c r="R33" s="377">
        <f>NAInc!R8</f>
        <v>34.234441406249999</v>
      </c>
      <c r="S33" s="377">
        <f>NAInc!S8</f>
        <v>35.329976562500001</v>
      </c>
      <c r="T33" s="377">
        <f>NAInc!T8</f>
        <v>33.975683593749999</v>
      </c>
      <c r="U33" s="377"/>
      <c r="V33" s="377"/>
      <c r="W33" s="377"/>
    </row>
    <row r="34" spans="1:24" s="379" customFormat="1" ht="17.25" hidden="1" customHeight="1" outlineLevel="1" x14ac:dyDescent="0.25">
      <c r="B34" s="380" t="s">
        <v>187</v>
      </c>
      <c r="C34" s="381">
        <f>NAInc!C10</f>
        <v>142.739828125</v>
      </c>
      <c r="D34" s="381">
        <f>NAInc!D10</f>
        <v>152.08393749999999</v>
      </c>
      <c r="E34" s="381">
        <f>NAInc!E10</f>
        <v>155.703390625</v>
      </c>
      <c r="F34" s="381">
        <f>NAInc!F10</f>
        <v>147.58799999999999</v>
      </c>
      <c r="G34" s="381">
        <f>NAInc!G10</f>
        <v>155.94118750000001</v>
      </c>
      <c r="H34" s="381">
        <f>NAInc!H10</f>
        <v>170.674375</v>
      </c>
      <c r="I34" s="381">
        <f>NAInc!I10</f>
        <v>174.38192187499999</v>
      </c>
      <c r="J34" s="381">
        <f>NAInc!J10</f>
        <v>180.48303125000001</v>
      </c>
      <c r="K34" s="381">
        <f>NAInc!K10</f>
        <v>184.22271875000001</v>
      </c>
      <c r="L34" s="381">
        <f>NAInc!L10</f>
        <v>169.84057812500001</v>
      </c>
      <c r="M34" s="381">
        <f>NAInc!M10</f>
        <v>171.067515625</v>
      </c>
      <c r="N34" s="381">
        <f>NAInc!N10</f>
        <v>181.90115625000001</v>
      </c>
      <c r="O34" s="381">
        <f>NAInc!O10</f>
        <v>201.48940625</v>
      </c>
      <c r="P34" s="381">
        <f>NAInc!P10</f>
        <v>212.36389062500001</v>
      </c>
      <c r="Q34" s="381">
        <f>NAInc!Q10</f>
        <v>231.30318750000001</v>
      </c>
      <c r="R34" s="381">
        <f>NAInc!R10</f>
        <v>268.37856249999999</v>
      </c>
      <c r="S34" s="381">
        <f>NAInc!S10</f>
        <v>286.73109375000001</v>
      </c>
      <c r="T34" s="381">
        <f>NAInc!T10</f>
        <v>272.67112500000002</v>
      </c>
      <c r="U34" s="377"/>
      <c r="V34" s="377"/>
      <c r="W34" s="377"/>
    </row>
    <row r="35" spans="1:24" s="400" customFormat="1" ht="20.25" hidden="1" customHeight="1" outlineLevel="1" x14ac:dyDescent="0.25">
      <c r="A35" s="397"/>
      <c r="B35" s="398" t="s">
        <v>188</v>
      </c>
      <c r="C35" s="399">
        <f>NAInc!C14</f>
        <v>6.8121528320312503</v>
      </c>
      <c r="D35" s="399">
        <f>NAInc!D14</f>
        <v>7.3624174804687499</v>
      </c>
      <c r="E35" s="399">
        <f>NAInc!E14</f>
        <v>6.9554853515625004</v>
      </c>
      <c r="F35" s="399">
        <f>NAInc!F14</f>
        <v>6.9789545898437497</v>
      </c>
      <c r="G35" s="399">
        <f>NAInc!G14</f>
        <v>10.422535156249999</v>
      </c>
      <c r="H35" s="399">
        <f>NAInc!H14</f>
        <v>14.98380859375</v>
      </c>
      <c r="I35" s="399">
        <f>NAInc!I14</f>
        <v>16.398408203125001</v>
      </c>
      <c r="J35" s="399">
        <f>NAInc!J14</f>
        <v>15.530109375</v>
      </c>
      <c r="K35" s="399">
        <f>NAInc!K14</f>
        <v>14.824267578124999</v>
      </c>
      <c r="L35" s="399">
        <f>NAInc!L14</f>
        <v>14.209965820312499</v>
      </c>
      <c r="M35" s="399">
        <f>NAInc!M14</f>
        <v>13.22523046875</v>
      </c>
      <c r="N35" s="399">
        <f>NAInc!N14</f>
        <v>13.2627890625</v>
      </c>
      <c r="O35" s="399">
        <f>NAInc!O14</f>
        <v>13.4392177734375</v>
      </c>
      <c r="P35" s="399">
        <f>NAInc!P14</f>
        <v>13.895049804687501</v>
      </c>
      <c r="Q35" s="399">
        <f>NAInc!Q14</f>
        <v>14.1400048828125</v>
      </c>
      <c r="R35" s="399">
        <f>NAInc!R14</f>
        <v>14.845760742187499</v>
      </c>
      <c r="S35" s="399">
        <f>NAInc!S14</f>
        <v>16.593761718749999</v>
      </c>
      <c r="T35" s="399">
        <f>NAInc!T14</f>
        <v>17.3122578125</v>
      </c>
      <c r="U35" s="377"/>
      <c r="V35" s="377"/>
      <c r="W35" s="377"/>
    </row>
    <row r="36" spans="1:24" ht="21" customHeight="1" collapsed="1" x14ac:dyDescent="0.3">
      <c r="A36" s="359" t="s">
        <v>80</v>
      </c>
      <c r="B36" s="360"/>
      <c r="C36" s="361"/>
      <c r="D36" s="361"/>
      <c r="E36" s="361"/>
      <c r="F36" s="361"/>
      <c r="G36" s="361"/>
      <c r="H36" s="361"/>
      <c r="I36" s="361"/>
      <c r="J36" s="361"/>
      <c r="K36" s="361"/>
      <c r="L36" s="361"/>
      <c r="M36" s="361"/>
      <c r="N36" s="361"/>
      <c r="O36" s="361"/>
      <c r="P36" s="361"/>
      <c r="Q36" s="361"/>
      <c r="R36" s="361"/>
      <c r="S36" s="361"/>
      <c r="T36" s="361"/>
      <c r="U36" s="377"/>
      <c r="V36" s="377"/>
      <c r="W36" s="377"/>
    </row>
    <row r="37" spans="1:24" ht="20.25" customHeight="1" x14ac:dyDescent="0.25">
      <c r="A37" s="363"/>
      <c r="B37" s="363" t="s">
        <v>81</v>
      </c>
      <c r="C37" s="386"/>
      <c r="D37" s="390">
        <f>(NAgni!D57/NAgni!C57-1)</f>
        <v>-7.2623126885900113E-3</v>
      </c>
      <c r="E37" s="390">
        <f>(NAgni!E57/NAgni!D57-1)</f>
        <v>-2.7320393552654476E-3</v>
      </c>
      <c r="F37" s="390">
        <f>(NAgni!F57/NAgni!E57-1)</f>
        <v>6.4674514818647832E-3</v>
      </c>
      <c r="G37" s="390">
        <f>(NAgni!G57/NAgni!F57-1)</f>
        <v>5.3738221005428244E-3</v>
      </c>
      <c r="H37" s="390">
        <f>(NAgni!H57/NAgni!G57-1)</f>
        <v>3.5575724490310767E-2</v>
      </c>
      <c r="I37" s="390">
        <f>(NAgni!I57/NAgni!H57-1)</f>
        <v>4.2391255907990866E-2</v>
      </c>
      <c r="J37" s="390">
        <f>(NAgni!J57/NAgni!I57-1)</f>
        <v>3.0201415500641371E-2</v>
      </c>
      <c r="K37" s="390">
        <f>(NAgni!K57/NAgni!J57-1)</f>
        <v>9.9287421396494935E-2</v>
      </c>
      <c r="L37" s="390">
        <f>(NAgni!L57/NAgni!K57-1)</f>
        <v>4.6810814141298618E-2</v>
      </c>
      <c r="M37" s="390">
        <f>(NAgni!M57/NAgni!L57-1)</f>
        <v>1.0938486673107484E-2</v>
      </c>
      <c r="N37" s="390">
        <f>(NAgni!N57/NAgni!M57-1)</f>
        <v>2.6331286139187116E-2</v>
      </c>
      <c r="O37" s="390">
        <f>(NAgni!O57/NAgni!N57-1)</f>
        <v>5.4389565755467606E-2</v>
      </c>
      <c r="P37" s="390">
        <f>(NAgni!P57/NAgni!O57-1)</f>
        <v>2.845405493298081E-2</v>
      </c>
      <c r="Q37" s="390">
        <f>(NAgni!Q57/NAgni!P57-1)</f>
        <v>3.9618278141296148E-2</v>
      </c>
      <c r="R37" s="390">
        <f>(NAgni!R57/NAgni!Q57-1)</f>
        <v>2.1986570995090604E-2</v>
      </c>
      <c r="S37" s="390">
        <f>(NAgni!S57/NAgni!R57-1)</f>
        <v>-1.3207624586905164E-2</v>
      </c>
      <c r="T37" s="390">
        <f>(NAgni!T57/NAgni!S57-1)</f>
        <v>8.864035083898214E-3</v>
      </c>
      <c r="U37" s="377"/>
      <c r="V37" s="377"/>
      <c r="W37" s="377"/>
    </row>
    <row r="38" spans="1:24" s="365" customFormat="1" ht="20.25" hidden="1" customHeight="1" outlineLevel="1" x14ac:dyDescent="0.25">
      <c r="B38" s="371" t="s">
        <v>82</v>
      </c>
      <c r="C38" s="372"/>
      <c r="D38" s="372">
        <f t="array" ref="D38:T38">TRANSPOSE(CpiOld!M151:M167)</f>
        <v>-1.9916844893593355E-2</v>
      </c>
      <c r="E38" s="372">
        <v>-2.2494993837108845E-3</v>
      </c>
      <c r="F38" s="372">
        <v>7.2756339125130687E-3</v>
      </c>
      <c r="G38" s="372">
        <v>3.3228074951377584E-2</v>
      </c>
      <c r="H38" s="372">
        <v>7.6392594124362834E-2</v>
      </c>
      <c r="I38" s="372">
        <v>0.10744600915976021</v>
      </c>
      <c r="J38" s="372">
        <v>5.1316936810182012E-2</v>
      </c>
      <c r="K38" s="372">
        <v>0.13003099923650718</v>
      </c>
      <c r="L38" s="372">
        <v>5.0115707298125312E-2</v>
      </c>
      <c r="M38" s="372">
        <v>-1.5138456527706845E-3</v>
      </c>
      <c r="N38" s="372">
        <v>2.1931697645950488E-2</v>
      </c>
      <c r="O38" s="372">
        <v>4.0635991210748124E-2</v>
      </c>
      <c r="P38" s="372">
        <v>2.7769211177527398E-2</v>
      </c>
      <c r="Q38" s="372">
        <v>3.4165598416525889E-2</v>
      </c>
      <c r="R38" s="372">
        <v>-1.6422302042984338E-2</v>
      </c>
      <c r="S38" s="372">
        <v>-1.3371070458813916E-2</v>
      </c>
      <c r="T38" s="372">
        <v>7.0808510479958287E-3</v>
      </c>
      <c r="U38" s="377"/>
      <c r="V38" s="377"/>
      <c r="W38" s="377"/>
      <c r="X38" s="320"/>
    </row>
    <row r="39" spans="1:24" s="365" customFormat="1" hidden="1" outlineLevel="1" x14ac:dyDescent="0.25">
      <c r="B39" s="371" t="s">
        <v>83</v>
      </c>
      <c r="C39" s="372"/>
      <c r="D39" s="372">
        <f t="array" ref="D39:T39">TRANSPOSE(CpiOld!X151:X167)</f>
        <v>-4.8396547663676071E-4</v>
      </c>
      <c r="E39" s="372">
        <v>-3.1137017493614305E-3</v>
      </c>
      <c r="F39" s="372">
        <v>2.2871548597105607E-2</v>
      </c>
      <c r="G39" s="372">
        <v>5.420199402904613E-3</v>
      </c>
      <c r="H39" s="372">
        <v>1.1118433139955419E-2</v>
      </c>
      <c r="I39" s="372">
        <v>2.4497938807036324E-2</v>
      </c>
      <c r="J39" s="372">
        <v>2.0535647523195921E-2</v>
      </c>
      <c r="K39" s="372">
        <v>8.51172610237938E-2</v>
      </c>
      <c r="L39" s="372">
        <v>5.0016827751112825E-2</v>
      </c>
      <c r="M39" s="372">
        <v>2.0147351396767599E-2</v>
      </c>
      <c r="N39" s="372">
        <v>2.9509430831506922E-2</v>
      </c>
      <c r="O39" s="372">
        <v>6.4254336874961737E-2</v>
      </c>
      <c r="P39" s="372">
        <v>2.8932990781892265E-2</v>
      </c>
      <c r="Q39" s="372">
        <v>3.9589579092452976E-2</v>
      </c>
      <c r="R39" s="372">
        <v>5.2562031791673069E-2</v>
      </c>
      <c r="S39" s="372">
        <v>-1.310022193141791E-2</v>
      </c>
      <c r="T39" s="372">
        <v>1.0027589291496053E-2</v>
      </c>
      <c r="U39" s="377"/>
      <c r="V39" s="377"/>
      <c r="W39" s="377"/>
      <c r="X39" s="320"/>
    </row>
    <row r="40" spans="1:24" s="365" customFormat="1" ht="20.25" hidden="1" customHeight="1" outlineLevel="1" x14ac:dyDescent="0.25">
      <c r="B40" s="382" t="s">
        <v>84</v>
      </c>
      <c r="C40" s="372"/>
      <c r="D40" s="372">
        <f>(NAgni!D6/NAgni!D20)/(NAgni!C6/NAgni!C20)-1</f>
        <v>-6.7981454218071224E-3</v>
      </c>
      <c r="E40" s="372">
        <f>(NAgni!E6/NAgni!E20)/(NAgni!D6/NAgni!D20)-1</f>
        <v>-2.578621627344746E-2</v>
      </c>
      <c r="F40" s="372">
        <f>(NAgni!F6/NAgni!F20)/(NAgni!E6/NAgni!E20)-1</f>
        <v>-2.9089216692112618E-2</v>
      </c>
      <c r="G40" s="372">
        <f>(NAgni!G6/NAgni!G20)/(NAgni!F6/NAgni!F20)-1</f>
        <v>4.0201400933242537E-2</v>
      </c>
      <c r="H40" s="372">
        <f>(NAgni!H6/NAgni!H20)/(NAgni!G6/NAgni!G20)-1</f>
        <v>0.11567154944934321</v>
      </c>
      <c r="I40" s="372">
        <f>(NAgni!I6/NAgni!I20)/(NAgni!H6/NAgni!H20)-1</f>
        <v>1.1580846893450403E-2</v>
      </c>
      <c r="J40" s="372">
        <f>(NAgni!J6/NAgni!J20)/(NAgni!I6/NAgni!I20)-1</f>
        <v>2.3556659654565326E-2</v>
      </c>
      <c r="K40" s="372">
        <f>(NAgni!K6/NAgni!K20)/(NAgni!J6/NAgni!J20)-1</f>
        <v>5.6297697346676001E-2</v>
      </c>
      <c r="L40" s="372">
        <f>(NAgni!L6/NAgni!L20)/(NAgni!K6/NAgni!K20)-1</f>
        <v>1.0243369829070925E-2</v>
      </c>
      <c r="M40" s="372">
        <f>(NAgni!M6/NAgni!M20)/(NAgni!L6/NAgni!L20)-1</f>
        <v>1.7353589803816627E-2</v>
      </c>
      <c r="N40" s="372">
        <f>(NAgni!N6/NAgni!N20)/(NAgni!M6/NAgni!M20)-1</f>
        <v>5.6889285159189562E-3</v>
      </c>
      <c r="O40" s="372">
        <f>(NAgni!O6/NAgni!O20)/(NAgni!N6/NAgni!N20)-1</f>
        <v>6.7315956796959675E-2</v>
      </c>
      <c r="P40" s="372">
        <f>(NAgni!P6/NAgni!P20)/(NAgni!O6/NAgni!O20)-1</f>
        <v>6.6615382764602549E-2</v>
      </c>
      <c r="Q40" s="372">
        <f>(NAgni!Q6/NAgni!Q20)/(NAgni!P6/NAgni!P20)-1</f>
        <v>4.2035537518105404E-2</v>
      </c>
      <c r="R40" s="372">
        <f>(NAgni!R6/NAgni!R20)/(NAgni!Q6/NAgni!Q20)-1</f>
        <v>8.3028004770263175E-2</v>
      </c>
      <c r="S40" s="372">
        <f>(NAgni!S6/NAgni!S20)/(NAgni!R6/NAgni!R20)-1</f>
        <v>4.9367130391870129E-2</v>
      </c>
      <c r="T40" s="372">
        <f>(NAgni!T6/NAgni!T20)/(NAgni!S6/NAgni!S20)-1</f>
        <v>-1.3331249501474129E-2</v>
      </c>
      <c r="U40" s="377"/>
      <c r="V40" s="377"/>
      <c r="W40" s="377"/>
      <c r="X40" s="320"/>
    </row>
    <row r="41" spans="1:24" s="365" customFormat="1" hidden="1" outlineLevel="1" x14ac:dyDescent="0.25">
      <c r="B41" s="382" t="s">
        <v>85</v>
      </c>
      <c r="C41" s="372"/>
      <c r="D41" s="372">
        <f t="shared" ref="D41:S41" si="1">(D55/C55-1)</f>
        <v>1.9270657323759988E-3</v>
      </c>
      <c r="E41" s="372">
        <f t="shared" si="1"/>
        <v>2.7357075471719838E-2</v>
      </c>
      <c r="F41" s="372">
        <f t="shared" si="1"/>
        <v>1.1972488831174077E-2</v>
      </c>
      <c r="G41" s="372">
        <f t="shared" si="1"/>
        <v>2.0609975155301719E-2</v>
      </c>
      <c r="H41" s="372">
        <f t="shared" si="1"/>
        <v>-3.5920625418200403E-2</v>
      </c>
      <c r="I41" s="372">
        <f t="shared" si="1"/>
        <v>8.6766026489546455E-3</v>
      </c>
      <c r="J41" s="372">
        <f t="shared" si="1"/>
        <v>3.1745589877700819E-2</v>
      </c>
      <c r="K41" s="372">
        <f t="shared" si="1"/>
        <v>3.5610182153501979E-2</v>
      </c>
      <c r="L41" s="372">
        <f t="shared" si="1"/>
        <v>1.5108857502034168E-2</v>
      </c>
      <c r="M41" s="372">
        <f t="shared" si="1"/>
        <v>1.6904894451996055E-2</v>
      </c>
      <c r="N41" s="372">
        <f t="shared" si="1"/>
        <v>4.3876991448112079E-2</v>
      </c>
      <c r="O41" s="372">
        <f t="shared" si="1"/>
        <v>3.4040769879562838E-2</v>
      </c>
      <c r="P41" s="372">
        <f t="shared" si="1"/>
        <v>7.9257904366822896E-3</v>
      </c>
      <c r="Q41" s="372">
        <f t="shared" si="1"/>
        <v>7.8963262931071032E-2</v>
      </c>
      <c r="R41" s="372">
        <f t="shared" si="1"/>
        <v>4.146221966272079E-2</v>
      </c>
      <c r="S41" s="372">
        <f t="shared" si="1"/>
        <v>5.2232353518450791E-2</v>
      </c>
      <c r="T41" s="372">
        <f>(T55/S55-1)</f>
        <v>2.5691104258156461E-2</v>
      </c>
      <c r="U41" s="377"/>
      <c r="V41" s="377"/>
      <c r="W41" s="377"/>
      <c r="X41" s="320"/>
    </row>
    <row r="42" spans="1:24" s="365" customFormat="1" ht="18" hidden="1" customHeight="1" outlineLevel="1" x14ac:dyDescent="0.25">
      <c r="B42" s="365" t="s">
        <v>86</v>
      </c>
      <c r="C42" s="372"/>
      <c r="D42" s="372">
        <f>NAgni!D53/NAgni!C53-1</f>
        <v>5.6804332924909051E-3</v>
      </c>
      <c r="E42" s="372">
        <f>NAgni!E53/NAgni!D53-1</f>
        <v>-3.4726752038150011E-4</v>
      </c>
      <c r="F42" s="372">
        <f>NAgni!F53/NAgni!E53-1</f>
        <v>7.936348590941833E-3</v>
      </c>
      <c r="G42" s="372">
        <f>NAgni!G53/NAgni!F53-1</f>
        <v>2.6091704763586687E-2</v>
      </c>
      <c r="H42" s="372">
        <f>NAgni!H53/NAgni!G53-1</f>
        <v>5.0272396237005301E-2</v>
      </c>
      <c r="I42" s="372">
        <f>NAgni!I53/NAgni!H53-1</f>
        <v>7.2956625165708555E-2</v>
      </c>
      <c r="J42" s="372">
        <f>NAgni!J53/NAgni!I53-1</f>
        <v>-2.3024953464835241E-3</v>
      </c>
      <c r="K42" s="372">
        <f>NAgni!K53/NAgni!J53-1</f>
        <v>0.15381709551552825</v>
      </c>
      <c r="L42" s="372">
        <f>NAgni!L53/NAgni!K53-1</f>
        <v>-6.1694439589097594E-2</v>
      </c>
      <c r="M42" s="372">
        <f>NAgni!M53/NAgni!L53-1</f>
        <v>1.9104948047834469E-2</v>
      </c>
      <c r="N42" s="372">
        <f>NAgni!N53/NAgni!M53-1</f>
        <v>4.3306291372952943E-2</v>
      </c>
      <c r="O42" s="372">
        <f>NAgni!O53/NAgni!N53-1</f>
        <v>8.1162792421598962E-2</v>
      </c>
      <c r="P42" s="372">
        <f>NAgni!P53/NAgni!O53-1</f>
        <v>6.8534396219272598E-2</v>
      </c>
      <c r="Q42" s="372">
        <f>NAgni!Q53/NAgni!P53-1</f>
        <v>2.6618453855923985E-2</v>
      </c>
      <c r="R42" s="372">
        <f>NAgni!R53/NAgni!Q53-1</f>
        <v>-1.1790563357963024E-2</v>
      </c>
      <c r="S42" s="372">
        <f>NAgni!S53/NAgni!R53-1</f>
        <v>-2.8399467523470667E-2</v>
      </c>
      <c r="T42" s="372">
        <f>NAgni!T53/NAgni!S53-1</f>
        <v>3.2687144258971568E-3</v>
      </c>
      <c r="U42" s="377"/>
      <c r="V42" s="377"/>
      <c r="W42" s="377"/>
      <c r="X42" s="320"/>
    </row>
    <row r="43" spans="1:24" s="365" customFormat="1" hidden="1" outlineLevel="1" x14ac:dyDescent="0.25">
      <c r="B43" s="382" t="s">
        <v>87</v>
      </c>
      <c r="C43" s="372"/>
      <c r="D43" s="372">
        <f>NAgni!D54/NAgni!C54-1</f>
        <v>1.5203187029930953E-2</v>
      </c>
      <c r="E43" s="372">
        <f>NAgni!E54/NAgni!D54-1</f>
        <v>4.7498138267803025E-3</v>
      </c>
      <c r="F43" s="372">
        <f>NAgni!F54/NAgni!E54-1</f>
        <v>2.2629887784429537E-2</v>
      </c>
      <c r="G43" s="372">
        <f>NAgni!G54/NAgni!F54-1</f>
        <v>3.3858214937810605E-2</v>
      </c>
      <c r="H43" s="372">
        <f>NAgni!H54/NAgni!G54-1</f>
        <v>2.0565081229000359E-2</v>
      </c>
      <c r="I43" s="372">
        <f>NAgni!I54/NAgni!H54-1</f>
        <v>5.8111897224290665E-2</v>
      </c>
      <c r="J43" s="372">
        <f>NAgni!J54/NAgni!I54-1</f>
        <v>-2.3711337532309029E-2</v>
      </c>
      <c r="K43" s="372">
        <f>NAgni!K54/NAgni!J54-1</f>
        <v>0.14726378517556138</v>
      </c>
      <c r="L43" s="372">
        <f>NAgni!L54/NAgni!K54-1</f>
        <v>-6.1310928203927473E-2</v>
      </c>
      <c r="M43" s="372">
        <f>NAgni!M54/NAgni!L54-1</f>
        <v>6.2565629552611135E-2</v>
      </c>
      <c r="N43" s="372">
        <f>NAgni!N54/NAgni!M54-1</f>
        <v>0.10411709365984589</v>
      </c>
      <c r="O43" s="372">
        <f>NAgni!O54/NAgni!N54-1</f>
        <v>3.8544265928029509E-2</v>
      </c>
      <c r="P43" s="372">
        <f>NAgni!P54/NAgni!O54-1</f>
        <v>5.379543561787381E-3</v>
      </c>
      <c r="Q43" s="372">
        <f>NAgni!Q54/NAgni!P54-1</f>
        <v>2.3278810870859035E-2</v>
      </c>
      <c r="R43" s="372">
        <f>NAgni!R54/NAgni!Q54-1</f>
        <v>-7.2520573478562667E-2</v>
      </c>
      <c r="S43" s="372">
        <f>NAgni!S54/NAgni!R54-1</f>
        <v>-5.4552244635632241E-2</v>
      </c>
      <c r="T43" s="372">
        <f>NAgni!T54/NAgni!S54-1</f>
        <v>4.5246162184088723E-2</v>
      </c>
      <c r="U43" s="377"/>
      <c r="V43" s="377"/>
      <c r="W43" s="377"/>
      <c r="X43" s="320"/>
    </row>
    <row r="44" spans="1:24" s="382" customFormat="1" ht="20.25" hidden="1" customHeight="1" outlineLevel="1" x14ac:dyDescent="0.25">
      <c r="A44" s="373"/>
      <c r="B44" s="373" t="s">
        <v>88</v>
      </c>
      <c r="C44" s="374"/>
      <c r="D44" s="374">
        <f>NAgni!D55/NAgni!C55-1</f>
        <v>-9.3801128609980466E-3</v>
      </c>
      <c r="E44" s="374">
        <f>NAgni!E55/NAgni!D55-1</f>
        <v>-5.0729396146405037E-3</v>
      </c>
      <c r="F44" s="374">
        <f>NAgni!F55/NAgni!E55-1</f>
        <v>-1.4368430946552713E-2</v>
      </c>
      <c r="G44" s="374">
        <f>NAgni!G55/NAgni!F55-1</f>
        <v>-7.5122550029247392E-3</v>
      </c>
      <c r="H44" s="374">
        <f>NAgni!H55/NAgni!G55-1</f>
        <v>2.9108760502965181E-2</v>
      </c>
      <c r="I44" s="374">
        <f>NAgni!I55/NAgni!H55-1</f>
        <v>1.4029413629425891E-2</v>
      </c>
      <c r="J44" s="374">
        <f>NAgni!J55/NAgni!I55-1</f>
        <v>2.1928820465011212E-2</v>
      </c>
      <c r="K44" s="374">
        <f>NAgni!K55/NAgni!J55-1</f>
        <v>5.7121578107359738E-3</v>
      </c>
      <c r="L44" s="374">
        <f>NAgni!L55/NAgni!K55-1</f>
        <v>-4.0857969370533542E-4</v>
      </c>
      <c r="M44" s="374">
        <f>NAgni!M55/NAgni!L55-1</f>
        <v>-4.0901692586090554E-2</v>
      </c>
      <c r="N44" s="374">
        <f>NAgni!N55/NAgni!M55-1</f>
        <v>-5.5076355228613538E-2</v>
      </c>
      <c r="O44" s="374">
        <f>NAgni!O55/NAgni!N55-1</f>
        <v>4.1036794195248305E-2</v>
      </c>
      <c r="P44" s="374">
        <f>NAgni!P55/NAgni!O55-1</f>
        <v>6.2816979454470845E-2</v>
      </c>
      <c r="Q44" s="374">
        <f>NAgni!Q55/NAgni!P55-1</f>
        <v>3.2636160897161481E-3</v>
      </c>
      <c r="R44" s="374">
        <f>NAgni!R55/NAgni!Q55-1</f>
        <v>6.5478613096169092E-2</v>
      </c>
      <c r="S44" s="374">
        <f>NAgni!S55/NAgni!R55-1</f>
        <v>2.7661775538212696E-2</v>
      </c>
      <c r="T44" s="374">
        <f>NAgni!T55/NAgni!S55-1</f>
        <v>-4.016035095574777E-2</v>
      </c>
      <c r="U44" s="377"/>
      <c r="V44" s="377"/>
      <c r="W44" s="377"/>
      <c r="X44" s="329"/>
    </row>
    <row r="45" spans="1:24" ht="21" customHeight="1" collapsed="1" x14ac:dyDescent="0.3">
      <c r="A45" s="359" t="s">
        <v>89</v>
      </c>
      <c r="B45" s="360"/>
      <c r="C45" s="361"/>
      <c r="D45" s="361"/>
      <c r="E45" s="361"/>
      <c r="F45" s="361"/>
      <c r="G45" s="361"/>
      <c r="H45" s="361"/>
      <c r="I45" s="361"/>
      <c r="J45" s="361"/>
      <c r="K45" s="361"/>
      <c r="L45" s="361"/>
      <c r="M45" s="361"/>
      <c r="N45" s="361"/>
      <c r="O45" s="361"/>
      <c r="P45" s="361"/>
      <c r="Q45" s="361"/>
      <c r="R45" s="361"/>
      <c r="S45" s="361"/>
      <c r="T45" s="361"/>
      <c r="U45" s="377"/>
      <c r="V45" s="377"/>
      <c r="W45" s="377"/>
    </row>
    <row r="46" spans="1:24" s="330" customFormat="1" x14ac:dyDescent="0.25">
      <c r="B46" s="330" t="s">
        <v>90</v>
      </c>
      <c r="C46" s="383">
        <f>EmpInst!C16</f>
        <v>9999.1787109375</v>
      </c>
      <c r="D46" s="383">
        <f>EmpInst!D16</f>
        <v>10720.3037109375</v>
      </c>
      <c r="E46" s="383">
        <f>EmpInst!E16</f>
        <v>10867.0537109375</v>
      </c>
      <c r="F46" s="383">
        <f>EmpInst!F16</f>
        <v>10842.6787109375</v>
      </c>
      <c r="G46" s="383">
        <f>EmpInst!G16</f>
        <v>11053.5537109375</v>
      </c>
      <c r="H46" s="383">
        <f>EmpInst!H16</f>
        <v>11867.8037109375</v>
      </c>
      <c r="I46" s="383">
        <f>EmpInst!I16</f>
        <v>11688.9287109375</v>
      </c>
      <c r="J46" s="383">
        <f>EmpInst!J16</f>
        <v>11413.0537109375</v>
      </c>
      <c r="K46" s="383">
        <f>EmpInst!K16</f>
        <v>10933.8037109375</v>
      </c>
      <c r="L46" s="383">
        <f>EmpInst!L16</f>
        <v>10407.1787109375</v>
      </c>
      <c r="M46" s="383">
        <f>EmpInst!M16</f>
        <v>10105.4287109375</v>
      </c>
      <c r="N46" s="383">
        <f>EmpInst!N16</f>
        <v>9952.470703125</v>
      </c>
      <c r="O46" s="383">
        <f>EmpInst!O16</f>
        <v>9978.1787109375</v>
      </c>
      <c r="P46" s="383">
        <f>EmpInst!P16</f>
        <v>10122.6787109375</v>
      </c>
      <c r="Q46" s="383">
        <f>EmpInst!Q16</f>
        <v>10338.0537109375</v>
      </c>
      <c r="R46" s="383">
        <f>EmpInst!R16</f>
        <v>10880.3876953125</v>
      </c>
      <c r="S46" s="383">
        <f>EmpInst!S16</f>
        <v>11348.095703125</v>
      </c>
      <c r="T46" s="383">
        <f>EmpInst!T16</f>
        <v>11733.095703125</v>
      </c>
      <c r="U46" s="377"/>
      <c r="V46" s="377"/>
      <c r="W46" s="377"/>
      <c r="X46" s="320"/>
    </row>
    <row r="47" spans="1:24" s="332" customFormat="1" x14ac:dyDescent="0.25">
      <c r="B47" s="333" t="s">
        <v>91</v>
      </c>
      <c r="C47" s="334"/>
      <c r="D47" s="391">
        <f t="shared" ref="D47:S47" si="2">(D46/C46-1)</f>
        <v>7.2118423007202059E-2</v>
      </c>
      <c r="E47" s="391">
        <f t="shared" si="2"/>
        <v>1.3688977845867978E-2</v>
      </c>
      <c r="F47" s="391">
        <f t="shared" si="2"/>
        <v>-2.2430182686469236E-3</v>
      </c>
      <c r="G47" s="391">
        <f t="shared" si="2"/>
        <v>1.9448607269648255E-2</v>
      </c>
      <c r="H47" s="391">
        <f t="shared" si="2"/>
        <v>7.3664092227126776E-2</v>
      </c>
      <c r="I47" s="391">
        <f t="shared" si="2"/>
        <v>-1.5072291753119194E-2</v>
      </c>
      <c r="J47" s="391">
        <f t="shared" si="2"/>
        <v>-2.3601392978114366E-2</v>
      </c>
      <c r="K47" s="391">
        <f t="shared" si="2"/>
        <v>-4.1991390922897276E-2</v>
      </c>
      <c r="L47" s="391">
        <f t="shared" si="2"/>
        <v>-4.8164848567127327E-2</v>
      </c>
      <c r="M47" s="391">
        <f t="shared" si="2"/>
        <v>-2.8994409376565611E-2</v>
      </c>
      <c r="N47" s="391">
        <f t="shared" si="2"/>
        <v>-1.5136221548616491E-2</v>
      </c>
      <c r="O47" s="391">
        <f t="shared" si="2"/>
        <v>2.5830779692150863E-3</v>
      </c>
      <c r="P47" s="391">
        <f t="shared" si="2"/>
        <v>1.4481600719538967E-2</v>
      </c>
      <c r="Q47" s="391">
        <f t="shared" si="2"/>
        <v>2.1276482851054768E-2</v>
      </c>
      <c r="R47" s="391">
        <f t="shared" si="2"/>
        <v>5.2459969694413466E-2</v>
      </c>
      <c r="S47" s="391">
        <f t="shared" si="2"/>
        <v>4.2986336600303154E-2</v>
      </c>
      <c r="T47" s="391">
        <f>(T46/S46-1)</f>
        <v>3.392639699839517E-2</v>
      </c>
      <c r="U47" s="377"/>
      <c r="V47" s="377"/>
      <c r="W47" s="377"/>
      <c r="X47" s="320"/>
    </row>
    <row r="48" spans="1:24" ht="20.25" customHeight="1" x14ac:dyDescent="0.25">
      <c r="B48" s="335" t="s">
        <v>92</v>
      </c>
      <c r="C48" s="384">
        <f>EmpInst!C3+EmpInst!C4+EmpInst!C6+EmpInst!C7+EmpInst!C8</f>
        <v>5975.9238967895508</v>
      </c>
      <c r="D48" s="384">
        <f>EmpInst!D3+EmpInst!D4+EmpInst!D6+EmpInst!D7+EmpInst!D8</f>
        <v>6485.4238967895508</v>
      </c>
      <c r="E48" s="384">
        <f>EmpInst!E3+EmpInst!E4+EmpInst!E6+EmpInst!E7+EmpInst!E8</f>
        <v>6564.0488967895508</v>
      </c>
      <c r="F48" s="384">
        <f>EmpInst!F3+EmpInst!F4+EmpInst!F6+EmpInst!F7+EmpInst!F8</f>
        <v>6419.0488967895508</v>
      </c>
      <c r="G48" s="384">
        <f>EmpInst!G3+EmpInst!G4+EmpInst!G6+EmpInst!G7+EmpInst!G8</f>
        <v>6422.0488967895508</v>
      </c>
      <c r="H48" s="384">
        <f>EmpInst!H3+EmpInst!H4+EmpInst!H6+EmpInst!H7+EmpInst!H8</f>
        <v>7007.2988967895508</v>
      </c>
      <c r="I48" s="384">
        <f>EmpInst!I3+EmpInst!I4+EmpInst!I6+EmpInst!I7+EmpInst!I8</f>
        <v>6714.5488967895508</v>
      </c>
      <c r="J48" s="384">
        <f>EmpInst!J3+EmpInst!J4+EmpInst!J6+EmpInst!J7+EmpInst!J8</f>
        <v>6376.7988967895508</v>
      </c>
      <c r="K48" s="384">
        <f>EmpInst!K3+EmpInst!K4+EmpInst!K6+EmpInst!K7+EmpInst!K8</f>
        <v>5977.9238967895508</v>
      </c>
      <c r="L48" s="384">
        <f>EmpInst!L3+EmpInst!L4+EmpInst!L6+EmpInst!L7+EmpInst!L8</f>
        <v>5540.2988967895508</v>
      </c>
      <c r="M48" s="384">
        <f>EmpInst!M3+EmpInst!M4+EmpInst!M6+EmpInst!M7+EmpInst!M8</f>
        <v>5250.2988967895508</v>
      </c>
      <c r="N48" s="384">
        <f>EmpInst!N3+EmpInst!N4+EmpInst!N6+EmpInst!N7+EmpInst!N8</f>
        <v>5255.2988967895508</v>
      </c>
      <c r="O48" s="384">
        <f>EmpInst!O3+EmpInst!O4+EmpInst!O6+EmpInst!O7+EmpInst!O8</f>
        <v>5422.7988967895508</v>
      </c>
      <c r="P48" s="384">
        <f>EmpInst!P3+EmpInst!P4+EmpInst!P6+EmpInst!P7+EmpInst!P8</f>
        <v>5600.0073928833008</v>
      </c>
      <c r="Q48" s="384">
        <f>EmpInst!Q3+EmpInst!Q4+EmpInst!Q6+EmpInst!Q7+EmpInst!Q8</f>
        <v>5772.7573928833008</v>
      </c>
      <c r="R48" s="384">
        <f>EmpInst!R3+EmpInst!R4+EmpInst!R6+EmpInst!R7+EmpInst!R8</f>
        <v>6187.4658889770508</v>
      </c>
      <c r="S48" s="384">
        <f>EmpInst!S3+EmpInst!S4+EmpInst!S6+EmpInst!S7+EmpInst!S8</f>
        <v>6620.0906448364258</v>
      </c>
      <c r="T48" s="384">
        <f>EmpInst!T3+EmpInst!T4+EmpInst!T6+EmpInst!T7+EmpInst!T8</f>
        <v>6850.8408088684082</v>
      </c>
      <c r="U48" s="377"/>
      <c r="V48" s="377"/>
      <c r="W48" s="377"/>
    </row>
    <row r="49" spans="1:24" s="332" customFormat="1" x14ac:dyDescent="0.25">
      <c r="B49" s="337" t="s">
        <v>91</v>
      </c>
      <c r="C49" s="334"/>
      <c r="D49" s="391">
        <f t="shared" ref="D49:S49" si="3">(D48/C48-1)</f>
        <v>8.5258783210696354E-2</v>
      </c>
      <c r="E49" s="391">
        <f t="shared" si="3"/>
        <v>1.2123340162687235E-2</v>
      </c>
      <c r="F49" s="391">
        <f t="shared" si="3"/>
        <v>-2.2090024355382099E-2</v>
      </c>
      <c r="G49" s="391">
        <f t="shared" si="3"/>
        <v>4.6735895741512046E-4</v>
      </c>
      <c r="H49" s="391">
        <f t="shared" si="3"/>
        <v>9.1131352221963446E-2</v>
      </c>
      <c r="I49" s="391">
        <f t="shared" si="3"/>
        <v>-4.1777866808867747E-2</v>
      </c>
      <c r="J49" s="391">
        <f t="shared" si="3"/>
        <v>-5.030121981262059E-2</v>
      </c>
      <c r="K49" s="391">
        <f t="shared" si="3"/>
        <v>-6.2550976823311233E-2</v>
      </c>
      <c r="L49" s="391">
        <f t="shared" si="3"/>
        <v>-7.3206853676244799E-2</v>
      </c>
      <c r="M49" s="391">
        <f t="shared" si="3"/>
        <v>-5.2343746321709683E-2</v>
      </c>
      <c r="N49" s="391">
        <f t="shared" si="3"/>
        <v>9.5232673382783517E-4</v>
      </c>
      <c r="O49" s="391">
        <f t="shared" si="3"/>
        <v>3.187259246135854E-2</v>
      </c>
      <c r="P49" s="391">
        <f t="shared" si="3"/>
        <v>3.267841929352433E-2</v>
      </c>
      <c r="Q49" s="391">
        <f t="shared" si="3"/>
        <v>3.0848173561259351E-2</v>
      </c>
      <c r="R49" s="391">
        <f t="shared" si="3"/>
        <v>7.183889220860129E-2</v>
      </c>
      <c r="S49" s="391">
        <f t="shared" si="3"/>
        <v>6.9919537921024233E-2</v>
      </c>
      <c r="T49" s="391">
        <f>(T48/S48-1)</f>
        <v>3.4856042977593482E-2</v>
      </c>
      <c r="U49" s="377"/>
      <c r="V49" s="377"/>
      <c r="W49" s="377"/>
      <c r="X49" s="320"/>
    </row>
    <row r="50" spans="1:24" x14ac:dyDescent="0.25">
      <c r="B50" s="335" t="s">
        <v>93</v>
      </c>
      <c r="C50" s="336">
        <f>SUM(EmpInst!C9:C12,EmpInst!C5)</f>
        <v>3429.5</v>
      </c>
      <c r="D50" s="336">
        <f>SUM(EmpInst!D9:D12,EmpInst!D5)</f>
        <v>3560.625</v>
      </c>
      <c r="E50" s="336">
        <f>SUM(EmpInst!E9:E12,EmpInst!E5)</f>
        <v>3577</v>
      </c>
      <c r="F50" s="336">
        <f>SUM(EmpInst!F9:F12,EmpInst!F5)</f>
        <v>3542.625</v>
      </c>
      <c r="G50" s="336">
        <f>SUM(EmpInst!G9:G12,EmpInst!G5)</f>
        <v>3597.375</v>
      </c>
      <c r="H50" s="336">
        <f>SUM(EmpInst!H9:H12,EmpInst!H5)</f>
        <v>3703.75</v>
      </c>
      <c r="I50" s="336">
        <f>SUM(EmpInst!I9:I12,EmpInst!I5)</f>
        <v>3721.875</v>
      </c>
      <c r="J50" s="336">
        <f>SUM(EmpInst!J9:J12,EmpInst!J5)</f>
        <v>3776.25</v>
      </c>
      <c r="K50" s="336">
        <f>SUM(EmpInst!K9:K12,EmpInst!K5)</f>
        <v>3767.875</v>
      </c>
      <c r="L50" s="336">
        <f>SUM(EmpInst!L9:L12,EmpInst!L5)</f>
        <v>3729.75</v>
      </c>
      <c r="M50" s="336">
        <f>SUM(EmpInst!M9:M12,EmpInst!M5)</f>
        <v>3756.125</v>
      </c>
      <c r="N50" s="336">
        <f>SUM(EmpInst!N9:N12,EmpInst!N5)</f>
        <v>3665.6667022705078</v>
      </c>
      <c r="O50" s="336">
        <f>SUM(EmpInst!O9:O12,EmpInst!O5)</f>
        <v>3625.1249847412109</v>
      </c>
      <c r="P50" s="336">
        <f>SUM(EmpInst!P9:P12,EmpInst!P5)</f>
        <v>3679.416690826416</v>
      </c>
      <c r="Q50" s="336">
        <f>SUM(EmpInst!Q9:Q12,EmpInst!Q5)</f>
        <v>3711.458324432373</v>
      </c>
      <c r="R50" s="336">
        <f>SUM(EmpInst!R9:R12,EmpInst!R5)</f>
        <v>3674.9166984558105</v>
      </c>
      <c r="S50" s="336">
        <f>SUM(EmpInst!S9:S12,EmpInst!S5)</f>
        <v>3769.5833015441895</v>
      </c>
      <c r="T50" s="336">
        <f>SUM(EmpInst!T9:T12,EmpInst!T5)</f>
        <v>3877.0832939147949</v>
      </c>
      <c r="U50" s="377"/>
      <c r="V50" s="377"/>
      <c r="W50" s="377"/>
    </row>
    <row r="51" spans="1:24" s="332" customFormat="1" x14ac:dyDescent="0.25">
      <c r="B51" s="337" t="s">
        <v>91</v>
      </c>
      <c r="C51" s="334"/>
      <c r="D51" s="391">
        <f t="shared" ref="D51:S51" si="4">(D50/C50-1)</f>
        <v>3.823443650677949E-2</v>
      </c>
      <c r="E51" s="391">
        <f t="shared" si="4"/>
        <v>4.5989117079163755E-3</v>
      </c>
      <c r="F51" s="391">
        <f t="shared" si="4"/>
        <v>-9.610008386916391E-3</v>
      </c>
      <c r="G51" s="391">
        <f t="shared" si="4"/>
        <v>1.5454641685191062E-2</v>
      </c>
      <c r="H51" s="391">
        <f t="shared" si="4"/>
        <v>2.9570172695368102E-2</v>
      </c>
      <c r="I51" s="391">
        <f t="shared" si="4"/>
        <v>4.8936888288897418E-3</v>
      </c>
      <c r="J51" s="391">
        <f t="shared" si="4"/>
        <v>1.4609571788413156E-2</v>
      </c>
      <c r="K51" s="391">
        <f t="shared" si="4"/>
        <v>-2.217808672624999E-3</v>
      </c>
      <c r="L51" s="391">
        <f t="shared" si="4"/>
        <v>-1.0118435457651898E-2</v>
      </c>
      <c r="M51" s="391">
        <f t="shared" si="4"/>
        <v>7.0715195388431074E-3</v>
      </c>
      <c r="N51" s="391">
        <f t="shared" si="4"/>
        <v>-2.4082877361507493E-2</v>
      </c>
      <c r="O51" s="391">
        <f t="shared" si="4"/>
        <v>-1.1059848268306971E-2</v>
      </c>
      <c r="P51" s="391">
        <f t="shared" si="4"/>
        <v>1.4976506000131895E-2</v>
      </c>
      <c r="Q51" s="391">
        <f t="shared" si="4"/>
        <v>8.7083459956693865E-3</v>
      </c>
      <c r="R51" s="391">
        <f t="shared" si="4"/>
        <v>-9.8456247604912228E-3</v>
      </c>
      <c r="S51" s="391">
        <f t="shared" si="4"/>
        <v>2.576020379677102E-2</v>
      </c>
      <c r="T51" s="391">
        <f>(T50/S50-1)</f>
        <v>2.8517738904076939E-2</v>
      </c>
      <c r="U51" s="377"/>
      <c r="V51" s="377"/>
      <c r="W51" s="377"/>
      <c r="X51" s="320"/>
    </row>
    <row r="52" spans="1:24" s="332" customFormat="1" x14ac:dyDescent="0.25">
      <c r="B52" s="228" t="s">
        <v>94</v>
      </c>
      <c r="C52" s="384">
        <f t="shared" ref="C52:S52" si="5">C46-C48-C50</f>
        <v>593.75481414794922</v>
      </c>
      <c r="D52" s="384">
        <f t="shared" si="5"/>
        <v>674.25481414794922</v>
      </c>
      <c r="E52" s="384">
        <f t="shared" si="5"/>
        <v>726.00481414794922</v>
      </c>
      <c r="F52" s="384">
        <f t="shared" si="5"/>
        <v>881.00481414794922</v>
      </c>
      <c r="G52" s="384">
        <f t="shared" si="5"/>
        <v>1034.1298141479492</v>
      </c>
      <c r="H52" s="384">
        <f t="shared" si="5"/>
        <v>1156.7548141479492</v>
      </c>
      <c r="I52" s="384">
        <f t="shared" si="5"/>
        <v>1252.5048141479492</v>
      </c>
      <c r="J52" s="384">
        <f t="shared" si="5"/>
        <v>1260.0048141479492</v>
      </c>
      <c r="K52" s="384">
        <f t="shared" si="5"/>
        <v>1188.0048141479492</v>
      </c>
      <c r="L52" s="384">
        <f t="shared" si="5"/>
        <v>1137.1298141479492</v>
      </c>
      <c r="M52" s="384">
        <f t="shared" si="5"/>
        <v>1099.0048141479492</v>
      </c>
      <c r="N52" s="384">
        <f t="shared" si="5"/>
        <v>1031.5051040649414</v>
      </c>
      <c r="O52" s="384">
        <f t="shared" si="5"/>
        <v>930.25482940673828</v>
      </c>
      <c r="P52" s="384">
        <f t="shared" si="5"/>
        <v>843.2546272277832</v>
      </c>
      <c r="Q52" s="384">
        <f t="shared" si="5"/>
        <v>853.83799362182617</v>
      </c>
      <c r="R52" s="384">
        <f t="shared" si="5"/>
        <v>1018.0051078796387</v>
      </c>
      <c r="S52" s="384">
        <f t="shared" si="5"/>
        <v>958.42175674438477</v>
      </c>
      <c r="T52" s="384">
        <f>T46-T48-T50</f>
        <v>1005.1716003417969</v>
      </c>
      <c r="U52" s="377"/>
      <c r="V52" s="377"/>
      <c r="W52" s="377"/>
      <c r="X52" s="320"/>
    </row>
    <row r="53" spans="1:24" s="332" customFormat="1" x14ac:dyDescent="0.25">
      <c r="B53" s="335" t="s">
        <v>95</v>
      </c>
      <c r="C53" s="384">
        <f>EmpInst!C85</f>
        <v>5351.9951171875</v>
      </c>
      <c r="D53" s="384">
        <f>EmpInst!D85</f>
        <v>5334.95703125</v>
      </c>
      <c r="E53" s="384">
        <f>EmpInst!E85</f>
        <v>5320.98779296875</v>
      </c>
      <c r="F53" s="384">
        <f>EmpInst!F85</f>
        <v>5274.673828125</v>
      </c>
      <c r="G53" s="384">
        <f>EmpInst!G85</f>
        <v>5285.93310546875</v>
      </c>
      <c r="H53" s="384">
        <f>EmpInst!H85</f>
        <v>5494.52587890625</v>
      </c>
      <c r="I53" s="384">
        <f>EmpInst!I85</f>
        <v>5457.1875</v>
      </c>
      <c r="J53" s="384">
        <f>EmpInst!J85</f>
        <v>5507.54443359375</v>
      </c>
      <c r="K53" s="384">
        <f>EmpInst!K85</f>
        <v>5523.61376953125</v>
      </c>
      <c r="L53" s="384">
        <f>EmpInst!L85</f>
        <v>5372.33935546875</v>
      </c>
      <c r="M53" s="384">
        <f>EmpInst!M85</f>
        <v>5395.30517578125</v>
      </c>
      <c r="N53" s="384">
        <f>EmpInst!N85</f>
        <v>5376.3134765625</v>
      </c>
      <c r="O53" s="384">
        <f>EmpInst!O85</f>
        <v>5429.75927734375</v>
      </c>
      <c r="P53" s="384">
        <f>EmpInst!P85</f>
        <v>5518.38623046875</v>
      </c>
      <c r="Q53" s="384">
        <f>EmpInst!Q85</f>
        <v>5535.90771484375</v>
      </c>
      <c r="R53" s="384">
        <f>EmpInst!R85</f>
        <v>5539.84033203125</v>
      </c>
      <c r="S53" s="384">
        <f>EmpInst!S85</f>
        <v>5588.52978515625</v>
      </c>
      <c r="T53" s="384">
        <f>EmpInst!T85</f>
        <v>5626.4296875</v>
      </c>
      <c r="U53" s="377"/>
      <c r="V53" s="377"/>
      <c r="W53" s="377"/>
      <c r="X53" s="320"/>
    </row>
    <row r="54" spans="1:24" s="338" customFormat="1" x14ac:dyDescent="0.25">
      <c r="B54" s="339" t="s">
        <v>96</v>
      </c>
      <c r="C54" s="384">
        <f t="shared" ref="C54:S54" si="6">C46-C53</f>
        <v>4647.18359375</v>
      </c>
      <c r="D54" s="384">
        <f t="shared" si="6"/>
        <v>5385.3466796875</v>
      </c>
      <c r="E54" s="384">
        <f t="shared" si="6"/>
        <v>5546.06591796875</v>
      </c>
      <c r="F54" s="384">
        <f t="shared" si="6"/>
        <v>5568.0048828125</v>
      </c>
      <c r="G54" s="384">
        <f t="shared" si="6"/>
        <v>5767.62060546875</v>
      </c>
      <c r="H54" s="384">
        <f t="shared" si="6"/>
        <v>6373.27783203125</v>
      </c>
      <c r="I54" s="384">
        <f t="shared" si="6"/>
        <v>6231.7412109375</v>
      </c>
      <c r="J54" s="384">
        <f t="shared" si="6"/>
        <v>5905.50927734375</v>
      </c>
      <c r="K54" s="384">
        <f t="shared" si="6"/>
        <v>5410.18994140625</v>
      </c>
      <c r="L54" s="384">
        <f t="shared" si="6"/>
        <v>5034.83935546875</v>
      </c>
      <c r="M54" s="384">
        <f t="shared" si="6"/>
        <v>4710.12353515625</v>
      </c>
      <c r="N54" s="384">
        <f t="shared" si="6"/>
        <v>4576.1572265625</v>
      </c>
      <c r="O54" s="384">
        <f t="shared" si="6"/>
        <v>4548.41943359375</v>
      </c>
      <c r="P54" s="384">
        <f t="shared" si="6"/>
        <v>4604.29248046875</v>
      </c>
      <c r="Q54" s="384">
        <f t="shared" si="6"/>
        <v>4802.14599609375</v>
      </c>
      <c r="R54" s="384">
        <f t="shared" si="6"/>
        <v>5340.54736328125</v>
      </c>
      <c r="S54" s="384">
        <f t="shared" si="6"/>
        <v>5759.56591796875</v>
      </c>
      <c r="T54" s="384">
        <f>T46-T53</f>
        <v>6106.666015625</v>
      </c>
      <c r="U54" s="377"/>
      <c r="V54" s="377"/>
      <c r="W54" s="377"/>
      <c r="X54" s="320"/>
    </row>
    <row r="55" spans="1:24" s="330" customFormat="1" ht="20.25" customHeight="1" x14ac:dyDescent="0.25">
      <c r="B55" s="330" t="s">
        <v>97</v>
      </c>
      <c r="C55" s="383">
        <f>EmpInst!C50</f>
        <v>7446.7459681014816</v>
      </c>
      <c r="D55" s="383">
        <f>EmpInst!D50</f>
        <v>7461.0963370743184</v>
      </c>
      <c r="E55" s="383">
        <f>EmpInst!E50</f>
        <v>7665.2101126694324</v>
      </c>
      <c r="F55" s="383">
        <f>EmpInst!F50</f>
        <v>7756.9817551319693</v>
      </c>
      <c r="G55" s="383">
        <f>EmpInst!G50</f>
        <v>7916.8529563853681</v>
      </c>
      <c r="H55" s="383">
        <f>EmpInst!H50</f>
        <v>7632.4746468480771</v>
      </c>
      <c r="I55" s="383">
        <f>EmpInst!I50</f>
        <v>7698.6985965869981</v>
      </c>
      <c r="J55" s="383">
        <f>EmpInst!J50</f>
        <v>7943.0983248262792</v>
      </c>
      <c r="K55" s="383">
        <f>EmpInst!K50</f>
        <v>8225.9535030365187</v>
      </c>
      <c r="L55" s="383">
        <f>EmpInst!L50</f>
        <v>8350.2382623322555</v>
      </c>
      <c r="M55" s="383">
        <f>EmpInst!M50</f>
        <v>8491.3981588060014</v>
      </c>
      <c r="N55" s="383">
        <f>EmpInst!N50</f>
        <v>8863.9751632024472</v>
      </c>
      <c r="O55" s="383">
        <f>EmpInst!O50</f>
        <v>9165.7117019511825</v>
      </c>
      <c r="P55" s="383">
        <f>EmpInst!P50</f>
        <v>9238.3572121038942</v>
      </c>
      <c r="Q55" s="383">
        <f>EmpInst!Q50</f>
        <v>9967.8480416944112</v>
      </c>
      <c r="R55" s="383">
        <f>EmpInst!R50</f>
        <v>10381.137146763765</v>
      </c>
      <c r="S55" s="383">
        <f>EmpInst!S50</f>
        <v>10923.368372137053</v>
      </c>
      <c r="T55" s="383">
        <f>EmpInst!T50</f>
        <v>11204.001767835874</v>
      </c>
      <c r="U55" s="377"/>
      <c r="V55" s="377"/>
      <c r="W55" s="377"/>
      <c r="X55" s="320"/>
    </row>
    <row r="56" spans="1:24" s="332" customFormat="1" x14ac:dyDescent="0.25">
      <c r="B56" s="333" t="s">
        <v>91</v>
      </c>
      <c r="C56" s="334"/>
      <c r="D56" s="391">
        <f t="shared" ref="D56:S56" si="7">(D55/C55-1)</f>
        <v>1.9270657323759988E-3</v>
      </c>
      <c r="E56" s="391">
        <f t="shared" si="7"/>
        <v>2.7357075471719838E-2</v>
      </c>
      <c r="F56" s="391">
        <f t="shared" si="7"/>
        <v>1.1972488831174077E-2</v>
      </c>
      <c r="G56" s="391">
        <f t="shared" si="7"/>
        <v>2.0609975155301719E-2</v>
      </c>
      <c r="H56" s="391">
        <f t="shared" si="7"/>
        <v>-3.5920625418200403E-2</v>
      </c>
      <c r="I56" s="391">
        <f t="shared" si="7"/>
        <v>8.6766026489546455E-3</v>
      </c>
      <c r="J56" s="391">
        <f t="shared" si="7"/>
        <v>3.1745589877700819E-2</v>
      </c>
      <c r="K56" s="391">
        <f t="shared" si="7"/>
        <v>3.5610182153501979E-2</v>
      </c>
      <c r="L56" s="391">
        <f t="shared" si="7"/>
        <v>1.5108857502034168E-2</v>
      </c>
      <c r="M56" s="391">
        <f t="shared" si="7"/>
        <v>1.6904894451996055E-2</v>
      </c>
      <c r="N56" s="391">
        <f t="shared" si="7"/>
        <v>4.3876991448112079E-2</v>
      </c>
      <c r="O56" s="391">
        <f t="shared" si="7"/>
        <v>3.4040769879562838E-2</v>
      </c>
      <c r="P56" s="391">
        <f t="shared" si="7"/>
        <v>7.9257904366822896E-3</v>
      </c>
      <c r="Q56" s="391">
        <f t="shared" si="7"/>
        <v>7.8963262931071032E-2</v>
      </c>
      <c r="R56" s="391">
        <f t="shared" si="7"/>
        <v>4.146221966272079E-2</v>
      </c>
      <c r="S56" s="391">
        <f t="shared" si="7"/>
        <v>5.2232353518450791E-2</v>
      </c>
      <c r="T56" s="391">
        <f>(T55/S55-1)</f>
        <v>2.5691104258156461E-2</v>
      </c>
      <c r="U56" s="377"/>
      <c r="V56" s="377"/>
      <c r="W56" s="377"/>
      <c r="X56" s="320"/>
    </row>
    <row r="57" spans="1:24" x14ac:dyDescent="0.25">
      <c r="B57" s="335" t="s">
        <v>92</v>
      </c>
      <c r="C57" s="384">
        <f>(EmpInst!C20+EmpInst!C21+EmpInst!C23+EmpInst!C24+EmpInst!C25)*1000/C48</f>
        <v>5839.627678660625</v>
      </c>
      <c r="D57" s="384">
        <f>(EmpInst!D20+EmpInst!D21+EmpInst!D23+EmpInst!D24+EmpInst!D25)*1000/D48</f>
        <v>6018.0166828035954</v>
      </c>
      <c r="E57" s="384">
        <f>(EmpInst!E20+EmpInst!E21+EmpInst!E23+EmpInst!E24+EmpInst!E25)*1000/E48</f>
        <v>6273.5167241620293</v>
      </c>
      <c r="F57" s="384">
        <f>(EmpInst!F20+EmpInst!F21+EmpInst!F23+EmpInst!F24+EmpInst!F25)*1000/F48</f>
        <v>6165.2638447683466</v>
      </c>
      <c r="G57" s="384">
        <f>(EmpInst!G20+EmpInst!G21+EmpInst!G23+EmpInst!G24+EmpInst!G25)*1000/G48</f>
        <v>6549.3352092392979</v>
      </c>
      <c r="H57" s="384">
        <f>(EmpInst!H20+EmpInst!H21+EmpInst!H23+EmpInst!H24+EmpInst!H25)*1000/H48</f>
        <v>6262.2389471672986</v>
      </c>
      <c r="I57" s="384">
        <f>(EmpInst!I20+EmpInst!I21+EmpInst!I23+EmpInst!I24+EmpInst!I25)*1000/I48</f>
        <v>6300.2149010203966</v>
      </c>
      <c r="J57" s="384">
        <f>(EmpInst!J20+EmpInst!J21+EmpInst!J23+EmpInst!J24+EmpInst!J25)*1000/J48</f>
        <v>6453.1515151917583</v>
      </c>
      <c r="K57" s="384">
        <f>(EmpInst!K20+EmpInst!K21+EmpInst!K23+EmpInst!K24+EmpInst!K25)*1000/K48</f>
        <v>6608.628678627907</v>
      </c>
      <c r="L57" s="384">
        <f>(EmpInst!L20+EmpInst!L21+EmpInst!L23+EmpInst!L24+EmpInst!L25)*1000/L48</f>
        <v>6592.4152759135213</v>
      </c>
      <c r="M57" s="384">
        <f>(EmpInst!M20+EmpInst!M21+EmpInst!M23+EmpInst!M24+EmpInst!M25)*1000/M48</f>
        <v>6813.5550033651198</v>
      </c>
      <c r="N57" s="384">
        <f>(EmpInst!N20+EmpInst!N21+EmpInst!N23+EmpInst!N24+EmpInst!N25)*1000/N48</f>
        <v>7203.6281821017128</v>
      </c>
      <c r="O57" s="384">
        <f>(EmpInst!O20+EmpInst!O21+EmpInst!O23+EmpInst!O24+EmpInst!O25)*1000/O48</f>
        <v>7411.8700366621406</v>
      </c>
      <c r="P57" s="384">
        <f>(EmpInst!P20+EmpInst!P21+EmpInst!P23+EmpInst!P24+EmpInst!P25)*1000/P48</f>
        <v>7461.500786107933</v>
      </c>
      <c r="Q57" s="384">
        <f>(EmpInst!Q20+EmpInst!Q21+EmpInst!Q23+EmpInst!Q24+EmpInst!Q25)*1000/Q48</f>
        <v>7947.2264192594139</v>
      </c>
      <c r="R57" s="384">
        <f>(EmpInst!R20+EmpInst!R21+EmpInst!R23+EmpInst!R24+EmpInst!R25)*1000/R48</f>
        <v>8692.6167345937647</v>
      </c>
      <c r="S57" s="384">
        <f>(EmpInst!S20+EmpInst!S21+EmpInst!S23+EmpInst!S24+EmpInst!S25)*1000/S48</f>
        <v>9149.625580316273</v>
      </c>
      <c r="T57" s="384">
        <f>(EmpInst!T20+EmpInst!T21+EmpInst!T23+EmpInst!T24+EmpInst!T25)*1000/T48</f>
        <v>9310.5376152944082</v>
      </c>
      <c r="U57" s="377"/>
      <c r="V57" s="377"/>
      <c r="W57" s="377"/>
    </row>
    <row r="58" spans="1:24" s="332" customFormat="1" x14ac:dyDescent="0.25">
      <c r="B58" s="337" t="s">
        <v>91</v>
      </c>
      <c r="C58" s="334"/>
      <c r="D58" s="391">
        <f t="shared" ref="D58:S58" si="8">(D57/C57-1)</f>
        <v>3.0548009900501993E-2</v>
      </c>
      <c r="E58" s="391">
        <f t="shared" si="8"/>
        <v>4.245585461544521E-2</v>
      </c>
      <c r="F58" s="391">
        <f t="shared" si="8"/>
        <v>-1.7255533722697169E-2</v>
      </c>
      <c r="G58" s="391">
        <f t="shared" si="8"/>
        <v>6.2296014273073297E-2</v>
      </c>
      <c r="H58" s="391">
        <f t="shared" si="8"/>
        <v>-4.3835939511385202E-2</v>
      </c>
      <c r="I58" s="391">
        <f t="shared" si="8"/>
        <v>6.0642773572663344E-3</v>
      </c>
      <c r="J58" s="391">
        <f t="shared" si="8"/>
        <v>2.42748249978888E-2</v>
      </c>
      <c r="K58" s="391">
        <f t="shared" si="8"/>
        <v>2.4093214465851442E-2</v>
      </c>
      <c r="L58" s="391">
        <f t="shared" si="8"/>
        <v>-2.4533686946006661E-3</v>
      </c>
      <c r="M58" s="391">
        <f t="shared" si="8"/>
        <v>3.3544568750025316E-2</v>
      </c>
      <c r="N58" s="391">
        <f t="shared" si="8"/>
        <v>5.7249582419741429E-2</v>
      </c>
      <c r="O58" s="391">
        <f t="shared" si="8"/>
        <v>2.8907912692916371E-2</v>
      </c>
      <c r="P58" s="391">
        <f t="shared" si="8"/>
        <v>6.6961170663137892E-3</v>
      </c>
      <c r="Q58" s="391">
        <f t="shared" si="8"/>
        <v>6.5097578500000974E-2</v>
      </c>
      <c r="R58" s="391">
        <f t="shared" si="8"/>
        <v>9.3792510243317251E-2</v>
      </c>
      <c r="S58" s="391">
        <f t="shared" si="8"/>
        <v>5.257436968361473E-2</v>
      </c>
      <c r="T58" s="391">
        <f>(T57/S57-1)</f>
        <v>1.7586734404116733E-2</v>
      </c>
      <c r="U58" s="377"/>
      <c r="V58" s="377"/>
      <c r="W58" s="377"/>
      <c r="X58" s="320"/>
    </row>
    <row r="59" spans="1:24" x14ac:dyDescent="0.25">
      <c r="B59" s="335" t="s">
        <v>93</v>
      </c>
      <c r="C59" s="384">
        <f>SUM(EmpInst!C26:C29,EmpInst!C22)*1000/C50</f>
        <v>10835.681720071258</v>
      </c>
      <c r="D59" s="384">
        <f>SUM(EmpInst!D26:D29,EmpInst!D22)*1000/D50</f>
        <v>10752.103697669827</v>
      </c>
      <c r="E59" s="384">
        <f>SUM(EmpInst!E26:E29,EmpInst!E22)*1000/E50</f>
        <v>10980.298936783618</v>
      </c>
      <c r="F59" s="384">
        <f>SUM(EmpInst!F26:F29,EmpInst!F22)*1000/F50</f>
        <v>11670.484291750468</v>
      </c>
      <c r="G59" s="384">
        <f>SUM(EmpInst!G26:G29,EmpInst!G22)*1000/G50</f>
        <v>11721.824955371105</v>
      </c>
      <c r="H59" s="384">
        <f>SUM(EmpInst!H26:H29,EmpInst!H22)*1000/H50</f>
        <v>11686.266624303915</v>
      </c>
      <c r="I59" s="384">
        <f>SUM(EmpInst!I26:I29,EmpInst!I22)*1000/I50</f>
        <v>11822.385206759027</v>
      </c>
      <c r="J59" s="384">
        <f>SUM(EmpInst!J26:J29,EmpInst!J22)*1000/J50</f>
        <v>12086.877421202624</v>
      </c>
      <c r="K59" s="384">
        <f>SUM(EmpInst!K26:K29,EmpInst!K22)*1000/K50</f>
        <v>12364.460289741295</v>
      </c>
      <c r="L59" s="384">
        <f>SUM(EmpInst!L26:L29,EmpInst!L22)*1000/L50</f>
        <v>12467.926935660902</v>
      </c>
      <c r="M59" s="384">
        <f>SUM(EmpInst!M26:M29,EmpInst!M22)*1000/M50</f>
        <v>12316.9383561537</v>
      </c>
      <c r="N59" s="384">
        <f>SUM(EmpInst!N26:N29,EmpInst!N22)*1000/N50</f>
        <v>12734.812812019565</v>
      </c>
      <c r="O59" s="384">
        <f>SUM(EmpInst!O26:O29,EmpInst!O22)*1000/O50</f>
        <v>13126.606950273061</v>
      </c>
      <c r="P59" s="384">
        <f>SUM(EmpInst!P26:P29,EmpInst!P22)*1000/P50</f>
        <v>13076.377091094075</v>
      </c>
      <c r="Q59" s="384">
        <f>SUM(EmpInst!Q26:Q29,EmpInst!Q22)*1000/Q50</f>
        <v>14397.656268083945</v>
      </c>
      <c r="R59" s="384">
        <f>SUM(EmpInst!R26:R29,EmpInst!R22)*1000/R50</f>
        <v>14904.656460283888</v>
      </c>
      <c r="S59" s="384">
        <f>SUM(EmpInst!S26:S29,EmpInst!S22)*1000/S50</f>
        <v>15580.019076505527</v>
      </c>
      <c r="T59" s="384">
        <f>SUM(EmpInst!T26:T29,EmpInst!T22)*1000/T50</f>
        <v>16145.366608602817</v>
      </c>
      <c r="U59" s="377"/>
      <c r="V59" s="377"/>
      <c r="W59" s="377"/>
    </row>
    <row r="60" spans="1:24" s="332" customFormat="1" x14ac:dyDescent="0.25">
      <c r="B60" s="337" t="s">
        <v>91</v>
      </c>
      <c r="C60" s="334"/>
      <c r="D60" s="391">
        <f t="shared" ref="D60:S60" si="9">(D59/C59-1)</f>
        <v>-7.7132223482180295E-3</v>
      </c>
      <c r="E60" s="391">
        <f t="shared" si="9"/>
        <v>2.1223310854344257E-2</v>
      </c>
      <c r="F60" s="391">
        <f t="shared" si="9"/>
        <v>6.2856699889540568E-2</v>
      </c>
      <c r="G60" s="391">
        <f t="shared" si="9"/>
        <v>4.3991887857581791E-3</v>
      </c>
      <c r="H60" s="391">
        <f t="shared" si="9"/>
        <v>-3.0335149349672852E-3</v>
      </c>
      <c r="I60" s="391">
        <f t="shared" si="9"/>
        <v>1.1647738908508787E-2</v>
      </c>
      <c r="J60" s="391">
        <f t="shared" si="9"/>
        <v>2.2372153319144328E-2</v>
      </c>
      <c r="K60" s="391">
        <f t="shared" si="9"/>
        <v>2.2965639417484196E-2</v>
      </c>
      <c r="L60" s="391">
        <f t="shared" si="9"/>
        <v>8.3680681157958237E-3</v>
      </c>
      <c r="M60" s="391">
        <f t="shared" si="9"/>
        <v>-1.2110159153671529E-2</v>
      </c>
      <c r="N60" s="391">
        <f t="shared" si="9"/>
        <v>3.3926812311851018E-2</v>
      </c>
      <c r="O60" s="391">
        <f t="shared" si="9"/>
        <v>3.076559852404781E-2</v>
      </c>
      <c r="P60" s="391">
        <f t="shared" si="9"/>
        <v>-3.8265683865806865E-3</v>
      </c>
      <c r="Q60" s="391">
        <f t="shared" si="9"/>
        <v>0.1010432146293605</v>
      </c>
      <c r="R60" s="391">
        <f t="shared" si="9"/>
        <v>3.5214078094351953E-2</v>
      </c>
      <c r="S60" s="391">
        <f t="shared" si="9"/>
        <v>4.5312189383315493E-2</v>
      </c>
      <c r="T60" s="391">
        <f>(T59/S59-1)</f>
        <v>3.628670345788132E-2</v>
      </c>
      <c r="U60" s="377"/>
      <c r="V60" s="377"/>
      <c r="W60" s="377"/>
      <c r="X60" s="320"/>
    </row>
    <row r="61" spans="1:24" s="332" customFormat="1" x14ac:dyDescent="0.25">
      <c r="B61" s="335" t="s">
        <v>95</v>
      </c>
      <c r="C61" s="384">
        <f>EmpInst!C102*1000/C53</f>
        <v>8874.7986248556917</v>
      </c>
      <c r="D61" s="384">
        <f>EmpInst!D102*1000/D53</f>
        <v>9216.080700040784</v>
      </c>
      <c r="E61" s="384">
        <f>EmpInst!E102*1000/E53</f>
        <v>9411.3208648351629</v>
      </c>
      <c r="F61" s="384">
        <f>EmpInst!F102*1000/F53</f>
        <v>9727.6349655802915</v>
      </c>
      <c r="G61" s="384">
        <f>EmpInst!G102*1000/G53</f>
        <v>9837.4771409708719</v>
      </c>
      <c r="H61" s="384">
        <f>EmpInst!H102*1000/H53</f>
        <v>9839.8581898229859</v>
      </c>
      <c r="I61" s="384">
        <f>EmpInst!I102*1000/I53</f>
        <v>10119.421061673253</v>
      </c>
      <c r="J61" s="384">
        <f>EmpInst!J102*1000/J53</f>
        <v>10408.576091159046</v>
      </c>
      <c r="K61" s="384">
        <f>EmpInst!K102*1000/K53</f>
        <v>10706.24956187307</v>
      </c>
      <c r="L61" s="384">
        <f>EmpInst!L102*1000/L53</f>
        <v>10762.746930234634</v>
      </c>
      <c r="M61" s="384">
        <f>EmpInst!M102*1000/M53</f>
        <v>10737.222076666229</v>
      </c>
      <c r="N61" s="384">
        <f>EmpInst!N102*1000/N53</f>
        <v>11074.803123146687</v>
      </c>
      <c r="O61" s="384">
        <f>EmpInst!O102*1000/O53</f>
        <v>11302.693030946444</v>
      </c>
      <c r="P61" s="384">
        <f>EmpInst!P102*1000/P53</f>
        <v>11237.975323083212</v>
      </c>
      <c r="Q61" s="384">
        <f>EmpInst!Q102*1000/Q53</f>
        <v>12126.926663714234</v>
      </c>
      <c r="R61" s="384">
        <f>EmpInst!R102*1000/R53</f>
        <v>12617.183077164851</v>
      </c>
      <c r="S61" s="384">
        <f>EmpInst!S102*1000/S53</f>
        <v>13351.847119199665</v>
      </c>
      <c r="T61" s="384">
        <f>EmpInst!T102*1000/T53</f>
        <v>13959.271462947612</v>
      </c>
      <c r="U61" s="377"/>
      <c r="V61" s="377"/>
      <c r="W61" s="377"/>
      <c r="X61" s="320"/>
    </row>
    <row r="62" spans="1:24" s="338" customFormat="1" x14ac:dyDescent="0.25">
      <c r="B62" s="339" t="s">
        <v>96</v>
      </c>
      <c r="C62" s="384">
        <f>(EmpInst!C33-EmpInst!C102)*1000/C54</f>
        <v>5802.1088041396042</v>
      </c>
      <c r="D62" s="384">
        <f>(EmpInst!D33-EmpInst!D102)*1000/D54</f>
        <v>5722.5330237306634</v>
      </c>
      <c r="E62" s="384">
        <f>(EmpInst!E33-EmpInst!E102)*1000/E54</f>
        <v>5989.9624443459752</v>
      </c>
      <c r="F62" s="384">
        <f>(EmpInst!F33-EmpInst!F102)*1000/F54</f>
        <v>5890.1455845049413</v>
      </c>
      <c r="G62" s="384">
        <f>(EmpInst!G33-EmpInst!G102)*1000/G54</f>
        <v>6156.631254070513</v>
      </c>
      <c r="H62" s="384">
        <f>(EmpInst!H33-EmpInst!H102)*1000/H54</f>
        <v>5729.4466726726805</v>
      </c>
      <c r="I62" s="384">
        <f>(EmpInst!I33-EmpInst!I102)*1000/I54</f>
        <v>5578.8518426409155</v>
      </c>
      <c r="J62" s="384">
        <f>(EmpInst!J33-EmpInst!J102)*1000/J54</f>
        <v>5643.7660047147119</v>
      </c>
      <c r="K62" s="384">
        <f>(EmpInst!K33-EmpInst!K102)*1000/K54</f>
        <v>5693.6584059178695</v>
      </c>
      <c r="L62" s="384">
        <f>(EmpInst!L33-EmpInst!L102)*1000/L54</f>
        <v>5776.012086098126</v>
      </c>
      <c r="M62" s="384">
        <f>(EmpInst!M33-EmpInst!M102)*1000/M54</f>
        <v>5918.8742499351829</v>
      </c>
      <c r="N62" s="384">
        <f>(EmpInst!N33-EmpInst!N102)*1000/N54</f>
        <v>6266.5766108939742</v>
      </c>
      <c r="O62" s="384">
        <f>(EmpInst!O33-EmpInst!O102)*1000/O54</f>
        <v>6614.6509728278506</v>
      </c>
      <c r="P62" s="384">
        <f>(EmpInst!P33-EmpInst!P102)*1000/P54</f>
        <v>6841.7533697909057</v>
      </c>
      <c r="Q62" s="384">
        <f>(EmpInst!Q33-EmpInst!Q102)*1000/Q54</f>
        <v>7478.8649890516272</v>
      </c>
      <c r="R62" s="384">
        <f>(EmpInst!R33-EmpInst!R102)*1000/R54</f>
        <v>8061.6487896940425</v>
      </c>
      <c r="S62" s="384">
        <f>(EmpInst!S33-EmpInst!S102)*1000/S54</f>
        <v>8567.0057566424603</v>
      </c>
      <c r="T62" s="384">
        <f>(EmpInst!T33-EmpInst!T102)*1000/T54</f>
        <v>8665.4101419011567</v>
      </c>
      <c r="U62" s="377"/>
      <c r="V62" s="377"/>
      <c r="W62" s="377"/>
      <c r="X62" s="320"/>
    </row>
    <row r="63" spans="1:24" s="330" customFormat="1" x14ac:dyDescent="0.25">
      <c r="B63" s="330" t="s">
        <v>98</v>
      </c>
      <c r="C63" s="383">
        <f>EmpInst!C68</f>
        <v>11690.556628360453</v>
      </c>
      <c r="D63" s="383">
        <f>EmpInst!D68</f>
        <v>11798.771467167149</v>
      </c>
      <c r="E63" s="383">
        <f>EmpInst!E68</f>
        <v>12154.75862759235</v>
      </c>
      <c r="F63" s="383">
        <f>EmpInst!F68</f>
        <v>12221.241055929417</v>
      </c>
      <c r="G63" s="383">
        <f>EmpInst!G68</f>
        <v>12406.450472719487</v>
      </c>
      <c r="H63" s="383">
        <f>EmpInst!H68</f>
        <v>11549.906713394947</v>
      </c>
      <c r="I63" s="383">
        <f>EmpInst!I68</f>
        <v>11176.341511452483</v>
      </c>
      <c r="J63" s="383">
        <f>EmpInst!J68</f>
        <v>11193.093789144574</v>
      </c>
      <c r="K63" s="383">
        <f>EmpInst!K68</f>
        <v>10544.723492889229</v>
      </c>
      <c r="L63" s="383">
        <f>EmpInst!L68</f>
        <v>10225.383682458605</v>
      </c>
      <c r="M63" s="383">
        <f>EmpInst!M68</f>
        <v>10285.732367912175</v>
      </c>
      <c r="N63" s="383">
        <f>EmpInst!N68</f>
        <v>10461.572694959736</v>
      </c>
      <c r="O63" s="383">
        <f>EmpInst!O68</f>
        <v>10259.673497334288</v>
      </c>
      <c r="P63" s="383">
        <f>EmpInst!P68</f>
        <v>10054.887206504149</v>
      </c>
      <c r="Q63" s="383">
        <f>EmpInst!Q68</f>
        <v>10435.420516201348</v>
      </c>
      <c r="R63" s="383">
        <f>EmpInst!R68</f>
        <v>10634.284757122467</v>
      </c>
      <c r="S63" s="383">
        <f>EmpInst!S68</f>
        <v>11339.506421792192</v>
      </c>
      <c r="T63" s="383">
        <f>EmpInst!T68</f>
        <v>11528.640588861172</v>
      </c>
      <c r="U63" s="377"/>
      <c r="V63" s="377"/>
      <c r="W63" s="377"/>
      <c r="X63" s="320"/>
    </row>
    <row r="64" spans="1:24" s="338" customFormat="1" ht="20.25" customHeight="1" x14ac:dyDescent="0.25">
      <c r="A64" s="340"/>
      <c r="B64" s="385" t="s">
        <v>91</v>
      </c>
      <c r="C64" s="341"/>
      <c r="D64" s="392">
        <f t="shared" ref="D64:S64" si="10">(D63/C63-1)</f>
        <v>9.2566027646772131E-3</v>
      </c>
      <c r="E64" s="392">
        <f t="shared" si="10"/>
        <v>3.017154467444505E-2</v>
      </c>
      <c r="F64" s="392">
        <f t="shared" si="10"/>
        <v>5.4696625720025427E-3</v>
      </c>
      <c r="G64" s="392">
        <f t="shared" si="10"/>
        <v>1.5154714316039986E-2</v>
      </c>
      <c r="H64" s="392">
        <f t="shared" si="10"/>
        <v>-6.9040194954067879E-2</v>
      </c>
      <c r="I64" s="392">
        <f t="shared" si="10"/>
        <v>-3.2343568758804175E-2</v>
      </c>
      <c r="J64" s="392">
        <f t="shared" si="10"/>
        <v>1.4989053148495302E-3</v>
      </c>
      <c r="K64" s="392">
        <f t="shared" si="10"/>
        <v>-5.7925923651614197E-2</v>
      </c>
      <c r="L64" s="392">
        <f t="shared" si="10"/>
        <v>-3.02843228317905E-2</v>
      </c>
      <c r="M64" s="392">
        <f t="shared" si="10"/>
        <v>5.9018504662173843E-3</v>
      </c>
      <c r="N64" s="392">
        <f t="shared" si="10"/>
        <v>1.7095557298002495E-2</v>
      </c>
      <c r="O64" s="392">
        <f t="shared" si="10"/>
        <v>-1.9299124855550631E-2</v>
      </c>
      <c r="P64" s="392">
        <f t="shared" si="10"/>
        <v>-1.9960312663297564E-2</v>
      </c>
      <c r="Q64" s="392">
        <f t="shared" si="10"/>
        <v>3.7845607005023929E-2</v>
      </c>
      <c r="R64" s="392">
        <f t="shared" si="10"/>
        <v>1.9056658101355373E-2</v>
      </c>
      <c r="S64" s="392">
        <f t="shared" si="10"/>
        <v>6.6315852995886049E-2</v>
      </c>
      <c r="T64" s="392">
        <f>(T63/S63-1)</f>
        <v>1.6679223948010913E-2</v>
      </c>
      <c r="U64" s="377"/>
      <c r="V64" s="377"/>
      <c r="W64" s="377"/>
      <c r="X64" s="320"/>
    </row>
    <row r="65" spans="1:24" ht="20.25" hidden="1" customHeight="1" outlineLevel="1" x14ac:dyDescent="0.25">
      <c r="B65" s="335" t="s">
        <v>95</v>
      </c>
      <c r="C65" s="336">
        <f>EmpInst!C137</f>
        <v>13932.439260530051</v>
      </c>
      <c r="D65" s="336">
        <f>EmpInst!D137</f>
        <v>14574.055217921241</v>
      </c>
      <c r="E65" s="336">
        <f>EmpInst!E137</f>
        <v>14923.574409241812</v>
      </c>
      <c r="F65" s="336">
        <f>EmpInst!F137</f>
        <v>15326.034735068402</v>
      </c>
      <c r="G65" s="336">
        <f>EmpInst!G137</f>
        <v>15416.248552087456</v>
      </c>
      <c r="H65" s="336">
        <f>EmpInst!H137</f>
        <v>14890.248500520556</v>
      </c>
      <c r="I65" s="336">
        <f>EmpInst!I137</f>
        <v>14690.548573181473</v>
      </c>
      <c r="J65" s="336">
        <f>EmpInst!J137</f>
        <v>14667.345616968558</v>
      </c>
      <c r="K65" s="336">
        <f>EmpInst!K137</f>
        <v>13724.176927835084</v>
      </c>
      <c r="L65" s="336">
        <f>EmpInst!L137</f>
        <v>13179.649895177288</v>
      </c>
      <c r="M65" s="336">
        <f>EmpInst!M137</f>
        <v>13006.125798128431</v>
      </c>
      <c r="N65" s="336">
        <f>EmpInst!N137</f>
        <v>13070.868974920211</v>
      </c>
      <c r="O65" s="336">
        <f>EmpInst!O137</f>
        <v>12651.711499219466</v>
      </c>
      <c r="P65" s="336">
        <f>EmpInst!P137</f>
        <v>12231.241086351702</v>
      </c>
      <c r="Q65" s="336">
        <f>EmpInst!Q137</f>
        <v>12695.77734087134</v>
      </c>
      <c r="R65" s="336">
        <f>EmpInst!R137</f>
        <v>12924.857438873696</v>
      </c>
      <c r="S65" s="336">
        <f>EmpInst!S137</f>
        <v>13860.500808262273</v>
      </c>
      <c r="T65" s="336">
        <f>EmpInst!T137</f>
        <v>14363.744929125824</v>
      </c>
      <c r="U65" s="377"/>
      <c r="V65" s="377"/>
      <c r="W65" s="377"/>
    </row>
    <row r="66" spans="1:24" s="332" customFormat="1" hidden="1" outlineLevel="1" x14ac:dyDescent="0.25">
      <c r="B66" s="337" t="s">
        <v>91</v>
      </c>
      <c r="C66" s="334"/>
      <c r="D66" s="334">
        <f t="shared" ref="D66:T66" si="11">(D65/C65-1)*100</f>
        <v>4.605194721421535</v>
      </c>
      <c r="E66" s="334">
        <f t="shared" si="11"/>
        <v>2.3982288120521167</v>
      </c>
      <c r="F66" s="334">
        <f t="shared" si="11"/>
        <v>2.696809187866922</v>
      </c>
      <c r="G66" s="334">
        <f t="shared" si="11"/>
        <v>0.58863116636835855</v>
      </c>
      <c r="H66" s="334">
        <f t="shared" si="11"/>
        <v>-3.4119847626332911</v>
      </c>
      <c r="I66" s="334">
        <f t="shared" si="11"/>
        <v>-1.3411456990264581</v>
      </c>
      <c r="J66" s="334">
        <f t="shared" si="11"/>
        <v>-0.15794479081110424</v>
      </c>
      <c r="K66" s="334">
        <f t="shared" si="11"/>
        <v>-6.4303979313225401</v>
      </c>
      <c r="L66" s="334">
        <f t="shared" si="11"/>
        <v>-3.9676480092106448</v>
      </c>
      <c r="M66" s="334">
        <f t="shared" si="11"/>
        <v>-1.3166062712512083</v>
      </c>
      <c r="N66" s="334">
        <f t="shared" si="11"/>
        <v>0.49778987068613834</v>
      </c>
      <c r="O66" s="334">
        <f t="shared" si="11"/>
        <v>-3.2068064985197653</v>
      </c>
      <c r="P66" s="334">
        <f t="shared" si="11"/>
        <v>-3.3234271338996701</v>
      </c>
      <c r="Q66" s="334">
        <f t="shared" si="11"/>
        <v>3.7979486402078599</v>
      </c>
      <c r="R66" s="334">
        <f t="shared" si="11"/>
        <v>1.8043802427511135</v>
      </c>
      <c r="S66" s="334">
        <f t="shared" si="11"/>
        <v>7.2391001124273213</v>
      </c>
      <c r="T66" s="334">
        <f t="shared" si="11"/>
        <v>3.6307787707321904</v>
      </c>
      <c r="U66" s="377"/>
      <c r="V66" s="377"/>
      <c r="W66" s="377"/>
      <c r="X66" s="320"/>
    </row>
    <row r="67" spans="1:24" hidden="1" outlineLevel="1" x14ac:dyDescent="0.25">
      <c r="B67" s="335" t="s">
        <v>96</v>
      </c>
      <c r="C67" s="336">
        <f>EmpInst!C206</f>
        <v>9111.4998036404559</v>
      </c>
      <c r="D67" s="336">
        <f>EmpInst!D206</f>
        <v>9053.4521941128787</v>
      </c>
      <c r="E67" s="336">
        <f>EmpInst!E206</f>
        <v>9498.2159172414849</v>
      </c>
      <c r="F67" s="336">
        <f>EmpInst!F206</f>
        <v>9280.2020881202716</v>
      </c>
      <c r="G67" s="336">
        <f>EmpInst!G206</f>
        <v>9647.081044145707</v>
      </c>
      <c r="H67" s="336">
        <f>EmpInst!H206</f>
        <v>8668.8294399471033</v>
      </c>
      <c r="I67" s="336">
        <f>EmpInst!I206</f>
        <v>8096.8288795009339</v>
      </c>
      <c r="J67" s="336">
        <f>EmpInst!J206</f>
        <v>7954.9259038518276</v>
      </c>
      <c r="K67" s="336">
        <f>EmpInst!K206</f>
        <v>7296.699630371555</v>
      </c>
      <c r="L67" s="336">
        <f>EmpInst!L206</f>
        <v>7073.0306557349604</v>
      </c>
      <c r="M67" s="336">
        <f>EmpInst!M206</f>
        <v>7169.6296277146021</v>
      </c>
      <c r="N67" s="336">
        <f>EmpInst!N206</f>
        <v>7391.2241804023806</v>
      </c>
      <c r="O67" s="336">
        <f>EmpInst!O206</f>
        <v>7403.1382817997737</v>
      </c>
      <c r="P67" s="336">
        <f>EmpInst!P206</f>
        <v>7446.3578599779521</v>
      </c>
      <c r="Q67" s="336">
        <f>EmpInst!Q206</f>
        <v>7830.2270097749242</v>
      </c>
      <c r="R67" s="336">
        <f>EmpInst!R206</f>
        <v>8260.8936181078407</v>
      </c>
      <c r="S67" s="336">
        <f>EmpInst!S206</f>
        <v>8891.2996509097375</v>
      </c>
      <c r="T67" s="336">
        <f>EmpInst!T206</f>
        <v>8917.8417261245177</v>
      </c>
      <c r="U67" s="377"/>
      <c r="V67" s="377"/>
      <c r="W67" s="377"/>
    </row>
    <row r="68" spans="1:24" s="338" customFormat="1" ht="20.25" hidden="1" customHeight="1" outlineLevel="1" x14ac:dyDescent="0.25">
      <c r="A68" s="340"/>
      <c r="B68" s="385" t="s">
        <v>91</v>
      </c>
      <c r="C68" s="341"/>
      <c r="D68" s="341">
        <f t="shared" ref="D68:T68" si="12">(D67/C67-1)*100</f>
        <v>-0.63708073070894988</v>
      </c>
      <c r="E68" s="341">
        <f t="shared" si="12"/>
        <v>4.9126423113806217</v>
      </c>
      <c r="F68" s="341">
        <f t="shared" si="12"/>
        <v>-2.2953134675056996</v>
      </c>
      <c r="G68" s="341">
        <f t="shared" si="12"/>
        <v>3.95335093505218</v>
      </c>
      <c r="H68" s="341">
        <f t="shared" si="12"/>
        <v>-10.140389613418366</v>
      </c>
      <c r="I68" s="341">
        <f t="shared" si="12"/>
        <v>-6.5983598409528721</v>
      </c>
      <c r="J68" s="341">
        <f t="shared" si="12"/>
        <v>-1.7525747148784077</v>
      </c>
      <c r="K68" s="341">
        <f t="shared" si="12"/>
        <v>-8.2744488312776703</v>
      </c>
      <c r="L68" s="341">
        <f t="shared" si="12"/>
        <v>-3.0653444155163245</v>
      </c>
      <c r="M68" s="341">
        <f t="shared" si="12"/>
        <v>1.3657366506861779</v>
      </c>
      <c r="N68" s="341">
        <f t="shared" si="12"/>
        <v>3.0907391900858006</v>
      </c>
      <c r="O68" s="341">
        <f t="shared" si="12"/>
        <v>0.16119253193513927</v>
      </c>
      <c r="P68" s="341">
        <f t="shared" si="12"/>
        <v>0.58380076844479767</v>
      </c>
      <c r="Q68" s="341">
        <f t="shared" si="12"/>
        <v>5.1551262646153395</v>
      </c>
      <c r="R68" s="341">
        <f t="shared" si="12"/>
        <v>5.5000526523086846</v>
      </c>
      <c r="S68" s="341">
        <f t="shared" si="12"/>
        <v>7.6312087038628462</v>
      </c>
      <c r="T68" s="341">
        <f t="shared" si="12"/>
        <v>0.29851738504915737</v>
      </c>
      <c r="U68" s="377"/>
      <c r="V68" s="377"/>
      <c r="W68" s="377"/>
      <c r="X68" s="320"/>
    </row>
    <row r="69" spans="1:24" s="315" customFormat="1" ht="25.35" hidden="1" customHeight="1" outlineLevel="1" x14ac:dyDescent="0.25">
      <c r="A69" s="39" t="str">
        <f>CONCATENATE(A$1," (continued)")</f>
        <v>Table S1    Palau summary economic indicators, FY2000-FY2023 (continued)</v>
      </c>
      <c r="B69" s="408"/>
      <c r="C69" s="408"/>
      <c r="D69" s="408"/>
      <c r="E69" s="408"/>
      <c r="F69" s="408"/>
      <c r="G69" s="408"/>
      <c r="H69" s="408"/>
      <c r="I69" s="408"/>
      <c r="J69" s="408"/>
      <c r="K69" s="408"/>
      <c r="L69" s="408"/>
      <c r="M69" s="408"/>
      <c r="N69" s="408"/>
      <c r="O69" s="408"/>
      <c r="P69" s="408"/>
      <c r="Q69" s="408"/>
      <c r="R69" s="408"/>
      <c r="S69" s="408"/>
      <c r="T69" s="408"/>
      <c r="U69" s="377"/>
      <c r="V69" s="377"/>
      <c r="W69" s="377"/>
    </row>
    <row r="70" spans="1:24" ht="21" customHeight="1" collapsed="1" x14ac:dyDescent="0.3">
      <c r="A70" s="359" t="s">
        <v>99</v>
      </c>
      <c r="B70" s="360"/>
      <c r="C70" s="361"/>
      <c r="D70" s="361"/>
      <c r="E70" s="361"/>
      <c r="F70" s="361"/>
      <c r="G70" s="361"/>
      <c r="H70" s="361"/>
      <c r="I70" s="361"/>
      <c r="J70" s="361"/>
      <c r="K70" s="361"/>
      <c r="L70" s="361"/>
      <c r="M70" s="361"/>
      <c r="N70" s="361"/>
      <c r="O70" s="361"/>
      <c r="P70" s="361"/>
      <c r="Q70" s="361"/>
      <c r="R70" s="361"/>
      <c r="S70" s="361"/>
      <c r="T70" s="361"/>
      <c r="U70" s="377"/>
      <c r="V70" s="377"/>
      <c r="W70" s="377"/>
    </row>
    <row r="71" spans="1:24" x14ac:dyDescent="0.25">
      <c r="B71" s="342" t="s">
        <v>100</v>
      </c>
      <c r="C71" s="343"/>
      <c r="D71" s="343"/>
      <c r="E71" s="343"/>
      <c r="F71" s="343"/>
      <c r="G71" s="343" t="e">
        <f>#REF!</f>
        <v>#REF!</v>
      </c>
      <c r="H71" s="343" t="e">
        <f>#REF!</f>
        <v>#REF!</v>
      </c>
      <c r="I71" s="343" t="e">
        <f>#REF!</f>
        <v>#REF!</v>
      </c>
      <c r="J71" s="343" t="e">
        <f>#REF!</f>
        <v>#REF!</v>
      </c>
      <c r="K71" s="343" t="e">
        <f>#REF!</f>
        <v>#REF!</v>
      </c>
      <c r="L71" s="343" t="e">
        <f>#REF!</f>
        <v>#REF!</v>
      </c>
      <c r="M71" s="343" t="e">
        <f>#REF!</f>
        <v>#REF!</v>
      </c>
      <c r="N71" s="343" t="e">
        <f>#REF!</f>
        <v>#REF!</v>
      </c>
      <c r="O71" s="343" t="e">
        <f>#REF!</f>
        <v>#REF!</v>
      </c>
      <c r="P71" s="343" t="e">
        <f>#REF!</f>
        <v>#REF!</v>
      </c>
      <c r="Q71" s="343" t="e">
        <f>#REF!</f>
        <v>#REF!</v>
      </c>
      <c r="R71" s="343" t="e">
        <f>#REF!</f>
        <v>#REF!</v>
      </c>
      <c r="S71" s="343" t="e">
        <f>#REF!</f>
        <v>#REF!</v>
      </c>
      <c r="T71" s="343" t="e">
        <f>#REF!</f>
        <v>#REF!</v>
      </c>
      <c r="U71" s="377"/>
      <c r="V71" s="377"/>
      <c r="W71" s="377"/>
    </row>
    <row r="72" spans="1:24" x14ac:dyDescent="0.25">
      <c r="B72" s="344" t="s">
        <v>101</v>
      </c>
      <c r="C72" s="343"/>
      <c r="D72" s="343"/>
      <c r="E72" s="343"/>
      <c r="F72" s="343"/>
      <c r="G72" s="343" t="e">
        <f>#REF!</f>
        <v>#REF!</v>
      </c>
      <c r="H72" s="343" t="e">
        <f>#REF!</f>
        <v>#REF!</v>
      </c>
      <c r="I72" s="343" t="e">
        <f>#REF!</f>
        <v>#REF!</v>
      </c>
      <c r="J72" s="343" t="e">
        <f>#REF!</f>
        <v>#REF!</v>
      </c>
      <c r="K72" s="343" t="e">
        <f>#REF!</f>
        <v>#REF!</v>
      </c>
      <c r="L72" s="343" t="e">
        <f>#REF!</f>
        <v>#REF!</v>
      </c>
      <c r="M72" s="343" t="e">
        <f>#REF!</f>
        <v>#REF!</v>
      </c>
      <c r="N72" s="343" t="e">
        <f>#REF!</f>
        <v>#REF!</v>
      </c>
      <c r="O72" s="343" t="e">
        <f>#REF!</f>
        <v>#REF!</v>
      </c>
      <c r="P72" s="343" t="e">
        <f>#REF!</f>
        <v>#REF!</v>
      </c>
      <c r="Q72" s="343" t="e">
        <f>#REF!</f>
        <v>#REF!</v>
      </c>
      <c r="R72" s="343" t="e">
        <f>#REF!</f>
        <v>#REF!</v>
      </c>
      <c r="S72" s="343" t="e">
        <f>#REF!</f>
        <v>#REF!</v>
      </c>
      <c r="T72" s="343" t="e">
        <f>#REF!</f>
        <v>#REF!</v>
      </c>
      <c r="U72" s="377"/>
      <c r="V72" s="377"/>
      <c r="W72" s="377"/>
    </row>
    <row r="73" spans="1:24" x14ac:dyDescent="0.25">
      <c r="B73" s="344" t="s">
        <v>102</v>
      </c>
      <c r="C73" s="343"/>
      <c r="D73" s="343"/>
      <c r="E73" s="343"/>
      <c r="F73" s="343"/>
      <c r="G73" s="343" t="e">
        <f>#REF!</f>
        <v>#REF!</v>
      </c>
      <c r="H73" s="343" t="e">
        <f>#REF!</f>
        <v>#REF!</v>
      </c>
      <c r="I73" s="343" t="e">
        <f>#REF!</f>
        <v>#REF!</v>
      </c>
      <c r="J73" s="343" t="e">
        <f>#REF!</f>
        <v>#REF!</v>
      </c>
      <c r="K73" s="343" t="e">
        <f>#REF!</f>
        <v>#REF!</v>
      </c>
      <c r="L73" s="343" t="e">
        <f>#REF!</f>
        <v>#REF!</v>
      </c>
      <c r="M73" s="343" t="e">
        <f>#REF!</f>
        <v>#REF!</v>
      </c>
      <c r="N73" s="343" t="e">
        <f>#REF!</f>
        <v>#REF!</v>
      </c>
      <c r="O73" s="343" t="e">
        <f>#REF!</f>
        <v>#REF!</v>
      </c>
      <c r="P73" s="343" t="e">
        <f>#REF!</f>
        <v>#REF!</v>
      </c>
      <c r="Q73" s="343" t="e">
        <f>#REF!</f>
        <v>#REF!</v>
      </c>
      <c r="R73" s="343" t="e">
        <f>#REF!</f>
        <v>#REF!</v>
      </c>
      <c r="S73" s="343" t="e">
        <f>#REF!</f>
        <v>#REF!</v>
      </c>
      <c r="T73" s="343" t="e">
        <f>#REF!</f>
        <v>#REF!</v>
      </c>
      <c r="U73" s="377"/>
      <c r="V73" s="377"/>
      <c r="W73" s="377"/>
    </row>
    <row r="74" spans="1:24" x14ac:dyDescent="0.25">
      <c r="B74" s="344" t="s">
        <v>103</v>
      </c>
      <c r="C74" s="343"/>
      <c r="D74" s="343"/>
      <c r="E74" s="343"/>
      <c r="F74" s="343"/>
      <c r="G74" s="343" t="e">
        <f>#REF!</f>
        <v>#REF!</v>
      </c>
      <c r="H74" s="343" t="e">
        <f>#REF!</f>
        <v>#REF!</v>
      </c>
      <c r="I74" s="343" t="e">
        <f>#REF!</f>
        <v>#REF!</v>
      </c>
      <c r="J74" s="343" t="e">
        <f>#REF!</f>
        <v>#REF!</v>
      </c>
      <c r="K74" s="343" t="e">
        <f>#REF!</f>
        <v>#REF!</v>
      </c>
      <c r="L74" s="343" t="e">
        <f>#REF!</f>
        <v>#REF!</v>
      </c>
      <c r="M74" s="343" t="e">
        <f>#REF!</f>
        <v>#REF!</v>
      </c>
      <c r="N74" s="343" t="e">
        <f>#REF!</f>
        <v>#REF!</v>
      </c>
      <c r="O74" s="343" t="e">
        <f>#REF!</f>
        <v>#REF!</v>
      </c>
      <c r="P74" s="343" t="e">
        <f>#REF!</f>
        <v>#REF!</v>
      </c>
      <c r="Q74" s="343" t="e">
        <f>#REF!</f>
        <v>#REF!</v>
      </c>
      <c r="R74" s="343" t="e">
        <f>#REF!</f>
        <v>#REF!</v>
      </c>
      <c r="S74" s="343" t="e">
        <f>#REF!</f>
        <v>#REF!</v>
      </c>
      <c r="T74" s="343" t="e">
        <f>#REF!</f>
        <v>#REF!</v>
      </c>
      <c r="U74" s="377"/>
      <c r="V74" s="377"/>
      <c r="W74" s="377"/>
    </row>
    <row r="75" spans="1:24" x14ac:dyDescent="0.25">
      <c r="B75" s="342" t="s">
        <v>104</v>
      </c>
      <c r="C75" s="343"/>
      <c r="D75" s="343"/>
      <c r="E75" s="343"/>
      <c r="F75" s="343"/>
      <c r="G75" s="343" t="e">
        <f>#REF!</f>
        <v>#REF!</v>
      </c>
      <c r="H75" s="343" t="e">
        <f>#REF!</f>
        <v>#REF!</v>
      </c>
      <c r="I75" s="343" t="e">
        <f>#REF!</f>
        <v>#REF!</v>
      </c>
      <c r="J75" s="343" t="e">
        <f>#REF!</f>
        <v>#REF!</v>
      </c>
      <c r="K75" s="343" t="e">
        <f>#REF!</f>
        <v>#REF!</v>
      </c>
      <c r="L75" s="343" t="e">
        <f>#REF!</f>
        <v>#REF!</v>
      </c>
      <c r="M75" s="343" t="e">
        <f>#REF!</f>
        <v>#REF!</v>
      </c>
      <c r="N75" s="343" t="e">
        <f>#REF!</f>
        <v>#REF!</v>
      </c>
      <c r="O75" s="343" t="e">
        <f>#REF!</f>
        <v>#REF!</v>
      </c>
      <c r="P75" s="343" t="e">
        <f>#REF!</f>
        <v>#REF!</v>
      </c>
      <c r="Q75" s="343" t="e">
        <f>#REF!</f>
        <v>#REF!</v>
      </c>
      <c r="R75" s="343" t="e">
        <f>#REF!</f>
        <v>#REF!</v>
      </c>
      <c r="S75" s="343" t="e">
        <f>#REF!</f>
        <v>#REF!</v>
      </c>
      <c r="T75" s="343" t="e">
        <f>#REF!</f>
        <v>#REF!</v>
      </c>
      <c r="U75" s="377"/>
      <c r="V75" s="377"/>
      <c r="W75" s="377"/>
    </row>
    <row r="76" spans="1:24" x14ac:dyDescent="0.25">
      <c r="B76" s="371" t="s">
        <v>75</v>
      </c>
      <c r="C76" s="343"/>
      <c r="D76" s="343"/>
      <c r="E76" s="343"/>
      <c r="F76" s="343"/>
      <c r="G76" s="343" t="e">
        <f>#REF!</f>
        <v>#REF!</v>
      </c>
      <c r="H76" s="343" t="e">
        <f>#REF!</f>
        <v>#REF!</v>
      </c>
      <c r="I76" s="343" t="e">
        <f>#REF!</f>
        <v>#REF!</v>
      </c>
      <c r="J76" s="343" t="e">
        <f>#REF!</f>
        <v>#REF!</v>
      </c>
      <c r="K76" s="343" t="e">
        <f>#REF!</f>
        <v>#REF!</v>
      </c>
      <c r="L76" s="343" t="e">
        <f>#REF!</f>
        <v>#REF!</v>
      </c>
      <c r="M76" s="343" t="e">
        <f>#REF!</f>
        <v>#REF!</v>
      </c>
      <c r="N76" s="343" t="e">
        <f>#REF!</f>
        <v>#REF!</v>
      </c>
      <c r="O76" s="343" t="e">
        <f>#REF!</f>
        <v>#REF!</v>
      </c>
      <c r="P76" s="343" t="e">
        <f>#REF!</f>
        <v>#REF!</v>
      </c>
      <c r="Q76" s="343" t="e">
        <f>#REF!</f>
        <v>#REF!</v>
      </c>
      <c r="R76" s="343" t="e">
        <f>#REF!</f>
        <v>#REF!</v>
      </c>
      <c r="S76" s="343" t="e">
        <f>#REF!</f>
        <v>#REF!</v>
      </c>
      <c r="T76" s="343" t="e">
        <f>#REF!</f>
        <v>#REF!</v>
      </c>
      <c r="U76" s="377"/>
      <c r="V76" s="377"/>
      <c r="W76" s="377"/>
    </row>
    <row r="77" spans="1:24" x14ac:dyDescent="0.25">
      <c r="B77" s="344" t="s">
        <v>105</v>
      </c>
      <c r="C77" s="343"/>
      <c r="D77" s="343"/>
      <c r="E77" s="343"/>
      <c r="F77" s="343"/>
      <c r="G77" s="343" t="e">
        <f>#REF!</f>
        <v>#REF!</v>
      </c>
      <c r="H77" s="343" t="e">
        <f>#REF!</f>
        <v>#REF!</v>
      </c>
      <c r="I77" s="343" t="e">
        <f>#REF!</f>
        <v>#REF!</v>
      </c>
      <c r="J77" s="343" t="e">
        <f>#REF!</f>
        <v>#REF!</v>
      </c>
      <c r="K77" s="343" t="e">
        <f>#REF!</f>
        <v>#REF!</v>
      </c>
      <c r="L77" s="343" t="e">
        <f>#REF!</f>
        <v>#REF!</v>
      </c>
      <c r="M77" s="343" t="e">
        <f>#REF!</f>
        <v>#REF!</v>
      </c>
      <c r="N77" s="343" t="e">
        <f>#REF!</f>
        <v>#REF!</v>
      </c>
      <c r="O77" s="343" t="e">
        <f>#REF!</f>
        <v>#REF!</v>
      </c>
      <c r="P77" s="343" t="e">
        <f>#REF!</f>
        <v>#REF!</v>
      </c>
      <c r="Q77" s="343" t="e">
        <f>#REF!</f>
        <v>#REF!</v>
      </c>
      <c r="R77" s="343" t="e">
        <f>#REF!</f>
        <v>#REF!</v>
      </c>
      <c r="S77" s="343" t="e">
        <f>#REF!</f>
        <v>#REF!</v>
      </c>
      <c r="T77" s="343" t="e">
        <f>#REF!</f>
        <v>#REF!</v>
      </c>
      <c r="U77" s="377"/>
      <c r="V77" s="377"/>
      <c r="W77" s="377"/>
    </row>
    <row r="78" spans="1:24" x14ac:dyDescent="0.25">
      <c r="B78" s="344" t="s">
        <v>106</v>
      </c>
      <c r="C78" s="343"/>
      <c r="D78" s="343"/>
      <c r="E78" s="343"/>
      <c r="F78" s="343"/>
      <c r="G78" s="343" t="e">
        <f t="shared" ref="G78:S78" si="13">G75-G76-G77</f>
        <v>#REF!</v>
      </c>
      <c r="H78" s="343" t="e">
        <f t="shared" si="13"/>
        <v>#REF!</v>
      </c>
      <c r="I78" s="343" t="e">
        <f t="shared" si="13"/>
        <v>#REF!</v>
      </c>
      <c r="J78" s="343" t="e">
        <f t="shared" si="13"/>
        <v>#REF!</v>
      </c>
      <c r="K78" s="343" t="e">
        <f t="shared" si="13"/>
        <v>#REF!</v>
      </c>
      <c r="L78" s="343" t="e">
        <f t="shared" si="13"/>
        <v>#REF!</v>
      </c>
      <c r="M78" s="343" t="e">
        <f t="shared" si="13"/>
        <v>#REF!</v>
      </c>
      <c r="N78" s="343" t="e">
        <f t="shared" si="13"/>
        <v>#REF!</v>
      </c>
      <c r="O78" s="343" t="e">
        <f t="shared" si="13"/>
        <v>#REF!</v>
      </c>
      <c r="P78" s="343" t="e">
        <f t="shared" si="13"/>
        <v>#REF!</v>
      </c>
      <c r="Q78" s="343" t="e">
        <f t="shared" si="13"/>
        <v>#REF!</v>
      </c>
      <c r="R78" s="343" t="e">
        <f t="shared" si="13"/>
        <v>#REF!</v>
      </c>
      <c r="S78" s="343" t="e">
        <f t="shared" si="13"/>
        <v>#REF!</v>
      </c>
      <c r="T78" s="343" t="e">
        <f>T75-T76-T77</f>
        <v>#REF!</v>
      </c>
      <c r="U78" s="377"/>
      <c r="V78" s="377"/>
      <c r="W78" s="377"/>
    </row>
    <row r="79" spans="1:24" x14ac:dyDescent="0.25">
      <c r="B79" s="327" t="s">
        <v>107</v>
      </c>
      <c r="C79" s="343"/>
      <c r="D79" s="343"/>
      <c r="E79" s="343"/>
      <c r="F79" s="343"/>
      <c r="G79" s="343" t="e">
        <f>#REF!</f>
        <v>#REF!</v>
      </c>
      <c r="H79" s="343" t="e">
        <f>#REF!</f>
        <v>#REF!</v>
      </c>
      <c r="I79" s="343" t="e">
        <f>#REF!</f>
        <v>#REF!</v>
      </c>
      <c r="J79" s="343" t="e">
        <f>#REF!</f>
        <v>#REF!</v>
      </c>
      <c r="K79" s="343" t="e">
        <f>#REF!</f>
        <v>#REF!</v>
      </c>
      <c r="L79" s="343" t="e">
        <f>#REF!</f>
        <v>#REF!</v>
      </c>
      <c r="M79" s="343" t="e">
        <f>#REF!</f>
        <v>#REF!</v>
      </c>
      <c r="N79" s="343" t="e">
        <f>#REF!</f>
        <v>#REF!</v>
      </c>
      <c r="O79" s="343" t="e">
        <f>#REF!</f>
        <v>#REF!</v>
      </c>
      <c r="P79" s="343" t="e">
        <f>#REF!</f>
        <v>#REF!</v>
      </c>
      <c r="Q79" s="343" t="e">
        <f>#REF!</f>
        <v>#REF!</v>
      </c>
      <c r="R79" s="343" t="e">
        <f>#REF!</f>
        <v>#REF!</v>
      </c>
      <c r="S79" s="343" t="e">
        <f>#REF!</f>
        <v>#REF!</v>
      </c>
      <c r="T79" s="343" t="e">
        <f>#REF!</f>
        <v>#REF!</v>
      </c>
      <c r="U79" s="377"/>
      <c r="V79" s="377"/>
      <c r="W79" s="377"/>
    </row>
    <row r="80" spans="1:24" x14ac:dyDescent="0.25">
      <c r="B80" s="335" t="s">
        <v>108</v>
      </c>
      <c r="C80" s="343"/>
      <c r="D80" s="343"/>
      <c r="E80" s="343"/>
      <c r="F80" s="343"/>
      <c r="G80" s="343" t="e">
        <f>#REF!</f>
        <v>#REF!</v>
      </c>
      <c r="H80" s="343" t="e">
        <f>#REF!</f>
        <v>#REF!</v>
      </c>
      <c r="I80" s="343" t="e">
        <f>#REF!</f>
        <v>#REF!</v>
      </c>
      <c r="J80" s="343" t="e">
        <f>#REF!</f>
        <v>#REF!</v>
      </c>
      <c r="K80" s="343" t="e">
        <f>#REF!</f>
        <v>#REF!</v>
      </c>
      <c r="L80" s="343" t="e">
        <f>#REF!</f>
        <v>#REF!</v>
      </c>
      <c r="M80" s="343" t="e">
        <f>#REF!</f>
        <v>#REF!</v>
      </c>
      <c r="N80" s="343" t="e">
        <f>#REF!</f>
        <v>#REF!</v>
      </c>
      <c r="O80" s="343" t="e">
        <f>#REF!</f>
        <v>#REF!</v>
      </c>
      <c r="P80" s="343" t="e">
        <f>#REF!</f>
        <v>#REF!</v>
      </c>
      <c r="Q80" s="343" t="e">
        <f>#REF!</f>
        <v>#REF!</v>
      </c>
      <c r="R80" s="343" t="e">
        <f>#REF!</f>
        <v>#REF!</v>
      </c>
      <c r="S80" s="343" t="e">
        <f>#REF!</f>
        <v>#REF!</v>
      </c>
      <c r="T80" s="343" t="e">
        <f>#REF!</f>
        <v>#REF!</v>
      </c>
      <c r="U80" s="377"/>
      <c r="V80" s="377"/>
      <c r="W80" s="377"/>
    </row>
    <row r="81" spans="1:23" x14ac:dyDescent="0.25">
      <c r="B81" s="335" t="s">
        <v>109</v>
      </c>
      <c r="C81" s="343"/>
      <c r="D81" s="343"/>
      <c r="E81" s="343"/>
      <c r="F81" s="343"/>
      <c r="G81" s="343" t="e">
        <f>#REF!</f>
        <v>#REF!</v>
      </c>
      <c r="H81" s="343" t="e">
        <f>#REF!</f>
        <v>#REF!</v>
      </c>
      <c r="I81" s="343" t="e">
        <f>#REF!</f>
        <v>#REF!</v>
      </c>
      <c r="J81" s="343" t="e">
        <f>#REF!</f>
        <v>#REF!</v>
      </c>
      <c r="K81" s="343" t="e">
        <f>#REF!</f>
        <v>#REF!</v>
      </c>
      <c r="L81" s="343" t="e">
        <f>#REF!</f>
        <v>#REF!</v>
      </c>
      <c r="M81" s="343" t="e">
        <f>#REF!</f>
        <v>#REF!</v>
      </c>
      <c r="N81" s="343" t="e">
        <f>#REF!</f>
        <v>#REF!</v>
      </c>
      <c r="O81" s="343" t="e">
        <f>#REF!</f>
        <v>#REF!</v>
      </c>
      <c r="P81" s="343" t="e">
        <f>#REF!</f>
        <v>#REF!</v>
      </c>
      <c r="Q81" s="343" t="e">
        <f>#REF!</f>
        <v>#REF!</v>
      </c>
      <c r="R81" s="343" t="e">
        <f>#REF!</f>
        <v>#REF!</v>
      </c>
      <c r="S81" s="343" t="e">
        <f>#REF!</f>
        <v>#REF!</v>
      </c>
      <c r="T81" s="343" t="e">
        <f>#REF!</f>
        <v>#REF!</v>
      </c>
      <c r="U81" s="377"/>
      <c r="V81" s="377"/>
      <c r="W81" s="377"/>
    </row>
    <row r="82" spans="1:23" s="329" customFormat="1" ht="20.25" customHeight="1" x14ac:dyDescent="0.25">
      <c r="B82" s="394" t="s">
        <v>110</v>
      </c>
      <c r="C82" s="395"/>
      <c r="D82" s="395"/>
      <c r="E82" s="395"/>
      <c r="F82" s="395"/>
      <c r="G82" s="358" t="e">
        <f>#REF!</f>
        <v>#REF!</v>
      </c>
      <c r="H82" s="358" t="e">
        <f>#REF!</f>
        <v>#REF!</v>
      </c>
      <c r="I82" s="358" t="e">
        <f>#REF!</f>
        <v>#REF!</v>
      </c>
      <c r="J82" s="358" t="e">
        <f>#REF!</f>
        <v>#REF!</v>
      </c>
      <c r="K82" s="358" t="e">
        <f>#REF!</f>
        <v>#REF!</v>
      </c>
      <c r="L82" s="358" t="e">
        <f>#REF!</f>
        <v>#REF!</v>
      </c>
      <c r="M82" s="358" t="e">
        <f>#REF!</f>
        <v>#REF!</v>
      </c>
      <c r="N82" s="358" t="e">
        <f>#REF!</f>
        <v>#REF!</v>
      </c>
      <c r="O82" s="358" t="e">
        <f>#REF!</f>
        <v>#REF!</v>
      </c>
      <c r="P82" s="358" t="e">
        <f>#REF!</f>
        <v>#REF!</v>
      </c>
      <c r="Q82" s="358" t="e">
        <f>#REF!</f>
        <v>#REF!</v>
      </c>
      <c r="R82" s="358" t="e">
        <f>#REF!</f>
        <v>#REF!</v>
      </c>
      <c r="S82" s="358" t="e">
        <f>#REF!</f>
        <v>#REF!</v>
      </c>
      <c r="T82" s="358" t="e">
        <f>#REF!</f>
        <v>#REF!</v>
      </c>
      <c r="U82" s="377"/>
      <c r="V82" s="377"/>
      <c r="W82" s="377"/>
    </row>
    <row r="83" spans="1:23" s="315" customFormat="1" ht="20.25" customHeight="1" x14ac:dyDescent="0.25">
      <c r="B83" s="346" t="s">
        <v>111</v>
      </c>
      <c r="C83" s="347"/>
      <c r="D83" s="347"/>
      <c r="E83" s="347"/>
      <c r="F83" s="347"/>
      <c r="G83" s="347" t="e">
        <f>#REF!</f>
        <v>#REF!</v>
      </c>
      <c r="H83" s="347" t="e">
        <f>#REF!</f>
        <v>#REF!</v>
      </c>
      <c r="I83" s="347" t="e">
        <f>#REF!</f>
        <v>#REF!</v>
      </c>
      <c r="J83" s="347" t="e">
        <f>#REF!</f>
        <v>#REF!</v>
      </c>
      <c r="K83" s="347" t="e">
        <f>#REF!</f>
        <v>#REF!</v>
      </c>
      <c r="L83" s="347" t="e">
        <f>#REF!</f>
        <v>#REF!</v>
      </c>
      <c r="M83" s="347" t="e">
        <f>#REF!</f>
        <v>#REF!</v>
      </c>
      <c r="N83" s="347" t="e">
        <f>#REF!</f>
        <v>#REF!</v>
      </c>
      <c r="O83" s="347" t="e">
        <f>#REF!</f>
        <v>#REF!</v>
      </c>
      <c r="P83" s="347" t="e">
        <f>#REF!</f>
        <v>#REF!</v>
      </c>
      <c r="Q83" s="347" t="e">
        <f>#REF!</f>
        <v>#REF!</v>
      </c>
      <c r="R83" s="347" t="e">
        <f>#REF!</f>
        <v>#REF!</v>
      </c>
      <c r="S83" s="347" t="e">
        <f>#REF!</f>
        <v>#REF!</v>
      </c>
      <c r="T83" s="347" t="e">
        <f>#REF!</f>
        <v>#REF!</v>
      </c>
      <c r="U83" s="377"/>
      <c r="V83" s="377"/>
      <c r="W83" s="377"/>
    </row>
    <row r="84" spans="1:23" x14ac:dyDescent="0.25">
      <c r="B84" s="348" t="s">
        <v>112</v>
      </c>
      <c r="C84" s="323"/>
      <c r="D84" s="323"/>
      <c r="E84" s="323"/>
      <c r="F84" s="323"/>
      <c r="G84" s="323"/>
      <c r="H84" s="323"/>
      <c r="I84" s="323"/>
      <c r="J84" s="323"/>
      <c r="K84" s="323"/>
      <c r="L84" s="323"/>
      <c r="M84" s="323"/>
      <c r="N84" s="323"/>
      <c r="O84" s="323"/>
      <c r="P84" s="323"/>
      <c r="Q84" s="323"/>
      <c r="R84" s="323"/>
      <c r="S84" s="323"/>
      <c r="T84" s="323"/>
      <c r="U84" s="377"/>
      <c r="V84" s="377"/>
      <c r="W84" s="377"/>
    </row>
    <row r="85" spans="1:23" s="330" customFormat="1" x14ac:dyDescent="0.25">
      <c r="B85" s="349" t="s">
        <v>100</v>
      </c>
      <c r="C85" s="343"/>
      <c r="D85" s="343"/>
      <c r="E85" s="343"/>
      <c r="F85" s="343"/>
      <c r="G85" s="393" t="e">
        <f t="shared" ref="G85:T91" si="14">G71/G$4</f>
        <v>#REF!</v>
      </c>
      <c r="H85" s="393" t="e">
        <f t="shared" si="14"/>
        <v>#REF!</v>
      </c>
      <c r="I85" s="393" t="e">
        <f t="shared" si="14"/>
        <v>#REF!</v>
      </c>
      <c r="J85" s="393" t="e">
        <f t="shared" si="14"/>
        <v>#REF!</v>
      </c>
      <c r="K85" s="393" t="e">
        <f t="shared" si="14"/>
        <v>#REF!</v>
      </c>
      <c r="L85" s="393" t="e">
        <f t="shared" si="14"/>
        <v>#REF!</v>
      </c>
      <c r="M85" s="393" t="e">
        <f t="shared" si="14"/>
        <v>#REF!</v>
      </c>
      <c r="N85" s="393" t="e">
        <f t="shared" si="14"/>
        <v>#REF!</v>
      </c>
      <c r="O85" s="393" t="e">
        <f t="shared" si="14"/>
        <v>#REF!</v>
      </c>
      <c r="P85" s="393" t="e">
        <f t="shared" si="14"/>
        <v>#REF!</v>
      </c>
      <c r="Q85" s="393" t="e">
        <f t="shared" si="14"/>
        <v>#REF!</v>
      </c>
      <c r="R85" s="393" t="e">
        <f t="shared" si="14"/>
        <v>#REF!</v>
      </c>
      <c r="S85" s="393" t="e">
        <f t="shared" si="14"/>
        <v>#REF!</v>
      </c>
      <c r="T85" s="393" t="e">
        <f t="shared" si="14"/>
        <v>#REF!</v>
      </c>
      <c r="U85" s="377"/>
      <c r="V85" s="377"/>
      <c r="W85" s="377"/>
    </row>
    <row r="86" spans="1:23" x14ac:dyDescent="0.25">
      <c r="B86" s="350" t="s">
        <v>189</v>
      </c>
      <c r="C86" s="343"/>
      <c r="D86" s="343"/>
      <c r="E86" s="343"/>
      <c r="F86" s="343"/>
      <c r="G86" s="393" t="e">
        <f t="shared" si="14"/>
        <v>#REF!</v>
      </c>
      <c r="H86" s="393" t="e">
        <f t="shared" si="14"/>
        <v>#REF!</v>
      </c>
      <c r="I86" s="393" t="e">
        <f t="shared" si="14"/>
        <v>#REF!</v>
      </c>
      <c r="J86" s="393" t="e">
        <f t="shared" si="14"/>
        <v>#REF!</v>
      </c>
      <c r="K86" s="393" t="e">
        <f t="shared" si="14"/>
        <v>#REF!</v>
      </c>
      <c r="L86" s="393" t="e">
        <f t="shared" si="14"/>
        <v>#REF!</v>
      </c>
      <c r="M86" s="393" t="e">
        <f t="shared" si="14"/>
        <v>#REF!</v>
      </c>
      <c r="N86" s="393" t="e">
        <f t="shared" si="14"/>
        <v>#REF!</v>
      </c>
      <c r="O86" s="393" t="e">
        <f t="shared" si="14"/>
        <v>#REF!</v>
      </c>
      <c r="P86" s="393" t="e">
        <f t="shared" si="14"/>
        <v>#REF!</v>
      </c>
      <c r="Q86" s="393" t="e">
        <f t="shared" si="14"/>
        <v>#REF!</v>
      </c>
      <c r="R86" s="393" t="e">
        <f t="shared" si="14"/>
        <v>#REF!</v>
      </c>
      <c r="S86" s="393" t="e">
        <f t="shared" si="14"/>
        <v>#REF!</v>
      </c>
      <c r="T86" s="393" t="e">
        <f t="shared" si="14"/>
        <v>#REF!</v>
      </c>
      <c r="U86" s="377"/>
      <c r="V86" s="377"/>
      <c r="W86" s="377"/>
    </row>
    <row r="87" spans="1:23" x14ac:dyDescent="0.25">
      <c r="B87" s="350" t="s">
        <v>113</v>
      </c>
      <c r="C87" s="343"/>
      <c r="D87" s="343"/>
      <c r="E87" s="343"/>
      <c r="F87" s="343"/>
      <c r="G87" s="393" t="e">
        <f t="shared" si="14"/>
        <v>#REF!</v>
      </c>
      <c r="H87" s="393" t="e">
        <f t="shared" si="14"/>
        <v>#REF!</v>
      </c>
      <c r="I87" s="393" t="e">
        <f t="shared" si="14"/>
        <v>#REF!</v>
      </c>
      <c r="J87" s="393" t="e">
        <f t="shared" si="14"/>
        <v>#REF!</v>
      </c>
      <c r="K87" s="393" t="e">
        <f t="shared" si="14"/>
        <v>#REF!</v>
      </c>
      <c r="L87" s="393" t="e">
        <f t="shared" si="14"/>
        <v>#REF!</v>
      </c>
      <c r="M87" s="393" t="e">
        <f t="shared" si="14"/>
        <v>#REF!</v>
      </c>
      <c r="N87" s="393" t="e">
        <f t="shared" si="14"/>
        <v>#REF!</v>
      </c>
      <c r="O87" s="393" t="e">
        <f t="shared" si="14"/>
        <v>#REF!</v>
      </c>
      <c r="P87" s="393" t="e">
        <f t="shared" si="14"/>
        <v>#REF!</v>
      </c>
      <c r="Q87" s="393" t="e">
        <f t="shared" si="14"/>
        <v>#REF!</v>
      </c>
      <c r="R87" s="393" t="e">
        <f t="shared" si="14"/>
        <v>#REF!</v>
      </c>
      <c r="S87" s="393" t="e">
        <f t="shared" si="14"/>
        <v>#REF!</v>
      </c>
      <c r="T87" s="393" t="e">
        <f t="shared" si="14"/>
        <v>#REF!</v>
      </c>
      <c r="U87" s="377"/>
      <c r="V87" s="377"/>
      <c r="W87" s="377"/>
    </row>
    <row r="88" spans="1:23" x14ac:dyDescent="0.25">
      <c r="B88" s="350" t="s">
        <v>102</v>
      </c>
      <c r="C88" s="343"/>
      <c r="D88" s="343"/>
      <c r="E88" s="343"/>
      <c r="F88" s="343"/>
      <c r="G88" s="393" t="e">
        <f t="shared" si="14"/>
        <v>#REF!</v>
      </c>
      <c r="H88" s="393" t="e">
        <f t="shared" si="14"/>
        <v>#REF!</v>
      </c>
      <c r="I88" s="393" t="e">
        <f t="shared" si="14"/>
        <v>#REF!</v>
      </c>
      <c r="J88" s="393" t="e">
        <f t="shared" si="14"/>
        <v>#REF!</v>
      </c>
      <c r="K88" s="393" t="e">
        <f t="shared" si="14"/>
        <v>#REF!</v>
      </c>
      <c r="L88" s="393" t="e">
        <f t="shared" si="14"/>
        <v>#REF!</v>
      </c>
      <c r="M88" s="393" t="e">
        <f t="shared" si="14"/>
        <v>#REF!</v>
      </c>
      <c r="N88" s="393" t="e">
        <f t="shared" si="14"/>
        <v>#REF!</v>
      </c>
      <c r="O88" s="393" t="e">
        <f t="shared" si="14"/>
        <v>#REF!</v>
      </c>
      <c r="P88" s="393" t="e">
        <f t="shared" si="14"/>
        <v>#REF!</v>
      </c>
      <c r="Q88" s="393" t="e">
        <f t="shared" si="14"/>
        <v>#REF!</v>
      </c>
      <c r="R88" s="393" t="e">
        <f t="shared" si="14"/>
        <v>#REF!</v>
      </c>
      <c r="S88" s="393" t="e">
        <f t="shared" si="14"/>
        <v>#REF!</v>
      </c>
      <c r="T88" s="393" t="e">
        <f t="shared" si="14"/>
        <v>#REF!</v>
      </c>
      <c r="U88" s="377"/>
      <c r="V88" s="377"/>
      <c r="W88" s="377"/>
    </row>
    <row r="89" spans="1:23" s="330" customFormat="1" x14ac:dyDescent="0.25">
      <c r="B89" s="349" t="s">
        <v>104</v>
      </c>
      <c r="C89" s="343"/>
      <c r="D89" s="343"/>
      <c r="E89" s="343"/>
      <c r="F89" s="343"/>
      <c r="G89" s="393" t="e">
        <f t="shared" si="14"/>
        <v>#REF!</v>
      </c>
      <c r="H89" s="393" t="e">
        <f t="shared" si="14"/>
        <v>#REF!</v>
      </c>
      <c r="I89" s="393" t="e">
        <f t="shared" si="14"/>
        <v>#REF!</v>
      </c>
      <c r="J89" s="393" t="e">
        <f t="shared" si="14"/>
        <v>#REF!</v>
      </c>
      <c r="K89" s="393" t="e">
        <f t="shared" si="14"/>
        <v>#REF!</v>
      </c>
      <c r="L89" s="393" t="e">
        <f t="shared" si="14"/>
        <v>#REF!</v>
      </c>
      <c r="M89" s="393" t="e">
        <f t="shared" si="14"/>
        <v>#REF!</v>
      </c>
      <c r="N89" s="393" t="e">
        <f t="shared" si="14"/>
        <v>#REF!</v>
      </c>
      <c r="O89" s="393" t="e">
        <f t="shared" si="14"/>
        <v>#REF!</v>
      </c>
      <c r="P89" s="393" t="e">
        <f t="shared" si="14"/>
        <v>#REF!</v>
      </c>
      <c r="Q89" s="393" t="e">
        <f t="shared" si="14"/>
        <v>#REF!</v>
      </c>
      <c r="R89" s="393" t="e">
        <f t="shared" si="14"/>
        <v>#REF!</v>
      </c>
      <c r="S89" s="393" t="e">
        <f t="shared" si="14"/>
        <v>#REF!</v>
      </c>
      <c r="T89" s="393" t="e">
        <f t="shared" si="14"/>
        <v>#REF!</v>
      </c>
      <c r="U89" s="377"/>
      <c r="V89" s="377"/>
      <c r="W89" s="377"/>
    </row>
    <row r="90" spans="1:23" x14ac:dyDescent="0.25">
      <c r="B90" s="371" t="s">
        <v>75</v>
      </c>
      <c r="C90" s="343"/>
      <c r="D90" s="343"/>
      <c r="E90" s="343"/>
      <c r="F90" s="343"/>
      <c r="G90" s="393" t="e">
        <f t="shared" si="14"/>
        <v>#REF!</v>
      </c>
      <c r="H90" s="393" t="e">
        <f t="shared" si="14"/>
        <v>#REF!</v>
      </c>
      <c r="I90" s="393" t="e">
        <f t="shared" si="14"/>
        <v>#REF!</v>
      </c>
      <c r="J90" s="393" t="e">
        <f t="shared" si="14"/>
        <v>#REF!</v>
      </c>
      <c r="K90" s="393" t="e">
        <f t="shared" si="14"/>
        <v>#REF!</v>
      </c>
      <c r="L90" s="393" t="e">
        <f t="shared" si="14"/>
        <v>#REF!</v>
      </c>
      <c r="M90" s="393" t="e">
        <f t="shared" si="14"/>
        <v>#REF!</v>
      </c>
      <c r="N90" s="393" t="e">
        <f t="shared" si="14"/>
        <v>#REF!</v>
      </c>
      <c r="O90" s="393" t="e">
        <f t="shared" si="14"/>
        <v>#REF!</v>
      </c>
      <c r="P90" s="393" t="e">
        <f t="shared" si="14"/>
        <v>#REF!</v>
      </c>
      <c r="Q90" s="393" t="e">
        <f t="shared" si="14"/>
        <v>#REF!</v>
      </c>
      <c r="R90" s="393" t="e">
        <f t="shared" si="14"/>
        <v>#REF!</v>
      </c>
      <c r="S90" s="393" t="e">
        <f t="shared" si="14"/>
        <v>#REF!</v>
      </c>
      <c r="T90" s="393" t="e">
        <f t="shared" si="14"/>
        <v>#REF!</v>
      </c>
      <c r="U90" s="377"/>
      <c r="V90" s="377"/>
      <c r="W90" s="377"/>
    </row>
    <row r="91" spans="1:23" x14ac:dyDescent="0.25">
      <c r="B91" s="344" t="s">
        <v>105</v>
      </c>
      <c r="C91" s="343"/>
      <c r="D91" s="343"/>
      <c r="E91" s="343"/>
      <c r="F91" s="343"/>
      <c r="G91" s="393" t="e">
        <f t="shared" si="14"/>
        <v>#REF!</v>
      </c>
      <c r="H91" s="393" t="e">
        <f t="shared" si="14"/>
        <v>#REF!</v>
      </c>
      <c r="I91" s="393" t="e">
        <f t="shared" si="14"/>
        <v>#REF!</v>
      </c>
      <c r="J91" s="393" t="e">
        <f t="shared" si="14"/>
        <v>#REF!</v>
      </c>
      <c r="K91" s="393" t="e">
        <f t="shared" si="14"/>
        <v>#REF!</v>
      </c>
      <c r="L91" s="393" t="e">
        <f t="shared" si="14"/>
        <v>#REF!</v>
      </c>
      <c r="M91" s="393" t="e">
        <f t="shared" si="14"/>
        <v>#REF!</v>
      </c>
      <c r="N91" s="393" t="e">
        <f t="shared" si="14"/>
        <v>#REF!</v>
      </c>
      <c r="O91" s="393" t="e">
        <f t="shared" si="14"/>
        <v>#REF!</v>
      </c>
      <c r="P91" s="393" t="e">
        <f t="shared" si="14"/>
        <v>#REF!</v>
      </c>
      <c r="Q91" s="393" t="e">
        <f t="shared" si="14"/>
        <v>#REF!</v>
      </c>
      <c r="R91" s="393" t="e">
        <f t="shared" si="14"/>
        <v>#REF!</v>
      </c>
      <c r="S91" s="393" t="e">
        <f t="shared" si="14"/>
        <v>#REF!</v>
      </c>
      <c r="T91" s="393" t="e">
        <f t="shared" si="14"/>
        <v>#REF!</v>
      </c>
      <c r="U91" s="377"/>
      <c r="V91" s="377"/>
      <c r="W91" s="377"/>
    </row>
    <row r="92" spans="1:23" s="353" customFormat="1" ht="20.25" customHeight="1" x14ac:dyDescent="0.25">
      <c r="B92" s="406" t="s">
        <v>114</v>
      </c>
      <c r="C92" s="358"/>
      <c r="D92" s="358"/>
      <c r="E92" s="358"/>
      <c r="F92" s="358"/>
      <c r="G92" s="407" t="e">
        <f t="shared" ref="G92:S92" si="15">G80/G$4</f>
        <v>#REF!</v>
      </c>
      <c r="H92" s="407" t="e">
        <f t="shared" si="15"/>
        <v>#REF!</v>
      </c>
      <c r="I92" s="407" t="e">
        <f t="shared" si="15"/>
        <v>#REF!</v>
      </c>
      <c r="J92" s="407" t="e">
        <f t="shared" si="15"/>
        <v>#REF!</v>
      </c>
      <c r="K92" s="407" t="e">
        <f t="shared" si="15"/>
        <v>#REF!</v>
      </c>
      <c r="L92" s="407" t="e">
        <f t="shared" si="15"/>
        <v>#REF!</v>
      </c>
      <c r="M92" s="407" t="e">
        <f t="shared" si="15"/>
        <v>#REF!</v>
      </c>
      <c r="N92" s="407" t="e">
        <f t="shared" si="15"/>
        <v>#REF!</v>
      </c>
      <c r="O92" s="407" t="e">
        <f t="shared" si="15"/>
        <v>#REF!</v>
      </c>
      <c r="P92" s="407" t="e">
        <f t="shared" si="15"/>
        <v>#REF!</v>
      </c>
      <c r="Q92" s="407" t="e">
        <f t="shared" si="15"/>
        <v>#REF!</v>
      </c>
      <c r="R92" s="407" t="e">
        <f t="shared" si="15"/>
        <v>#REF!</v>
      </c>
      <c r="S92" s="407" t="e">
        <f t="shared" si="15"/>
        <v>#REF!</v>
      </c>
      <c r="T92" s="407" t="e">
        <f>T80/T$4</f>
        <v>#REF!</v>
      </c>
      <c r="U92" s="377"/>
      <c r="V92" s="377"/>
      <c r="W92" s="377"/>
    </row>
    <row r="93" spans="1:23" s="353" customFormat="1" ht="20.25" customHeight="1" x14ac:dyDescent="0.25">
      <c r="B93" s="352" t="s">
        <v>111</v>
      </c>
      <c r="C93" s="347"/>
      <c r="D93" s="347"/>
      <c r="E93" s="347"/>
      <c r="F93" s="347"/>
      <c r="G93" s="410" t="e">
        <f t="shared" ref="G93:S93" si="16">G83/G$4</f>
        <v>#REF!</v>
      </c>
      <c r="H93" s="410" t="e">
        <f t="shared" si="16"/>
        <v>#REF!</v>
      </c>
      <c r="I93" s="410" t="e">
        <f t="shared" si="16"/>
        <v>#REF!</v>
      </c>
      <c r="J93" s="410" t="e">
        <f t="shared" si="16"/>
        <v>#REF!</v>
      </c>
      <c r="K93" s="410" t="e">
        <f t="shared" si="16"/>
        <v>#REF!</v>
      </c>
      <c r="L93" s="410" t="e">
        <f t="shared" si="16"/>
        <v>#REF!</v>
      </c>
      <c r="M93" s="410" t="e">
        <f t="shared" si="16"/>
        <v>#REF!</v>
      </c>
      <c r="N93" s="410" t="e">
        <f t="shared" si="16"/>
        <v>#REF!</v>
      </c>
      <c r="O93" s="410" t="e">
        <f t="shared" si="16"/>
        <v>#REF!</v>
      </c>
      <c r="P93" s="410" t="e">
        <f t="shared" si="16"/>
        <v>#REF!</v>
      </c>
      <c r="Q93" s="410" t="e">
        <f t="shared" si="16"/>
        <v>#REF!</v>
      </c>
      <c r="R93" s="410" t="e">
        <f t="shared" si="16"/>
        <v>#REF!</v>
      </c>
      <c r="S93" s="410" t="e">
        <f t="shared" si="16"/>
        <v>#REF!</v>
      </c>
      <c r="T93" s="410" t="e">
        <f>T83/T$4</f>
        <v>#REF!</v>
      </c>
      <c r="U93" s="377"/>
      <c r="V93" s="377"/>
      <c r="W93" s="377"/>
    </row>
    <row r="94" spans="1:23" s="315" customFormat="1" ht="25.35" customHeight="1" x14ac:dyDescent="0.25">
      <c r="A94" s="39"/>
      <c r="B94" s="317"/>
      <c r="C94" s="318" t="str">
        <f t="shared" ref="C94:T94" si="17">C2</f>
        <v>FY00</v>
      </c>
      <c r="D94" s="318" t="str">
        <f t="shared" si="17"/>
        <v>FY01</v>
      </c>
      <c r="E94" s="318" t="str">
        <f t="shared" si="17"/>
        <v>FY02</v>
      </c>
      <c r="F94" s="318" t="str">
        <f t="shared" si="17"/>
        <v>FY03</v>
      </c>
      <c r="G94" s="318" t="str">
        <f t="shared" si="17"/>
        <v>FY04</v>
      </c>
      <c r="H94" s="318" t="str">
        <f t="shared" si="17"/>
        <v>FY05</v>
      </c>
      <c r="I94" s="318" t="str">
        <f t="shared" si="17"/>
        <v>FY06</v>
      </c>
      <c r="J94" s="318" t="str">
        <f t="shared" si="17"/>
        <v>FY07</v>
      </c>
      <c r="K94" s="318" t="str">
        <f t="shared" si="17"/>
        <v>FY08</v>
      </c>
      <c r="L94" s="318" t="str">
        <f t="shared" si="17"/>
        <v>FY09</v>
      </c>
      <c r="M94" s="318" t="str">
        <f t="shared" si="17"/>
        <v>FY10</v>
      </c>
      <c r="N94" s="318" t="str">
        <f t="shared" si="17"/>
        <v>FY11</v>
      </c>
      <c r="O94" s="318" t="str">
        <f t="shared" si="17"/>
        <v>FY12</v>
      </c>
      <c r="P94" s="318" t="str">
        <f t="shared" si="17"/>
        <v>FY13</v>
      </c>
      <c r="Q94" s="318" t="str">
        <f t="shared" si="17"/>
        <v>FY14</v>
      </c>
      <c r="R94" s="318" t="str">
        <f t="shared" si="17"/>
        <v>FY15</v>
      </c>
      <c r="S94" s="318" t="str">
        <f t="shared" si="17"/>
        <v>FY16</v>
      </c>
      <c r="T94" s="318" t="str">
        <f t="shared" si="17"/>
        <v>FY17</v>
      </c>
      <c r="U94" s="377"/>
      <c r="V94" s="377"/>
      <c r="W94" s="377"/>
    </row>
    <row r="95" spans="1:23" ht="21" customHeight="1" x14ac:dyDescent="0.3">
      <c r="A95" s="359" t="s">
        <v>190</v>
      </c>
      <c r="B95" s="360"/>
      <c r="C95" s="361"/>
      <c r="D95" s="361"/>
      <c r="E95" s="361"/>
      <c r="F95" s="361"/>
      <c r="G95" s="361"/>
      <c r="H95" s="361"/>
      <c r="I95" s="361"/>
      <c r="J95" s="361"/>
      <c r="K95" s="361"/>
      <c r="L95" s="361"/>
      <c r="M95" s="361"/>
      <c r="N95" s="361"/>
      <c r="O95" s="361"/>
      <c r="P95" s="361"/>
      <c r="Q95" s="361"/>
      <c r="R95" s="361"/>
      <c r="S95" s="361"/>
      <c r="T95" s="361"/>
      <c r="U95" s="377"/>
      <c r="V95" s="377"/>
      <c r="W95" s="377"/>
    </row>
    <row r="96" spans="1:23" ht="18.75" customHeight="1" x14ac:dyDescent="0.25">
      <c r="B96" s="355" t="s">
        <v>191</v>
      </c>
      <c r="C96" s="343"/>
      <c r="D96" s="343"/>
      <c r="E96" s="343"/>
      <c r="F96" s="343"/>
      <c r="G96" s="343"/>
      <c r="H96" s="343"/>
      <c r="I96" s="343"/>
      <c r="J96" s="343"/>
      <c r="K96" s="343"/>
      <c r="L96" s="369" t="e">
        <f>#REF!</f>
        <v>#REF!</v>
      </c>
      <c r="M96" s="369" t="e">
        <f>#REF!</f>
        <v>#REF!</v>
      </c>
      <c r="N96" s="369" t="e">
        <f>#REF!</f>
        <v>#REF!</v>
      </c>
      <c r="O96" s="369" t="e">
        <f>#REF!</f>
        <v>#REF!</v>
      </c>
      <c r="P96" s="369" t="e">
        <f>#REF!</f>
        <v>#REF!</v>
      </c>
      <c r="Q96" s="369" t="e">
        <f>#REF!</f>
        <v>#REF!</v>
      </c>
      <c r="R96" s="369" t="e">
        <f>#REF!</f>
        <v>#REF!</v>
      </c>
      <c r="S96" s="369" t="e">
        <f>#REF!</f>
        <v>#REF!</v>
      </c>
      <c r="T96" s="369" t="e">
        <f>#REF!</f>
        <v>#REF!</v>
      </c>
      <c r="U96" s="377"/>
      <c r="V96" s="377"/>
      <c r="W96" s="377"/>
    </row>
    <row r="97" spans="1:23" x14ac:dyDescent="0.25">
      <c r="B97" s="295" t="s">
        <v>192</v>
      </c>
      <c r="C97" s="343"/>
      <c r="D97" s="343"/>
      <c r="E97" s="343"/>
      <c r="F97" s="343"/>
      <c r="G97" s="343"/>
      <c r="H97" s="343"/>
      <c r="I97" s="343"/>
      <c r="J97" s="343"/>
      <c r="K97" s="343"/>
      <c r="L97" s="369" t="e">
        <f>#REF!</f>
        <v>#REF!</v>
      </c>
      <c r="M97" s="369" t="e">
        <f>#REF!</f>
        <v>#REF!</v>
      </c>
      <c r="N97" s="369" t="e">
        <f>#REF!</f>
        <v>#REF!</v>
      </c>
      <c r="O97" s="369" t="e">
        <f>#REF!</f>
        <v>#REF!</v>
      </c>
      <c r="P97" s="369" t="e">
        <f>#REF!</f>
        <v>#REF!</v>
      </c>
      <c r="Q97" s="369" t="e">
        <f>#REF!</f>
        <v>#REF!</v>
      </c>
      <c r="R97" s="369" t="e">
        <f>#REF!</f>
        <v>#REF!</v>
      </c>
      <c r="S97" s="369" t="e">
        <f>#REF!</f>
        <v>#REF!</v>
      </c>
      <c r="T97" s="369" t="e">
        <f>#REF!</f>
        <v>#REF!</v>
      </c>
      <c r="U97" s="377"/>
      <c r="V97" s="377"/>
      <c r="W97" s="377"/>
    </row>
    <row r="98" spans="1:23" x14ac:dyDescent="0.25">
      <c r="B98" s="295" t="s">
        <v>193</v>
      </c>
      <c r="C98" s="343"/>
      <c r="D98" s="343"/>
      <c r="E98" s="343"/>
      <c r="F98" s="343"/>
      <c r="G98" s="343"/>
      <c r="H98" s="343"/>
      <c r="I98" s="343"/>
      <c r="J98" s="343"/>
      <c r="K98" s="343"/>
      <c r="L98" s="369" t="e">
        <f>#REF!</f>
        <v>#REF!</v>
      </c>
      <c r="M98" s="369" t="e">
        <f>#REF!</f>
        <v>#REF!</v>
      </c>
      <c r="N98" s="369" t="e">
        <f>#REF!</f>
        <v>#REF!</v>
      </c>
      <c r="O98" s="369" t="e">
        <f>#REF!</f>
        <v>#REF!</v>
      </c>
      <c r="P98" s="369" t="e">
        <f>#REF!</f>
        <v>#REF!</v>
      </c>
      <c r="Q98" s="369" t="e">
        <f>#REF!</f>
        <v>#REF!</v>
      </c>
      <c r="R98" s="369" t="e">
        <f>#REF!</f>
        <v>#REF!</v>
      </c>
      <c r="S98" s="369" t="e">
        <f>#REF!</f>
        <v>#REF!</v>
      </c>
      <c r="T98" s="369" t="e">
        <f>#REF!</f>
        <v>#REF!</v>
      </c>
      <c r="U98" s="377"/>
      <c r="V98" s="377"/>
      <c r="W98" s="377"/>
    </row>
    <row r="99" spans="1:23" s="332" customFormat="1" x14ac:dyDescent="0.25">
      <c r="B99" s="356" t="s">
        <v>194</v>
      </c>
      <c r="C99" s="343"/>
      <c r="D99" s="343"/>
      <c r="E99" s="343"/>
      <c r="F99" s="343"/>
      <c r="G99" s="343"/>
      <c r="H99" s="343"/>
      <c r="I99" s="343"/>
      <c r="J99" s="343"/>
      <c r="K99" s="343"/>
      <c r="L99" s="369" t="e">
        <f>#REF!</f>
        <v>#REF!</v>
      </c>
      <c r="M99" s="369" t="e">
        <f>#REF!</f>
        <v>#REF!</v>
      </c>
      <c r="N99" s="369" t="e">
        <f>#REF!</f>
        <v>#REF!</v>
      </c>
      <c r="O99" s="369" t="e">
        <f>#REF!</f>
        <v>#REF!</v>
      </c>
      <c r="P99" s="369" t="e">
        <f>#REF!</f>
        <v>#REF!</v>
      </c>
      <c r="Q99" s="369" t="e">
        <f>#REF!</f>
        <v>#REF!</v>
      </c>
      <c r="R99" s="369" t="e">
        <f>#REF!</f>
        <v>#REF!</v>
      </c>
      <c r="S99" s="369" t="e">
        <f>#REF!</f>
        <v>#REF!</v>
      </c>
      <c r="T99" s="369" t="e">
        <f>#REF!</f>
        <v>#REF!</v>
      </c>
      <c r="U99" s="377"/>
      <c r="V99" s="377"/>
      <c r="W99" s="377"/>
    </row>
    <row r="100" spans="1:23" s="332" customFormat="1" x14ac:dyDescent="0.25">
      <c r="B100" s="356" t="s">
        <v>195</v>
      </c>
      <c r="C100" s="343"/>
      <c r="D100" s="343"/>
      <c r="E100" s="343"/>
      <c r="F100" s="343"/>
      <c r="G100" s="343"/>
      <c r="H100" s="343"/>
      <c r="I100" s="343"/>
      <c r="J100" s="343"/>
      <c r="K100" s="343"/>
      <c r="L100" s="369" t="e">
        <f>#REF!</f>
        <v>#REF!</v>
      </c>
      <c r="M100" s="369" t="e">
        <f>#REF!</f>
        <v>#REF!</v>
      </c>
      <c r="N100" s="369" t="e">
        <f>#REF!</f>
        <v>#REF!</v>
      </c>
      <c r="O100" s="369" t="e">
        <f>#REF!</f>
        <v>#REF!</v>
      </c>
      <c r="P100" s="369" t="e">
        <f>#REF!</f>
        <v>#REF!</v>
      </c>
      <c r="Q100" s="369" t="e">
        <f>#REF!</f>
        <v>#REF!</v>
      </c>
      <c r="R100" s="369" t="e">
        <f>#REF!</f>
        <v>#REF!</v>
      </c>
      <c r="S100" s="369" t="e">
        <f>#REF!</f>
        <v>#REF!</v>
      </c>
      <c r="T100" s="369" t="e">
        <f>#REF!</f>
        <v>#REF!</v>
      </c>
      <c r="U100" s="377"/>
      <c r="V100" s="377"/>
      <c r="W100" s="377"/>
    </row>
    <row r="101" spans="1:23" x14ac:dyDescent="0.25">
      <c r="B101" s="375" t="s">
        <v>94</v>
      </c>
      <c r="C101" s="343"/>
      <c r="D101" s="343"/>
      <c r="E101" s="343"/>
      <c r="F101" s="343"/>
      <c r="G101" s="343"/>
      <c r="H101" s="343"/>
      <c r="I101" s="343"/>
      <c r="J101" s="343"/>
      <c r="K101" s="343"/>
      <c r="L101" s="343" t="e">
        <f t="shared" ref="L101:T101" si="18">L98-L99-L100</f>
        <v>#REF!</v>
      </c>
      <c r="M101" s="343" t="e">
        <f t="shared" si="18"/>
        <v>#REF!</v>
      </c>
      <c r="N101" s="343" t="e">
        <f t="shared" si="18"/>
        <v>#REF!</v>
      </c>
      <c r="O101" s="343" t="e">
        <f t="shared" si="18"/>
        <v>#REF!</v>
      </c>
      <c r="P101" s="343" t="e">
        <f t="shared" si="18"/>
        <v>#REF!</v>
      </c>
      <c r="Q101" s="343" t="e">
        <f t="shared" si="18"/>
        <v>#REF!</v>
      </c>
      <c r="R101" s="343" t="e">
        <f t="shared" si="18"/>
        <v>#REF!</v>
      </c>
      <c r="S101" s="343" t="e">
        <f t="shared" si="18"/>
        <v>#REF!</v>
      </c>
      <c r="T101" s="343" t="e">
        <f t="shared" si="18"/>
        <v>#REF!</v>
      </c>
      <c r="U101" s="377"/>
      <c r="V101" s="377"/>
      <c r="W101" s="377"/>
    </row>
    <row r="102" spans="1:23" ht="12.75" customHeight="1" x14ac:dyDescent="0.25">
      <c r="B102" s="355" t="s">
        <v>196</v>
      </c>
      <c r="C102" s="343"/>
      <c r="D102" s="343"/>
      <c r="E102" s="343"/>
      <c r="F102" s="343"/>
      <c r="G102" s="343"/>
      <c r="H102" s="343"/>
      <c r="I102" s="343"/>
      <c r="J102" s="343"/>
      <c r="K102" s="343"/>
      <c r="L102" s="369" t="e">
        <f>#REF!</f>
        <v>#REF!</v>
      </c>
      <c r="M102" s="369" t="e">
        <f>#REF!</f>
        <v>#REF!</v>
      </c>
      <c r="N102" s="369" t="e">
        <f>#REF!</f>
        <v>#REF!</v>
      </c>
      <c r="O102" s="369" t="e">
        <f>#REF!</f>
        <v>#REF!</v>
      </c>
      <c r="P102" s="369" t="e">
        <f>#REF!</f>
        <v>#REF!</v>
      </c>
      <c r="Q102" s="369" t="e">
        <f>#REF!</f>
        <v>#REF!</v>
      </c>
      <c r="R102" s="369" t="e">
        <f>#REF!</f>
        <v>#REF!</v>
      </c>
      <c r="S102" s="369" t="e">
        <f>#REF!</f>
        <v>#REF!</v>
      </c>
      <c r="T102" s="369" t="e">
        <f>#REF!</f>
        <v>#REF!</v>
      </c>
      <c r="U102" s="377"/>
      <c r="V102" s="377"/>
      <c r="W102" s="377"/>
    </row>
    <row r="103" spans="1:23" ht="12.75" customHeight="1" x14ac:dyDescent="0.25">
      <c r="B103" s="375" t="s">
        <v>197</v>
      </c>
      <c r="C103" s="343"/>
      <c r="D103" s="343"/>
      <c r="E103" s="343"/>
      <c r="F103" s="343"/>
      <c r="G103" s="343"/>
      <c r="H103" s="343"/>
      <c r="I103" s="343"/>
      <c r="J103" s="343"/>
      <c r="K103" s="343"/>
      <c r="L103" s="369" t="e">
        <f>#REF!</f>
        <v>#REF!</v>
      </c>
      <c r="M103" s="369" t="e">
        <f>#REF!</f>
        <v>#REF!</v>
      </c>
      <c r="N103" s="369" t="e">
        <f>#REF!</f>
        <v>#REF!</v>
      </c>
      <c r="O103" s="369" t="e">
        <f>#REF!</f>
        <v>#REF!</v>
      </c>
      <c r="P103" s="369" t="e">
        <f>#REF!</f>
        <v>#REF!</v>
      </c>
      <c r="Q103" s="369" t="e">
        <f>#REF!</f>
        <v>#REF!</v>
      </c>
      <c r="R103" s="369" t="e">
        <f>#REF!</f>
        <v>#REF!</v>
      </c>
      <c r="S103" s="369" t="e">
        <f>#REF!</f>
        <v>#REF!</v>
      </c>
      <c r="T103" s="369" t="e">
        <f>#REF!</f>
        <v>#REF!</v>
      </c>
      <c r="U103" s="377"/>
      <c r="V103" s="377"/>
      <c r="W103" s="377"/>
    </row>
    <row r="104" spans="1:23" ht="12.75" customHeight="1" x14ac:dyDescent="0.25">
      <c r="B104" s="375" t="s">
        <v>94</v>
      </c>
      <c r="C104" s="343"/>
      <c r="D104" s="343"/>
      <c r="E104" s="343"/>
      <c r="F104" s="343"/>
      <c r="G104" s="343"/>
      <c r="H104" s="343"/>
      <c r="I104" s="343"/>
      <c r="J104" s="343"/>
      <c r="K104" s="343"/>
      <c r="L104" s="343" t="e">
        <f t="shared" ref="L104:T104" si="19">L102-L103</f>
        <v>#REF!</v>
      </c>
      <c r="M104" s="343" t="e">
        <f t="shared" si="19"/>
        <v>#REF!</v>
      </c>
      <c r="N104" s="343" t="e">
        <f t="shared" si="19"/>
        <v>#REF!</v>
      </c>
      <c r="O104" s="343" t="e">
        <f t="shared" si="19"/>
        <v>#REF!</v>
      </c>
      <c r="P104" s="343" t="e">
        <f t="shared" si="19"/>
        <v>#REF!</v>
      </c>
      <c r="Q104" s="343" t="e">
        <f t="shared" si="19"/>
        <v>#REF!</v>
      </c>
      <c r="R104" s="343" t="e">
        <f t="shared" si="19"/>
        <v>#REF!</v>
      </c>
      <c r="S104" s="343" t="e">
        <f t="shared" si="19"/>
        <v>#REF!</v>
      </c>
      <c r="T104" s="343" t="e">
        <f t="shared" si="19"/>
        <v>#REF!</v>
      </c>
      <c r="U104" s="377"/>
      <c r="V104" s="377"/>
      <c r="W104" s="377"/>
    </row>
    <row r="105" spans="1:23" ht="12.75" customHeight="1" x14ac:dyDescent="0.25">
      <c r="B105" s="355" t="s">
        <v>198</v>
      </c>
      <c r="C105" s="343"/>
      <c r="D105" s="343"/>
      <c r="E105" s="343"/>
      <c r="F105" s="343"/>
      <c r="G105" s="343"/>
      <c r="H105" s="343"/>
      <c r="I105" s="343"/>
      <c r="J105" s="343"/>
      <c r="K105" s="343"/>
      <c r="L105" s="369" t="e">
        <f>#REF!</f>
        <v>#REF!</v>
      </c>
      <c r="M105" s="369" t="e">
        <f>#REF!</f>
        <v>#REF!</v>
      </c>
      <c r="N105" s="369" t="e">
        <f>#REF!</f>
        <v>#REF!</v>
      </c>
      <c r="O105" s="369" t="e">
        <f>#REF!</f>
        <v>#REF!</v>
      </c>
      <c r="P105" s="369" t="e">
        <f>#REF!</f>
        <v>#REF!</v>
      </c>
      <c r="Q105" s="369" t="e">
        <f>#REF!</f>
        <v>#REF!</v>
      </c>
      <c r="R105" s="369" t="e">
        <f>#REF!</f>
        <v>#REF!</v>
      </c>
      <c r="S105" s="369" t="e">
        <f>#REF!</f>
        <v>#REF!</v>
      </c>
      <c r="T105" s="369" t="e">
        <f>#REF!</f>
        <v>#REF!</v>
      </c>
      <c r="U105" s="377"/>
      <c r="V105" s="377"/>
      <c r="W105" s="377"/>
    </row>
    <row r="106" spans="1:23" s="329" customFormat="1" ht="20.25" customHeight="1" x14ac:dyDescent="0.25">
      <c r="B106" s="357" t="s">
        <v>126</v>
      </c>
      <c r="C106" s="358"/>
      <c r="D106" s="358"/>
      <c r="E106" s="358"/>
      <c r="F106" s="358"/>
      <c r="G106" s="358"/>
      <c r="H106" s="358"/>
      <c r="I106" s="358"/>
      <c r="J106" s="358"/>
      <c r="K106" s="358"/>
      <c r="L106" s="358" t="e">
        <f t="shared" ref="L106:T106" si="20">L98/L103*100</f>
        <v>#REF!</v>
      </c>
      <c r="M106" s="358" t="e">
        <f t="shared" si="20"/>
        <v>#REF!</v>
      </c>
      <c r="N106" s="358" t="e">
        <f t="shared" si="20"/>
        <v>#REF!</v>
      </c>
      <c r="O106" s="358" t="e">
        <f t="shared" si="20"/>
        <v>#REF!</v>
      </c>
      <c r="P106" s="358" t="e">
        <f t="shared" si="20"/>
        <v>#REF!</v>
      </c>
      <c r="Q106" s="358" t="e">
        <f t="shared" si="20"/>
        <v>#REF!</v>
      </c>
      <c r="R106" s="358" t="e">
        <f t="shared" si="20"/>
        <v>#REF!</v>
      </c>
      <c r="S106" s="358" t="e">
        <f t="shared" si="20"/>
        <v>#REF!</v>
      </c>
      <c r="T106" s="358" t="e">
        <f t="shared" si="20"/>
        <v>#REF!</v>
      </c>
      <c r="U106" s="377"/>
      <c r="V106" s="377"/>
      <c r="W106" s="377"/>
    </row>
    <row r="107" spans="1:23" ht="21" customHeight="1" x14ac:dyDescent="0.3">
      <c r="A107" s="359" t="s">
        <v>128</v>
      </c>
      <c r="B107" s="360"/>
      <c r="C107" s="361"/>
      <c r="D107" s="361"/>
      <c r="E107" s="361"/>
      <c r="F107" s="361"/>
      <c r="G107" s="361"/>
      <c r="H107" s="361"/>
      <c r="I107" s="361"/>
      <c r="J107" s="361"/>
      <c r="K107" s="361"/>
      <c r="L107" s="361"/>
      <c r="M107" s="361"/>
      <c r="N107" s="361"/>
      <c r="O107" s="361"/>
      <c r="P107" s="361"/>
      <c r="Q107" s="361"/>
      <c r="R107" s="361"/>
      <c r="S107" s="361"/>
      <c r="T107" s="361"/>
      <c r="U107" s="377"/>
      <c r="V107" s="377"/>
      <c r="W107" s="377"/>
    </row>
    <row r="108" spans="1:23" ht="15" customHeight="1" x14ac:dyDescent="0.25">
      <c r="B108" s="320" t="s">
        <v>129</v>
      </c>
      <c r="C108" s="343">
        <f>C109+C110</f>
        <v>-25.188357353210449</v>
      </c>
      <c r="D108" s="343">
        <f t="shared" ref="D108:T108" si="21">D109+D110</f>
        <v>-4.6598834991455078</v>
      </c>
      <c r="E108" s="343">
        <f t="shared" si="21"/>
        <v>3.2725925445556641</v>
      </c>
      <c r="F108" s="343">
        <f t="shared" si="21"/>
        <v>-7.1866121292114258</v>
      </c>
      <c r="G108" s="343">
        <f t="shared" si="21"/>
        <v>-28.63841438293457</v>
      </c>
      <c r="H108" s="343">
        <f t="shared" si="21"/>
        <v>-20.846000671386719</v>
      </c>
      <c r="I108" s="343">
        <f t="shared" si="21"/>
        <v>-28.107969284057617</v>
      </c>
      <c r="J108" s="343">
        <f t="shared" si="21"/>
        <v>-20.8355712890625</v>
      </c>
      <c r="K108" s="343">
        <f t="shared" si="21"/>
        <v>-21.252828598022461</v>
      </c>
      <c r="L108" s="343">
        <f t="shared" si="21"/>
        <v>-10.801654815673828</v>
      </c>
      <c r="M108" s="343">
        <f t="shared" si="21"/>
        <v>-18.00001049041748</v>
      </c>
      <c r="N108" s="343">
        <f t="shared" si="21"/>
        <v>-30.695300102233887</v>
      </c>
      <c r="O108" s="343">
        <f t="shared" si="21"/>
        <v>-32.427146911621094</v>
      </c>
      <c r="P108" s="343">
        <f t="shared" si="21"/>
        <v>-33.833967208862305</v>
      </c>
      <c r="Q108" s="343">
        <f t="shared" si="21"/>
        <v>-38.460274696350098</v>
      </c>
      <c r="R108" s="343">
        <f t="shared" si="21"/>
        <v>-20.688056945800781</v>
      </c>
      <c r="S108" s="343">
        <f t="shared" si="21"/>
        <v>-15.524553298950195</v>
      </c>
      <c r="T108" s="343">
        <f t="shared" si="21"/>
        <v>-16.104851722717285</v>
      </c>
      <c r="U108" s="377"/>
      <c r="V108" s="377"/>
      <c r="W108" s="377"/>
    </row>
    <row r="109" spans="1:23" ht="12.75" hidden="1" customHeight="1" outlineLevel="1" x14ac:dyDescent="0.25">
      <c r="B109" s="371" t="s">
        <v>130</v>
      </c>
      <c r="C109" s="369">
        <f>BoPsum!C6</f>
        <v>11.306855201721191</v>
      </c>
      <c r="D109" s="369">
        <f>BoPsum!D6</f>
        <v>18.652261734008789</v>
      </c>
      <c r="E109" s="369">
        <f>BoPsum!E6</f>
        <v>24.725580215454102</v>
      </c>
      <c r="F109" s="369">
        <f>BoPsum!F6</f>
        <v>12.209382057189941</v>
      </c>
      <c r="G109" s="369">
        <f>BoPsum!G6</f>
        <v>10.744890213012695</v>
      </c>
      <c r="H109" s="369">
        <f>BoPsum!H6</f>
        <v>16.381275177001953</v>
      </c>
      <c r="I109" s="369">
        <f>BoPsum!I6</f>
        <v>21.398988723754883</v>
      </c>
      <c r="J109" s="369">
        <f>BoPsum!J6</f>
        <v>15.475204467773438</v>
      </c>
      <c r="K109" s="369">
        <f>BoPsum!K6</f>
        <v>18.120988845825195</v>
      </c>
      <c r="L109" s="369">
        <f>BoPsum!L6</f>
        <v>11.194160461425781</v>
      </c>
      <c r="M109" s="369">
        <f>BoPsum!M6</f>
        <v>14.23949146270752</v>
      </c>
      <c r="N109" s="369">
        <f>BoPsum!N6</f>
        <v>14.924363136291504</v>
      </c>
      <c r="O109" s="369">
        <f>BoPsum!O6</f>
        <v>17.679611206054688</v>
      </c>
      <c r="P109" s="369">
        <f>BoPsum!P6</f>
        <v>16.57923698425293</v>
      </c>
      <c r="Q109" s="369">
        <f>BoPsum!Q6</f>
        <v>15.903887748718262</v>
      </c>
      <c r="R109" s="369">
        <f>BoPsum!R6</f>
        <v>13.061191558837891</v>
      </c>
      <c r="S109" s="369">
        <f>BoPsum!S6</f>
        <v>13.324872970581055</v>
      </c>
      <c r="T109" s="369">
        <f>BoPsum!T6</f>
        <v>14.059443473815918</v>
      </c>
      <c r="U109" s="377"/>
      <c r="V109" s="377"/>
      <c r="W109" s="377"/>
    </row>
    <row r="110" spans="1:23" ht="12.75" hidden="1" customHeight="1" outlineLevel="1" x14ac:dyDescent="0.25">
      <c r="B110" s="371" t="s">
        <v>131</v>
      </c>
      <c r="C110" s="369">
        <f>-BoPsum!C11</f>
        <v>-36.495212554931641</v>
      </c>
      <c r="D110" s="369">
        <f>-BoPsum!D11</f>
        <v>-23.312145233154297</v>
      </c>
      <c r="E110" s="369">
        <f>-BoPsum!E11</f>
        <v>-21.452987670898438</v>
      </c>
      <c r="F110" s="369">
        <f>-BoPsum!F11</f>
        <v>-19.395994186401367</v>
      </c>
      <c r="G110" s="369">
        <f>-BoPsum!G11</f>
        <v>-39.383304595947266</v>
      </c>
      <c r="H110" s="369">
        <f>-BoPsum!H11</f>
        <v>-37.227275848388672</v>
      </c>
      <c r="I110" s="369">
        <f>-BoPsum!I11</f>
        <v>-49.5069580078125</v>
      </c>
      <c r="J110" s="369">
        <f>-BoPsum!J11</f>
        <v>-36.310775756835938</v>
      </c>
      <c r="K110" s="369">
        <f>-BoPsum!K11</f>
        <v>-39.373817443847656</v>
      </c>
      <c r="L110" s="369">
        <f>-BoPsum!L11</f>
        <v>-21.995815277099609</v>
      </c>
      <c r="M110" s="369">
        <f>-BoPsum!M11</f>
        <v>-32.239501953125</v>
      </c>
      <c r="N110" s="369">
        <f>-BoPsum!N11</f>
        <v>-45.619663238525391</v>
      </c>
      <c r="O110" s="369">
        <f>-BoPsum!O11</f>
        <v>-50.106758117675781</v>
      </c>
      <c r="P110" s="369">
        <f>-BoPsum!P11</f>
        <v>-50.413204193115234</v>
      </c>
      <c r="Q110" s="369">
        <f>-BoPsum!Q11</f>
        <v>-54.364162445068359</v>
      </c>
      <c r="R110" s="369">
        <f>-BoPsum!R11</f>
        <v>-33.749248504638672</v>
      </c>
      <c r="S110" s="369">
        <f>-BoPsum!S11</f>
        <v>-28.84942626953125</v>
      </c>
      <c r="T110" s="369">
        <f>-BoPsum!T11</f>
        <v>-30.164295196533203</v>
      </c>
      <c r="U110" s="377"/>
      <c r="V110" s="377"/>
      <c r="W110" s="377"/>
    </row>
    <row r="111" spans="1:23" ht="12.75" customHeight="1" collapsed="1" x14ac:dyDescent="0.25">
      <c r="B111" s="320" t="s">
        <v>132</v>
      </c>
      <c r="C111" s="343">
        <f>C112+C113</f>
        <v>35.747394561767578</v>
      </c>
      <c r="D111" s="343">
        <f t="shared" ref="D111:T111" si="22">D112+D113</f>
        <v>32.225597381591797</v>
      </c>
      <c r="E111" s="343">
        <f t="shared" si="22"/>
        <v>30.118748664855957</v>
      </c>
      <c r="F111" s="343">
        <f t="shared" si="22"/>
        <v>31.261808395385742</v>
      </c>
      <c r="G111" s="343">
        <f t="shared" si="22"/>
        <v>36.583075046539307</v>
      </c>
      <c r="H111" s="343">
        <f t="shared" si="22"/>
        <v>42.483878135681152</v>
      </c>
      <c r="I111" s="343">
        <f t="shared" si="22"/>
        <v>41.487319946289063</v>
      </c>
      <c r="J111" s="343">
        <f t="shared" si="22"/>
        <v>47.598200798034668</v>
      </c>
      <c r="K111" s="343">
        <f t="shared" si="22"/>
        <v>48.638029098510742</v>
      </c>
      <c r="L111" s="343">
        <f t="shared" si="22"/>
        <v>44.832026481628418</v>
      </c>
      <c r="M111" s="343">
        <f t="shared" si="22"/>
        <v>48.40308666229248</v>
      </c>
      <c r="N111" s="343">
        <f t="shared" si="22"/>
        <v>62.963545799255371</v>
      </c>
      <c r="O111" s="343">
        <f t="shared" si="22"/>
        <v>77.194207191467285</v>
      </c>
      <c r="P111" s="343">
        <f t="shared" si="22"/>
        <v>78.766626358032227</v>
      </c>
      <c r="Q111" s="343">
        <f t="shared" si="22"/>
        <v>93.697179794311523</v>
      </c>
      <c r="R111" s="343">
        <f t="shared" si="22"/>
        <v>108.30855369567871</v>
      </c>
      <c r="S111" s="343">
        <f t="shared" si="22"/>
        <v>102.16051292419434</v>
      </c>
      <c r="T111" s="343">
        <f t="shared" si="22"/>
        <v>82.058343887329102</v>
      </c>
      <c r="U111" s="377"/>
      <c r="V111" s="377"/>
      <c r="W111" s="377"/>
    </row>
    <row r="112" spans="1:23" ht="12.75" hidden="1" customHeight="1" outlineLevel="1" x14ac:dyDescent="0.25">
      <c r="B112" s="371" t="s">
        <v>133</v>
      </c>
      <c r="C112" s="369">
        <f>BoPsum!C16</f>
        <v>42.653057098388672</v>
      </c>
      <c r="D112" s="369">
        <f>BoPsum!D16</f>
        <v>41.454982757568359</v>
      </c>
      <c r="E112" s="369">
        <f>BoPsum!E16</f>
        <v>38.295501708984375</v>
      </c>
      <c r="F112" s="369">
        <f>BoPsum!F16</f>
        <v>38.098796844482422</v>
      </c>
      <c r="G112" s="369">
        <f>BoPsum!G16</f>
        <v>43.509967803955078</v>
      </c>
      <c r="H112" s="369">
        <f>BoPsum!H16</f>
        <v>51.565608978271484</v>
      </c>
      <c r="I112" s="369">
        <f>BoPsum!I16</f>
        <v>52.170539855957031</v>
      </c>
      <c r="J112" s="369">
        <f>BoPsum!J16</f>
        <v>59.028392791748047</v>
      </c>
      <c r="K112" s="369">
        <f>BoPsum!K16</f>
        <v>63.399959564208984</v>
      </c>
      <c r="L112" s="369">
        <f>BoPsum!L16</f>
        <v>59.126667022705078</v>
      </c>
      <c r="M112" s="369">
        <f>BoPsum!M16</f>
        <v>62.49951171875</v>
      </c>
      <c r="N112" s="369">
        <f>BoPsum!N16</f>
        <v>77.930648803710938</v>
      </c>
      <c r="O112" s="369">
        <f>BoPsum!O16</f>
        <v>91.991737365722656</v>
      </c>
      <c r="P112" s="369">
        <f>BoPsum!P16</f>
        <v>96.537384033203125</v>
      </c>
      <c r="Q112" s="369">
        <f>BoPsum!Q16</f>
        <v>109.10781097412109</v>
      </c>
      <c r="R112" s="369">
        <f>BoPsum!R16</f>
        <v>127.11640930175781</v>
      </c>
      <c r="S112" s="369">
        <f>BoPsum!S16</f>
        <v>120.1458740234375</v>
      </c>
      <c r="T112" s="369">
        <f>BoPsum!T16</f>
        <v>104.96268463134766</v>
      </c>
      <c r="U112" s="377"/>
      <c r="V112" s="377"/>
      <c r="W112" s="377"/>
    </row>
    <row r="113" spans="1:23" ht="12.75" hidden="1" customHeight="1" outlineLevel="1" x14ac:dyDescent="0.25">
      <c r="B113" s="371" t="s">
        <v>134</v>
      </c>
      <c r="C113" s="369">
        <f>-BoPsum!C23</f>
        <v>-6.9056625366210938</v>
      </c>
      <c r="D113" s="369">
        <f>-BoPsum!D23</f>
        <v>-9.2293853759765625</v>
      </c>
      <c r="E113" s="369">
        <f>-BoPsum!E23</f>
        <v>-8.176753044128418</v>
      </c>
      <c r="F113" s="369">
        <f>-BoPsum!F23</f>
        <v>-6.8369884490966797</v>
      </c>
      <c r="G113" s="369">
        <f>-BoPsum!G23</f>
        <v>-6.9268927574157715</v>
      </c>
      <c r="H113" s="369">
        <f>-BoPsum!H23</f>
        <v>-9.081730842590332</v>
      </c>
      <c r="I113" s="369">
        <f>-BoPsum!I23</f>
        <v>-10.683219909667969</v>
      </c>
      <c r="J113" s="369">
        <f>-BoPsum!J23</f>
        <v>-11.430191993713379</v>
      </c>
      <c r="K113" s="369">
        <f>-BoPsum!K23</f>
        <v>-14.761930465698242</v>
      </c>
      <c r="L113" s="369">
        <f>-BoPsum!L23</f>
        <v>-14.29464054107666</v>
      </c>
      <c r="M113" s="369">
        <f>-BoPsum!M23</f>
        <v>-14.09642505645752</v>
      </c>
      <c r="N113" s="369">
        <f>-BoPsum!N23</f>
        <v>-14.967103004455566</v>
      </c>
      <c r="O113" s="369">
        <f>-BoPsum!O23</f>
        <v>-14.797530174255371</v>
      </c>
      <c r="P113" s="369">
        <f>-BoPsum!P23</f>
        <v>-17.770757675170898</v>
      </c>
      <c r="Q113" s="369">
        <f>-BoPsum!Q23</f>
        <v>-15.41063117980957</v>
      </c>
      <c r="R113" s="369">
        <f>-BoPsum!R23</f>
        <v>-18.807855606079102</v>
      </c>
      <c r="S113" s="369">
        <f>-BoPsum!S23</f>
        <v>-17.985361099243164</v>
      </c>
      <c r="T113" s="369">
        <f>-BoPsum!T23</f>
        <v>-22.904340744018555</v>
      </c>
      <c r="U113" s="377"/>
      <c r="V113" s="377"/>
      <c r="W113" s="377"/>
    </row>
    <row r="114" spans="1:23" ht="12.75" customHeight="1" collapsed="1" x14ac:dyDescent="0.25">
      <c r="B114" s="320" t="s">
        <v>135</v>
      </c>
      <c r="C114" s="343" t="e">
        <f>C115+C116</f>
        <v>#REF!</v>
      </c>
      <c r="D114" s="343" t="e">
        <f t="shared" ref="D114:T114" si="23">D115+D116</f>
        <v>#REF!</v>
      </c>
      <c r="E114" s="343" t="e">
        <f t="shared" si="23"/>
        <v>#REF!</v>
      </c>
      <c r="F114" s="343" t="e">
        <f t="shared" si="23"/>
        <v>#REF!</v>
      </c>
      <c r="G114" s="343" t="e">
        <f t="shared" si="23"/>
        <v>#REF!</v>
      </c>
      <c r="H114" s="343" t="e">
        <f t="shared" si="23"/>
        <v>#REF!</v>
      </c>
      <c r="I114" s="343" t="e">
        <f t="shared" si="23"/>
        <v>#REF!</v>
      </c>
      <c r="J114" s="343" t="e">
        <f t="shared" si="23"/>
        <v>#REF!</v>
      </c>
      <c r="K114" s="343" t="e">
        <f t="shared" si="23"/>
        <v>#REF!</v>
      </c>
      <c r="L114" s="343" t="e">
        <f t="shared" si="23"/>
        <v>#REF!</v>
      </c>
      <c r="M114" s="343" t="e">
        <f t="shared" si="23"/>
        <v>#REF!</v>
      </c>
      <c r="N114" s="343" t="e">
        <f t="shared" si="23"/>
        <v>#REF!</v>
      </c>
      <c r="O114" s="343" t="e">
        <f t="shared" si="23"/>
        <v>#REF!</v>
      </c>
      <c r="P114" s="343" t="e">
        <f t="shared" si="23"/>
        <v>#REF!</v>
      </c>
      <c r="Q114" s="343" t="e">
        <f t="shared" si="23"/>
        <v>#REF!</v>
      </c>
      <c r="R114" s="343" t="e">
        <f t="shared" si="23"/>
        <v>#REF!</v>
      </c>
      <c r="S114" s="343" t="e">
        <f t="shared" si="23"/>
        <v>#REF!</v>
      </c>
      <c r="T114" s="343" t="e">
        <f t="shared" si="23"/>
        <v>#REF!</v>
      </c>
      <c r="U114" s="377"/>
      <c r="V114" s="377"/>
      <c r="W114" s="377"/>
    </row>
    <row r="115" spans="1:23" ht="12.75" hidden="1" customHeight="1" outlineLevel="1" x14ac:dyDescent="0.25">
      <c r="B115" s="371" t="s">
        <v>136</v>
      </c>
      <c r="C115" s="369" t="e">
        <f>BoPsum!#REF!</f>
        <v>#REF!</v>
      </c>
      <c r="D115" s="369" t="e">
        <f>BoPsum!#REF!</f>
        <v>#REF!</v>
      </c>
      <c r="E115" s="369" t="e">
        <f>BoPsum!#REF!</f>
        <v>#REF!</v>
      </c>
      <c r="F115" s="369" t="e">
        <f>BoPsum!#REF!</f>
        <v>#REF!</v>
      </c>
      <c r="G115" s="369" t="e">
        <f>BoPsum!#REF!</f>
        <v>#REF!</v>
      </c>
      <c r="H115" s="369" t="e">
        <f>BoPsum!#REF!</f>
        <v>#REF!</v>
      </c>
      <c r="I115" s="369" t="e">
        <f>BoPsum!#REF!</f>
        <v>#REF!</v>
      </c>
      <c r="J115" s="369" t="e">
        <f>BoPsum!#REF!</f>
        <v>#REF!</v>
      </c>
      <c r="K115" s="369" t="e">
        <f>BoPsum!#REF!</f>
        <v>#REF!</v>
      </c>
      <c r="L115" s="369" t="e">
        <f>BoPsum!#REF!</f>
        <v>#REF!</v>
      </c>
      <c r="M115" s="369" t="e">
        <f>BoPsum!#REF!</f>
        <v>#REF!</v>
      </c>
      <c r="N115" s="369" t="e">
        <f>BoPsum!#REF!</f>
        <v>#REF!</v>
      </c>
      <c r="O115" s="369" t="e">
        <f>BoPsum!#REF!</f>
        <v>#REF!</v>
      </c>
      <c r="P115" s="369" t="e">
        <f>BoPsum!#REF!</f>
        <v>#REF!</v>
      </c>
      <c r="Q115" s="369" t="e">
        <f>BoPsum!#REF!</f>
        <v>#REF!</v>
      </c>
      <c r="R115" s="369" t="e">
        <f>BoPsum!#REF!</f>
        <v>#REF!</v>
      </c>
      <c r="S115" s="369" t="e">
        <f>BoPsum!#REF!</f>
        <v>#REF!</v>
      </c>
      <c r="T115" s="369" t="e">
        <f>BoPsum!#REF!</f>
        <v>#REF!</v>
      </c>
      <c r="U115" s="377"/>
      <c r="V115" s="377"/>
      <c r="W115" s="377"/>
    </row>
    <row r="116" spans="1:23" ht="12.75" hidden="1" customHeight="1" outlineLevel="1" x14ac:dyDescent="0.25">
      <c r="B116" s="371" t="s">
        <v>137</v>
      </c>
      <c r="C116" s="369" t="e">
        <f>-BoPsum!#REF!</f>
        <v>#REF!</v>
      </c>
      <c r="D116" s="369" t="e">
        <f>-BoPsum!#REF!</f>
        <v>#REF!</v>
      </c>
      <c r="E116" s="369" t="e">
        <f>-BoPsum!#REF!</f>
        <v>#REF!</v>
      </c>
      <c r="F116" s="369" t="e">
        <f>-BoPsum!#REF!</f>
        <v>#REF!</v>
      </c>
      <c r="G116" s="369" t="e">
        <f>-BoPsum!#REF!</f>
        <v>#REF!</v>
      </c>
      <c r="H116" s="369" t="e">
        <f>-BoPsum!#REF!</f>
        <v>#REF!</v>
      </c>
      <c r="I116" s="369" t="e">
        <f>-BoPsum!#REF!</f>
        <v>#REF!</v>
      </c>
      <c r="J116" s="369" t="e">
        <f>-BoPsum!#REF!</f>
        <v>#REF!</v>
      </c>
      <c r="K116" s="369" t="e">
        <f>-BoPsum!#REF!</f>
        <v>#REF!</v>
      </c>
      <c r="L116" s="369" t="e">
        <f>-BoPsum!#REF!</f>
        <v>#REF!</v>
      </c>
      <c r="M116" s="369" t="e">
        <f>-BoPsum!#REF!</f>
        <v>#REF!</v>
      </c>
      <c r="N116" s="369" t="e">
        <f>-BoPsum!#REF!</f>
        <v>#REF!</v>
      </c>
      <c r="O116" s="369" t="e">
        <f>-BoPsum!#REF!</f>
        <v>#REF!</v>
      </c>
      <c r="P116" s="369" t="e">
        <f>-BoPsum!#REF!</f>
        <v>#REF!</v>
      </c>
      <c r="Q116" s="369" t="e">
        <f>-BoPsum!#REF!</f>
        <v>#REF!</v>
      </c>
      <c r="R116" s="369" t="e">
        <f>-BoPsum!#REF!</f>
        <v>#REF!</v>
      </c>
      <c r="S116" s="369" t="e">
        <f>-BoPsum!#REF!</f>
        <v>#REF!</v>
      </c>
      <c r="T116" s="369" t="e">
        <f>-BoPsum!#REF!</f>
        <v>#REF!</v>
      </c>
      <c r="U116" s="377"/>
      <c r="V116" s="377"/>
      <c r="W116" s="377"/>
    </row>
    <row r="117" spans="1:23" ht="12.75" customHeight="1" collapsed="1" x14ac:dyDescent="0.25">
      <c r="B117" s="320" t="s">
        <v>138</v>
      </c>
      <c r="C117" s="343">
        <f>C118+C119</f>
        <v>38.553252220153809</v>
      </c>
      <c r="D117" s="343">
        <f t="shared" ref="D117:T117" si="24">D118+D119</f>
        <v>23.120503425598145</v>
      </c>
      <c r="E117" s="343">
        <f t="shared" si="24"/>
        <v>20.729589462280273</v>
      </c>
      <c r="F117" s="343">
        <f t="shared" si="24"/>
        <v>19.684425354003906</v>
      </c>
      <c r="G117" s="343">
        <f t="shared" si="24"/>
        <v>16.738718032836914</v>
      </c>
      <c r="H117" s="343">
        <f t="shared" si="24"/>
        <v>13.985128402709961</v>
      </c>
      <c r="I117" s="343">
        <f t="shared" si="24"/>
        <v>22.604948043823242</v>
      </c>
      <c r="J117" s="343">
        <f t="shared" si="24"/>
        <v>32.627913475036621</v>
      </c>
      <c r="K117" s="343">
        <f t="shared" si="24"/>
        <v>43.272779226303101</v>
      </c>
      <c r="L117" s="343">
        <f t="shared" si="24"/>
        <v>42.043991029262543</v>
      </c>
      <c r="M117" s="343">
        <f t="shared" si="24"/>
        <v>47.555644989013672</v>
      </c>
      <c r="N117" s="343">
        <f t="shared" si="24"/>
        <v>47.976619720458984</v>
      </c>
      <c r="O117" s="343">
        <f t="shared" si="24"/>
        <v>48.999973297119141</v>
      </c>
      <c r="P117" s="343">
        <f t="shared" si="24"/>
        <v>50.217460632324219</v>
      </c>
      <c r="Q117" s="343">
        <f t="shared" si="24"/>
        <v>53.930843353271484</v>
      </c>
      <c r="R117" s="343">
        <f t="shared" si="24"/>
        <v>52.241611480712891</v>
      </c>
      <c r="S117" s="343">
        <f t="shared" si="24"/>
        <v>53.231040954589844</v>
      </c>
      <c r="T117" s="343">
        <f t="shared" si="24"/>
        <v>52.063106536865234</v>
      </c>
      <c r="U117" s="377"/>
      <c r="V117" s="377"/>
      <c r="W117" s="377"/>
    </row>
    <row r="118" spans="1:23" hidden="1" outlineLevel="1" x14ac:dyDescent="0.25">
      <c r="B118" s="371" t="s">
        <v>139</v>
      </c>
      <c r="C118" s="369">
        <f>BoPsum!C35</f>
        <v>46.459682464599609</v>
      </c>
      <c r="D118" s="369">
        <f>BoPsum!D35</f>
        <v>37.544578552246094</v>
      </c>
      <c r="E118" s="369">
        <f>BoPsum!E35</f>
        <v>41.41619873046875</v>
      </c>
      <c r="F118" s="369">
        <f>BoPsum!F35</f>
        <v>41.870948791503906</v>
      </c>
      <c r="G118" s="369">
        <f>BoPsum!G35</f>
        <v>43.088092803955078</v>
      </c>
      <c r="H118" s="369">
        <f>BoPsum!H35</f>
        <v>43.089210510253906</v>
      </c>
      <c r="I118" s="369">
        <f>BoPsum!I35</f>
        <v>42.393798828125</v>
      </c>
      <c r="J118" s="369">
        <f>BoPsum!J35</f>
        <v>43.989631652832031</v>
      </c>
      <c r="K118" s="369">
        <f>BoPsum!K35</f>
        <v>45.422893524169922</v>
      </c>
      <c r="L118" s="369">
        <f>BoPsum!L35</f>
        <v>42.315280914306641</v>
      </c>
      <c r="M118" s="369">
        <f>BoPsum!M35</f>
        <v>47.555644989013672</v>
      </c>
      <c r="N118" s="369">
        <f>BoPsum!N35</f>
        <v>47.976619720458984</v>
      </c>
      <c r="O118" s="369">
        <f>BoPsum!O35</f>
        <v>48.999973297119141</v>
      </c>
      <c r="P118" s="369">
        <f>BoPsum!P35</f>
        <v>50.217460632324219</v>
      </c>
      <c r="Q118" s="369">
        <f>BoPsum!Q35</f>
        <v>53.930843353271484</v>
      </c>
      <c r="R118" s="369">
        <f>BoPsum!R35</f>
        <v>52.241611480712891</v>
      </c>
      <c r="S118" s="369">
        <f>BoPsum!S35</f>
        <v>53.231040954589844</v>
      </c>
      <c r="T118" s="369">
        <f>BoPsum!T35</f>
        <v>52.063106536865234</v>
      </c>
      <c r="U118" s="377"/>
      <c r="V118" s="377"/>
      <c r="W118" s="377"/>
    </row>
    <row r="119" spans="1:23" hidden="1" outlineLevel="1" x14ac:dyDescent="0.25">
      <c r="B119" s="371" t="s">
        <v>140</v>
      </c>
      <c r="C119" s="369">
        <f>-BoPsum!C49</f>
        <v>-7.9064302444458008</v>
      </c>
      <c r="D119" s="369">
        <f>-BoPsum!D49</f>
        <v>-14.424075126647949</v>
      </c>
      <c r="E119" s="369">
        <f>-BoPsum!E49</f>
        <v>-20.686609268188477</v>
      </c>
      <c r="F119" s="369">
        <f>-BoPsum!F49</f>
        <v>-22.1865234375</v>
      </c>
      <c r="G119" s="369">
        <f>-BoPsum!G49</f>
        <v>-26.349374771118164</v>
      </c>
      <c r="H119" s="369">
        <f>-BoPsum!H49</f>
        <v>-29.104082107543945</v>
      </c>
      <c r="I119" s="369">
        <f>-BoPsum!I49</f>
        <v>-19.788850784301758</v>
      </c>
      <c r="J119" s="369">
        <f>-BoPsum!J49</f>
        <v>-11.36171817779541</v>
      </c>
      <c r="K119" s="369">
        <f>-BoPsum!K49</f>
        <v>-2.1501142978668213</v>
      </c>
      <c r="L119" s="369">
        <f>-BoPsum!L49</f>
        <v>-0.2712898850440979</v>
      </c>
      <c r="M119" s="369">
        <f>-BoPsum!M49</f>
        <v>0</v>
      </c>
      <c r="N119" s="369">
        <f>-BoPsum!N49</f>
        <v>0</v>
      </c>
      <c r="O119" s="369">
        <f>-BoPsum!O49</f>
        <v>0</v>
      </c>
      <c r="P119" s="369">
        <f>-BoPsum!P49</f>
        <v>0</v>
      </c>
      <c r="Q119" s="369">
        <f>-BoPsum!Q49</f>
        <v>0</v>
      </c>
      <c r="R119" s="369">
        <f>-BoPsum!R49</f>
        <v>0</v>
      </c>
      <c r="S119" s="369">
        <f>-BoPsum!S49</f>
        <v>0</v>
      </c>
      <c r="T119" s="369">
        <f>-BoPsum!T49</f>
        <v>0</v>
      </c>
      <c r="U119" s="377"/>
      <c r="V119" s="377"/>
      <c r="W119" s="377"/>
    </row>
    <row r="120" spans="1:23" ht="20.25" customHeight="1" collapsed="1" x14ac:dyDescent="0.25">
      <c r="B120" s="320" t="s">
        <v>141</v>
      </c>
      <c r="C120" s="287" t="e">
        <f>SUM(C112:C119)</f>
        <v>#REF!</v>
      </c>
      <c r="D120" s="287" t="e">
        <f t="shared" ref="D120:S120" si="25">SUM(D112:D119)</f>
        <v>#REF!</v>
      </c>
      <c r="E120" s="287" t="e">
        <f t="shared" si="25"/>
        <v>#REF!</v>
      </c>
      <c r="F120" s="287" t="e">
        <f t="shared" si="25"/>
        <v>#REF!</v>
      </c>
      <c r="G120" s="287" t="e">
        <f t="shared" si="25"/>
        <v>#REF!</v>
      </c>
      <c r="H120" s="287" t="e">
        <f t="shared" si="25"/>
        <v>#REF!</v>
      </c>
      <c r="I120" s="287" t="e">
        <f t="shared" si="25"/>
        <v>#REF!</v>
      </c>
      <c r="J120" s="287" t="e">
        <f t="shared" si="25"/>
        <v>#REF!</v>
      </c>
      <c r="K120" s="287" t="e">
        <f t="shared" si="25"/>
        <v>#REF!</v>
      </c>
      <c r="L120" s="287" t="e">
        <f t="shared" si="25"/>
        <v>#REF!</v>
      </c>
      <c r="M120" s="287" t="e">
        <f t="shared" si="25"/>
        <v>#REF!</v>
      </c>
      <c r="N120" s="287" t="e">
        <f t="shared" si="25"/>
        <v>#REF!</v>
      </c>
      <c r="O120" s="287" t="e">
        <f t="shared" si="25"/>
        <v>#REF!</v>
      </c>
      <c r="P120" s="287" t="e">
        <f t="shared" si="25"/>
        <v>#REF!</v>
      </c>
      <c r="Q120" s="287" t="e">
        <f t="shared" si="25"/>
        <v>#REF!</v>
      </c>
      <c r="R120" s="287" t="e">
        <f t="shared" si="25"/>
        <v>#REF!</v>
      </c>
      <c r="S120" s="287" t="e">
        <f t="shared" si="25"/>
        <v>#REF!</v>
      </c>
      <c r="T120" s="287" t="e">
        <f>T108+T111+T114+T117</f>
        <v>#REF!</v>
      </c>
      <c r="U120" s="377"/>
      <c r="V120" s="377"/>
      <c r="W120" s="377"/>
    </row>
    <row r="121" spans="1:23" ht="12.75" customHeight="1" x14ac:dyDescent="0.25">
      <c r="B121" s="320" t="s">
        <v>142</v>
      </c>
      <c r="C121" s="369">
        <f>-BoPsum!C53</f>
        <v>45.541252136230469</v>
      </c>
      <c r="D121" s="369">
        <f>-BoPsum!D53</f>
        <v>18.836797714233398</v>
      </c>
      <c r="E121" s="369">
        <f>-BoPsum!E53</f>
        <v>13.789669036865234</v>
      </c>
      <c r="F121" s="369">
        <f>-BoPsum!F53</f>
        <v>12.703770637512207</v>
      </c>
      <c r="G121" s="369">
        <f>-BoPsum!G53</f>
        <v>16.755697250366211</v>
      </c>
      <c r="H121" s="369">
        <f>-BoPsum!H53</f>
        <v>0.85972750186920166</v>
      </c>
      <c r="I121" s="369">
        <f>-BoPsum!I53</f>
        <v>6.6760931015014648</v>
      </c>
      <c r="J121" s="369">
        <f>-BoPsum!J53</f>
        <v>0.698464035987854</v>
      </c>
      <c r="K121" s="369">
        <f>-BoPsum!K53</f>
        <v>18.139371871948242</v>
      </c>
      <c r="L121" s="369">
        <f>-BoPsum!L53</f>
        <v>10.070518493652344</v>
      </c>
      <c r="M121" s="369">
        <f>-BoPsum!M53</f>
        <v>-4.3800745010375977</v>
      </c>
      <c r="N121" s="369">
        <f>-BoPsum!N53</f>
        <v>15.510340690612793</v>
      </c>
      <c r="O121" s="369">
        <f>-BoPsum!O53</f>
        <v>18.0706787109375</v>
      </c>
      <c r="P121" s="369">
        <f>-BoPsum!P53</f>
        <v>20.660148620605469</v>
      </c>
      <c r="Q121" s="369">
        <f>-BoPsum!Q53</f>
        <v>22.601139068603516</v>
      </c>
      <c r="R121" s="369">
        <f>-BoPsum!R53</f>
        <v>19.362838745117188</v>
      </c>
      <c r="S121" s="369">
        <f>-BoPsum!S53</f>
        <v>23.304937362670898</v>
      </c>
      <c r="T121" s="369">
        <f>-BoPsum!T53</f>
        <v>44.805309295654297</v>
      </c>
      <c r="U121" s="377"/>
      <c r="V121" s="377"/>
      <c r="W121" s="377"/>
    </row>
    <row r="122" spans="1:23" s="329" customFormat="1" ht="20.25" customHeight="1" x14ac:dyDescent="0.25">
      <c r="A122" s="363"/>
      <c r="B122" s="363" t="s">
        <v>143</v>
      </c>
      <c r="C122" s="389">
        <f>-BoPsum!C63</f>
        <v>-19.459474563598633</v>
      </c>
      <c r="D122" s="389">
        <f>-BoPsum!D63</f>
        <v>0.87479656934738159</v>
      </c>
      <c r="E122" s="389">
        <f>-BoPsum!E63</f>
        <v>-8.8862888514995575E-3</v>
      </c>
      <c r="F122" s="389">
        <f>-BoPsum!F63</f>
        <v>1.3801881074905396</v>
      </c>
      <c r="G122" s="389">
        <f>-BoPsum!G63</f>
        <v>-3.1090266704559326</v>
      </c>
      <c r="H122" s="389">
        <f>-BoPsum!H63</f>
        <v>0.17290034890174866</v>
      </c>
      <c r="I122" s="389">
        <f>-BoPsum!I63</f>
        <v>1.6219717264175415</v>
      </c>
      <c r="J122" s="389">
        <f>-BoPsum!J63</f>
        <v>-11.597840309143066</v>
      </c>
      <c r="K122" s="389">
        <f>-BoPsum!K63</f>
        <v>1.7852364778518677</v>
      </c>
      <c r="L122" s="389">
        <f>-BoPsum!L63</f>
        <v>-4.1244573593139648</v>
      </c>
      <c r="M122" s="389">
        <f>-BoPsum!M63</f>
        <v>3.5403873920440674</v>
      </c>
      <c r="N122" s="389">
        <f>-BoPsum!N63</f>
        <v>3.4305720329284668</v>
      </c>
      <c r="O122" s="389">
        <f>-BoPsum!O63</f>
        <v>-6.8795900344848633</v>
      </c>
      <c r="P122" s="389">
        <f>-BoPsum!P63</f>
        <v>3.6023504734039307</v>
      </c>
      <c r="Q122" s="389">
        <f>-BoPsum!Q63</f>
        <v>-5.7730908393859863</v>
      </c>
      <c r="R122" s="389">
        <f>-BoPsum!R63</f>
        <v>5.8569107055664063</v>
      </c>
      <c r="S122" s="389">
        <f>-BoPsum!S63</f>
        <v>-10.826589584350586</v>
      </c>
      <c r="T122" s="389">
        <f>-BoPsum!T63</f>
        <v>-6.2053408622741699</v>
      </c>
      <c r="U122" s="377"/>
      <c r="V122" s="377"/>
      <c r="W122" s="377"/>
    </row>
    <row r="123" spans="1:23" ht="20.25" customHeight="1" x14ac:dyDescent="0.3">
      <c r="A123" s="319" t="s">
        <v>144</v>
      </c>
      <c r="C123" s="323"/>
      <c r="D123" s="323"/>
      <c r="E123" s="323"/>
      <c r="F123" s="323"/>
      <c r="G123" s="323"/>
      <c r="H123" s="323"/>
      <c r="I123" s="323"/>
      <c r="J123" s="323"/>
      <c r="K123" s="323"/>
      <c r="L123" s="323"/>
      <c r="M123" s="323"/>
      <c r="N123" s="323"/>
      <c r="O123" s="323"/>
      <c r="P123" s="323"/>
      <c r="Q123" s="323"/>
      <c r="R123" s="323"/>
      <c r="S123" s="323"/>
      <c r="T123" s="323"/>
      <c r="U123" s="377"/>
      <c r="V123" s="377"/>
      <c r="W123" s="377"/>
    </row>
    <row r="124" spans="1:23" ht="15" customHeight="1" x14ac:dyDescent="0.25">
      <c r="B124" s="320" t="s">
        <v>145</v>
      </c>
      <c r="C124" s="362">
        <f>IIP!C3</f>
        <v>54.104488372802734</v>
      </c>
      <c r="D124" s="362">
        <f>IIP!D3</f>
        <v>-5.1878142356872559</v>
      </c>
      <c r="E124" s="362">
        <f>IIP!E3</f>
        <v>-43.818946838378906</v>
      </c>
      <c r="F124" s="362">
        <f>IIP!F3</f>
        <v>-26.918245315551758</v>
      </c>
      <c r="G124" s="362">
        <f>IIP!G3</f>
        <v>-9.6104879379272461</v>
      </c>
      <c r="H124" s="362">
        <f>IIP!H3</f>
        <v>1.7577884197235107</v>
      </c>
      <c r="I124" s="362">
        <f>IIP!I3</f>
        <v>12.526914596557617</v>
      </c>
      <c r="J124" s="362">
        <f>IIP!J3</f>
        <v>28.530525207519531</v>
      </c>
      <c r="K124" s="362">
        <f>IIP!K3</f>
        <v>-53.727790832519531</v>
      </c>
      <c r="L124" s="362">
        <f>IIP!L3</f>
        <v>-75.545135498046875</v>
      </c>
      <c r="M124" s="362">
        <f>IIP!M3</f>
        <v>-85.185134887695313</v>
      </c>
      <c r="N124" s="362">
        <f>IIP!N3</f>
        <v>-118.79658508300781</v>
      </c>
      <c r="O124" s="362">
        <f>IIP!O3</f>
        <v>-94.265998840332031</v>
      </c>
      <c r="P124" s="362">
        <f>IIP!P3</f>
        <v>-92.753349304199219</v>
      </c>
      <c r="Q124" s="362">
        <f>IIP!Q3</f>
        <v>-91.960289001464844</v>
      </c>
      <c r="R124" s="362">
        <f>IIP!R3</f>
        <v>-103.72074127197266</v>
      </c>
      <c r="S124" s="362">
        <f>IIP!S3</f>
        <v>-97.53277587890625</v>
      </c>
      <c r="T124" s="362">
        <f>IIP!T3</f>
        <v>-108.25410461425781</v>
      </c>
      <c r="U124" s="377"/>
      <c r="V124" s="377"/>
      <c r="W124" s="377"/>
    </row>
    <row r="125" spans="1:23" x14ac:dyDescent="0.25">
      <c r="B125" s="320" t="s">
        <v>146</v>
      </c>
      <c r="C125" s="362">
        <f>IIP!C4</f>
        <v>283.8944091796875</v>
      </c>
      <c r="D125" s="362">
        <f>IIP!D4</f>
        <v>237.39488220214844</v>
      </c>
      <c r="E125" s="362">
        <f>IIP!E4</f>
        <v>207.85395812988281</v>
      </c>
      <c r="F125" s="362">
        <f>IIP!F4</f>
        <v>230.72450256347656</v>
      </c>
      <c r="G125" s="362">
        <f>IIP!G4</f>
        <v>255.0318603515625</v>
      </c>
      <c r="H125" s="362">
        <f>IIP!H4</f>
        <v>286.2921142578125</v>
      </c>
      <c r="I125" s="362">
        <f>IIP!I4</f>
        <v>315.28109741210938</v>
      </c>
      <c r="J125" s="362">
        <f>IIP!J4</f>
        <v>357.90750122070313</v>
      </c>
      <c r="K125" s="362">
        <f>IIP!K4</f>
        <v>315.89639282226563</v>
      </c>
      <c r="L125" s="362">
        <f>IIP!L4</f>
        <v>327.859619140625</v>
      </c>
      <c r="M125" s="362">
        <f>IIP!M4</f>
        <v>337.63995361328125</v>
      </c>
      <c r="N125" s="362">
        <f>IIP!N4</f>
        <v>335.65109252929688</v>
      </c>
      <c r="O125" s="362">
        <f>IIP!O4</f>
        <v>399.131103515625</v>
      </c>
      <c r="P125" s="362">
        <f>IIP!P4</f>
        <v>428.85333251953125</v>
      </c>
      <c r="Q125" s="362">
        <f>IIP!Q4</f>
        <v>471.36068725585938</v>
      </c>
      <c r="R125" s="362">
        <f>IIP!R4</f>
        <v>514.26666259765625</v>
      </c>
      <c r="S125" s="362">
        <f>IIP!S4</f>
        <v>584.34075927734375</v>
      </c>
      <c r="T125" s="362">
        <f>IIP!T4</f>
        <v>624.72857666015625</v>
      </c>
      <c r="U125" s="377"/>
      <c r="V125" s="377"/>
      <c r="W125" s="377"/>
    </row>
    <row r="126" spans="1:23" x14ac:dyDescent="0.25">
      <c r="B126" s="320" t="s">
        <v>147</v>
      </c>
      <c r="C126" s="362">
        <f>IIP!C5</f>
        <v>229.7899169921875</v>
      </c>
      <c r="D126" s="362">
        <f>IIP!D5</f>
        <v>242.58270263671875</v>
      </c>
      <c r="E126" s="362">
        <f>IIP!E5</f>
        <v>251.67289733886719</v>
      </c>
      <c r="F126" s="362">
        <f>IIP!F5</f>
        <v>257.64276123046875</v>
      </c>
      <c r="G126" s="362">
        <f>IIP!G5</f>
        <v>264.642333984375</v>
      </c>
      <c r="H126" s="362">
        <f>IIP!H5</f>
        <v>284.5343017578125</v>
      </c>
      <c r="I126" s="362">
        <f>IIP!I5</f>
        <v>302.75418090820313</v>
      </c>
      <c r="J126" s="362">
        <f>IIP!J5</f>
        <v>329.37698364257813</v>
      </c>
      <c r="K126" s="362">
        <f>IIP!K5</f>
        <v>369.62417602539063</v>
      </c>
      <c r="L126" s="362">
        <f>IIP!L5</f>
        <v>403.40475463867188</v>
      </c>
      <c r="M126" s="362">
        <f>IIP!M5</f>
        <v>422.8250732421875</v>
      </c>
      <c r="N126" s="362">
        <f>IIP!N5</f>
        <v>454.44766235351563</v>
      </c>
      <c r="O126" s="362">
        <f>IIP!O5</f>
        <v>493.39712524414063</v>
      </c>
      <c r="P126" s="362">
        <f>IIP!P5</f>
        <v>521.606689453125</v>
      </c>
      <c r="Q126" s="362">
        <f>IIP!Q5</f>
        <v>563.32098388671875</v>
      </c>
      <c r="R126" s="362">
        <f>IIP!R5</f>
        <v>617.98736572265625</v>
      </c>
      <c r="S126" s="362">
        <f>IIP!S5</f>
        <v>681.87353515625</v>
      </c>
      <c r="T126" s="362">
        <f>IIP!T5</f>
        <v>732.98272705078125</v>
      </c>
      <c r="U126" s="377"/>
      <c r="V126" s="377"/>
      <c r="W126" s="377"/>
    </row>
    <row r="127" spans="1:23" x14ac:dyDescent="0.25">
      <c r="B127" s="320" t="s">
        <v>148</v>
      </c>
      <c r="C127" s="362">
        <f>IIP!C12</f>
        <v>149.32723999023438</v>
      </c>
      <c r="D127" s="362">
        <f>IIP!D12</f>
        <v>156.80145263671875</v>
      </c>
      <c r="E127" s="362">
        <f>IIP!E12</f>
        <v>161.75569152832031</v>
      </c>
      <c r="F127" s="362">
        <f>IIP!F12</f>
        <v>166.96337890625</v>
      </c>
      <c r="G127" s="362">
        <f>IIP!G12</f>
        <v>168.51750183105469</v>
      </c>
      <c r="H127" s="362">
        <f>IIP!H12</f>
        <v>180.91706848144531</v>
      </c>
      <c r="I127" s="362">
        <f>IIP!I12</f>
        <v>190.14964294433594</v>
      </c>
      <c r="J127" s="362">
        <f>IIP!J12</f>
        <v>197.00326538085938</v>
      </c>
      <c r="K127" s="362">
        <f>IIP!K12</f>
        <v>224.68525695800781</v>
      </c>
      <c r="L127" s="362">
        <f>IIP!L12</f>
        <v>244.99629211425781</v>
      </c>
      <c r="M127" s="362">
        <f>IIP!M12</f>
        <v>260.654296875</v>
      </c>
      <c r="N127" s="362">
        <f>IIP!N12</f>
        <v>283.98382568359375</v>
      </c>
      <c r="O127" s="362">
        <f>IIP!O12</f>
        <v>303.49755859375</v>
      </c>
      <c r="P127" s="362">
        <f>IIP!P12</f>
        <v>323.5516357421875</v>
      </c>
      <c r="Q127" s="362">
        <f>IIP!Q12</f>
        <v>346.58294677734375</v>
      </c>
      <c r="R127" s="362">
        <f>IIP!R12</f>
        <v>386.7833251953125</v>
      </c>
      <c r="S127" s="362">
        <f>IIP!S12</f>
        <v>421.38467407226563</v>
      </c>
      <c r="T127" s="362">
        <f>IIP!T12</f>
        <v>447.71435546875</v>
      </c>
      <c r="U127" s="377"/>
      <c r="V127" s="377"/>
      <c r="W127" s="377"/>
    </row>
    <row r="128" spans="1:23" s="329" customFormat="1" ht="20.25" customHeight="1" x14ac:dyDescent="0.25">
      <c r="A128" s="363"/>
      <c r="B128" s="345" t="s">
        <v>149</v>
      </c>
      <c r="C128" s="389">
        <f>IIP!C20</f>
        <v>2.3950870037078857</v>
      </c>
      <c r="D128" s="389">
        <f>IIP!D20</f>
        <v>1.7395000457763672</v>
      </c>
      <c r="E128" s="389">
        <f>IIP!E20</f>
        <v>1.7395000457763672</v>
      </c>
      <c r="F128" s="389">
        <f>IIP!F20</f>
        <v>2.1856169700622559</v>
      </c>
      <c r="G128" s="389">
        <f>IIP!G20</f>
        <v>2.1947870254516602</v>
      </c>
      <c r="H128" s="389">
        <f>IIP!H20</f>
        <v>2.2334809303283691</v>
      </c>
      <c r="I128" s="389">
        <f>IIP!I20</f>
        <v>2.5593609809875488</v>
      </c>
      <c r="J128" s="389">
        <f>IIP!J20</f>
        <v>2.7872738838195801</v>
      </c>
      <c r="K128" s="389">
        <f>IIP!K20</f>
        <v>3.2928719520568848</v>
      </c>
      <c r="L128" s="389">
        <f>IIP!L20</f>
        <v>3.6183381080627441</v>
      </c>
      <c r="M128" s="389">
        <f>IIP!M20</f>
        <v>1.8098850250244141</v>
      </c>
      <c r="N128" s="389">
        <f>IIP!N20</f>
        <v>1.1931469440460205</v>
      </c>
      <c r="O128" s="389">
        <f>IIP!O20</f>
        <v>4.1468620300292969</v>
      </c>
      <c r="P128" s="389">
        <f>IIP!P20</f>
        <v>4.5921401977539063</v>
      </c>
      <c r="Q128" s="389">
        <f>IIP!Q20</f>
        <v>3.9293959140777588</v>
      </c>
      <c r="R128" s="389">
        <f>IIP!R20</f>
        <v>3.8668429851531982</v>
      </c>
      <c r="S128" s="389">
        <f>IIP!S20</f>
        <v>3.799501895904541</v>
      </c>
      <c r="T128" s="389">
        <f>IIP!T20</f>
        <v>4.2791972160339355</v>
      </c>
      <c r="U128" s="377"/>
      <c r="V128" s="377"/>
      <c r="W128" s="377"/>
    </row>
    <row r="129" spans="1:23" ht="20.25" customHeight="1" x14ac:dyDescent="0.3">
      <c r="A129" s="319" t="s">
        <v>150</v>
      </c>
      <c r="C129" s="323"/>
      <c r="D129" s="323"/>
      <c r="E129" s="323"/>
      <c r="F129" s="323"/>
      <c r="G129" s="323"/>
      <c r="H129" s="323"/>
      <c r="I129" s="323"/>
      <c r="J129" s="323"/>
      <c r="K129" s="323"/>
      <c r="L129" s="323"/>
      <c r="M129" s="323"/>
      <c r="N129" s="323"/>
      <c r="O129" s="323"/>
      <c r="P129" s="323"/>
      <c r="Q129" s="323"/>
      <c r="R129" s="323"/>
      <c r="S129" s="323"/>
      <c r="T129" s="323"/>
      <c r="U129" s="377"/>
      <c r="V129" s="377"/>
      <c r="W129" s="377"/>
    </row>
    <row r="130" spans="1:23" ht="15" customHeight="1" x14ac:dyDescent="0.25">
      <c r="B130" s="320" t="s">
        <v>151</v>
      </c>
      <c r="C130" s="369" t="e">
        <f>#REF!</f>
        <v>#REF!</v>
      </c>
      <c r="D130" s="369" t="e">
        <f>#REF!</f>
        <v>#REF!</v>
      </c>
      <c r="E130" s="369" t="e">
        <f>#REF!</f>
        <v>#REF!</v>
      </c>
      <c r="F130" s="369" t="e">
        <f>#REF!</f>
        <v>#REF!</v>
      </c>
      <c r="G130" s="369" t="e">
        <f>#REF!</f>
        <v>#REF!</v>
      </c>
      <c r="H130" s="369" t="e">
        <f>#REF!</f>
        <v>#REF!</v>
      </c>
      <c r="I130" s="369" t="e">
        <f>#REF!</f>
        <v>#REF!</v>
      </c>
      <c r="J130" s="369" t="e">
        <f>#REF!</f>
        <v>#REF!</v>
      </c>
      <c r="K130" s="369" t="e">
        <f>#REF!</f>
        <v>#REF!</v>
      </c>
      <c r="L130" s="369" t="e">
        <f>#REF!</f>
        <v>#REF!</v>
      </c>
      <c r="M130" s="369" t="e">
        <f>#REF!</f>
        <v>#REF!</v>
      </c>
      <c r="N130" s="369" t="e">
        <f>#REF!</f>
        <v>#REF!</v>
      </c>
      <c r="O130" s="369" t="e">
        <f>#REF!</f>
        <v>#REF!</v>
      </c>
      <c r="P130" s="369" t="e">
        <f>#REF!</f>
        <v>#REF!</v>
      </c>
      <c r="Q130" s="369" t="e">
        <f>#REF!</f>
        <v>#REF!</v>
      </c>
      <c r="R130" s="369" t="e">
        <f>#REF!</f>
        <v>#REF!</v>
      </c>
      <c r="S130" s="369" t="e">
        <f>#REF!</f>
        <v>#REF!</v>
      </c>
      <c r="T130" s="369" t="e">
        <f>#REF!</f>
        <v>#REF!</v>
      </c>
      <c r="U130" s="377"/>
      <c r="V130" s="377"/>
      <c r="W130" s="377"/>
    </row>
    <row r="131" spans="1:23" hidden="1" outlineLevel="1" x14ac:dyDescent="0.25">
      <c r="B131" s="320" t="s">
        <v>152</v>
      </c>
      <c r="C131" s="369" t="e">
        <f>#REF!</f>
        <v>#REF!</v>
      </c>
      <c r="D131" s="369" t="e">
        <f>#REF!</f>
        <v>#REF!</v>
      </c>
      <c r="E131" s="369" t="e">
        <f>#REF!</f>
        <v>#REF!</v>
      </c>
      <c r="F131" s="369" t="e">
        <f>#REF!</f>
        <v>#REF!</v>
      </c>
      <c r="G131" s="369" t="e">
        <f>#REF!</f>
        <v>#REF!</v>
      </c>
      <c r="H131" s="369" t="e">
        <f>#REF!</f>
        <v>#REF!</v>
      </c>
      <c r="I131" s="369" t="e">
        <f>#REF!</f>
        <v>#REF!</v>
      </c>
      <c r="J131" s="369" t="e">
        <f>#REF!</f>
        <v>#REF!</v>
      </c>
      <c r="K131" s="369" t="e">
        <f>#REF!</f>
        <v>#REF!</v>
      </c>
      <c r="L131" s="369" t="e">
        <f>#REF!</f>
        <v>#REF!</v>
      </c>
      <c r="M131" s="369" t="e">
        <f>#REF!</f>
        <v>#REF!</v>
      </c>
      <c r="N131" s="369" t="e">
        <f>#REF!</f>
        <v>#REF!</v>
      </c>
      <c r="O131" s="369" t="e">
        <f>#REF!</f>
        <v>#REF!</v>
      </c>
      <c r="P131" s="369" t="e">
        <f>#REF!</f>
        <v>#REF!</v>
      </c>
      <c r="Q131" s="369" t="e">
        <f>#REF!</f>
        <v>#REF!</v>
      </c>
      <c r="R131" s="369" t="e">
        <f>#REF!</f>
        <v>#REF!</v>
      </c>
      <c r="S131" s="369" t="e">
        <f>#REF!</f>
        <v>#REF!</v>
      </c>
      <c r="T131" s="369" t="e">
        <f>#REF!</f>
        <v>#REF!</v>
      </c>
      <c r="U131" s="377"/>
      <c r="V131" s="377"/>
      <c r="W131" s="377"/>
    </row>
    <row r="132" spans="1:23" hidden="1" outlineLevel="1" x14ac:dyDescent="0.25">
      <c r="B132" s="320" t="s">
        <v>153</v>
      </c>
      <c r="C132" s="369" t="e">
        <f>#REF!</f>
        <v>#REF!</v>
      </c>
      <c r="D132" s="369" t="e">
        <f>#REF!</f>
        <v>#REF!</v>
      </c>
      <c r="E132" s="369" t="e">
        <f>#REF!</f>
        <v>#REF!</v>
      </c>
      <c r="F132" s="369" t="e">
        <f>#REF!</f>
        <v>#REF!</v>
      </c>
      <c r="G132" s="369" t="e">
        <f>#REF!</f>
        <v>#REF!</v>
      </c>
      <c r="H132" s="369" t="e">
        <f>#REF!</f>
        <v>#REF!</v>
      </c>
      <c r="I132" s="369" t="e">
        <f>#REF!</f>
        <v>#REF!</v>
      </c>
      <c r="J132" s="369" t="e">
        <f>#REF!</f>
        <v>#REF!</v>
      </c>
      <c r="K132" s="369" t="e">
        <f>#REF!</f>
        <v>#REF!</v>
      </c>
      <c r="L132" s="369" t="e">
        <f>#REF!</f>
        <v>#REF!</v>
      </c>
      <c r="M132" s="369" t="e">
        <f>#REF!</f>
        <v>#REF!</v>
      </c>
      <c r="N132" s="369" t="e">
        <f>#REF!</f>
        <v>#REF!</v>
      </c>
      <c r="O132" s="369" t="e">
        <f>#REF!</f>
        <v>#REF!</v>
      </c>
      <c r="P132" s="369" t="e">
        <f>#REF!</f>
        <v>#REF!</v>
      </c>
      <c r="Q132" s="369" t="e">
        <f>#REF!</f>
        <v>#REF!</v>
      </c>
      <c r="R132" s="369" t="e">
        <f>#REF!</f>
        <v>#REF!</v>
      </c>
      <c r="S132" s="369" t="e">
        <f>#REF!</f>
        <v>#REF!</v>
      </c>
      <c r="T132" s="369" t="e">
        <f>#REF!</f>
        <v>#REF!</v>
      </c>
      <c r="U132" s="377"/>
      <c r="V132" s="377"/>
      <c r="W132" s="377"/>
    </row>
    <row r="133" spans="1:23" ht="12.75" customHeight="1" collapsed="1" x14ac:dyDescent="0.25">
      <c r="B133" s="320" t="s">
        <v>154</v>
      </c>
      <c r="C133" s="213" t="e">
        <f t="shared" ref="C133:T133" si="26">C130/C4</f>
        <v>#REF!</v>
      </c>
      <c r="D133" s="213" t="e">
        <f t="shared" si="26"/>
        <v>#REF!</v>
      </c>
      <c r="E133" s="213" t="e">
        <f t="shared" si="26"/>
        <v>#REF!</v>
      </c>
      <c r="F133" s="213" t="e">
        <f t="shared" si="26"/>
        <v>#REF!</v>
      </c>
      <c r="G133" s="213" t="e">
        <f t="shared" si="26"/>
        <v>#REF!</v>
      </c>
      <c r="H133" s="213" t="e">
        <f t="shared" si="26"/>
        <v>#REF!</v>
      </c>
      <c r="I133" s="213" t="e">
        <f t="shared" si="26"/>
        <v>#REF!</v>
      </c>
      <c r="J133" s="213" t="e">
        <f t="shared" si="26"/>
        <v>#REF!</v>
      </c>
      <c r="K133" s="213" t="e">
        <f t="shared" si="26"/>
        <v>#REF!</v>
      </c>
      <c r="L133" s="213" t="e">
        <f t="shared" si="26"/>
        <v>#REF!</v>
      </c>
      <c r="M133" s="213" t="e">
        <f t="shared" si="26"/>
        <v>#REF!</v>
      </c>
      <c r="N133" s="213" t="e">
        <f t="shared" si="26"/>
        <v>#REF!</v>
      </c>
      <c r="O133" s="213" t="e">
        <f t="shared" si="26"/>
        <v>#REF!</v>
      </c>
      <c r="P133" s="213" t="e">
        <f t="shared" si="26"/>
        <v>#REF!</v>
      </c>
      <c r="Q133" s="213" t="e">
        <f t="shared" si="26"/>
        <v>#REF!</v>
      </c>
      <c r="R133" s="213" t="e">
        <f t="shared" si="26"/>
        <v>#REF!</v>
      </c>
      <c r="S133" s="213" t="e">
        <f t="shared" si="26"/>
        <v>#REF!</v>
      </c>
      <c r="T133" s="213" t="e">
        <f t="shared" si="26"/>
        <v>#REF!</v>
      </c>
      <c r="U133" s="377"/>
      <c r="V133" s="377"/>
      <c r="W133" s="377"/>
    </row>
    <row r="134" spans="1:23" ht="12.75" customHeight="1" x14ac:dyDescent="0.25">
      <c r="B134" s="320" t="s">
        <v>155</v>
      </c>
      <c r="C134" s="369" t="e">
        <f>#REF!</f>
        <v>#REF!</v>
      </c>
      <c r="D134" s="369" t="e">
        <f>#REF!</f>
        <v>#REF!</v>
      </c>
      <c r="E134" s="369" t="e">
        <f>#REF!</f>
        <v>#REF!</v>
      </c>
      <c r="F134" s="369" t="e">
        <f>#REF!</f>
        <v>#REF!</v>
      </c>
      <c r="G134" s="369" t="e">
        <f>#REF!</f>
        <v>#REF!</v>
      </c>
      <c r="H134" s="369" t="e">
        <f>#REF!</f>
        <v>#REF!</v>
      </c>
      <c r="I134" s="369" t="e">
        <f>#REF!</f>
        <v>#REF!</v>
      </c>
      <c r="J134" s="369" t="e">
        <f>#REF!</f>
        <v>#REF!</v>
      </c>
      <c r="K134" s="369" t="e">
        <f>#REF!</f>
        <v>#REF!</v>
      </c>
      <c r="L134" s="369" t="e">
        <f>#REF!</f>
        <v>#REF!</v>
      </c>
      <c r="M134" s="369" t="e">
        <f>#REF!</f>
        <v>#REF!</v>
      </c>
      <c r="N134" s="369" t="e">
        <f>#REF!</f>
        <v>#REF!</v>
      </c>
      <c r="O134" s="369" t="e">
        <f>#REF!</f>
        <v>#REF!</v>
      </c>
      <c r="P134" s="369" t="e">
        <f>#REF!</f>
        <v>#REF!</v>
      </c>
      <c r="Q134" s="369" t="e">
        <f>#REF!</f>
        <v>#REF!</v>
      </c>
      <c r="R134" s="369" t="e">
        <f>#REF!</f>
        <v>#REF!</v>
      </c>
      <c r="S134" s="369" t="e">
        <f>#REF!</f>
        <v>#REF!</v>
      </c>
      <c r="T134" s="369" t="e">
        <f>#REF!</f>
        <v>#REF!</v>
      </c>
      <c r="U134" s="377"/>
      <c r="V134" s="377"/>
      <c r="W134" s="377"/>
    </row>
    <row r="135" spans="1:23" s="329" customFormat="1" ht="20.25" customHeight="1" x14ac:dyDescent="0.25">
      <c r="A135" s="363"/>
      <c r="B135" s="363" t="s">
        <v>156</v>
      </c>
      <c r="C135" s="364"/>
      <c r="D135" s="364"/>
      <c r="E135" s="364"/>
      <c r="F135" s="364"/>
      <c r="G135" s="396" t="e">
        <f t="shared" ref="G135:T135" si="27">G134/G71</f>
        <v>#REF!</v>
      </c>
      <c r="H135" s="396" t="e">
        <f t="shared" si="27"/>
        <v>#REF!</v>
      </c>
      <c r="I135" s="396" t="e">
        <f t="shared" si="27"/>
        <v>#REF!</v>
      </c>
      <c r="J135" s="396" t="e">
        <f t="shared" si="27"/>
        <v>#REF!</v>
      </c>
      <c r="K135" s="396" t="e">
        <f t="shared" si="27"/>
        <v>#REF!</v>
      </c>
      <c r="L135" s="396" t="e">
        <f t="shared" si="27"/>
        <v>#REF!</v>
      </c>
      <c r="M135" s="396" t="e">
        <f t="shared" si="27"/>
        <v>#REF!</v>
      </c>
      <c r="N135" s="396" t="e">
        <f t="shared" si="27"/>
        <v>#REF!</v>
      </c>
      <c r="O135" s="396" t="e">
        <f t="shared" si="27"/>
        <v>#REF!</v>
      </c>
      <c r="P135" s="396" t="e">
        <f t="shared" si="27"/>
        <v>#REF!</v>
      </c>
      <c r="Q135" s="396" t="e">
        <f t="shared" si="27"/>
        <v>#REF!</v>
      </c>
      <c r="R135" s="396" t="e">
        <f t="shared" si="27"/>
        <v>#REF!</v>
      </c>
      <c r="S135" s="396" t="e">
        <f t="shared" si="27"/>
        <v>#REF!</v>
      </c>
      <c r="T135" s="396" t="e">
        <f t="shared" si="27"/>
        <v>#REF!</v>
      </c>
      <c r="U135" s="377"/>
      <c r="V135" s="377"/>
      <c r="W135" s="377"/>
    </row>
    <row r="136" spans="1:23" ht="20.25" customHeight="1" x14ac:dyDescent="0.3">
      <c r="A136" s="319" t="s">
        <v>157</v>
      </c>
      <c r="C136" s="323"/>
      <c r="D136" s="323"/>
      <c r="E136" s="323"/>
      <c r="F136" s="323"/>
      <c r="G136" s="323"/>
      <c r="H136" s="323"/>
      <c r="I136" s="323"/>
      <c r="J136" s="323"/>
      <c r="K136" s="323"/>
      <c r="L136" s="323"/>
      <c r="M136" s="323"/>
      <c r="N136" s="323"/>
      <c r="O136" s="323"/>
      <c r="P136" s="323"/>
      <c r="Q136" s="323"/>
      <c r="R136" s="323"/>
      <c r="S136" s="323"/>
      <c r="T136" s="323"/>
      <c r="U136" s="377"/>
      <c r="V136" s="377"/>
      <c r="W136" s="377"/>
    </row>
    <row r="137" spans="1:23" s="51" customFormat="1" ht="15" customHeight="1" x14ac:dyDescent="0.25">
      <c r="B137" s="51" t="s">
        <v>158</v>
      </c>
      <c r="C137" s="425">
        <f>Trsm!B52</f>
        <v>43.006793975830078</v>
      </c>
      <c r="D137" s="425">
        <f>Trsm!C52</f>
        <v>41.862167358398438</v>
      </c>
      <c r="E137" s="425">
        <f>Trsm!D52</f>
        <v>38.755474090576172</v>
      </c>
      <c r="F137" s="425">
        <f>Trsm!E52</f>
        <v>38.474105834960938</v>
      </c>
      <c r="G137" s="425">
        <f>Trsm!F52</f>
        <v>44.327327728271484</v>
      </c>
      <c r="H137" s="425">
        <f>Trsm!G52</f>
        <v>52.366744995117188</v>
      </c>
      <c r="I137" s="425">
        <f>Trsm!H52</f>
        <v>52.864833831787109</v>
      </c>
      <c r="J137" s="425">
        <f>Trsm!I52</f>
        <v>59.642406463623047</v>
      </c>
      <c r="K137" s="425">
        <f>Trsm!J52</f>
        <v>64.068069458007813</v>
      </c>
      <c r="L137" s="425">
        <f>Trsm!K52</f>
        <v>60.010993957519531</v>
      </c>
      <c r="M137" s="425">
        <f>Trsm!L52</f>
        <v>64.894432067871094</v>
      </c>
      <c r="N137" s="425">
        <f>Trsm!M52</f>
        <v>81.314102172851563</v>
      </c>
      <c r="O137" s="425">
        <f>Trsm!N52</f>
        <v>95.857322692871094</v>
      </c>
      <c r="P137" s="425">
        <f>Trsm!O52</f>
        <v>101.83934020996094</v>
      </c>
      <c r="Q137" s="425">
        <f>Trsm!P52</f>
        <v>114.93128204345703</v>
      </c>
      <c r="R137" s="425">
        <f>Trsm!Q52</f>
        <v>135.39262390136719</v>
      </c>
      <c r="S137" s="425">
        <f>Trsm!R52</f>
        <v>127.41098022460938</v>
      </c>
      <c r="T137" s="425">
        <f>Trsm!S52</f>
        <v>111.11802673339844</v>
      </c>
      <c r="U137" s="377"/>
      <c r="V137" s="377"/>
      <c r="W137" s="377"/>
    </row>
    <row r="138" spans="1:23" customFormat="1" hidden="1" outlineLevel="1" x14ac:dyDescent="0.25">
      <c r="B138" s="180" t="s">
        <v>74</v>
      </c>
      <c r="C138" s="425"/>
      <c r="D138" s="425"/>
      <c r="E138" s="425"/>
      <c r="F138" s="425"/>
      <c r="G138" s="425"/>
      <c r="H138" s="425"/>
      <c r="I138" s="425"/>
      <c r="J138" s="425"/>
      <c r="K138" s="425"/>
      <c r="L138" s="425"/>
      <c r="M138" s="425"/>
      <c r="N138" s="425"/>
      <c r="O138" s="425"/>
      <c r="P138" s="425"/>
      <c r="Q138" s="425"/>
      <c r="R138" s="425"/>
      <c r="S138" s="425"/>
      <c r="T138" s="425"/>
      <c r="U138" s="377"/>
      <c r="V138" s="377"/>
      <c r="W138" s="377"/>
    </row>
    <row r="139" spans="1:23" customFormat="1" hidden="1" outlineLevel="1" x14ac:dyDescent="0.25">
      <c r="B139" s="284" t="s">
        <v>159</v>
      </c>
      <c r="C139" s="425"/>
      <c r="D139" s="425"/>
      <c r="E139" s="425"/>
      <c r="F139" s="425"/>
      <c r="G139" s="425"/>
      <c r="H139" s="425"/>
      <c r="I139" s="425"/>
      <c r="J139" s="425"/>
      <c r="K139" s="425">
        <f>Trsm!J40</f>
        <v>22.874706268310547</v>
      </c>
      <c r="L139" s="425">
        <f>Trsm!K40</f>
        <v>21.708774566650391</v>
      </c>
      <c r="M139" s="425">
        <f>Trsm!L40</f>
        <v>22.771221160888672</v>
      </c>
      <c r="N139" s="425">
        <f>Trsm!M40</f>
        <v>29.474205017089844</v>
      </c>
      <c r="O139" s="425">
        <f>Trsm!N40</f>
        <v>34.944511413574219</v>
      </c>
      <c r="P139" s="425">
        <f>Trsm!O40</f>
        <v>38.011917114257813</v>
      </c>
      <c r="Q139" s="425">
        <f>Trsm!P40</f>
        <v>42.677696228027344</v>
      </c>
      <c r="R139" s="425">
        <f>Trsm!Q40</f>
        <v>52.475692749023438</v>
      </c>
      <c r="S139" s="425">
        <f>Trsm!R40</f>
        <v>51.836605072021484</v>
      </c>
      <c r="T139" s="425">
        <f>Trsm!S40</f>
        <v>45.483478546142578</v>
      </c>
      <c r="U139" s="377"/>
      <c r="V139" s="377"/>
      <c r="W139" s="377"/>
    </row>
    <row r="140" spans="1:23" customFormat="1" hidden="1" outlineLevel="1" x14ac:dyDescent="0.25">
      <c r="B140" s="284" t="s">
        <v>160</v>
      </c>
      <c r="C140" s="425"/>
      <c r="D140" s="425"/>
      <c r="E140" s="425"/>
      <c r="F140" s="425"/>
      <c r="G140" s="425"/>
      <c r="H140" s="425"/>
      <c r="I140" s="425"/>
      <c r="J140" s="425"/>
      <c r="K140" s="425">
        <f>Trsm!J50-K139</f>
        <v>39.417896270751953</v>
      </c>
      <c r="L140" s="425">
        <f>Trsm!K50-L139</f>
        <v>36.776458740234375</v>
      </c>
      <c r="M140" s="425">
        <f>Trsm!L50-M139</f>
        <v>39.164752960205078</v>
      </c>
      <c r="N140" s="425">
        <f>Trsm!M50-N139</f>
        <v>48.010719299316406</v>
      </c>
      <c r="O140" s="425">
        <f>Trsm!N50-O139</f>
        <v>56.506759643554688</v>
      </c>
      <c r="P140" s="425">
        <f>Trsm!O50-P139</f>
        <v>58.036636352539063</v>
      </c>
      <c r="Q140" s="425">
        <f>Trsm!P50-Q139</f>
        <v>65.849235534667969</v>
      </c>
      <c r="R140" s="425">
        <f>Trsm!Q50-R139</f>
        <v>74.125701904296875</v>
      </c>
      <c r="S140" s="425">
        <f>Trsm!R50-S139</f>
        <v>67.768321990966797</v>
      </c>
      <c r="T140" s="425">
        <f>Trsm!S50-T139</f>
        <v>59.012058258056641</v>
      </c>
      <c r="U140" s="377"/>
      <c r="V140" s="377"/>
      <c r="W140" s="377"/>
    </row>
    <row r="141" spans="1:23" customFormat="1" hidden="1" outlineLevel="1" x14ac:dyDescent="0.25">
      <c r="B141" s="284" t="s">
        <v>161</v>
      </c>
      <c r="C141" s="425"/>
      <c r="D141" s="425"/>
      <c r="E141" s="425"/>
      <c r="F141" s="425"/>
      <c r="G141" s="425"/>
      <c r="H141" s="425"/>
      <c r="I141" s="425"/>
      <c r="J141" s="425"/>
      <c r="K141" s="425">
        <f>Trsm!J51</f>
        <v>1.7754650115966797</v>
      </c>
      <c r="L141" s="425">
        <f>Trsm!K51</f>
        <v>1.5257610082626343</v>
      </c>
      <c r="M141" s="425">
        <f>Trsm!L51</f>
        <v>2.9584560394287109</v>
      </c>
      <c r="N141" s="425">
        <f>Trsm!M51</f>
        <v>3.8291819095611572</v>
      </c>
      <c r="O141" s="425">
        <f>Trsm!N51</f>
        <v>4.4060482978820801</v>
      </c>
      <c r="P141" s="425">
        <f>Trsm!O51</f>
        <v>5.7907876968383789</v>
      </c>
      <c r="Q141" s="425">
        <f>Trsm!P51</f>
        <v>6.4043478965759277</v>
      </c>
      <c r="R141" s="425">
        <f>Trsm!Q51</f>
        <v>8.791229248046875</v>
      </c>
      <c r="S141" s="425">
        <f>Trsm!R51</f>
        <v>7.8060503005981445</v>
      </c>
      <c r="T141" s="425">
        <f>Trsm!S51</f>
        <v>6.6224908828735352</v>
      </c>
      <c r="U141" s="377"/>
      <c r="V141" s="377"/>
      <c r="W141" s="377"/>
    </row>
    <row r="142" spans="1:23" s="51" customFormat="1" ht="15" customHeight="1" collapsed="1" x14ac:dyDescent="0.25">
      <c r="B142" s="51" t="s">
        <v>199</v>
      </c>
      <c r="C142" s="425"/>
      <c r="D142" s="425"/>
      <c r="E142" s="425"/>
      <c r="F142" s="425"/>
      <c r="G142" s="425"/>
      <c r="H142" s="425"/>
      <c r="I142" s="425"/>
      <c r="J142" s="425"/>
      <c r="K142" s="425">
        <f>Trsm!J35/1000</f>
        <v>383.1903125</v>
      </c>
      <c r="L142" s="425">
        <f>Trsm!K35/1000</f>
        <v>342.01890624999999</v>
      </c>
      <c r="M142" s="425">
        <f>Trsm!L35/1000</f>
        <v>381.84437500000001</v>
      </c>
      <c r="N142" s="425">
        <f>Trsm!M35/1000</f>
        <v>481.39075000000003</v>
      </c>
      <c r="O142" s="425">
        <f>Trsm!N35/1000</f>
        <v>545.47462499999995</v>
      </c>
      <c r="P142" s="425">
        <f>Trsm!O35/1000</f>
        <v>518.33940625000002</v>
      </c>
      <c r="Q142" s="425">
        <f>Trsm!P35/1000</f>
        <v>601.51224999999999</v>
      </c>
      <c r="R142" s="425">
        <f>Trsm!Q35/1000</f>
        <v>764.16131250000001</v>
      </c>
      <c r="S142" s="425">
        <f>Trsm!R35/1000</f>
        <v>684.90056249999998</v>
      </c>
      <c r="T142" s="425">
        <f>Trsm!S35/1000</f>
        <v>589.53250000000003</v>
      </c>
      <c r="U142" s="377"/>
      <c r="V142" s="377"/>
      <c r="W142" s="377"/>
    </row>
    <row r="143" spans="1:23" s="153" customFormat="1" ht="17.25" customHeight="1" x14ac:dyDescent="0.25">
      <c r="B143" s="153" t="s">
        <v>163</v>
      </c>
      <c r="C143" s="229"/>
      <c r="D143" s="229"/>
      <c r="E143" s="229"/>
      <c r="F143" s="229"/>
      <c r="G143" s="229"/>
      <c r="H143" s="229"/>
      <c r="I143" s="229"/>
      <c r="J143" s="229"/>
      <c r="K143" s="229">
        <f>K137/K147*1000</f>
        <v>773.30198500914685</v>
      </c>
      <c r="L143" s="229">
        <f t="shared" ref="L143:T143" si="28">L137/L147*1000</f>
        <v>821.8094841011673</v>
      </c>
      <c r="M143" s="229">
        <f t="shared" si="28"/>
        <v>802.18589153950188</v>
      </c>
      <c r="N143" s="229">
        <f t="shared" si="28"/>
        <v>784.12827553376633</v>
      </c>
      <c r="O143" s="229">
        <f t="shared" si="28"/>
        <v>807.45754700645318</v>
      </c>
      <c r="P143" s="229">
        <f t="shared" si="28"/>
        <v>920.6981241464315</v>
      </c>
      <c r="Q143" s="229">
        <f t="shared" si="28"/>
        <v>916.33471830541782</v>
      </c>
      <c r="R143" s="229">
        <f t="shared" si="28"/>
        <v>803.88187384811886</v>
      </c>
      <c r="S143" s="229">
        <f t="shared" si="28"/>
        <v>871.07897984938177</v>
      </c>
      <c r="T143" s="229">
        <f t="shared" si="28"/>
        <v>913.27382866276355</v>
      </c>
      <c r="U143" s="377"/>
      <c r="V143" s="377"/>
      <c r="W143" s="377"/>
    </row>
    <row r="144" spans="1:23" s="51" customFormat="1" x14ac:dyDescent="0.25">
      <c r="B144" s="153" t="s">
        <v>164</v>
      </c>
      <c r="C144" s="87"/>
      <c r="D144" s="87"/>
      <c r="E144" s="87"/>
      <c r="F144" s="87"/>
      <c r="G144" s="87"/>
      <c r="H144" s="87"/>
      <c r="I144" s="87"/>
      <c r="J144" s="87"/>
      <c r="K144" s="229">
        <f t="shared" ref="K144:L144" si="29">K137/K142*1000</f>
        <v>167.19647487958821</v>
      </c>
      <c r="L144" s="229">
        <f t="shared" si="29"/>
        <v>175.46104282800752</v>
      </c>
      <c r="M144" s="229">
        <f>M137/M142*1000</f>
        <v>169.94994902798055</v>
      </c>
      <c r="N144" s="229">
        <f t="shared" ref="N144:T144" si="30">N137/N142*1000</f>
        <v>168.91496600807466</v>
      </c>
      <c r="O144" s="229">
        <f t="shared" si="30"/>
        <v>175.73195580430732</v>
      </c>
      <c r="P144" s="229">
        <f t="shared" si="30"/>
        <v>196.47230942121899</v>
      </c>
      <c r="Q144" s="229">
        <f t="shared" si="30"/>
        <v>191.07055931688348</v>
      </c>
      <c r="R144" s="229">
        <f t="shared" si="30"/>
        <v>177.17806657657403</v>
      </c>
      <c r="S144" s="229">
        <f t="shared" si="30"/>
        <v>186.02843566011728</v>
      </c>
      <c r="T144" s="229">
        <f t="shared" si="30"/>
        <v>188.48498892495058</v>
      </c>
      <c r="U144" s="377"/>
      <c r="V144" s="377"/>
      <c r="W144" s="377"/>
    </row>
    <row r="145" spans="2:23" s="51" customFormat="1" x14ac:dyDescent="0.25">
      <c r="B145" s="153" t="s">
        <v>165</v>
      </c>
      <c r="C145" s="87"/>
      <c r="D145" s="87"/>
      <c r="E145" s="87"/>
      <c r="F145" s="87"/>
      <c r="G145" s="87"/>
      <c r="H145" s="87"/>
      <c r="I145" s="87"/>
      <c r="J145" s="87"/>
      <c r="K145" s="229">
        <f t="shared" ref="K145:L145" si="31">K157/K142*1000</f>
        <v>82.631407966388878</v>
      </c>
      <c r="L145" s="229">
        <f t="shared" si="31"/>
        <v>89.101317215628583</v>
      </c>
      <c r="M145" s="287">
        <f>M157/M142*1000</f>
        <v>83.192011044438999</v>
      </c>
      <c r="N145" s="287">
        <f t="shared" ref="N145:T145" si="32">N157/N142*1000</f>
        <v>80.9199053330466</v>
      </c>
      <c r="O145" s="287">
        <f t="shared" si="32"/>
        <v>86.845947772627454</v>
      </c>
      <c r="P145" s="287">
        <f t="shared" si="32"/>
        <v>101.10996187265128</v>
      </c>
      <c r="Q145" s="287">
        <f t="shared" si="32"/>
        <v>97.775721420782617</v>
      </c>
      <c r="R145" s="287">
        <f t="shared" si="32"/>
        <v>94.633070368318641</v>
      </c>
      <c r="S145" s="287">
        <f t="shared" si="32"/>
        <v>101.60779439184162</v>
      </c>
      <c r="T145" s="287">
        <f t="shared" si="32"/>
        <v>99.590253786076516</v>
      </c>
      <c r="U145" s="377"/>
      <c r="V145" s="377"/>
      <c r="W145" s="377"/>
    </row>
    <row r="146" spans="2:23" s="51" customFormat="1" ht="15" customHeight="1" x14ac:dyDescent="0.25">
      <c r="B146" s="51" t="s">
        <v>166</v>
      </c>
      <c r="C146" s="87"/>
      <c r="D146" s="87"/>
      <c r="E146" s="87"/>
      <c r="F146" s="87"/>
      <c r="G146" s="87"/>
      <c r="H146" s="87"/>
      <c r="I146" s="87"/>
      <c r="J146" s="87"/>
      <c r="K146" s="286">
        <f>Trsm!J23</f>
        <v>4.6251093844296918</v>
      </c>
      <c r="L146" s="286">
        <f>Trsm!K23</f>
        <v>4.683714805609192</v>
      </c>
      <c r="M146" s="286">
        <f>Trsm!L23</f>
        <v>4.7201302273261057</v>
      </c>
      <c r="N146" s="286">
        <f>Trsm!M23</f>
        <v>4.642148023143684</v>
      </c>
      <c r="O146" s="286">
        <f>Trsm!N23</f>
        <v>4.5948247904645578</v>
      </c>
      <c r="P146" s="286">
        <f>Trsm!O23</f>
        <v>4.6861470039146198</v>
      </c>
      <c r="Q146" s="286">
        <f>Trsm!P23</f>
        <v>4.7957923061590595</v>
      </c>
      <c r="R146" s="286">
        <f>Trsm!Q23</f>
        <v>4.5371410207859535</v>
      </c>
      <c r="S146" s="286">
        <f>Trsm!R23</f>
        <v>4.6825044609894171</v>
      </c>
      <c r="T146" s="286">
        <f>Trsm!S23</f>
        <v>4.8453398537026384</v>
      </c>
      <c r="U146" s="377"/>
      <c r="V146" s="377"/>
      <c r="W146" s="377"/>
    </row>
    <row r="147" spans="2:23" s="51" customFormat="1" ht="15" customHeight="1" x14ac:dyDescent="0.25">
      <c r="B147" s="51" t="s">
        <v>167</v>
      </c>
      <c r="C147" s="425">
        <f>Trsm!B10/1000</f>
        <v>56.500999999999998</v>
      </c>
      <c r="D147" s="425">
        <f>Trsm!C10/1000</f>
        <v>51.164000000000001</v>
      </c>
      <c r="E147" s="425">
        <f>Trsm!D10/1000</f>
        <v>48.156999999999996</v>
      </c>
      <c r="F147" s="425">
        <f>Trsm!E10/1000</f>
        <v>60.738</v>
      </c>
      <c r="G147" s="425">
        <f>Trsm!F10/1000</f>
        <v>85.150999999999996</v>
      </c>
      <c r="H147" s="425">
        <f>Trsm!G10/1000</f>
        <v>85.004000000000005</v>
      </c>
      <c r="I147" s="425">
        <f>Trsm!H10/1000</f>
        <v>79.802000000000007</v>
      </c>
      <c r="J147" s="425">
        <f>Trsm!I10/1000</f>
        <v>87.141000000000005</v>
      </c>
      <c r="K147" s="425">
        <f>Trsm!J10/1000</f>
        <v>82.85</v>
      </c>
      <c r="L147" s="425">
        <f>Trsm!K10/1000</f>
        <v>73.022999999999996</v>
      </c>
      <c r="M147" s="425">
        <f>Trsm!L10/1000</f>
        <v>80.897000000000006</v>
      </c>
      <c r="N147" s="425">
        <f>Trsm!M10/1000</f>
        <v>103.7</v>
      </c>
      <c r="O147" s="425">
        <f>Trsm!N10/1000</f>
        <v>118.715</v>
      </c>
      <c r="P147" s="425">
        <f>Trsm!O10/1000</f>
        <v>110.611</v>
      </c>
      <c r="Q147" s="425">
        <f>Trsm!P10/1000</f>
        <v>125.425</v>
      </c>
      <c r="R147" s="425">
        <f>Trsm!Q10/1000</f>
        <v>168.42353125</v>
      </c>
      <c r="S147" s="425">
        <f>Trsm!R10/1000</f>
        <v>146.268</v>
      </c>
      <c r="T147" s="425">
        <f>Trsm!S10/1000</f>
        <v>121.67</v>
      </c>
      <c r="U147" s="377"/>
      <c r="V147" s="377"/>
      <c r="W147" s="377"/>
    </row>
    <row r="148" spans="2:23" customFormat="1" x14ac:dyDescent="0.25">
      <c r="B148" s="285" t="s">
        <v>168</v>
      </c>
      <c r="C148" s="162">
        <f>Trsm!B3/1000</f>
        <v>20.762</v>
      </c>
      <c r="D148" s="162">
        <f>Trsm!C3/1000</f>
        <v>23.042999999999999</v>
      </c>
      <c r="E148" s="162">
        <f>Trsm!D3/1000</f>
        <v>21.863</v>
      </c>
      <c r="F148" s="162">
        <f>Trsm!E3/1000</f>
        <v>21.236999999999998</v>
      </c>
      <c r="G148" s="162">
        <f>Trsm!F3/1000</f>
        <v>23.983000000000001</v>
      </c>
      <c r="H148" s="162">
        <f>Trsm!G3/1000</f>
        <v>25.574000000000002</v>
      </c>
      <c r="I148" s="162">
        <f>Trsm!H3/1000</f>
        <v>26.751000000000001</v>
      </c>
      <c r="J148" s="162">
        <f>Trsm!I3/1000</f>
        <v>28.466999999999999</v>
      </c>
      <c r="K148" s="162">
        <f>Trsm!J3/1000</f>
        <v>29.515999999999998</v>
      </c>
      <c r="L148" s="162">
        <f>Trsm!K3/1000</f>
        <v>29.303999999999998</v>
      </c>
      <c r="M148" s="162">
        <f>Trsm!L3/1000</f>
        <v>27.986000000000001</v>
      </c>
      <c r="N148" s="162">
        <f>Trsm!M3/1000</f>
        <v>37.700000000000003</v>
      </c>
      <c r="O148" s="162">
        <f>Trsm!N3/1000</f>
        <v>38.369999999999997</v>
      </c>
      <c r="P148" s="162">
        <f>Trsm!O3/1000</f>
        <v>36.427999999999997</v>
      </c>
      <c r="Q148" s="162">
        <f>Trsm!P3/1000</f>
        <v>38.145000000000003</v>
      </c>
      <c r="R148" s="162">
        <f>Trsm!Q3/1000</f>
        <v>31.733154296875</v>
      </c>
      <c r="S148" s="162">
        <f>Trsm!R3/1000</f>
        <v>30.545999999999999</v>
      </c>
      <c r="T148" s="162">
        <f>Trsm!S3/1000</f>
        <v>25.777000000000001</v>
      </c>
      <c r="U148" s="377"/>
      <c r="V148" s="377"/>
      <c r="W148" s="377"/>
    </row>
    <row r="149" spans="2:23" customFormat="1" x14ac:dyDescent="0.25">
      <c r="B149" s="285" t="s">
        <v>169</v>
      </c>
      <c r="C149" s="162">
        <f>Trsm!B4/1000</f>
        <v>13.412000000000001</v>
      </c>
      <c r="D149" s="162">
        <f>Trsm!C4/1000</f>
        <v>2.85</v>
      </c>
      <c r="E149" s="162">
        <f>Trsm!D4/1000</f>
        <v>0.13800000000000001</v>
      </c>
      <c r="F149" s="162">
        <f>Trsm!E4/1000</f>
        <v>0.122</v>
      </c>
      <c r="G149" s="162">
        <f>Trsm!F4/1000</f>
        <v>33.271999999999998</v>
      </c>
      <c r="H149" s="162">
        <f>Trsm!G4/1000</f>
        <v>36.542000000000002</v>
      </c>
      <c r="I149" s="162">
        <f>Trsm!H4/1000</f>
        <v>28.759</v>
      </c>
      <c r="J149" s="162">
        <f>Trsm!I4/1000</f>
        <v>29.146999999999998</v>
      </c>
      <c r="K149" s="162">
        <f>Trsm!J4/1000</f>
        <v>14.502000000000001</v>
      </c>
      <c r="L149" s="162">
        <f>Trsm!K4/1000</f>
        <v>14.521000000000001</v>
      </c>
      <c r="M149" s="162">
        <f>Trsm!L4/1000</f>
        <v>14.081</v>
      </c>
      <c r="N149" s="162">
        <f>Trsm!M4/1000</f>
        <v>14.805</v>
      </c>
      <c r="O149" s="162">
        <f>Trsm!N4/1000</f>
        <v>18.634</v>
      </c>
      <c r="P149" s="162">
        <f>Trsm!O4/1000</f>
        <v>18.47</v>
      </c>
      <c r="Q149" s="162">
        <f>Trsm!P4/1000</f>
        <v>15.792999999999999</v>
      </c>
      <c r="R149" s="162">
        <f>Trsm!Q4/1000</f>
        <v>12.405845703124999</v>
      </c>
      <c r="S149" s="162">
        <f>Trsm!R4/1000</f>
        <v>12.48</v>
      </c>
      <c r="T149" s="162">
        <f>Trsm!S4/1000</f>
        <v>13.419</v>
      </c>
      <c r="U149" s="377"/>
      <c r="V149" s="377"/>
      <c r="W149" s="377"/>
    </row>
    <row r="150" spans="2:23" customFormat="1" x14ac:dyDescent="0.25">
      <c r="B150" s="285" t="s">
        <v>170</v>
      </c>
      <c r="C150" s="162">
        <f>Trsm!B5/1000</f>
        <v>0.57699999999999996</v>
      </c>
      <c r="D150" s="162">
        <f>Trsm!C5/1000</f>
        <v>0.35499999999999998</v>
      </c>
      <c r="E150" s="162">
        <f>Trsm!D5/1000</f>
        <v>0.317</v>
      </c>
      <c r="F150" s="162">
        <f>Trsm!E5/1000</f>
        <v>0.30599999999999999</v>
      </c>
      <c r="G150" s="162">
        <f>Trsm!F5/1000</f>
        <v>2.7789999999999999</v>
      </c>
      <c r="H150" s="162">
        <f>Trsm!G5/1000</f>
        <v>4.9219999999999997</v>
      </c>
      <c r="I150" s="162">
        <f>Trsm!H5/1000</f>
        <v>8.4359999999999999</v>
      </c>
      <c r="J150" s="162">
        <f>Trsm!I5/1000</f>
        <v>14.196999999999999</v>
      </c>
      <c r="K150" s="162">
        <f>Trsm!J5/1000</f>
        <v>22.762</v>
      </c>
      <c r="L150" s="162">
        <f>Trsm!K5/1000</f>
        <v>14.553000000000001</v>
      </c>
      <c r="M150" s="162">
        <f>Trsm!L5/1000</f>
        <v>22.189</v>
      </c>
      <c r="N150" s="162">
        <f>Trsm!M5/1000</f>
        <v>32.649000000000001</v>
      </c>
      <c r="O150" s="162">
        <f>Trsm!N5/1000</f>
        <v>40.604999999999997</v>
      </c>
      <c r="P150" s="162">
        <f>Trsm!O5/1000</f>
        <v>28.114999999999998</v>
      </c>
      <c r="Q150" s="162">
        <f>Trsm!P5/1000</f>
        <v>31.135000000000002</v>
      </c>
      <c r="R150" s="162">
        <f>Trsm!Q5/1000</f>
        <v>15.1959228515625</v>
      </c>
      <c r="S150" s="162">
        <f>Trsm!R5/1000</f>
        <v>15.436</v>
      </c>
      <c r="T150" s="162">
        <f>Trsm!S5/1000</f>
        <v>9.4220000000000006</v>
      </c>
      <c r="U150" s="377"/>
      <c r="V150" s="377"/>
      <c r="W150" s="377"/>
    </row>
    <row r="151" spans="2:23" customFormat="1" x14ac:dyDescent="0.25">
      <c r="B151" s="285" t="s">
        <v>171</v>
      </c>
      <c r="C151" s="162">
        <f>Trsm!B6/1000</f>
        <v>1.1000000000000001</v>
      </c>
      <c r="D151" s="162">
        <f>Trsm!C6/1000</f>
        <v>1.1259999999999999</v>
      </c>
      <c r="E151" s="162">
        <f>Trsm!D6/1000</f>
        <v>0.8</v>
      </c>
      <c r="F151" s="162">
        <f>Trsm!E6/1000</f>
        <v>0.78</v>
      </c>
      <c r="G151" s="162">
        <f>Trsm!F6/1000</f>
        <v>0.65200000000000002</v>
      </c>
      <c r="H151" s="162">
        <f>Trsm!G6/1000</f>
        <v>1.4910000000000001</v>
      </c>
      <c r="I151" s="162">
        <f>Trsm!H6/1000</f>
        <v>1.02</v>
      </c>
      <c r="J151" s="162">
        <f>Trsm!I6/1000</f>
        <v>0.94699999999999995</v>
      </c>
      <c r="K151" s="162">
        <f>Trsm!J6/1000</f>
        <v>0.623</v>
      </c>
      <c r="L151" s="162">
        <f>Trsm!K6/1000</f>
        <v>0.63600000000000001</v>
      </c>
      <c r="M151" s="162">
        <f>Trsm!L6/1000</f>
        <v>0.94899999999999995</v>
      </c>
      <c r="N151" s="162">
        <f>Trsm!M6/1000</f>
        <v>1.6439999999999999</v>
      </c>
      <c r="O151" s="162">
        <f>Trsm!N6/1000</f>
        <v>3.698</v>
      </c>
      <c r="P151" s="162">
        <f>Trsm!O6/1000</f>
        <v>9.33</v>
      </c>
      <c r="Q151" s="162">
        <f>Trsm!P6/1000</f>
        <v>21.661000000000001</v>
      </c>
      <c r="R151" s="162">
        <f>Trsm!Q6/1000</f>
        <v>91.095382812500006</v>
      </c>
      <c r="S151" s="162">
        <f>Trsm!R6/1000</f>
        <v>70.637</v>
      </c>
      <c r="T151" s="162">
        <f>Trsm!S6/1000</f>
        <v>55.357999999999997</v>
      </c>
      <c r="U151" s="377"/>
      <c r="V151" s="377"/>
      <c r="W151" s="377"/>
    </row>
    <row r="152" spans="2:23" customFormat="1" x14ac:dyDescent="0.25">
      <c r="B152" s="285" t="s">
        <v>172</v>
      </c>
      <c r="C152" s="162">
        <f>Trsm!B7/1000</f>
        <v>11.398</v>
      </c>
      <c r="D152" s="162">
        <f>Trsm!C7/1000</f>
        <v>8.3979999999999997</v>
      </c>
      <c r="E152" s="162">
        <f>Trsm!D7/1000</f>
        <v>7.9749999999999996</v>
      </c>
      <c r="F152" s="162">
        <f>Trsm!E7/1000</f>
        <v>8.0220000000000002</v>
      </c>
      <c r="G152" s="162">
        <f>Trsm!F7/1000</f>
        <v>8.3460000000000001</v>
      </c>
      <c r="H152" s="162">
        <f>Trsm!G7/1000</f>
        <v>8.6159999999999997</v>
      </c>
      <c r="I152" s="162">
        <f>Trsm!H7/1000</f>
        <v>8.2390000000000008</v>
      </c>
      <c r="J152" s="162">
        <f>Trsm!I7/1000</f>
        <v>7.5209999999999999</v>
      </c>
      <c r="K152" s="162">
        <f>Trsm!J7/1000</f>
        <v>7.7439999999999998</v>
      </c>
      <c r="L152" s="162">
        <f>Trsm!K7/1000</f>
        <v>6.9459999999999997</v>
      </c>
      <c r="M152" s="162">
        <f>Trsm!L7/1000</f>
        <v>7.5060000000000002</v>
      </c>
      <c r="N152" s="162">
        <f>Trsm!M7/1000</f>
        <v>8.3989999999999991</v>
      </c>
      <c r="O152" s="162">
        <f>Trsm!N7/1000</f>
        <v>8.2870000000000008</v>
      </c>
      <c r="P152" s="162">
        <f>Trsm!O7/1000</f>
        <v>8.407</v>
      </c>
      <c r="Q152" s="162">
        <f>Trsm!P7/1000</f>
        <v>8.6080000000000005</v>
      </c>
      <c r="R152" s="162">
        <f>Trsm!Q7/1000</f>
        <v>8.8224619140624991</v>
      </c>
      <c r="S152" s="162">
        <f>Trsm!R7/1000</f>
        <v>8.4589999999999996</v>
      </c>
      <c r="T152" s="162">
        <f>Trsm!S7/1000</f>
        <v>8.49</v>
      </c>
      <c r="U152" s="377"/>
      <c r="V152" s="377"/>
      <c r="W152" s="377"/>
    </row>
    <row r="153" spans="2:23" customFormat="1" x14ac:dyDescent="0.25">
      <c r="B153" s="285" t="s">
        <v>173</v>
      </c>
      <c r="C153" s="162">
        <f>Trsm!B8/1000</f>
        <v>0.99299999999999999</v>
      </c>
      <c r="D153" s="162">
        <f>Trsm!C8/1000</f>
        <v>0.877</v>
      </c>
      <c r="E153" s="162">
        <f>Trsm!D8/1000</f>
        <v>0.75</v>
      </c>
      <c r="F153" s="162">
        <f>Trsm!E8/1000</f>
        <v>0.73</v>
      </c>
      <c r="G153" s="162">
        <f>Trsm!F8/1000</f>
        <v>1.476</v>
      </c>
      <c r="H153" s="162">
        <f>Trsm!G8/1000</f>
        <v>2.2029999999999998</v>
      </c>
      <c r="I153" s="162">
        <f>Trsm!H8/1000</f>
        <v>2.2509999999999999</v>
      </c>
      <c r="J153" s="162">
        <f>Trsm!I8/1000</f>
        <v>2.5329999999999999</v>
      </c>
      <c r="K153" s="162">
        <f>Trsm!J8/1000</f>
        <v>3.9319999999999999</v>
      </c>
      <c r="L153" s="162">
        <f>Trsm!K8/1000</f>
        <v>3.5139999999999998</v>
      </c>
      <c r="M153" s="162">
        <f>Trsm!L8/1000</f>
        <v>3.8140000000000001</v>
      </c>
      <c r="N153" s="162">
        <f>Trsm!M8/1000</f>
        <v>4.29</v>
      </c>
      <c r="O153" s="162">
        <f>Trsm!N8/1000</f>
        <v>5.0819999999999999</v>
      </c>
      <c r="P153" s="162">
        <f>Trsm!O8/1000</f>
        <v>5.4930000000000003</v>
      </c>
      <c r="Q153" s="162">
        <f>Trsm!P8/1000</f>
        <v>5.3630000000000004</v>
      </c>
      <c r="R153" s="162">
        <f>Trsm!Q8/1000</f>
        <v>4.6106923828125002</v>
      </c>
      <c r="S153" s="162">
        <f>Trsm!R8/1000</f>
        <v>4.2480000000000002</v>
      </c>
      <c r="T153" s="162">
        <f>Trsm!S8/1000</f>
        <v>4.9619999999999997</v>
      </c>
      <c r="U153" s="377"/>
      <c r="V153" s="377"/>
      <c r="W153" s="377"/>
    </row>
    <row r="154" spans="2:23" customFormat="1" x14ac:dyDescent="0.25">
      <c r="B154" s="285" t="s">
        <v>94</v>
      </c>
      <c r="C154" s="162">
        <f>Trsm!B9/1000</f>
        <v>8.2590000000000003</v>
      </c>
      <c r="D154" s="162">
        <f>Trsm!C9/1000</f>
        <v>14.515000000000001</v>
      </c>
      <c r="E154" s="162">
        <f>Trsm!D9/1000</f>
        <v>16.314</v>
      </c>
      <c r="F154" s="162">
        <f>Trsm!E9/1000</f>
        <v>29.541</v>
      </c>
      <c r="G154" s="162">
        <f>Trsm!F9/1000</f>
        <v>14.643000000000001</v>
      </c>
      <c r="H154" s="162">
        <f>Trsm!G9/1000</f>
        <v>5.6559999999999997</v>
      </c>
      <c r="I154" s="162">
        <f>Trsm!H9/1000</f>
        <v>4.3460000000000001</v>
      </c>
      <c r="J154" s="162">
        <f>Trsm!I9/1000</f>
        <v>4.3289999999999997</v>
      </c>
      <c r="K154" s="162">
        <f>Trsm!J9/1000</f>
        <v>3.7709999999999999</v>
      </c>
      <c r="L154" s="162">
        <f>Trsm!K9/1000</f>
        <v>3.5489999999999999</v>
      </c>
      <c r="M154" s="162">
        <f>Trsm!L9/1000</f>
        <v>4.3719999999999999</v>
      </c>
      <c r="N154" s="162">
        <f>Trsm!M9/1000</f>
        <v>4.2130000000000001</v>
      </c>
      <c r="O154" s="162">
        <f>Trsm!N9/1000</f>
        <v>4.0389999999999997</v>
      </c>
      <c r="P154" s="162">
        <f>Trsm!O9/1000</f>
        <v>4.3680000000000003</v>
      </c>
      <c r="Q154" s="162">
        <f>Trsm!P9/1000</f>
        <v>4.72</v>
      </c>
      <c r="R154" s="162">
        <f>Trsm!Q9/1000</f>
        <v>4.5600771484375002</v>
      </c>
      <c r="S154" s="162">
        <f>Trsm!R9/1000</f>
        <v>4.4619999999999997</v>
      </c>
      <c r="T154" s="162">
        <f>Trsm!S9/1000</f>
        <v>4.242</v>
      </c>
      <c r="U154" s="377"/>
      <c r="V154" s="377"/>
      <c r="W154" s="377"/>
    </row>
    <row r="155" spans="2:23" s="153" customFormat="1" ht="17.25" customHeight="1" x14ac:dyDescent="0.25">
      <c r="B155" s="153" t="s">
        <v>174</v>
      </c>
      <c r="C155" s="229"/>
      <c r="D155" s="229"/>
      <c r="E155" s="229"/>
      <c r="F155" s="229"/>
      <c r="G155" s="229"/>
      <c r="H155" s="229"/>
      <c r="I155" s="229"/>
      <c r="J155" s="229"/>
      <c r="K155" s="368">
        <f>Trsm!J173</f>
        <v>0.50348007678985596</v>
      </c>
      <c r="L155" s="368">
        <f>Trsm!K173</f>
        <v>0.45019176602363586</v>
      </c>
      <c r="M155" s="368">
        <f>Trsm!L173</f>
        <v>0.48776033520698547</v>
      </c>
      <c r="N155" s="368">
        <f>Trsm!M173</f>
        <v>0.61390113830566406</v>
      </c>
      <c r="O155" s="368">
        <f>Trsm!N173</f>
        <v>0.68575829267501831</v>
      </c>
      <c r="P155" s="368">
        <f>Trsm!O173</f>
        <v>0.60592669248580933</v>
      </c>
      <c r="Q155" s="368">
        <f>Trsm!P173</f>
        <v>0.65821158885955811</v>
      </c>
      <c r="R155" s="368">
        <f>Trsm!Q173</f>
        <v>0.77193111181259155</v>
      </c>
      <c r="S155" s="368">
        <f>Trsm!R173</f>
        <v>0.65152806043624878</v>
      </c>
      <c r="T155" s="368">
        <f>Trsm!S173</f>
        <v>0.4662783145904541</v>
      </c>
      <c r="U155" s="377"/>
      <c r="V155" s="377"/>
      <c r="W155" s="377"/>
    </row>
    <row r="156" spans="2:23" s="51" customFormat="1" x14ac:dyDescent="0.25">
      <c r="B156" s="51" t="s">
        <v>175</v>
      </c>
      <c r="C156" s="87"/>
      <c r="D156" s="87"/>
      <c r="E156" s="87"/>
      <c r="F156" s="87"/>
      <c r="G156" s="87"/>
      <c r="H156" s="87"/>
      <c r="I156" s="87"/>
      <c r="J156" s="87"/>
      <c r="K156" s="87">
        <f>Trsm!J205</f>
        <v>1151.260498046875</v>
      </c>
      <c r="L156" s="87">
        <f>Trsm!K205</f>
        <v>1137.797607421875</v>
      </c>
      <c r="M156" s="87">
        <f>Trsm!L205</f>
        <v>1177.9578857421875</v>
      </c>
      <c r="N156" s="87">
        <f>Trsm!M205</f>
        <v>1212.2613525390625</v>
      </c>
      <c r="O156" s="87">
        <f>Trsm!N205</f>
        <v>1231.8851318359375</v>
      </c>
      <c r="P156" s="87">
        <f>Trsm!O205</f>
        <v>1289.0831298828125</v>
      </c>
      <c r="Q156" s="87">
        <f>Trsm!P205</f>
        <v>1396.7855224609375</v>
      </c>
      <c r="R156" s="87">
        <f>Trsm!Q205</f>
        <v>1523.123046875</v>
      </c>
      <c r="S156" s="87">
        <f>Trsm!R205</f>
        <v>1629</v>
      </c>
      <c r="T156" s="87">
        <f>Trsm!S205</f>
        <v>1767</v>
      </c>
      <c r="U156" s="377"/>
      <c r="V156" s="377"/>
      <c r="W156" s="377"/>
    </row>
    <row r="157" spans="2:23" customFormat="1" ht="15" customHeight="1" x14ac:dyDescent="0.25">
      <c r="B157" s="153" t="s">
        <v>176</v>
      </c>
      <c r="I157" s="367"/>
      <c r="J157" s="286"/>
      <c r="K157" s="286">
        <f>Trsm!J94</f>
        <v>31.663555040955544</v>
      </c>
      <c r="L157" s="286">
        <f>Trsm!K94</f>
        <v>30.474335059523582</v>
      </c>
      <c r="M157" s="286">
        <f>Trsm!L94</f>
        <v>31.766401462256908</v>
      </c>
      <c r="N157" s="286">
        <f>Trsm!M94</f>
        <v>38.954093918204308</v>
      </c>
      <c r="O157" s="286">
        <f>Trsm!N94</f>
        <v>47.372260794043541</v>
      </c>
      <c r="P157" s="286">
        <f>Trsm!O94</f>
        <v>52.409277603030205</v>
      </c>
      <c r="Q157" s="286">
        <f>Trsm!P94</f>
        <v>58.813294187188148</v>
      </c>
      <c r="R157" s="286">
        <f>Trsm!Q94</f>
        <v>72.314931258559227</v>
      </c>
      <c r="S157" s="286">
        <f>Trsm!R94</f>
        <v>69.591235533356667</v>
      </c>
      <c r="T157" s="286">
        <f>Trsm!S94</f>
        <v>58.711691290140152</v>
      </c>
      <c r="U157" s="377"/>
      <c r="V157" s="377"/>
      <c r="W157" s="377"/>
    </row>
    <row r="158" spans="2:23" customFormat="1" x14ac:dyDescent="0.25">
      <c r="B158" t="s">
        <v>91</v>
      </c>
      <c r="U158" s="377"/>
      <c r="V158" s="377"/>
      <c r="W158" s="377"/>
    </row>
    <row r="159" spans="2:23" customFormat="1" x14ac:dyDescent="0.25">
      <c r="B159" s="178" t="s">
        <v>177</v>
      </c>
      <c r="F159" s="3" t="s">
        <v>178</v>
      </c>
      <c r="G159" s="3">
        <f t="shared" ref="G159:T159" si="33">G137/F137-1</f>
        <v>0.1521340591622482</v>
      </c>
      <c r="H159" s="3">
        <f t="shared" si="33"/>
        <v>0.18136480764479401</v>
      </c>
      <c r="I159" s="3">
        <f t="shared" si="33"/>
        <v>9.5115485355519169E-3</v>
      </c>
      <c r="J159" s="3">
        <f t="shared" si="33"/>
        <v>0.12820569252902203</v>
      </c>
      <c r="K159" s="3">
        <f t="shared" si="33"/>
        <v>7.4203293542222326E-2</v>
      </c>
      <c r="L159" s="3">
        <f t="shared" si="33"/>
        <v>-6.3324453738182518E-2</v>
      </c>
      <c r="M159" s="3">
        <f t="shared" si="33"/>
        <v>8.1375724484890943E-2</v>
      </c>
      <c r="N159" s="3">
        <f t="shared" si="33"/>
        <v>0.2530212466888937</v>
      </c>
      <c r="O159" s="3">
        <f t="shared" si="33"/>
        <v>0.17885237777211893</v>
      </c>
      <c r="P159" s="3">
        <f t="shared" si="33"/>
        <v>6.2405430790680061E-2</v>
      </c>
      <c r="Q159" s="3">
        <f t="shared" si="33"/>
        <v>0.12855485715544313</v>
      </c>
      <c r="R159" s="3">
        <f t="shared" si="33"/>
        <v>0.17803109383373505</v>
      </c>
      <c r="S159" s="3">
        <f t="shared" si="33"/>
        <v>-5.8951835386338303E-2</v>
      </c>
      <c r="T159" s="3">
        <f t="shared" si="33"/>
        <v>-0.127877153621207</v>
      </c>
      <c r="U159" s="377"/>
      <c r="V159" s="377"/>
      <c r="W159" s="377"/>
    </row>
    <row r="160" spans="2:23" customFormat="1" x14ac:dyDescent="0.25">
      <c r="B160" s="228" t="s">
        <v>167</v>
      </c>
      <c r="D160" s="372"/>
      <c r="E160" s="372"/>
      <c r="F160" s="372" t="s">
        <v>178</v>
      </c>
      <c r="G160" s="372">
        <f t="shared" ref="G160:L160" si="34">G147/F147-1</f>
        <v>0.40193947775692318</v>
      </c>
      <c r="H160" s="372">
        <f t="shared" si="34"/>
        <v>-1.7263449636526484E-3</v>
      </c>
      <c r="I160" s="372">
        <f t="shared" si="34"/>
        <v>-6.1197120135523031E-2</v>
      </c>
      <c r="J160" s="372">
        <f t="shared" si="34"/>
        <v>9.1965113656299335E-2</v>
      </c>
      <c r="K160" s="372">
        <f t="shared" si="34"/>
        <v>-4.9242033026933529E-2</v>
      </c>
      <c r="L160" s="372">
        <f t="shared" si="34"/>
        <v>-0.11861194930597463</v>
      </c>
      <c r="M160" s="372">
        <f>M147/L147-1</f>
        <v>0.10782904016542738</v>
      </c>
      <c r="N160" s="372">
        <f t="shared" ref="N160:T160" si="35">N147/M147-1</f>
        <v>0.28187695464603135</v>
      </c>
      <c r="O160" s="372">
        <f t="shared" si="35"/>
        <v>0.14479267116682748</v>
      </c>
      <c r="P160" s="372">
        <f t="shared" si="35"/>
        <v>-6.8264330539527407E-2</v>
      </c>
      <c r="Q160" s="372">
        <f t="shared" si="35"/>
        <v>0.13392881358996833</v>
      </c>
      <c r="R160" s="372">
        <f t="shared" si="35"/>
        <v>0.34282265297986836</v>
      </c>
      <c r="S160" s="372">
        <f t="shared" si="35"/>
        <v>-0.13154653085330081</v>
      </c>
      <c r="T160" s="372">
        <f t="shared" si="35"/>
        <v>-0.16817075505236967</v>
      </c>
      <c r="U160" s="377"/>
      <c r="V160" s="377"/>
      <c r="W160" s="377"/>
    </row>
    <row r="161" spans="1:23" customFormat="1" x14ac:dyDescent="0.25">
      <c r="B161" s="228" t="s">
        <v>179</v>
      </c>
      <c r="D161" s="372"/>
      <c r="E161" s="372"/>
      <c r="F161" s="372" t="s">
        <v>178</v>
      </c>
      <c r="G161" s="372"/>
      <c r="H161" s="372"/>
      <c r="I161" s="372"/>
      <c r="J161" s="372"/>
      <c r="K161" s="372"/>
      <c r="L161" s="372">
        <f t="shared" ref="L161:T163" si="36">L142/K142-1</f>
        <v>-0.10744375550986829</v>
      </c>
      <c r="M161" s="372">
        <f t="shared" si="36"/>
        <v>0.11644230193780425</v>
      </c>
      <c r="N161" s="372">
        <f t="shared" si="36"/>
        <v>0.26069881217970026</v>
      </c>
      <c r="O161" s="372">
        <f t="shared" si="36"/>
        <v>0.13312236473176919</v>
      </c>
      <c r="P161" s="372">
        <f t="shared" si="36"/>
        <v>-4.9746069764473377E-2</v>
      </c>
      <c r="Q161" s="372">
        <f t="shared" si="36"/>
        <v>0.16046019798441669</v>
      </c>
      <c r="R161" s="372">
        <f t="shared" si="36"/>
        <v>0.27040024953772757</v>
      </c>
      <c r="S161" s="372">
        <f t="shared" si="36"/>
        <v>-0.10372253698724121</v>
      </c>
      <c r="T161" s="372">
        <f t="shared" si="36"/>
        <v>-0.13924366210459926</v>
      </c>
      <c r="U161" s="377"/>
      <c r="V161" s="377"/>
      <c r="W161" s="377"/>
    </row>
    <row r="162" spans="1:23" customFormat="1" x14ac:dyDescent="0.25">
      <c r="B162" s="228" t="s">
        <v>180</v>
      </c>
      <c r="F162" t="s">
        <v>178</v>
      </c>
      <c r="L162" s="372">
        <f t="shared" si="36"/>
        <v>6.2727757114766414E-2</v>
      </c>
      <c r="M162" s="372">
        <f t="shared" si="36"/>
        <v>-2.3878518003632165E-2</v>
      </c>
      <c r="N162" s="372">
        <f t="shared" si="36"/>
        <v>-2.2510513082049544E-2</v>
      </c>
      <c r="O162" s="372">
        <f t="shared" si="36"/>
        <v>2.9751855915164382E-2</v>
      </c>
      <c r="P162" s="372">
        <f t="shared" si="36"/>
        <v>0.1402433819088118</v>
      </c>
      <c r="Q162" s="372">
        <f t="shared" si="36"/>
        <v>-4.7392361584954745E-3</v>
      </c>
      <c r="R162" s="372">
        <f t="shared" si="36"/>
        <v>-0.12272027045451095</v>
      </c>
      <c r="S162" s="372">
        <f t="shared" si="36"/>
        <v>8.3590771464463698E-2</v>
      </c>
      <c r="T162" s="372">
        <f t="shared" si="36"/>
        <v>4.8439750917508961E-2</v>
      </c>
      <c r="U162" s="377"/>
      <c r="V162" s="377"/>
      <c r="W162" s="377"/>
    </row>
    <row r="163" spans="1:23" s="4" customFormat="1" ht="20.25" customHeight="1" x14ac:dyDescent="0.25">
      <c r="A163" s="388"/>
      <c r="B163" s="409" t="s">
        <v>181</v>
      </c>
      <c r="C163" s="388"/>
      <c r="D163" s="388"/>
      <c r="E163" s="388"/>
      <c r="F163" s="388" t="s">
        <v>178</v>
      </c>
      <c r="G163" s="388"/>
      <c r="H163" s="388"/>
      <c r="I163" s="388"/>
      <c r="J163" s="388"/>
      <c r="K163" s="388"/>
      <c r="L163" s="374">
        <f t="shared" si="36"/>
        <v>4.9430276292435682E-2</v>
      </c>
      <c r="M163" s="374">
        <f t="shared" si="36"/>
        <v>-3.1409216035659382E-2</v>
      </c>
      <c r="N163" s="374">
        <f t="shared" si="36"/>
        <v>-6.0899283925969216E-3</v>
      </c>
      <c r="O163" s="374">
        <f t="shared" si="36"/>
        <v>4.0357524009487555E-2</v>
      </c>
      <c r="P163" s="374">
        <f t="shared" si="36"/>
        <v>0.11802266424444641</v>
      </c>
      <c r="Q163" s="374">
        <f t="shared" si="36"/>
        <v>-2.7493696797520006E-2</v>
      </c>
      <c r="R163" s="374">
        <f t="shared" si="36"/>
        <v>-7.2708703999077473E-2</v>
      </c>
      <c r="S163" s="374">
        <f t="shared" si="36"/>
        <v>4.9951832382809425E-2</v>
      </c>
      <c r="T163" s="374">
        <f t="shared" si="36"/>
        <v>1.3205256799135423E-2</v>
      </c>
      <c r="U163" s="377"/>
      <c r="V163" s="377"/>
      <c r="W163" s="377"/>
    </row>
    <row r="164" spans="1:23" x14ac:dyDescent="0.25">
      <c r="U164" s="377"/>
      <c r="V164" s="377"/>
      <c r="W164" s="377"/>
    </row>
  </sheetData>
  <pageMargins left="0.70866141732283505" right="0.70866141732283505" top="0.74803149606299202" bottom="0.74803149606299202" header="0.31496062992126" footer="0.31496062992126"/>
  <pageSetup scale="57" orientation="landscape" r:id="rId1"/>
  <rowBreaks count="1" manualBreakCount="1">
    <brk id="93" max="19"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theme="1" tint="0.14999847407452621"/>
  </sheetPr>
  <dimension ref="A1:D14"/>
  <sheetViews>
    <sheetView workbookViewId="0">
      <selection activeCell="B15" sqref="B15"/>
    </sheetView>
  </sheetViews>
  <sheetFormatPr defaultColWidth="8.77734375" defaultRowHeight="13.2" x14ac:dyDescent="0.25"/>
  <sheetData>
    <row r="1" spans="1:4" x14ac:dyDescent="0.25">
      <c r="A1" t="s">
        <v>5200</v>
      </c>
      <c r="B1" t="s">
        <v>5201</v>
      </c>
      <c r="D1" t="b">
        <v>0</v>
      </c>
    </row>
    <row r="2" spans="1:4" x14ac:dyDescent="0.25">
      <c r="A2" t="s">
        <v>2895</v>
      </c>
      <c r="B2" t="s">
        <v>5202</v>
      </c>
    </row>
    <row r="3" spans="1:4" x14ac:dyDescent="0.25">
      <c r="A3" t="s">
        <v>3068</v>
      </c>
      <c r="B3" t="s">
        <v>5203</v>
      </c>
    </row>
    <row r="4" spans="1:4" x14ac:dyDescent="0.25">
      <c r="A4" t="s">
        <v>2902</v>
      </c>
      <c r="B4" t="s">
        <v>5204</v>
      </c>
    </row>
    <row r="5" spans="1:4" x14ac:dyDescent="0.25">
      <c r="A5" t="s">
        <v>2913</v>
      </c>
      <c r="B5" t="s">
        <v>5204</v>
      </c>
    </row>
    <row r="6" spans="1:4" x14ac:dyDescent="0.25">
      <c r="A6" t="s">
        <v>2920</v>
      </c>
      <c r="B6" t="s">
        <v>5204</v>
      </c>
    </row>
    <row r="7" spans="1:4" x14ac:dyDescent="0.25">
      <c r="A7" t="s">
        <v>2924</v>
      </c>
      <c r="B7" t="s">
        <v>5204</v>
      </c>
    </row>
    <row r="8" spans="1:4" x14ac:dyDescent="0.25">
      <c r="A8" t="s">
        <v>2927</v>
      </c>
      <c r="B8" t="s">
        <v>5205</v>
      </c>
    </row>
    <row r="9" spans="1:4" x14ac:dyDescent="0.25">
      <c r="A9" t="s">
        <v>2933</v>
      </c>
      <c r="B9" t="s">
        <v>5205</v>
      </c>
    </row>
    <row r="10" spans="1:4" x14ac:dyDescent="0.25">
      <c r="A10" t="s">
        <v>2936</v>
      </c>
      <c r="B10" t="s">
        <v>5205</v>
      </c>
    </row>
    <row r="11" spans="1:4" x14ac:dyDescent="0.25">
      <c r="A11" t="s">
        <v>2941</v>
      </c>
      <c r="B11" t="s">
        <v>5205</v>
      </c>
    </row>
    <row r="12" spans="1:4" x14ac:dyDescent="0.25">
      <c r="A12" t="s">
        <v>2946</v>
      </c>
      <c r="B12" t="s">
        <v>5205</v>
      </c>
    </row>
    <row r="13" spans="1:4" x14ac:dyDescent="0.25">
      <c r="A13" t="s">
        <v>2951</v>
      </c>
      <c r="B13" t="s">
        <v>5205</v>
      </c>
    </row>
    <row r="14" spans="1:4" x14ac:dyDescent="0.25">
      <c r="A14" s="153" t="s">
        <v>2997</v>
      </c>
      <c r="B14" s="153" t="s">
        <v>5206</v>
      </c>
    </row>
  </sheetData>
  <pageMargins left="0.7" right="0.7" top="0.75" bottom="0.75" header="0.3" footer="0.3"/>
  <pageSetup orientation="portrait" horizontalDpi="0" verticalDpi="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theme="1" tint="0.14999847407452621"/>
  </sheetPr>
  <dimension ref="A1:AI3"/>
  <sheetViews>
    <sheetView workbookViewId="0">
      <selection activeCell="B2" sqref="B2"/>
    </sheetView>
  </sheetViews>
  <sheetFormatPr defaultColWidth="8.77734375" defaultRowHeight="13.2" x14ac:dyDescent="0.25"/>
  <cols>
    <col min="1" max="1" width="15.44140625" bestFit="1" customWidth="1"/>
  </cols>
  <sheetData>
    <row r="1" spans="1:35" s="122" customFormat="1" x14ac:dyDescent="0.25">
      <c r="A1" s="56"/>
      <c r="B1" s="424" t="s">
        <v>5207</v>
      </c>
    </row>
    <row r="2" spans="1:35" s="122" customFormat="1" x14ac:dyDescent="0.25">
      <c r="A2" s="56"/>
      <c r="B2" s="422" t="s">
        <v>5208</v>
      </c>
      <c r="C2" s="422" t="s">
        <v>5209</v>
      </c>
      <c r="D2" s="422" t="s">
        <v>5210</v>
      </c>
      <c r="E2" s="422" t="s">
        <v>5211</v>
      </c>
      <c r="F2" s="422" t="s">
        <v>5212</v>
      </c>
      <c r="G2" s="422" t="s">
        <v>5213</v>
      </c>
      <c r="H2" s="422" t="s">
        <v>5214</v>
      </c>
      <c r="I2" s="422" t="s">
        <v>5215</v>
      </c>
      <c r="J2" s="422" t="s">
        <v>5216</v>
      </c>
      <c r="K2" s="422" t="s">
        <v>5217</v>
      </c>
      <c r="L2" s="422" t="s">
        <v>5218</v>
      </c>
      <c r="M2" s="422" t="s">
        <v>5219</v>
      </c>
      <c r="N2" s="422" t="s">
        <v>5220</v>
      </c>
      <c r="O2" s="422" t="s">
        <v>5221</v>
      </c>
      <c r="P2" s="422" t="s">
        <v>5222</v>
      </c>
      <c r="Q2" s="422" t="s">
        <v>5223</v>
      </c>
      <c r="R2" s="422" t="s">
        <v>5224</v>
      </c>
      <c r="S2" s="422" t="s">
        <v>5225</v>
      </c>
      <c r="T2" s="422" t="s">
        <v>5226</v>
      </c>
      <c r="U2" s="422" t="s">
        <v>5227</v>
      </c>
      <c r="V2" s="422" t="s">
        <v>5228</v>
      </c>
      <c r="W2" s="422" t="s">
        <v>5229</v>
      </c>
      <c r="X2" s="422" t="s">
        <v>5230</v>
      </c>
      <c r="Y2" s="422" t="s">
        <v>5231</v>
      </c>
      <c r="Z2" s="422" t="s">
        <v>5232</v>
      </c>
      <c r="AA2" s="422" t="s">
        <v>5233</v>
      </c>
      <c r="AB2" s="422" t="s">
        <v>5234</v>
      </c>
      <c r="AC2" s="422" t="s">
        <v>5235</v>
      </c>
      <c r="AD2" s="422" t="s">
        <v>5236</v>
      </c>
      <c r="AE2" s="422" t="s">
        <v>5237</v>
      </c>
      <c r="AF2" s="422" t="s">
        <v>5238</v>
      </c>
      <c r="AG2" s="422" t="s">
        <v>5239</v>
      </c>
      <c r="AH2" s="422" t="s">
        <v>5240</v>
      </c>
      <c r="AI2" s="422" t="s">
        <v>5241</v>
      </c>
    </row>
    <row r="3" spans="1:35" s="122" customFormat="1" x14ac:dyDescent="0.25">
      <c r="A3" s="56" t="s">
        <v>5242</v>
      </c>
      <c r="B3" s="423" t="str">
        <f t="shared" ref="B3:AI3" si="0">IF($B1="short",RIGHT(B2,2),B2)</f>
        <v>00</v>
      </c>
      <c r="C3" s="423" t="str">
        <f t="shared" si="0"/>
        <v>01</v>
      </c>
      <c r="D3" s="423" t="str">
        <f t="shared" si="0"/>
        <v>02</v>
      </c>
      <c r="E3" s="423" t="str">
        <f t="shared" si="0"/>
        <v>03</v>
      </c>
      <c r="F3" s="423" t="str">
        <f t="shared" si="0"/>
        <v>04</v>
      </c>
      <c r="G3" s="423" t="str">
        <f t="shared" si="0"/>
        <v>05</v>
      </c>
      <c r="H3" s="423" t="str">
        <f t="shared" si="0"/>
        <v>06</v>
      </c>
      <c r="I3" s="423" t="str">
        <f t="shared" si="0"/>
        <v>07</v>
      </c>
      <c r="J3" s="423" t="str">
        <f t="shared" si="0"/>
        <v>08</v>
      </c>
      <c r="K3" s="423" t="str">
        <f t="shared" si="0"/>
        <v>09</v>
      </c>
      <c r="L3" s="423" t="str">
        <f t="shared" si="0"/>
        <v>10</v>
      </c>
      <c r="M3" s="423" t="str">
        <f t="shared" si="0"/>
        <v>11</v>
      </c>
      <c r="N3" s="423" t="str">
        <f t="shared" si="0"/>
        <v>12</v>
      </c>
      <c r="O3" s="423" t="str">
        <f t="shared" si="0"/>
        <v>13</v>
      </c>
      <c r="P3" s="423" t="str">
        <f t="shared" si="0"/>
        <v>14</v>
      </c>
      <c r="Q3" s="423" t="str">
        <f t="shared" si="0"/>
        <v>15</v>
      </c>
      <c r="R3" s="423" t="str">
        <f t="shared" si="0"/>
        <v>16</v>
      </c>
      <c r="S3" s="423" t="str">
        <f t="shared" si="0"/>
        <v>17</v>
      </c>
      <c r="T3" s="423" t="str">
        <f t="shared" si="0"/>
        <v>18</v>
      </c>
      <c r="U3" s="423" t="str">
        <f t="shared" si="0"/>
        <v>19</v>
      </c>
      <c r="V3" s="423" t="str">
        <f t="shared" si="0"/>
        <v>20</v>
      </c>
      <c r="W3" s="423" t="str">
        <f t="shared" si="0"/>
        <v>21</v>
      </c>
      <c r="X3" s="423" t="str">
        <f t="shared" si="0"/>
        <v>22</v>
      </c>
      <c r="Y3" s="423" t="str">
        <f t="shared" si="0"/>
        <v>23</v>
      </c>
      <c r="Z3" s="423" t="str">
        <f t="shared" si="0"/>
        <v>24</v>
      </c>
      <c r="AA3" s="423" t="str">
        <f t="shared" si="0"/>
        <v>25</v>
      </c>
      <c r="AB3" s="423" t="str">
        <f t="shared" si="0"/>
        <v>26</v>
      </c>
      <c r="AC3" s="423" t="str">
        <f t="shared" si="0"/>
        <v>27</v>
      </c>
      <c r="AD3" s="423" t="str">
        <f t="shared" si="0"/>
        <v>28</v>
      </c>
      <c r="AE3" s="423" t="str">
        <f t="shared" si="0"/>
        <v>29</v>
      </c>
      <c r="AF3" s="423" t="str">
        <f t="shared" si="0"/>
        <v>30</v>
      </c>
      <c r="AG3" s="423" t="str">
        <f t="shared" si="0"/>
        <v>31</v>
      </c>
      <c r="AH3" s="423" t="str">
        <f t="shared" si="0"/>
        <v>32</v>
      </c>
      <c r="AI3" s="423" t="str">
        <f t="shared" si="0"/>
        <v>33</v>
      </c>
    </row>
  </sheetData>
  <pageMargins left="0.7" right="0.7" top="0.75" bottom="0.75" header="0.3" footer="0.3"/>
  <pageSetup orientation="portrait" horizontalDpi="0" verticalDpi="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4" tint="0.59999389629810485"/>
  </sheetPr>
  <dimension ref="A1:U39"/>
  <sheetViews>
    <sheetView view="pageBreakPreview" zoomScale="90" zoomScaleNormal="80" zoomScaleSheetLayoutView="90" workbookViewId="0">
      <selection activeCell="A2" sqref="A2"/>
    </sheetView>
  </sheetViews>
  <sheetFormatPr defaultColWidth="8.77734375" defaultRowHeight="13.2" x14ac:dyDescent="0.25"/>
  <cols>
    <col min="1" max="1" width="10.44140625" bestFit="1" customWidth="1"/>
    <col min="5" max="5" width="9.44140625" bestFit="1" customWidth="1"/>
  </cols>
  <sheetData>
    <row r="1" spans="1:14" s="14" customFormat="1" ht="25.35" customHeight="1" x14ac:dyDescent="0.25">
      <c r="A1" s="39" t="str">
        <f>Index!A5</f>
        <v>Table 1a    Palau population by citizenship, percent of population and growth, 1986-2020</v>
      </c>
      <c r="B1" s="39"/>
    </row>
    <row r="2" spans="1:14" ht="20.25" customHeight="1" x14ac:dyDescent="0.25">
      <c r="A2" s="791"/>
      <c r="B2" s="950" t="s">
        <v>52</v>
      </c>
      <c r="C2" s="951"/>
      <c r="D2" s="951"/>
      <c r="E2" s="952"/>
      <c r="F2" s="956" t="s">
        <v>200</v>
      </c>
      <c r="G2" s="957"/>
      <c r="H2" s="958"/>
      <c r="I2" s="953" t="s">
        <v>201</v>
      </c>
      <c r="J2" s="954"/>
      <c r="K2" s="954"/>
      <c r="L2" s="955"/>
    </row>
    <row r="3" spans="1:14" s="4" customFormat="1" ht="20.25" customHeight="1" x14ac:dyDescent="0.25">
      <c r="A3" s="145"/>
      <c r="B3" s="798" t="s">
        <v>202</v>
      </c>
      <c r="C3" s="799" t="s">
        <v>203</v>
      </c>
      <c r="D3" s="799" t="s">
        <v>204</v>
      </c>
      <c r="E3" s="800" t="s">
        <v>94</v>
      </c>
      <c r="F3" s="607" t="s">
        <v>203</v>
      </c>
      <c r="G3" s="607" t="s">
        <v>204</v>
      </c>
      <c r="H3" s="6" t="s">
        <v>94</v>
      </c>
      <c r="I3" s="90" t="s">
        <v>202</v>
      </c>
      <c r="J3" s="607" t="s">
        <v>203</v>
      </c>
      <c r="K3" s="607" t="s">
        <v>204</v>
      </c>
      <c r="L3" s="6" t="s">
        <v>94</v>
      </c>
    </row>
    <row r="4" spans="1:14" ht="20.25" customHeight="1" x14ac:dyDescent="0.25">
      <c r="A4" s="792">
        <v>1986</v>
      </c>
      <c r="B4" s="2">
        <v>13873</v>
      </c>
      <c r="C4" s="2">
        <v>12323</v>
      </c>
      <c r="D4" s="2">
        <v>517</v>
      </c>
      <c r="E4" s="9">
        <v>1033</v>
      </c>
      <c r="F4" s="604">
        <f t="shared" ref="F4:F7" si="0">C4/B4</f>
        <v>0.88827218337778413</v>
      </c>
      <c r="G4" s="604">
        <f t="shared" ref="G4:G7" si="1">D4/B4</f>
        <v>3.726663302818424E-2</v>
      </c>
      <c r="H4" s="11">
        <f t="shared" ref="H4:H7" si="2">E4/B4</f>
        <v>7.4461183594031574E-2</v>
      </c>
      <c r="I4" s="603">
        <f>LN(B4/12116)/6</f>
        <v>2.2569601988932941E-2</v>
      </c>
      <c r="L4" s="608"/>
      <c r="M4" s="164"/>
      <c r="N4" s="4"/>
    </row>
    <row r="5" spans="1:14" x14ac:dyDescent="0.25">
      <c r="A5" s="793">
        <v>1990</v>
      </c>
      <c r="B5" s="2">
        <v>15122</v>
      </c>
      <c r="C5" s="2">
        <v>12575</v>
      </c>
      <c r="D5" s="2">
        <v>1477</v>
      </c>
      <c r="E5" s="10">
        <v>1070</v>
      </c>
      <c r="F5" s="603">
        <f t="shared" si="0"/>
        <v>0.83156989816161886</v>
      </c>
      <c r="G5" s="604">
        <f t="shared" si="1"/>
        <v>9.7672265573336858E-2</v>
      </c>
      <c r="H5" s="12">
        <f t="shared" si="2"/>
        <v>7.075783626504431E-2</v>
      </c>
      <c r="I5" s="603">
        <f>LN(B5/B4)/4</f>
        <v>2.1551533009372393E-2</v>
      </c>
      <c r="J5" s="604">
        <f t="shared" ref="J5:L8" si="3">LN(C5/C4)/5</f>
        <v>4.0486562059633743E-3</v>
      </c>
      <c r="K5" s="604">
        <f t="shared" si="3"/>
        <v>0.20994508160459016</v>
      </c>
      <c r="L5" s="12">
        <f t="shared" si="3"/>
        <v>7.0382916672626656E-3</v>
      </c>
      <c r="M5" s="164"/>
      <c r="N5" s="4"/>
    </row>
    <row r="6" spans="1:14" x14ac:dyDescent="0.25">
      <c r="A6" s="793">
        <v>1995</v>
      </c>
      <c r="B6" s="2">
        <v>17225</v>
      </c>
      <c r="C6" s="2">
        <v>12508</v>
      </c>
      <c r="D6" s="2">
        <v>2758</v>
      </c>
      <c r="E6" s="10">
        <v>1959</v>
      </c>
      <c r="F6" s="603">
        <f t="shared" si="0"/>
        <v>0.72615384615384615</v>
      </c>
      <c r="G6" s="604">
        <f t="shared" si="1"/>
        <v>0.16011611030478956</v>
      </c>
      <c r="H6" s="12">
        <f t="shared" si="2"/>
        <v>0.11373004354136429</v>
      </c>
      <c r="I6" s="603">
        <f>LN(B6/B5)/5</f>
        <v>2.6042235952728809E-2</v>
      </c>
      <c r="J6" s="604">
        <f t="shared" si="3"/>
        <v>-1.0684552780416035E-3</v>
      </c>
      <c r="K6" s="604">
        <f t="shared" si="3"/>
        <v>0.12489855516437347</v>
      </c>
      <c r="L6" s="12">
        <f t="shared" si="3"/>
        <v>0.12095509809771779</v>
      </c>
      <c r="M6" s="164"/>
      <c r="N6" s="4"/>
    </row>
    <row r="7" spans="1:14" x14ac:dyDescent="0.25">
      <c r="A7" s="793">
        <v>2000</v>
      </c>
      <c r="B7" s="2">
        <v>19129</v>
      </c>
      <c r="C7" s="2">
        <v>13364</v>
      </c>
      <c r="D7" s="2">
        <v>2922</v>
      </c>
      <c r="E7" s="10">
        <v>2843</v>
      </c>
      <c r="F7" s="603">
        <f t="shared" si="0"/>
        <v>0.69862512415703903</v>
      </c>
      <c r="G7" s="604">
        <f t="shared" si="1"/>
        <v>0.15275236551832297</v>
      </c>
      <c r="H7" s="12">
        <f t="shared" si="2"/>
        <v>0.148622510324638</v>
      </c>
      <c r="I7" s="603">
        <f>LN(B7/B6)/5</f>
        <v>2.0968738254158854E-2</v>
      </c>
      <c r="J7" s="604">
        <f t="shared" si="3"/>
        <v>1.3239216979783048E-2</v>
      </c>
      <c r="K7" s="604">
        <f t="shared" si="3"/>
        <v>1.1552506791479544E-2</v>
      </c>
      <c r="L7" s="12">
        <f t="shared" si="3"/>
        <v>7.4485138741291798E-2</v>
      </c>
      <c r="M7" s="164"/>
      <c r="N7" s="4"/>
    </row>
    <row r="8" spans="1:14" x14ac:dyDescent="0.25">
      <c r="A8" s="793">
        <v>2005</v>
      </c>
      <c r="B8" s="2">
        <v>19907</v>
      </c>
      <c r="C8" s="2">
        <v>14438</v>
      </c>
      <c r="D8" s="2">
        <v>3253</v>
      </c>
      <c r="E8" s="10">
        <v>2216</v>
      </c>
      <c r="F8" s="603">
        <f>C8/B8</f>
        <v>0.7252725172050033</v>
      </c>
      <c r="G8" s="604">
        <f>D8/B8</f>
        <v>0.16340985582960768</v>
      </c>
      <c r="H8" s="12">
        <f>E8/B8</f>
        <v>0.11131762696538906</v>
      </c>
      <c r="I8" s="603">
        <f>LN(B8/B7)/5</f>
        <v>7.9731841002559506E-3</v>
      </c>
      <c r="J8" s="604">
        <f t="shared" si="3"/>
        <v>1.5459819044491821E-2</v>
      </c>
      <c r="K8" s="604">
        <f t="shared" si="3"/>
        <v>2.1461866832541344E-2</v>
      </c>
      <c r="L8" s="12">
        <f t="shared" si="3"/>
        <v>-4.9831212756765067E-2</v>
      </c>
      <c r="M8" s="164"/>
      <c r="N8" s="4"/>
    </row>
    <row r="9" spans="1:14" x14ac:dyDescent="0.25">
      <c r="A9" s="793">
        <v>2012</v>
      </c>
      <c r="B9" s="2">
        <v>17445</v>
      </c>
      <c r="C9" s="2">
        <v>12814</v>
      </c>
      <c r="D9" s="2">
        <v>2788</v>
      </c>
      <c r="E9" s="10">
        <v>1843</v>
      </c>
      <c r="F9" s="603">
        <v>0.7345371166523359</v>
      </c>
      <c r="G9" s="604">
        <v>0.15981656635139008</v>
      </c>
      <c r="H9" s="12">
        <v>0.105646316996274</v>
      </c>
      <c r="I9" s="603">
        <v>-1.8859764861865559E-2</v>
      </c>
      <c r="J9" s="604">
        <v>-1.7046470928591354E-2</v>
      </c>
      <c r="K9" s="604">
        <v>-2.2036164941848142E-2</v>
      </c>
      <c r="L9" s="12">
        <v>-2.6329870028193012E-2</v>
      </c>
      <c r="M9" s="164"/>
      <c r="N9" s="4"/>
    </row>
    <row r="10" spans="1:14" x14ac:dyDescent="0.25">
      <c r="A10" s="793">
        <v>2015</v>
      </c>
      <c r="B10" s="2">
        <v>17661</v>
      </c>
      <c r="C10" s="2">
        <v>12899</v>
      </c>
      <c r="D10" s="2">
        <v>2701</v>
      </c>
      <c r="E10" s="10">
        <v>2070</v>
      </c>
      <c r="F10" s="603">
        <f>C10/B10</f>
        <v>0.73036634392163524</v>
      </c>
      <c r="G10" s="604">
        <f>D10/B10</f>
        <v>0.15293584734726232</v>
      </c>
      <c r="H10" s="12">
        <f>E10/B10</f>
        <v>0.11720740614914217</v>
      </c>
      <c r="I10" s="603">
        <f>LN(B10/B8)/7</f>
        <v>-1.7101801422508917E-2</v>
      </c>
      <c r="J10" s="604">
        <f t="shared" ref="J10:L10" si="4">LN(C10/C8)/7</f>
        <v>-1.6101975819138612E-2</v>
      </c>
      <c r="K10" s="604">
        <f t="shared" si="4"/>
        <v>-2.6565081811533695E-2</v>
      </c>
      <c r="L10" s="12">
        <f t="shared" si="4"/>
        <v>-9.7364516582513893E-3</v>
      </c>
      <c r="M10" s="164"/>
      <c r="N10" s="4"/>
    </row>
    <row r="11" spans="1:14" s="4" customFormat="1" ht="20.25" customHeight="1" x14ac:dyDescent="0.25">
      <c r="A11" s="794">
        <v>2020</v>
      </c>
      <c r="B11" s="795">
        <v>17614</v>
      </c>
      <c r="C11" s="795">
        <v>12436</v>
      </c>
      <c r="D11" s="795">
        <v>3211</v>
      </c>
      <c r="E11" s="238">
        <f>B11-C11-D11</f>
        <v>1967</v>
      </c>
      <c r="F11" s="605">
        <f>C11/B11</f>
        <v>0.70602929487907351</v>
      </c>
      <c r="G11" s="606">
        <f>D11/B11</f>
        <v>0.18229817190870898</v>
      </c>
      <c r="H11" s="13">
        <f>E11/B11</f>
        <v>0.11167253321221755</v>
      </c>
      <c r="I11" s="605">
        <f>LN(B11/B9)/7</f>
        <v>1.3772808206471922E-3</v>
      </c>
      <c r="J11" s="606">
        <f t="shared" ref="J11" si="5">LN(C11/C9)/7</f>
        <v>-4.2775472886174863E-3</v>
      </c>
      <c r="K11" s="606">
        <f t="shared" ref="K11" si="6">LN(D11/D9)/7</f>
        <v>2.0179703172728474E-2</v>
      </c>
      <c r="L11" s="13">
        <f t="shared" ref="L11" si="7">LN(E11/E9)/7</f>
        <v>9.3021229598908208E-3</v>
      </c>
      <c r="M11" s="164"/>
    </row>
    <row r="12" spans="1:14" ht="20.25" customHeight="1" x14ac:dyDescent="0.25">
      <c r="A12" s="153" t="s">
        <v>205</v>
      </c>
      <c r="B12" s="153" t="s">
        <v>206</v>
      </c>
      <c r="M12" s="4"/>
      <c r="N12" s="4"/>
    </row>
    <row r="15" spans="1:14" s="8" customFormat="1" ht="20.25" customHeight="1" x14ac:dyDescent="0.25">
      <c r="A15" s="8" t="str">
        <f>Index!A6</f>
        <v>Table 1b    Palau working age population, economically active, and not economically active, 2000, 2005 and 2020</v>
      </c>
    </row>
    <row r="16" spans="1:14" s="14" customFormat="1" ht="25.35" customHeight="1" x14ac:dyDescent="0.25">
      <c r="A16" s="778"/>
      <c r="B16" s="779"/>
      <c r="C16" s="779"/>
      <c r="D16" s="780"/>
      <c r="E16" s="783" t="s">
        <v>207</v>
      </c>
      <c r="F16" s="784"/>
      <c r="G16" s="784"/>
      <c r="H16" s="784"/>
      <c r="I16" s="785"/>
      <c r="J16" s="783" t="s">
        <v>208</v>
      </c>
      <c r="K16" s="784"/>
      <c r="L16" s="784"/>
      <c r="M16" s="784"/>
      <c r="N16" s="785"/>
    </row>
    <row r="17" spans="1:21" s="14" customFormat="1" ht="25.35" customHeight="1" x14ac:dyDescent="0.25">
      <c r="A17" s="781"/>
      <c r="B17" s="782"/>
      <c r="C17" s="782"/>
      <c r="D17" s="17"/>
      <c r="E17" s="18">
        <v>2000</v>
      </c>
      <c r="F17" s="7">
        <v>2005</v>
      </c>
      <c r="G17" s="7">
        <v>2012</v>
      </c>
      <c r="H17" s="7">
        <v>2015</v>
      </c>
      <c r="I17" s="19">
        <v>2020</v>
      </c>
      <c r="J17" s="18">
        <v>2000</v>
      </c>
      <c r="K17" s="7">
        <v>2005</v>
      </c>
      <c r="L17" s="7">
        <v>2012</v>
      </c>
      <c r="M17" s="7">
        <v>2015</v>
      </c>
      <c r="N17" s="19">
        <v>2020</v>
      </c>
    </row>
    <row r="18" spans="1:21" ht="20.25" customHeight="1" x14ac:dyDescent="0.25">
      <c r="A18" s="21" t="s">
        <v>209</v>
      </c>
      <c r="D18" s="608"/>
      <c r="E18" s="236">
        <v>14241</v>
      </c>
      <c r="F18" s="237">
        <v>14755</v>
      </c>
      <c r="G18" s="237">
        <v>13927</v>
      </c>
      <c r="H18" s="237">
        <v>13823</v>
      </c>
      <c r="I18" s="9">
        <v>13576</v>
      </c>
      <c r="J18" s="2"/>
      <c r="K18" s="5"/>
      <c r="L18" s="5"/>
      <c r="M18" s="5"/>
      <c r="N18" s="49"/>
      <c r="O18" s="46"/>
      <c r="P18" s="46"/>
      <c r="Q18" s="46"/>
      <c r="R18" s="46"/>
      <c r="S18" s="46"/>
      <c r="T18" s="46"/>
      <c r="U18" s="46"/>
    </row>
    <row r="19" spans="1:21" x14ac:dyDescent="0.25">
      <c r="A19" s="786" t="s">
        <v>210</v>
      </c>
      <c r="D19" s="608"/>
      <c r="E19" s="20">
        <v>9607</v>
      </c>
      <c r="F19" s="2">
        <v>10203</v>
      </c>
      <c r="G19" s="2">
        <v>9480</v>
      </c>
      <c r="H19" s="2">
        <v>10693</v>
      </c>
      <c r="I19" s="10">
        <v>10782</v>
      </c>
      <c r="J19" s="3">
        <f t="shared" ref="J19:L21" si="8">E19/E18</f>
        <v>0.67460150270346186</v>
      </c>
      <c r="K19" s="3">
        <f t="shared" si="8"/>
        <v>0.69149440867502543</v>
      </c>
      <c r="L19" s="3">
        <f t="shared" si="8"/>
        <v>0.68069218065627912</v>
      </c>
      <c r="M19" s="3">
        <f t="shared" ref="M19:N21" si="9">H19/H18</f>
        <v>0.77356579613687337</v>
      </c>
      <c r="N19" s="12">
        <f t="shared" si="9"/>
        <v>0.79419563936358284</v>
      </c>
      <c r="O19" s="46"/>
      <c r="P19" s="46"/>
      <c r="Q19" s="46"/>
      <c r="R19" s="46"/>
      <c r="S19" s="46"/>
      <c r="T19" s="46"/>
      <c r="U19" s="46"/>
    </row>
    <row r="20" spans="1:21" x14ac:dyDescent="0.25">
      <c r="A20" s="787" t="s">
        <v>211</v>
      </c>
      <c r="D20" s="608"/>
      <c r="E20" s="20">
        <v>9383</v>
      </c>
      <c r="F20" s="2">
        <v>9777</v>
      </c>
      <c r="G20" s="2">
        <v>9089</v>
      </c>
      <c r="H20" s="2">
        <v>8744</v>
      </c>
      <c r="I20" s="10">
        <f>SUM(I21:I24)</f>
        <v>9330</v>
      </c>
      <c r="J20" s="3">
        <f t="shared" si="8"/>
        <v>0.97668366815863428</v>
      </c>
      <c r="K20" s="3">
        <f t="shared" si="8"/>
        <v>0.95824757424286977</v>
      </c>
      <c r="L20" s="3">
        <f t="shared" si="8"/>
        <v>0.95875527426160334</v>
      </c>
      <c r="M20" s="3">
        <f t="shared" si="9"/>
        <v>0.81773122603572435</v>
      </c>
      <c r="N20" s="12">
        <f t="shared" si="9"/>
        <v>0.86533110740122421</v>
      </c>
      <c r="O20" s="46"/>
      <c r="P20" s="46"/>
      <c r="Q20" s="46"/>
      <c r="R20" s="46"/>
      <c r="S20" s="46"/>
      <c r="T20" s="46"/>
      <c r="U20" s="46"/>
    </row>
    <row r="21" spans="1:21" x14ac:dyDescent="0.25">
      <c r="A21" s="788" t="s">
        <v>212</v>
      </c>
      <c r="D21" s="608"/>
      <c r="E21" s="20">
        <v>2745</v>
      </c>
      <c r="F21" s="2">
        <v>3388</v>
      </c>
      <c r="G21" s="2">
        <v>3127</v>
      </c>
      <c r="H21" s="2">
        <v>3274</v>
      </c>
      <c r="I21" s="10">
        <v>3759</v>
      </c>
      <c r="J21" s="3">
        <f t="shared" si="8"/>
        <v>0.29255035702866888</v>
      </c>
      <c r="K21" s="3">
        <f t="shared" si="8"/>
        <v>0.34652756469264601</v>
      </c>
      <c r="L21" s="3">
        <f t="shared" si="8"/>
        <v>0.3440422488722632</v>
      </c>
      <c r="M21" s="3">
        <f t="shared" si="9"/>
        <v>0.37442817932296429</v>
      </c>
      <c r="N21" s="151">
        <f t="shared" si="9"/>
        <v>0.40289389067524117</v>
      </c>
      <c r="O21" s="47"/>
      <c r="P21" s="47"/>
      <c r="Q21" s="47"/>
      <c r="R21" s="47"/>
      <c r="S21" s="47"/>
      <c r="T21" s="47"/>
      <c r="U21" s="47"/>
    </row>
    <row r="22" spans="1:21" x14ac:dyDescent="0.25">
      <c r="A22" s="788" t="s">
        <v>213</v>
      </c>
      <c r="D22" s="608"/>
      <c r="E22" s="20">
        <v>6500</v>
      </c>
      <c r="F22" s="2">
        <v>5849</v>
      </c>
      <c r="G22" s="2">
        <v>5072</v>
      </c>
      <c r="H22" s="2">
        <v>5128</v>
      </c>
      <c r="I22" s="10">
        <v>5031</v>
      </c>
      <c r="J22" s="3">
        <f>E22/E20</f>
        <v>0.69274219332835985</v>
      </c>
      <c r="K22" s="3">
        <f>F22/F20</f>
        <v>0.59824076915209168</v>
      </c>
      <c r="L22" s="3">
        <f>G22/G20</f>
        <v>0.55803718780944001</v>
      </c>
      <c r="M22" s="3">
        <f>H22/H20</f>
        <v>0.5864592863677951</v>
      </c>
      <c r="N22" s="12">
        <f>I22/I20</f>
        <v>0.5392282958199357</v>
      </c>
      <c r="O22" s="46"/>
      <c r="P22" s="46"/>
      <c r="Q22" s="46"/>
      <c r="R22" s="46"/>
      <c r="S22" s="46"/>
      <c r="T22" s="46"/>
      <c r="U22" s="46"/>
    </row>
    <row r="23" spans="1:21" x14ac:dyDescent="0.25">
      <c r="A23" s="788" t="s">
        <v>214</v>
      </c>
      <c r="D23" s="608"/>
      <c r="E23" s="21">
        <v>99</v>
      </c>
      <c r="F23" s="2">
        <v>529</v>
      </c>
      <c r="G23" s="2">
        <v>712</v>
      </c>
      <c r="H23" s="2">
        <v>303</v>
      </c>
      <c r="I23" s="10">
        <f>336+174</f>
        <v>510</v>
      </c>
      <c r="J23" s="3">
        <f>E23/E20</f>
        <v>1.0550996483001172E-2</v>
      </c>
      <c r="K23" s="3">
        <f>F23/F20</f>
        <v>5.4106576659507008E-2</v>
      </c>
      <c r="L23" s="3">
        <f>G23/G20</f>
        <v>7.8336450654637471E-2</v>
      </c>
      <c r="M23" s="3">
        <f>H23/H20</f>
        <v>3.4652333028362306E-2</v>
      </c>
      <c r="N23" s="12">
        <f>I23/I20</f>
        <v>5.4662379421221867E-2</v>
      </c>
      <c r="O23" s="46"/>
      <c r="P23" s="46"/>
      <c r="Q23" s="46"/>
      <c r="R23" s="46"/>
      <c r="S23" s="46"/>
      <c r="T23" s="46"/>
      <c r="U23" s="46"/>
    </row>
    <row r="24" spans="1:21" x14ac:dyDescent="0.25">
      <c r="A24" s="788" t="s">
        <v>215</v>
      </c>
      <c r="D24" s="608"/>
      <c r="E24" s="21">
        <v>39</v>
      </c>
      <c r="F24" s="2">
        <v>11</v>
      </c>
      <c r="G24" s="2">
        <v>178</v>
      </c>
      <c r="H24" s="2">
        <v>39</v>
      </c>
      <c r="I24" s="10">
        <v>30</v>
      </c>
      <c r="J24" s="3">
        <f>E24/E20</f>
        <v>4.1564531599701587E-3</v>
      </c>
      <c r="K24" s="3">
        <f>F24/F20</f>
        <v>1.1250894957553442E-3</v>
      </c>
      <c r="L24" s="3">
        <f>G24/G20</f>
        <v>1.9584112663659368E-2</v>
      </c>
      <c r="M24" s="3">
        <f>H24/H20</f>
        <v>4.4602012808783167E-3</v>
      </c>
      <c r="N24" s="12">
        <f>I24/I20</f>
        <v>3.2154340836012861E-3</v>
      </c>
      <c r="O24" s="46"/>
      <c r="P24" s="46"/>
      <c r="Q24" s="46"/>
      <c r="R24" s="46"/>
      <c r="S24" s="46"/>
      <c r="T24" s="46"/>
      <c r="U24" s="46"/>
    </row>
    <row r="25" spans="1:21" ht="15.6" x14ac:dyDescent="0.25">
      <c r="A25" s="801" t="s">
        <v>216</v>
      </c>
      <c r="D25" s="608"/>
      <c r="E25" s="144">
        <v>224</v>
      </c>
      <c r="F25" s="2">
        <v>426</v>
      </c>
      <c r="G25" s="2">
        <v>391</v>
      </c>
      <c r="H25" s="2">
        <v>177</v>
      </c>
      <c r="I25" s="609" t="s">
        <v>217</v>
      </c>
      <c r="J25" s="235">
        <f>E25/E19</f>
        <v>2.3316331841365671E-2</v>
      </c>
      <c r="K25" s="3">
        <f>F25/F19</f>
        <v>4.1752425757130257E-2</v>
      </c>
      <c r="L25" s="3">
        <f>G25/G19</f>
        <v>4.1244725738396625E-2</v>
      </c>
      <c r="M25" s="3">
        <f>H25/H19</f>
        <v>1.6552885064995793E-2</v>
      </c>
      <c r="N25" s="610" t="s">
        <v>217</v>
      </c>
      <c r="O25" s="46"/>
      <c r="P25" s="46"/>
      <c r="Q25" s="46"/>
      <c r="R25" s="46"/>
      <c r="S25" s="46"/>
      <c r="T25" s="46"/>
      <c r="U25" s="46"/>
    </row>
    <row r="26" spans="1:21" s="4" customFormat="1" ht="20.25" customHeight="1" x14ac:dyDescent="0.25">
      <c r="A26" s="789" t="s">
        <v>218</v>
      </c>
      <c r="B26" s="388"/>
      <c r="C26" s="388"/>
      <c r="D26" s="790"/>
      <c r="E26" s="145">
        <v>4634</v>
      </c>
      <c r="F26" s="795">
        <v>4552</v>
      </c>
      <c r="G26" s="795">
        <v>4447</v>
      </c>
      <c r="H26" s="795">
        <v>3130</v>
      </c>
      <c r="I26" s="238">
        <v>2794</v>
      </c>
      <c r="J26" s="606">
        <f>E26/E18</f>
        <v>0.32539849729653819</v>
      </c>
      <c r="K26" s="606">
        <f>F26/F18</f>
        <v>0.30850559132497457</v>
      </c>
      <c r="L26" s="606">
        <f>G26/G18</f>
        <v>0.31930781934372082</v>
      </c>
      <c r="M26" s="606">
        <f>H26/H18</f>
        <v>0.22643420386312668</v>
      </c>
      <c r="N26" s="13">
        <f>I26/I18</f>
        <v>0.20580436063641722</v>
      </c>
      <c r="O26" s="146"/>
      <c r="P26" s="146"/>
      <c r="Q26" s="146"/>
      <c r="R26" s="146"/>
      <c r="S26" s="146"/>
      <c r="T26" s="146"/>
      <c r="U26" s="146"/>
    </row>
    <row r="27" spans="1:21" ht="20.25" customHeight="1" x14ac:dyDescent="0.25">
      <c r="A27" t="s">
        <v>205</v>
      </c>
      <c r="B27" s="153" t="s">
        <v>206</v>
      </c>
    </row>
    <row r="28" spans="1:21" x14ac:dyDescent="0.25">
      <c r="A28" s="153" t="s">
        <v>219</v>
      </c>
      <c r="B28" s="153" t="s">
        <v>220</v>
      </c>
      <c r="H28" s="2"/>
      <c r="J28" s="45"/>
      <c r="K28" s="45"/>
      <c r="L28" s="45"/>
      <c r="M28" s="45"/>
      <c r="N28" s="45"/>
      <c r="O28" s="45"/>
      <c r="P28" s="45"/>
      <c r="Q28" s="45"/>
    </row>
    <row r="30" spans="1:21" x14ac:dyDescent="0.25">
      <c r="J30" s="45"/>
      <c r="K30" s="45"/>
      <c r="L30" s="45"/>
      <c r="M30" s="45"/>
      <c r="N30" s="45"/>
      <c r="O30" s="45"/>
      <c r="P30" s="45"/>
      <c r="Q30" s="45"/>
    </row>
    <row r="31" spans="1:21" x14ac:dyDescent="0.25">
      <c r="B31" s="2"/>
      <c r="L31" s="45"/>
      <c r="M31" s="45"/>
      <c r="N31" s="45"/>
      <c r="O31" s="45"/>
      <c r="P31" s="45"/>
      <c r="Q31" s="45"/>
    </row>
    <row r="32" spans="1:21" x14ac:dyDescent="0.25">
      <c r="J32" s="3"/>
      <c r="K32" s="3"/>
      <c r="L32" s="3"/>
      <c r="M32" s="3"/>
      <c r="N32" s="3"/>
      <c r="O32" s="3"/>
      <c r="P32" s="3"/>
      <c r="Q32" s="3"/>
    </row>
    <row r="33" spans="1:17" x14ac:dyDescent="0.25">
      <c r="J33" s="3"/>
      <c r="K33" s="3"/>
      <c r="L33" s="3"/>
      <c r="M33" s="3"/>
      <c r="N33" s="3"/>
      <c r="O33" s="3"/>
      <c r="P33" s="3"/>
      <c r="Q33" s="3"/>
    </row>
    <row r="34" spans="1:17" x14ac:dyDescent="0.25">
      <c r="K34" s="45"/>
      <c r="L34" s="45"/>
      <c r="M34" s="45"/>
      <c r="N34" s="45"/>
      <c r="O34" s="45"/>
      <c r="P34" s="45"/>
      <c r="Q34" s="45"/>
    </row>
    <row r="35" spans="1:17" ht="13.8" x14ac:dyDescent="0.25">
      <c r="A35" s="48"/>
    </row>
    <row r="36" spans="1:17" ht="13.8" x14ac:dyDescent="0.25">
      <c r="A36" s="48"/>
      <c r="F36" s="46"/>
      <c r="J36" s="46"/>
      <c r="K36" s="46"/>
      <c r="L36" s="46"/>
      <c r="M36" s="46"/>
      <c r="N36" s="46"/>
      <c r="O36" s="46"/>
      <c r="P36" s="46"/>
      <c r="Q36" s="46"/>
    </row>
    <row r="37" spans="1:17" ht="13.8" x14ac:dyDescent="0.25">
      <c r="A37" s="48"/>
      <c r="F37" s="46"/>
      <c r="J37" s="46"/>
      <c r="K37" s="46"/>
      <c r="L37" s="46"/>
      <c r="M37" s="46"/>
      <c r="N37" s="46"/>
      <c r="O37" s="46"/>
      <c r="P37" s="46"/>
      <c r="Q37" s="46"/>
    </row>
    <row r="38" spans="1:17" x14ac:dyDescent="0.25">
      <c r="H38" s="44"/>
      <c r="J38" s="44"/>
      <c r="K38" s="44"/>
      <c r="L38" s="44"/>
      <c r="M38" s="44"/>
      <c r="N38" s="44"/>
      <c r="O38" s="44"/>
      <c r="P38" s="44"/>
      <c r="Q38" s="44"/>
    </row>
    <row r="39" spans="1:17" x14ac:dyDescent="0.25">
      <c r="H39" s="44"/>
      <c r="J39" s="44"/>
      <c r="K39" s="44"/>
      <c r="L39" s="44"/>
      <c r="M39" s="44"/>
      <c r="N39" s="44"/>
      <c r="O39" s="44"/>
      <c r="P39" s="44"/>
      <c r="Q39" s="44"/>
    </row>
  </sheetData>
  <mergeCells count="3">
    <mergeCell ref="B2:E2"/>
    <mergeCell ref="I2:L2"/>
    <mergeCell ref="F2:H2"/>
  </mergeCells>
  <phoneticPr fontId="16" type="noConversion"/>
  <pageMargins left="0.74803149606299202" right="0.74803149606299202" top="0.98425196850393704" bottom="0.98425196850393704" header="0.511811023622047" footer="0.511811023622047"/>
  <pageSetup scale="8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6" tint="0.79998168889431442"/>
  </sheetPr>
  <dimension ref="A1:Q45"/>
  <sheetViews>
    <sheetView view="pageBreakPreview" zoomScaleNormal="80" zoomScaleSheetLayoutView="100" workbookViewId="0">
      <pane xSplit="1" ySplit="2" topLeftCell="B3" activePane="bottomRight" state="frozen"/>
      <selection pane="topRight" activeCell="D107" sqref="D107"/>
      <selection pane="bottomLeft" activeCell="D107" sqref="D107"/>
      <selection pane="bottomRight"/>
    </sheetView>
  </sheetViews>
  <sheetFormatPr defaultColWidth="8.77734375" defaultRowHeight="13.2" outlineLevelRow="1" x14ac:dyDescent="0.25"/>
  <cols>
    <col min="7" max="7" width="10.44140625" customWidth="1"/>
    <col min="9" max="9" width="7.88671875" bestFit="1" customWidth="1"/>
    <col min="11" max="11" width="10.44140625" bestFit="1" customWidth="1"/>
  </cols>
  <sheetData>
    <row r="1" spans="1:17" s="14" customFormat="1" ht="25.35" customHeight="1" x14ac:dyDescent="0.25">
      <c r="A1" s="39" t="str">
        <f>Index!A8</f>
        <v>Table 2a    Palau current and constant price GDP, GDP per capita, FY1995-FY2023</v>
      </c>
    </row>
    <row r="2" spans="1:17" s="35" customFormat="1" ht="92.4" x14ac:dyDescent="0.25">
      <c r="A2" s="36"/>
      <c r="B2" s="212" t="s">
        <v>221</v>
      </c>
      <c r="C2" s="212" t="s">
        <v>222</v>
      </c>
      <c r="D2" s="36" t="s">
        <v>223</v>
      </c>
      <c r="E2" s="36" t="s">
        <v>224</v>
      </c>
      <c r="F2" s="36" t="s">
        <v>225</v>
      </c>
      <c r="G2" s="36" t="s">
        <v>52</v>
      </c>
      <c r="H2" s="212" t="s">
        <v>226</v>
      </c>
      <c r="I2" s="212" t="s">
        <v>227</v>
      </c>
    </row>
    <row r="3" spans="1:17" s="180" customFormat="1" ht="20.25" customHeight="1" x14ac:dyDescent="0.25">
      <c r="A3" s="159" t="s">
        <v>228</v>
      </c>
      <c r="B3" s="601">
        <v>117.7350379596103</v>
      </c>
      <c r="C3" s="287">
        <v>211.63786469477395</v>
      </c>
      <c r="D3" s="213"/>
      <c r="E3" s="213"/>
      <c r="F3" s="213"/>
      <c r="G3" s="229">
        <v>17225</v>
      </c>
      <c r="H3" s="229">
        <f t="shared" ref="H3:H7" si="0">C3/G3*1000000</f>
        <v>12286.668487359881</v>
      </c>
      <c r="I3" s="213"/>
      <c r="L3" s="35"/>
      <c r="M3" s="35"/>
      <c r="N3" s="35"/>
      <c r="O3" s="35"/>
      <c r="P3" s="35"/>
      <c r="Q3" s="35"/>
    </row>
    <row r="4" spans="1:17" s="600" customFormat="1" x14ac:dyDescent="0.25">
      <c r="A4" s="159" t="s">
        <v>229</v>
      </c>
      <c r="B4" s="601">
        <v>133.87324155084136</v>
      </c>
      <c r="C4" s="287">
        <v>232.80165116425138</v>
      </c>
      <c r="D4" s="213">
        <f t="shared" ref="D4:D8" si="1">C4/C3-1</f>
        <v>0.10000000000000009</v>
      </c>
      <c r="E4" s="213">
        <f t="shared" ref="E4:E8" si="2">(B4/C4)/(B3/C3)-1</f>
        <v>3.3702022554680244E-2</v>
      </c>
      <c r="F4" s="599"/>
      <c r="G4" s="229">
        <v>17589.999936753647</v>
      </c>
      <c r="H4" s="229">
        <f t="shared" si="0"/>
        <v>13234.886412808964</v>
      </c>
      <c r="I4" s="213">
        <f t="shared" ref="I4:I8" si="3">H4/H3-1</f>
        <v>7.7174534856586874E-2</v>
      </c>
      <c r="L4" s="35"/>
      <c r="M4" s="35"/>
      <c r="N4" s="35"/>
      <c r="O4" s="35"/>
      <c r="P4" s="35"/>
      <c r="Q4" s="35"/>
    </row>
    <row r="5" spans="1:17" s="600" customFormat="1" x14ac:dyDescent="0.25">
      <c r="A5" s="159" t="s">
        <v>230</v>
      </c>
      <c r="B5" s="601">
        <v>142.79880455814674</v>
      </c>
      <c r="C5" s="287">
        <v>237.45768418753642</v>
      </c>
      <c r="D5" s="213">
        <f t="shared" si="1"/>
        <v>2.0000000000000018E-2</v>
      </c>
      <c r="E5" s="213">
        <f t="shared" si="2"/>
        <v>4.5756615559468639E-2</v>
      </c>
      <c r="F5" s="599"/>
      <c r="G5" s="229">
        <v>17962.734268504693</v>
      </c>
      <c r="H5" s="229">
        <f t="shared" si="0"/>
        <v>13219.462061735636</v>
      </c>
      <c r="I5" s="213">
        <f t="shared" si="3"/>
        <v>-1.1654313148015127E-3</v>
      </c>
      <c r="L5" s="35"/>
      <c r="M5" s="35"/>
      <c r="N5" s="35"/>
      <c r="O5" s="35"/>
      <c r="P5" s="35"/>
      <c r="Q5" s="35"/>
    </row>
    <row r="6" spans="1:17" s="600" customFormat="1" x14ac:dyDescent="0.25">
      <c r="A6" s="159" t="s">
        <v>231</v>
      </c>
      <c r="B6" s="601">
        <v>148.32530706038369</v>
      </c>
      <c r="C6" s="287">
        <v>242.20683787128715</v>
      </c>
      <c r="D6" s="213">
        <f t="shared" si="1"/>
        <v>2.0000000000000018E-2</v>
      </c>
      <c r="E6" s="213">
        <f t="shared" si="2"/>
        <v>1.8334629314390893E-2</v>
      </c>
      <c r="F6" s="599"/>
      <c r="G6" s="229">
        <v>18343.366888065029</v>
      </c>
      <c r="H6" s="229">
        <f t="shared" si="0"/>
        <v>13204.055686684062</v>
      </c>
      <c r="I6" s="213">
        <f t="shared" si="3"/>
        <v>-1.1654313148012907E-3</v>
      </c>
      <c r="L6" s="35"/>
      <c r="M6" s="35"/>
      <c r="N6" s="35"/>
      <c r="O6" s="35"/>
      <c r="P6" s="35"/>
      <c r="Q6" s="35"/>
    </row>
    <row r="7" spans="1:17" s="600" customFormat="1" x14ac:dyDescent="0.25">
      <c r="A7" s="159" t="s">
        <v>232</v>
      </c>
      <c r="B7" s="601">
        <v>145.96700954673585</v>
      </c>
      <c r="C7" s="287">
        <v>230.09649597772278</v>
      </c>
      <c r="D7" s="213">
        <f t="shared" si="1"/>
        <v>-5.0000000000000044E-2</v>
      </c>
      <c r="E7" s="213">
        <f t="shared" si="2"/>
        <v>3.589526816792632E-2</v>
      </c>
      <c r="F7" s="599"/>
      <c r="G7" s="229">
        <v>18732.065161156042</v>
      </c>
      <c r="H7" s="229">
        <f t="shared" si="0"/>
        <v>12283.562650361957</v>
      </c>
      <c r="I7" s="213">
        <f t="shared" si="3"/>
        <v>-6.9712901714766073E-2</v>
      </c>
      <c r="L7" s="35"/>
      <c r="M7" s="35"/>
      <c r="N7" s="35"/>
      <c r="O7" s="35"/>
      <c r="P7" s="35"/>
      <c r="Q7" s="35"/>
    </row>
    <row r="8" spans="1:17" ht="18" customHeight="1" x14ac:dyDescent="0.25">
      <c r="A8" s="159" t="s">
        <v>233</v>
      </c>
      <c r="B8" s="226">
        <f t="array" ref="B8:B42">TRANSPOSE(NAgni!C6:Z6)</f>
        <v>149.55198669433594</v>
      </c>
      <c r="C8" s="162">
        <f t="array" ref="C8:C42">TRANSPOSE(NAgni!C20:Z20)</f>
        <v>240.41288757324219</v>
      </c>
      <c r="D8" s="3">
        <f t="shared" si="1"/>
        <v>4.4835066052106187E-2</v>
      </c>
      <c r="E8" s="3">
        <f t="shared" si="2"/>
        <v>-1.9404860196849616E-2</v>
      </c>
      <c r="F8" s="3"/>
      <c r="G8" s="2">
        <f t="array" ref="G8:G42">TRANSPOSE(NAgni!C39:Z39)</f>
        <v>19129</v>
      </c>
      <c r="H8" s="2">
        <f>C8/G8*1000000</f>
        <v>12567.979903457692</v>
      </c>
      <c r="I8" s="3">
        <f t="shared" si="3"/>
        <v>2.3154296615025993E-2</v>
      </c>
      <c r="L8" s="35"/>
      <c r="M8" s="35"/>
      <c r="N8" s="35"/>
      <c r="O8" s="35"/>
      <c r="P8" s="35"/>
      <c r="Q8" s="35"/>
    </row>
    <row r="9" spans="1:17" x14ac:dyDescent="0.25">
      <c r="A9" s="159" t="s">
        <v>234</v>
      </c>
      <c r="B9" s="226">
        <v>159.44635009765625</v>
      </c>
      <c r="C9" s="162">
        <v>258.07302856445313</v>
      </c>
      <c r="D9" s="3">
        <f>C9/C8-1</f>
        <v>7.3457547012036661E-2</v>
      </c>
      <c r="E9" s="3">
        <f>(B9/C9)/(B8/C8)-1</f>
        <v>-6.7981454218071224E-3</v>
      </c>
      <c r="F9" s="3">
        <f>CpiOld!B151</f>
        <v>-7.2623009219963119E-3</v>
      </c>
      <c r="G9" s="2">
        <v>19282.12890625</v>
      </c>
      <c r="H9" s="2">
        <f t="shared" ref="H9:H23" si="4">C9/G9*1000000</f>
        <v>13384.052654103085</v>
      </c>
      <c r="I9" s="3">
        <f>H9/H8-1</f>
        <v>6.4932690608526134E-2</v>
      </c>
      <c r="L9" s="35"/>
      <c r="M9" s="35"/>
      <c r="N9" s="35"/>
      <c r="O9" s="35"/>
      <c r="P9" s="35"/>
      <c r="Q9" s="35"/>
    </row>
    <row r="10" spans="1:17" x14ac:dyDescent="0.25">
      <c r="A10" s="159" t="s">
        <v>235</v>
      </c>
      <c r="B10" s="226">
        <v>162.65887451171875</v>
      </c>
      <c r="C10" s="162">
        <v>270.24118041992188</v>
      </c>
      <c r="D10" s="3">
        <f t="shared" ref="D10:D24" si="5">C10/C9-1</f>
        <v>4.7150033163693372E-2</v>
      </c>
      <c r="E10" s="3">
        <f t="shared" ref="E10:E23" si="6">(B10/C10)/(B9/C9)-1</f>
        <v>-2.578621627344746E-2</v>
      </c>
      <c r="F10" s="3">
        <f>CpiOld!B152</f>
        <v>-2.7320216799168184E-3</v>
      </c>
      <c r="G10" s="2">
        <v>19436.482421875</v>
      </c>
      <c r="H10" s="2">
        <f t="shared" si="4"/>
        <v>13903.811119432599</v>
      </c>
      <c r="I10" s="3">
        <f t="shared" ref="I10:I23" si="7">H10/H9-1</f>
        <v>3.8834161726805094E-2</v>
      </c>
      <c r="L10" s="35"/>
      <c r="M10" s="35"/>
      <c r="N10" s="35"/>
      <c r="O10" s="35"/>
      <c r="P10" s="35"/>
      <c r="Q10" s="35"/>
    </row>
    <row r="11" spans="1:17" x14ac:dyDescent="0.25">
      <c r="A11" s="159" t="s">
        <v>236</v>
      </c>
      <c r="B11" s="226">
        <v>154.56695556640625</v>
      </c>
      <c r="C11" s="162">
        <v>264.49111938476563</v>
      </c>
      <c r="D11" s="3">
        <f t="shared" si="5"/>
        <v>-2.1277515981174111E-2</v>
      </c>
      <c r="E11" s="3">
        <f t="shared" si="6"/>
        <v>-2.9089216692112618E-2</v>
      </c>
      <c r="F11" s="3">
        <f>CpiOld!B153</f>
        <v>6.4674343661137446E-3</v>
      </c>
      <c r="G11" s="2">
        <v>19592.07421875</v>
      </c>
      <c r="H11" s="2">
        <f t="shared" si="4"/>
        <v>13499.903911738065</v>
      </c>
      <c r="I11" s="3">
        <f t="shared" si="7"/>
        <v>-2.9050107501101929E-2</v>
      </c>
      <c r="L11" s="35"/>
      <c r="M11" s="35"/>
      <c r="N11" s="35"/>
      <c r="O11" s="35"/>
      <c r="P11" s="35"/>
      <c r="Q11" s="35"/>
    </row>
    <row r="12" spans="1:17" x14ac:dyDescent="0.25">
      <c r="A12" s="159" t="s">
        <v>237</v>
      </c>
      <c r="B12" s="226">
        <v>166.36372375488281</v>
      </c>
      <c r="C12" s="162">
        <v>273.67532348632813</v>
      </c>
      <c r="D12" s="3">
        <f t="shared" si="5"/>
        <v>3.4724054716566366E-2</v>
      </c>
      <c r="E12" s="3">
        <f t="shared" si="6"/>
        <v>4.0201400933242537E-2</v>
      </c>
      <c r="F12" s="3">
        <f>CpiOld!B154</f>
        <v>5.3738063411055137E-3</v>
      </c>
      <c r="G12" s="2">
        <v>19748.908203125</v>
      </c>
      <c r="H12" s="2">
        <f t="shared" si="4"/>
        <v>13857.744472325952</v>
      </c>
      <c r="I12" s="3">
        <f t="shared" si="7"/>
        <v>2.6506896858484064E-2</v>
      </c>
    </row>
    <row r="13" spans="1:17" x14ac:dyDescent="0.25">
      <c r="A13" s="159" t="s">
        <v>238</v>
      </c>
      <c r="B13" s="226">
        <v>190.96171569824219</v>
      </c>
      <c r="C13" s="162">
        <v>281.57037353515625</v>
      </c>
      <c r="D13" s="3">
        <f t="shared" si="5"/>
        <v>2.8848235011668999E-2</v>
      </c>
      <c r="E13" s="3">
        <f t="shared" si="6"/>
        <v>0.11567154944934321</v>
      </c>
      <c r="F13" s="3">
        <f>CpiOld!B155</f>
        <v>3.5575722773359519E-2</v>
      </c>
      <c r="G13" s="2">
        <v>19907</v>
      </c>
      <c r="H13" s="2">
        <f t="shared" si="4"/>
        <v>14144.28962350712</v>
      </c>
      <c r="I13" s="3">
        <f t="shared" si="7"/>
        <v>2.0677618334888681E-2</v>
      </c>
    </row>
    <row r="14" spans="1:17" x14ac:dyDescent="0.25">
      <c r="A14" s="159" t="s">
        <v>239</v>
      </c>
      <c r="B14" s="226">
        <v>193.61659240722656</v>
      </c>
      <c r="C14" s="162">
        <v>282.21664428710938</v>
      </c>
      <c r="D14" s="3">
        <f t="shared" si="5"/>
        <v>2.2952370444344616E-3</v>
      </c>
      <c r="E14" s="3">
        <f t="shared" si="6"/>
        <v>1.1580846893450403E-2</v>
      </c>
      <c r="F14" s="3">
        <f>CpiOld!B156</f>
        <v>4.2391289781804842E-2</v>
      </c>
      <c r="G14" s="2">
        <v>19535.076171875</v>
      </c>
      <c r="H14" s="2">
        <f t="shared" si="4"/>
        <v>14446.662086397275</v>
      </c>
      <c r="I14" s="3">
        <f t="shared" si="7"/>
        <v>2.1377705840216032E-2</v>
      </c>
    </row>
    <row r="15" spans="1:17" x14ac:dyDescent="0.25">
      <c r="A15" s="159" t="s">
        <v>240</v>
      </c>
      <c r="B15" s="226">
        <v>200.78993225097656</v>
      </c>
      <c r="C15" s="162">
        <v>285.93682861328125</v>
      </c>
      <c r="D15" s="3">
        <f t="shared" si="5"/>
        <v>1.3182016020242937E-2</v>
      </c>
      <c r="E15" s="3">
        <f t="shared" si="6"/>
        <v>2.3556659654565326E-2</v>
      </c>
      <c r="F15" s="3">
        <f>CpiOld!B157</f>
        <v>3.0201430491488601E-2</v>
      </c>
      <c r="G15" s="2">
        <v>19170.1015625</v>
      </c>
      <c r="H15" s="2">
        <f t="shared" si="4"/>
        <v>14915.770147646095</v>
      </c>
      <c r="I15" s="3">
        <f t="shared" si="7"/>
        <v>3.2471726579008431E-2</v>
      </c>
    </row>
    <row r="16" spans="1:17" x14ac:dyDescent="0.25">
      <c r="A16" s="159" t="s">
        <v>241</v>
      </c>
      <c r="B16" s="226">
        <v>201.068115234375</v>
      </c>
      <c r="C16" s="162">
        <v>271.07223510742188</v>
      </c>
      <c r="D16" s="3">
        <f t="shared" si="5"/>
        <v>-5.1985585690198621E-2</v>
      </c>
      <c r="E16" s="3">
        <f t="shared" si="6"/>
        <v>5.6297697346676001E-2</v>
      </c>
      <c r="F16" s="3">
        <f>CpiOld!B158</f>
        <v>9.9287423630824545E-2</v>
      </c>
      <c r="G16" s="2">
        <v>18811.947265625</v>
      </c>
      <c r="H16" s="2">
        <f t="shared" si="4"/>
        <v>14409.578725683074</v>
      </c>
      <c r="I16" s="3">
        <f t="shared" si="7"/>
        <v>-3.3936660122300566E-2</v>
      </c>
    </row>
    <row r="17" spans="1:9" x14ac:dyDescent="0.25">
      <c r="A17" s="159" t="s">
        <v>242</v>
      </c>
      <c r="B17" s="226">
        <v>189.85530090332031</v>
      </c>
      <c r="C17" s="162">
        <v>253.36029052734375</v>
      </c>
      <c r="D17" s="3">
        <f t="shared" si="5"/>
        <v>-6.5340312603609729E-2</v>
      </c>
      <c r="E17" s="3">
        <f t="shared" si="6"/>
        <v>1.0243369829070925E-2</v>
      </c>
      <c r="F17" s="3">
        <f>CpiOld!B159</f>
        <v>4.6810739312083349E-2</v>
      </c>
      <c r="G17" s="2">
        <v>18460.482421875</v>
      </c>
      <c r="H17" s="2">
        <f t="shared" si="4"/>
        <v>13724.467472590046</v>
      </c>
      <c r="I17" s="3">
        <f t="shared" si="7"/>
        <v>-4.7545543567620863E-2</v>
      </c>
    </row>
    <row r="18" spans="1:9" x14ac:dyDescent="0.25">
      <c r="A18" s="159" t="s">
        <v>243</v>
      </c>
      <c r="B18" s="226">
        <v>188.04246520996094</v>
      </c>
      <c r="C18" s="162">
        <v>246.66062927246094</v>
      </c>
      <c r="D18" s="3">
        <f t="shared" si="5"/>
        <v>-2.6443217447130962E-2</v>
      </c>
      <c r="E18" s="3">
        <f t="shared" si="6"/>
        <v>1.7353589803816627E-2</v>
      </c>
      <c r="F18" s="3">
        <f>CpiOld!B160</f>
        <v>1.0938513678742989E-2</v>
      </c>
      <c r="G18" s="2">
        <v>18115.583984375</v>
      </c>
      <c r="H18" s="2">
        <f t="shared" si="4"/>
        <v>13615.935842046822</v>
      </c>
      <c r="I18" s="3">
        <f t="shared" si="7"/>
        <v>-7.9078937496103174E-3</v>
      </c>
    </row>
    <row r="19" spans="1:9" x14ac:dyDescent="0.25">
      <c r="A19" s="159" t="s">
        <v>244</v>
      </c>
      <c r="B19" s="226">
        <v>198.74249267578125</v>
      </c>
      <c r="C19" s="162">
        <v>259.22146606445313</v>
      </c>
      <c r="D19" s="3">
        <f t="shared" si="5"/>
        <v>5.0923557719937174E-2</v>
      </c>
      <c r="E19" s="3">
        <f t="shared" si="6"/>
        <v>5.6889285159189562E-3</v>
      </c>
      <c r="F19" s="3">
        <f>CpiOld!B161</f>
        <v>2.6331303102251402E-2</v>
      </c>
      <c r="G19" s="2">
        <v>17777.130859375</v>
      </c>
      <c r="H19" s="2">
        <f t="shared" si="4"/>
        <v>14581.73808332796</v>
      </c>
      <c r="I19" s="3">
        <f t="shared" si="7"/>
        <v>7.0931756177837091E-2</v>
      </c>
    </row>
    <row r="20" spans="1:9" x14ac:dyDescent="0.25">
      <c r="A20" s="159" t="s">
        <v>245</v>
      </c>
      <c r="B20" s="226">
        <v>215.6170654296875</v>
      </c>
      <c r="C20" s="162">
        <v>263.4937744140625</v>
      </c>
      <c r="D20" s="3">
        <f t="shared" si="5"/>
        <v>1.6481306176036714E-2</v>
      </c>
      <c r="E20" s="3">
        <f t="shared" si="6"/>
        <v>6.7315956796959675E-2</v>
      </c>
      <c r="F20" s="3">
        <f>CpiOld!B162</f>
        <v>5.4389531309787964E-2</v>
      </c>
      <c r="G20" s="2">
        <v>17445</v>
      </c>
      <c r="H20" s="2">
        <f t="shared" si="4"/>
        <v>15104.257633365578</v>
      </c>
      <c r="I20" s="3">
        <f t="shared" si="7"/>
        <v>3.5833831814263695E-2</v>
      </c>
    </row>
    <row r="21" spans="1:9" x14ac:dyDescent="0.25">
      <c r="A21" s="159" t="s">
        <v>246</v>
      </c>
      <c r="B21" s="226">
        <v>224.11116027832031</v>
      </c>
      <c r="C21" s="162">
        <v>256.7691650390625</v>
      </c>
      <c r="D21" s="3">
        <f t="shared" si="5"/>
        <v>-2.5520942154909299E-2</v>
      </c>
      <c r="E21" s="3">
        <f t="shared" si="6"/>
        <v>6.6615382764602549E-2</v>
      </c>
      <c r="F21" s="3">
        <f>CpiOld!B163</f>
        <v>2.8454044756125452E-2</v>
      </c>
      <c r="G21" s="164">
        <v>17516.705078125</v>
      </c>
      <c r="H21" s="2">
        <f t="shared" si="4"/>
        <v>14658.531036166034</v>
      </c>
      <c r="I21" s="3">
        <f t="shared" si="7"/>
        <v>-2.9509996983560827E-2</v>
      </c>
    </row>
    <row r="22" spans="1:9" x14ac:dyDescent="0.25">
      <c r="A22" s="159" t="s">
        <v>247</v>
      </c>
      <c r="B22" s="226">
        <v>245.59764099121094</v>
      </c>
      <c r="C22" s="162">
        <v>270.03561401367188</v>
      </c>
      <c r="D22" s="3">
        <f t="shared" si="5"/>
        <v>5.1666830682691733E-2</v>
      </c>
      <c r="E22" s="3">
        <f t="shared" si="6"/>
        <v>4.2035537518105404E-2</v>
      </c>
      <c r="F22" s="3">
        <f>CpiOld!B164</f>
        <v>3.9618274746626936E-2</v>
      </c>
      <c r="G22" s="164">
        <v>17588.705078125</v>
      </c>
      <c r="H22" s="2">
        <f t="shared" si="4"/>
        <v>15352.785370738524</v>
      </c>
      <c r="I22" s="3">
        <f t="shared" si="7"/>
        <v>4.7361794497661647E-2</v>
      </c>
    </row>
    <row r="23" spans="1:9" x14ac:dyDescent="0.25">
      <c r="A23" s="159" t="s">
        <v>248</v>
      </c>
      <c r="B23" s="226">
        <v>287.05752563476563</v>
      </c>
      <c r="C23" s="162">
        <v>291.42453002929688</v>
      </c>
      <c r="D23" s="3">
        <f t="shared" si="5"/>
        <v>7.9207759664405186E-2</v>
      </c>
      <c r="E23" s="3">
        <f t="shared" si="6"/>
        <v>8.3028004770263175E-2</v>
      </c>
      <c r="F23" s="3">
        <f>CpiOld!B165</f>
        <v>2.1986623254533377E-2</v>
      </c>
      <c r="G23" s="164">
        <v>17661</v>
      </c>
      <c r="H23" s="2">
        <f t="shared" si="4"/>
        <v>16501.020895152986</v>
      </c>
      <c r="I23" s="3">
        <f t="shared" si="7"/>
        <v>7.4790046020113632E-2</v>
      </c>
    </row>
    <row r="24" spans="1:9" x14ac:dyDescent="0.25">
      <c r="A24" s="159" t="s">
        <v>249</v>
      </c>
      <c r="B24" s="226">
        <v>305.224853515625</v>
      </c>
      <c r="C24" s="162">
        <v>295.29058837890625</v>
      </c>
      <c r="D24" s="3">
        <f t="shared" si="5"/>
        <v>1.3266070461606994E-2</v>
      </c>
      <c r="E24" s="3">
        <f t="shared" ref="E24" si="8">(B24/C24)/(B23/C23)-1</f>
        <v>4.9367130391870129E-2</v>
      </c>
      <c r="F24" s="3">
        <f>CpiOld!B166</f>
        <v>-1.3207591351358405E-2</v>
      </c>
      <c r="G24" s="164">
        <v>17653.158203125</v>
      </c>
      <c r="H24" s="2">
        <f t="shared" ref="H24" si="9">C24/G24*1000000</f>
        <v>16727.351841589076</v>
      </c>
      <c r="I24" s="3">
        <f t="shared" ref="I24" si="10">H24/H23-1</f>
        <v>1.371617840339634E-2</v>
      </c>
    </row>
    <row r="25" spans="1:9" x14ac:dyDescent="0.25">
      <c r="A25" s="159" t="s">
        <v>250</v>
      </c>
      <c r="B25" s="226">
        <v>292.14730834960938</v>
      </c>
      <c r="C25" s="162">
        <v>286.45751953125</v>
      </c>
      <c r="D25" s="3">
        <f t="shared" ref="D25:D26" si="11">C25/C24-1</f>
        <v>-2.991314046325777E-2</v>
      </c>
      <c r="E25" s="3">
        <f t="shared" ref="E25" si="12">(B25/C25)/(B24/C24)-1</f>
        <v>-1.3331249501474129E-2</v>
      </c>
      <c r="F25" s="3">
        <f>CpiOld!B167</f>
        <v>8.864038215959269E-3</v>
      </c>
      <c r="G25" s="164">
        <v>17645.3203125</v>
      </c>
      <c r="H25" s="2">
        <f t="shared" ref="H25:H26" si="13">C25/G25*1000000</f>
        <v>16234.19209501811</v>
      </c>
      <c r="I25" s="3">
        <f t="shared" ref="I25:I26" si="14">H25/H24-1</f>
        <v>-2.9482236712736976E-2</v>
      </c>
    </row>
    <row r="26" spans="1:9" x14ac:dyDescent="0.25">
      <c r="A26" s="159" t="s">
        <v>251</v>
      </c>
      <c r="B26" s="226">
        <v>287.9970703125</v>
      </c>
      <c r="C26" s="162">
        <v>282.89828491210938</v>
      </c>
      <c r="D26" s="3">
        <f t="shared" si="11"/>
        <v>-1.2424999786931235E-2</v>
      </c>
      <c r="E26" s="3">
        <f t="shared" ref="E26" si="15">(B26/C26)/(B25/C25)-1</f>
        <v>-1.8033845882325927E-3</v>
      </c>
      <c r="F26" s="3">
        <f>Cpi!B133</f>
        <v>2.4528821552499247E-2</v>
      </c>
      <c r="G26" s="164">
        <v>17637.484375</v>
      </c>
      <c r="H26" s="2">
        <f t="shared" si="13"/>
        <v>16039.60513286688</v>
      </c>
      <c r="I26" s="3">
        <f t="shared" si="14"/>
        <v>-1.1986242432781347E-2</v>
      </c>
    </row>
    <row r="27" spans="1:9" x14ac:dyDescent="0.25">
      <c r="A27" s="159" t="s">
        <v>252</v>
      </c>
      <c r="B27" s="226">
        <v>282.09201049804688</v>
      </c>
      <c r="C27" s="162">
        <v>282.09201049804688</v>
      </c>
      <c r="D27" s="3">
        <f t="shared" ref="D27" si="16">C27/C26-1</f>
        <v>-2.8500505554955868E-3</v>
      </c>
      <c r="E27" s="3">
        <f t="shared" ref="E27" si="17">(B27/C27)/(B26/C26)-1</f>
        <v>-1.7704296070991443E-2</v>
      </c>
      <c r="F27" s="3">
        <f>Cpi!B134</f>
        <v>4.3399691664860462E-3</v>
      </c>
      <c r="G27" s="164">
        <v>17629.65234375</v>
      </c>
      <c r="H27" s="2">
        <f t="shared" ref="H27:H29" si="18">C27/G27*1000000</f>
        <v>16000.996786420075</v>
      </c>
      <c r="I27" s="3">
        <f t="shared" ref="I27:I29" si="19">H27/H26-1</f>
        <v>-2.4070633988172441E-3</v>
      </c>
    </row>
    <row r="28" spans="1:9" x14ac:dyDescent="0.25">
      <c r="A28" s="159" t="s">
        <v>253</v>
      </c>
      <c r="B28" s="226">
        <v>261.70391845703125</v>
      </c>
      <c r="C28" s="162">
        <v>262.62081909179688</v>
      </c>
      <c r="D28" s="3">
        <f t="shared" ref="D28:D30" si="20">C28/C27-1</f>
        <v>-6.9024256914872129E-2</v>
      </c>
      <c r="E28" s="3">
        <f t="shared" ref="E28" si="21">(B28/C28)/(B27/C27)-1</f>
        <v>-3.4913478601448222E-3</v>
      </c>
      <c r="F28" s="3">
        <f>Cpi!B135</f>
        <v>7.0110904930329454E-3</v>
      </c>
      <c r="G28" s="164">
        <v>17621.82421875</v>
      </c>
      <c r="H28" s="2">
        <f t="shared" si="18"/>
        <v>14903.157348054958</v>
      </c>
      <c r="I28" s="3">
        <f t="shared" si="19"/>
        <v>-6.86106905100341E-2</v>
      </c>
    </row>
    <row r="29" spans="1:9" x14ac:dyDescent="0.25">
      <c r="A29" s="159" t="s">
        <v>254</v>
      </c>
      <c r="B29" s="226">
        <v>231.40812683105469</v>
      </c>
      <c r="C29" s="162">
        <v>227.82469177246094</v>
      </c>
      <c r="D29" s="3">
        <f t="shared" si="20"/>
        <v>-0.13249569260985838</v>
      </c>
      <c r="E29" s="3">
        <f t="shared" ref="E29" si="22">(B29/C29)/(B28/C28)-1</f>
        <v>1.9287601915388031E-2</v>
      </c>
      <c r="F29" s="3">
        <f>Cpi!B136</f>
        <v>-4.7863914011612163E-3</v>
      </c>
      <c r="G29" s="164">
        <v>17614</v>
      </c>
      <c r="H29" s="2">
        <f t="shared" si="18"/>
        <v>12934.296115161857</v>
      </c>
      <c r="I29" s="3">
        <f t="shared" si="19"/>
        <v>-0.13211034325891091</v>
      </c>
    </row>
    <row r="30" spans="1:9" s="4" customFormat="1" ht="20.25" customHeight="1" x14ac:dyDescent="0.25">
      <c r="A30" s="159" t="s">
        <v>255</v>
      </c>
      <c r="B30" s="226">
        <v>243.95602416992188</v>
      </c>
      <c r="C30" s="162">
        <v>230.40248107910156</v>
      </c>
      <c r="D30" s="3">
        <f t="shared" si="20"/>
        <v>1.1314793346522745E-2</v>
      </c>
      <c r="E30" s="3">
        <f t="shared" ref="E30:E42" si="23">(B30/C30)/(B29/C29)-1</f>
        <v>4.2429228394518681E-2</v>
      </c>
      <c r="F30" s="3">
        <f>Cpi!B137</f>
        <v>0.1317558419410525</v>
      </c>
      <c r="G30" s="164">
        <v>17606.1796875</v>
      </c>
      <c r="H30" s="2">
        <f t="shared" ref="H30" si="24">C30/G30*1000000</f>
        <v>13086.455163392558</v>
      </c>
      <c r="I30" s="3">
        <f t="shared" ref="I30" si="25">H30/H29-1</f>
        <v>1.1763999128822977E-2</v>
      </c>
    </row>
    <row r="31" spans="1:9" x14ac:dyDescent="0.25">
      <c r="A31" s="483" t="s">
        <v>256</v>
      </c>
      <c r="B31" s="802">
        <v>272.9249267578125</v>
      </c>
      <c r="C31" s="803">
        <v>233.75082397460938</v>
      </c>
      <c r="D31" s="777">
        <f>C31/C30-1</f>
        <v>1.4532581766592445E-2</v>
      </c>
      <c r="E31" s="606">
        <f t="shared" si="23"/>
        <v>0.10272102861675836</v>
      </c>
      <c r="F31" s="606">
        <f>Cpi!B138</f>
        <v>0.12416893347881963</v>
      </c>
      <c r="G31" s="795">
        <v>17598.357421875</v>
      </c>
      <c r="H31" s="796">
        <f t="shared" ref="H31" si="26">C31/G31*1000000</f>
        <v>13282.536453320006</v>
      </c>
      <c r="I31" s="777">
        <f t="shared" ref="I31" si="27">H31/H30-1</f>
        <v>1.4983529724379219E-2</v>
      </c>
    </row>
    <row r="32" spans="1:9" hidden="1" outlineLevel="1" x14ac:dyDescent="0.25">
      <c r="A32" s="159" t="s">
        <v>257</v>
      </c>
      <c r="B32" s="226" t="e">
        <v>#N/A</v>
      </c>
      <c r="C32" s="226" t="e">
        <v>#N/A</v>
      </c>
      <c r="D32" s="3"/>
      <c r="E32" s="3" t="e">
        <f t="shared" si="23"/>
        <v>#N/A</v>
      </c>
      <c r="F32" s="3">
        <f>Cpi!B139</f>
        <v>3.6526217617201207E-2</v>
      </c>
      <c r="G32" s="226" t="e">
        <v>#N/A</v>
      </c>
      <c r="H32" s="164"/>
      <c r="I32" s="184"/>
    </row>
    <row r="33" spans="1:9" hidden="1" outlineLevel="1" x14ac:dyDescent="0.25">
      <c r="A33" s="159" t="s">
        <v>258</v>
      </c>
      <c r="B33" s="226" t="e">
        <v>#N/A</v>
      </c>
      <c r="C33" s="226" t="e">
        <v>#N/A</v>
      </c>
      <c r="D33" s="3"/>
      <c r="E33" s="3" t="e">
        <f t="shared" si="23"/>
        <v>#N/A</v>
      </c>
      <c r="F33" s="3">
        <f>Cpi!B140</f>
        <v>0</v>
      </c>
      <c r="G33" s="226" t="e">
        <v>#N/A</v>
      </c>
      <c r="H33" s="164"/>
      <c r="I33" s="184"/>
    </row>
    <row r="34" spans="1:9" hidden="1" outlineLevel="1" x14ac:dyDescent="0.25">
      <c r="A34" s="159" t="s">
        <v>259</v>
      </c>
      <c r="B34" s="226" t="e">
        <v>#N/A</v>
      </c>
      <c r="C34" s="226" t="e">
        <v>#N/A</v>
      </c>
      <c r="D34" s="3"/>
      <c r="E34" s="3" t="e">
        <f t="shared" si="23"/>
        <v>#N/A</v>
      </c>
      <c r="F34" s="3">
        <f>Cpi!B141</f>
        <v>0</v>
      </c>
      <c r="G34" s="226" t="e">
        <v>#N/A</v>
      </c>
      <c r="H34" s="164"/>
      <c r="I34" s="184"/>
    </row>
    <row r="35" spans="1:9" hidden="1" outlineLevel="1" x14ac:dyDescent="0.25">
      <c r="A35" s="159" t="s">
        <v>260</v>
      </c>
      <c r="B35" s="226" t="e">
        <v>#N/A</v>
      </c>
      <c r="C35" s="226" t="e">
        <v>#N/A</v>
      </c>
      <c r="D35" s="3"/>
      <c r="E35" s="3" t="e">
        <f t="shared" si="23"/>
        <v>#N/A</v>
      </c>
      <c r="F35" s="3">
        <f>Cpi!B142</f>
        <v>0</v>
      </c>
      <c r="G35" s="226" t="e">
        <v>#N/A</v>
      </c>
      <c r="H35" s="164"/>
      <c r="I35" s="184"/>
    </row>
    <row r="36" spans="1:9" hidden="1" outlineLevel="1" x14ac:dyDescent="0.25">
      <c r="A36" s="159" t="s">
        <v>261</v>
      </c>
      <c r="B36" s="226" t="e">
        <v>#N/A</v>
      </c>
      <c r="C36" s="226" t="e">
        <v>#N/A</v>
      </c>
      <c r="D36" s="3"/>
      <c r="E36" s="3" t="e">
        <f t="shared" si="23"/>
        <v>#N/A</v>
      </c>
      <c r="F36" s="3">
        <f>Cpi!B143</f>
        <v>0</v>
      </c>
      <c r="G36" s="226" t="e">
        <v>#N/A</v>
      </c>
      <c r="H36" s="164"/>
      <c r="I36" s="184"/>
    </row>
    <row r="37" spans="1:9" hidden="1" outlineLevel="1" x14ac:dyDescent="0.25">
      <c r="A37" s="159" t="s">
        <v>262</v>
      </c>
      <c r="B37" s="226" t="e">
        <v>#N/A</v>
      </c>
      <c r="C37" s="226" t="e">
        <v>#N/A</v>
      </c>
      <c r="D37" s="3"/>
      <c r="E37" s="3" t="e">
        <f t="shared" si="23"/>
        <v>#N/A</v>
      </c>
      <c r="F37" s="3">
        <f>Cpi!B144</f>
        <v>0</v>
      </c>
      <c r="G37" s="226" t="e">
        <v>#N/A</v>
      </c>
      <c r="H37" s="164"/>
      <c r="I37" s="184"/>
    </row>
    <row r="38" spans="1:9" hidden="1" outlineLevel="1" x14ac:dyDescent="0.25">
      <c r="A38" s="159" t="s">
        <v>263</v>
      </c>
      <c r="B38" s="226" t="e">
        <v>#N/A</v>
      </c>
      <c r="C38" s="226" t="e">
        <v>#N/A</v>
      </c>
      <c r="D38" s="3"/>
      <c r="E38" s="3" t="e">
        <f t="shared" si="23"/>
        <v>#N/A</v>
      </c>
      <c r="F38" s="3">
        <f>Cpi!B145</f>
        <v>0</v>
      </c>
      <c r="G38" s="226" t="e">
        <v>#N/A</v>
      </c>
      <c r="H38" s="164"/>
      <c r="I38" s="184"/>
    </row>
    <row r="39" spans="1:9" hidden="1" outlineLevel="1" x14ac:dyDescent="0.25">
      <c r="A39" s="159" t="s">
        <v>264</v>
      </c>
      <c r="B39" s="226" t="e">
        <v>#N/A</v>
      </c>
      <c r="C39" s="226" t="e">
        <v>#N/A</v>
      </c>
      <c r="D39" s="3"/>
      <c r="E39" s="3" t="e">
        <f t="shared" si="23"/>
        <v>#N/A</v>
      </c>
      <c r="F39" s="3">
        <f>Cpi!B146</f>
        <v>0</v>
      </c>
      <c r="G39" s="226" t="e">
        <v>#N/A</v>
      </c>
      <c r="H39" s="164"/>
      <c r="I39" s="184"/>
    </row>
    <row r="40" spans="1:9" hidden="1" outlineLevel="1" x14ac:dyDescent="0.25">
      <c r="A40" s="159" t="s">
        <v>265</v>
      </c>
      <c r="B40" s="226" t="e">
        <v>#N/A</v>
      </c>
      <c r="C40" s="226" t="e">
        <v>#N/A</v>
      </c>
      <c r="D40" s="3"/>
      <c r="E40" s="3" t="e">
        <f t="shared" si="23"/>
        <v>#N/A</v>
      </c>
      <c r="F40" s="3">
        <f>Cpi!B147</f>
        <v>0</v>
      </c>
      <c r="G40" s="226" t="e">
        <v>#N/A</v>
      </c>
      <c r="H40" s="164"/>
      <c r="I40" s="184"/>
    </row>
    <row r="41" spans="1:9" hidden="1" outlineLevel="1" x14ac:dyDescent="0.25">
      <c r="A41" s="159" t="s">
        <v>266</v>
      </c>
      <c r="B41" s="226" t="e">
        <v>#N/A</v>
      </c>
      <c r="C41" s="226" t="e">
        <v>#N/A</v>
      </c>
      <c r="D41" s="3"/>
      <c r="E41" s="3" t="e">
        <f t="shared" si="23"/>
        <v>#N/A</v>
      </c>
      <c r="F41" s="3">
        <f>Cpi!B148</f>
        <v>0</v>
      </c>
      <c r="G41" s="226" t="e">
        <v>#N/A</v>
      </c>
      <c r="H41" s="164"/>
      <c r="I41" s="184"/>
    </row>
    <row r="42" spans="1:9" hidden="1" outlineLevel="1" x14ac:dyDescent="0.25">
      <c r="A42" s="159" t="s">
        <v>267</v>
      </c>
      <c r="B42" s="226" t="e">
        <v>#N/A</v>
      </c>
      <c r="C42" s="226" t="e">
        <v>#N/A</v>
      </c>
      <c r="D42" s="3"/>
      <c r="E42" s="3" t="e">
        <f t="shared" si="23"/>
        <v>#N/A</v>
      </c>
      <c r="F42" s="3">
        <f>Cpi!B149</f>
        <v>0</v>
      </c>
      <c r="G42" s="226" t="e">
        <v>#N/A</v>
      </c>
      <c r="H42" s="164"/>
      <c r="I42" s="184"/>
    </row>
    <row r="43" spans="1:9" ht="20.25" customHeight="1" collapsed="1" x14ac:dyDescent="0.25">
      <c r="A43" s="37" t="s">
        <v>268</v>
      </c>
      <c r="B43" s="153" t="s">
        <v>269</v>
      </c>
    </row>
    <row r="44" spans="1:9" x14ac:dyDescent="0.25">
      <c r="A44" s="37"/>
      <c r="B44" s="153" t="s">
        <v>5364</v>
      </c>
    </row>
    <row r="45" spans="1:9" x14ac:dyDescent="0.25">
      <c r="B45" s="293" t="s">
        <v>270</v>
      </c>
    </row>
  </sheetData>
  <phoneticPr fontId="16" type="noConversion"/>
  <pageMargins left="0.74803149606299202" right="0.74803149606299202" top="0.98425196850393704" bottom="0.98425196850393704" header="0.511811023622047" footer="0.511811023622047"/>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tabColor theme="6" tint="0.79998168889431442"/>
    <pageSetUpPr fitToPage="1"/>
  </sheetPr>
  <dimension ref="A1:AB77"/>
  <sheetViews>
    <sheetView view="pageBreakPreview" zoomScale="90" zoomScaleNormal="80" zoomScaleSheetLayoutView="90" workbookViewId="0">
      <pane xSplit="2" ySplit="2" topLeftCell="E50" activePane="bottomRight" state="frozen"/>
      <selection pane="topRight" activeCell="D107" sqref="D107"/>
      <selection pane="bottomLeft" activeCell="D107" sqref="D107"/>
      <selection pane="bottomRight" activeCell="A60" sqref="A60"/>
    </sheetView>
  </sheetViews>
  <sheetFormatPr defaultColWidth="9.21875" defaultRowHeight="13.2" x14ac:dyDescent="0.25"/>
  <cols>
    <col min="1" max="1" width="2.44140625" style="56" customWidth="1"/>
    <col min="2" max="2" width="43" style="56" customWidth="1"/>
    <col min="3" max="26" width="8.44140625" style="122" customWidth="1"/>
    <col min="27" max="16384" width="9.21875" style="122"/>
  </cols>
  <sheetData>
    <row r="1" spans="1:28" s="123" customFormat="1" ht="25.35" customHeight="1" x14ac:dyDescent="0.25">
      <c r="A1" s="126" t="str">
        <f>Index!A9&amp;"*"</f>
        <v>Table 2b    Palau income measures in current prices and real terms, FY2000-FY2023*</v>
      </c>
    </row>
    <row r="2" spans="1:28" s="123" customFormat="1" ht="20.25" customHeight="1" x14ac:dyDescent="0.25">
      <c r="A2" s="132"/>
      <c r="B2" s="133" t="s">
        <v>271</v>
      </c>
      <c r="C2" s="134" t="str">
        <f>"FY" &amp; Sys!B3</f>
        <v>FY00</v>
      </c>
      <c r="D2" s="134" t="str">
        <f>"FY" &amp; Sys!C3</f>
        <v>FY01</v>
      </c>
      <c r="E2" s="134" t="str">
        <f>"FY" &amp; Sys!D3</f>
        <v>FY02</v>
      </c>
      <c r="F2" s="134" t="str">
        <f>"FY" &amp; Sys!E3</f>
        <v>FY03</v>
      </c>
      <c r="G2" s="134" t="str">
        <f>"FY" &amp; Sys!F3</f>
        <v>FY04</v>
      </c>
      <c r="H2" s="134" t="str">
        <f>"FY" &amp; Sys!G3</f>
        <v>FY05</v>
      </c>
      <c r="I2" s="134" t="str">
        <f>"FY" &amp; Sys!H3</f>
        <v>FY06</v>
      </c>
      <c r="J2" s="134" t="str">
        <f>"FY" &amp; Sys!I3</f>
        <v>FY07</v>
      </c>
      <c r="K2" s="134" t="str">
        <f>"FY" &amp; Sys!J3</f>
        <v>FY08</v>
      </c>
      <c r="L2" s="134" t="str">
        <f>"FY" &amp; Sys!K3</f>
        <v>FY09</v>
      </c>
      <c r="M2" s="134" t="str">
        <f>"FY" &amp; Sys!L3</f>
        <v>FY10</v>
      </c>
      <c r="N2" s="134" t="str">
        <f>"FY" &amp; Sys!M3</f>
        <v>FY11</v>
      </c>
      <c r="O2" s="134" t="str">
        <f>"FY" &amp; Sys!N3</f>
        <v>FY12</v>
      </c>
      <c r="P2" s="134" t="str">
        <f>"FY" &amp; Sys!O3</f>
        <v>FY13</v>
      </c>
      <c r="Q2" s="134" t="str">
        <f>"FY" &amp; Sys!P3</f>
        <v>FY14</v>
      </c>
      <c r="R2" s="134" t="str">
        <f>"FY" &amp; Sys!Q3</f>
        <v>FY15</v>
      </c>
      <c r="S2" s="134" t="str">
        <f>"FY" &amp; Sys!R3</f>
        <v>FY16</v>
      </c>
      <c r="T2" s="134" t="str">
        <f>"FY" &amp; Sys!S3</f>
        <v>FY17</v>
      </c>
      <c r="U2" s="134" t="str">
        <f>"FY" &amp; Sys!T3</f>
        <v>FY18</v>
      </c>
      <c r="V2" s="134" t="str">
        <f>"FY" &amp; Sys!U3</f>
        <v>FY19</v>
      </c>
      <c r="W2" s="134" t="str">
        <f>"FY" &amp; Sys!V3</f>
        <v>FY20</v>
      </c>
      <c r="X2" s="134" t="str">
        <f>"FY" &amp; Sys!W3</f>
        <v>FY21</v>
      </c>
      <c r="Y2" s="134" t="str">
        <f>"FY" &amp; Sys!X3</f>
        <v>FY22</v>
      </c>
      <c r="Z2" s="134" t="str">
        <f>"FY" &amp; Sys!Y3</f>
        <v>FY23</v>
      </c>
      <c r="AA2" s="804"/>
      <c r="AB2" s="804"/>
    </row>
    <row r="3" spans="1:28" s="124" customFormat="1" ht="20.25" customHeight="1" x14ac:dyDescent="0.25">
      <c r="A3" s="54" t="s">
        <v>272</v>
      </c>
      <c r="B3" s="55"/>
      <c r="C3" s="135"/>
      <c r="D3" s="135"/>
      <c r="E3" s="135"/>
      <c r="F3" s="135"/>
      <c r="G3" s="135"/>
      <c r="H3" s="135"/>
      <c r="I3" s="135"/>
      <c r="J3" s="135"/>
      <c r="K3" s="135"/>
      <c r="L3" s="135"/>
      <c r="M3" s="135"/>
      <c r="N3" s="135"/>
      <c r="O3" s="135"/>
      <c r="P3" s="135"/>
      <c r="Q3" s="135"/>
      <c r="R3" s="135"/>
      <c r="S3" s="135"/>
      <c r="T3" s="135"/>
      <c r="U3" s="135"/>
      <c r="V3" s="135"/>
      <c r="W3" s="135"/>
      <c r="X3" s="135"/>
      <c r="Y3" s="135"/>
      <c r="Z3" s="135"/>
    </row>
    <row r="4" spans="1:28" s="124" customFormat="1" x14ac:dyDescent="0.25">
      <c r="A4" s="54"/>
      <c r="B4" s="56" t="s">
        <v>273</v>
      </c>
      <c r="C4" s="125">
        <v>149.55198669433594</v>
      </c>
      <c r="D4" s="125">
        <v>159.44635009765625</v>
      </c>
      <c r="E4" s="125">
        <v>162.65887451171875</v>
      </c>
      <c r="F4" s="125">
        <v>154.56695556640625</v>
      </c>
      <c r="G4" s="125">
        <v>166.36372375488281</v>
      </c>
      <c r="H4" s="125">
        <v>185.65817260742188</v>
      </c>
      <c r="I4" s="125">
        <v>190.78033447265625</v>
      </c>
      <c r="J4" s="125">
        <v>196.01313781738281</v>
      </c>
      <c r="K4" s="125">
        <v>199.04698181152344</v>
      </c>
      <c r="L4" s="125">
        <v>184.050537109375</v>
      </c>
      <c r="M4" s="125">
        <v>184.29275512695313</v>
      </c>
      <c r="N4" s="125">
        <v>195.1639404296875</v>
      </c>
      <c r="O4" s="125">
        <v>214.92861938476563</v>
      </c>
      <c r="P4" s="125">
        <v>226.25894165039063</v>
      </c>
      <c r="Q4" s="125">
        <v>245.44319152832031</v>
      </c>
      <c r="R4" s="125">
        <v>283.22430419921875</v>
      </c>
      <c r="S4" s="125">
        <v>303.32489013671875</v>
      </c>
      <c r="T4" s="125">
        <v>289.98336791992188</v>
      </c>
      <c r="U4" s="125">
        <v>288.22897338867188</v>
      </c>
      <c r="V4" s="125">
        <v>281.95428466796875</v>
      </c>
      <c r="W4" s="125">
        <v>259.00161743164063</v>
      </c>
      <c r="X4" s="125">
        <v>235.93721008300781</v>
      </c>
      <c r="Y4" s="125">
        <v>247.78005981445313</v>
      </c>
      <c r="Z4" s="125">
        <v>274.94012451171875</v>
      </c>
    </row>
    <row r="5" spans="1:28" s="124" customFormat="1" x14ac:dyDescent="0.25">
      <c r="A5" s="54"/>
      <c r="B5" s="56" t="s">
        <v>274</v>
      </c>
      <c r="C5" s="125"/>
      <c r="D5" s="125"/>
      <c r="E5" s="125"/>
      <c r="F5" s="125"/>
      <c r="G5" s="125"/>
      <c r="H5" s="125"/>
      <c r="I5" s="125"/>
      <c r="J5" s="125">
        <v>205.56672668457031</v>
      </c>
      <c r="K5" s="125">
        <v>203.0892333984375</v>
      </c>
      <c r="L5" s="125">
        <v>195.66006469726563</v>
      </c>
      <c r="M5" s="125">
        <v>191.79219055175781</v>
      </c>
      <c r="N5" s="125">
        <v>202.321044921875</v>
      </c>
      <c r="O5" s="125">
        <v>216.30551147460938</v>
      </c>
      <c r="P5" s="125">
        <v>221.96337890625</v>
      </c>
      <c r="Q5" s="125">
        <v>245.75209045410156</v>
      </c>
      <c r="R5" s="125">
        <v>290.89071655273438</v>
      </c>
      <c r="S5" s="125">
        <v>307.12481689453125</v>
      </c>
      <c r="T5" s="125">
        <v>294.31124877929688</v>
      </c>
      <c r="U5" s="125">
        <v>287.76519775390625</v>
      </c>
      <c r="V5" s="125">
        <v>282.229736328125</v>
      </c>
      <c r="W5" s="125">
        <v>264.40621948242188</v>
      </c>
      <c r="X5" s="125">
        <v>226.87904357910156</v>
      </c>
      <c r="Y5" s="125">
        <v>240.13198852539063</v>
      </c>
      <c r="Z5" s="125">
        <v>270.90972900390625</v>
      </c>
    </row>
    <row r="6" spans="1:28" s="124" customFormat="1" ht="16.5" customHeight="1" x14ac:dyDescent="0.25">
      <c r="A6" s="54"/>
      <c r="B6" s="136" t="s">
        <v>275</v>
      </c>
      <c r="C6" s="137">
        <v>149.55198669433594</v>
      </c>
      <c r="D6" s="137">
        <v>159.44635009765625</v>
      </c>
      <c r="E6" s="137">
        <v>162.65887451171875</v>
      </c>
      <c r="F6" s="137">
        <v>154.56695556640625</v>
      </c>
      <c r="G6" s="137">
        <v>166.36372375488281</v>
      </c>
      <c r="H6" s="137">
        <v>190.96171569824219</v>
      </c>
      <c r="I6" s="137">
        <v>193.61659240722656</v>
      </c>
      <c r="J6" s="137">
        <v>200.78993225097656</v>
      </c>
      <c r="K6" s="137">
        <v>201.068115234375</v>
      </c>
      <c r="L6" s="137">
        <v>189.85530090332031</v>
      </c>
      <c r="M6" s="137">
        <v>188.04246520996094</v>
      </c>
      <c r="N6" s="137">
        <v>198.74249267578125</v>
      </c>
      <c r="O6" s="137">
        <v>215.6170654296875</v>
      </c>
      <c r="P6" s="137">
        <v>224.11116027832031</v>
      </c>
      <c r="Q6" s="137">
        <v>245.59764099121094</v>
      </c>
      <c r="R6" s="137">
        <v>287.05752563476563</v>
      </c>
      <c r="S6" s="137">
        <v>305.224853515625</v>
      </c>
      <c r="T6" s="137">
        <v>292.14730834960938</v>
      </c>
      <c r="U6" s="137">
        <v>287.9970703125</v>
      </c>
      <c r="V6" s="137">
        <v>282.09201049804688</v>
      </c>
      <c r="W6" s="137">
        <v>261.70391845703125</v>
      </c>
      <c r="X6" s="137">
        <v>231.40812683105469</v>
      </c>
      <c r="Y6" s="137">
        <v>243.95602416992188</v>
      </c>
      <c r="Z6" s="137">
        <v>272.9249267578125</v>
      </c>
    </row>
    <row r="7" spans="1:28" ht="15.6" x14ac:dyDescent="0.25">
      <c r="B7" s="56" t="s">
        <v>276</v>
      </c>
      <c r="C7" s="125"/>
      <c r="D7" s="125"/>
      <c r="E7" s="125"/>
      <c r="F7" s="125"/>
      <c r="G7" s="125"/>
      <c r="H7" s="125"/>
      <c r="I7" s="125"/>
      <c r="J7" s="125"/>
      <c r="K7" s="125"/>
      <c r="L7" s="125"/>
      <c r="M7" s="125"/>
      <c r="N7" s="125"/>
      <c r="O7" s="125"/>
      <c r="P7" s="125"/>
      <c r="Q7" s="125"/>
      <c r="R7" s="125"/>
      <c r="S7" s="125"/>
      <c r="T7" s="125"/>
      <c r="U7" s="125"/>
      <c r="V7" s="125"/>
      <c r="W7" s="125"/>
      <c r="X7" s="125"/>
      <c r="Y7" s="125"/>
      <c r="Z7" s="125"/>
    </row>
    <row r="8" spans="1:28" x14ac:dyDescent="0.25">
      <c r="B8" s="57" t="s">
        <v>277</v>
      </c>
      <c r="C8" s="125">
        <v>6.9056625366210938</v>
      </c>
      <c r="D8" s="125">
        <v>9.2293853759765625</v>
      </c>
      <c r="E8" s="125">
        <v>8.176753044128418</v>
      </c>
      <c r="F8" s="125">
        <v>6.8369884490966797</v>
      </c>
      <c r="G8" s="125">
        <v>6.9268927574157715</v>
      </c>
      <c r="H8" s="125">
        <v>9.081730842590332</v>
      </c>
      <c r="I8" s="125">
        <v>10.683219909667969</v>
      </c>
      <c r="J8" s="125">
        <v>11.430191993713379</v>
      </c>
      <c r="K8" s="125">
        <v>14.761930465698242</v>
      </c>
      <c r="L8" s="125">
        <v>14.29464054107666</v>
      </c>
      <c r="M8" s="125">
        <v>14.09642505645752</v>
      </c>
      <c r="N8" s="125">
        <v>14.967103004455566</v>
      </c>
      <c r="O8" s="125">
        <v>14.797530174255371</v>
      </c>
      <c r="P8" s="125">
        <v>17.770757675170898</v>
      </c>
      <c r="Q8" s="125">
        <v>15.41063117980957</v>
      </c>
      <c r="R8" s="125">
        <v>18.807855606079102</v>
      </c>
      <c r="S8" s="125">
        <v>17.985361099243164</v>
      </c>
      <c r="T8" s="125">
        <v>22.904340744018555</v>
      </c>
      <c r="U8" s="125">
        <v>22.540716171264648</v>
      </c>
      <c r="V8" s="125">
        <v>23.916763305664063</v>
      </c>
      <c r="W8" s="125">
        <v>20.556661605834961</v>
      </c>
      <c r="X8" s="125">
        <v>20.704000473022461</v>
      </c>
      <c r="Y8" s="125">
        <v>23.964635848999023</v>
      </c>
      <c r="Z8" s="125">
        <v>24.423912048339844</v>
      </c>
    </row>
    <row r="9" spans="1:28" x14ac:dyDescent="0.25">
      <c r="B9" s="57" t="s">
        <v>278</v>
      </c>
      <c r="C9" s="125">
        <v>-17.646978378295898</v>
      </c>
      <c r="D9" s="125">
        <v>-20.089544296264648</v>
      </c>
      <c r="E9" s="125">
        <v>-21.138439178466797</v>
      </c>
      <c r="F9" s="125">
        <v>-15.195631980895996</v>
      </c>
      <c r="G9" s="125">
        <v>-13.996326446533203</v>
      </c>
      <c r="H9" s="125">
        <v>-17.808732986450195</v>
      </c>
      <c r="I9" s="125">
        <v>-19.448051452636719</v>
      </c>
      <c r="J9" s="125">
        <v>-22.15516471862793</v>
      </c>
      <c r="K9" s="125">
        <v>-24.19767951965332</v>
      </c>
      <c r="L9" s="125">
        <v>-16.047161102294922</v>
      </c>
      <c r="M9" s="125">
        <v>-16.211992263793945</v>
      </c>
      <c r="N9" s="125">
        <v>-18.036891937255859</v>
      </c>
      <c r="O9" s="125">
        <v>-22.688701629638672</v>
      </c>
      <c r="P9" s="125">
        <v>-23.042047500610352</v>
      </c>
      <c r="Q9" s="125">
        <v>-24.485206604003906</v>
      </c>
      <c r="R9" s="125">
        <v>-31.95182991027832</v>
      </c>
      <c r="S9" s="125">
        <v>-33.727821350097656</v>
      </c>
      <c r="T9" s="125">
        <v>-28.775836944580078</v>
      </c>
      <c r="U9" s="125">
        <v>-29.999860763549805</v>
      </c>
      <c r="V9" s="125">
        <v>-25.894254684448242</v>
      </c>
      <c r="W9" s="125">
        <v>-14.553858757019043</v>
      </c>
      <c r="X9" s="125">
        <v>-11.767144203186035</v>
      </c>
      <c r="Y9" s="125">
        <v>-20.651620864868164</v>
      </c>
      <c r="Z9" s="125">
        <v>-40.107723236083984</v>
      </c>
    </row>
    <row r="10" spans="1:28" s="141" customFormat="1" x14ac:dyDescent="0.25">
      <c r="A10" s="73"/>
      <c r="B10" s="74" t="s">
        <v>279</v>
      </c>
      <c r="C10" s="140">
        <v>-10.741315841674805</v>
      </c>
      <c r="D10" s="140">
        <v>-10.860158920288086</v>
      </c>
      <c r="E10" s="140">
        <v>-12.961686134338379</v>
      </c>
      <c r="F10" s="140">
        <v>-8.3586435317993164</v>
      </c>
      <c r="G10" s="140">
        <v>-7.0694336891174316</v>
      </c>
      <c r="H10" s="140">
        <v>-8.7270021438598633</v>
      </c>
      <c r="I10" s="140">
        <v>-8.76483154296875</v>
      </c>
      <c r="J10" s="140">
        <v>-10.724972724914551</v>
      </c>
      <c r="K10" s="140">
        <v>-9.4357490539550781</v>
      </c>
      <c r="L10" s="140">
        <v>-1.7525205612182617</v>
      </c>
      <c r="M10" s="140">
        <v>-2.1155672073364258</v>
      </c>
      <c r="N10" s="140">
        <v>-3.069788932800293</v>
      </c>
      <c r="O10" s="140">
        <v>-7.8911714553833008</v>
      </c>
      <c r="P10" s="140">
        <v>-5.2712898254394531</v>
      </c>
      <c r="Q10" s="140">
        <v>-9.0745754241943359</v>
      </c>
      <c r="R10" s="140">
        <v>-13.143974304199219</v>
      </c>
      <c r="S10" s="140">
        <v>-15.742460250854492</v>
      </c>
      <c r="T10" s="140">
        <v>-5.8714962005615234</v>
      </c>
      <c r="U10" s="140">
        <v>-7.4591445922851563</v>
      </c>
      <c r="V10" s="140">
        <v>-1.9774913787841797</v>
      </c>
      <c r="W10" s="140">
        <v>6.002802848815918</v>
      </c>
      <c r="X10" s="140">
        <v>8.9368562698364258</v>
      </c>
      <c r="Y10" s="140">
        <v>3.3130149841308594</v>
      </c>
      <c r="Z10" s="140">
        <v>-15.683811187744141</v>
      </c>
    </row>
    <row r="11" spans="1:28" s="124" customFormat="1" ht="16.5" customHeight="1" x14ac:dyDescent="0.25">
      <c r="A11" s="54"/>
      <c r="B11" s="55" t="s">
        <v>280</v>
      </c>
      <c r="C11" s="137">
        <v>138.8106689453125</v>
      </c>
      <c r="D11" s="137">
        <v>148.586181640625</v>
      </c>
      <c r="E11" s="137">
        <v>149.69718933105469</v>
      </c>
      <c r="F11" s="137">
        <v>146.20831298828125</v>
      </c>
      <c r="G11" s="137">
        <v>159.29428100585938</v>
      </c>
      <c r="H11" s="137">
        <v>182.23471069335938</v>
      </c>
      <c r="I11" s="137">
        <v>184.85176086425781</v>
      </c>
      <c r="J11" s="137">
        <v>190.06495666503906</v>
      </c>
      <c r="K11" s="137">
        <v>191.63235473632813</v>
      </c>
      <c r="L11" s="137">
        <v>188.102783203125</v>
      </c>
      <c r="M11" s="137">
        <v>185.92691040039063</v>
      </c>
      <c r="N11" s="137">
        <v>195.67269897460938</v>
      </c>
      <c r="O11" s="137">
        <v>207.72589111328125</v>
      </c>
      <c r="P11" s="137">
        <v>218.83987426757813</v>
      </c>
      <c r="Q11" s="137">
        <v>236.52305603027344</v>
      </c>
      <c r="R11" s="137">
        <v>273.91354370117188</v>
      </c>
      <c r="S11" s="137">
        <v>289.48239135742188</v>
      </c>
      <c r="T11" s="137">
        <v>286.27581787109375</v>
      </c>
      <c r="U11" s="137">
        <v>280.53793334960938</v>
      </c>
      <c r="V11" s="137">
        <v>280.11453247070313</v>
      </c>
      <c r="W11" s="137">
        <v>267.70672607421875</v>
      </c>
      <c r="X11" s="137">
        <v>240.34498596191406</v>
      </c>
      <c r="Y11" s="137">
        <v>247.26904296875</v>
      </c>
      <c r="Z11" s="137">
        <v>257.24111938476563</v>
      </c>
    </row>
    <row r="12" spans="1:28" ht="15.6" x14ac:dyDescent="0.25">
      <c r="B12" s="56" t="s">
        <v>281</v>
      </c>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row>
    <row r="13" spans="1:28" x14ac:dyDescent="0.25">
      <c r="B13" s="57" t="s">
        <v>277</v>
      </c>
      <c r="C13" s="125">
        <v>46.459682464599609</v>
      </c>
      <c r="D13" s="125">
        <v>37.544578552246094</v>
      </c>
      <c r="E13" s="125">
        <v>41.41619873046875</v>
      </c>
      <c r="F13" s="125">
        <v>41.870948791503906</v>
      </c>
      <c r="G13" s="125">
        <v>43.088092803955078</v>
      </c>
      <c r="H13" s="125">
        <v>43.089210510253906</v>
      </c>
      <c r="I13" s="125">
        <v>42.393798828125</v>
      </c>
      <c r="J13" s="125">
        <v>43.989631652832031</v>
      </c>
      <c r="K13" s="125">
        <v>45.422893524169922</v>
      </c>
      <c r="L13" s="125">
        <v>42.315280914306641</v>
      </c>
      <c r="M13" s="125">
        <v>47.555644989013672</v>
      </c>
      <c r="N13" s="125">
        <v>47.976619720458984</v>
      </c>
      <c r="O13" s="125">
        <v>48.999973297119141</v>
      </c>
      <c r="P13" s="125">
        <v>50.217460632324219</v>
      </c>
      <c r="Q13" s="125">
        <v>53.930843353271484</v>
      </c>
      <c r="R13" s="125">
        <v>52.241611480712891</v>
      </c>
      <c r="S13" s="125">
        <v>53.231040954589844</v>
      </c>
      <c r="T13" s="125">
        <v>52.063106536865234</v>
      </c>
      <c r="U13" s="125">
        <v>69.100013732910156</v>
      </c>
      <c r="V13" s="125">
        <v>48.028652191162109</v>
      </c>
      <c r="W13" s="125">
        <v>50.749034881591797</v>
      </c>
      <c r="X13" s="125">
        <v>61.843269348144531</v>
      </c>
      <c r="Y13" s="125">
        <v>72.780982971191406</v>
      </c>
      <c r="Z13" s="125">
        <v>54.644985198974609</v>
      </c>
    </row>
    <row r="14" spans="1:28" x14ac:dyDescent="0.25">
      <c r="B14" s="57" t="s">
        <v>278</v>
      </c>
      <c r="C14" s="125">
        <v>-11.901678085327148</v>
      </c>
      <c r="D14" s="125">
        <v>-13.097893714904785</v>
      </c>
      <c r="E14" s="125">
        <v>-14.017142295837402</v>
      </c>
      <c r="F14" s="125">
        <v>-13.826821327209473</v>
      </c>
      <c r="G14" s="125">
        <v>-14.860554695129395</v>
      </c>
      <c r="H14" s="125">
        <v>-15.382171630859375</v>
      </c>
      <c r="I14" s="125">
        <v>-15.561367034912109</v>
      </c>
      <c r="J14" s="125">
        <v>-15.074089050292969</v>
      </c>
      <c r="K14" s="125">
        <v>-13.730257034301758</v>
      </c>
      <c r="L14" s="125">
        <v>-12.171316146850586</v>
      </c>
      <c r="M14" s="125">
        <v>-11.91002368927002</v>
      </c>
      <c r="N14" s="125">
        <v>-12.502473831176758</v>
      </c>
      <c r="O14" s="125">
        <v>-13.199352264404297</v>
      </c>
      <c r="P14" s="125">
        <v>-13.774367332458496</v>
      </c>
      <c r="Q14" s="125">
        <v>-15.181709289550781</v>
      </c>
      <c r="R14" s="125">
        <v>-18.263816833496094</v>
      </c>
      <c r="S14" s="125">
        <v>-20.73497200012207</v>
      </c>
      <c r="T14" s="125">
        <v>-22.09974479675293</v>
      </c>
      <c r="U14" s="125">
        <v>-22.699054718017578</v>
      </c>
      <c r="V14" s="125">
        <v>-22.204397201538086</v>
      </c>
      <c r="W14" s="125">
        <v>-20.372613906860352</v>
      </c>
      <c r="X14" s="125">
        <v>-17.080413818359375</v>
      </c>
      <c r="Y14" s="125">
        <v>-16.673334121704102</v>
      </c>
      <c r="Z14" s="125">
        <v>-19.544185638427734</v>
      </c>
    </row>
    <row r="15" spans="1:28" s="141" customFormat="1" x14ac:dyDescent="0.25">
      <c r="A15" s="73"/>
      <c r="B15" s="74" t="s">
        <v>279</v>
      </c>
      <c r="C15" s="140">
        <v>34.558006286621094</v>
      </c>
      <c r="D15" s="140">
        <v>24.446685791015625</v>
      </c>
      <c r="E15" s="140">
        <v>27.399055480957031</v>
      </c>
      <c r="F15" s="140">
        <v>28.04412841796875</v>
      </c>
      <c r="G15" s="140">
        <v>28.2275390625</v>
      </c>
      <c r="H15" s="140">
        <v>27.707038879394531</v>
      </c>
      <c r="I15" s="140">
        <v>26.832431793212891</v>
      </c>
      <c r="J15" s="140">
        <v>28.915542602539063</v>
      </c>
      <c r="K15" s="140">
        <v>31.692636489868164</v>
      </c>
      <c r="L15" s="140">
        <v>30.143964767456055</v>
      </c>
      <c r="M15" s="140">
        <v>35.645622253417969</v>
      </c>
      <c r="N15" s="140">
        <v>35.474143981933594</v>
      </c>
      <c r="O15" s="140">
        <v>35.800621032714844</v>
      </c>
      <c r="P15" s="140">
        <v>36.443092346191406</v>
      </c>
      <c r="Q15" s="140">
        <v>38.749134063720703</v>
      </c>
      <c r="R15" s="140">
        <v>33.977794647216797</v>
      </c>
      <c r="S15" s="140">
        <v>32.496070861816406</v>
      </c>
      <c r="T15" s="140">
        <v>29.963361740112305</v>
      </c>
      <c r="U15" s="140">
        <v>46.400959014892578</v>
      </c>
      <c r="V15" s="140">
        <v>25.824254989624023</v>
      </c>
      <c r="W15" s="140">
        <v>30.376420974731445</v>
      </c>
      <c r="X15" s="140">
        <v>44.762855529785156</v>
      </c>
      <c r="Y15" s="140">
        <v>56.107650756835938</v>
      </c>
      <c r="Z15" s="140">
        <v>35.100799560546875</v>
      </c>
    </row>
    <row r="16" spans="1:28" s="124" customFormat="1" ht="16.5" customHeight="1" x14ac:dyDescent="0.25">
      <c r="A16" s="805"/>
      <c r="B16" s="806" t="s">
        <v>282</v>
      </c>
      <c r="C16" s="807">
        <v>173.36866760253906</v>
      </c>
      <c r="D16" s="807">
        <v>173.03286743164063</v>
      </c>
      <c r="E16" s="807">
        <v>177.09625244140625</v>
      </c>
      <c r="F16" s="807">
        <v>174.25244140625</v>
      </c>
      <c r="G16" s="807">
        <v>187.52182006835938</v>
      </c>
      <c r="H16" s="807">
        <v>209.94175720214844</v>
      </c>
      <c r="I16" s="807">
        <v>211.68418884277344</v>
      </c>
      <c r="J16" s="807">
        <v>218.98049926757813</v>
      </c>
      <c r="K16" s="807">
        <v>223.32499694824219</v>
      </c>
      <c r="L16" s="807">
        <v>218.24673461914063</v>
      </c>
      <c r="M16" s="807">
        <v>221.57252502441406</v>
      </c>
      <c r="N16" s="807">
        <v>231.1468505859375</v>
      </c>
      <c r="O16" s="807">
        <v>243.52651977539063</v>
      </c>
      <c r="P16" s="807">
        <v>255.282958984375</v>
      </c>
      <c r="Q16" s="807">
        <v>275.27218627929688</v>
      </c>
      <c r="R16" s="807">
        <v>307.89132690429688</v>
      </c>
      <c r="S16" s="807">
        <v>321.97845458984375</v>
      </c>
      <c r="T16" s="807">
        <v>316.23916625976563</v>
      </c>
      <c r="U16" s="807">
        <v>326.93890380859375</v>
      </c>
      <c r="V16" s="807">
        <v>305.93878173828125</v>
      </c>
      <c r="W16" s="807">
        <v>298.0831298828125</v>
      </c>
      <c r="X16" s="807">
        <v>285.10784912109375</v>
      </c>
      <c r="Y16" s="807">
        <v>303.37667846679688</v>
      </c>
      <c r="Z16" s="807">
        <v>292.3419189453125</v>
      </c>
    </row>
    <row r="17" spans="1:26" s="124" customFormat="1" ht="20.25" customHeight="1" x14ac:dyDescent="0.25">
      <c r="A17" s="54" t="s">
        <v>283</v>
      </c>
      <c r="B17" s="55"/>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row>
    <row r="18" spans="1:26" s="124" customFormat="1" ht="15.6" x14ac:dyDescent="0.25">
      <c r="A18" s="54"/>
      <c r="B18" s="56" t="s">
        <v>284</v>
      </c>
      <c r="C18" s="125">
        <v>237.83183288574219</v>
      </c>
      <c r="D18" s="125">
        <v>255.3023681640625</v>
      </c>
      <c r="E18" s="125">
        <v>267.33990478515625</v>
      </c>
      <c r="F18" s="125">
        <v>261.65158081054688</v>
      </c>
      <c r="G18" s="125">
        <v>270.73715209960938</v>
      </c>
      <c r="H18" s="125">
        <v>278.54745483398438</v>
      </c>
      <c r="I18" s="125">
        <v>279.186767578125</v>
      </c>
      <c r="J18" s="125">
        <v>281.1015625</v>
      </c>
      <c r="K18" s="125">
        <v>265.49114990234375</v>
      </c>
      <c r="L18" s="125">
        <v>249.04356384277344</v>
      </c>
      <c r="M18" s="125">
        <v>241.5059814453125</v>
      </c>
      <c r="N18" s="125">
        <v>252.48310852050781</v>
      </c>
      <c r="O18" s="125">
        <v>257.68765258789063</v>
      </c>
      <c r="P18" s="125">
        <v>254.10044860839844</v>
      </c>
      <c r="Q18" s="125">
        <v>264.803955078125</v>
      </c>
      <c r="R18" s="125">
        <v>287.49844360351563</v>
      </c>
      <c r="S18" s="125">
        <v>292.28826904296875</v>
      </c>
      <c r="T18" s="125">
        <v>282.28958129882813</v>
      </c>
      <c r="U18" s="125">
        <v>281.10940551757813</v>
      </c>
      <c r="V18" s="125">
        <v>281.95428466796875</v>
      </c>
      <c r="W18" s="125">
        <v>265.04864501953125</v>
      </c>
      <c r="X18" s="125">
        <v>233.44264221191406</v>
      </c>
      <c r="Y18" s="125">
        <v>231.61595153808594</v>
      </c>
      <c r="Z18" s="125">
        <v>234.78228759765625</v>
      </c>
    </row>
    <row r="19" spans="1:26" s="124" customFormat="1" ht="15.6" x14ac:dyDescent="0.25">
      <c r="A19" s="54"/>
      <c r="B19" s="56" t="s">
        <v>285</v>
      </c>
      <c r="C19" s="125"/>
      <c r="D19" s="125"/>
      <c r="E19" s="125"/>
      <c r="F19" s="125"/>
      <c r="G19" s="125"/>
      <c r="H19" s="125"/>
      <c r="I19" s="125"/>
      <c r="J19" s="125">
        <v>290.77206420898438</v>
      </c>
      <c r="K19" s="125">
        <v>276.65328979492188</v>
      </c>
      <c r="L19" s="125">
        <v>257.67703247070313</v>
      </c>
      <c r="M19" s="125">
        <v>251.81527709960938</v>
      </c>
      <c r="N19" s="125">
        <v>265.95980834960938</v>
      </c>
      <c r="O19" s="125">
        <v>269.2999267578125</v>
      </c>
      <c r="P19" s="125">
        <v>259.4378662109375</v>
      </c>
      <c r="Q19" s="125">
        <v>275.26727294921875</v>
      </c>
      <c r="R19" s="125">
        <v>295.35064697265625</v>
      </c>
      <c r="S19" s="125">
        <v>298.29287719726563</v>
      </c>
      <c r="T19" s="125">
        <v>290.62542724609375</v>
      </c>
      <c r="U19" s="125">
        <v>284.6871337890625</v>
      </c>
      <c r="V19" s="125">
        <v>282.229736328125</v>
      </c>
      <c r="W19" s="125">
        <v>260.19296264648438</v>
      </c>
      <c r="X19" s="125">
        <v>222.20674133300781</v>
      </c>
      <c r="Y19" s="125">
        <v>229.18899536132813</v>
      </c>
      <c r="Z19" s="125">
        <v>232.7193603515625</v>
      </c>
    </row>
    <row r="20" spans="1:26" s="124" customFormat="1" ht="16.5" customHeight="1" x14ac:dyDescent="0.25">
      <c r="A20" s="54"/>
      <c r="B20" s="136" t="s">
        <v>286</v>
      </c>
      <c r="C20" s="137">
        <v>240.41288757324219</v>
      </c>
      <c r="D20" s="137">
        <v>258.07302856445313</v>
      </c>
      <c r="E20" s="137">
        <v>270.24118041992188</v>
      </c>
      <c r="F20" s="137">
        <v>264.49111938476563</v>
      </c>
      <c r="G20" s="137">
        <v>273.67532348632813</v>
      </c>
      <c r="H20" s="137">
        <v>281.57037353515625</v>
      </c>
      <c r="I20" s="137">
        <v>282.21664428710938</v>
      </c>
      <c r="J20" s="137">
        <v>285.93682861328125</v>
      </c>
      <c r="K20" s="137">
        <v>271.07223510742188</v>
      </c>
      <c r="L20" s="137">
        <v>253.36029052734375</v>
      </c>
      <c r="M20" s="137">
        <v>246.66062927246094</v>
      </c>
      <c r="N20" s="137">
        <v>259.22146606445313</v>
      </c>
      <c r="O20" s="137">
        <v>263.4937744140625</v>
      </c>
      <c r="P20" s="137">
        <v>256.7691650390625</v>
      </c>
      <c r="Q20" s="137">
        <v>270.03561401367188</v>
      </c>
      <c r="R20" s="137">
        <v>291.42453002929688</v>
      </c>
      <c r="S20" s="137">
        <v>295.29058837890625</v>
      </c>
      <c r="T20" s="137">
        <v>286.45751953125</v>
      </c>
      <c r="U20" s="137">
        <v>282.89828491210938</v>
      </c>
      <c r="V20" s="137">
        <v>282.09201049804688</v>
      </c>
      <c r="W20" s="137">
        <v>262.62081909179688</v>
      </c>
      <c r="X20" s="137">
        <v>227.82469177246094</v>
      </c>
      <c r="Y20" s="137">
        <v>230.40248107910156</v>
      </c>
      <c r="Z20" s="137">
        <v>233.75082397460938</v>
      </c>
    </row>
    <row r="21" spans="1:26" ht="15.6" x14ac:dyDescent="0.25">
      <c r="A21" s="54"/>
      <c r="B21" s="58" t="s">
        <v>287</v>
      </c>
      <c r="C21" s="125">
        <v>-4.4424681663513184</v>
      </c>
      <c r="D21" s="125">
        <v>-5.8249588012695313</v>
      </c>
      <c r="E21" s="125">
        <v>-6.5863165855407715</v>
      </c>
      <c r="F21" s="125">
        <v>-6.5941581726074219</v>
      </c>
      <c r="G21" s="125">
        <v>-7.5998458862304688</v>
      </c>
      <c r="H21" s="125">
        <v>-6.2361955642700195</v>
      </c>
      <c r="I21" s="125">
        <v>-4.7210483551025391</v>
      </c>
      <c r="J21" s="125">
        <v>-2.2341969013214111</v>
      </c>
      <c r="K21" s="125">
        <v>-1.5111266374588013</v>
      </c>
      <c r="L21" s="125">
        <v>-1.4115685224533081</v>
      </c>
      <c r="M21" s="125">
        <v>-5.6004385948181152</v>
      </c>
      <c r="N21" s="125">
        <v>-12.492066383361816</v>
      </c>
      <c r="O21" s="125">
        <v>-8.9277734756469727</v>
      </c>
      <c r="P21" s="125">
        <v>-1.4588336944580078</v>
      </c>
      <c r="Q21" s="125">
        <v>-1.1436456441879272</v>
      </c>
      <c r="R21" s="125">
        <v>8.3219728469848633</v>
      </c>
      <c r="S21" s="125">
        <v>12.531583786010742</v>
      </c>
      <c r="T21" s="125">
        <v>5.5323429107666016</v>
      </c>
      <c r="U21" s="125">
        <v>1.1533031463623047</v>
      </c>
      <c r="V21" s="125">
        <v>0</v>
      </c>
      <c r="W21" s="125">
        <v>0.71818709373474121</v>
      </c>
      <c r="X21" s="125">
        <v>-0.63831645250320435</v>
      </c>
      <c r="Y21" s="125">
        <v>-3.3512954711914063</v>
      </c>
      <c r="Z21" s="125">
        <v>-5.9850955009460449</v>
      </c>
    </row>
    <row r="22" spans="1:26" s="124" customFormat="1" ht="16.5" customHeight="1" x14ac:dyDescent="0.25">
      <c r="A22" s="54"/>
      <c r="B22" s="136" t="s">
        <v>288</v>
      </c>
      <c r="C22" s="137">
        <v>235.97041320800781</v>
      </c>
      <c r="D22" s="137">
        <v>252.24806213378906</v>
      </c>
      <c r="E22" s="137">
        <v>263.65487670898438</v>
      </c>
      <c r="F22" s="137">
        <v>257.89697265625</v>
      </c>
      <c r="G22" s="137">
        <v>266.07546997070313</v>
      </c>
      <c r="H22" s="137">
        <v>275.33419799804688</v>
      </c>
      <c r="I22" s="137">
        <v>277.49557495117188</v>
      </c>
      <c r="J22" s="137">
        <v>283.70260620117188</v>
      </c>
      <c r="K22" s="137">
        <v>269.56109619140625</v>
      </c>
      <c r="L22" s="137">
        <v>251.94873046875</v>
      </c>
      <c r="M22" s="137">
        <v>241.06019592285156</v>
      </c>
      <c r="N22" s="137">
        <v>246.72938537597656</v>
      </c>
      <c r="O22" s="137">
        <v>254.56600952148438</v>
      </c>
      <c r="P22" s="137">
        <v>255.31033325195313</v>
      </c>
      <c r="Q22" s="137">
        <v>268.8919677734375</v>
      </c>
      <c r="R22" s="137">
        <v>299.74652099609375</v>
      </c>
      <c r="S22" s="137">
        <v>307.82217407226563</v>
      </c>
      <c r="T22" s="137">
        <v>291.9898681640625</v>
      </c>
      <c r="U22" s="137">
        <v>284.05157470703125</v>
      </c>
      <c r="V22" s="137">
        <v>282.09201049804688</v>
      </c>
      <c r="W22" s="137">
        <v>263.3389892578125</v>
      </c>
      <c r="X22" s="137">
        <v>227.18637084960938</v>
      </c>
      <c r="Y22" s="137">
        <v>227.05117797851563</v>
      </c>
      <c r="Z22" s="137">
        <v>227.76573181152344</v>
      </c>
    </row>
    <row r="23" spans="1:26" x14ac:dyDescent="0.25">
      <c r="A23" s="54"/>
      <c r="B23" s="59" t="s">
        <v>289</v>
      </c>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row>
    <row r="24" spans="1:26" x14ac:dyDescent="0.25">
      <c r="A24" s="54"/>
      <c r="B24" s="58" t="s">
        <v>277</v>
      </c>
      <c r="C24" s="125">
        <v>10.896420478820801</v>
      </c>
      <c r="D24" s="125">
        <v>14.662694931030273</v>
      </c>
      <c r="E24" s="125">
        <v>13.334219932556152</v>
      </c>
      <c r="F24" s="125">
        <v>11.483447074890137</v>
      </c>
      <c r="G24" s="125">
        <v>11.184804916381836</v>
      </c>
      <c r="H24" s="125">
        <v>13.519309043884277</v>
      </c>
      <c r="I24" s="125">
        <v>15.511869430541992</v>
      </c>
      <c r="J24" s="125">
        <v>16.167890548706055</v>
      </c>
      <c r="K24" s="125">
        <v>20.109075546264648</v>
      </c>
      <c r="L24" s="125">
        <v>18.825510025024414</v>
      </c>
      <c r="M24" s="125">
        <v>18.508028030395508</v>
      </c>
      <c r="N24" s="125">
        <v>19.674907684326172</v>
      </c>
      <c r="O24" s="125">
        <v>18.422895431518555</v>
      </c>
      <c r="P24" s="125">
        <v>20.771026611328125</v>
      </c>
      <c r="Q24" s="125">
        <v>17.261470794677734</v>
      </c>
      <c r="R24" s="125">
        <v>19.096218109130859</v>
      </c>
      <c r="S24" s="125">
        <v>17.468158721923828</v>
      </c>
      <c r="T24" s="125">
        <v>22.617496490478516</v>
      </c>
      <c r="U24" s="125">
        <v>22.299610137939453</v>
      </c>
      <c r="V24" s="125">
        <v>23.916763305664063</v>
      </c>
      <c r="W24" s="125">
        <v>20.229095458984375</v>
      </c>
      <c r="X24" s="125">
        <v>20.277626037597656</v>
      </c>
      <c r="Y24" s="125">
        <v>22.872549057006836</v>
      </c>
      <c r="Z24" s="125">
        <v>20.980852127075195</v>
      </c>
    </row>
    <row r="25" spans="1:26" x14ac:dyDescent="0.25">
      <c r="A25" s="54"/>
      <c r="B25" s="58" t="s">
        <v>278</v>
      </c>
      <c r="C25" s="125">
        <v>-27.84510612487793</v>
      </c>
      <c r="D25" s="125">
        <v>-31.916193008422852</v>
      </c>
      <c r="E25" s="125">
        <v>-34.471458435058594</v>
      </c>
      <c r="F25" s="125">
        <v>-25.522674560546875</v>
      </c>
      <c r="G25" s="125">
        <v>-22.599769592285156</v>
      </c>
      <c r="H25" s="125">
        <v>-26.51055908203125</v>
      </c>
      <c r="I25" s="125">
        <v>-28.238269805908203</v>
      </c>
      <c r="J25" s="125">
        <v>-31.3382568359375</v>
      </c>
      <c r="K25" s="125">
        <v>-32.962692260742188</v>
      </c>
      <c r="L25" s="125">
        <v>-21.133514404296875</v>
      </c>
      <c r="M25" s="125">
        <v>-21.285680770874023</v>
      </c>
      <c r="N25" s="125">
        <v>-23.710277557373047</v>
      </c>
      <c r="O25" s="125">
        <v>-28.24738883972168</v>
      </c>
      <c r="P25" s="125">
        <v>-26.932279586791992</v>
      </c>
      <c r="Q25" s="125">
        <v>-27.425914764404297</v>
      </c>
      <c r="R25" s="125">
        <v>-32.441715240478516</v>
      </c>
      <c r="S25" s="125">
        <v>-32.757915496826172</v>
      </c>
      <c r="T25" s="125">
        <v>-28.415460586547852</v>
      </c>
      <c r="U25" s="125">
        <v>-29.67896842956543</v>
      </c>
      <c r="V25" s="125">
        <v>-25.894254684448242</v>
      </c>
      <c r="W25" s="125">
        <v>-14.321946144104004</v>
      </c>
      <c r="X25" s="125">
        <v>-11.524813652038574</v>
      </c>
      <c r="Y25" s="125">
        <v>-19.71051025390625</v>
      </c>
      <c r="Z25" s="125">
        <v>-34.453704833984375</v>
      </c>
    </row>
    <row r="26" spans="1:26" s="141" customFormat="1" x14ac:dyDescent="0.25">
      <c r="A26" s="73"/>
      <c r="B26" s="74" t="s">
        <v>279</v>
      </c>
      <c r="C26" s="140">
        <v>-16.948684692382813</v>
      </c>
      <c r="D26" s="140">
        <v>-17.253499984741211</v>
      </c>
      <c r="E26" s="140">
        <v>-21.137237548828125</v>
      </c>
      <c r="F26" s="140">
        <v>-14.039228439331055</v>
      </c>
      <c r="G26" s="140">
        <v>-11.41496467590332</v>
      </c>
      <c r="H26" s="140">
        <v>-12.991250038146973</v>
      </c>
      <c r="I26" s="140">
        <v>-12.726399421691895</v>
      </c>
      <c r="J26" s="140">
        <v>-15.170366287231445</v>
      </c>
      <c r="K26" s="140">
        <v>-12.853615760803223</v>
      </c>
      <c r="L26" s="140">
        <v>-2.3080043792724609</v>
      </c>
      <c r="M26" s="140">
        <v>-2.7776529788970947</v>
      </c>
      <c r="N26" s="140">
        <v>-4.0353708267211914</v>
      </c>
      <c r="O26" s="140">
        <v>-9.8244924545288086</v>
      </c>
      <c r="P26" s="140">
        <v>-6.1612515449523926</v>
      </c>
      <c r="Q26" s="140">
        <v>-10.164444923400879</v>
      </c>
      <c r="R26" s="140">
        <v>-13.345497131347656</v>
      </c>
      <c r="S26" s="140">
        <v>-15.289756774902344</v>
      </c>
      <c r="T26" s="140">
        <v>-5.7979640960693359</v>
      </c>
      <c r="U26" s="140">
        <v>-7.3793582916259766</v>
      </c>
      <c r="V26" s="140">
        <v>-1.9774913787841797</v>
      </c>
      <c r="W26" s="140">
        <v>5.9071493148803711</v>
      </c>
      <c r="X26" s="140">
        <v>8.752812385559082</v>
      </c>
      <c r="Y26" s="140">
        <v>3.1620383262634277</v>
      </c>
      <c r="Z26" s="140">
        <v>-13.472851753234863</v>
      </c>
    </row>
    <row r="27" spans="1:26" s="124" customFormat="1" ht="16.5" customHeight="1" x14ac:dyDescent="0.25">
      <c r="A27" s="54"/>
      <c r="B27" s="136" t="s">
        <v>290</v>
      </c>
      <c r="C27" s="137">
        <v>219.021728515625</v>
      </c>
      <c r="D27" s="137">
        <v>234.99456787109375</v>
      </c>
      <c r="E27" s="137">
        <v>242.51763916015625</v>
      </c>
      <c r="F27" s="137">
        <v>243.85774230957031</v>
      </c>
      <c r="G27" s="137">
        <v>254.66050720214844</v>
      </c>
      <c r="H27" s="137">
        <v>262.34292602539063</v>
      </c>
      <c r="I27" s="137">
        <v>264.76919555664063</v>
      </c>
      <c r="J27" s="137">
        <v>268.53225708007813</v>
      </c>
      <c r="K27" s="137">
        <v>256.70748901367188</v>
      </c>
      <c r="L27" s="137">
        <v>249.64073181152344</v>
      </c>
      <c r="M27" s="137">
        <v>238.28253173828125</v>
      </c>
      <c r="N27" s="137">
        <v>242.69401550292969</v>
      </c>
      <c r="O27" s="137">
        <v>244.74151611328125</v>
      </c>
      <c r="P27" s="137">
        <v>249.14907836914063</v>
      </c>
      <c r="Q27" s="137">
        <v>258.7275390625</v>
      </c>
      <c r="R27" s="137">
        <v>286.40103149414063</v>
      </c>
      <c r="S27" s="137">
        <v>292.53240966796875</v>
      </c>
      <c r="T27" s="137">
        <v>286.19189453125</v>
      </c>
      <c r="U27" s="137">
        <v>276.67221069335938</v>
      </c>
      <c r="V27" s="137">
        <v>280.11453247070313</v>
      </c>
      <c r="W27" s="137">
        <v>269.24615478515625</v>
      </c>
      <c r="X27" s="137">
        <v>235.93919372558594</v>
      </c>
      <c r="Y27" s="137">
        <v>230.21321105957031</v>
      </c>
      <c r="Z27" s="137">
        <v>214.29287719726563</v>
      </c>
    </row>
    <row r="28" spans="1:26" ht="15.6" x14ac:dyDescent="0.25">
      <c r="A28" s="54"/>
      <c r="B28" s="59" t="s">
        <v>5375</v>
      </c>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row>
    <row r="29" spans="1:26" x14ac:dyDescent="0.25">
      <c r="A29" s="54"/>
      <c r="B29" s="58" t="s">
        <v>277</v>
      </c>
      <c r="C29" s="125">
        <v>73.308570861816406</v>
      </c>
      <c r="D29" s="125">
        <v>59.646949768066406</v>
      </c>
      <c r="E29" s="125">
        <v>67.53936767578125</v>
      </c>
      <c r="F29" s="125">
        <v>70.326698303222656</v>
      </c>
      <c r="G29" s="125">
        <v>69.574043273925781</v>
      </c>
      <c r="H29" s="125">
        <v>64.143760681152344</v>
      </c>
      <c r="I29" s="125">
        <v>61.555137634277344</v>
      </c>
      <c r="J29" s="125">
        <v>62.222892761230469</v>
      </c>
      <c r="K29" s="125">
        <v>61.876213073730469</v>
      </c>
      <c r="L29" s="125">
        <v>55.727653503417969</v>
      </c>
      <c r="M29" s="125">
        <v>62.438610076904297</v>
      </c>
      <c r="N29" s="125">
        <v>63.067352294921875</v>
      </c>
      <c r="O29" s="125">
        <v>61.004867553710938</v>
      </c>
      <c r="P29" s="125">
        <v>58.695766448974609</v>
      </c>
      <c r="Q29" s="125">
        <v>60.408016204833984</v>
      </c>
      <c r="R29" s="125">
        <v>53.042579650878906</v>
      </c>
      <c r="S29" s="125">
        <v>51.700283050537109</v>
      </c>
      <c r="T29" s="125">
        <v>51.411090850830078</v>
      </c>
      <c r="U29" s="125">
        <v>68.360885620117188</v>
      </c>
      <c r="V29" s="125">
        <v>48.028652191162109</v>
      </c>
      <c r="W29" s="125">
        <v>49.940361022949219</v>
      </c>
      <c r="X29" s="125">
        <v>60.569683074951172</v>
      </c>
      <c r="Y29" s="125">
        <v>69.464302062988281</v>
      </c>
      <c r="Z29" s="125">
        <v>46.941635131835938</v>
      </c>
    </row>
    <row r="30" spans="1:26" x14ac:dyDescent="0.25">
      <c r="A30" s="54"/>
      <c r="B30" s="58" t="s">
        <v>278</v>
      </c>
      <c r="C30" s="125">
        <v>-18.77961540222168</v>
      </c>
      <c r="D30" s="125">
        <v>-20.80858039855957</v>
      </c>
      <c r="E30" s="125">
        <v>-22.858421325683594</v>
      </c>
      <c r="F30" s="125">
        <v>-23.223611831665039</v>
      </c>
      <c r="G30" s="125">
        <v>-23.995233535766602</v>
      </c>
      <c r="H30" s="125">
        <v>-22.898313522338867</v>
      </c>
      <c r="I30" s="125">
        <v>-22.594863891601563</v>
      </c>
      <c r="J30" s="125">
        <v>-21.322147369384766</v>
      </c>
      <c r="K30" s="125">
        <v>-18.703702926635742</v>
      </c>
      <c r="L30" s="125">
        <v>-16.029170989990234</v>
      </c>
      <c r="M30" s="125">
        <v>-15.637372016906738</v>
      </c>
      <c r="N30" s="125">
        <v>-16.43504524230957</v>
      </c>
      <c r="O30" s="125">
        <v>-16.43316650390625</v>
      </c>
      <c r="P30" s="125">
        <v>-16.099918365478516</v>
      </c>
      <c r="Q30" s="125">
        <v>-17.005054473876953</v>
      </c>
      <c r="R30" s="125">
        <v>-18.54383659362793</v>
      </c>
      <c r="S30" s="125">
        <v>-20.138700485229492</v>
      </c>
      <c r="T30" s="125">
        <v>-21.822977066040039</v>
      </c>
      <c r="U30" s="125">
        <v>-22.456254959106445</v>
      </c>
      <c r="V30" s="125">
        <v>-22.204397201538086</v>
      </c>
      <c r="W30" s="125">
        <v>-20.047981262207031</v>
      </c>
      <c r="X30" s="125">
        <v>-16.728662490844727</v>
      </c>
      <c r="Y30" s="125">
        <v>-15.913517951965332</v>
      </c>
      <c r="Z30" s="125">
        <v>-16.789026260375977</v>
      </c>
    </row>
    <row r="31" spans="1:26" s="141" customFormat="1" x14ac:dyDescent="0.25">
      <c r="A31" s="73"/>
      <c r="B31" s="74" t="s">
        <v>279</v>
      </c>
      <c r="C31" s="140">
        <v>54.528953552246094</v>
      </c>
      <c r="D31" s="140">
        <v>38.838367462158203</v>
      </c>
      <c r="E31" s="140">
        <v>44.680946350097656</v>
      </c>
      <c r="F31" s="140">
        <v>47.103084564208984</v>
      </c>
      <c r="G31" s="140">
        <v>45.578807830810547</v>
      </c>
      <c r="H31" s="140">
        <v>41.245441436767578</v>
      </c>
      <c r="I31" s="140">
        <v>38.960273742675781</v>
      </c>
      <c r="J31" s="140">
        <v>40.900745391845703</v>
      </c>
      <c r="K31" s="140">
        <v>43.172512054443359</v>
      </c>
      <c r="L31" s="140">
        <v>39.698482513427734</v>
      </c>
      <c r="M31" s="140">
        <v>46.801239013671875</v>
      </c>
      <c r="N31" s="140">
        <v>46.632305145263672</v>
      </c>
      <c r="O31" s="140">
        <v>44.571701049804688</v>
      </c>
      <c r="P31" s="140">
        <v>42.595848083496094</v>
      </c>
      <c r="Q31" s="140">
        <v>43.402961730957031</v>
      </c>
      <c r="R31" s="140">
        <v>34.498741149902344</v>
      </c>
      <c r="S31" s="140">
        <v>31.56158447265625</v>
      </c>
      <c r="T31" s="140">
        <v>29.588113784790039</v>
      </c>
      <c r="U31" s="140">
        <v>45.904632568359375</v>
      </c>
      <c r="V31" s="140">
        <v>25.824254989624023</v>
      </c>
      <c r="W31" s="140">
        <v>29.892379760742188</v>
      </c>
      <c r="X31" s="140">
        <v>43.841018676757813</v>
      </c>
      <c r="Y31" s="140">
        <v>53.55078125</v>
      </c>
      <c r="Z31" s="140">
        <v>30.152610778808594</v>
      </c>
    </row>
    <row r="32" spans="1:26" s="124" customFormat="1" ht="16.5" customHeight="1" x14ac:dyDescent="0.25">
      <c r="A32" s="805"/>
      <c r="B32" s="808" t="s">
        <v>291</v>
      </c>
      <c r="C32" s="807">
        <v>273.55068969726563</v>
      </c>
      <c r="D32" s="807">
        <v>273.83294677734375</v>
      </c>
      <c r="E32" s="807">
        <v>287.19857788085938</v>
      </c>
      <c r="F32" s="807">
        <v>290.96084594726563</v>
      </c>
      <c r="G32" s="807">
        <v>300.23931884765625</v>
      </c>
      <c r="H32" s="807">
        <v>303.58837890625</v>
      </c>
      <c r="I32" s="807">
        <v>303.72946166992188</v>
      </c>
      <c r="J32" s="807">
        <v>309.4329833984375</v>
      </c>
      <c r="K32" s="807">
        <v>299.8800048828125</v>
      </c>
      <c r="L32" s="807">
        <v>289.33920288085938</v>
      </c>
      <c r="M32" s="807">
        <v>285.08377075195313</v>
      </c>
      <c r="N32" s="807">
        <v>289.32632446289063</v>
      </c>
      <c r="O32" s="807">
        <v>289.313232421875</v>
      </c>
      <c r="P32" s="807">
        <v>291.74493408203125</v>
      </c>
      <c r="Q32" s="807">
        <v>302.1304931640625</v>
      </c>
      <c r="R32" s="807">
        <v>320.89974975585938</v>
      </c>
      <c r="S32" s="807">
        <v>324.093994140625</v>
      </c>
      <c r="T32" s="807">
        <v>315.77999877929688</v>
      </c>
      <c r="U32" s="807">
        <v>322.57684326171875</v>
      </c>
      <c r="V32" s="807">
        <v>305.93878173828125</v>
      </c>
      <c r="W32" s="807">
        <v>299.13851928710938</v>
      </c>
      <c r="X32" s="807">
        <v>279.78021240234375</v>
      </c>
      <c r="Y32" s="807">
        <v>283.76400756835938</v>
      </c>
      <c r="Z32" s="807">
        <v>244.44548034667969</v>
      </c>
    </row>
    <row r="33" spans="1:26" ht="16.5" customHeight="1" x14ac:dyDescent="0.25">
      <c r="B33" s="136" t="s">
        <v>292</v>
      </c>
      <c r="C33" s="139"/>
      <c r="D33" s="139"/>
      <c r="E33" s="139"/>
      <c r="F33" s="139"/>
      <c r="G33" s="139"/>
      <c r="H33" s="139"/>
      <c r="I33" s="139"/>
      <c r="J33" s="139"/>
      <c r="K33" s="139"/>
      <c r="L33" s="139"/>
      <c r="M33" s="139"/>
      <c r="N33" s="139"/>
      <c r="O33" s="139"/>
      <c r="P33" s="139"/>
      <c r="Q33" s="139"/>
      <c r="R33" s="139"/>
      <c r="S33" s="139"/>
      <c r="T33" s="139"/>
      <c r="U33" s="139"/>
      <c r="V33" s="139"/>
      <c r="W33" s="139"/>
      <c r="X33" s="139"/>
      <c r="Y33" s="139"/>
      <c r="Z33" s="139"/>
    </row>
    <row r="34" spans="1:26" x14ac:dyDescent="0.25">
      <c r="A34" s="54"/>
      <c r="B34" s="58" t="s">
        <v>293</v>
      </c>
      <c r="C34" s="61"/>
      <c r="D34" s="61">
        <v>7.3457561433315277E-2</v>
      </c>
      <c r="E34" s="61">
        <v>4.715009406208992E-2</v>
      </c>
      <c r="F34" s="61">
        <v>-2.1277511492371559E-2</v>
      </c>
      <c r="G34" s="61">
        <v>3.4723956137895584E-2</v>
      </c>
      <c r="H34" s="61">
        <v>2.8848322108387947E-2</v>
      </c>
      <c r="I34" s="61">
        <v>2.2951653227210045E-3</v>
      </c>
      <c r="J34" s="61">
        <v>1.3181991875171661E-2</v>
      </c>
      <c r="K34" s="61">
        <v>-5.1985576748847961E-2</v>
      </c>
      <c r="L34" s="61">
        <v>-6.5340243279933929E-2</v>
      </c>
      <c r="M34" s="61">
        <v>-2.64432393014431E-2</v>
      </c>
      <c r="N34" s="61">
        <v>5.0923522561788559E-2</v>
      </c>
      <c r="O34" s="61">
        <v>1.6481369733810425E-2</v>
      </c>
      <c r="P34" s="61">
        <v>-2.5520997121930122E-2</v>
      </c>
      <c r="Q34" s="61">
        <v>5.1666878163814545E-2</v>
      </c>
      <c r="R34" s="61">
        <v>7.9207777976989746E-2</v>
      </c>
      <c r="S34" s="61">
        <v>1.3265996240079403E-2</v>
      </c>
      <c r="T34" s="61">
        <v>-2.9913140460848808E-2</v>
      </c>
      <c r="U34" s="61">
        <v>-1.2425020337104797E-2</v>
      </c>
      <c r="V34" s="61">
        <v>-2.850004006177187E-3</v>
      </c>
      <c r="W34" s="61">
        <v>-6.9024287164211273E-2</v>
      </c>
      <c r="X34" s="61">
        <v>-0.13249565660953522</v>
      </c>
      <c r="Y34" s="61">
        <v>1.1314766481518745E-2</v>
      </c>
      <c r="Z34" s="61">
        <v>1.4532597735524178E-2</v>
      </c>
    </row>
    <row r="35" spans="1:26" x14ac:dyDescent="0.25">
      <c r="A35" s="54"/>
      <c r="B35" s="58" t="s">
        <v>294</v>
      </c>
      <c r="C35" s="61"/>
      <c r="D35" s="61">
        <v>6.8981759250164032E-2</v>
      </c>
      <c r="E35" s="61">
        <v>4.5220606029033661E-2</v>
      </c>
      <c r="F35" s="61">
        <v>-2.1838784217834473E-2</v>
      </c>
      <c r="G35" s="61">
        <v>3.1712241470813751E-2</v>
      </c>
      <c r="H35" s="61">
        <v>3.4797359257936478E-2</v>
      </c>
      <c r="I35" s="61">
        <v>7.8500891104340553E-3</v>
      </c>
      <c r="J35" s="61">
        <v>2.236802875995636E-2</v>
      </c>
      <c r="K35" s="61">
        <v>-4.9846280366182327E-2</v>
      </c>
      <c r="L35" s="61">
        <v>-6.5337203443050385E-2</v>
      </c>
      <c r="M35" s="61">
        <v>-4.3217271566390991E-2</v>
      </c>
      <c r="N35" s="61">
        <v>2.3517780005931854E-2</v>
      </c>
      <c r="O35" s="61">
        <v>3.176199272274971E-2</v>
      </c>
      <c r="P35" s="61">
        <v>2.9238630086183548E-3</v>
      </c>
      <c r="Q35" s="61">
        <v>5.3196631371974945E-2</v>
      </c>
      <c r="R35" s="61">
        <v>0.11474697291851044</v>
      </c>
      <c r="S35" s="61">
        <v>2.6941591873764992E-2</v>
      </c>
      <c r="T35" s="61">
        <v>-5.1433298736810684E-2</v>
      </c>
      <c r="U35" s="61">
        <v>-2.7186837047338486E-2</v>
      </c>
      <c r="V35" s="61">
        <v>-6.898622028529644E-3</v>
      </c>
      <c r="W35" s="61">
        <v>-6.6478356719017029E-2</v>
      </c>
      <c r="X35" s="61">
        <v>-0.13728548586368561</v>
      </c>
      <c r="Y35" s="61">
        <v>-5.9508701087906957E-4</v>
      </c>
      <c r="Z35" s="61">
        <v>3.1470716930925846E-3</v>
      </c>
    </row>
    <row r="36" spans="1:26" x14ac:dyDescent="0.25">
      <c r="A36" s="54"/>
      <c r="B36" s="58" t="s">
        <v>295</v>
      </c>
      <c r="C36" s="61"/>
      <c r="D36" s="61">
        <v>7.2928100824356079E-2</v>
      </c>
      <c r="E36" s="61">
        <v>3.2013807445764542E-2</v>
      </c>
      <c r="F36" s="61">
        <v>5.5258180946111679E-3</v>
      </c>
      <c r="G36" s="61">
        <v>4.4299408793449402E-2</v>
      </c>
      <c r="H36" s="61">
        <v>3.0167372897267342E-2</v>
      </c>
      <c r="I36" s="61">
        <v>9.2483852058649063E-3</v>
      </c>
      <c r="J36" s="61">
        <v>1.4212615787982941E-2</v>
      </c>
      <c r="K36" s="61">
        <v>-4.4034823775291443E-2</v>
      </c>
      <c r="L36" s="61">
        <v>-2.7528436854481697E-2</v>
      </c>
      <c r="M36" s="61">
        <v>-4.549812525510788E-2</v>
      </c>
      <c r="N36" s="61">
        <v>1.8513662740588188E-2</v>
      </c>
      <c r="O36" s="61">
        <v>8.4365308284759521E-3</v>
      </c>
      <c r="P36" s="61">
        <v>1.800902932882309E-2</v>
      </c>
      <c r="Q36" s="61">
        <v>3.8444675505161285E-2</v>
      </c>
      <c r="R36" s="61">
        <v>0.10695996135473251</v>
      </c>
      <c r="S36" s="61">
        <v>2.1408403292298317E-2</v>
      </c>
      <c r="T36" s="61">
        <v>-2.1674579009413719E-2</v>
      </c>
      <c r="U36" s="61">
        <v>-3.3263258635997772E-2</v>
      </c>
      <c r="V36" s="61">
        <v>1.2441807426512241E-2</v>
      </c>
      <c r="W36" s="61">
        <v>-3.8799744099378586E-2</v>
      </c>
      <c r="X36" s="61">
        <v>-0.12370450049638748</v>
      </c>
      <c r="Y36" s="61">
        <v>-2.426883764564991E-2</v>
      </c>
      <c r="Z36" s="61">
        <v>-6.9154776632785797E-2</v>
      </c>
    </row>
    <row r="37" spans="1:26" x14ac:dyDescent="0.25">
      <c r="A37" s="805"/>
      <c r="B37" s="809" t="s">
        <v>296</v>
      </c>
      <c r="C37" s="810"/>
      <c r="D37" s="810">
        <v>1.0318167041987181E-3</v>
      </c>
      <c r="E37" s="810">
        <v>4.8809494823217392E-2</v>
      </c>
      <c r="F37" s="810">
        <v>1.3099818490445614E-2</v>
      </c>
      <c r="G37" s="810">
        <v>3.1889088451862335E-2</v>
      </c>
      <c r="H37" s="810">
        <v>1.1154681444168091E-2</v>
      </c>
      <c r="I37" s="810">
        <v>4.6470772940665483E-4</v>
      </c>
      <c r="J37" s="810">
        <v>1.8778329715132713E-2</v>
      </c>
      <c r="K37" s="810">
        <v>-3.0872605741024017E-2</v>
      </c>
      <c r="L37" s="810">
        <v>-3.5150013864040375E-2</v>
      </c>
      <c r="M37" s="810">
        <v>-1.470740232616663E-2</v>
      </c>
      <c r="N37" s="810">
        <v>1.4881770126521587E-2</v>
      </c>
      <c r="O37" s="810">
        <v>-4.5312535803532228E-5</v>
      </c>
      <c r="P37" s="810">
        <v>8.4050921723246574E-3</v>
      </c>
      <c r="Q37" s="810">
        <v>3.5598114132881165E-2</v>
      </c>
      <c r="R37" s="810">
        <v>6.2123049050569534E-2</v>
      </c>
      <c r="S37" s="810">
        <v>9.9539868533611298E-3</v>
      </c>
      <c r="T37" s="810">
        <v>-2.5653012096881866E-2</v>
      </c>
      <c r="U37" s="810">
        <v>2.1523989737033844E-2</v>
      </c>
      <c r="V37" s="810">
        <v>-5.1578644663095474E-2</v>
      </c>
      <c r="W37" s="810">
        <v>-2.222747728228569E-2</v>
      </c>
      <c r="X37" s="810">
        <v>-6.4713567495346069E-2</v>
      </c>
      <c r="Y37" s="810">
        <v>1.4239012263715267E-2</v>
      </c>
      <c r="Z37" s="810">
        <v>-0.13856060802936554</v>
      </c>
    </row>
    <row r="38" spans="1:26" s="124" customFormat="1" ht="16.5" customHeight="1" x14ac:dyDescent="0.25">
      <c r="A38" s="54"/>
      <c r="B38" s="136" t="s">
        <v>297</v>
      </c>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row>
    <row r="39" spans="1:26" s="124" customFormat="1" x14ac:dyDescent="0.25">
      <c r="A39" s="54"/>
      <c r="B39" s="58" t="s">
        <v>52</v>
      </c>
      <c r="C39" s="139">
        <v>19129</v>
      </c>
      <c r="D39" s="139">
        <v>19282.12890625</v>
      </c>
      <c r="E39" s="139">
        <v>19436.482421875</v>
      </c>
      <c r="F39" s="139">
        <v>19592.07421875</v>
      </c>
      <c r="G39" s="139">
        <v>19748.908203125</v>
      </c>
      <c r="H39" s="139">
        <v>19907</v>
      </c>
      <c r="I39" s="139">
        <v>19535.076171875</v>
      </c>
      <c r="J39" s="139">
        <v>19170.1015625</v>
      </c>
      <c r="K39" s="139">
        <v>18811.947265625</v>
      </c>
      <c r="L39" s="139">
        <v>18460.482421875</v>
      </c>
      <c r="M39" s="139">
        <v>18115.583984375</v>
      </c>
      <c r="N39" s="139">
        <v>17777.130859375</v>
      </c>
      <c r="O39" s="139">
        <v>17445</v>
      </c>
      <c r="P39" s="139">
        <v>17516.705078125</v>
      </c>
      <c r="Q39" s="139">
        <v>17588.705078125</v>
      </c>
      <c r="R39" s="139">
        <v>17661</v>
      </c>
      <c r="S39" s="139">
        <v>17653.158203125</v>
      </c>
      <c r="T39" s="139">
        <v>17645.3203125</v>
      </c>
      <c r="U39" s="139">
        <v>17637.484375</v>
      </c>
      <c r="V39" s="139">
        <v>17629.65234375</v>
      </c>
      <c r="W39" s="139">
        <v>17621.82421875</v>
      </c>
      <c r="X39" s="139">
        <v>17614</v>
      </c>
      <c r="Y39" s="139">
        <v>17606.1796875</v>
      </c>
      <c r="Z39" s="139">
        <v>17598.357421875</v>
      </c>
    </row>
    <row r="40" spans="1:26" ht="16.5" customHeight="1" x14ac:dyDescent="0.25">
      <c r="B40" s="142" t="s">
        <v>298</v>
      </c>
      <c r="C40" s="139">
        <v>7818.07666015625</v>
      </c>
      <c r="D40" s="139">
        <v>8269.1259765625</v>
      </c>
      <c r="E40" s="139">
        <v>8368.740234375</v>
      </c>
      <c r="F40" s="139">
        <v>7889.25927734375</v>
      </c>
      <c r="G40" s="139">
        <v>8423.9453125</v>
      </c>
      <c r="H40" s="139">
        <v>9592.69140625</v>
      </c>
      <c r="I40" s="139">
        <v>9911.2275390625</v>
      </c>
      <c r="J40" s="139">
        <v>10474.119140625</v>
      </c>
      <c r="K40" s="139">
        <v>10688.3193359375</v>
      </c>
      <c r="L40" s="139">
        <v>10284.4169921875</v>
      </c>
      <c r="M40" s="139">
        <v>10380.1494140625</v>
      </c>
      <c r="N40" s="139">
        <v>11179.671875</v>
      </c>
      <c r="O40" s="139">
        <v>12359.8203125</v>
      </c>
      <c r="P40" s="139">
        <v>12794.138671875</v>
      </c>
      <c r="Q40" s="139">
        <v>13963.3720703125</v>
      </c>
      <c r="R40" s="139">
        <v>16253.751953125</v>
      </c>
      <c r="S40" s="139">
        <v>17290.09765625</v>
      </c>
      <c r="T40" s="139">
        <v>16556.64453125</v>
      </c>
      <c r="U40" s="139">
        <v>16328.6943359375</v>
      </c>
      <c r="V40" s="139">
        <v>16000.9970703125</v>
      </c>
      <c r="W40" s="139">
        <v>14851.125</v>
      </c>
      <c r="X40" s="139">
        <v>13137.73828125</v>
      </c>
      <c r="Y40" s="139">
        <v>13856.2724609375</v>
      </c>
      <c r="Z40" s="139">
        <v>15508.5458984375</v>
      </c>
    </row>
    <row r="41" spans="1:26" x14ac:dyDescent="0.25">
      <c r="A41" s="54"/>
      <c r="B41" s="58" t="s">
        <v>299</v>
      </c>
      <c r="C41" s="139">
        <v>7256.556640625</v>
      </c>
      <c r="D41" s="139">
        <v>7705.9013671875</v>
      </c>
      <c r="E41" s="139">
        <v>7701.8662109375</v>
      </c>
      <c r="F41" s="139">
        <v>7462.62548828125</v>
      </c>
      <c r="G41" s="139">
        <v>8065.9794921875</v>
      </c>
      <c r="H41" s="139">
        <v>9154.302734375</v>
      </c>
      <c r="I41" s="139">
        <v>9462.556640625</v>
      </c>
      <c r="J41" s="139">
        <v>9914.65625</v>
      </c>
      <c r="K41" s="139">
        <v>10186.7373046875</v>
      </c>
      <c r="L41" s="139">
        <v>10189.4833984375</v>
      </c>
      <c r="M41" s="139">
        <v>10263.3681640625</v>
      </c>
      <c r="N41" s="139">
        <v>11006.990234375</v>
      </c>
      <c r="O41" s="139">
        <v>11907.474609375</v>
      </c>
      <c r="P41" s="139">
        <v>12493.2099609375</v>
      </c>
      <c r="Q41" s="139">
        <v>13447.4404296875</v>
      </c>
      <c r="R41" s="139">
        <v>15509.5146484375</v>
      </c>
      <c r="S41" s="139">
        <v>16398.333984375</v>
      </c>
      <c r="T41" s="139">
        <v>16223.89453125</v>
      </c>
      <c r="U41" s="139">
        <v>15905.779296875</v>
      </c>
      <c r="V41" s="139">
        <v>15888.828125</v>
      </c>
      <c r="W41" s="139">
        <v>15191.7705078125</v>
      </c>
      <c r="X41" s="139">
        <v>13645.1103515625</v>
      </c>
      <c r="Y41" s="139">
        <v>14044.4462890625</v>
      </c>
      <c r="Z41" s="139">
        <v>14617.3369140625</v>
      </c>
    </row>
    <row r="42" spans="1:26" x14ac:dyDescent="0.25">
      <c r="A42" s="54"/>
      <c r="B42" s="58" t="s">
        <v>300</v>
      </c>
      <c r="C42" s="139">
        <v>9063.1328125</v>
      </c>
      <c r="D42" s="139">
        <v>8973.7431640625</v>
      </c>
      <c r="E42" s="139">
        <v>9111.5380859375</v>
      </c>
      <c r="F42" s="139">
        <v>8894.02734375</v>
      </c>
      <c r="G42" s="139">
        <v>9495.30078125</v>
      </c>
      <c r="H42" s="139">
        <v>10546.126953125</v>
      </c>
      <c r="I42" s="139">
        <v>10836.107421875</v>
      </c>
      <c r="J42" s="139">
        <v>11423.0224609375</v>
      </c>
      <c r="K42" s="139">
        <v>11871.4453125</v>
      </c>
      <c r="L42" s="139">
        <v>11822.375</v>
      </c>
      <c r="M42" s="139">
        <v>12231.044921875</v>
      </c>
      <c r="N42" s="139">
        <v>13002.4833984375</v>
      </c>
      <c r="O42" s="139">
        <v>13959.673828125</v>
      </c>
      <c r="P42" s="139">
        <v>14573.6865234375</v>
      </c>
      <c r="Q42" s="139">
        <v>15650.509765625</v>
      </c>
      <c r="R42" s="139">
        <v>17433.40234375</v>
      </c>
      <c r="S42" s="139">
        <v>18239.142578125</v>
      </c>
      <c r="T42" s="139">
        <v>17921.986328125</v>
      </c>
      <c r="U42" s="139">
        <v>18536.59375</v>
      </c>
      <c r="V42" s="139">
        <v>17353.6484375</v>
      </c>
      <c r="W42" s="139">
        <v>16915.56640625</v>
      </c>
      <c r="X42" s="139">
        <v>16186.43359375</v>
      </c>
      <c r="Y42" s="139">
        <v>17231.26171875</v>
      </c>
      <c r="Z42" s="139">
        <v>16611.88671875</v>
      </c>
    </row>
    <row r="43" spans="1:26" ht="16.5" customHeight="1" x14ac:dyDescent="0.25">
      <c r="B43" s="142" t="s">
        <v>301</v>
      </c>
      <c r="C43" s="139">
        <v>12567.9794921875</v>
      </c>
      <c r="D43" s="139">
        <v>13384.052734375</v>
      </c>
      <c r="E43" s="139">
        <v>13903.8115234375</v>
      </c>
      <c r="F43" s="139">
        <v>13499.904296875</v>
      </c>
      <c r="G43" s="139">
        <v>13857.744140625</v>
      </c>
      <c r="H43" s="139">
        <v>14144.2900390625</v>
      </c>
      <c r="I43" s="139">
        <v>14446.662109375</v>
      </c>
      <c r="J43" s="139">
        <v>14915.76953125</v>
      </c>
      <c r="K43" s="139">
        <v>14409.578125</v>
      </c>
      <c r="L43" s="139">
        <v>13724.4677734375</v>
      </c>
      <c r="M43" s="139">
        <v>13615.935546875</v>
      </c>
      <c r="N43" s="139">
        <v>14581.7373046875</v>
      </c>
      <c r="O43" s="139">
        <v>15104.2578125</v>
      </c>
      <c r="P43" s="139">
        <v>14658.5302734375</v>
      </c>
      <c r="Q43" s="139">
        <v>15352.7861328125</v>
      </c>
      <c r="R43" s="139">
        <v>16501.021484375</v>
      </c>
      <c r="S43" s="139">
        <v>16727.3515625</v>
      </c>
      <c r="T43" s="139">
        <v>16234.19140625</v>
      </c>
      <c r="U43" s="139">
        <v>16039.6044921875</v>
      </c>
      <c r="V43" s="139">
        <v>16000.9970703125</v>
      </c>
      <c r="W43" s="139">
        <v>14903.1572265625</v>
      </c>
      <c r="X43" s="139">
        <v>12934.2958984375</v>
      </c>
      <c r="Y43" s="139">
        <v>13086.455078125</v>
      </c>
      <c r="Z43" s="139">
        <v>13282.5361328125</v>
      </c>
    </row>
    <row r="44" spans="1:26" s="124" customFormat="1" x14ac:dyDescent="0.25">
      <c r="A44" s="54"/>
      <c r="B44" s="58" t="s">
        <v>302</v>
      </c>
      <c r="C44" s="139">
        <v>12335.7421875</v>
      </c>
      <c r="D44" s="139">
        <v>13081.9619140625</v>
      </c>
      <c r="E44" s="139">
        <v>13564.9482421875</v>
      </c>
      <c r="F44" s="139">
        <v>13163.33203125</v>
      </c>
      <c r="G44" s="139">
        <v>13472.919921875</v>
      </c>
      <c r="H44" s="139">
        <v>13831.0234375</v>
      </c>
      <c r="I44" s="139">
        <v>14204.9912109375</v>
      </c>
      <c r="J44" s="139">
        <v>14799.2236328125</v>
      </c>
      <c r="K44" s="139">
        <v>14329.25</v>
      </c>
      <c r="L44" s="139">
        <v>13648.00390625</v>
      </c>
      <c r="M44" s="139">
        <v>13306.78515625</v>
      </c>
      <c r="N44" s="139">
        <v>13879.033203125</v>
      </c>
      <c r="O44" s="139">
        <v>14592.4912109375</v>
      </c>
      <c r="P44" s="139">
        <v>14575.248046875</v>
      </c>
      <c r="Q44" s="139">
        <v>15287.7646484375</v>
      </c>
      <c r="R44" s="139">
        <v>16972.228515625</v>
      </c>
      <c r="S44" s="139">
        <v>17437.228515625</v>
      </c>
      <c r="T44" s="139">
        <v>16547.72265625</v>
      </c>
      <c r="U44" s="139">
        <v>16104.9931640625</v>
      </c>
      <c r="V44" s="139">
        <v>16000.9970703125</v>
      </c>
      <c r="W44" s="139">
        <v>14943.912109375</v>
      </c>
      <c r="X44" s="139">
        <v>12898.056640625</v>
      </c>
      <c r="Y44" s="139">
        <v>12896.107421875</v>
      </c>
      <c r="Z44" s="139">
        <v>12942.4423828125</v>
      </c>
    </row>
    <row r="45" spans="1:26" x14ac:dyDescent="0.25">
      <c r="A45" s="54"/>
      <c r="B45" s="58" t="s">
        <v>303</v>
      </c>
      <c r="C45" s="139">
        <v>11449.7216796875</v>
      </c>
      <c r="D45" s="139">
        <v>12187.1689453125</v>
      </c>
      <c r="E45" s="139">
        <v>12477.4453125</v>
      </c>
      <c r="F45" s="139">
        <v>12446.7548828125</v>
      </c>
      <c r="G45" s="139">
        <v>12894.9150390625</v>
      </c>
      <c r="H45" s="139">
        <v>13178.4267578125</v>
      </c>
      <c r="I45" s="139">
        <v>13553.52734375</v>
      </c>
      <c r="J45" s="139">
        <v>14007.8681640625</v>
      </c>
      <c r="K45" s="139">
        <v>13645.9814453125</v>
      </c>
      <c r="L45" s="139">
        <v>13522.9794921875</v>
      </c>
      <c r="M45" s="139">
        <v>13153.4560546875</v>
      </c>
      <c r="N45" s="139">
        <v>13652.03515625</v>
      </c>
      <c r="O45" s="139">
        <v>14029.3212890625</v>
      </c>
      <c r="P45" s="139">
        <v>14223.5126953125</v>
      </c>
      <c r="Q45" s="139">
        <v>14709.8681640625</v>
      </c>
      <c r="R45" s="139">
        <v>16216.580078125</v>
      </c>
      <c r="S45" s="139">
        <v>16571.109375</v>
      </c>
      <c r="T45" s="139">
        <v>16219.138671875</v>
      </c>
      <c r="U45" s="139">
        <v>15686.6025390625</v>
      </c>
      <c r="V45" s="139">
        <v>15888.828125</v>
      </c>
      <c r="W45" s="139">
        <v>15279.1298828125</v>
      </c>
      <c r="X45" s="139">
        <v>13394.98046875</v>
      </c>
      <c r="Y45" s="139">
        <v>13075.705078125</v>
      </c>
      <c r="Z45" s="139">
        <v>12176.8681640625</v>
      </c>
    </row>
    <row r="46" spans="1:26" x14ac:dyDescent="0.25">
      <c r="A46" s="805"/>
      <c r="B46" s="809" t="s">
        <v>304</v>
      </c>
      <c r="C46" s="811">
        <v>14300.3125</v>
      </c>
      <c r="D46" s="811">
        <v>14201.384765625</v>
      </c>
      <c r="E46" s="811">
        <v>14776.263671875</v>
      </c>
      <c r="F46" s="811">
        <v>14850.9462890625</v>
      </c>
      <c r="G46" s="811">
        <v>15202.8310546875</v>
      </c>
      <c r="H46" s="811">
        <v>15250.3330078125</v>
      </c>
      <c r="I46" s="811">
        <v>15547.90234375</v>
      </c>
      <c r="J46" s="811">
        <v>16141.4375</v>
      </c>
      <c r="K46" s="811">
        <v>15940.9326171875</v>
      </c>
      <c r="L46" s="811">
        <v>15673.4365234375</v>
      </c>
      <c r="M46" s="811">
        <v>15736.935546875</v>
      </c>
      <c r="N46" s="811">
        <v>16275.1982421875</v>
      </c>
      <c r="O46" s="811">
        <v>16584.306640625</v>
      </c>
      <c r="P46" s="811">
        <v>16655.240234375</v>
      </c>
      <c r="Q46" s="811">
        <v>17177.529296875</v>
      </c>
      <c r="R46" s="811">
        <v>18169.96484375</v>
      </c>
      <c r="S46" s="811">
        <v>18358.98046875</v>
      </c>
      <c r="T46" s="811">
        <v>17895.962890625</v>
      </c>
      <c r="U46" s="811">
        <v>18289.27734375</v>
      </c>
      <c r="V46" s="811">
        <v>17353.6484375</v>
      </c>
      <c r="W46" s="811">
        <v>16975.45703125</v>
      </c>
      <c r="X46" s="811">
        <v>15883.9677734375</v>
      </c>
      <c r="Y46" s="811">
        <v>16117.294921875</v>
      </c>
      <c r="Z46" s="811">
        <v>13890.244140625</v>
      </c>
    </row>
    <row r="47" spans="1:26" s="124" customFormat="1" ht="16.5" customHeight="1" x14ac:dyDescent="0.25">
      <c r="A47" s="54"/>
      <c r="B47" s="136" t="s">
        <v>305</v>
      </c>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row>
    <row r="48" spans="1:26" x14ac:dyDescent="0.25">
      <c r="B48" s="57" t="s">
        <v>306</v>
      </c>
      <c r="C48" s="125">
        <v>62.206310272216797</v>
      </c>
      <c r="D48" s="125">
        <v>61.783420562744141</v>
      </c>
      <c r="E48" s="125">
        <v>60.190258026123047</v>
      </c>
      <c r="F48" s="125">
        <v>58.439369201660156</v>
      </c>
      <c r="G48" s="125">
        <v>60.788719177246094</v>
      </c>
      <c r="H48" s="125">
        <v>67.820243835449219</v>
      </c>
      <c r="I48" s="125">
        <v>68.605659484863281</v>
      </c>
      <c r="J48" s="125">
        <v>70.221786499023438</v>
      </c>
      <c r="K48" s="125">
        <v>74.175102233886719</v>
      </c>
      <c r="L48" s="125">
        <v>74.934906005859375</v>
      </c>
      <c r="M48" s="125">
        <v>76.235298156738281</v>
      </c>
      <c r="N48" s="125">
        <v>76.668998718261719</v>
      </c>
      <c r="O48" s="125">
        <v>81.830039978027344</v>
      </c>
      <c r="P48" s="125">
        <v>87.281181335449219</v>
      </c>
      <c r="Q48" s="125">
        <v>90.950088500976563</v>
      </c>
      <c r="R48" s="125">
        <v>98.501487731933594</v>
      </c>
      <c r="S48" s="125">
        <v>103.36423492431641</v>
      </c>
      <c r="T48" s="125">
        <v>101.98626708984375</v>
      </c>
      <c r="U48" s="125">
        <v>101.80234527587891</v>
      </c>
      <c r="V48" s="125">
        <v>100</v>
      </c>
      <c r="W48" s="125">
        <v>99.650863647460938</v>
      </c>
      <c r="X48" s="125">
        <v>101.57289123535156</v>
      </c>
      <c r="Y48" s="125">
        <v>105.88255310058594</v>
      </c>
      <c r="Z48" s="125">
        <v>116.75891876220703</v>
      </c>
    </row>
    <row r="49" spans="1:26" x14ac:dyDescent="0.25">
      <c r="B49" s="57" t="s">
        <v>307</v>
      </c>
      <c r="C49" s="125">
        <v>63.377429962158203</v>
      </c>
      <c r="D49" s="125">
        <v>63.210136413574219</v>
      </c>
      <c r="E49" s="125">
        <v>61.693862915039063</v>
      </c>
      <c r="F49" s="125">
        <v>59.933605194091797</v>
      </c>
      <c r="G49" s="125">
        <v>62.525012969970703</v>
      </c>
      <c r="H49" s="125">
        <v>69.356338500976563</v>
      </c>
      <c r="I49" s="125">
        <v>69.772850036621094</v>
      </c>
      <c r="J49" s="125">
        <v>70.774787902832031</v>
      </c>
      <c r="K49" s="125">
        <v>74.590919494628906</v>
      </c>
      <c r="L49" s="125">
        <v>75.354736328125</v>
      </c>
      <c r="M49" s="125">
        <v>78.006439208984375</v>
      </c>
      <c r="N49" s="125">
        <v>80.550796508789063</v>
      </c>
      <c r="O49" s="125">
        <v>84.699867248535156</v>
      </c>
      <c r="P49" s="125">
        <v>87.7799072265625</v>
      </c>
      <c r="Q49" s="125">
        <v>91.3369140625</v>
      </c>
      <c r="R49" s="125">
        <v>95.766754150390625</v>
      </c>
      <c r="S49" s="125">
        <v>99.156227111816406</v>
      </c>
      <c r="T49" s="125">
        <v>100.05392456054688</v>
      </c>
      <c r="U49" s="125">
        <v>101.38901519775391</v>
      </c>
      <c r="V49" s="125">
        <v>100</v>
      </c>
      <c r="W49" s="125">
        <v>99.379096984863281</v>
      </c>
      <c r="X49" s="125">
        <v>101.8582763671875</v>
      </c>
      <c r="Y49" s="125">
        <v>107.44538879394531</v>
      </c>
      <c r="Z49" s="125">
        <v>119.82704162597656</v>
      </c>
    </row>
    <row r="50" spans="1:26" x14ac:dyDescent="0.25">
      <c r="B50" s="57" t="s">
        <v>280</v>
      </c>
      <c r="C50" s="125">
        <v>63.377578735351563</v>
      </c>
      <c r="D50" s="125">
        <v>63.229625701904297</v>
      </c>
      <c r="E50" s="125">
        <v>61.726310729980469</v>
      </c>
      <c r="F50" s="125">
        <v>59.956394195556641</v>
      </c>
      <c r="G50" s="125">
        <v>62.551628112792969</v>
      </c>
      <c r="H50" s="125">
        <v>69.464309692382813</v>
      </c>
      <c r="I50" s="125">
        <v>69.816192626953125</v>
      </c>
      <c r="J50" s="125">
        <v>70.779190063476563</v>
      </c>
      <c r="K50" s="125">
        <v>74.65008544921875</v>
      </c>
      <c r="L50" s="125">
        <v>75.349395751953125</v>
      </c>
      <c r="M50" s="125">
        <v>78.027915954589844</v>
      </c>
      <c r="N50" s="125">
        <v>80.625267028808594</v>
      </c>
      <c r="O50" s="125">
        <v>84.875625610351563</v>
      </c>
      <c r="P50" s="125">
        <v>87.834907531738281</v>
      </c>
      <c r="Q50" s="125">
        <v>91.417816162109375</v>
      </c>
      <c r="R50" s="125">
        <v>95.639862060546875</v>
      </c>
      <c r="S50" s="125">
        <v>98.957374572753906</v>
      </c>
      <c r="T50" s="125">
        <v>100.02932739257813</v>
      </c>
      <c r="U50" s="125">
        <v>101.39722442626953</v>
      </c>
      <c r="V50" s="125">
        <v>100</v>
      </c>
      <c r="W50" s="125">
        <v>99.428245544433594</v>
      </c>
      <c r="X50" s="125">
        <v>101.86734008789063</v>
      </c>
      <c r="Y50" s="125">
        <v>107.40870666503906</v>
      </c>
      <c r="Z50" s="125">
        <v>120.04183959960938</v>
      </c>
    </row>
    <row r="51" spans="1:26" x14ac:dyDescent="0.25">
      <c r="A51" s="812"/>
      <c r="B51" s="813" t="s">
        <v>282</v>
      </c>
      <c r="C51" s="814">
        <v>63.377166748046875</v>
      </c>
      <c r="D51" s="814">
        <v>63.189208984375</v>
      </c>
      <c r="E51" s="814">
        <v>61.663341522216797</v>
      </c>
      <c r="F51" s="814">
        <v>59.888622283935547</v>
      </c>
      <c r="G51" s="814">
        <v>62.457450866699219</v>
      </c>
      <c r="H51" s="814">
        <v>69.153419494628906</v>
      </c>
      <c r="I51" s="814">
        <v>69.694976806640625</v>
      </c>
      <c r="J51" s="814">
        <v>70.768310546875</v>
      </c>
      <c r="K51" s="814">
        <v>74.471458435058594</v>
      </c>
      <c r="L51" s="814">
        <v>75.429367065429688</v>
      </c>
      <c r="M51" s="814">
        <v>77.721900939941406</v>
      </c>
      <c r="N51" s="814">
        <v>79.891395568847656</v>
      </c>
      <c r="O51" s="814">
        <v>84.174003601074219</v>
      </c>
      <c r="P51" s="814">
        <v>87.502105712890625</v>
      </c>
      <c r="Q51" s="814">
        <v>91.110366821289063</v>
      </c>
      <c r="R51" s="814">
        <v>95.946266174316406</v>
      </c>
      <c r="S51" s="814">
        <v>99.347244262695313</v>
      </c>
      <c r="T51" s="814">
        <v>100.14540863037109</v>
      </c>
      <c r="U51" s="814">
        <v>101.35224914550781</v>
      </c>
      <c r="V51" s="814">
        <v>100</v>
      </c>
      <c r="W51" s="814">
        <v>99.647193908691406</v>
      </c>
      <c r="X51" s="814">
        <v>101.90422058105469</v>
      </c>
      <c r="Y51" s="814">
        <v>106.91162109375</v>
      </c>
      <c r="Z51" s="814">
        <v>119.59391021728516</v>
      </c>
    </row>
    <row r="52" spans="1:26" s="124" customFormat="1" ht="16.5" customHeight="1" x14ac:dyDescent="0.25">
      <c r="A52" s="54"/>
      <c r="B52" s="136" t="s">
        <v>308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row>
    <row r="53" spans="1:26" x14ac:dyDescent="0.25">
      <c r="B53" s="57" t="s">
        <v>309</v>
      </c>
      <c r="C53" s="125">
        <v>65.012794494628906</v>
      </c>
      <c r="D53" s="125">
        <v>65.382095336914063</v>
      </c>
      <c r="E53" s="125">
        <v>65.359390258789063</v>
      </c>
      <c r="F53" s="125">
        <v>65.878105163574219</v>
      </c>
      <c r="G53" s="125">
        <v>67.596977233886719</v>
      </c>
      <c r="H53" s="125">
        <v>70.9952392578125</v>
      </c>
      <c r="I53" s="125">
        <v>76.174812316894531</v>
      </c>
      <c r="J53" s="125">
        <v>75.999420166015625</v>
      </c>
      <c r="K53" s="125">
        <v>87.689430236816406</v>
      </c>
      <c r="L53" s="125">
        <v>82.27947998046875</v>
      </c>
      <c r="M53" s="125">
        <v>83.851425170898438</v>
      </c>
      <c r="N53" s="125">
        <v>87.482719421386719</v>
      </c>
      <c r="O53" s="125">
        <v>94.583061218261719</v>
      </c>
      <c r="P53" s="125">
        <v>101.06525421142578</v>
      </c>
      <c r="Q53" s="125">
        <v>103.75545501708984</v>
      </c>
      <c r="R53" s="125">
        <v>102.53211975097656</v>
      </c>
      <c r="S53" s="125">
        <v>99.620262145996094</v>
      </c>
      <c r="T53" s="125">
        <v>99.945892333984375</v>
      </c>
      <c r="U53" s="125">
        <v>100.91469573974609</v>
      </c>
      <c r="V53" s="125">
        <v>100</v>
      </c>
      <c r="W53" s="125">
        <v>98.0069580078125</v>
      </c>
      <c r="X53" s="125">
        <v>95.022651672363281</v>
      </c>
      <c r="Y53" s="125">
        <v>105.75316619873047</v>
      </c>
      <c r="Z53" s="125">
        <v>113.09919738769531</v>
      </c>
    </row>
    <row r="54" spans="1:26" x14ac:dyDescent="0.25">
      <c r="B54" s="57" t="s">
        <v>87</v>
      </c>
      <c r="C54" s="125">
        <v>68.199012756347656</v>
      </c>
      <c r="D54" s="125">
        <v>69.235855102539063</v>
      </c>
      <c r="E54" s="125">
        <v>69.564712524414063</v>
      </c>
      <c r="F54" s="125">
        <v>71.138954162597656</v>
      </c>
      <c r="G54" s="125">
        <v>73.547592163085938</v>
      </c>
      <c r="H54" s="125">
        <v>75.060104370117188</v>
      </c>
      <c r="I54" s="125">
        <v>79.421989440917969</v>
      </c>
      <c r="J54" s="125">
        <v>77.538787841796875</v>
      </c>
      <c r="K54" s="125">
        <v>88.957443237304688</v>
      </c>
      <c r="L54" s="125">
        <v>83.503379821777344</v>
      </c>
      <c r="M54" s="125">
        <v>88.727821350097656</v>
      </c>
      <c r="N54" s="125">
        <v>97.965904235839844</v>
      </c>
      <c r="O54" s="125">
        <v>101.74192810058594</v>
      </c>
      <c r="P54" s="125">
        <v>102.28925323486328</v>
      </c>
      <c r="Q54" s="125">
        <v>104.67042541503906</v>
      </c>
      <c r="R54" s="125">
        <v>97.079666137695313</v>
      </c>
      <c r="S54" s="125">
        <v>91.78375244140625</v>
      </c>
      <c r="T54" s="125">
        <v>95.936614990234375</v>
      </c>
      <c r="U54" s="125">
        <v>99.970977783203125</v>
      </c>
      <c r="V54" s="125">
        <v>100</v>
      </c>
      <c r="W54" s="125">
        <v>96.87799072265625</v>
      </c>
      <c r="X54" s="125">
        <v>98.88397216796875</v>
      </c>
      <c r="Y54" s="125">
        <v>116.66352081298828</v>
      </c>
      <c r="Z54" s="125">
        <v>124.91140747070313</v>
      </c>
    </row>
    <row r="55" spans="1:26" x14ac:dyDescent="0.25">
      <c r="A55" s="805"/>
      <c r="B55" s="813" t="s">
        <v>88</v>
      </c>
      <c r="C55" s="814">
        <v>95.328056335449219</v>
      </c>
      <c r="D55" s="814">
        <v>94.433868408203125</v>
      </c>
      <c r="E55" s="814">
        <v>93.954811096191406</v>
      </c>
      <c r="F55" s="814">
        <v>92.604827880859375</v>
      </c>
      <c r="G55" s="814">
        <v>91.909156799316406</v>
      </c>
      <c r="H55" s="814">
        <v>94.584518432617188</v>
      </c>
      <c r="I55" s="814">
        <v>95.911483764648438</v>
      </c>
      <c r="J55" s="814">
        <v>98.01470947265625</v>
      </c>
      <c r="K55" s="814">
        <v>98.5745849609375</v>
      </c>
      <c r="L55" s="814">
        <v>98.534309387207031</v>
      </c>
      <c r="M55" s="814">
        <v>94.50408935546875</v>
      </c>
      <c r="N55" s="814">
        <v>89.299148559570313</v>
      </c>
      <c r="O55" s="814">
        <v>92.963699340820313</v>
      </c>
      <c r="P55" s="814">
        <v>98.803398132324219</v>
      </c>
      <c r="Q55" s="814">
        <v>99.1258544921875</v>
      </c>
      <c r="R55" s="814">
        <v>105.61647796630859</v>
      </c>
      <c r="S55" s="814">
        <v>108.53801727294922</v>
      </c>
      <c r="T55" s="814">
        <v>104.17909240722656</v>
      </c>
      <c r="U55" s="814">
        <v>100.94400024414063</v>
      </c>
      <c r="V55" s="814">
        <v>100</v>
      </c>
      <c r="W55" s="814">
        <v>101.16535186767578</v>
      </c>
      <c r="X55" s="814">
        <v>96.0950927734375</v>
      </c>
      <c r="Y55" s="814">
        <v>90.648017883300781</v>
      </c>
      <c r="Z55" s="814">
        <v>90.543533325195313</v>
      </c>
    </row>
    <row r="56" spans="1:26" s="124" customFormat="1" ht="16.5" customHeight="1" x14ac:dyDescent="0.25">
      <c r="A56" s="136"/>
      <c r="B56" s="136" t="s">
        <v>310</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row>
    <row r="57" spans="1:26" s="124" customFormat="1" x14ac:dyDescent="0.25">
      <c r="A57" s="136"/>
      <c r="B57" s="57" t="s">
        <v>311</v>
      </c>
      <c r="C57" s="125">
        <v>63.698814392089844</v>
      </c>
      <c r="D57" s="125">
        <v>63.236213684082031</v>
      </c>
      <c r="E57" s="125">
        <v>63.063449859619141</v>
      </c>
      <c r="F57" s="125">
        <v>63.471309661865234</v>
      </c>
      <c r="G57" s="125">
        <v>63.812393188476563</v>
      </c>
      <c r="H57" s="125">
        <v>66.082565307617188</v>
      </c>
      <c r="I57" s="125">
        <v>68.883888244628906</v>
      </c>
      <c r="J57" s="125">
        <v>70.964279174804688</v>
      </c>
      <c r="K57" s="125">
        <v>78.010139465332031</v>
      </c>
      <c r="L57" s="125">
        <v>81.661857604980469</v>
      </c>
      <c r="M57" s="125">
        <v>82.55511474609375</v>
      </c>
      <c r="N57" s="125">
        <v>84.728897094726563</v>
      </c>
      <c r="O57" s="125">
        <v>89.337265014648438</v>
      </c>
      <c r="P57" s="125">
        <v>91.8792724609375</v>
      </c>
      <c r="Q57" s="125">
        <v>95.519371032714844</v>
      </c>
      <c r="R57" s="125">
        <v>97.619514465332031</v>
      </c>
      <c r="S57" s="125">
        <v>96.330192565917969</v>
      </c>
      <c r="T57" s="125">
        <v>97.184066772460938</v>
      </c>
      <c r="U57" s="125">
        <v>99.567878723144531</v>
      </c>
      <c r="V57" s="125">
        <v>100</v>
      </c>
      <c r="W57" s="125">
        <v>100.70111083984375</v>
      </c>
      <c r="X57" s="125">
        <v>100.2191162109375</v>
      </c>
      <c r="Y57" s="125">
        <v>113.42356872558594</v>
      </c>
      <c r="Z57" s="125">
        <v>125.72964477539063</v>
      </c>
    </row>
    <row r="58" spans="1:26" x14ac:dyDescent="0.25">
      <c r="B58" s="57" t="s">
        <v>312</v>
      </c>
      <c r="C58" s="125">
        <v>67.128211975097656</v>
      </c>
      <c r="D58" s="125">
        <v>69.290359497070313</v>
      </c>
      <c r="E58" s="125">
        <v>70.328849792480469</v>
      </c>
      <c r="F58" s="125">
        <v>71.979942321777344</v>
      </c>
      <c r="G58" s="125">
        <v>73.65069580078125</v>
      </c>
      <c r="H58" s="125">
        <v>76.071647644042969</v>
      </c>
      <c r="I58" s="125">
        <v>78.872611999511719</v>
      </c>
      <c r="J58" s="125">
        <v>80.722236633300781</v>
      </c>
      <c r="K58" s="125">
        <v>84.309211730957031</v>
      </c>
      <c r="L58" s="125">
        <v>84.036026000976563</v>
      </c>
      <c r="M58" s="125">
        <v>85.451744079589844</v>
      </c>
      <c r="N58" s="125">
        <v>87.719085693359375</v>
      </c>
      <c r="O58" s="125">
        <v>89.837699890136719</v>
      </c>
      <c r="P58" s="125">
        <v>91.300392150878906</v>
      </c>
      <c r="Q58" s="125">
        <v>92.77923583984375</v>
      </c>
      <c r="R58" s="125">
        <v>93.067489624023438</v>
      </c>
      <c r="S58" s="125">
        <v>93.931365966796875</v>
      </c>
      <c r="T58" s="125">
        <v>95.858367919921875</v>
      </c>
      <c r="U58" s="125">
        <v>98.180679321289063</v>
      </c>
      <c r="V58" s="125">
        <v>100</v>
      </c>
      <c r="W58" s="125">
        <v>101.43009948730469</v>
      </c>
      <c r="X58" s="125">
        <v>104.81150817871094</v>
      </c>
      <c r="Y58" s="125">
        <v>113.10921478271484</v>
      </c>
      <c r="Z58" s="125">
        <v>118.83540344238281</v>
      </c>
    </row>
    <row r="59" spans="1:26" x14ac:dyDescent="0.25">
      <c r="A59" s="812"/>
      <c r="B59" s="813" t="s">
        <v>313</v>
      </c>
      <c r="C59" s="814">
        <v>69.755096435546875</v>
      </c>
      <c r="D59" s="814">
        <v>71.408447265625</v>
      </c>
      <c r="E59" s="814">
        <v>72.560455322265625</v>
      </c>
      <c r="F59" s="814">
        <v>73.933456420898438</v>
      </c>
      <c r="G59" s="814">
        <v>75.750373840332031</v>
      </c>
      <c r="H59" s="814">
        <v>78.064765930175781</v>
      </c>
      <c r="I59" s="814">
        <v>80.598945617675781</v>
      </c>
      <c r="J59" s="814">
        <v>82.790061950683594</v>
      </c>
      <c r="K59" s="814">
        <v>84.547866821289063</v>
      </c>
      <c r="L59" s="814">
        <v>85.418327331542969</v>
      </c>
      <c r="M59" s="814">
        <v>86.136795043945313</v>
      </c>
      <c r="N59" s="814">
        <v>87.864448547363281</v>
      </c>
      <c r="O59" s="814">
        <v>89.466888427734375</v>
      </c>
      <c r="P59" s="814">
        <v>91.081878662109375</v>
      </c>
      <c r="Q59" s="814">
        <v>92.708442687988281</v>
      </c>
      <c r="R59" s="814">
        <v>93.728721618652344</v>
      </c>
      <c r="S59" s="814">
        <v>94.487968444824219</v>
      </c>
      <c r="T59" s="814">
        <v>96.042152404785156</v>
      </c>
      <c r="U59" s="814">
        <v>98.170539855957031</v>
      </c>
      <c r="V59" s="814">
        <v>100</v>
      </c>
      <c r="W59" s="814">
        <v>101.26347351074219</v>
      </c>
      <c r="X59" s="814">
        <v>104.74676513671875</v>
      </c>
      <c r="Y59" s="814">
        <v>112.09260559082031</v>
      </c>
      <c r="Z59" s="814">
        <v>117.23961639404297</v>
      </c>
    </row>
    <row r="60" spans="1:26" s="141" customFormat="1" ht="19.5" customHeight="1" x14ac:dyDescent="0.25">
      <c r="A60" s="56" t="s">
        <v>5374</v>
      </c>
      <c r="B60" s="56"/>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row>
    <row r="61" spans="1:26" s="141" customFormat="1" x14ac:dyDescent="0.25">
      <c r="A61" s="66" t="s">
        <v>314</v>
      </c>
      <c r="B61" s="56"/>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40"/>
    </row>
    <row r="62" spans="1:26" s="141" customFormat="1" x14ac:dyDescent="0.25">
      <c r="A62" s="66" t="s">
        <v>315</v>
      </c>
      <c r="B62" s="56"/>
      <c r="C62" s="140"/>
      <c r="D62" s="140"/>
      <c r="E62" s="140"/>
      <c r="F62" s="140"/>
      <c r="G62" s="140"/>
      <c r="H62" s="140"/>
      <c r="I62" s="140"/>
      <c r="J62" s="140"/>
      <c r="K62" s="140"/>
      <c r="L62" s="140"/>
      <c r="M62" s="140"/>
      <c r="N62" s="140"/>
      <c r="O62" s="140"/>
      <c r="P62" s="140"/>
      <c r="Q62" s="140"/>
      <c r="R62" s="140"/>
      <c r="S62" s="140"/>
      <c r="T62" s="140"/>
      <c r="U62" s="140"/>
      <c r="V62" s="140"/>
      <c r="W62" s="140"/>
      <c r="X62" s="140"/>
      <c r="Y62" s="140"/>
      <c r="Z62" s="140"/>
    </row>
    <row r="63" spans="1:26" s="141" customFormat="1" x14ac:dyDescent="0.25">
      <c r="A63" s="66" t="s">
        <v>316</v>
      </c>
      <c r="B63" s="56"/>
      <c r="C63" s="140"/>
      <c r="D63" s="140"/>
      <c r="E63" s="140"/>
      <c r="F63" s="140"/>
      <c r="G63" s="140"/>
      <c r="H63" s="140"/>
      <c r="I63" s="140"/>
      <c r="J63" s="140"/>
      <c r="K63" s="140"/>
      <c r="L63" s="140"/>
      <c r="M63" s="140"/>
      <c r="N63" s="140"/>
      <c r="O63" s="140"/>
      <c r="P63" s="140"/>
      <c r="Q63" s="140"/>
      <c r="R63" s="140"/>
      <c r="S63" s="140"/>
      <c r="T63" s="140"/>
      <c r="U63" s="140"/>
      <c r="V63" s="140"/>
      <c r="W63" s="140"/>
      <c r="X63" s="140"/>
      <c r="Y63" s="140"/>
      <c r="Z63" s="140"/>
    </row>
    <row r="64" spans="1:26" s="141" customFormat="1" x14ac:dyDescent="0.25">
      <c r="A64" s="66" t="s">
        <v>317</v>
      </c>
      <c r="B64" s="56"/>
      <c r="C64" s="140"/>
      <c r="D64" s="140"/>
      <c r="E64" s="140"/>
      <c r="F64" s="140"/>
      <c r="G64" s="140"/>
      <c r="H64" s="140"/>
      <c r="I64" s="140"/>
      <c r="J64" s="140"/>
      <c r="K64" s="140"/>
      <c r="L64" s="140"/>
      <c r="M64" s="140"/>
      <c r="N64" s="140"/>
      <c r="O64" s="140"/>
      <c r="P64" s="140"/>
      <c r="Q64" s="140"/>
      <c r="R64" s="140"/>
      <c r="S64" s="140"/>
      <c r="T64" s="140"/>
      <c r="U64" s="140"/>
      <c r="V64" s="140"/>
      <c r="W64" s="140"/>
      <c r="X64" s="140"/>
      <c r="Y64" s="140"/>
      <c r="Z64" s="140"/>
    </row>
    <row r="65" spans="1:26" s="141" customFormat="1" x14ac:dyDescent="0.25">
      <c r="A65" s="66" t="s">
        <v>5365</v>
      </c>
      <c r="B65" s="56"/>
      <c r="C65" s="140"/>
      <c r="D65" s="140"/>
      <c r="E65" s="140"/>
      <c r="F65" s="140"/>
      <c r="G65" s="140"/>
      <c r="H65" s="140"/>
      <c r="I65" s="140"/>
      <c r="J65" s="140"/>
      <c r="K65" s="140"/>
      <c r="L65" s="140"/>
      <c r="M65" s="140"/>
      <c r="N65" s="140"/>
      <c r="O65" s="140"/>
      <c r="P65" s="140"/>
      <c r="Q65" s="140"/>
      <c r="R65" s="140"/>
      <c r="S65" s="140"/>
      <c r="T65" s="140"/>
      <c r="U65" s="140"/>
      <c r="V65" s="140"/>
      <c r="W65" s="140"/>
      <c r="X65" s="140"/>
      <c r="Y65" s="140"/>
      <c r="Z65" s="140"/>
    </row>
    <row r="66" spans="1:26" s="141" customFormat="1" x14ac:dyDescent="0.25">
      <c r="A66" s="66" t="s">
        <v>318</v>
      </c>
      <c r="B66" s="56"/>
      <c r="C66" s="140"/>
      <c r="D66" s="140"/>
      <c r="E66" s="140"/>
      <c r="F66" s="140"/>
      <c r="G66" s="140"/>
      <c r="H66" s="140"/>
      <c r="I66" s="140"/>
      <c r="J66" s="140"/>
      <c r="K66" s="140"/>
      <c r="L66" s="140"/>
      <c r="M66" s="140"/>
      <c r="N66" s="140"/>
      <c r="O66" s="140"/>
      <c r="P66" s="140"/>
      <c r="Q66" s="140"/>
      <c r="R66" s="140"/>
      <c r="S66" s="140"/>
      <c r="T66" s="140"/>
      <c r="U66" s="140"/>
      <c r="V66" s="140"/>
      <c r="W66" s="140"/>
      <c r="X66" s="140"/>
      <c r="Y66" s="140"/>
      <c r="Z66" s="140"/>
    </row>
    <row r="67" spans="1:26" x14ac:dyDescent="0.25">
      <c r="A67" s="66" t="s">
        <v>319</v>
      </c>
    </row>
    <row r="68" spans="1:26" x14ac:dyDescent="0.25">
      <c r="A68" s="66" t="s">
        <v>320</v>
      </c>
    </row>
    <row r="69" spans="1:26" x14ac:dyDescent="0.25">
      <c r="A69" s="66"/>
    </row>
    <row r="70" spans="1:26" x14ac:dyDescent="0.25">
      <c r="A70" s="66"/>
    </row>
    <row r="76" spans="1:26" x14ac:dyDescent="0.25">
      <c r="C76" s="56"/>
      <c r="D76" s="56"/>
      <c r="E76" s="56"/>
      <c r="F76" s="56"/>
      <c r="G76" s="56"/>
      <c r="H76" s="56"/>
      <c r="I76" s="56"/>
      <c r="J76" s="56"/>
      <c r="K76" s="56"/>
      <c r="L76" s="56"/>
      <c r="M76" s="56"/>
      <c r="N76" s="56"/>
      <c r="O76" s="56"/>
      <c r="P76" s="56"/>
      <c r="Q76" s="56"/>
      <c r="R76" s="56"/>
      <c r="S76" s="56"/>
    </row>
    <row r="77" spans="1:26" x14ac:dyDescent="0.25">
      <c r="C77" s="56"/>
      <c r="D77" s="56"/>
      <c r="E77" s="56"/>
      <c r="F77" s="56"/>
      <c r="G77" s="56"/>
      <c r="H77" s="56"/>
      <c r="I77" s="56"/>
      <c r="J77" s="56"/>
      <c r="K77" s="56"/>
      <c r="L77" s="56"/>
      <c r="M77" s="56"/>
      <c r="N77" s="56"/>
      <c r="O77" s="56"/>
      <c r="P77" s="56"/>
      <c r="Q77" s="56"/>
      <c r="R77" s="56"/>
      <c r="S77" s="56"/>
    </row>
  </sheetData>
  <pageMargins left="0.74803149606299213" right="0.74803149606299213" top="0.59055118110236227" bottom="0.82677165354330717" header="0.51181102362204722" footer="0.51181102362204722"/>
  <pageSetup paperSize="9" scale="5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1">
    <tabColor theme="6" tint="0.79998168889431442"/>
  </sheetPr>
  <dimension ref="A1:Z175"/>
  <sheetViews>
    <sheetView view="pageBreakPreview" zoomScale="90" zoomScaleNormal="80" zoomScaleSheetLayoutView="90" workbookViewId="0">
      <pane xSplit="2" topLeftCell="I1" activePane="topRight" state="frozen"/>
      <selection activeCell="D107" sqref="D107"/>
      <selection pane="topRight" activeCell="A2" sqref="A2"/>
    </sheetView>
  </sheetViews>
  <sheetFormatPr defaultColWidth="8.77734375" defaultRowHeight="13.2" x14ac:dyDescent="0.25"/>
  <cols>
    <col min="1" max="1" width="4" style="1" customWidth="1"/>
    <col min="2" max="2" width="58.21875" customWidth="1"/>
    <col min="3" max="9" width="9.44140625" customWidth="1"/>
    <col min="10" max="10" width="10.109375" bestFit="1" customWidth="1"/>
    <col min="11" max="17" width="9.44140625" customWidth="1"/>
    <col min="18" max="26" width="8.88671875" bestFit="1" customWidth="1"/>
  </cols>
  <sheetData>
    <row r="1" spans="1:26" s="14" customFormat="1" ht="25.35" customHeight="1" x14ac:dyDescent="0.25">
      <c r="A1" s="39" t="str">
        <f>Index!A10&amp;"*"</f>
        <v>Table 2c    Palau constant price GDP(P) production by industry, FY2000-FY2023*</v>
      </c>
      <c r="R1"/>
      <c r="S1"/>
      <c r="T1"/>
      <c r="U1"/>
      <c r="V1"/>
      <c r="W1"/>
      <c r="X1"/>
      <c r="Y1"/>
      <c r="Z1"/>
    </row>
    <row r="2" spans="1:26" ht="20.25" customHeight="1" x14ac:dyDescent="0.25">
      <c r="A2" s="433" t="s">
        <v>5362</v>
      </c>
      <c r="B2" s="52"/>
      <c r="C2" s="24" t="str">
        <f>NAgni!C2</f>
        <v>FY00</v>
      </c>
      <c r="D2" s="24" t="str">
        <f>NAgni!D2</f>
        <v>FY01</v>
      </c>
      <c r="E2" s="24" t="str">
        <f>NAgni!E2</f>
        <v>FY02</v>
      </c>
      <c r="F2" s="24" t="str">
        <f>NAgni!F2</f>
        <v>FY03</v>
      </c>
      <c r="G2" s="24" t="str">
        <f>NAgni!G2</f>
        <v>FY04</v>
      </c>
      <c r="H2" s="24" t="str">
        <f>NAgni!H2</f>
        <v>FY05</v>
      </c>
      <c r="I2" s="24" t="str">
        <f>NAgni!I2</f>
        <v>FY06</v>
      </c>
      <c r="J2" s="24" t="str">
        <f>NAgni!J2</f>
        <v>FY07</v>
      </c>
      <c r="K2" s="24" t="str">
        <f>NAgni!K2</f>
        <v>FY08</v>
      </c>
      <c r="L2" s="24" t="str">
        <f>NAgni!L2</f>
        <v>FY09</v>
      </c>
      <c r="M2" s="24" t="str">
        <f>NAgni!M2</f>
        <v>FY10</v>
      </c>
      <c r="N2" s="24" t="str">
        <f>NAgni!N2</f>
        <v>FY11</v>
      </c>
      <c r="O2" s="24" t="str">
        <f>NAgni!O2</f>
        <v>FY12</v>
      </c>
      <c r="P2" s="24" t="str">
        <f>NAgni!P2</f>
        <v>FY13</v>
      </c>
      <c r="Q2" s="24" t="str">
        <f>NAgni!Q2</f>
        <v>FY14</v>
      </c>
      <c r="R2" s="24" t="str">
        <f>NAgni!R2</f>
        <v>FY15</v>
      </c>
      <c r="S2" s="24" t="str">
        <f>NAgni!S2</f>
        <v>FY16</v>
      </c>
      <c r="T2" s="24" t="str">
        <f>NAgni!T2</f>
        <v>FY17</v>
      </c>
      <c r="U2" s="24" t="str">
        <f>NAgni!U2</f>
        <v>FY18</v>
      </c>
      <c r="V2" s="24" t="str">
        <f>NAgni!V2</f>
        <v>FY19</v>
      </c>
      <c r="W2" s="24" t="str">
        <f>NAgni!W2</f>
        <v>FY20</v>
      </c>
      <c r="X2" s="24" t="str">
        <f>NAgni!X2</f>
        <v>FY21</v>
      </c>
      <c r="Y2" s="24" t="str">
        <f>NAgni!Y2</f>
        <v>FY22</v>
      </c>
      <c r="Z2" s="24" t="str">
        <f>NAgni!Z2</f>
        <v>FY23</v>
      </c>
    </row>
    <row r="3" spans="1:26" ht="20.25" customHeight="1" x14ac:dyDescent="0.25">
      <c r="A3" s="152" t="s">
        <v>321</v>
      </c>
      <c r="B3" s="684" t="s">
        <v>322</v>
      </c>
      <c r="C3" s="815">
        <v>4.526161102294922</v>
      </c>
      <c r="D3" s="815">
        <v>4.7339280090332032</v>
      </c>
      <c r="E3" s="815">
        <v>4.9291222534179688</v>
      </c>
      <c r="F3" s="815">
        <v>5.1302497558593751</v>
      </c>
      <c r="G3" s="815">
        <v>5.1001989746093752</v>
      </c>
      <c r="H3" s="815">
        <v>5.2618281250000001</v>
      </c>
      <c r="I3" s="815">
        <v>5.2465455932617191</v>
      </c>
      <c r="J3" s="815">
        <v>5.1684924316406251</v>
      </c>
      <c r="K3" s="815">
        <v>5.2498402099609374</v>
      </c>
      <c r="L3" s="815">
        <v>5.0075794677734375</v>
      </c>
      <c r="M3" s="815">
        <v>4.7370587158203126</v>
      </c>
      <c r="N3" s="815">
        <v>4.6628471679687502</v>
      </c>
      <c r="O3" s="815">
        <v>4.5905090942382811</v>
      </c>
      <c r="P3" s="815">
        <v>4.5660917968749999</v>
      </c>
      <c r="Q3" s="815">
        <v>4.4953572998046871</v>
      </c>
      <c r="R3" s="815">
        <v>4.5142979736328126</v>
      </c>
      <c r="S3" s="815">
        <v>4.5690485229492186</v>
      </c>
      <c r="T3" s="815">
        <v>4.6258062744140629</v>
      </c>
      <c r="U3" s="815">
        <v>4.5038333129882808</v>
      </c>
      <c r="V3" s="815">
        <v>4.417956939697266</v>
      </c>
      <c r="W3" s="815">
        <v>4.3166733093261715</v>
      </c>
      <c r="X3" s="815">
        <v>4.2728356323242185</v>
      </c>
      <c r="Y3" s="815">
        <v>4.2337153625488284</v>
      </c>
      <c r="Z3" s="815">
        <v>4.2184245910644531</v>
      </c>
    </row>
    <row r="4" spans="1:26" x14ac:dyDescent="0.25">
      <c r="A4" s="152" t="s">
        <v>323</v>
      </c>
      <c r="B4" s="684" t="s">
        <v>324</v>
      </c>
      <c r="C4" s="815">
        <v>5.2043826828002926</v>
      </c>
      <c r="D4" s="815">
        <v>5.0250839347839351</v>
      </c>
      <c r="E4" s="815">
        <v>5.3715079727172848</v>
      </c>
      <c r="F4" s="815">
        <v>5.3531455764770506</v>
      </c>
      <c r="G4" s="815">
        <v>5.5940145683288574</v>
      </c>
      <c r="H4" s="815">
        <v>6.6086720390319824</v>
      </c>
      <c r="I4" s="815">
        <v>7.5563581314086914</v>
      </c>
      <c r="J4" s="815">
        <v>6.4707369422912597</v>
      </c>
      <c r="K4" s="815">
        <v>6.6077531204223634</v>
      </c>
      <c r="L4" s="815">
        <v>5.9097426681518552</v>
      </c>
      <c r="M4" s="815">
        <v>5.643006008148193</v>
      </c>
      <c r="N4" s="815">
        <v>5.4014331531524657</v>
      </c>
      <c r="O4" s="815">
        <v>5.1427880668640134</v>
      </c>
      <c r="P4" s="815">
        <v>5.6016378383636471</v>
      </c>
      <c r="Q4" s="815">
        <v>4.9716416511535648</v>
      </c>
      <c r="R4" s="815">
        <v>4.4226470489501954</v>
      </c>
      <c r="S4" s="815">
        <v>4.9486988449096678</v>
      </c>
      <c r="T4" s="815">
        <v>5.9174450683593749</v>
      </c>
      <c r="U4" s="815">
        <v>5.6259701728820799</v>
      </c>
      <c r="V4" s="815">
        <v>5.1406879639625549</v>
      </c>
      <c r="W4" s="815">
        <v>4.2730160617828368</v>
      </c>
      <c r="X4" s="815">
        <v>3.9948487319946291</v>
      </c>
      <c r="Y4" s="815">
        <v>4.0304934387207032</v>
      </c>
      <c r="Z4" s="815">
        <v>4.0841557769775392</v>
      </c>
    </row>
    <row r="5" spans="1:26" x14ac:dyDescent="0.25">
      <c r="A5" s="152" t="s">
        <v>325</v>
      </c>
      <c r="B5" s="684" t="s">
        <v>326</v>
      </c>
      <c r="C5" s="815">
        <v>2.0984467773437498</v>
      </c>
      <c r="D5" s="815">
        <v>2.1415737304687501</v>
      </c>
      <c r="E5" s="815">
        <v>1.9357987060546875</v>
      </c>
      <c r="F5" s="815">
        <v>1.1068862304687499</v>
      </c>
      <c r="G5" s="815">
        <v>1.2183779296874999</v>
      </c>
      <c r="H5" s="815">
        <v>1.6210983886718751</v>
      </c>
      <c r="I5" s="815">
        <v>1.5300852050781251</v>
      </c>
      <c r="J5" s="815">
        <v>1.3131481933593749</v>
      </c>
      <c r="K5" s="815">
        <v>1.3520478515625001</v>
      </c>
      <c r="L5" s="815">
        <v>0.99288726806640626</v>
      </c>
      <c r="M5" s="815">
        <v>0.7236510620117188</v>
      </c>
      <c r="N5" s="815">
        <v>0.66923461914062499</v>
      </c>
      <c r="O5" s="815">
        <v>0.76118927001953129</v>
      </c>
      <c r="P5" s="815">
        <v>0.55201226806640624</v>
      </c>
      <c r="Q5" s="815">
        <v>0.71247003173828127</v>
      </c>
      <c r="R5" s="815">
        <v>1.128967041015625</v>
      </c>
      <c r="S5" s="815">
        <v>1.3077124023437501</v>
      </c>
      <c r="T5" s="815">
        <v>1.6121658935546874</v>
      </c>
      <c r="U5" s="815">
        <v>1.35660546875</v>
      </c>
      <c r="V5" s="815">
        <v>1.5206107177734376</v>
      </c>
      <c r="W5" s="815">
        <v>1.3218168945312501</v>
      </c>
      <c r="X5" s="815">
        <v>1.5240263671875001</v>
      </c>
      <c r="Y5" s="815">
        <v>1.5057977294921876</v>
      </c>
      <c r="Z5" s="815">
        <v>1.0119216918945313</v>
      </c>
    </row>
    <row r="6" spans="1:26" x14ac:dyDescent="0.25">
      <c r="A6" s="152" t="s">
        <v>327</v>
      </c>
      <c r="B6" s="684" t="s">
        <v>328</v>
      </c>
      <c r="C6" s="815">
        <v>6.0907389757633208</v>
      </c>
      <c r="D6" s="815">
        <v>7.8053244438171383</v>
      </c>
      <c r="E6" s="815">
        <v>11.220445192337037</v>
      </c>
      <c r="F6" s="815">
        <v>4.3114448471069338</v>
      </c>
      <c r="G6" s="815">
        <v>2.0977683594617993</v>
      </c>
      <c r="H6" s="815">
        <v>2.1050471463799476</v>
      </c>
      <c r="I6" s="815">
        <v>1.8848938508033752</v>
      </c>
      <c r="J6" s="815">
        <v>1.8696976724611596</v>
      </c>
      <c r="K6" s="815">
        <v>2.1782939427951349</v>
      </c>
      <c r="L6" s="815">
        <v>1.8976989129642026</v>
      </c>
      <c r="M6" s="815">
        <v>1.7622380837202072</v>
      </c>
      <c r="N6" s="815">
        <v>1.9343684447770939</v>
      </c>
      <c r="O6" s="815">
        <v>2.291998122965917</v>
      </c>
      <c r="P6" s="815">
        <v>2.4554585690647364</v>
      </c>
      <c r="Q6" s="815">
        <v>2.4836518107359296</v>
      </c>
      <c r="R6" s="815">
        <v>2.7460646620783953</v>
      </c>
      <c r="S6" s="815">
        <v>2.9325388126471079</v>
      </c>
      <c r="T6" s="815">
        <v>2.917253199263476</v>
      </c>
      <c r="U6" s="815">
        <v>2.9288662909041161</v>
      </c>
      <c r="V6" s="815">
        <v>2.9232377258678897</v>
      </c>
      <c r="W6" s="815">
        <v>2.6523322699912826</v>
      </c>
      <c r="X6" s="815">
        <v>2.467253562468104</v>
      </c>
      <c r="Y6" s="815">
        <v>2.3350643860469571</v>
      </c>
      <c r="Z6" s="815">
        <v>2.5461439382175448</v>
      </c>
    </row>
    <row r="7" spans="1:26" x14ac:dyDescent="0.25">
      <c r="A7" s="152" t="s">
        <v>329</v>
      </c>
      <c r="B7" s="153" t="s">
        <v>330</v>
      </c>
      <c r="C7" s="815">
        <v>5.5172578124999996</v>
      </c>
      <c r="D7" s="815">
        <v>7.0211455078125002</v>
      </c>
      <c r="E7" s="815">
        <v>5.5458491210937497</v>
      </c>
      <c r="F7" s="815">
        <v>6.0989775390625001</v>
      </c>
      <c r="G7" s="815">
        <v>5.7359433593749998</v>
      </c>
      <c r="H7" s="815">
        <v>5.1619550781249997</v>
      </c>
      <c r="I7" s="815">
        <v>6.2193315429687503</v>
      </c>
      <c r="J7" s="815">
        <v>5.6655893554687502</v>
      </c>
      <c r="K7" s="815">
        <v>6.3297026367187499</v>
      </c>
      <c r="L7" s="815">
        <v>4.3650893554687498</v>
      </c>
      <c r="M7" s="815">
        <v>4.5516831054687499</v>
      </c>
      <c r="N7" s="815">
        <v>4.0526940917968748</v>
      </c>
      <c r="O7" s="815">
        <v>4.1830195312500003</v>
      </c>
      <c r="P7" s="815">
        <v>4.48538232421875</v>
      </c>
      <c r="Q7" s="815">
        <v>3.6715576171875002</v>
      </c>
      <c r="R7" s="815">
        <v>2.7090812988281252</v>
      </c>
      <c r="S7" s="815">
        <v>4.9196542968749997</v>
      </c>
      <c r="T7" s="815">
        <v>4.9376479492187499</v>
      </c>
      <c r="U7" s="815">
        <v>4.9950410156249996</v>
      </c>
      <c r="V7" s="815">
        <v>5.407453125</v>
      </c>
      <c r="W7" s="815">
        <v>5.9812783203124997</v>
      </c>
      <c r="X7" s="815">
        <v>6.4431992187500002</v>
      </c>
      <c r="Y7" s="815">
        <v>4.8973354492187502</v>
      </c>
      <c r="Z7" s="815">
        <v>4.3247006835937496</v>
      </c>
    </row>
    <row r="8" spans="1:26" x14ac:dyDescent="0.25">
      <c r="A8" s="152" t="s">
        <v>331</v>
      </c>
      <c r="B8" s="684" t="s">
        <v>332</v>
      </c>
      <c r="C8" s="815">
        <v>1.5322686767578124</v>
      </c>
      <c r="D8" s="815">
        <v>1.5945504150390626</v>
      </c>
      <c r="E8" s="815">
        <v>1.6060089111328124</v>
      </c>
      <c r="F8" s="815">
        <v>1.647668212890625</v>
      </c>
      <c r="G8" s="815">
        <v>1.6586990966796875</v>
      </c>
      <c r="H8" s="815">
        <v>1.5297230224609375</v>
      </c>
      <c r="I8" s="815">
        <v>1.57106689453125</v>
      </c>
      <c r="J8" s="815">
        <v>1.579335693359375</v>
      </c>
      <c r="K8" s="815">
        <v>1.6206795654296875</v>
      </c>
      <c r="L8" s="815">
        <v>1.595873291015625</v>
      </c>
      <c r="M8" s="815">
        <v>1.5171182861328125</v>
      </c>
      <c r="N8" s="815">
        <v>1.4109110107421876</v>
      </c>
      <c r="O8" s="815">
        <v>1.3446937255859375</v>
      </c>
      <c r="P8" s="815">
        <v>1.9629279785156251</v>
      </c>
      <c r="Q8" s="815">
        <v>1.6702407398223877</v>
      </c>
      <c r="R8" s="815">
        <v>2.7579597167968748</v>
      </c>
      <c r="S8" s="815">
        <v>3.1243647460937498</v>
      </c>
      <c r="T8" s="815">
        <v>3.3635764160156252</v>
      </c>
      <c r="U8" s="815">
        <v>2.2426621093749999</v>
      </c>
      <c r="V8" s="815">
        <v>2.154865966796875</v>
      </c>
      <c r="W8" s="815">
        <v>2.3265676269531248</v>
      </c>
      <c r="X8" s="815">
        <v>1.6324282226562501</v>
      </c>
      <c r="Y8" s="815">
        <v>0.96009692382812495</v>
      </c>
      <c r="Z8" s="815">
        <v>0.5167105712890625</v>
      </c>
    </row>
    <row r="9" spans="1:26" x14ac:dyDescent="0.25">
      <c r="A9" s="152" t="s">
        <v>333</v>
      </c>
      <c r="B9" s="684" t="s">
        <v>334</v>
      </c>
      <c r="C9" s="815">
        <v>18.59145830631256</v>
      </c>
      <c r="D9" s="815">
        <v>26.806530138015749</v>
      </c>
      <c r="E9" s="815">
        <v>35.026774822235105</v>
      </c>
      <c r="F9" s="815">
        <v>30.518471599578856</v>
      </c>
      <c r="G9" s="815">
        <v>29.835228923797608</v>
      </c>
      <c r="H9" s="815">
        <v>29.373665447235108</v>
      </c>
      <c r="I9" s="815">
        <v>24.653220695495605</v>
      </c>
      <c r="J9" s="815">
        <v>21.870862957000732</v>
      </c>
      <c r="K9" s="815">
        <v>15.215155925750732</v>
      </c>
      <c r="L9" s="815">
        <v>10.604554897308349</v>
      </c>
      <c r="M9" s="815">
        <v>11.649258071899414</v>
      </c>
      <c r="N9" s="815">
        <v>12.349152343749999</v>
      </c>
      <c r="O9" s="815">
        <v>11.122786361694336</v>
      </c>
      <c r="P9" s="815">
        <v>8.5583704833984378</v>
      </c>
      <c r="Q9" s="815">
        <v>9.6227677001953129</v>
      </c>
      <c r="R9" s="815">
        <v>13.828169342041015</v>
      </c>
      <c r="S9" s="815">
        <v>15.038769744873047</v>
      </c>
      <c r="T9" s="815">
        <v>12.163484580993652</v>
      </c>
      <c r="U9" s="815">
        <v>13.047913108825684</v>
      </c>
      <c r="V9" s="815">
        <v>19.684752532958985</v>
      </c>
      <c r="W9" s="815">
        <v>18.072068718910216</v>
      </c>
      <c r="X9" s="815">
        <v>18.521973992347718</v>
      </c>
      <c r="Y9" s="815">
        <v>14.902312447547912</v>
      </c>
      <c r="Z9" s="815">
        <v>11.439392464637756</v>
      </c>
    </row>
    <row r="10" spans="1:26" x14ac:dyDescent="0.25">
      <c r="A10" s="152" t="s">
        <v>335</v>
      </c>
      <c r="B10" s="684" t="s">
        <v>336</v>
      </c>
      <c r="C10" s="815">
        <v>31.685964355468752</v>
      </c>
      <c r="D10" s="815">
        <v>32.586772460937503</v>
      </c>
      <c r="E10" s="815">
        <v>30.456074707031249</v>
      </c>
      <c r="F10" s="815">
        <v>30.827382812500002</v>
      </c>
      <c r="G10" s="815">
        <v>33.083470703125002</v>
      </c>
      <c r="H10" s="815">
        <v>39.581104492187499</v>
      </c>
      <c r="I10" s="815">
        <v>39.489606445312504</v>
      </c>
      <c r="J10" s="815">
        <v>39.857932617187501</v>
      </c>
      <c r="K10" s="815">
        <v>34.474809570312502</v>
      </c>
      <c r="L10" s="815">
        <v>36.424807617187497</v>
      </c>
      <c r="M10" s="815">
        <v>33.434531249999999</v>
      </c>
      <c r="N10" s="815">
        <v>35.447188476562502</v>
      </c>
      <c r="O10" s="815">
        <v>37.413406250000001</v>
      </c>
      <c r="P10" s="815">
        <v>38.246881835937501</v>
      </c>
      <c r="Q10" s="815">
        <v>39.0555791015625</v>
      </c>
      <c r="R10" s="815">
        <v>43.320692382812503</v>
      </c>
      <c r="S10" s="815">
        <v>43.026673828124999</v>
      </c>
      <c r="T10" s="815">
        <v>43.055430664062499</v>
      </c>
      <c r="U10" s="815">
        <v>43.6293759765625</v>
      </c>
      <c r="V10" s="815">
        <v>41.036909179687498</v>
      </c>
      <c r="W10" s="815">
        <v>38.995150390625</v>
      </c>
      <c r="X10" s="815">
        <v>36.801510742187503</v>
      </c>
      <c r="Y10" s="815">
        <v>35.954392578125002</v>
      </c>
      <c r="Z10" s="815">
        <v>30.644528320312499</v>
      </c>
    </row>
    <row r="11" spans="1:26" x14ac:dyDescent="0.25">
      <c r="A11" s="152" t="s">
        <v>337</v>
      </c>
      <c r="B11" s="684" t="s">
        <v>338</v>
      </c>
      <c r="C11" s="815">
        <v>12.141915420532227</v>
      </c>
      <c r="D11" s="815">
        <v>13.172507705688476</v>
      </c>
      <c r="E11" s="815">
        <v>12.049638549804687</v>
      </c>
      <c r="F11" s="815">
        <v>11.971416427612304</v>
      </c>
      <c r="G11" s="815">
        <v>12.725512542724609</v>
      </c>
      <c r="H11" s="815">
        <v>13.637245254516602</v>
      </c>
      <c r="I11" s="815">
        <v>13.144857604980469</v>
      </c>
      <c r="J11" s="815">
        <v>14.740616394042968</v>
      </c>
      <c r="K11" s="815">
        <v>14.722493934631348</v>
      </c>
      <c r="L11" s="815">
        <v>13.656762977600097</v>
      </c>
      <c r="M11" s="815">
        <v>14.266259834289551</v>
      </c>
      <c r="N11" s="815">
        <v>16.45677180480957</v>
      </c>
      <c r="O11" s="815">
        <v>17.264015899658204</v>
      </c>
      <c r="P11" s="815">
        <v>16.237891738891602</v>
      </c>
      <c r="Q11" s="815">
        <v>17.818640533447265</v>
      </c>
      <c r="R11" s="815">
        <v>19.420260894775392</v>
      </c>
      <c r="S11" s="815">
        <v>19.229596511840821</v>
      </c>
      <c r="T11" s="815">
        <v>18.085611709594726</v>
      </c>
      <c r="U11" s="815">
        <v>16.202375595092775</v>
      </c>
      <c r="V11" s="815">
        <v>14.300070312500001</v>
      </c>
      <c r="W11" s="815">
        <v>10.563897987365722</v>
      </c>
      <c r="X11" s="815">
        <v>3.619301685333252</v>
      </c>
      <c r="Y11" s="815">
        <v>5.5911780700683593</v>
      </c>
      <c r="Z11" s="815">
        <v>9.8413278732299805</v>
      </c>
    </row>
    <row r="12" spans="1:26" x14ac:dyDescent="0.25">
      <c r="A12" s="152" t="s">
        <v>339</v>
      </c>
      <c r="B12" s="684" t="s">
        <v>340</v>
      </c>
      <c r="C12" s="815">
        <v>14.34413330078125</v>
      </c>
      <c r="D12" s="815">
        <v>13.916876220703125</v>
      </c>
      <c r="E12" s="815">
        <v>17.09539892578125</v>
      </c>
      <c r="F12" s="815">
        <v>19.744020019531249</v>
      </c>
      <c r="G12" s="815">
        <v>24.012176757812501</v>
      </c>
      <c r="H12" s="815">
        <v>24.402967773437499</v>
      </c>
      <c r="I12" s="815">
        <v>23.412520507812498</v>
      </c>
      <c r="J12" s="815">
        <v>25.529020507812501</v>
      </c>
      <c r="K12" s="815">
        <v>24.199791015624999</v>
      </c>
      <c r="L12" s="815">
        <v>22.185123046874999</v>
      </c>
      <c r="M12" s="815">
        <v>23.262717773437501</v>
      </c>
      <c r="N12" s="815">
        <v>28.774878906249999</v>
      </c>
      <c r="O12" s="815">
        <v>31.39704296875</v>
      </c>
      <c r="P12" s="815">
        <v>30.890654296874999</v>
      </c>
      <c r="Q12" s="815">
        <v>34.141073242187503</v>
      </c>
      <c r="R12" s="815">
        <v>39.789041015625003</v>
      </c>
      <c r="S12" s="815">
        <v>37.755183593749997</v>
      </c>
      <c r="T12" s="815">
        <v>33.707070312500001</v>
      </c>
      <c r="U12" s="815">
        <v>32.190539062500001</v>
      </c>
      <c r="V12" s="815">
        <v>28.3457021484375</v>
      </c>
      <c r="W12" s="815">
        <v>17.485136718749999</v>
      </c>
      <c r="X12" s="815">
        <v>7.3831992187499997</v>
      </c>
      <c r="Y12" s="815">
        <v>10.91536083984375</v>
      </c>
      <c r="Z12" s="815">
        <v>18.0744462890625</v>
      </c>
    </row>
    <row r="13" spans="1:26" x14ac:dyDescent="0.25">
      <c r="A13" s="152" t="s">
        <v>341</v>
      </c>
      <c r="B13" s="684" t="s">
        <v>342</v>
      </c>
      <c r="C13" s="815">
        <v>3.2902443847656251</v>
      </c>
      <c r="D13" s="815">
        <v>2.9336653442382814</v>
      </c>
      <c r="E13" s="815">
        <v>2.1566126708984377</v>
      </c>
      <c r="F13" s="815">
        <v>1.3072249450683593</v>
      </c>
      <c r="G13" s="815">
        <v>2.2421478881835939</v>
      </c>
      <c r="H13" s="815">
        <v>1.6893633422851562</v>
      </c>
      <c r="I13" s="815">
        <v>2.3101781616210939</v>
      </c>
      <c r="J13" s="815">
        <v>2.5439270019531248</v>
      </c>
      <c r="K13" s="815">
        <v>2.6633148193359375</v>
      </c>
      <c r="L13" s="815">
        <v>2.3967033691406252</v>
      </c>
      <c r="M13" s="815">
        <v>1.6146281127929687</v>
      </c>
      <c r="N13" s="815">
        <v>1.6563329467773438</v>
      </c>
      <c r="O13" s="815">
        <v>1.9184739379882811</v>
      </c>
      <c r="P13" s="815">
        <v>1.7401166076660157</v>
      </c>
      <c r="Q13" s="815">
        <v>1.7033261413574219</v>
      </c>
      <c r="R13" s="815">
        <v>2.1194375000000001</v>
      </c>
      <c r="S13" s="815">
        <v>3.4376141357421877</v>
      </c>
      <c r="T13" s="815">
        <v>3.2332520065307615</v>
      </c>
      <c r="U13" s="815">
        <v>5.1897914428710941</v>
      </c>
      <c r="V13" s="815">
        <v>9.813384887695312</v>
      </c>
      <c r="W13" s="815">
        <v>16.507166015625</v>
      </c>
      <c r="X13" s="815">
        <v>16.35063018798828</v>
      </c>
      <c r="Y13" s="815">
        <v>17.155538330078127</v>
      </c>
      <c r="Z13" s="815">
        <v>17.254932189941407</v>
      </c>
    </row>
    <row r="14" spans="1:26" x14ac:dyDescent="0.25">
      <c r="A14" s="152" t="s">
        <v>343</v>
      </c>
      <c r="B14" s="153" t="s">
        <v>344</v>
      </c>
      <c r="C14" s="815">
        <v>17.369037628173828</v>
      </c>
      <c r="D14" s="815">
        <v>17.034769378662109</v>
      </c>
      <c r="E14" s="815">
        <v>13.848288452148438</v>
      </c>
      <c r="F14" s="815">
        <v>14.537319885253906</v>
      </c>
      <c r="G14" s="815">
        <v>13.500836303710937</v>
      </c>
      <c r="H14" s="815">
        <v>14.805200286865235</v>
      </c>
      <c r="I14" s="815">
        <v>18.908040222167969</v>
      </c>
      <c r="J14" s="815">
        <v>19.801178405761718</v>
      </c>
      <c r="K14" s="815">
        <v>15.853456726074219</v>
      </c>
      <c r="L14" s="815">
        <v>12.730053833007812</v>
      </c>
      <c r="M14" s="815">
        <v>11.80484097290039</v>
      </c>
      <c r="N14" s="815">
        <v>9.7612441101074214</v>
      </c>
      <c r="O14" s="815">
        <v>5.8369513244628903</v>
      </c>
      <c r="P14" s="815">
        <v>7.8940919799804687</v>
      </c>
      <c r="Q14" s="815">
        <v>8.2127295227050787</v>
      </c>
      <c r="R14" s="815">
        <v>8.4334383850097652</v>
      </c>
      <c r="S14" s="815">
        <v>8.6227882690429691</v>
      </c>
      <c r="T14" s="815">
        <v>8.9163931274414061</v>
      </c>
      <c r="U14" s="815">
        <v>9.0318959655761724</v>
      </c>
      <c r="V14" s="815">
        <v>9.2563190002441402</v>
      </c>
      <c r="W14" s="815">
        <v>9.2966725158691403</v>
      </c>
      <c r="X14" s="815">
        <v>9.3235670471191412</v>
      </c>
      <c r="Y14" s="815">
        <v>7.1405133361816402</v>
      </c>
      <c r="Z14" s="815">
        <v>7.9562344207763669</v>
      </c>
    </row>
    <row r="15" spans="1:26" x14ac:dyDescent="0.25">
      <c r="A15" s="152" t="s">
        <v>345</v>
      </c>
      <c r="B15" s="684" t="s">
        <v>346</v>
      </c>
      <c r="C15" s="815">
        <v>17.384570800781251</v>
      </c>
      <c r="D15" s="815">
        <v>17.979370605468748</v>
      </c>
      <c r="E15" s="815">
        <v>21.421228515625</v>
      </c>
      <c r="F15" s="815">
        <v>23.5303623046875</v>
      </c>
      <c r="G15" s="815">
        <v>20.8604365234375</v>
      </c>
      <c r="H15" s="815">
        <v>19.6995166015625</v>
      </c>
      <c r="I15" s="815">
        <v>19.29681396484375</v>
      </c>
      <c r="J15" s="815">
        <v>19.562667968749999</v>
      </c>
      <c r="K15" s="815">
        <v>20.495287109374999</v>
      </c>
      <c r="L15" s="815">
        <v>20.39562158203125</v>
      </c>
      <c r="M15" s="815">
        <v>19.742776855468751</v>
      </c>
      <c r="N15" s="815">
        <v>20.401237304687498</v>
      </c>
      <c r="O15" s="815">
        <v>19.942298828125001</v>
      </c>
      <c r="P15" s="815">
        <v>20.307432617187501</v>
      </c>
      <c r="Q15" s="815">
        <v>20.634895507812502</v>
      </c>
      <c r="R15" s="815">
        <v>22.651816406249999</v>
      </c>
      <c r="S15" s="815">
        <v>21.806347167968749</v>
      </c>
      <c r="T15" s="815">
        <v>22.4508740234375</v>
      </c>
      <c r="U15" s="815">
        <v>22.350405273437499</v>
      </c>
      <c r="V15" s="815">
        <v>23.816295898437499</v>
      </c>
      <c r="W15" s="815">
        <v>23.7755107421875</v>
      </c>
      <c r="X15" s="815">
        <v>22.9452080078125</v>
      </c>
      <c r="Y15" s="815">
        <v>23.4069140625</v>
      </c>
      <c r="Z15" s="815">
        <v>22.739875000000001</v>
      </c>
    </row>
    <row r="16" spans="1:26" x14ac:dyDescent="0.25">
      <c r="A16" s="152" t="s">
        <v>347</v>
      </c>
      <c r="B16" s="684" t="s">
        <v>348</v>
      </c>
      <c r="C16" s="815">
        <v>4.8017804260253909</v>
      </c>
      <c r="D16" s="815">
        <v>5.0512916870117186</v>
      </c>
      <c r="E16" s="815">
        <v>4.6904129333496094</v>
      </c>
      <c r="F16" s="815">
        <v>4.5289929962158206</v>
      </c>
      <c r="G16" s="815">
        <v>4.2361925201416017</v>
      </c>
      <c r="H16" s="815">
        <v>4.1725198974609379</v>
      </c>
      <c r="I16" s="815">
        <v>5.0310289916992188</v>
      </c>
      <c r="J16" s="815">
        <v>4.5551381225585938</v>
      </c>
      <c r="K16" s="815">
        <v>4.0556943359375</v>
      </c>
      <c r="L16" s="815">
        <v>3.2958367309570313</v>
      </c>
      <c r="M16" s="815">
        <v>3.7266177215576173</v>
      </c>
      <c r="N16" s="815">
        <v>2.961704147338867</v>
      </c>
      <c r="O16" s="815">
        <v>2.9369676208496092</v>
      </c>
      <c r="P16" s="815">
        <v>2.5686999206542969</v>
      </c>
      <c r="Q16" s="815">
        <v>2.8353862686157227</v>
      </c>
      <c r="R16" s="815">
        <v>3.6899840507507324</v>
      </c>
      <c r="S16" s="815">
        <v>4.4341926345825193</v>
      </c>
      <c r="T16" s="815">
        <v>3.240139621734619</v>
      </c>
      <c r="U16" s="815">
        <v>3.7820814590454104</v>
      </c>
      <c r="V16" s="815">
        <v>3.7115826511383059</v>
      </c>
      <c r="W16" s="815">
        <v>3.8342551815509798</v>
      </c>
      <c r="X16" s="815">
        <v>3.9304316101074219</v>
      </c>
      <c r="Y16" s="815">
        <v>3.7446383183002472</v>
      </c>
      <c r="Z16" s="815">
        <v>3.214591823577881</v>
      </c>
    </row>
    <row r="17" spans="1:26" x14ac:dyDescent="0.25">
      <c r="A17" s="152" t="s">
        <v>349</v>
      </c>
      <c r="B17" s="684" t="s">
        <v>350</v>
      </c>
      <c r="C17" s="815">
        <v>4.0364919128417966</v>
      </c>
      <c r="D17" s="815">
        <v>4.5014792480468753</v>
      </c>
      <c r="E17" s="815">
        <v>3.8092982177734376</v>
      </c>
      <c r="F17" s="815">
        <v>3.255936981201172</v>
      </c>
      <c r="G17" s="815">
        <v>3.8555450134277343</v>
      </c>
      <c r="H17" s="815">
        <v>4.2589985656738278</v>
      </c>
      <c r="I17" s="815">
        <v>3.2458569030761719</v>
      </c>
      <c r="J17" s="815">
        <v>3.3115760955810547</v>
      </c>
      <c r="K17" s="815">
        <v>2.8699907379150389</v>
      </c>
      <c r="L17" s="815">
        <v>2.3033240509033202</v>
      </c>
      <c r="M17" s="815">
        <v>2.7223120269775389</v>
      </c>
      <c r="N17" s="815">
        <v>3.0426816711425779</v>
      </c>
      <c r="O17" s="815">
        <v>3.3606317749023438</v>
      </c>
      <c r="P17" s="815">
        <v>3.5716446838378908</v>
      </c>
      <c r="Q17" s="815">
        <v>3.7580987548828126</v>
      </c>
      <c r="R17" s="815">
        <v>4.4050767211914064</v>
      </c>
      <c r="S17" s="815">
        <v>5.1727778320312501</v>
      </c>
      <c r="T17" s="815">
        <v>4.8973507080078127</v>
      </c>
      <c r="U17" s="815">
        <v>4.8250013427734375</v>
      </c>
      <c r="V17" s="815">
        <v>4.6409769287109377</v>
      </c>
      <c r="W17" s="815">
        <v>3.8298483276367188</v>
      </c>
      <c r="X17" s="815">
        <v>2.8538397521972656</v>
      </c>
      <c r="Y17" s="815">
        <v>3.7783847961425781</v>
      </c>
      <c r="Z17" s="815">
        <v>4.1826372680664061</v>
      </c>
    </row>
    <row r="18" spans="1:26" x14ac:dyDescent="0.25">
      <c r="A18" s="152" t="s">
        <v>351</v>
      </c>
      <c r="B18" s="153" t="s">
        <v>352</v>
      </c>
      <c r="C18" s="815">
        <v>46.510708862304689</v>
      </c>
      <c r="D18" s="815">
        <v>48.847762390136715</v>
      </c>
      <c r="E18" s="815">
        <v>51.008124206542966</v>
      </c>
      <c r="F18" s="815">
        <v>50.707831420898437</v>
      </c>
      <c r="G18" s="815">
        <v>50.899848205566407</v>
      </c>
      <c r="H18" s="815">
        <v>48.064069152832033</v>
      </c>
      <c r="I18" s="815">
        <v>49.210656799316403</v>
      </c>
      <c r="J18" s="815">
        <v>49.919809448242191</v>
      </c>
      <c r="K18" s="815">
        <v>49.623685607910154</v>
      </c>
      <c r="L18" s="815">
        <v>48.946611450195313</v>
      </c>
      <c r="M18" s="815">
        <v>40.033389282226565</v>
      </c>
      <c r="N18" s="815">
        <v>39.136460571289064</v>
      </c>
      <c r="O18" s="815">
        <v>39.047218994140628</v>
      </c>
      <c r="P18" s="815">
        <v>39.213698486328127</v>
      </c>
      <c r="Q18" s="815">
        <v>40.604453369140622</v>
      </c>
      <c r="R18" s="815">
        <v>39.768055175781249</v>
      </c>
      <c r="S18" s="815">
        <v>41.175224609375</v>
      </c>
      <c r="T18" s="815">
        <v>43.282382324218752</v>
      </c>
      <c r="U18" s="815">
        <v>45.090234741210935</v>
      </c>
      <c r="V18" s="815">
        <v>45.38544274902344</v>
      </c>
      <c r="W18" s="815">
        <v>46.216195190429687</v>
      </c>
      <c r="X18" s="815">
        <v>45.506836425781252</v>
      </c>
      <c r="Y18" s="815">
        <v>42.54705432128906</v>
      </c>
      <c r="Z18" s="815">
        <v>42.794517089843751</v>
      </c>
    </row>
    <row r="19" spans="1:26" x14ac:dyDescent="0.25">
      <c r="A19" s="152" t="s">
        <v>353</v>
      </c>
      <c r="B19" s="684" t="s">
        <v>354</v>
      </c>
      <c r="C19" s="815">
        <v>14.397981323242188</v>
      </c>
      <c r="D19" s="815">
        <v>14.359049072265625</v>
      </c>
      <c r="E19" s="815">
        <v>13.976896850585938</v>
      </c>
      <c r="F19" s="815">
        <v>14.148973632812501</v>
      </c>
      <c r="G19" s="815">
        <v>14.794495239257813</v>
      </c>
      <c r="H19" s="815">
        <v>13.87777490234375</v>
      </c>
      <c r="I19" s="815">
        <v>14.060881713867188</v>
      </c>
      <c r="J19" s="815">
        <v>14.405063354492187</v>
      </c>
      <c r="K19" s="815">
        <v>14.657905517578126</v>
      </c>
      <c r="L19" s="815">
        <v>14.724575927734374</v>
      </c>
      <c r="M19" s="815">
        <v>16.656865112304686</v>
      </c>
      <c r="N19" s="815">
        <v>15.888448242187501</v>
      </c>
      <c r="O19" s="815">
        <v>15.449732788085937</v>
      </c>
      <c r="P19" s="815">
        <v>14.485630004882813</v>
      </c>
      <c r="Q19" s="815">
        <v>13.615004028320312</v>
      </c>
      <c r="R19" s="815">
        <v>12.3048193359375</v>
      </c>
      <c r="S19" s="815">
        <v>12.944736633300781</v>
      </c>
      <c r="T19" s="815">
        <v>11.920453308105468</v>
      </c>
      <c r="U19" s="815">
        <v>11.818520263671875</v>
      </c>
      <c r="V19" s="815">
        <v>11.784982299804687</v>
      </c>
      <c r="W19" s="815">
        <v>11.432913757324219</v>
      </c>
      <c r="X19" s="815">
        <v>10.975415283203125</v>
      </c>
      <c r="Y19" s="815">
        <v>10.701131591796875</v>
      </c>
      <c r="Z19" s="815">
        <v>11.672864257812501</v>
      </c>
    </row>
    <row r="20" spans="1:26" x14ac:dyDescent="0.25">
      <c r="A20" s="152" t="s">
        <v>355</v>
      </c>
      <c r="B20" s="684" t="s">
        <v>356</v>
      </c>
      <c r="C20" s="815">
        <v>5.4059659423828128</v>
      </c>
      <c r="D20" s="815">
        <v>5.6686646728515626</v>
      </c>
      <c r="E20" s="815">
        <v>5.7417555236816407</v>
      </c>
      <c r="F20" s="815">
        <v>5.7829917907714847</v>
      </c>
      <c r="G20" s="815">
        <v>5.8394097480773928</v>
      </c>
      <c r="H20" s="815">
        <v>5.3667583389282223</v>
      </c>
      <c r="I20" s="815">
        <v>5.4881594848632815</v>
      </c>
      <c r="J20" s="815">
        <v>5.3872511215209959</v>
      </c>
      <c r="K20" s="815">
        <v>5.2843294219970707</v>
      </c>
      <c r="L20" s="815">
        <v>5.095837509155273</v>
      </c>
      <c r="M20" s="815">
        <v>7.4679163742065429</v>
      </c>
      <c r="N20" s="815">
        <v>7.7199451560974124</v>
      </c>
      <c r="O20" s="815">
        <v>7.6730073394775387</v>
      </c>
      <c r="P20" s="815">
        <v>7.9707167739868163</v>
      </c>
      <c r="Q20" s="815">
        <v>8.2473398742675776</v>
      </c>
      <c r="R20" s="815">
        <v>8.2209817657470712</v>
      </c>
      <c r="S20" s="815">
        <v>8.1705350036621098</v>
      </c>
      <c r="T20" s="815">
        <v>8.2491647968292234</v>
      </c>
      <c r="U20" s="815">
        <v>8.2844719619750968</v>
      </c>
      <c r="V20" s="815">
        <v>8.273278747558594</v>
      </c>
      <c r="W20" s="815">
        <v>8.4956011810302741</v>
      </c>
      <c r="X20" s="815">
        <v>8.2785542602539071</v>
      </c>
      <c r="Y20" s="815">
        <v>8.3158023986816403</v>
      </c>
      <c r="Z20" s="815">
        <v>8.0440704193115238</v>
      </c>
    </row>
    <row r="21" spans="1:26" x14ac:dyDescent="0.25">
      <c r="A21" s="152" t="s">
        <v>357</v>
      </c>
      <c r="B21" s="684" t="s">
        <v>358</v>
      </c>
      <c r="C21" s="815">
        <v>2.828687992811203</v>
      </c>
      <c r="D21" s="815">
        <v>3.0245506286621096</v>
      </c>
      <c r="E21" s="815">
        <v>3.3944984350204468</v>
      </c>
      <c r="F21" s="815">
        <v>4.8056532840728758</v>
      </c>
      <c r="G21" s="815">
        <v>6.1844941158294677</v>
      </c>
      <c r="H21" s="815">
        <v>6.8570901002883913</v>
      </c>
      <c r="I21" s="815">
        <v>7.1939062566757199</v>
      </c>
      <c r="J21" s="815">
        <v>8.1644014940261833</v>
      </c>
      <c r="K21" s="815">
        <v>6.1738353652954103</v>
      </c>
      <c r="L21" s="815">
        <v>6.5681040453910828</v>
      </c>
      <c r="M21" s="815">
        <v>7.2343164544105534</v>
      </c>
      <c r="N21" s="815">
        <v>9.1878576760292052</v>
      </c>
      <c r="O21" s="815">
        <v>10.052393490791321</v>
      </c>
      <c r="P21" s="815">
        <v>8.9693629081249231</v>
      </c>
      <c r="Q21" s="815">
        <v>9.817288079500198</v>
      </c>
      <c r="R21" s="815">
        <v>13.360782025814057</v>
      </c>
      <c r="S21" s="815">
        <v>12.225759120941163</v>
      </c>
      <c r="T21" s="815">
        <v>9.6873715410232553</v>
      </c>
      <c r="U21" s="815">
        <v>9.5848835573196407</v>
      </c>
      <c r="V21" s="815">
        <v>7.4844213066101073</v>
      </c>
      <c r="W21" s="815">
        <v>4.5257510795593259</v>
      </c>
      <c r="X21" s="815">
        <v>1.3908110122680664</v>
      </c>
      <c r="Y21" s="815">
        <v>1.9160202071666717</v>
      </c>
      <c r="Z21" s="815">
        <v>3.5049112503454087</v>
      </c>
    </row>
    <row r="22" spans="1:26" x14ac:dyDescent="0.25">
      <c r="A22" s="152" t="s">
        <v>359</v>
      </c>
      <c r="B22" s="153" t="s">
        <v>360</v>
      </c>
      <c r="C22" s="815">
        <v>2.1683435434736311</v>
      </c>
      <c r="D22" s="815">
        <v>2.3176049587782472</v>
      </c>
      <c r="E22" s="815">
        <v>2.6173902969360352</v>
      </c>
      <c r="F22" s="815">
        <v>2.6416526565551757</v>
      </c>
      <c r="G22" s="815">
        <v>2.4142627716064453</v>
      </c>
      <c r="H22" s="815">
        <v>2.4453419799804688</v>
      </c>
      <c r="I22" s="815">
        <v>2.7960359497070311</v>
      </c>
      <c r="J22" s="815">
        <v>3.2196004028320311</v>
      </c>
      <c r="K22" s="815">
        <v>3.2882853393554687</v>
      </c>
      <c r="L22" s="815">
        <v>3.1231655273437502</v>
      </c>
      <c r="M22" s="815">
        <v>3.0611514282226562</v>
      </c>
      <c r="N22" s="815">
        <v>3.4674552001953125</v>
      </c>
      <c r="O22" s="815">
        <v>3.6135274658203125</v>
      </c>
      <c r="P22" s="815">
        <v>3.4414899902343752</v>
      </c>
      <c r="Q22" s="815">
        <v>3.7721210327148436</v>
      </c>
      <c r="R22" s="815">
        <v>3.8390050659179686</v>
      </c>
      <c r="S22" s="815">
        <v>4.184725158691406</v>
      </c>
      <c r="T22" s="815">
        <v>4.2302318725585941</v>
      </c>
      <c r="U22" s="815">
        <v>4.1187481079101564</v>
      </c>
      <c r="V22" s="815">
        <v>3.9169673461914063</v>
      </c>
      <c r="W22" s="815">
        <v>3.4932236328125001</v>
      </c>
      <c r="X22" s="815">
        <v>3.4955002746582031</v>
      </c>
      <c r="Y22" s="815">
        <v>3.7940522003173829</v>
      </c>
      <c r="Z22" s="815">
        <v>3.7132363739013674</v>
      </c>
    </row>
    <row r="23" spans="1:26" x14ac:dyDescent="0.25">
      <c r="A23" s="152" t="s">
        <v>361</v>
      </c>
      <c r="B23" s="153" t="s">
        <v>362</v>
      </c>
      <c r="C23" s="815">
        <v>2.0770903320312502</v>
      </c>
      <c r="D23" s="815">
        <v>2.5870068359374998</v>
      </c>
      <c r="E23" s="815">
        <v>2.8271508789062501</v>
      </c>
      <c r="F23" s="815">
        <v>3.6848083496093751</v>
      </c>
      <c r="G23" s="815">
        <v>4.75298193359375</v>
      </c>
      <c r="H23" s="815">
        <v>5.5248735351562503</v>
      </c>
      <c r="I23" s="815">
        <v>6.0379086914062503</v>
      </c>
      <c r="J23" s="815">
        <v>6.0457055664062498</v>
      </c>
      <c r="K23" s="815">
        <v>5.6730141601562503</v>
      </c>
      <c r="L23" s="815">
        <v>5.3408666992187497</v>
      </c>
      <c r="M23" s="815">
        <v>5.1412666015625001</v>
      </c>
      <c r="N23" s="815">
        <v>4.7358286132812504</v>
      </c>
      <c r="O23" s="815">
        <v>4.1027211914062498</v>
      </c>
      <c r="P23" s="815">
        <v>3.569414306640625</v>
      </c>
      <c r="Q23" s="815">
        <v>3.6349082031250002</v>
      </c>
      <c r="R23" s="815">
        <v>4.6734536132812501</v>
      </c>
      <c r="S23" s="815">
        <v>4.2477436523437504</v>
      </c>
      <c r="T23" s="815">
        <v>4.5549409179687501</v>
      </c>
      <c r="U23" s="815">
        <v>4.33350927734375</v>
      </c>
      <c r="V23" s="815">
        <v>4.0730932617187499</v>
      </c>
      <c r="W23" s="815">
        <v>3.7596584472656249</v>
      </c>
      <c r="X23" s="815">
        <v>3.4618173828124998</v>
      </c>
      <c r="Y23" s="815">
        <v>3.1234326171875</v>
      </c>
      <c r="Z23" s="815">
        <v>2.9830886230468749</v>
      </c>
    </row>
    <row r="24" spans="1:26" x14ac:dyDescent="0.25">
      <c r="A24" s="34"/>
      <c r="B24" s="76" t="s">
        <v>363</v>
      </c>
      <c r="C24" s="815">
        <v>-5.7650312499999998</v>
      </c>
      <c r="D24" s="815">
        <v>-5.7040634765625002</v>
      </c>
      <c r="E24" s="815">
        <v>-4.6813798828125002</v>
      </c>
      <c r="F24" s="815">
        <v>-5.1923071289062497</v>
      </c>
      <c r="G24" s="815">
        <v>-4.9231284179687496</v>
      </c>
      <c r="H24" s="815">
        <v>-4.8960839843750001</v>
      </c>
      <c r="I24" s="815">
        <v>-5.9585810546875004</v>
      </c>
      <c r="J24" s="815">
        <v>-6.7754326171874997</v>
      </c>
      <c r="K24" s="815">
        <v>-6.0913105468750004</v>
      </c>
      <c r="L24" s="815">
        <v>-5.3569165039062501</v>
      </c>
      <c r="M24" s="815">
        <v>-5.1475107421875004</v>
      </c>
      <c r="N24" s="815">
        <v>-4.6544252929687504</v>
      </c>
      <c r="O24" s="815">
        <v>-3.0074042968749999</v>
      </c>
      <c r="P24" s="815">
        <v>-3.6284648437499998</v>
      </c>
      <c r="Q24" s="815">
        <v>-3.8707133789062498</v>
      </c>
      <c r="R24" s="815">
        <v>-3.6838242187499999</v>
      </c>
      <c r="S24" s="815">
        <v>-3.8621489257812498</v>
      </c>
      <c r="T24" s="815">
        <v>-4.1091728515624997</v>
      </c>
      <c r="U24" s="815">
        <v>-4.5152797851562498</v>
      </c>
      <c r="V24" s="815">
        <v>-4.3461640624999998</v>
      </c>
      <c r="W24" s="815">
        <v>-4.3981450195312499</v>
      </c>
      <c r="X24" s="815">
        <v>-4.4995332031249999</v>
      </c>
      <c r="Y24" s="815">
        <v>-3.7752885742187501</v>
      </c>
      <c r="Z24" s="815">
        <v>-4.0957890624999997</v>
      </c>
    </row>
    <row r="25" spans="1:26" x14ac:dyDescent="0.25">
      <c r="A25" s="77"/>
      <c r="B25" s="78" t="s">
        <v>364</v>
      </c>
      <c r="C25" s="92">
        <v>216.23859375000001</v>
      </c>
      <c r="D25" s="92">
        <v>233.40543750000001</v>
      </c>
      <c r="E25" s="92">
        <v>246.046890625</v>
      </c>
      <c r="F25" s="92">
        <v>240.44910937500001</v>
      </c>
      <c r="G25" s="92">
        <v>245.71890625</v>
      </c>
      <c r="H25" s="92">
        <v>251.148734375</v>
      </c>
      <c r="I25" s="92">
        <v>252.329375</v>
      </c>
      <c r="J25" s="92">
        <v>254.2063125</v>
      </c>
      <c r="K25" s="92">
        <v>236.4980625</v>
      </c>
      <c r="L25" s="92">
        <v>222.20390624999999</v>
      </c>
      <c r="M25" s="92">
        <v>215.60609375000001</v>
      </c>
      <c r="N25" s="92">
        <v>224.46424999999999</v>
      </c>
      <c r="O25" s="92">
        <v>226.43796875000001</v>
      </c>
      <c r="P25" s="92">
        <v>223.661140625</v>
      </c>
      <c r="Q25" s="92">
        <v>231.60781249999999</v>
      </c>
      <c r="R25" s="92">
        <v>254.420203125</v>
      </c>
      <c r="S25" s="92">
        <v>259.41253124999997</v>
      </c>
      <c r="T25" s="92">
        <v>250.938875</v>
      </c>
      <c r="U25" s="92">
        <v>250.617453125</v>
      </c>
      <c r="V25" s="92">
        <v>252.74282812499999</v>
      </c>
      <c r="W25" s="92">
        <v>236.75659375000001</v>
      </c>
      <c r="X25" s="92">
        <v>210.67365624999999</v>
      </c>
      <c r="Y25" s="92">
        <v>207.17393749999999</v>
      </c>
      <c r="Z25" s="92">
        <v>210.66692187500001</v>
      </c>
    </row>
    <row r="26" spans="1:26" x14ac:dyDescent="0.25">
      <c r="A26" s="77"/>
      <c r="B26" s="76" t="s">
        <v>365</v>
      </c>
      <c r="C26" s="815">
        <v>22.132701171874999</v>
      </c>
      <c r="D26" s="815">
        <v>22.472607421875001</v>
      </c>
      <c r="E26" s="815">
        <v>21.845453124999999</v>
      </c>
      <c r="F26" s="815">
        <v>21.7778515625</v>
      </c>
      <c r="G26" s="815">
        <v>25.59385546875</v>
      </c>
      <c r="H26" s="815">
        <v>27.989376953124999</v>
      </c>
      <c r="I26" s="815">
        <v>27.4365390625</v>
      </c>
      <c r="J26" s="815">
        <v>27.476666015625</v>
      </c>
      <c r="K26" s="815">
        <v>29.5444140625</v>
      </c>
      <c r="L26" s="815">
        <v>27.30125390625</v>
      </c>
      <c r="M26" s="815">
        <v>26.375164062500001</v>
      </c>
      <c r="N26" s="815">
        <v>28.488675781249999</v>
      </c>
      <c r="O26" s="815">
        <v>31.698373046874998</v>
      </c>
      <c r="P26" s="815">
        <v>30.896980468750002</v>
      </c>
      <c r="Q26" s="815">
        <v>33.665671875000001</v>
      </c>
      <c r="R26" s="815">
        <v>34.349664062499997</v>
      </c>
      <c r="S26" s="815">
        <v>34.189222656250003</v>
      </c>
      <c r="T26" s="815">
        <v>32.667828125</v>
      </c>
      <c r="U26" s="815">
        <v>31.784015624999999</v>
      </c>
      <c r="V26" s="815">
        <v>30.428566406249999</v>
      </c>
      <c r="W26" s="815">
        <v>29.507058593749999</v>
      </c>
      <c r="X26" s="815">
        <v>23.883630859375</v>
      </c>
      <c r="Y26" s="815">
        <v>25.540925781249999</v>
      </c>
      <c r="Z26" s="815">
        <v>25.172960937500001</v>
      </c>
    </row>
    <row r="27" spans="1:26" x14ac:dyDescent="0.25">
      <c r="A27" s="77"/>
      <c r="B27" s="76" t="s">
        <v>366</v>
      </c>
      <c r="C27" s="815">
        <v>-0.53947808837890621</v>
      </c>
      <c r="D27" s="815">
        <v>-0.57567181396484379</v>
      </c>
      <c r="E27" s="815">
        <v>-0.55245434570312502</v>
      </c>
      <c r="F27" s="815">
        <v>-0.57537097167968754</v>
      </c>
      <c r="G27" s="815">
        <v>-0.57560754394531255</v>
      </c>
      <c r="H27" s="815">
        <v>-0.59064154052734374</v>
      </c>
      <c r="I27" s="815">
        <v>-0.57913513183593746</v>
      </c>
      <c r="J27" s="815">
        <v>-0.58142962646484375</v>
      </c>
      <c r="K27" s="815">
        <v>-0.5513212890625</v>
      </c>
      <c r="L27" s="815">
        <v>-0.46159115600585937</v>
      </c>
      <c r="M27" s="815">
        <v>-0.47526992797851564</v>
      </c>
      <c r="N27" s="815">
        <v>-0.46981433105468751</v>
      </c>
      <c r="O27" s="815">
        <v>-0.44870745849609373</v>
      </c>
      <c r="P27" s="815">
        <v>-0.45767752075195312</v>
      </c>
      <c r="Q27" s="815">
        <v>-0.46950909423828124</v>
      </c>
      <c r="R27" s="815">
        <v>-1.2714455566406251</v>
      </c>
      <c r="S27" s="815">
        <v>-1.3134904785156249</v>
      </c>
      <c r="T27" s="815">
        <v>-1.3171110839843749</v>
      </c>
      <c r="U27" s="815">
        <v>-1.2920678710937501</v>
      </c>
      <c r="V27" s="815">
        <v>-1.217112060546875</v>
      </c>
      <c r="W27" s="815">
        <v>-1.214995361328125</v>
      </c>
      <c r="X27" s="815">
        <v>-1.1146424560546875</v>
      </c>
      <c r="Y27" s="815">
        <v>-1.0989083251953125</v>
      </c>
      <c r="Z27" s="815">
        <v>-1.0576069335937499</v>
      </c>
    </row>
    <row r="28" spans="1:26" s="4" customFormat="1" ht="20.25" customHeight="1" x14ac:dyDescent="0.25">
      <c r="A28" s="429"/>
      <c r="B28" s="430" t="s">
        <v>367</v>
      </c>
      <c r="C28" s="816">
        <v>237.83182812499999</v>
      </c>
      <c r="D28" s="816">
        <v>255.30237500000001</v>
      </c>
      <c r="E28" s="816">
        <v>267.33990625000001</v>
      </c>
      <c r="F28" s="816">
        <v>261.65157812500001</v>
      </c>
      <c r="G28" s="816">
        <v>270.73715625</v>
      </c>
      <c r="H28" s="816">
        <v>278.54746875000001</v>
      </c>
      <c r="I28" s="816">
        <v>279.18678125000002</v>
      </c>
      <c r="J28" s="816">
        <v>281.1015625</v>
      </c>
      <c r="K28" s="816">
        <v>265.49115625000002</v>
      </c>
      <c r="L28" s="816">
        <v>249.04356250000001</v>
      </c>
      <c r="M28" s="816">
        <v>241.505984375</v>
      </c>
      <c r="N28" s="816">
        <v>252.483109375</v>
      </c>
      <c r="O28" s="816">
        <v>257.68764062499997</v>
      </c>
      <c r="P28" s="816">
        <v>254.100453125</v>
      </c>
      <c r="Q28" s="816">
        <v>264.80396875000002</v>
      </c>
      <c r="R28" s="816">
        <v>287.49843750000002</v>
      </c>
      <c r="S28" s="816">
        <v>292.28828125000001</v>
      </c>
      <c r="T28" s="816">
        <v>282.28959374999999</v>
      </c>
      <c r="U28" s="816">
        <v>281.10940625000001</v>
      </c>
      <c r="V28" s="816">
        <v>281.95428125000001</v>
      </c>
      <c r="W28" s="816">
        <v>265.04865625000002</v>
      </c>
      <c r="X28" s="816">
        <v>233.442640625</v>
      </c>
      <c r="Y28" s="816">
        <v>231.615953125</v>
      </c>
      <c r="Z28" s="816">
        <v>234.78228125000001</v>
      </c>
    </row>
    <row r="29" spans="1:26" s="224" customFormat="1" ht="20.25" customHeight="1" x14ac:dyDescent="0.25">
      <c r="A29" s="432"/>
      <c r="B29" s="942" t="s">
        <v>5363</v>
      </c>
      <c r="C29" s="942">
        <v>231.98181249999999</v>
      </c>
      <c r="D29" s="942">
        <v>247.01775000000001</v>
      </c>
      <c r="E29" s="942">
        <v>259.48173437499997</v>
      </c>
      <c r="F29" s="942">
        <v>251.14067187500001</v>
      </c>
      <c r="G29" s="942">
        <v>260.95526562499998</v>
      </c>
      <c r="H29" s="942">
        <v>269.88434375000003</v>
      </c>
      <c r="I29" s="942">
        <v>269.51071875000002</v>
      </c>
      <c r="J29" s="942">
        <v>271.65306249999998</v>
      </c>
      <c r="K29" s="942">
        <v>257.57523437499998</v>
      </c>
      <c r="L29" s="942">
        <v>239.674515625</v>
      </c>
      <c r="M29" s="942">
        <v>237.07251562499999</v>
      </c>
      <c r="N29" s="942">
        <v>246.98039062500001</v>
      </c>
      <c r="O29" s="942">
        <v>251.66831250000001</v>
      </c>
      <c r="P29" s="942">
        <v>247.66528124999999</v>
      </c>
      <c r="Q29" s="942">
        <v>258.67374999999998</v>
      </c>
      <c r="R29" s="942">
        <v>282.62968749999999</v>
      </c>
      <c r="S29" s="942">
        <v>286.94271874999998</v>
      </c>
      <c r="T29" s="943">
        <v>277.01993750000003</v>
      </c>
      <c r="U29" s="943">
        <v>277.89596875000001</v>
      </c>
      <c r="V29" s="943">
        <v>281.95428125000001</v>
      </c>
      <c r="W29" s="943">
        <v>265.04865625000002</v>
      </c>
      <c r="X29" s="943">
        <v>234.11504687499999</v>
      </c>
      <c r="Y29" s="943">
        <v>230.43548437499999</v>
      </c>
      <c r="Z29" s="943">
        <v>231.66470312499999</v>
      </c>
    </row>
    <row r="30" spans="1:26" s="71" customFormat="1" ht="37.049999999999997" customHeight="1" x14ac:dyDescent="0.25">
      <c r="A30" s="959" t="s">
        <v>5403</v>
      </c>
      <c r="B30" s="959"/>
      <c r="C30" s="959"/>
      <c r="D30" s="959"/>
      <c r="E30" s="959"/>
      <c r="F30" s="959"/>
      <c r="G30" s="959"/>
      <c r="H30" s="959"/>
      <c r="I30" s="959"/>
      <c r="J30" s="959"/>
      <c r="K30" s="959"/>
      <c r="L30" s="817"/>
      <c r="M30" s="817"/>
      <c r="N30" s="817"/>
      <c r="O30" s="817"/>
      <c r="P30" s="817"/>
      <c r="Q30" s="817"/>
      <c r="R30" s="817"/>
      <c r="S30" s="817"/>
      <c r="T30" s="817"/>
      <c r="U30" s="817"/>
      <c r="V30" s="817"/>
      <c r="W30" s="817"/>
      <c r="X30" s="817"/>
      <c r="Y30" s="817"/>
      <c r="Z30" s="817"/>
    </row>
    <row r="31" spans="1:26" s="14" customFormat="1" ht="25.35" customHeight="1" x14ac:dyDescent="0.25">
      <c r="A31" s="39" t="str">
        <f>Index!A11</f>
        <v>Table 2d    Palau constant price GDP(P) production by industry, contribution to change, FY2000-FY2023</v>
      </c>
    </row>
    <row r="32" spans="1:26" ht="20.25" customHeight="1" x14ac:dyDescent="0.25">
      <c r="A32" s="32"/>
      <c r="B32" s="52"/>
      <c r="C32" s="24" t="str">
        <f t="shared" ref="C32:Z32" si="0">C2</f>
        <v>FY00</v>
      </c>
      <c r="D32" s="24" t="str">
        <f t="shared" si="0"/>
        <v>FY01</v>
      </c>
      <c r="E32" s="24" t="str">
        <f t="shared" si="0"/>
        <v>FY02</v>
      </c>
      <c r="F32" s="24" t="str">
        <f t="shared" si="0"/>
        <v>FY03</v>
      </c>
      <c r="G32" s="24" t="str">
        <f t="shared" si="0"/>
        <v>FY04</v>
      </c>
      <c r="H32" s="24" t="str">
        <f t="shared" si="0"/>
        <v>FY05</v>
      </c>
      <c r="I32" s="24" t="str">
        <f t="shared" si="0"/>
        <v>FY06</v>
      </c>
      <c r="J32" s="24" t="str">
        <f t="shared" si="0"/>
        <v>FY07</v>
      </c>
      <c r="K32" s="24" t="str">
        <f t="shared" si="0"/>
        <v>FY08</v>
      </c>
      <c r="L32" s="24" t="str">
        <f t="shared" si="0"/>
        <v>FY09</v>
      </c>
      <c r="M32" s="24" t="str">
        <f t="shared" si="0"/>
        <v>FY10</v>
      </c>
      <c r="N32" s="24" t="str">
        <f t="shared" si="0"/>
        <v>FY11</v>
      </c>
      <c r="O32" s="24" t="str">
        <f t="shared" si="0"/>
        <v>FY12</v>
      </c>
      <c r="P32" s="24" t="str">
        <f t="shared" si="0"/>
        <v>FY13</v>
      </c>
      <c r="Q32" s="24" t="str">
        <f t="shared" si="0"/>
        <v>FY14</v>
      </c>
      <c r="R32" s="24" t="str">
        <f t="shared" si="0"/>
        <v>FY15</v>
      </c>
      <c r="S32" s="24" t="str">
        <f t="shared" si="0"/>
        <v>FY16</v>
      </c>
      <c r="T32" s="24" t="str">
        <f t="shared" si="0"/>
        <v>FY17</v>
      </c>
      <c r="U32" s="24" t="str">
        <f t="shared" si="0"/>
        <v>FY18</v>
      </c>
      <c r="V32" s="24" t="str">
        <f t="shared" si="0"/>
        <v>FY19</v>
      </c>
      <c r="W32" s="24" t="str">
        <f t="shared" si="0"/>
        <v>FY20</v>
      </c>
      <c r="X32" s="24" t="str">
        <f t="shared" si="0"/>
        <v>FY21</v>
      </c>
      <c r="Y32" s="24" t="str">
        <f t="shared" si="0"/>
        <v>FY22</v>
      </c>
      <c r="Z32" s="24" t="str">
        <f t="shared" si="0"/>
        <v>FY23</v>
      </c>
    </row>
    <row r="33" spans="1:26" ht="20.25" customHeight="1" x14ac:dyDescent="0.25">
      <c r="A33" s="152" t="s">
        <v>321</v>
      </c>
      <c r="B33" s="684" t="s">
        <v>322</v>
      </c>
      <c r="C33" s="61"/>
      <c r="D33" s="61">
        <f t="shared" ref="D33:Z33" si="1">(D3-C3)/(D$28-C$28)*D$58</f>
        <v>8.7358747723657306E-4</v>
      </c>
      <c r="E33" s="61">
        <f t="shared" si="1"/>
        <v>7.6456102057321357E-4</v>
      </c>
      <c r="F33" s="61">
        <f t="shared" si="1"/>
        <v>7.5232876850538208E-4</v>
      </c>
      <c r="G33" s="61">
        <f t="shared" si="1"/>
        <v>-1.1485037264190953E-4</v>
      </c>
      <c r="H33" s="61">
        <f t="shared" si="1"/>
        <v>5.9699655795075399E-4</v>
      </c>
      <c r="I33" s="61">
        <f t="shared" si="1"/>
        <v>-5.4865089267772181E-5</v>
      </c>
      <c r="J33" s="61">
        <f t="shared" si="1"/>
        <v>-2.7957327088205141E-4</v>
      </c>
      <c r="K33" s="61">
        <f t="shared" si="1"/>
        <v>2.893892783691387E-4</v>
      </c>
      <c r="L33" s="61">
        <f t="shared" si="1"/>
        <v>-9.1250023394140792E-4</v>
      </c>
      <c r="M33" s="61">
        <f t="shared" si="1"/>
        <v>-1.0862386854634124E-3</v>
      </c>
      <c r="N33" s="61">
        <f t="shared" si="1"/>
        <v>-3.0728657943452758E-4</v>
      </c>
      <c r="O33" s="61">
        <f t="shared" si="1"/>
        <v>-2.8650658616148872E-4</v>
      </c>
      <c r="P33" s="61">
        <f t="shared" si="1"/>
        <v>-9.4755407376384833E-5</v>
      </c>
      <c r="Q33" s="61">
        <f t="shared" si="1"/>
        <v>-2.7837217998000284E-4</v>
      </c>
      <c r="R33" s="61">
        <f t="shared" si="1"/>
        <v>7.1527152397052044E-5</v>
      </c>
      <c r="S33" s="61">
        <f t="shared" si="1"/>
        <v>1.904377282621101E-4</v>
      </c>
      <c r="T33" s="61">
        <f t="shared" si="1"/>
        <v>1.9418415005252354E-4</v>
      </c>
      <c r="U33" s="61">
        <f t="shared" si="1"/>
        <v>-4.3208451223959526E-4</v>
      </c>
      <c r="V33" s="61">
        <f t="shared" si="1"/>
        <v>-3.0549092766622861E-4</v>
      </c>
      <c r="W33" s="61">
        <f t="shared" si="1"/>
        <v>-3.5922004773990068E-4</v>
      </c>
      <c r="X33" s="61">
        <f t="shared" si="1"/>
        <v>-1.6539482833900646E-4</v>
      </c>
      <c r="Y33" s="61">
        <f t="shared" si="1"/>
        <v>-1.675797946367157E-4</v>
      </c>
      <c r="Z33" s="61">
        <f t="shared" si="1"/>
        <v>-6.6017781927668476E-5</v>
      </c>
    </row>
    <row r="34" spans="1:26" x14ac:dyDescent="0.25">
      <c r="A34" s="152" t="s">
        <v>323</v>
      </c>
      <c r="B34" s="684" t="s">
        <v>324</v>
      </c>
      <c r="C34" s="61"/>
      <c r="D34" s="61">
        <f t="shared" ref="D34:Z34" si="2">(D4-C4)/(D$28-C$28)*D$58</f>
        <v>-7.5388878532322082E-4</v>
      </c>
      <c r="E34" s="61">
        <f t="shared" si="2"/>
        <v>1.3569166285012002E-3</v>
      </c>
      <c r="F34" s="61">
        <f t="shared" si="2"/>
        <v>-6.8685578961274942E-5</v>
      </c>
      <c r="G34" s="61">
        <f t="shared" si="2"/>
        <v>9.2057152331309644E-4</v>
      </c>
      <c r="H34" s="61">
        <f t="shared" si="2"/>
        <v>3.7477584708254419E-3</v>
      </c>
      <c r="I34" s="61">
        <f t="shared" si="2"/>
        <v>3.402242700784527E-3</v>
      </c>
      <c r="J34" s="61">
        <f t="shared" si="2"/>
        <v>-3.8885121432210919E-3</v>
      </c>
      <c r="K34" s="61">
        <f t="shared" si="2"/>
        <v>4.8742588590593058E-4</v>
      </c>
      <c r="L34" s="61">
        <f t="shared" si="2"/>
        <v>-2.6291288272262676E-3</v>
      </c>
      <c r="M34" s="61">
        <f t="shared" si="2"/>
        <v>-1.0710441873142673E-3</v>
      </c>
      <c r="N34" s="61">
        <f t="shared" si="2"/>
        <v>-1.000276890118892E-3</v>
      </c>
      <c r="O34" s="61">
        <f t="shared" si="2"/>
        <v>-1.0244055015351547E-3</v>
      </c>
      <c r="P34" s="61">
        <f t="shared" si="2"/>
        <v>1.7806433028248203E-3</v>
      </c>
      <c r="Q34" s="61">
        <f t="shared" si="2"/>
        <v>-2.479319416640975E-3</v>
      </c>
      <c r="R34" s="61">
        <f t="shared" si="2"/>
        <v>-2.0732113827254292E-3</v>
      </c>
      <c r="S34" s="61">
        <f t="shared" si="2"/>
        <v>1.8297553215727469E-3</v>
      </c>
      <c r="T34" s="61">
        <f t="shared" si="2"/>
        <v>3.3143519107463547E-3</v>
      </c>
      <c r="U34" s="61">
        <f t="shared" si="2"/>
        <v>-1.0325385771585687E-3</v>
      </c>
      <c r="V34" s="61">
        <f t="shared" si="2"/>
        <v>-1.7263108175325497E-3</v>
      </c>
      <c r="W34" s="61">
        <f t="shared" si="2"/>
        <v>-3.0773496268013045E-3</v>
      </c>
      <c r="X34" s="61">
        <f t="shared" si="2"/>
        <v>-1.0494953406812745E-3</v>
      </c>
      <c r="Y34" s="61">
        <f t="shared" si="2"/>
        <v>1.5269149899367989E-4</v>
      </c>
      <c r="Z34" s="61">
        <f t="shared" si="2"/>
        <v>2.3168671040494024E-4</v>
      </c>
    </row>
    <row r="35" spans="1:26" x14ac:dyDescent="0.25">
      <c r="A35" s="152" t="s">
        <v>325</v>
      </c>
      <c r="B35" s="684" t="s">
        <v>326</v>
      </c>
      <c r="C35" s="61"/>
      <c r="D35" s="61">
        <f t="shared" ref="D35:Z35" si="3">(D5-C5)/(D$28-C$28)*D$58</f>
        <v>1.8133381669308566E-4</v>
      </c>
      <c r="E35" s="61">
        <f t="shared" si="3"/>
        <v>-8.0600513181305986E-4</v>
      </c>
      <c r="F35" s="61">
        <f t="shared" si="3"/>
        <v>-3.1005938739680381E-3</v>
      </c>
      <c r="G35" s="61">
        <f t="shared" si="3"/>
        <v>4.2610749767955404E-4</v>
      </c>
      <c r="H35" s="61">
        <f t="shared" si="3"/>
        <v>1.4874960813007234E-3</v>
      </c>
      <c r="I35" s="61">
        <f t="shared" si="3"/>
        <v>-3.2674209534976621E-4</v>
      </c>
      <c r="J35" s="61">
        <f t="shared" si="3"/>
        <v>-7.7703181628965801E-4</v>
      </c>
      <c r="K35" s="61">
        <f t="shared" si="3"/>
        <v>1.3838293126928162E-4</v>
      </c>
      <c r="L35" s="61">
        <f t="shared" si="3"/>
        <v>-1.3528156213154234E-3</v>
      </c>
      <c r="M35" s="61">
        <f t="shared" si="3"/>
        <v>-1.0810807689706399E-3</v>
      </c>
      <c r="N35" s="61">
        <f t="shared" si="3"/>
        <v>-2.2532130212805915E-4</v>
      </c>
      <c r="O35" s="61">
        <f t="shared" si="3"/>
        <v>3.6420119788025415E-4</v>
      </c>
      <c r="P35" s="61">
        <f t="shared" si="3"/>
        <v>-8.1174635091455806E-4</v>
      </c>
      <c r="Q35" s="61">
        <f t="shared" si="3"/>
        <v>6.3147374079235055E-4</v>
      </c>
      <c r="R35" s="61">
        <f t="shared" si="3"/>
        <v>1.572850328654084E-3</v>
      </c>
      <c r="S35" s="61">
        <f t="shared" si="3"/>
        <v>6.2172637487160583E-4</v>
      </c>
      <c r="T35" s="61">
        <f t="shared" si="3"/>
        <v>1.0416205874177065E-3</v>
      </c>
      <c r="U35" s="61">
        <f t="shared" si="3"/>
        <v>-9.0531294976114508E-4</v>
      </c>
      <c r="V35" s="61">
        <f t="shared" si="3"/>
        <v>5.8342142019105186E-4</v>
      </c>
      <c r="W35" s="61">
        <f t="shared" si="3"/>
        <v>-7.0505694171716857E-4</v>
      </c>
      <c r="X35" s="61">
        <f t="shared" si="3"/>
        <v>7.6291453621074557E-4</v>
      </c>
      <c r="Y35" s="61">
        <f t="shared" si="3"/>
        <v>-7.8086152754735155E-5</v>
      </c>
      <c r="Z35" s="61">
        <f t="shared" si="3"/>
        <v>-2.1323057886738876E-3</v>
      </c>
    </row>
    <row r="36" spans="1:26" x14ac:dyDescent="0.25">
      <c r="A36" s="152" t="s">
        <v>327</v>
      </c>
      <c r="B36" s="684" t="s">
        <v>328</v>
      </c>
      <c r="C36" s="61"/>
      <c r="D36" s="61">
        <f t="shared" ref="D36:Z36" si="4">(D6-C6)/(D$28-C$28)*D$58</f>
        <v>7.2092346998765076E-3</v>
      </c>
      <c r="E36" s="61">
        <f t="shared" si="4"/>
        <v>1.337676842418678E-2</v>
      </c>
      <c r="F36" s="61">
        <f t="shared" si="4"/>
        <v>-2.584350552876024E-2</v>
      </c>
      <c r="G36" s="61">
        <f t="shared" si="4"/>
        <v>-8.460397997628686E-3</v>
      </c>
      <c r="H36" s="61">
        <f t="shared" si="4"/>
        <v>2.6885068229892599E-5</v>
      </c>
      <c r="I36" s="61">
        <f t="shared" si="4"/>
        <v>-7.9036186027653073E-4</v>
      </c>
      <c r="J36" s="61">
        <f t="shared" si="4"/>
        <v>-5.4430149859452585E-5</v>
      </c>
      <c r="K36" s="61">
        <f t="shared" si="4"/>
        <v>1.0978105834398397E-3</v>
      </c>
      <c r="L36" s="61">
        <f t="shared" si="4"/>
        <v>-1.0568903077385742E-3</v>
      </c>
      <c r="M36" s="61">
        <f t="shared" si="4"/>
        <v>-5.4392423511848641E-4</v>
      </c>
      <c r="N36" s="61">
        <f t="shared" si="4"/>
        <v>7.1273745659904575E-4</v>
      </c>
      <c r="O36" s="61">
        <f t="shared" si="4"/>
        <v>1.4164499125272339E-3</v>
      </c>
      <c r="P36" s="61">
        <f t="shared" si="4"/>
        <v>6.3433560764637449E-4</v>
      </c>
      <c r="Q36" s="61">
        <f t="shared" si="4"/>
        <v>1.1095313418163821E-4</v>
      </c>
      <c r="R36" s="61">
        <f t="shared" si="4"/>
        <v>9.9097023576035599E-4</v>
      </c>
      <c r="S36" s="61">
        <f t="shared" si="4"/>
        <v>6.486092661589282E-4</v>
      </c>
      <c r="T36" s="61">
        <f t="shared" si="4"/>
        <v>-5.2296360696574641E-5</v>
      </c>
      <c r="U36" s="61">
        <f t="shared" si="4"/>
        <v>4.1138929304368231E-5</v>
      </c>
      <c r="V36" s="61">
        <f t="shared" si="4"/>
        <v>-2.0022684802019021E-5</v>
      </c>
      <c r="W36" s="61">
        <f t="shared" si="4"/>
        <v>-9.608134151238637E-4</v>
      </c>
      <c r="X36" s="61">
        <f t="shared" si="4"/>
        <v>-6.9828200656338411E-4</v>
      </c>
      <c r="Y36" s="61">
        <f t="shared" si="4"/>
        <v>-5.6625977185331146E-4</v>
      </c>
      <c r="Z36" s="61">
        <f t="shared" si="4"/>
        <v>9.1133425535965299E-4</v>
      </c>
    </row>
    <row r="37" spans="1:26" x14ac:dyDescent="0.25">
      <c r="A37" s="152" t="s">
        <v>329</v>
      </c>
      <c r="B37" s="153" t="s">
        <v>330</v>
      </c>
      <c r="C37" s="61"/>
      <c r="D37" s="61">
        <f t="shared" ref="D37:Z37" si="5">(D7-C7)/(D$28-C$28)*D$58</f>
        <v>6.3233239519232196E-3</v>
      </c>
      <c r="E37" s="61">
        <f t="shared" si="5"/>
        <v>-5.7786238248615906E-3</v>
      </c>
      <c r="F37" s="61">
        <f t="shared" si="5"/>
        <v>2.0690080494436161E-3</v>
      </c>
      <c r="G37" s="61">
        <f t="shared" si="5"/>
        <v>-1.3874717755918389E-3</v>
      </c>
      <c r="H37" s="61">
        <f t="shared" si="5"/>
        <v>-2.1200942242297128E-3</v>
      </c>
      <c r="I37" s="61">
        <f t="shared" si="5"/>
        <v>3.7960368822907626E-3</v>
      </c>
      <c r="J37" s="61">
        <f t="shared" si="5"/>
        <v>-1.9834111952605283E-3</v>
      </c>
      <c r="K37" s="61">
        <f t="shared" si="5"/>
        <v>2.3625385620188442E-3</v>
      </c>
      <c r="L37" s="61">
        <f t="shared" si="5"/>
        <v>-7.3999198655039971E-3</v>
      </c>
      <c r="M37" s="61">
        <f t="shared" si="5"/>
        <v>7.4924141032555402E-4</v>
      </c>
      <c r="N37" s="61">
        <f t="shared" si="5"/>
        <v>-2.0661558965638948E-3</v>
      </c>
      <c r="O37" s="61">
        <f t="shared" si="5"/>
        <v>5.1617488304756172E-4</v>
      </c>
      <c r="P37" s="61">
        <f t="shared" si="5"/>
        <v>1.1733694027210423E-3</v>
      </c>
      <c r="Q37" s="61">
        <f t="shared" si="5"/>
        <v>-3.2027676339124985E-3</v>
      </c>
      <c r="R37" s="61">
        <f t="shared" si="5"/>
        <v>-3.634674823427751E-3</v>
      </c>
      <c r="S37" s="61">
        <f t="shared" si="5"/>
        <v>7.6889913464203942E-3</v>
      </c>
      <c r="T37" s="61">
        <f t="shared" si="5"/>
        <v>6.1561319758693701E-5</v>
      </c>
      <c r="U37" s="61">
        <f t="shared" si="5"/>
        <v>2.0331272451041147E-4</v>
      </c>
      <c r="V37" s="61">
        <f t="shared" si="5"/>
        <v>1.4670875474306624E-3</v>
      </c>
      <c r="W37" s="61">
        <f t="shared" si="5"/>
        <v>2.0351710666301486E-3</v>
      </c>
      <c r="X37" s="61">
        <f t="shared" si="5"/>
        <v>1.7427777411623858E-3</v>
      </c>
      <c r="Y37" s="61">
        <f t="shared" si="5"/>
        <v>-6.6220282866595592E-3</v>
      </c>
      <c r="Z37" s="61">
        <f t="shared" si="5"/>
        <v>-2.4723459584666805E-3</v>
      </c>
    </row>
    <row r="38" spans="1:26" x14ac:dyDescent="0.25">
      <c r="A38" s="152" t="s">
        <v>331</v>
      </c>
      <c r="B38" s="684" t="s">
        <v>332</v>
      </c>
      <c r="C38" s="61"/>
      <c r="D38" s="61">
        <f t="shared" ref="D38:Z38" si="6">(D8-C8)/(D$28-C$28)*D$58</f>
        <v>2.6187301662801817E-4</v>
      </c>
      <c r="E38" s="61">
        <f t="shared" si="6"/>
        <v>4.4882058358249929E-5</v>
      </c>
      <c r="F38" s="61">
        <f t="shared" si="6"/>
        <v>1.5582896823063702E-4</v>
      </c>
      <c r="G38" s="61">
        <f t="shared" si="6"/>
        <v>4.2158674784650626E-5</v>
      </c>
      <c r="H38" s="61">
        <f t="shared" si="6"/>
        <v>-4.763885238554156E-4</v>
      </c>
      <c r="I38" s="61">
        <f t="shared" si="6"/>
        <v>1.4842666586002451E-4</v>
      </c>
      <c r="J38" s="61">
        <f t="shared" si="6"/>
        <v>2.9617443888650993E-5</v>
      </c>
      <c r="K38" s="61">
        <f t="shared" si="6"/>
        <v>1.4707805855868403E-4</v>
      </c>
      <c r="L38" s="61">
        <f t="shared" si="6"/>
        <v>-9.3435407658941464E-5</v>
      </c>
      <c r="M38" s="61">
        <f t="shared" si="6"/>
        <v>-3.1622983582566027E-4</v>
      </c>
      <c r="N38" s="61">
        <f t="shared" si="6"/>
        <v>-4.3977078110706626E-4</v>
      </c>
      <c r="O38" s="61">
        <f t="shared" si="6"/>
        <v>-2.6226421767446234E-4</v>
      </c>
      <c r="P38" s="61">
        <f t="shared" si="6"/>
        <v>2.3991614476744551E-3</v>
      </c>
      <c r="Q38" s="61">
        <f t="shared" si="6"/>
        <v>-1.1518564217170258E-3</v>
      </c>
      <c r="R38" s="61">
        <f t="shared" si="6"/>
        <v>4.1076384999402917E-3</v>
      </c>
      <c r="S38" s="61">
        <f t="shared" si="6"/>
        <v>1.2744592022239309E-3</v>
      </c>
      <c r="T38" s="61">
        <f t="shared" si="6"/>
        <v>8.1841006043370068E-4</v>
      </c>
      <c r="U38" s="61">
        <f t="shared" si="6"/>
        <v>-3.9707957057507608E-3</v>
      </c>
      <c r="V38" s="61">
        <f t="shared" si="6"/>
        <v>-3.123201878917036E-4</v>
      </c>
      <c r="W38" s="61">
        <f t="shared" si="6"/>
        <v>6.0896986346523031E-4</v>
      </c>
      <c r="X38" s="61">
        <f t="shared" si="6"/>
        <v>-2.6189131237931902E-3</v>
      </c>
      <c r="Y38" s="61">
        <f t="shared" si="6"/>
        <v>-2.8800706547359211E-3</v>
      </c>
      <c r="Z38" s="61">
        <f t="shared" si="6"/>
        <v>-1.9143169827329372E-3</v>
      </c>
    </row>
    <row r="39" spans="1:26" x14ac:dyDescent="0.25">
      <c r="A39" s="152" t="s">
        <v>333</v>
      </c>
      <c r="B39" s="684" t="s">
        <v>334</v>
      </c>
      <c r="C39" s="61"/>
      <c r="D39" s="61">
        <f t="shared" ref="D39:Z39" si="7">(D9-C9)/(D$28-C$28)*D$58</f>
        <v>3.4541515727598449E-2</v>
      </c>
      <c r="E39" s="61">
        <f t="shared" si="7"/>
        <v>3.219807369288806E-2</v>
      </c>
      <c r="F39" s="61">
        <f t="shared" si="7"/>
        <v>-1.6863562518198719E-2</v>
      </c>
      <c r="G39" s="61">
        <f t="shared" si="7"/>
        <v>-2.6112690803448526E-3</v>
      </c>
      <c r="H39" s="61">
        <f t="shared" si="7"/>
        <v>-1.7048397898376808E-3</v>
      </c>
      <c r="I39" s="61">
        <f t="shared" si="7"/>
        <v>-1.6946643862616063E-2</v>
      </c>
      <c r="J39" s="61">
        <f t="shared" si="7"/>
        <v>-9.9659365176154226E-3</v>
      </c>
      <c r="K39" s="61">
        <f t="shared" si="7"/>
        <v>-2.3677232428226027E-2</v>
      </c>
      <c r="L39" s="61">
        <f t="shared" si="7"/>
        <v>-1.736630738878853E-2</v>
      </c>
      <c r="M39" s="61">
        <f t="shared" si="7"/>
        <v>4.1948611885563843E-3</v>
      </c>
      <c r="N39" s="61">
        <f t="shared" si="7"/>
        <v>2.8980411133987397E-3</v>
      </c>
      <c r="O39" s="61">
        <f t="shared" si="7"/>
        <v>-4.8572198951899173E-3</v>
      </c>
      <c r="P39" s="61">
        <f t="shared" si="7"/>
        <v>-9.9516448366562312E-3</v>
      </c>
      <c r="Q39" s="61">
        <f t="shared" si="7"/>
        <v>4.1888835840574621E-3</v>
      </c>
      <c r="R39" s="61">
        <f t="shared" si="7"/>
        <v>1.5881188116995314E-2</v>
      </c>
      <c r="S39" s="61">
        <f t="shared" si="7"/>
        <v>4.210806894670645E-3</v>
      </c>
      <c r="T39" s="61">
        <f t="shared" si="7"/>
        <v>-9.8371551250120148E-3</v>
      </c>
      <c r="U39" s="61">
        <f t="shared" si="7"/>
        <v>3.1330539538602219E-3</v>
      </c>
      <c r="V39" s="61">
        <f t="shared" si="7"/>
        <v>2.3609453389229415E-2</v>
      </c>
      <c r="W39" s="61">
        <f t="shared" si="7"/>
        <v>-5.7196642196713134E-3</v>
      </c>
      <c r="X39" s="61">
        <f t="shared" si="7"/>
        <v>1.6974440836747366E-3</v>
      </c>
      <c r="Y39" s="61">
        <f t="shared" si="7"/>
        <v>-1.5505571454764342E-2</v>
      </c>
      <c r="Z39" s="61">
        <f t="shared" si="7"/>
        <v>-1.4951128953717936E-2</v>
      </c>
    </row>
    <row r="40" spans="1:26" x14ac:dyDescent="0.25">
      <c r="A40" s="152" t="s">
        <v>335</v>
      </c>
      <c r="B40" s="684" t="s">
        <v>336</v>
      </c>
      <c r="C40" s="61"/>
      <c r="D40" s="61">
        <f t="shared" ref="D40:Z40" si="8">(D10-C10)/(D$28-C$28)*D$58</f>
        <v>3.7875843303668446E-3</v>
      </c>
      <c r="E40" s="61">
        <f t="shared" si="8"/>
        <v>-8.3457811699019675E-3</v>
      </c>
      <c r="F40" s="61">
        <f t="shared" si="8"/>
        <v>1.3888989140346632E-3</v>
      </c>
      <c r="G40" s="61">
        <f t="shared" si="8"/>
        <v>8.6224891391527957E-3</v>
      </c>
      <c r="H40" s="61">
        <f t="shared" si="8"/>
        <v>2.3999785914359591E-2</v>
      </c>
      <c r="I40" s="61">
        <f t="shared" si="8"/>
        <v>-3.2848277992113142E-4</v>
      </c>
      <c r="J40" s="61">
        <f t="shared" si="8"/>
        <v>1.3192822748480282E-3</v>
      </c>
      <c r="K40" s="61">
        <f t="shared" si="8"/>
        <v>-1.9150100052805662E-2</v>
      </c>
      <c r="L40" s="61">
        <f t="shared" si="8"/>
        <v>7.3448700680589837E-3</v>
      </c>
      <c r="M40" s="61">
        <f t="shared" si="8"/>
        <v>-1.2007041407414416E-2</v>
      </c>
      <c r="N40" s="61">
        <f t="shared" si="8"/>
        <v>8.3337778638119878E-3</v>
      </c>
      <c r="O40" s="61">
        <f t="shared" si="8"/>
        <v>7.7875220180260735E-3</v>
      </c>
      <c r="P40" s="61">
        <f t="shared" si="8"/>
        <v>3.2344414497954828E-3</v>
      </c>
      <c r="Q40" s="61">
        <f t="shared" si="8"/>
        <v>3.1825888371288195E-3</v>
      </c>
      <c r="R40" s="61">
        <f t="shared" si="8"/>
        <v>1.6106681865016414E-2</v>
      </c>
      <c r="S40" s="61">
        <f t="shared" si="8"/>
        <v>-1.0226787917325833E-3</v>
      </c>
      <c r="T40" s="61">
        <f t="shared" si="8"/>
        <v>9.8385182650904059E-5</v>
      </c>
      <c r="U40" s="61">
        <f t="shared" si="8"/>
        <v>2.0331791366290913E-3</v>
      </c>
      <c r="V40" s="61">
        <f t="shared" si="8"/>
        <v>-9.2222698324418411E-3</v>
      </c>
      <c r="W40" s="61">
        <f t="shared" si="8"/>
        <v>-7.2414534016319266E-3</v>
      </c>
      <c r="X40" s="61">
        <f t="shared" si="8"/>
        <v>-8.276365854759913E-3</v>
      </c>
      <c r="Y40" s="61">
        <f t="shared" si="8"/>
        <v>-3.6288064673810133E-3</v>
      </c>
      <c r="Z40" s="61">
        <f t="shared" si="8"/>
        <v>-2.2925295888175944E-2</v>
      </c>
    </row>
    <row r="41" spans="1:26" x14ac:dyDescent="0.25">
      <c r="A41" s="152" t="s">
        <v>337</v>
      </c>
      <c r="B41" s="684" t="s">
        <v>338</v>
      </c>
      <c r="C41" s="61"/>
      <c r="D41" s="61">
        <f t="shared" ref="D41:Z41" si="9">(D11-C11)/(D$28-C$28)*D$58</f>
        <v>4.3332816018829398E-3</v>
      </c>
      <c r="E41" s="61">
        <f t="shared" si="9"/>
        <v>-4.3981931460049572E-3</v>
      </c>
      <c r="F41" s="61">
        <f t="shared" si="9"/>
        <v>-2.9259426057864441E-4</v>
      </c>
      <c r="G41" s="61">
        <f t="shared" si="9"/>
        <v>2.8820621702959764E-3</v>
      </c>
      <c r="H41" s="61">
        <f t="shared" si="9"/>
        <v>3.3675935893708584E-3</v>
      </c>
      <c r="I41" s="61">
        <f t="shared" si="9"/>
        <v>-1.7676974475687975E-3</v>
      </c>
      <c r="J41" s="61">
        <f t="shared" si="9"/>
        <v>5.7157390543987469E-3</v>
      </c>
      <c r="K41" s="61">
        <f t="shared" si="9"/>
        <v>-6.446943677739196E-5</v>
      </c>
      <c r="L41" s="61">
        <f t="shared" si="9"/>
        <v>-4.0141862805693788E-3</v>
      </c>
      <c r="M41" s="61">
        <f t="shared" si="9"/>
        <v>2.4473503774644005E-3</v>
      </c>
      <c r="N41" s="61">
        <f t="shared" si="9"/>
        <v>9.0702181819175241E-3</v>
      </c>
      <c r="O41" s="61">
        <f t="shared" si="9"/>
        <v>3.197220189686734E-3</v>
      </c>
      <c r="P41" s="61">
        <f t="shared" si="9"/>
        <v>-3.9820464740871059E-3</v>
      </c>
      <c r="Q41" s="61">
        <f t="shared" si="9"/>
        <v>6.2209601561711656E-3</v>
      </c>
      <c r="R41" s="61">
        <f t="shared" si="9"/>
        <v>6.0483246111775859E-3</v>
      </c>
      <c r="S41" s="61">
        <f t="shared" si="9"/>
        <v>-6.6318406664235162E-4</v>
      </c>
      <c r="T41" s="61">
        <f t="shared" si="9"/>
        <v>-3.9138921251092515E-3</v>
      </c>
      <c r="U41" s="61">
        <f t="shared" si="9"/>
        <v>-6.6712913128840895E-3</v>
      </c>
      <c r="V41" s="61">
        <f t="shared" si="9"/>
        <v>-6.7671349314472927E-3</v>
      </c>
      <c r="W41" s="61">
        <f t="shared" si="9"/>
        <v>-1.3250986325054344E-2</v>
      </c>
      <c r="X41" s="61">
        <f t="shared" si="9"/>
        <v>-2.6201213016081734E-2</v>
      </c>
      <c r="Y41" s="61">
        <f t="shared" si="9"/>
        <v>8.4469417389032748E-3</v>
      </c>
      <c r="Z41" s="61">
        <f t="shared" si="9"/>
        <v>1.8349987320898754E-2</v>
      </c>
    </row>
    <row r="42" spans="1:26" x14ac:dyDescent="0.25">
      <c r="A42" s="152" t="s">
        <v>339</v>
      </c>
      <c r="B42" s="684" t="s">
        <v>340</v>
      </c>
      <c r="C42" s="61"/>
      <c r="D42" s="61">
        <f t="shared" ref="D42:Z42" si="10">(D12-C12)/(D$28-C$28)*D$58</f>
        <v>-1.7964672072972743E-3</v>
      </c>
      <c r="E42" s="61">
        <f t="shared" si="10"/>
        <v>1.2450031869378887E-2</v>
      </c>
      <c r="F42" s="61">
        <f t="shared" si="10"/>
        <v>9.9073166101628519E-3</v>
      </c>
      <c r="G42" s="61">
        <f t="shared" si="10"/>
        <v>1.6312367648867034E-2</v>
      </c>
      <c r="H42" s="61">
        <f t="shared" si="10"/>
        <v>1.4434332584336573E-3</v>
      </c>
      <c r="I42" s="61">
        <f t="shared" si="10"/>
        <v>-3.5557575520958119E-3</v>
      </c>
      <c r="J42" s="61">
        <f t="shared" si="10"/>
        <v>7.5809463131593377E-3</v>
      </c>
      <c r="K42" s="61">
        <f t="shared" si="10"/>
        <v>-4.7286449792946364E-3</v>
      </c>
      <c r="L42" s="61">
        <f t="shared" si="10"/>
        <v>-7.5884560420268268E-3</v>
      </c>
      <c r="M42" s="61">
        <f t="shared" si="10"/>
        <v>4.3269326689080864E-3</v>
      </c>
      <c r="N42" s="61">
        <f t="shared" si="10"/>
        <v>2.282411819764036E-2</v>
      </c>
      <c r="O42" s="61">
        <f t="shared" si="10"/>
        <v>1.0385502891622884E-2</v>
      </c>
      <c r="P42" s="61">
        <f t="shared" si="10"/>
        <v>-1.9651259588810673E-3</v>
      </c>
      <c r="Q42" s="61">
        <f t="shared" si="10"/>
        <v>1.2791865993696283E-2</v>
      </c>
      <c r="R42" s="61">
        <f t="shared" si="10"/>
        <v>2.1328863763253148E-2</v>
      </c>
      <c r="S42" s="61">
        <f t="shared" si="10"/>
        <v>-7.0743251322018556E-3</v>
      </c>
      <c r="T42" s="61">
        <f t="shared" si="10"/>
        <v>-1.3849728302270038E-2</v>
      </c>
      <c r="U42" s="61">
        <f t="shared" si="10"/>
        <v>-5.3722534715291894E-3</v>
      </c>
      <c r="V42" s="61">
        <f t="shared" si="10"/>
        <v>-1.3677368414499713E-2</v>
      </c>
      <c r="W42" s="61">
        <f t="shared" si="10"/>
        <v>-3.8518888174135478E-2</v>
      </c>
      <c r="X42" s="61">
        <f t="shared" si="10"/>
        <v>-3.8113520901881581E-2</v>
      </c>
      <c r="Y42" s="61">
        <f t="shared" si="10"/>
        <v>1.5130747371761379E-2</v>
      </c>
      <c r="Z42" s="61">
        <f t="shared" si="10"/>
        <v>3.0909293391181501E-2</v>
      </c>
    </row>
    <row r="43" spans="1:26" x14ac:dyDescent="0.25">
      <c r="A43" s="152" t="s">
        <v>341</v>
      </c>
      <c r="B43" s="684" t="s">
        <v>342</v>
      </c>
      <c r="C43" s="61"/>
      <c r="D43" s="61">
        <f t="shared" ref="D43:Z43" si="11">(D13-C13)/(D$28-C$28)*D$58</f>
        <v>-1.4992906682781411E-3</v>
      </c>
      <c r="E43" s="61">
        <f t="shared" si="11"/>
        <v>-3.0436562657900953E-3</v>
      </c>
      <c r="F43" s="61">
        <f t="shared" si="11"/>
        <v>-3.1771827025172394E-3</v>
      </c>
      <c r="G43" s="61">
        <f t="shared" si="11"/>
        <v>3.5731599626301134E-3</v>
      </c>
      <c r="H43" s="61">
        <f t="shared" si="11"/>
        <v>-2.0417756969715521E-3</v>
      </c>
      <c r="I43" s="61">
        <f t="shared" si="11"/>
        <v>2.2287577127226279E-3</v>
      </c>
      <c r="J43" s="61">
        <f t="shared" si="11"/>
        <v>8.3724895313979622E-4</v>
      </c>
      <c r="K43" s="61">
        <f t="shared" si="11"/>
        <v>4.2471417206303431E-4</v>
      </c>
      <c r="L43" s="61">
        <f t="shared" si="11"/>
        <v>-1.0042197034399799E-3</v>
      </c>
      <c r="M43" s="61">
        <f t="shared" si="11"/>
        <v>-3.1403150858302434E-3</v>
      </c>
      <c r="N43" s="61">
        <f t="shared" si="11"/>
        <v>1.7268654477570848E-4</v>
      </c>
      <c r="O43" s="61">
        <f t="shared" si="11"/>
        <v>1.0382515957595912E-3</v>
      </c>
      <c r="P43" s="61">
        <f t="shared" si="11"/>
        <v>-6.921454590902192E-4</v>
      </c>
      <c r="Q43" s="61">
        <f t="shared" si="11"/>
        <v>-1.4478709445864488E-4</v>
      </c>
      <c r="R43" s="61">
        <f t="shared" si="11"/>
        <v>1.5713939659092733E-3</v>
      </c>
      <c r="S43" s="61">
        <f t="shared" si="11"/>
        <v>4.5849871296855084E-3</v>
      </c>
      <c r="T43" s="61">
        <f t="shared" si="11"/>
        <v>-6.9918002985768293E-4</v>
      </c>
      <c r="U43" s="61">
        <f t="shared" si="11"/>
        <v>6.9309655037198313E-3</v>
      </c>
      <c r="V43" s="61">
        <f t="shared" si="11"/>
        <v>1.6447665364538965E-2</v>
      </c>
      <c r="W43" s="61">
        <f t="shared" si="11"/>
        <v>2.3740661423028785E-2</v>
      </c>
      <c r="X43" s="61">
        <f t="shared" si="11"/>
        <v>-5.9059279851270694E-4</v>
      </c>
      <c r="Y43" s="61">
        <f t="shared" si="11"/>
        <v>3.4479910779575376E-3</v>
      </c>
      <c r="Z43" s="61">
        <f t="shared" si="11"/>
        <v>4.2913218421374846E-4</v>
      </c>
    </row>
    <row r="44" spans="1:26" x14ac:dyDescent="0.25">
      <c r="A44" s="152" t="s">
        <v>343</v>
      </c>
      <c r="B44" s="153" t="s">
        <v>344</v>
      </c>
      <c r="C44" s="61"/>
      <c r="D44" s="61">
        <f t="shared" ref="D44:Z44" si="12">(D14-C14)/(D$28-C$28)*D$58</f>
        <v>-1.405481562947218E-3</v>
      </c>
      <c r="E44" s="61">
        <f t="shared" si="12"/>
        <v>-1.248120361792038E-2</v>
      </c>
      <c r="F44" s="61">
        <f t="shared" si="12"/>
        <v>2.5773609438657064E-3</v>
      </c>
      <c r="G44" s="61">
        <f t="shared" si="12"/>
        <v>-3.9613121731213313E-3</v>
      </c>
      <c r="H44" s="61">
        <f t="shared" si="12"/>
        <v>4.8178240520109729E-3</v>
      </c>
      <c r="I44" s="61">
        <f t="shared" si="12"/>
        <v>1.4729410228405345E-2</v>
      </c>
      <c r="J44" s="61">
        <f t="shared" si="12"/>
        <v>3.1990704559682732E-3</v>
      </c>
      <c r="K44" s="61">
        <f t="shared" si="12"/>
        <v>-1.4043755732192E-2</v>
      </c>
      <c r="L44" s="61">
        <f t="shared" si="12"/>
        <v>-1.1764621229511888E-2</v>
      </c>
      <c r="M44" s="61">
        <f t="shared" si="12"/>
        <v>-3.7150643478585099E-3</v>
      </c>
      <c r="N44" s="61">
        <f t="shared" si="12"/>
        <v>-8.4618891249492022E-3</v>
      </c>
      <c r="O44" s="61">
        <f t="shared" si="12"/>
        <v>-1.5542793319358169E-2</v>
      </c>
      <c r="P44" s="61">
        <f t="shared" si="12"/>
        <v>7.9830784686768901E-3</v>
      </c>
      <c r="Q44" s="61">
        <f t="shared" si="12"/>
        <v>1.2539825836826123E-3</v>
      </c>
      <c r="R44" s="61">
        <f t="shared" si="12"/>
        <v>8.3348019044630049E-4</v>
      </c>
      <c r="S44" s="61">
        <f t="shared" si="12"/>
        <v>6.5861187170175421E-4</v>
      </c>
      <c r="T44" s="61">
        <f t="shared" si="12"/>
        <v>1.0045043788372424E-3</v>
      </c>
      <c r="U44" s="61">
        <f t="shared" si="12"/>
        <v>4.0916434998683482E-4</v>
      </c>
      <c r="V44" s="61">
        <f t="shared" si="12"/>
        <v>7.9834765282945372E-4</v>
      </c>
      <c r="W44" s="61">
        <f t="shared" si="12"/>
        <v>1.4312077634040212E-4</v>
      </c>
      <c r="X44" s="61">
        <f t="shared" si="12"/>
        <v>1.0147016638572702E-4</v>
      </c>
      <c r="Y44" s="61">
        <f t="shared" si="12"/>
        <v>-9.351563643611881E-3</v>
      </c>
      <c r="Z44" s="61">
        <f t="shared" si="12"/>
        <v>3.5218691700156543E-3</v>
      </c>
    </row>
    <row r="45" spans="1:26" x14ac:dyDescent="0.25">
      <c r="A45" s="152" t="s">
        <v>345</v>
      </c>
      <c r="B45" s="684" t="s">
        <v>346</v>
      </c>
      <c r="C45" s="61"/>
      <c r="D45" s="61">
        <f t="shared" ref="D45:Z45" si="13">(D15-C15)/(D$28-C$28)*D$58</f>
        <v>2.50092600883882E-3</v>
      </c>
      <c r="E45" s="61">
        <f t="shared" si="13"/>
        <v>1.3481495854303142E-2</v>
      </c>
      <c r="F45" s="61">
        <f t="shared" si="13"/>
        <v>7.889333914444378E-3</v>
      </c>
      <c r="G45" s="61">
        <f t="shared" si="13"/>
        <v>-1.0204126420267516E-2</v>
      </c>
      <c r="H45" s="61">
        <f t="shared" si="13"/>
        <v>-4.2879962911444797E-3</v>
      </c>
      <c r="I45" s="61">
        <f t="shared" si="13"/>
        <v>-1.4457235548608581E-3</v>
      </c>
      <c r="J45" s="61">
        <f t="shared" si="13"/>
        <v>9.5224423848415884E-4</v>
      </c>
      <c r="K45" s="61">
        <f t="shared" si="13"/>
        <v>3.3177301909341089E-3</v>
      </c>
      <c r="L45" s="61">
        <f t="shared" si="13"/>
        <v>-3.754005547736546E-4</v>
      </c>
      <c r="M45" s="61">
        <f t="shared" si="13"/>
        <v>-2.62140775697625E-3</v>
      </c>
      <c r="N45" s="61">
        <f t="shared" si="13"/>
        <v>2.7264767410331214E-3</v>
      </c>
      <c r="O45" s="61">
        <f t="shared" si="13"/>
        <v>-1.8176997174130169E-3</v>
      </c>
      <c r="P45" s="61">
        <f t="shared" si="13"/>
        <v>1.4169627545073578E-3</v>
      </c>
      <c r="Q45" s="61">
        <f t="shared" si="13"/>
        <v>1.2887143119886956E-3</v>
      </c>
      <c r="R45" s="61">
        <f t="shared" si="13"/>
        <v>7.61665660812531E-3</v>
      </c>
      <c r="S45" s="61">
        <f t="shared" si="13"/>
        <v>-2.9407785504269187E-3</v>
      </c>
      <c r="T45" s="61">
        <f t="shared" si="13"/>
        <v>2.2051067278933195E-3</v>
      </c>
      <c r="U45" s="61">
        <f t="shared" si="13"/>
        <v>-3.5590667252501633E-4</v>
      </c>
      <c r="V45" s="61">
        <f t="shared" si="13"/>
        <v>5.214662307302307E-3</v>
      </c>
      <c r="W45" s="61">
        <f t="shared" si="13"/>
        <v>-1.4465166504720064E-4</v>
      </c>
      <c r="X45" s="61">
        <f t="shared" si="13"/>
        <v>-3.13264268577102E-3</v>
      </c>
      <c r="Y45" s="61">
        <f t="shared" si="13"/>
        <v>1.9778137081184794E-3</v>
      </c>
      <c r="Z45" s="61">
        <f t="shared" si="13"/>
        <v>-2.8799357449268976E-3</v>
      </c>
    </row>
    <row r="46" spans="1:26" x14ac:dyDescent="0.25">
      <c r="A46" s="152" t="s">
        <v>347</v>
      </c>
      <c r="B46" s="684" t="s">
        <v>348</v>
      </c>
      <c r="C46" s="61"/>
      <c r="D46" s="61">
        <f t="shared" ref="D46:Z46" si="14">(D16-C16)/(D$28-C$28)*D$58</f>
        <v>1.0491079472138142E-3</v>
      </c>
      <c r="E46" s="61">
        <f t="shared" si="14"/>
        <v>-1.413534651458329E-3</v>
      </c>
      <c r="F46" s="61">
        <f t="shared" si="14"/>
        <v>-6.0380038056435568E-4</v>
      </c>
      <c r="G46" s="61">
        <f t="shared" si="14"/>
        <v>-1.1190472389749477E-3</v>
      </c>
      <c r="H46" s="61">
        <f t="shared" si="14"/>
        <v>-2.3518243141280726E-4</v>
      </c>
      <c r="I46" s="61">
        <f t="shared" si="14"/>
        <v>3.082092607378135E-3</v>
      </c>
      <c r="J46" s="61">
        <f t="shared" si="14"/>
        <v>-1.7045608929259675E-3</v>
      </c>
      <c r="K46" s="61">
        <f t="shared" si="14"/>
        <v>-1.7767378529640666E-3</v>
      </c>
      <c r="L46" s="61">
        <f t="shared" si="14"/>
        <v>-2.8620825481092418E-3</v>
      </c>
      <c r="M46" s="61">
        <f t="shared" si="14"/>
        <v>1.7297415210264118E-3</v>
      </c>
      <c r="N46" s="61">
        <f t="shared" si="14"/>
        <v>-3.1672655077193616E-3</v>
      </c>
      <c r="O46" s="61">
        <f t="shared" si="14"/>
        <v>-9.7972995304481712E-5</v>
      </c>
      <c r="P46" s="61">
        <f t="shared" si="14"/>
        <v>-1.429124420954419E-3</v>
      </c>
      <c r="Q46" s="61">
        <f t="shared" si="14"/>
        <v>1.0495311782471892E-3</v>
      </c>
      <c r="R46" s="61">
        <f t="shared" si="14"/>
        <v>3.2272846444451522E-3</v>
      </c>
      <c r="S46" s="61">
        <f t="shared" si="14"/>
        <v>2.5885656642283153E-3</v>
      </c>
      <c r="T46" s="61">
        <f t="shared" si="14"/>
        <v>-4.085189483962243E-3</v>
      </c>
      <c r="U46" s="61">
        <f t="shared" si="14"/>
        <v>1.9198080599129139E-3</v>
      </c>
      <c r="V46" s="61">
        <f t="shared" si="14"/>
        <v>-2.5078779414591297E-4</v>
      </c>
      <c r="W46" s="61">
        <f t="shared" si="14"/>
        <v>4.350795095886625E-4</v>
      </c>
      <c r="X46" s="61">
        <f t="shared" si="14"/>
        <v>3.6286329429916582E-4</v>
      </c>
      <c r="Y46" s="61">
        <f t="shared" si="14"/>
        <v>-7.9588412515274598E-4</v>
      </c>
      <c r="Z46" s="61">
        <f t="shared" si="14"/>
        <v>-2.2884714440905046E-3</v>
      </c>
    </row>
    <row r="47" spans="1:26" x14ac:dyDescent="0.25">
      <c r="A47" s="152" t="s">
        <v>349</v>
      </c>
      <c r="B47" s="684" t="s">
        <v>350</v>
      </c>
      <c r="C47" s="61"/>
      <c r="D47" s="61">
        <f t="shared" ref="D47:Z47" si="15">(D17-C17)/(D$28-C$28)*D$58</f>
        <v>1.9551097885884701E-3</v>
      </c>
      <c r="E47" s="61">
        <f t="shared" si="15"/>
        <v>-2.7112204901087841E-3</v>
      </c>
      <c r="F47" s="61">
        <f t="shared" si="15"/>
        <v>-2.0698789205633862E-3</v>
      </c>
      <c r="G47" s="61">
        <f t="shared" si="15"/>
        <v>2.2916278071906339E-3</v>
      </c>
      <c r="H47" s="61">
        <f t="shared" si="15"/>
        <v>1.490203848760028E-3</v>
      </c>
      <c r="I47" s="61">
        <f t="shared" si="15"/>
        <v>-3.637231625705231E-3</v>
      </c>
      <c r="J47" s="61">
        <f t="shared" si="15"/>
        <v>2.3539507211136281E-4</v>
      </c>
      <c r="K47" s="61">
        <f t="shared" si="15"/>
        <v>-1.5709103632820121E-3</v>
      </c>
      <c r="L47" s="61">
        <f t="shared" si="15"/>
        <v>-2.1344089009055979E-3</v>
      </c>
      <c r="M47" s="61">
        <f t="shared" si="15"/>
        <v>1.6823883013407305E-3</v>
      </c>
      <c r="N47" s="61">
        <f t="shared" si="15"/>
        <v>1.3265495055707699E-3</v>
      </c>
      <c r="O47" s="61">
        <f t="shared" si="15"/>
        <v>1.2592925702904381E-3</v>
      </c>
      <c r="P47" s="61">
        <f t="shared" si="15"/>
        <v>8.1887089510289846E-4</v>
      </c>
      <c r="Q47" s="61">
        <f t="shared" si="15"/>
        <v>7.337809466762314E-4</v>
      </c>
      <c r="R47" s="61">
        <f t="shared" si="15"/>
        <v>2.4432336469979478E-3</v>
      </c>
      <c r="S47" s="61">
        <f t="shared" si="15"/>
        <v>2.6702792457431951E-3</v>
      </c>
      <c r="T47" s="61">
        <f t="shared" si="15"/>
        <v>-9.4231326293871698E-4</v>
      </c>
      <c r="U47" s="61">
        <f t="shared" si="15"/>
        <v>-2.5629483635322735E-4</v>
      </c>
      <c r="V47" s="61">
        <f t="shared" si="15"/>
        <v>-6.5463627317700478E-4</v>
      </c>
      <c r="W47" s="61">
        <f t="shared" si="15"/>
        <v>-2.8768089545518059E-3</v>
      </c>
      <c r="X47" s="61">
        <f t="shared" si="15"/>
        <v>-3.6823751127372617E-3</v>
      </c>
      <c r="Y47" s="61">
        <f t="shared" si="15"/>
        <v>3.9604805765990877E-3</v>
      </c>
      <c r="Z47" s="61">
        <f t="shared" si="15"/>
        <v>1.7453567704192611E-3</v>
      </c>
    </row>
    <row r="48" spans="1:26" x14ac:dyDescent="0.25">
      <c r="A48" s="152" t="s">
        <v>351</v>
      </c>
      <c r="B48" s="153" t="s">
        <v>352</v>
      </c>
      <c r="C48" s="61"/>
      <c r="D48" s="61">
        <f t="shared" ref="D48:Z48" si="16">(D18-C18)/(D$28-C$28)*D$58</f>
        <v>9.8264960844673468E-3</v>
      </c>
      <c r="E48" s="61">
        <f t="shared" si="16"/>
        <v>8.461973048257963E-3</v>
      </c>
      <c r="F48" s="61">
        <f t="shared" si="16"/>
        <v>-1.1232621042505896E-3</v>
      </c>
      <c r="G48" s="61">
        <f t="shared" si="16"/>
        <v>7.3386442399455895E-4</v>
      </c>
      <c r="H48" s="61">
        <f t="shared" si="16"/>
        <v>-1.0474288391046747E-2</v>
      </c>
      <c r="I48" s="61">
        <f t="shared" si="16"/>
        <v>4.1163096962601705E-3</v>
      </c>
      <c r="J48" s="61">
        <f t="shared" si="16"/>
        <v>2.5400652772696055E-3</v>
      </c>
      <c r="K48" s="61">
        <f t="shared" si="16"/>
        <v>-1.0534407482421476E-3</v>
      </c>
      <c r="L48" s="61">
        <f t="shared" si="16"/>
        <v>-2.5502701004370704E-3</v>
      </c>
      <c r="M48" s="61">
        <f t="shared" si="16"/>
        <v>-3.5789811543387125E-2</v>
      </c>
      <c r="N48" s="61">
        <f t="shared" si="16"/>
        <v>-3.7138984909988312E-3</v>
      </c>
      <c r="O48" s="61">
        <f t="shared" si="16"/>
        <v>-3.5345563261378099E-4</v>
      </c>
      <c r="P48" s="61">
        <f t="shared" si="16"/>
        <v>6.4605152107302069E-4</v>
      </c>
      <c r="Q48" s="61">
        <f t="shared" si="16"/>
        <v>5.4732483382402258E-3</v>
      </c>
      <c r="R48" s="61">
        <f t="shared" si="16"/>
        <v>-3.1585561096669598E-3</v>
      </c>
      <c r="S48" s="61">
        <f t="shared" si="16"/>
        <v>4.8945289784183858E-3</v>
      </c>
      <c r="T48" s="61">
        <f t="shared" si="16"/>
        <v>7.2091761798737794E-3</v>
      </c>
      <c r="U48" s="61">
        <f t="shared" si="16"/>
        <v>6.4042474714574417E-3</v>
      </c>
      <c r="V48" s="61">
        <f t="shared" si="16"/>
        <v>1.0501534322546575E-3</v>
      </c>
      <c r="W48" s="61">
        <f t="shared" si="16"/>
        <v>2.9464083245100453E-3</v>
      </c>
      <c r="X48" s="61">
        <f t="shared" si="16"/>
        <v>-2.6763341293054958E-3</v>
      </c>
      <c r="Y48" s="61">
        <f t="shared" si="16"/>
        <v>-1.2678840920270263E-2</v>
      </c>
      <c r="Z48" s="61">
        <f t="shared" si="16"/>
        <v>1.0684184971539454E-3</v>
      </c>
    </row>
    <row r="49" spans="1:26" x14ac:dyDescent="0.25">
      <c r="A49" s="152" t="s">
        <v>353</v>
      </c>
      <c r="B49" s="684" t="s">
        <v>354</v>
      </c>
      <c r="C49" s="61"/>
      <c r="D49" s="61">
        <f t="shared" ref="D49:Z49" si="17">(D19-C19)/(D$28-C$28)*D$58</f>
        <v>-1.6369655518142399E-4</v>
      </c>
      <c r="E49" s="61">
        <f t="shared" si="17"/>
        <v>-1.4968612089084051E-3</v>
      </c>
      <c r="F49" s="61">
        <f t="shared" si="17"/>
        <v>6.4366291078761691E-4</v>
      </c>
      <c r="G49" s="61">
        <f t="shared" si="17"/>
        <v>2.4671038144357172E-3</v>
      </c>
      <c r="H49" s="61">
        <f t="shared" si="17"/>
        <v>-3.3860159780490641E-3</v>
      </c>
      <c r="I49" s="61">
        <f t="shared" si="17"/>
        <v>6.5736304244708513E-4</v>
      </c>
      <c r="J49" s="61">
        <f t="shared" si="17"/>
        <v>1.2328006329096228E-3</v>
      </c>
      <c r="K49" s="61">
        <f t="shared" si="17"/>
        <v>8.9946907742976005E-4</v>
      </c>
      <c r="L49" s="61">
        <f t="shared" si="17"/>
        <v>2.5112102074491895E-4</v>
      </c>
      <c r="M49" s="61">
        <f t="shared" si="17"/>
        <v>7.7588401208736855E-3</v>
      </c>
      <c r="N49" s="61">
        <f t="shared" si="17"/>
        <v>-3.1817715494951034E-3</v>
      </c>
      <c r="O49" s="61">
        <f t="shared" si="17"/>
        <v>-1.7376031814071258E-3</v>
      </c>
      <c r="P49" s="61">
        <f t="shared" si="17"/>
        <v>-3.7413621424169825E-3</v>
      </c>
      <c r="Q49" s="61">
        <f t="shared" si="17"/>
        <v>-3.4263062731895739E-3</v>
      </c>
      <c r="R49" s="61">
        <f t="shared" si="17"/>
        <v>-4.9477532325799432E-3</v>
      </c>
      <c r="S49" s="61">
        <f t="shared" si="17"/>
        <v>2.2258113919776837E-3</v>
      </c>
      <c r="T49" s="61">
        <f t="shared" si="17"/>
        <v>-3.5043598765399056E-3</v>
      </c>
      <c r="U49" s="61">
        <f t="shared" si="17"/>
        <v>-3.610938790888166E-4</v>
      </c>
      <c r="V49" s="61">
        <f t="shared" si="17"/>
        <v>-1.1930573336048914E-4</v>
      </c>
      <c r="W49" s="61">
        <f t="shared" si="17"/>
        <v>-1.2486724476025964E-3</v>
      </c>
      <c r="X49" s="61">
        <f t="shared" si="17"/>
        <v>-1.726092411083838E-3</v>
      </c>
      <c r="Y49" s="61">
        <f t="shared" si="17"/>
        <v>-1.1749511172076618E-3</v>
      </c>
      <c r="Z49" s="61">
        <f t="shared" si="17"/>
        <v>4.1954479080773734E-3</v>
      </c>
    </row>
    <row r="50" spans="1:26" x14ac:dyDescent="0.25">
      <c r="A50" s="152" t="s">
        <v>355</v>
      </c>
      <c r="B50" s="684" t="s">
        <v>356</v>
      </c>
      <c r="C50" s="61"/>
      <c r="D50" s="61">
        <f t="shared" ref="D50:Z50" si="18">(D20-C20)/(D$28-C$28)*D$58</f>
        <v>1.1045566631673869E-3</v>
      </c>
      <c r="E50" s="61">
        <f t="shared" si="18"/>
        <v>2.8629130782695586E-4</v>
      </c>
      <c r="F50" s="61">
        <f t="shared" si="18"/>
        <v>1.5424658319167106E-4</v>
      </c>
      <c r="G50" s="61">
        <f t="shared" si="18"/>
        <v>2.1562246140535514E-4</v>
      </c>
      <c r="H50" s="61">
        <f t="shared" si="18"/>
        <v>-1.7457943922286146E-3</v>
      </c>
      <c r="I50" s="61">
        <f t="shared" si="18"/>
        <v>4.3583647153518524E-4</v>
      </c>
      <c r="J50" s="61">
        <f t="shared" si="18"/>
        <v>-3.614367517347706E-4</v>
      </c>
      <c r="K50" s="61">
        <f t="shared" si="18"/>
        <v>-3.6613705953315493E-4</v>
      </c>
      <c r="L50" s="61">
        <f t="shared" si="18"/>
        <v>-7.0997435660080557E-4</v>
      </c>
      <c r="M50" s="61">
        <f t="shared" si="18"/>
        <v>9.5247547908461662E-3</v>
      </c>
      <c r="N50" s="61">
        <f t="shared" si="18"/>
        <v>1.0435715808165219E-3</v>
      </c>
      <c r="O50" s="61">
        <f t="shared" si="18"/>
        <v>-1.8590477888229503E-4</v>
      </c>
      <c r="P50" s="61">
        <f t="shared" si="18"/>
        <v>1.1553112667228012E-3</v>
      </c>
      <c r="Q50" s="61">
        <f t="shared" si="18"/>
        <v>1.0886367846997965E-3</v>
      </c>
      <c r="R50" s="61">
        <f t="shared" si="18"/>
        <v>-9.953819289389497E-5</v>
      </c>
      <c r="S50" s="61">
        <f t="shared" si="18"/>
        <v>-1.7546795218656303E-4</v>
      </c>
      <c r="T50" s="61">
        <f t="shared" si="18"/>
        <v>2.6901452508066806E-4</v>
      </c>
      <c r="U50" s="61">
        <f t="shared" si="18"/>
        <v>1.2507427098833128E-4</v>
      </c>
      <c r="V50" s="61">
        <f t="shared" si="18"/>
        <v>-3.9818000279038454E-5</v>
      </c>
      <c r="W50" s="61">
        <f t="shared" si="18"/>
        <v>7.8850525867544304E-4</v>
      </c>
      <c r="X50" s="61">
        <f t="shared" si="18"/>
        <v>-8.1889462805517278E-4</v>
      </c>
      <c r="Y50" s="61">
        <f t="shared" si="18"/>
        <v>1.5956013146530638E-4</v>
      </c>
      <c r="Z50" s="61">
        <f t="shared" si="18"/>
        <v>-1.1732006181088355E-3</v>
      </c>
    </row>
    <row r="51" spans="1:26" x14ac:dyDescent="0.25">
      <c r="A51" s="152" t="s">
        <v>357</v>
      </c>
      <c r="B51" s="684" t="s">
        <v>358</v>
      </c>
      <c r="C51" s="61"/>
      <c r="D51" s="61">
        <f t="shared" ref="D51:Z51" si="19">(D21-C21)/(D$28-C$28)*D$58</f>
        <v>8.235341644347307E-4</v>
      </c>
      <c r="E51" s="61">
        <f t="shared" si="19"/>
        <v>1.449057441625197E-3</v>
      </c>
      <c r="F51" s="61">
        <f t="shared" si="19"/>
        <v>5.2785043162722079E-3</v>
      </c>
      <c r="G51" s="61">
        <f t="shared" si="19"/>
        <v>5.2697592792575205E-3</v>
      </c>
      <c r="H51" s="61">
        <f t="shared" si="19"/>
        <v>2.4843135451930645E-3</v>
      </c>
      <c r="I51" s="61">
        <f t="shared" si="19"/>
        <v>1.2091876400773189E-3</v>
      </c>
      <c r="J51" s="61">
        <f t="shared" si="19"/>
        <v>3.4761503857929053E-3</v>
      </c>
      <c r="K51" s="61">
        <f t="shared" si="19"/>
        <v>-7.0813058135554647E-3</v>
      </c>
      <c r="L51" s="61">
        <f t="shared" si="19"/>
        <v>1.4850539116429517E-3</v>
      </c>
      <c r="M51" s="61">
        <f t="shared" si="19"/>
        <v>2.6750838380713857E-3</v>
      </c>
      <c r="N51" s="61">
        <f t="shared" si="19"/>
        <v>8.0889971595290728E-3</v>
      </c>
      <c r="O51" s="61">
        <f t="shared" si="19"/>
        <v>3.4241332693588822E-3</v>
      </c>
      <c r="P51" s="61">
        <f t="shared" si="19"/>
        <v>-4.2028813645838842E-3</v>
      </c>
      <c r="Q51" s="61">
        <f t="shared" si="19"/>
        <v>3.3369683562042055E-3</v>
      </c>
      <c r="R51" s="61">
        <f t="shared" si="19"/>
        <v>1.3381574162354224E-2</v>
      </c>
      <c r="S51" s="61">
        <f t="shared" si="19"/>
        <v>-3.9479272122058028E-3</v>
      </c>
      <c r="T51" s="61">
        <f t="shared" si="19"/>
        <v>-8.6845342175958466E-3</v>
      </c>
      <c r="U51" s="61">
        <f t="shared" si="19"/>
        <v>-3.6305973005288901E-4</v>
      </c>
      <c r="V51" s="61">
        <f t="shared" si="19"/>
        <v>-7.4720454172263855E-3</v>
      </c>
      <c r="W51" s="61">
        <f t="shared" si="19"/>
        <v>-1.0493439624090757E-2</v>
      </c>
      <c r="X51" s="61">
        <f t="shared" si="19"/>
        <v>-1.1827790835258237E-2</v>
      </c>
      <c r="Y51" s="61">
        <f t="shared" si="19"/>
        <v>2.2498425887081054E-3</v>
      </c>
      <c r="Z51" s="61">
        <f t="shared" si="19"/>
        <v>6.8600241984248704E-3</v>
      </c>
    </row>
    <row r="52" spans="1:26" x14ac:dyDescent="0.25">
      <c r="A52" s="152" t="s">
        <v>359</v>
      </c>
      <c r="B52" s="153" t="s">
        <v>360</v>
      </c>
      <c r="C52" s="61"/>
      <c r="D52" s="61">
        <f t="shared" ref="D52:Z52" si="20">(D22-C22)/(D$28-C$28)*D$58</f>
        <v>6.2759226332888848E-4</v>
      </c>
      <c r="E52" s="61">
        <f t="shared" si="20"/>
        <v>1.1742363860022355E-3</v>
      </c>
      <c r="F52" s="61">
        <f t="shared" si="20"/>
        <v>9.075472479762092E-5</v>
      </c>
      <c r="G52" s="61">
        <f t="shared" si="20"/>
        <v>-8.6905604230714205E-4</v>
      </c>
      <c r="H52" s="61">
        <f t="shared" si="20"/>
        <v>1.1479476553755656E-4</v>
      </c>
      <c r="I52" s="61">
        <f t="shared" si="20"/>
        <v>1.2590097167291406E-3</v>
      </c>
      <c r="J52" s="61">
        <f t="shared" si="20"/>
        <v>1.5171364891581936E-3</v>
      </c>
      <c r="K52" s="61">
        <f t="shared" si="20"/>
        <v>2.4434206595147522E-4</v>
      </c>
      <c r="L52" s="61">
        <f t="shared" si="20"/>
        <v>-6.2194091262397213E-4</v>
      </c>
      <c r="M52" s="61">
        <f t="shared" si="20"/>
        <v>-2.4900904282998306E-4</v>
      </c>
      <c r="N52" s="61">
        <f t="shared" si="20"/>
        <v>1.6823755859472396E-3</v>
      </c>
      <c r="O52" s="61">
        <f t="shared" si="20"/>
        <v>5.7854272306210523E-4</v>
      </c>
      <c r="P52" s="61">
        <f t="shared" si="20"/>
        <v>-6.6762020548861122E-4</v>
      </c>
      <c r="Q52" s="61">
        <f t="shared" si="20"/>
        <v>1.3011824198433074E-3</v>
      </c>
      <c r="R52" s="61">
        <f t="shared" si="20"/>
        <v>2.5257942136913317E-4</v>
      </c>
      <c r="S52" s="61">
        <f t="shared" si="20"/>
        <v>1.202511205903298E-3</v>
      </c>
      <c r="T52" s="61">
        <f t="shared" si="20"/>
        <v>1.5569120209874305E-4</v>
      </c>
      <c r="U52" s="61">
        <f t="shared" si="20"/>
        <v>-3.9492693714798983E-4</v>
      </c>
      <c r="V52" s="61">
        <f t="shared" si="20"/>
        <v>-7.1780152934228269E-4</v>
      </c>
      <c r="W52" s="61">
        <f t="shared" si="20"/>
        <v>-1.5028809333921256E-3</v>
      </c>
      <c r="X52" s="61">
        <f t="shared" si="20"/>
        <v>8.5895241949674166E-6</v>
      </c>
      <c r="Y52" s="61">
        <f t="shared" si="20"/>
        <v>1.2789091352799213E-3</v>
      </c>
      <c r="Z52" s="61">
        <f t="shared" si="20"/>
        <v>-3.489216754098128E-4</v>
      </c>
    </row>
    <row r="53" spans="1:26" x14ac:dyDescent="0.25">
      <c r="A53" s="152" t="s">
        <v>361</v>
      </c>
      <c r="B53" s="153" t="s">
        <v>362</v>
      </c>
      <c r="C53" s="61"/>
      <c r="D53" s="61">
        <f t="shared" ref="D53:Z53" si="21">(D23-C23)/(D$28-C$28)*D$58</f>
        <v>2.1440212940643352E-3</v>
      </c>
      <c r="E53" s="61">
        <f t="shared" si="21"/>
        <v>9.4062596546056366E-4</v>
      </c>
      <c r="F53" s="61">
        <f t="shared" si="21"/>
        <v>3.2081161497120375E-3</v>
      </c>
      <c r="G53" s="61">
        <f t="shared" si="21"/>
        <v>4.0824274466025661E-3</v>
      </c>
      <c r="H53" s="61">
        <f t="shared" si="21"/>
        <v>2.8510737582311562E-3</v>
      </c>
      <c r="I53" s="61">
        <f t="shared" si="21"/>
        <v>1.8418230779560501E-3</v>
      </c>
      <c r="J53" s="61">
        <f t="shared" si="21"/>
        <v>2.792709226808893E-5</v>
      </c>
      <c r="K53" s="61">
        <f t="shared" si="21"/>
        <v>-1.3258247408354407E-3</v>
      </c>
      <c r="L53" s="61">
        <f t="shared" si="21"/>
        <v>-1.2510678910326251E-3</v>
      </c>
      <c r="M53" s="61">
        <f t="shared" si="21"/>
        <v>-8.0146660147559397E-4</v>
      </c>
      <c r="N53" s="61">
        <f t="shared" si="21"/>
        <v>-1.6787906491447537E-3</v>
      </c>
      <c r="O53" s="61">
        <f t="shared" si="21"/>
        <v>-2.5075238634465584E-3</v>
      </c>
      <c r="P53" s="61">
        <f t="shared" si="21"/>
        <v>-2.0695865873587693E-3</v>
      </c>
      <c r="Q53" s="61">
        <f t="shared" si="21"/>
        <v>2.5774805073707093E-4</v>
      </c>
      <c r="R53" s="61">
        <f t="shared" si="21"/>
        <v>3.9219405020954725E-3</v>
      </c>
      <c r="S53" s="61">
        <f t="shared" si="21"/>
        <v>-1.4807383464040622E-3</v>
      </c>
      <c r="T53" s="61">
        <f t="shared" si="21"/>
        <v>1.0510078074674751E-3</v>
      </c>
      <c r="U53" s="61">
        <f t="shared" si="21"/>
        <v>-7.8441304790393253E-4</v>
      </c>
      <c r="V53" s="61">
        <f t="shared" si="21"/>
        <v>-9.2638670153002501E-4</v>
      </c>
      <c r="W53" s="61">
        <f t="shared" si="21"/>
        <v>-1.1116511977174481E-3</v>
      </c>
      <c r="X53" s="61">
        <f t="shared" si="21"/>
        <v>-1.1237222201654726E-3</v>
      </c>
      <c r="Y53" s="61">
        <f t="shared" si="21"/>
        <v>-1.4495413722147631E-3</v>
      </c>
      <c r="Z53" s="61">
        <f t="shared" si="21"/>
        <v>-6.0593405698995001E-4</v>
      </c>
    </row>
    <row r="54" spans="1:26" x14ac:dyDescent="0.25">
      <c r="A54" s="34"/>
      <c r="B54" s="76" t="s">
        <v>363</v>
      </c>
      <c r="C54" s="61"/>
      <c r="D54" s="61">
        <f t="shared" ref="D54:Z54" si="22">(D24-C24)/(D$28-C$28)*D$58</f>
        <v>2.5634825211643243E-4</v>
      </c>
      <c r="E54" s="61">
        <f t="shared" si="22"/>
        <v>4.005773913188228E-3</v>
      </c>
      <c r="F54" s="61">
        <f t="shared" si="22"/>
        <v>-1.9111521854726869E-3</v>
      </c>
      <c r="G54" s="61">
        <f t="shared" si="22"/>
        <v>1.0287677715014748E-3</v>
      </c>
      <c r="H54" s="61">
        <f t="shared" si="22"/>
        <v>9.9891843322667378E-5</v>
      </c>
      <c r="I54" s="61">
        <f t="shared" si="22"/>
        <v>-3.8144201240833684E-3</v>
      </c>
      <c r="J54" s="61">
        <f t="shared" si="22"/>
        <v>-2.9258246355458577E-3</v>
      </c>
      <c r="K54" s="61">
        <f t="shared" si="22"/>
        <v>2.4337184903143326E-3</v>
      </c>
      <c r="L54" s="61">
        <f t="shared" si="22"/>
        <v>2.7661713984823196E-3</v>
      </c>
      <c r="M54" s="61">
        <f t="shared" si="22"/>
        <v>8.4083989008449018E-4</v>
      </c>
      <c r="N54" s="61">
        <f t="shared" si="22"/>
        <v>2.041711100844223E-3</v>
      </c>
      <c r="O54" s="61">
        <f t="shared" si="22"/>
        <v>6.5232917963138461E-3</v>
      </c>
      <c r="P54" s="61">
        <f t="shared" si="22"/>
        <v>-2.410129354161772E-3</v>
      </c>
      <c r="Q54" s="61">
        <f t="shared" si="22"/>
        <v>-9.53357352090515E-4</v>
      </c>
      <c r="R54" s="61">
        <f t="shared" si="22"/>
        <v>7.0576419620315713E-4</v>
      </c>
      <c r="S54" s="61">
        <f t="shared" si="22"/>
        <v>-6.2026322153924997E-4</v>
      </c>
      <c r="T54" s="61">
        <f t="shared" si="22"/>
        <v>-8.4513797380047877E-4</v>
      </c>
      <c r="U54" s="61">
        <f t="shared" si="22"/>
        <v>-1.4386181516609687E-3</v>
      </c>
      <c r="V54" s="61">
        <f t="shared" si="22"/>
        <v>6.0160108091811975E-4</v>
      </c>
      <c r="W54" s="61">
        <f t="shared" si="22"/>
        <v>-1.8435952382351041E-4</v>
      </c>
      <c r="X54" s="61">
        <f t="shared" si="22"/>
        <v>-3.8252668407463413E-4</v>
      </c>
      <c r="Y54" s="61">
        <f t="shared" si="22"/>
        <v>3.1024521782619411E-3</v>
      </c>
      <c r="Z54" s="61">
        <f t="shared" si="22"/>
        <v>-1.3837582599860062E-3</v>
      </c>
    </row>
    <row r="55" spans="1:26" s="51" customFormat="1" x14ac:dyDescent="0.25">
      <c r="A55" s="79"/>
      <c r="B55" s="78" t="s">
        <v>364</v>
      </c>
      <c r="C55" s="80"/>
      <c r="D55" s="80">
        <f t="shared" ref="D55:Z55" si="23">(D25-C25)/(D$28-C$28)*D$58</f>
        <v>7.218059872532033E-2</v>
      </c>
      <c r="E55" s="80">
        <f t="shared" si="23"/>
        <v>4.9515611145411309E-2</v>
      </c>
      <c r="F55" s="80">
        <f t="shared" si="23"/>
        <v>-2.0938816537046684E-2</v>
      </c>
      <c r="G55" s="80">
        <f t="shared" si="23"/>
        <v>2.0140512481382534E-2</v>
      </c>
      <c r="H55" s="80">
        <f t="shared" si="23"/>
        <v>2.0055718247945584E-2</v>
      </c>
      <c r="I55" s="80">
        <f t="shared" si="23"/>
        <v>4.2385616724437605E-3</v>
      </c>
      <c r="J55" s="80">
        <f t="shared" si="23"/>
        <v>6.7228738108459562E-3</v>
      </c>
      <c r="K55" s="80">
        <f t="shared" si="23"/>
        <v>-6.2995914510436096E-2</v>
      </c>
      <c r="L55" s="80">
        <f t="shared" si="23"/>
        <v>-5.3840423356851526E-2</v>
      </c>
      <c r="M55" s="80">
        <f t="shared" si="23"/>
        <v>-2.6492604080059205E-2</v>
      </c>
      <c r="N55" s="80">
        <f t="shared" si="23"/>
        <v>3.6678827122749058E-2</v>
      </c>
      <c r="O55" s="80">
        <f t="shared" si="23"/>
        <v>7.8172308432266427E-3</v>
      </c>
      <c r="P55" s="80">
        <f t="shared" si="23"/>
        <v>-1.0775946096076057E-2</v>
      </c>
      <c r="Q55" s="80">
        <f t="shared" si="23"/>
        <v>3.1273741456457678E-2</v>
      </c>
      <c r="R55" s="80">
        <f t="shared" si="23"/>
        <v>8.6148220257744851E-2</v>
      </c>
      <c r="S55" s="80">
        <f t="shared" si="23"/>
        <v>1.736471393866269E-2</v>
      </c>
      <c r="T55" s="80">
        <f t="shared" si="23"/>
        <v>-2.8990749180095504E-2</v>
      </c>
      <c r="U55" s="80">
        <f t="shared" si="23"/>
        <v>-1.1386245972802498E-3</v>
      </c>
      <c r="V55" s="80">
        <f t="shared" si="23"/>
        <v>7.5606683830061298E-3</v>
      </c>
      <c r="W55" s="80">
        <f t="shared" si="23"/>
        <v>-5.6697966436712759E-2</v>
      </c>
      <c r="X55" s="80">
        <f t="shared" si="23"/>
        <v>-9.840811068062158E-2</v>
      </c>
      <c r="Y55" s="80">
        <f t="shared" si="23"/>
        <v>-1.4991771600210427E-2</v>
      </c>
      <c r="Z55" s="80">
        <f t="shared" si="23"/>
        <v>1.5080931722846014E-2</v>
      </c>
    </row>
    <row r="56" spans="1:26" x14ac:dyDescent="0.25">
      <c r="A56" s="34"/>
      <c r="B56" s="76" t="s">
        <v>365</v>
      </c>
      <c r="C56" s="61"/>
      <c r="D56" s="61">
        <f t="shared" ref="D56:Z56" si="24">(D26-C26)/(D$28-C$28)*D$58</f>
        <v>1.4291873912744481E-3</v>
      </c>
      <c r="E56" s="61">
        <f t="shared" si="24"/>
        <v>-2.4565157173919785E-3</v>
      </c>
      <c r="F56" s="61">
        <f t="shared" si="24"/>
        <v>-2.5286745794240561E-4</v>
      </c>
      <c r="G56" s="61">
        <f t="shared" si="24"/>
        <v>1.4584295396173629E-2</v>
      </c>
      <c r="H56" s="61">
        <f t="shared" si="24"/>
        <v>8.8481445160891476E-3</v>
      </c>
      <c r="I56" s="61">
        <f t="shared" si="24"/>
        <v>-1.9847169787824211E-3</v>
      </c>
      <c r="J56" s="61">
        <f t="shared" si="24"/>
        <v>1.4372798362924028E-4</v>
      </c>
      <c r="K56" s="61">
        <f t="shared" si="24"/>
        <v>7.3558753230871911E-3</v>
      </c>
      <c r="L56" s="61">
        <f t="shared" si="24"/>
        <v>-8.449095585457941E-3</v>
      </c>
      <c r="M56" s="61">
        <f t="shared" si="24"/>
        <v>-3.7185857544500857E-3</v>
      </c>
      <c r="N56" s="61">
        <f t="shared" si="24"/>
        <v>8.75138446038763E-3</v>
      </c>
      <c r="O56" s="61">
        <f t="shared" si="24"/>
        <v>1.271252272506594E-2</v>
      </c>
      <c r="P56" s="61">
        <f t="shared" si="24"/>
        <v>-3.1099379705650152E-3</v>
      </c>
      <c r="Q56" s="61">
        <f t="shared" si="24"/>
        <v>1.0896050645324876E-2</v>
      </c>
      <c r="R56" s="61">
        <f t="shared" si="24"/>
        <v>2.5830133541002499E-3</v>
      </c>
      <c r="S56" s="61">
        <f t="shared" si="24"/>
        <v>-5.5806009815268951E-4</v>
      </c>
      <c r="T56" s="61">
        <f t="shared" si="24"/>
        <v>-5.205116417064704E-3</v>
      </c>
      <c r="U56" s="61">
        <f t="shared" si="24"/>
        <v>-3.1308716990209721E-3</v>
      </c>
      <c r="V56" s="61">
        <f t="shared" si="24"/>
        <v>-4.8217853569245536E-3</v>
      </c>
      <c r="W56" s="61">
        <f t="shared" si="24"/>
        <v>-3.2682880657624318E-3</v>
      </c>
      <c r="X56" s="61">
        <f t="shared" si="24"/>
        <v>-2.1216586471092518E-2</v>
      </c>
      <c r="Y56" s="61">
        <f t="shared" si="24"/>
        <v>7.0993667542394896E-3</v>
      </c>
      <c r="Z56" s="61">
        <f t="shared" si="24"/>
        <v>-1.5886852299479288E-3</v>
      </c>
    </row>
    <row r="57" spans="1:26" x14ac:dyDescent="0.25">
      <c r="A57" s="34"/>
      <c r="B57" s="76" t="s">
        <v>366</v>
      </c>
      <c r="C57" s="61"/>
      <c r="D57" s="61">
        <f t="shared" ref="D57:Z57" si="25">(D27-C27)/(D$28-C$28)*D$58</f>
        <v>-1.5218200974730258E-4</v>
      </c>
      <c r="E57" s="61">
        <f t="shared" si="25"/>
        <v>9.094105866315869E-5</v>
      </c>
      <c r="F57" s="61">
        <f t="shared" si="25"/>
        <v>-8.5720932194583568E-5</v>
      </c>
      <c r="G57" s="61">
        <f t="shared" si="25"/>
        <v>-9.0414996660938858E-7</v>
      </c>
      <c r="H57" s="61">
        <f t="shared" si="25"/>
        <v>-5.5529860733813674E-5</v>
      </c>
      <c r="I57" s="61">
        <f t="shared" si="25"/>
        <v>4.1308609778584117E-5</v>
      </c>
      <c r="J57" s="61">
        <f t="shared" si="25"/>
        <v>-8.2184930770475181E-6</v>
      </c>
      <c r="K57" s="61">
        <f t="shared" si="25"/>
        <v>1.0710839575053512E-4</v>
      </c>
      <c r="L57" s="61">
        <f t="shared" si="25"/>
        <v>3.3797786082240033E-4</v>
      </c>
      <c r="M57" s="61">
        <f t="shared" si="25"/>
        <v>-5.4925218043555244E-5</v>
      </c>
      <c r="N57" s="61">
        <f t="shared" si="25"/>
        <v>2.2589903674423682E-5</v>
      </c>
      <c r="O57" s="61">
        <f t="shared" si="25"/>
        <v>8.359716660192436E-5</v>
      </c>
      <c r="P57" s="61">
        <f t="shared" si="25"/>
        <v>-3.4809827254824015E-5</v>
      </c>
      <c r="Q57" s="61">
        <f t="shared" si="25"/>
        <v>-4.6562583186373961E-5</v>
      </c>
      <c r="R57" s="61">
        <f t="shared" si="25"/>
        <v>-3.0284155716693469E-3</v>
      </c>
      <c r="S57" s="61">
        <f t="shared" si="25"/>
        <v>-1.4624400132609434E-4</v>
      </c>
      <c r="T57" s="61">
        <f t="shared" si="25"/>
        <v>-1.238710444793098E-5</v>
      </c>
      <c r="U57" s="61">
        <f t="shared" si="25"/>
        <v>8.8714615930205064E-5</v>
      </c>
      <c r="V57" s="61">
        <f t="shared" si="25"/>
        <v>2.6664284040433237E-4</v>
      </c>
      <c r="W57" s="61">
        <f t="shared" si="25"/>
        <v>7.5072426968158212E-6</v>
      </c>
      <c r="X57" s="61">
        <f t="shared" si="25"/>
        <v>3.7862069060551058E-4</v>
      </c>
      <c r="Y57" s="61">
        <f t="shared" si="25"/>
        <v>6.740041501094141E-5</v>
      </c>
      <c r="Z57" s="61">
        <f t="shared" si="25"/>
        <v>1.7831842342601E-4</v>
      </c>
    </row>
    <row r="58" spans="1:26" s="4" customFormat="1" ht="21" customHeight="1" x14ac:dyDescent="0.25">
      <c r="A58" s="429"/>
      <c r="B58" s="430" t="s">
        <v>367</v>
      </c>
      <c r="C58" s="818"/>
      <c r="D58" s="818">
        <f t="shared" ref="D58:Z58" si="26">D28/C28-1</f>
        <v>7.3457564585585278E-2</v>
      </c>
      <c r="E58" s="818">
        <f t="shared" si="26"/>
        <v>4.7150095058849262E-2</v>
      </c>
      <c r="F58" s="818">
        <f t="shared" si="26"/>
        <v>-2.1277512230742812E-2</v>
      </c>
      <c r="G58" s="818">
        <f t="shared" si="26"/>
        <v>3.4723956912881659E-2</v>
      </c>
      <c r="H58" s="818">
        <f t="shared" si="26"/>
        <v>2.8848321405828603E-2</v>
      </c>
      <c r="I58" s="818">
        <f t="shared" si="26"/>
        <v>2.2951653550074003E-3</v>
      </c>
      <c r="J58" s="818">
        <f t="shared" si="26"/>
        <v>6.8584237456621455E-3</v>
      </c>
      <c r="K58" s="818">
        <f t="shared" si="26"/>
        <v>-5.5532975737194623E-2</v>
      </c>
      <c r="L58" s="818">
        <f t="shared" si="26"/>
        <v>-6.1951569243655413E-2</v>
      </c>
      <c r="M58" s="818">
        <f t="shared" si="26"/>
        <v>-3.0266103043719572E-2</v>
      </c>
      <c r="N58" s="818">
        <f t="shared" si="26"/>
        <v>4.5452807425902853E-2</v>
      </c>
      <c r="O58" s="818">
        <f t="shared" si="26"/>
        <v>2.0613383853214318E-2</v>
      </c>
      <c r="P58" s="818">
        <f t="shared" si="26"/>
        <v>-1.3920681222039044E-2</v>
      </c>
      <c r="Q58" s="818">
        <f t="shared" si="26"/>
        <v>4.212316622566048E-2</v>
      </c>
      <c r="R58" s="818">
        <f t="shared" si="26"/>
        <v>8.5702902630684141E-2</v>
      </c>
      <c r="S58" s="818">
        <f t="shared" si="26"/>
        <v>1.6660416632699127E-2</v>
      </c>
      <c r="T58" s="818">
        <f t="shared" si="26"/>
        <v>-3.420830782965234E-2</v>
      </c>
      <c r="U58" s="818">
        <f t="shared" si="26"/>
        <v>-4.1807687074897348E-3</v>
      </c>
      <c r="V58" s="818">
        <f t="shared" si="26"/>
        <v>3.0055024172639389E-3</v>
      </c>
      <c r="W58" s="818">
        <f t="shared" si="26"/>
        <v>-5.9958745528003843E-2</v>
      </c>
      <c r="X58" s="818">
        <f t="shared" si="26"/>
        <v>-0.11924608889617805</v>
      </c>
      <c r="Y58" s="818">
        <f t="shared" si="26"/>
        <v>-7.8249950185166339E-3</v>
      </c>
      <c r="Z58" s="818">
        <f t="shared" si="26"/>
        <v>1.3670596011541525E-2</v>
      </c>
    </row>
    <row r="59" spans="1:26" s="14" customFormat="1" ht="19.5" customHeight="1" x14ac:dyDescent="0.25">
      <c r="A59" s="91" t="s">
        <v>368</v>
      </c>
      <c r="B59" s="85"/>
      <c r="C59" s="817"/>
      <c r="D59" s="817"/>
      <c r="E59" s="817"/>
      <c r="F59" s="817"/>
      <c r="G59" s="817"/>
      <c r="H59" s="817"/>
      <c r="I59" s="817"/>
      <c r="J59" s="817"/>
      <c r="K59" s="817"/>
      <c r="L59" s="817"/>
      <c r="M59" s="817"/>
      <c r="N59" s="817"/>
      <c r="O59" s="817"/>
      <c r="P59" s="817"/>
      <c r="Q59" s="817"/>
      <c r="R59" s="817"/>
      <c r="S59" s="817"/>
      <c r="T59" s="817"/>
      <c r="U59" s="817"/>
      <c r="V59" s="817"/>
      <c r="W59" s="817"/>
      <c r="X59" s="817"/>
      <c r="Y59" s="817"/>
      <c r="Z59" s="817"/>
    </row>
    <row r="60" spans="1:26" s="14" customFormat="1" ht="25.35" customHeight="1" x14ac:dyDescent="0.25">
      <c r="A60" s="39" t="str">
        <f>Index!A12</f>
        <v>Table 2e    Palau current price GDP(P) production by industry, FY2000-FY2023</v>
      </c>
    </row>
    <row r="61" spans="1:26" ht="20.25" customHeight="1" x14ac:dyDescent="0.25">
      <c r="A61" s="32"/>
      <c r="B61" s="52" t="s">
        <v>369</v>
      </c>
      <c r="C61" s="24" t="str">
        <f t="shared" ref="C61:Z61" si="27">C2</f>
        <v>FY00</v>
      </c>
      <c r="D61" s="24" t="str">
        <f t="shared" si="27"/>
        <v>FY01</v>
      </c>
      <c r="E61" s="24" t="str">
        <f t="shared" si="27"/>
        <v>FY02</v>
      </c>
      <c r="F61" s="24" t="str">
        <f t="shared" si="27"/>
        <v>FY03</v>
      </c>
      <c r="G61" s="24" t="str">
        <f t="shared" si="27"/>
        <v>FY04</v>
      </c>
      <c r="H61" s="24" t="str">
        <f t="shared" si="27"/>
        <v>FY05</v>
      </c>
      <c r="I61" s="24" t="str">
        <f t="shared" si="27"/>
        <v>FY06</v>
      </c>
      <c r="J61" s="24" t="str">
        <f t="shared" si="27"/>
        <v>FY07</v>
      </c>
      <c r="K61" s="24" t="str">
        <f t="shared" si="27"/>
        <v>FY08</v>
      </c>
      <c r="L61" s="24" t="str">
        <f t="shared" si="27"/>
        <v>FY09</v>
      </c>
      <c r="M61" s="24" t="str">
        <f t="shared" si="27"/>
        <v>FY10</v>
      </c>
      <c r="N61" s="24" t="str">
        <f t="shared" si="27"/>
        <v>FY11</v>
      </c>
      <c r="O61" s="24" t="str">
        <f t="shared" si="27"/>
        <v>FY12</v>
      </c>
      <c r="P61" s="24" t="str">
        <f t="shared" si="27"/>
        <v>FY13</v>
      </c>
      <c r="Q61" s="24" t="str">
        <f t="shared" si="27"/>
        <v>FY14</v>
      </c>
      <c r="R61" s="24" t="str">
        <f t="shared" si="27"/>
        <v>FY15</v>
      </c>
      <c r="S61" s="24" t="str">
        <f t="shared" si="27"/>
        <v>FY16</v>
      </c>
      <c r="T61" s="24" t="str">
        <f t="shared" si="27"/>
        <v>FY17</v>
      </c>
      <c r="U61" s="24" t="str">
        <f t="shared" si="27"/>
        <v>FY18</v>
      </c>
      <c r="V61" s="24" t="str">
        <f t="shared" si="27"/>
        <v>FY19</v>
      </c>
      <c r="W61" s="24" t="str">
        <f t="shared" si="27"/>
        <v>FY20</v>
      </c>
      <c r="X61" s="24" t="str">
        <f t="shared" si="27"/>
        <v>FY21</v>
      </c>
      <c r="Y61" s="24" t="str">
        <f t="shared" si="27"/>
        <v>FY22</v>
      </c>
      <c r="Z61" s="24" t="str">
        <f t="shared" si="27"/>
        <v>FY23</v>
      </c>
    </row>
    <row r="62" spans="1:26" ht="20.25" customHeight="1" x14ac:dyDescent="0.25">
      <c r="A62" s="152" t="s">
        <v>321</v>
      </c>
      <c r="B62" s="684" t="s">
        <v>322</v>
      </c>
      <c r="C62" s="815">
        <v>2.3386022949218752</v>
      </c>
      <c r="D62" s="815">
        <v>2.4031464843750001</v>
      </c>
      <c r="E62" s="815">
        <v>2.7971108398437501</v>
      </c>
      <c r="F62" s="815">
        <v>2.708888427734375</v>
      </c>
      <c r="G62" s="815">
        <v>2.7057834472656248</v>
      </c>
      <c r="H62" s="815">
        <v>2.8844943847656248</v>
      </c>
      <c r="I62" s="815">
        <v>2.9924042968750002</v>
      </c>
      <c r="J62" s="815">
        <v>2.8892783203125001</v>
      </c>
      <c r="K62" s="815">
        <v>3.3787866210937501</v>
      </c>
      <c r="L62" s="815">
        <v>3.5643803710937498</v>
      </c>
      <c r="M62" s="815">
        <v>3.4919909667968749</v>
      </c>
      <c r="N62" s="815">
        <v>3.6769379882812498</v>
      </c>
      <c r="O62" s="815">
        <v>3.6690605468749999</v>
      </c>
      <c r="P62" s="815">
        <v>4.0841613769531246</v>
      </c>
      <c r="Q62" s="815">
        <v>4.1162197265625</v>
      </c>
      <c r="R62" s="815">
        <v>4.0255849609374996</v>
      </c>
      <c r="S62" s="815">
        <v>4.3643793945312499</v>
      </c>
      <c r="T62" s="815">
        <v>4.4775654296875</v>
      </c>
      <c r="U62" s="815">
        <v>4.5719042968750001</v>
      </c>
      <c r="V62" s="815">
        <v>4.4179570312500003</v>
      </c>
      <c r="W62" s="815">
        <v>4.2501723632812496</v>
      </c>
      <c r="X62" s="815">
        <v>4.0156289062499999</v>
      </c>
      <c r="Y62" s="815">
        <v>4.1036450195312497</v>
      </c>
      <c r="Z62" s="815">
        <v>3.8555280761718751</v>
      </c>
    </row>
    <row r="63" spans="1:26" x14ac:dyDescent="0.25">
      <c r="A63" s="152" t="s">
        <v>323</v>
      </c>
      <c r="B63" s="684" t="s">
        <v>324</v>
      </c>
      <c r="C63" s="815">
        <v>3.4789077148437499</v>
      </c>
      <c r="D63" s="815">
        <v>3.4760200195312501</v>
      </c>
      <c r="E63" s="815">
        <v>3.4255837402343752</v>
      </c>
      <c r="F63" s="815">
        <v>3.2532626953124999</v>
      </c>
      <c r="G63" s="815">
        <v>3.7724362792968749</v>
      </c>
      <c r="H63" s="815">
        <v>4.9138872070312498</v>
      </c>
      <c r="I63" s="815">
        <v>6.1522832031250001</v>
      </c>
      <c r="J63" s="815">
        <v>5.1240585937500001</v>
      </c>
      <c r="K63" s="815">
        <v>5.1173520507812498</v>
      </c>
      <c r="L63" s="815">
        <v>4.2276401367187502</v>
      </c>
      <c r="M63" s="815">
        <v>4.0233098144531247</v>
      </c>
      <c r="N63" s="815">
        <v>4.1222275390625001</v>
      </c>
      <c r="O63" s="815">
        <v>4.6047729492187504</v>
      </c>
      <c r="P63" s="815">
        <v>4.9093999023437496</v>
      </c>
      <c r="Q63" s="815">
        <v>4.5557827148437502</v>
      </c>
      <c r="R63" s="815">
        <v>4.5639897460937497</v>
      </c>
      <c r="S63" s="815">
        <v>4.9401499023437498</v>
      </c>
      <c r="T63" s="815">
        <v>5.6007338867187499</v>
      </c>
      <c r="U63" s="815">
        <v>5.3967138671874997</v>
      </c>
      <c r="V63" s="815">
        <v>5.1406879882812504</v>
      </c>
      <c r="W63" s="815">
        <v>4.3219462890624998</v>
      </c>
      <c r="X63" s="815">
        <v>4.0440974121093749</v>
      </c>
      <c r="Y63" s="815">
        <v>4.0757541503906252</v>
      </c>
      <c r="Z63" s="815">
        <v>4.5683540039062498</v>
      </c>
    </row>
    <row r="64" spans="1:26" x14ac:dyDescent="0.25">
      <c r="A64" s="152" t="s">
        <v>325</v>
      </c>
      <c r="B64" s="684" t="s">
        <v>326</v>
      </c>
      <c r="C64" s="815">
        <v>1.4152322998046876</v>
      </c>
      <c r="D64" s="815">
        <v>1.4390804443359375</v>
      </c>
      <c r="E64" s="815">
        <v>1.2875279541015625</v>
      </c>
      <c r="F64" s="815">
        <v>0.7485574951171875</v>
      </c>
      <c r="G64" s="815">
        <v>0.84673815917968753</v>
      </c>
      <c r="H64" s="815">
        <v>1.1931826171875</v>
      </c>
      <c r="I64" s="815">
        <v>1.2124440917968751</v>
      </c>
      <c r="J64" s="815">
        <v>1.0345063476562499</v>
      </c>
      <c r="K64" s="815">
        <v>1.1606677246093751</v>
      </c>
      <c r="L64" s="815">
        <v>0.86114416503906255</v>
      </c>
      <c r="M64" s="815">
        <v>0.63264556884765621</v>
      </c>
      <c r="N64" s="815">
        <v>0.59951849365234378</v>
      </c>
      <c r="O64" s="815">
        <v>0.71006488037109372</v>
      </c>
      <c r="P64" s="815">
        <v>0.53262640380859372</v>
      </c>
      <c r="Q64" s="815">
        <v>0.71333374023437501</v>
      </c>
      <c r="R64" s="815">
        <v>1.1049407958984374</v>
      </c>
      <c r="S64" s="815">
        <v>1.260495849609375</v>
      </c>
      <c r="T64" s="815">
        <v>1.5675164794921874</v>
      </c>
      <c r="U64" s="815">
        <v>1.352349365234375</v>
      </c>
      <c r="V64" s="815">
        <v>1.5206107177734376</v>
      </c>
      <c r="W64" s="815">
        <v>1.3231857910156251</v>
      </c>
      <c r="X64" s="815">
        <v>1.5033896484375</v>
      </c>
      <c r="Y64" s="815">
        <v>1.7270002441406249</v>
      </c>
      <c r="Z64" s="815">
        <v>1.2652315673828125</v>
      </c>
    </row>
    <row r="65" spans="1:26" x14ac:dyDescent="0.25">
      <c r="A65" s="152" t="s">
        <v>327</v>
      </c>
      <c r="B65" s="684" t="s">
        <v>328</v>
      </c>
      <c r="C65" s="815">
        <v>4.0976713867187504</v>
      </c>
      <c r="D65" s="815">
        <v>5.2451123046874999</v>
      </c>
      <c r="E65" s="815">
        <v>7.46250244140625</v>
      </c>
      <c r="F65" s="815">
        <v>2.9103627929687499</v>
      </c>
      <c r="G65" s="815">
        <v>1.4449366455078125</v>
      </c>
      <c r="H65" s="815">
        <v>1.52505615234375</v>
      </c>
      <c r="I65" s="815">
        <v>1.4535843505859376</v>
      </c>
      <c r="J65" s="815">
        <v>1.4392248535156249</v>
      </c>
      <c r="K65" s="815">
        <v>1.8211885986328125</v>
      </c>
      <c r="L65" s="815">
        <v>1.597817626953125</v>
      </c>
      <c r="M65" s="815">
        <v>1.493899658203125</v>
      </c>
      <c r="N65" s="815">
        <v>1.6899327392578125</v>
      </c>
      <c r="O65" s="815">
        <v>2.092973876953125</v>
      </c>
      <c r="P65" s="815">
        <v>2.3259165039062499</v>
      </c>
      <c r="Q65" s="815">
        <v>2.4423977050781249</v>
      </c>
      <c r="R65" s="815">
        <v>2.6662077636718751</v>
      </c>
      <c r="S65" s="815">
        <v>2.8231552734375001</v>
      </c>
      <c r="T65" s="815">
        <v>2.8343283691406249</v>
      </c>
      <c r="U65" s="815">
        <v>2.9202541503906252</v>
      </c>
      <c r="V65" s="815">
        <v>2.9232377929687501</v>
      </c>
      <c r="W65" s="815">
        <v>2.6634377441406252</v>
      </c>
      <c r="X65" s="815">
        <v>2.4515346679687502</v>
      </c>
      <c r="Y65" s="815">
        <v>2.668910400390625</v>
      </c>
      <c r="Z65" s="815">
        <v>3.1529948730468749</v>
      </c>
    </row>
    <row r="66" spans="1:26" x14ac:dyDescent="0.25">
      <c r="A66" s="152" t="s">
        <v>329</v>
      </c>
      <c r="B66" s="153" t="s">
        <v>330</v>
      </c>
      <c r="C66" s="815">
        <v>3.1759680175781249</v>
      </c>
      <c r="D66" s="815">
        <v>3.8193369140625002</v>
      </c>
      <c r="E66" s="815">
        <v>2.761241455078125</v>
      </c>
      <c r="F66" s="815">
        <v>2.5987907714843752</v>
      </c>
      <c r="G66" s="815">
        <v>2.1306335449218752</v>
      </c>
      <c r="H66" s="815">
        <v>1.2498114013671875</v>
      </c>
      <c r="I66" s="815">
        <v>1.4020676612854005E-2</v>
      </c>
      <c r="J66" s="815">
        <v>1.591802490234375</v>
      </c>
      <c r="K66" s="815">
        <v>1.3379351806640625</v>
      </c>
      <c r="L66" s="815">
        <v>4.7321303710937501</v>
      </c>
      <c r="M66" s="815">
        <v>5.6399628906250001</v>
      </c>
      <c r="N66" s="815">
        <v>3.1037011718750001</v>
      </c>
      <c r="O66" s="815">
        <v>3.752872802734375</v>
      </c>
      <c r="P66" s="815">
        <v>5.5072133789062496</v>
      </c>
      <c r="Q66" s="815">
        <v>5.2299819335937503</v>
      </c>
      <c r="R66" s="815">
        <v>3.224532958984375</v>
      </c>
      <c r="S66" s="815">
        <v>8.5823408203124991</v>
      </c>
      <c r="T66" s="815">
        <v>4.9782841796874999</v>
      </c>
      <c r="U66" s="815">
        <v>5.1195971679687498</v>
      </c>
      <c r="V66" s="815">
        <v>5.407453125</v>
      </c>
      <c r="W66" s="815">
        <v>8.4006054687499994</v>
      </c>
      <c r="X66" s="815">
        <v>3.8228698730468751</v>
      </c>
      <c r="Y66" s="815">
        <v>9.5217314453125006</v>
      </c>
      <c r="Z66" s="815">
        <v>8.5671689453125008</v>
      </c>
    </row>
    <row r="67" spans="1:26" x14ac:dyDescent="0.25">
      <c r="A67" s="152" t="s">
        <v>331</v>
      </c>
      <c r="B67" s="684" t="s">
        <v>332</v>
      </c>
      <c r="C67" s="815">
        <v>0.96753710937500004</v>
      </c>
      <c r="D67" s="815">
        <v>0.98307507324218746</v>
      </c>
      <c r="E67" s="815">
        <v>1.00643798828125</v>
      </c>
      <c r="F67" s="815">
        <v>1.0443548583984374</v>
      </c>
      <c r="G67" s="815">
        <v>1.027215087890625</v>
      </c>
      <c r="H67" s="815">
        <v>1.0319267578125</v>
      </c>
      <c r="I67" s="815">
        <v>1.0664716796875</v>
      </c>
      <c r="J67" s="815">
        <v>1.1056966552734375</v>
      </c>
      <c r="K67" s="815">
        <v>1.1902102050781249</v>
      </c>
      <c r="L67" s="815">
        <v>1.1296611328124999</v>
      </c>
      <c r="M67" s="815">
        <v>1.0623878173828125</v>
      </c>
      <c r="N67" s="815">
        <v>1.0425148925781249</v>
      </c>
      <c r="O67" s="815">
        <v>1.0380310058593749</v>
      </c>
      <c r="P67" s="815">
        <v>1.5674934082031251</v>
      </c>
      <c r="Q67" s="815">
        <v>1.2316846923828124</v>
      </c>
      <c r="R67" s="815">
        <v>2.706002197265625</v>
      </c>
      <c r="S67" s="815">
        <v>3.6019890136718749</v>
      </c>
      <c r="T67" s="815">
        <v>2.3017119140625</v>
      </c>
      <c r="U67" s="815">
        <v>3.5069431152343751</v>
      </c>
      <c r="V67" s="815">
        <v>2.154865966796875</v>
      </c>
      <c r="W67" s="815">
        <v>2.8082810058593748</v>
      </c>
      <c r="X67" s="815">
        <v>1.0623620605468751</v>
      </c>
      <c r="Y67" s="815">
        <v>-0.6951803588867187</v>
      </c>
      <c r="Z67" s="815">
        <v>0.37697253417968751</v>
      </c>
    </row>
    <row r="68" spans="1:26" x14ac:dyDescent="0.25">
      <c r="A68" s="152" t="s">
        <v>333</v>
      </c>
      <c r="B68" s="684" t="s">
        <v>334</v>
      </c>
      <c r="C68" s="815">
        <v>12.050337890625</v>
      </c>
      <c r="D68" s="815">
        <v>17.291255859374999</v>
      </c>
      <c r="E68" s="815">
        <v>22.316437499999999</v>
      </c>
      <c r="F68" s="815">
        <v>19.773207031249999</v>
      </c>
      <c r="G68" s="815">
        <v>19.767599609375001</v>
      </c>
      <c r="H68" s="815">
        <v>20.599335937500001</v>
      </c>
      <c r="I68" s="815">
        <v>18.609542968749999</v>
      </c>
      <c r="J68" s="815">
        <v>16.528501953125001</v>
      </c>
      <c r="K68" s="815">
        <v>12.415382812500001</v>
      </c>
      <c r="L68" s="815">
        <v>8.3260986328124993</v>
      </c>
      <c r="M68" s="815">
        <v>9.5578681640624996</v>
      </c>
      <c r="N68" s="815">
        <v>10.526946289062501</v>
      </c>
      <c r="O68" s="815">
        <v>9.9184589843750004</v>
      </c>
      <c r="P68" s="815">
        <v>7.8175488281250001</v>
      </c>
      <c r="Q68" s="815">
        <v>9.0727304687500006</v>
      </c>
      <c r="R68" s="815">
        <v>13.07244140625</v>
      </c>
      <c r="S68" s="815">
        <v>14.3973486328125</v>
      </c>
      <c r="T68" s="815">
        <v>11.88659765625</v>
      </c>
      <c r="U68" s="815">
        <v>12.940029296875</v>
      </c>
      <c r="V68" s="815">
        <v>19.684751953125001</v>
      </c>
      <c r="W68" s="815">
        <v>17.794273437499999</v>
      </c>
      <c r="X68" s="815">
        <v>18.817447265624999</v>
      </c>
      <c r="Y68" s="815">
        <v>16.932445312500001</v>
      </c>
      <c r="Z68" s="815">
        <v>14.542530273437499</v>
      </c>
    </row>
    <row r="69" spans="1:26" x14ac:dyDescent="0.25">
      <c r="A69" s="152" t="s">
        <v>335</v>
      </c>
      <c r="B69" s="684" t="s">
        <v>336</v>
      </c>
      <c r="C69" s="815">
        <v>19.808816406249999</v>
      </c>
      <c r="D69" s="815">
        <v>20.572220703125002</v>
      </c>
      <c r="E69" s="815">
        <v>18.852001953125001</v>
      </c>
      <c r="F69" s="815">
        <v>19.351066406249998</v>
      </c>
      <c r="G69" s="815">
        <v>20.277347656250001</v>
      </c>
      <c r="H69" s="815">
        <v>22.5526796875</v>
      </c>
      <c r="I69" s="815">
        <v>21.725212890624999</v>
      </c>
      <c r="J69" s="815">
        <v>24.022468750000002</v>
      </c>
      <c r="K69" s="815">
        <v>26.555884765624999</v>
      </c>
      <c r="L69" s="815">
        <v>23.20896875</v>
      </c>
      <c r="M69" s="815">
        <v>22.1154609375</v>
      </c>
      <c r="N69" s="815">
        <v>24.363</v>
      </c>
      <c r="O69" s="815">
        <v>30.170511718749999</v>
      </c>
      <c r="P69" s="815">
        <v>31.452609375000002</v>
      </c>
      <c r="Q69" s="815">
        <v>33.828484375000002</v>
      </c>
      <c r="R69" s="815">
        <v>41.917117187499997</v>
      </c>
      <c r="S69" s="815">
        <v>43.829988281250003</v>
      </c>
      <c r="T69" s="815">
        <v>42.102703124999998</v>
      </c>
      <c r="U69" s="815">
        <v>43.850023437499999</v>
      </c>
      <c r="V69" s="815">
        <v>41.036910156250002</v>
      </c>
      <c r="W69" s="815">
        <v>37.64034375</v>
      </c>
      <c r="X69" s="815">
        <v>41.378179687500001</v>
      </c>
      <c r="Y69" s="815">
        <v>44.582945312500001</v>
      </c>
      <c r="Z69" s="815">
        <v>41.244429687500002</v>
      </c>
    </row>
    <row r="70" spans="1:26" x14ac:dyDescent="0.25">
      <c r="A70" s="152" t="s">
        <v>337</v>
      </c>
      <c r="B70" s="684" t="s">
        <v>338</v>
      </c>
      <c r="C70" s="815">
        <v>8.1120000000000001</v>
      </c>
      <c r="D70" s="815">
        <v>8.7856318359374992</v>
      </c>
      <c r="E70" s="815">
        <v>7.8118320312499998</v>
      </c>
      <c r="F70" s="815">
        <v>7.6773354492187504</v>
      </c>
      <c r="G70" s="815">
        <v>8.8342187499999998</v>
      </c>
      <c r="H70" s="815">
        <v>10.70765234375</v>
      </c>
      <c r="I70" s="815">
        <v>10.999290039062499</v>
      </c>
      <c r="J70" s="815">
        <v>12.1005087890625</v>
      </c>
      <c r="K70" s="815">
        <v>12.3609443359375</v>
      </c>
      <c r="L70" s="815">
        <v>11.9450517578125</v>
      </c>
      <c r="M70" s="815">
        <v>12.242447265625</v>
      </c>
      <c r="N70" s="815">
        <v>13.133121093750001</v>
      </c>
      <c r="O70" s="815">
        <v>14.4056982421875</v>
      </c>
      <c r="P70" s="815">
        <v>14.572652343750001</v>
      </c>
      <c r="Q70" s="815">
        <v>17.040439453125</v>
      </c>
      <c r="R70" s="815">
        <v>19.383914062500001</v>
      </c>
      <c r="S70" s="815">
        <v>19.431103515625001</v>
      </c>
      <c r="T70" s="815">
        <v>18.554978515624999</v>
      </c>
      <c r="U70" s="815">
        <v>16.124943359374999</v>
      </c>
      <c r="V70" s="815">
        <v>14.300070312500001</v>
      </c>
      <c r="W70" s="815">
        <v>10.621551757812499</v>
      </c>
      <c r="X70" s="815">
        <v>3.8044028320312502</v>
      </c>
      <c r="Y70" s="815">
        <v>6.4859536132812501</v>
      </c>
      <c r="Z70" s="815">
        <v>12.695498046875</v>
      </c>
    </row>
    <row r="71" spans="1:26" x14ac:dyDescent="0.25">
      <c r="A71" s="152" t="s">
        <v>339</v>
      </c>
      <c r="B71" s="684" t="s">
        <v>340</v>
      </c>
      <c r="C71" s="815">
        <v>13.9013564453125</v>
      </c>
      <c r="D71" s="815">
        <v>13.401189453124999</v>
      </c>
      <c r="E71" s="815">
        <v>13.40163671875</v>
      </c>
      <c r="F71" s="815">
        <v>11.952511718749999</v>
      </c>
      <c r="G71" s="815">
        <v>13.836011718749999</v>
      </c>
      <c r="H71" s="815">
        <v>16.989705078124999</v>
      </c>
      <c r="I71" s="815">
        <v>17.285562500000001</v>
      </c>
      <c r="J71" s="815">
        <v>18.834476562500001</v>
      </c>
      <c r="K71" s="815">
        <v>20.35550390625</v>
      </c>
      <c r="L71" s="815">
        <v>18.963687499999999</v>
      </c>
      <c r="M71" s="815">
        <v>19.2691484375</v>
      </c>
      <c r="N71" s="815">
        <v>23.7900546875</v>
      </c>
      <c r="O71" s="815">
        <v>27.833179687499999</v>
      </c>
      <c r="P71" s="815">
        <v>31.707769531250001</v>
      </c>
      <c r="Q71" s="815">
        <v>34.915832031249998</v>
      </c>
      <c r="R71" s="815">
        <v>42.835652343749999</v>
      </c>
      <c r="S71" s="815">
        <v>43.7360859375</v>
      </c>
      <c r="T71" s="815">
        <v>39.049714843750003</v>
      </c>
      <c r="U71" s="815">
        <v>35.005402343749999</v>
      </c>
      <c r="V71" s="815">
        <v>28.345703125</v>
      </c>
      <c r="W71" s="815">
        <v>17.334433593749999</v>
      </c>
      <c r="X71" s="815">
        <v>5.3249599609375</v>
      </c>
      <c r="Y71" s="815">
        <v>9.4913886718750007</v>
      </c>
      <c r="Z71" s="815">
        <v>16.620070312500001</v>
      </c>
    </row>
    <row r="72" spans="1:26" x14ac:dyDescent="0.25">
      <c r="A72" s="152" t="s">
        <v>341</v>
      </c>
      <c r="B72" s="684" t="s">
        <v>342</v>
      </c>
      <c r="C72" s="815">
        <v>7.0528896484374997</v>
      </c>
      <c r="D72" s="815">
        <v>6.0269169921875001</v>
      </c>
      <c r="E72" s="815">
        <v>6.3399853515625004</v>
      </c>
      <c r="F72" s="815">
        <v>5.5675488281250001</v>
      </c>
      <c r="G72" s="815">
        <v>6.3895629882812504</v>
      </c>
      <c r="H72" s="815">
        <v>6.2894038085937503</v>
      </c>
      <c r="I72" s="815">
        <v>6.64869921875</v>
      </c>
      <c r="J72" s="815">
        <v>6.845310546875</v>
      </c>
      <c r="K72" s="815">
        <v>7.3756279296875</v>
      </c>
      <c r="L72" s="815">
        <v>6.9625292968750001</v>
      </c>
      <c r="M72" s="815">
        <v>6.5208613281250001</v>
      </c>
      <c r="N72" s="815">
        <v>7.0178974609375002</v>
      </c>
      <c r="O72" s="815">
        <v>7.5805629882812502</v>
      </c>
      <c r="P72" s="815">
        <v>7.5094653320312501</v>
      </c>
      <c r="Q72" s="815">
        <v>7.85696435546875</v>
      </c>
      <c r="R72" s="815">
        <v>9.1013164062499996</v>
      </c>
      <c r="S72" s="815">
        <v>11.385824218750001</v>
      </c>
      <c r="T72" s="815">
        <v>11.327041015624999</v>
      </c>
      <c r="U72" s="815">
        <v>11.305930664062499</v>
      </c>
      <c r="V72" s="815">
        <v>9.8133847656250008</v>
      </c>
      <c r="W72" s="815">
        <v>9.2767675781249999</v>
      </c>
      <c r="X72" s="815">
        <v>9.0683349609375004</v>
      </c>
      <c r="Y72" s="815">
        <v>9.1002656250000005</v>
      </c>
      <c r="Z72" s="815">
        <v>7.6882729492187503</v>
      </c>
    </row>
    <row r="73" spans="1:26" x14ac:dyDescent="0.25">
      <c r="A73" s="152" t="s">
        <v>343</v>
      </c>
      <c r="B73" s="153" t="s">
        <v>344</v>
      </c>
      <c r="C73" s="815">
        <v>12.248888671874999</v>
      </c>
      <c r="D73" s="815">
        <v>12.082466796875</v>
      </c>
      <c r="E73" s="815">
        <v>9.7020556640625006</v>
      </c>
      <c r="F73" s="815">
        <v>10.377990234375</v>
      </c>
      <c r="G73" s="815">
        <v>9.8676113281249993</v>
      </c>
      <c r="H73" s="815">
        <v>11.2411923828125</v>
      </c>
      <c r="I73" s="815">
        <v>15.001328125000001</v>
      </c>
      <c r="J73" s="815">
        <v>15.896857421875</v>
      </c>
      <c r="K73" s="815">
        <v>13.781700195312499</v>
      </c>
      <c r="L73" s="815">
        <v>11.099230468749999</v>
      </c>
      <c r="M73" s="815">
        <v>9.9578466796874991</v>
      </c>
      <c r="N73" s="815">
        <v>8.8000205078124996</v>
      </c>
      <c r="O73" s="815">
        <v>5.6411694335937499</v>
      </c>
      <c r="P73" s="815">
        <v>7.6672739257812497</v>
      </c>
      <c r="Q73" s="815">
        <v>8.3690166015624996</v>
      </c>
      <c r="R73" s="815">
        <v>8.5678974609375</v>
      </c>
      <c r="S73" s="815">
        <v>8.2447177734375003</v>
      </c>
      <c r="T73" s="815">
        <v>8.6374951171875001</v>
      </c>
      <c r="U73" s="815">
        <v>8.8960000000000008</v>
      </c>
      <c r="V73" s="815">
        <v>9.2563193359374996</v>
      </c>
      <c r="W73" s="815">
        <v>9.4601787109375</v>
      </c>
      <c r="X73" s="815">
        <v>9.3107226562500003</v>
      </c>
      <c r="Y73" s="815">
        <v>8.1082109375000009</v>
      </c>
      <c r="Z73" s="815">
        <v>9.4648535156250002</v>
      </c>
    </row>
    <row r="74" spans="1:26" x14ac:dyDescent="0.25">
      <c r="A74" s="152" t="s">
        <v>345</v>
      </c>
      <c r="B74" s="684" t="s">
        <v>346</v>
      </c>
      <c r="C74" s="815">
        <v>6.02526416015625</v>
      </c>
      <c r="D74" s="815">
        <v>6.7287719726562498</v>
      </c>
      <c r="E74" s="815">
        <v>6.6246796874999996</v>
      </c>
      <c r="F74" s="815">
        <v>6.7891357421874998</v>
      </c>
      <c r="G74" s="815">
        <v>11.4022998046875</v>
      </c>
      <c r="H74" s="815">
        <v>16.74344140625</v>
      </c>
      <c r="I74" s="815">
        <v>18.376664062500002</v>
      </c>
      <c r="J74" s="815">
        <v>17.593654296874998</v>
      </c>
      <c r="K74" s="815">
        <v>17.356996093749999</v>
      </c>
      <c r="L74" s="815">
        <v>16.455835937500002</v>
      </c>
      <c r="M74" s="815">
        <v>14.5710966796875</v>
      </c>
      <c r="N74" s="815">
        <v>14.98003515625</v>
      </c>
      <c r="O74" s="815">
        <v>14.792127929687499</v>
      </c>
      <c r="P74" s="815">
        <v>15.6176162109375</v>
      </c>
      <c r="Q74" s="815">
        <v>16.191967773437501</v>
      </c>
      <c r="R74" s="815">
        <v>18.801375</v>
      </c>
      <c r="S74" s="815">
        <v>20.824041015624999</v>
      </c>
      <c r="T74" s="815">
        <v>22.285250000000001</v>
      </c>
      <c r="U74" s="815">
        <v>22.428941406250001</v>
      </c>
      <c r="V74" s="815">
        <v>23.816296874999999</v>
      </c>
      <c r="W74" s="815">
        <v>24.892224609374999</v>
      </c>
      <c r="X74" s="815">
        <v>24.527597656249998</v>
      </c>
      <c r="Y74" s="815">
        <v>24.603609375000001</v>
      </c>
      <c r="Z74" s="815">
        <v>25.49890234375</v>
      </c>
    </row>
    <row r="75" spans="1:26" x14ac:dyDescent="0.25">
      <c r="A75" s="152" t="s">
        <v>347</v>
      </c>
      <c r="B75" s="684" t="s">
        <v>348</v>
      </c>
      <c r="C75" s="815">
        <v>3.189411865234375</v>
      </c>
      <c r="D75" s="815">
        <v>3.3039035644531252</v>
      </c>
      <c r="E75" s="815">
        <v>3.0250490722656251</v>
      </c>
      <c r="F75" s="815">
        <v>2.8917917480468751</v>
      </c>
      <c r="G75" s="815">
        <v>2.7517519531249999</v>
      </c>
      <c r="H75" s="815">
        <v>2.7628156738281251</v>
      </c>
      <c r="I75" s="815">
        <v>3.5908166503906251</v>
      </c>
      <c r="J75" s="815">
        <v>3.2480463867187499</v>
      </c>
      <c r="K75" s="815">
        <v>3.10717578125</v>
      </c>
      <c r="L75" s="815">
        <v>2.5120788574218751</v>
      </c>
      <c r="M75" s="815">
        <v>2.9156855468749998</v>
      </c>
      <c r="N75" s="815">
        <v>2.3878117675781252</v>
      </c>
      <c r="O75" s="815">
        <v>2.5043327636718749</v>
      </c>
      <c r="P75" s="815">
        <v>2.2239047851562499</v>
      </c>
      <c r="Q75" s="815">
        <v>2.5853071289062499</v>
      </c>
      <c r="R75" s="815">
        <v>3.523670654296875</v>
      </c>
      <c r="S75" s="815">
        <v>4.19546484375</v>
      </c>
      <c r="T75" s="815">
        <v>3.1358486328124999</v>
      </c>
      <c r="U75" s="815">
        <v>3.7965842285156248</v>
      </c>
      <c r="V75" s="815">
        <v>3.711582763671875</v>
      </c>
      <c r="W75" s="815">
        <v>3.883686767578125</v>
      </c>
      <c r="X75" s="815">
        <v>3.977974853515625</v>
      </c>
      <c r="Y75" s="815">
        <v>4.1422558593750001</v>
      </c>
      <c r="Z75" s="815">
        <v>3.744567626953125</v>
      </c>
    </row>
    <row r="76" spans="1:26" x14ac:dyDescent="0.25">
      <c r="A76" s="152" t="s">
        <v>349</v>
      </c>
      <c r="B76" s="684" t="s">
        <v>350</v>
      </c>
      <c r="C76" s="815">
        <v>2.8626582031250001</v>
      </c>
      <c r="D76" s="815">
        <v>3.19874365234375</v>
      </c>
      <c r="E76" s="815">
        <v>2.6732314453125001</v>
      </c>
      <c r="F76" s="815">
        <v>2.270109130859375</v>
      </c>
      <c r="G76" s="815">
        <v>2.799918212890625</v>
      </c>
      <c r="H76" s="815">
        <v>3.26162939453125</v>
      </c>
      <c r="I76" s="815">
        <v>2.6512729492187499</v>
      </c>
      <c r="J76" s="815">
        <v>2.6205209960937501</v>
      </c>
      <c r="K76" s="815">
        <v>2.4908718261718752</v>
      </c>
      <c r="L76" s="815">
        <v>2.0358332519531248</v>
      </c>
      <c r="M76" s="815">
        <v>2.4544462890625001</v>
      </c>
      <c r="N76" s="815">
        <v>2.8304387207031252</v>
      </c>
      <c r="O76" s="815">
        <v>3.15415966796875</v>
      </c>
      <c r="P76" s="815">
        <v>3.4248671874999999</v>
      </c>
      <c r="Q76" s="815">
        <v>3.6989999999999998</v>
      </c>
      <c r="R76" s="815">
        <v>4.1432685546875003</v>
      </c>
      <c r="S76" s="815">
        <v>5.0720415039062496</v>
      </c>
      <c r="T76" s="815">
        <v>4.8255410156250003</v>
      </c>
      <c r="U76" s="815">
        <v>4.8305981445312502</v>
      </c>
      <c r="V76" s="815">
        <v>4.6409770507812498</v>
      </c>
      <c r="W76" s="815">
        <v>3.7366821289062502</v>
      </c>
      <c r="X76" s="815">
        <v>2.8909333496093752</v>
      </c>
      <c r="Y76" s="815">
        <v>4.3531958007812497</v>
      </c>
      <c r="Z76" s="815">
        <v>5.3050302734374997</v>
      </c>
    </row>
    <row r="77" spans="1:26" x14ac:dyDescent="0.25">
      <c r="A77" s="152" t="s">
        <v>351</v>
      </c>
      <c r="B77" s="153" t="s">
        <v>352</v>
      </c>
      <c r="C77" s="815">
        <v>23.899246093750001</v>
      </c>
      <c r="D77" s="815">
        <v>24.38966796875</v>
      </c>
      <c r="E77" s="815">
        <v>25.574953125</v>
      </c>
      <c r="F77" s="815">
        <v>26.280869140625001</v>
      </c>
      <c r="G77" s="815">
        <v>26.110966796875001</v>
      </c>
      <c r="H77" s="815">
        <v>26.103775390625</v>
      </c>
      <c r="I77" s="815">
        <v>27.588304687499999</v>
      </c>
      <c r="J77" s="815">
        <v>28.650992187500002</v>
      </c>
      <c r="K77" s="815">
        <v>30.21313671875</v>
      </c>
      <c r="L77" s="815">
        <v>30.585470703125001</v>
      </c>
      <c r="M77" s="815">
        <v>25.878259765625</v>
      </c>
      <c r="N77" s="815">
        <v>26.698003906250001</v>
      </c>
      <c r="O77" s="815">
        <v>30.924349609375</v>
      </c>
      <c r="P77" s="815">
        <v>32.234255859374997</v>
      </c>
      <c r="Q77" s="815">
        <v>34.015304687499999</v>
      </c>
      <c r="R77" s="815">
        <v>34.681730468749997</v>
      </c>
      <c r="S77" s="815">
        <v>38.540624999999999</v>
      </c>
      <c r="T77" s="815">
        <v>41.590496093749998</v>
      </c>
      <c r="U77" s="815">
        <v>43.806101562499997</v>
      </c>
      <c r="V77" s="815">
        <v>45.385441406250003</v>
      </c>
      <c r="W77" s="815">
        <v>48.446910156249999</v>
      </c>
      <c r="X77" s="815">
        <v>51.439875000000001</v>
      </c>
      <c r="Y77" s="815">
        <v>45.389312500000003</v>
      </c>
      <c r="Z77" s="815">
        <v>46.78243359375</v>
      </c>
    </row>
    <row r="78" spans="1:26" x14ac:dyDescent="0.25">
      <c r="A78" s="152" t="s">
        <v>353</v>
      </c>
      <c r="B78" s="684" t="s">
        <v>354</v>
      </c>
      <c r="C78" s="815">
        <v>8.3160527343750008</v>
      </c>
      <c r="D78" s="815">
        <v>8.1889941406250006</v>
      </c>
      <c r="E78" s="815">
        <v>8.4579648437500001</v>
      </c>
      <c r="F78" s="815">
        <v>8.5963652343749999</v>
      </c>
      <c r="G78" s="815">
        <v>8.8540859375000007</v>
      </c>
      <c r="H78" s="815">
        <v>8.5489189453125007</v>
      </c>
      <c r="I78" s="815">
        <v>8.7460771484375002</v>
      </c>
      <c r="J78" s="815">
        <v>9.0321894531249995</v>
      </c>
      <c r="K78" s="815">
        <v>9.4188730468749995</v>
      </c>
      <c r="L78" s="815">
        <v>9.4230986328125006</v>
      </c>
      <c r="M78" s="815">
        <v>11.827885742187499</v>
      </c>
      <c r="N78" s="815">
        <v>11.93162109375</v>
      </c>
      <c r="O78" s="815">
        <v>10.2360244140625</v>
      </c>
      <c r="P78" s="815">
        <v>9.7491308593750006</v>
      </c>
      <c r="Q78" s="815">
        <v>9.9804082031250001</v>
      </c>
      <c r="R78" s="815">
        <v>10.865526367187501</v>
      </c>
      <c r="S78" s="815">
        <v>11.6997578125</v>
      </c>
      <c r="T78" s="815">
        <v>11.358202148437501</v>
      </c>
      <c r="U78" s="815">
        <v>11.418897460937499</v>
      </c>
      <c r="V78" s="815">
        <v>11.784982421875</v>
      </c>
      <c r="W78" s="815">
        <v>12.564578125000001</v>
      </c>
      <c r="X78" s="815">
        <v>12.279622070312501</v>
      </c>
      <c r="Y78" s="815">
        <v>12.547375976562501</v>
      </c>
      <c r="Z78" s="815">
        <v>14.03727734375</v>
      </c>
    </row>
    <row r="79" spans="1:26" x14ac:dyDescent="0.25">
      <c r="A79" s="152" t="s">
        <v>355</v>
      </c>
      <c r="B79" s="684" t="s">
        <v>356</v>
      </c>
      <c r="C79" s="815">
        <v>4.8416386718749997</v>
      </c>
      <c r="D79" s="815">
        <v>4.9732182617187499</v>
      </c>
      <c r="E79" s="815">
        <v>5.0822646484374996</v>
      </c>
      <c r="F79" s="815">
        <v>5.1397612304687499</v>
      </c>
      <c r="G79" s="815">
        <v>5.0185717773437499</v>
      </c>
      <c r="H79" s="815">
        <v>5.0560834960937502</v>
      </c>
      <c r="I79" s="815">
        <v>5.4751171875000004</v>
      </c>
      <c r="J79" s="815">
        <v>5.6515776367187502</v>
      </c>
      <c r="K79" s="815">
        <v>5.6100620117187496</v>
      </c>
      <c r="L79" s="815">
        <v>5.4770336914062501</v>
      </c>
      <c r="M79" s="815">
        <v>7.5330234374999998</v>
      </c>
      <c r="N79" s="815">
        <v>7.6249492187500003</v>
      </c>
      <c r="O79" s="815">
        <v>6.1696533203125004</v>
      </c>
      <c r="P79" s="815">
        <v>6.6045166015624996</v>
      </c>
      <c r="Q79" s="815">
        <v>7.68771337890625</v>
      </c>
      <c r="R79" s="815">
        <v>7.8226923828124999</v>
      </c>
      <c r="S79" s="815">
        <v>8.3528154296874995</v>
      </c>
      <c r="T79" s="815">
        <v>8.2066093749999993</v>
      </c>
      <c r="U79" s="815">
        <v>8.4857226562499992</v>
      </c>
      <c r="V79" s="815">
        <v>8.2732783203124995</v>
      </c>
      <c r="W79" s="815">
        <v>8.6439248046875008</v>
      </c>
      <c r="X79" s="815">
        <v>8.5235117187499991</v>
      </c>
      <c r="Y79" s="815">
        <v>9.3703125000000007</v>
      </c>
      <c r="Z79" s="815">
        <v>10.928636718750001</v>
      </c>
    </row>
    <row r="80" spans="1:26" x14ac:dyDescent="0.25">
      <c r="A80" s="152" t="s">
        <v>357</v>
      </c>
      <c r="B80" s="684" t="s">
        <v>358</v>
      </c>
      <c r="C80" s="815">
        <v>0.93313824462890627</v>
      </c>
      <c r="D80" s="815">
        <v>1.1477757568359375</v>
      </c>
      <c r="E80" s="815">
        <v>1.3440195312500001</v>
      </c>
      <c r="F80" s="815">
        <v>1.7671250000000001</v>
      </c>
      <c r="G80" s="815">
        <v>2.0319703369140627</v>
      </c>
      <c r="H80" s="815">
        <v>2.1104223632812502</v>
      </c>
      <c r="I80" s="815">
        <v>2.2920405273437501</v>
      </c>
      <c r="J80" s="815">
        <v>3.1230278320312501</v>
      </c>
      <c r="K80" s="815">
        <v>3.7468029785156252</v>
      </c>
      <c r="L80" s="815">
        <v>3.3867216796875002</v>
      </c>
      <c r="M80" s="815">
        <v>3.7803618164062498</v>
      </c>
      <c r="N80" s="815">
        <v>4.7183598632812496</v>
      </c>
      <c r="O80" s="815">
        <v>8.06899609375</v>
      </c>
      <c r="P80" s="815">
        <v>9.2951523437500008</v>
      </c>
      <c r="Q80" s="815">
        <v>10.69271484375</v>
      </c>
      <c r="R80" s="815">
        <v>15.555181640624999</v>
      </c>
      <c r="S80" s="815">
        <v>12.350107421875</v>
      </c>
      <c r="T80" s="815">
        <v>6.8634238281249997</v>
      </c>
      <c r="U80" s="815">
        <v>7.0087495117187499</v>
      </c>
      <c r="V80" s="815">
        <v>7.4844213867187497</v>
      </c>
      <c r="W80" s="815">
        <v>4.4327631835937504</v>
      </c>
      <c r="X80" s="815">
        <v>1.4419307861328126</v>
      </c>
      <c r="Y80" s="815">
        <v>2.0794257812499999</v>
      </c>
      <c r="Z80" s="815">
        <v>3.56032470703125</v>
      </c>
    </row>
    <row r="81" spans="1:26" x14ac:dyDescent="0.25">
      <c r="A81" s="152" t="s">
        <v>359</v>
      </c>
      <c r="B81" s="153" t="s">
        <v>360</v>
      </c>
      <c r="C81" s="815">
        <v>1.2500145263671876</v>
      </c>
      <c r="D81" s="815">
        <v>1.3272216796875</v>
      </c>
      <c r="E81" s="815">
        <v>1.4791110839843751</v>
      </c>
      <c r="F81" s="815">
        <v>1.5068278808593749</v>
      </c>
      <c r="G81" s="815">
        <v>1.4281907958984374</v>
      </c>
      <c r="H81" s="815">
        <v>1.612887939453125</v>
      </c>
      <c r="I81" s="815">
        <v>1.9935253906249999</v>
      </c>
      <c r="J81" s="815">
        <v>2.268550537109375</v>
      </c>
      <c r="K81" s="815">
        <v>2.4895336914062498</v>
      </c>
      <c r="L81" s="815">
        <v>2.43656689453125</v>
      </c>
      <c r="M81" s="815">
        <v>2.3870134277343751</v>
      </c>
      <c r="N81" s="815">
        <v>2.8613342285156249</v>
      </c>
      <c r="O81" s="815">
        <v>3.0864863281249999</v>
      </c>
      <c r="P81" s="815">
        <v>3.0811577148437501</v>
      </c>
      <c r="Q81" s="815">
        <v>3.5235717773437498</v>
      </c>
      <c r="R81" s="815">
        <v>3.5150620117187499</v>
      </c>
      <c r="S81" s="815">
        <v>3.8450473632812501</v>
      </c>
      <c r="T81" s="815">
        <v>4.0601613769531246</v>
      </c>
      <c r="U81" s="815">
        <v>4.0482519531249999</v>
      </c>
      <c r="V81" s="815">
        <v>3.9169672851562498</v>
      </c>
      <c r="W81" s="815">
        <v>3.5669873046874998</v>
      </c>
      <c r="X81" s="815">
        <v>3.5191696777343751</v>
      </c>
      <c r="Y81" s="815">
        <v>4.2787836914062503</v>
      </c>
      <c r="Z81" s="815">
        <v>4.4293022460937497</v>
      </c>
    </row>
    <row r="82" spans="1:26" x14ac:dyDescent="0.25">
      <c r="A82" s="152" t="s">
        <v>361</v>
      </c>
      <c r="B82" s="153" t="s">
        <v>362</v>
      </c>
      <c r="C82" s="815">
        <v>1.2108103027343751</v>
      </c>
      <c r="D82" s="815">
        <v>1.5500002441406251</v>
      </c>
      <c r="E82" s="815">
        <v>1.66925048828125</v>
      </c>
      <c r="F82" s="815">
        <v>2.1563571777343751</v>
      </c>
      <c r="G82" s="815">
        <v>2.8789855957031252</v>
      </c>
      <c r="H82" s="815">
        <v>3.5127797851562499</v>
      </c>
      <c r="I82" s="815">
        <v>3.8870158691406251</v>
      </c>
      <c r="J82" s="815">
        <v>4.00348779296875</v>
      </c>
      <c r="K82" s="815">
        <v>3.9198767089843751</v>
      </c>
      <c r="L82" s="815">
        <v>3.8379826660156251</v>
      </c>
      <c r="M82" s="815">
        <v>3.7168974609375001</v>
      </c>
      <c r="N82" s="815">
        <v>3.543927978515625</v>
      </c>
      <c r="O82" s="815">
        <v>3.2278403320312501</v>
      </c>
      <c r="P82" s="815">
        <v>2.9117626953125</v>
      </c>
      <c r="Q82" s="815">
        <v>3.0859860839843751</v>
      </c>
      <c r="R82" s="815">
        <v>4.2825478515624997</v>
      </c>
      <c r="S82" s="815">
        <v>4.02201171875</v>
      </c>
      <c r="T82" s="815">
        <v>4.3721811523437504</v>
      </c>
      <c r="U82" s="815">
        <v>4.3135224609374996</v>
      </c>
      <c r="V82" s="815">
        <v>4.0730932617187499</v>
      </c>
      <c r="W82" s="815">
        <v>3.8749787597656251</v>
      </c>
      <c r="X82" s="815">
        <v>3.6305488281249998</v>
      </c>
      <c r="Y82" s="815">
        <v>3.5556782226562502</v>
      </c>
      <c r="Z82" s="815">
        <v>3.6757871093749999</v>
      </c>
    </row>
    <row r="83" spans="1:26" x14ac:dyDescent="0.25">
      <c r="A83" s="34"/>
      <c r="B83" s="76" t="s">
        <v>363</v>
      </c>
      <c r="C83" s="815">
        <v>-4.3832456054687503</v>
      </c>
      <c r="D83" s="815">
        <v>-4.4182973632812503</v>
      </c>
      <c r="E83" s="815">
        <v>-3.5655898437500002</v>
      </c>
      <c r="F83" s="815">
        <v>-4.0235307617187503</v>
      </c>
      <c r="G83" s="815">
        <v>-3.8685844726562499</v>
      </c>
      <c r="H83" s="815">
        <v>-3.9199956054687499</v>
      </c>
      <c r="I83" s="815">
        <v>-4.7383964843750004</v>
      </c>
      <c r="J83" s="815">
        <v>-5.6142451171875001</v>
      </c>
      <c r="K83" s="815">
        <v>-5.3961245117187504</v>
      </c>
      <c r="L83" s="815">
        <v>-4.7012773437500002</v>
      </c>
      <c r="M83" s="815">
        <v>-4.1608950195312504</v>
      </c>
      <c r="N83" s="815">
        <v>-4.2216118164062504</v>
      </c>
      <c r="O83" s="815">
        <v>-2.99229443359375</v>
      </c>
      <c r="P83" s="815">
        <v>-3.5479375000000002</v>
      </c>
      <c r="Q83" s="815">
        <v>-4.01256884765625</v>
      </c>
      <c r="R83" s="815">
        <v>-3.8488349609374999</v>
      </c>
      <c r="S83" s="815">
        <v>-3.662261962890625</v>
      </c>
      <c r="T83" s="815">
        <v>-3.9666889648437502</v>
      </c>
      <c r="U83" s="815">
        <v>-4.4053271484375003</v>
      </c>
      <c r="V83" s="815">
        <v>-4.3461640624999998</v>
      </c>
      <c r="W83" s="815">
        <v>-4.5412387695312502</v>
      </c>
      <c r="X83" s="815">
        <v>-4.5424677734375001</v>
      </c>
      <c r="Y83" s="815">
        <v>-4.2536157226562503</v>
      </c>
      <c r="Z83" s="815">
        <v>-4.6755244140625001</v>
      </c>
    </row>
    <row r="84" spans="1:26" x14ac:dyDescent="0.25">
      <c r="A84" s="79"/>
      <c r="B84" s="78" t="s">
        <v>364</v>
      </c>
      <c r="C84" s="92">
        <v>136.79320312499999</v>
      </c>
      <c r="D84" s="92">
        <v>145.915453125</v>
      </c>
      <c r="E84" s="92">
        <v>149.52928125</v>
      </c>
      <c r="F84" s="92">
        <v>141.33868749999999</v>
      </c>
      <c r="G84" s="92">
        <v>150.30824999999999</v>
      </c>
      <c r="H84" s="92">
        <v>166.97109374999999</v>
      </c>
      <c r="I84" s="92">
        <v>173.02328125</v>
      </c>
      <c r="J84" s="92">
        <v>177.99048437499999</v>
      </c>
      <c r="K84" s="92">
        <v>179.80839062499999</v>
      </c>
      <c r="L84" s="92">
        <v>168.06768750000001</v>
      </c>
      <c r="M84" s="92">
        <v>166.91160937500001</v>
      </c>
      <c r="N84" s="92">
        <v>175.22075000000001</v>
      </c>
      <c r="O84" s="92">
        <v>190.58903125000001</v>
      </c>
      <c r="P84" s="92">
        <v>201.24856249999999</v>
      </c>
      <c r="Q84" s="92">
        <v>216.822265625</v>
      </c>
      <c r="R84" s="92">
        <v>252.51181249999999</v>
      </c>
      <c r="S84" s="92">
        <v>271.83721874999998</v>
      </c>
      <c r="T84" s="92">
        <v>256.04970312500001</v>
      </c>
      <c r="U84" s="92">
        <v>256.72214062500001</v>
      </c>
      <c r="V84" s="92">
        <v>252.74282812499999</v>
      </c>
      <c r="W84" s="92">
        <v>235.39667187500001</v>
      </c>
      <c r="X84" s="92">
        <v>212.29262499999999</v>
      </c>
      <c r="Y84" s="92">
        <v>222.16940625000001</v>
      </c>
      <c r="Z84" s="92">
        <v>237.32864062499999</v>
      </c>
    </row>
    <row r="85" spans="1:26" x14ac:dyDescent="0.25">
      <c r="A85" s="34"/>
      <c r="B85" s="76" t="s">
        <v>365</v>
      </c>
      <c r="C85" s="485">
        <v>14.162776367187501</v>
      </c>
      <c r="D85" s="485">
        <v>14.192457031249999</v>
      </c>
      <c r="E85" s="485">
        <v>13.160527343749999</v>
      </c>
      <c r="F85" s="485">
        <v>13.284766601562501</v>
      </c>
      <c r="G85" s="485">
        <v>16.101747070312499</v>
      </c>
      <c r="H85" s="485">
        <v>19.07980078125</v>
      </c>
      <c r="I85" s="485">
        <v>17.757044921875</v>
      </c>
      <c r="J85" s="485">
        <v>18.167886718750001</v>
      </c>
      <c r="K85" s="485">
        <v>19.964714843749999</v>
      </c>
      <c r="L85" s="485">
        <v>17.801263671874999</v>
      </c>
      <c r="M85" s="485">
        <v>18.100568359375</v>
      </c>
      <c r="N85" s="485">
        <v>19.994982421875001</v>
      </c>
      <c r="O85" s="485">
        <v>24.33959765625</v>
      </c>
      <c r="P85" s="485">
        <v>25.35564453125</v>
      </c>
      <c r="Q85" s="485">
        <v>29.032853515625</v>
      </c>
      <c r="R85" s="485">
        <v>34.234441406249999</v>
      </c>
      <c r="S85" s="485">
        <v>35.329976562500001</v>
      </c>
      <c r="T85" s="485">
        <v>33.975683593749999</v>
      </c>
      <c r="U85" s="485">
        <v>33.246828125</v>
      </c>
      <c r="V85" s="485">
        <v>30.428564453124999</v>
      </c>
      <c r="W85" s="485">
        <v>25.749935546875001</v>
      </c>
      <c r="X85" s="485">
        <v>23.899208984375001</v>
      </c>
      <c r="Y85" s="485">
        <v>28.219124999999998</v>
      </c>
      <c r="Z85" s="485">
        <v>37.959441406250001</v>
      </c>
    </row>
    <row r="86" spans="1:26" x14ac:dyDescent="0.25">
      <c r="A86" s="34"/>
      <c r="B86" s="76" t="s">
        <v>366</v>
      </c>
      <c r="C86" s="485">
        <v>-1.4039880371093749</v>
      </c>
      <c r="D86" s="485">
        <v>-0.66156097412109371</v>
      </c>
      <c r="E86" s="485">
        <v>-3.0940000534057616E-2</v>
      </c>
      <c r="F86" s="485">
        <v>-5.6500000000000002E-2</v>
      </c>
      <c r="G86" s="485">
        <v>-4.6277000427246091E-2</v>
      </c>
      <c r="H86" s="485">
        <v>-0.39270901489257815</v>
      </c>
      <c r="I86" s="485">
        <v>0</v>
      </c>
      <c r="J86" s="485">
        <v>-0.14524000549316407</v>
      </c>
      <c r="K86" s="485">
        <v>-0.72611199951171879</v>
      </c>
      <c r="L86" s="485">
        <v>-1.8184090576171874</v>
      </c>
      <c r="M86" s="485">
        <v>-0.71941802978515623</v>
      </c>
      <c r="N86" s="485">
        <v>-5.1789001464843748E-2</v>
      </c>
      <c r="O86" s="485">
        <v>0</v>
      </c>
      <c r="P86" s="485">
        <v>-0.34525799560546877</v>
      </c>
      <c r="Q86" s="485">
        <v>-0.4119320068359375</v>
      </c>
      <c r="R86" s="485">
        <v>-3.5219370117187498</v>
      </c>
      <c r="S86" s="485">
        <v>-3.8423491210937502</v>
      </c>
      <c r="T86" s="485">
        <v>-4.2000000000000003E-2</v>
      </c>
      <c r="U86" s="485">
        <v>-1.74</v>
      </c>
      <c r="V86" s="485">
        <v>-1.217112060546875</v>
      </c>
      <c r="W86" s="485">
        <v>-2.145</v>
      </c>
      <c r="X86" s="485">
        <v>-0.25462738037109373</v>
      </c>
      <c r="Y86" s="485">
        <v>-2.6084699707031249</v>
      </c>
      <c r="Z86" s="485">
        <v>-0.34797302246093748</v>
      </c>
    </row>
    <row r="87" spans="1:26" s="4" customFormat="1" ht="20.25" customHeight="1" x14ac:dyDescent="0.25">
      <c r="A87" s="429"/>
      <c r="B87" s="430" t="s">
        <v>367</v>
      </c>
      <c r="C87" s="816">
        <v>149.55198437499999</v>
      </c>
      <c r="D87" s="816">
        <v>159.44634375000001</v>
      </c>
      <c r="E87" s="816">
        <v>162.65887499999999</v>
      </c>
      <c r="F87" s="816">
        <v>154.566953125</v>
      </c>
      <c r="G87" s="816">
        <v>166.36371875</v>
      </c>
      <c r="H87" s="816">
        <v>185.65817187499999</v>
      </c>
      <c r="I87" s="816">
        <v>190.78032812500001</v>
      </c>
      <c r="J87" s="816">
        <v>196.01314062500001</v>
      </c>
      <c r="K87" s="816">
        <v>199.04698437499999</v>
      </c>
      <c r="L87" s="816">
        <v>184.05053125000001</v>
      </c>
      <c r="M87" s="816">
        <v>184.29275000000001</v>
      </c>
      <c r="N87" s="816">
        <v>195.1639375</v>
      </c>
      <c r="O87" s="816">
        <v>214.92862500000001</v>
      </c>
      <c r="P87" s="816">
        <v>226.2589375</v>
      </c>
      <c r="Q87" s="816">
        <v>245.44318749999999</v>
      </c>
      <c r="R87" s="816">
        <v>283.2243125</v>
      </c>
      <c r="S87" s="816">
        <v>303.32487500000002</v>
      </c>
      <c r="T87" s="816">
        <v>289.98337500000002</v>
      </c>
      <c r="U87" s="816">
        <v>288.22896874999998</v>
      </c>
      <c r="V87" s="816">
        <v>281.95428125000001</v>
      </c>
      <c r="W87" s="816">
        <v>259.00160937499999</v>
      </c>
      <c r="X87" s="816">
        <v>235.937203125</v>
      </c>
      <c r="Y87" s="816">
        <v>247.78006250000001</v>
      </c>
      <c r="Z87" s="816">
        <v>274.94012500000002</v>
      </c>
    </row>
    <row r="88" spans="1:26" s="14" customFormat="1" ht="19.5" customHeight="1" x14ac:dyDescent="0.25">
      <c r="A88" s="91" t="s">
        <v>368</v>
      </c>
      <c r="B88" s="85"/>
      <c r="C88" s="817"/>
      <c r="D88" s="817"/>
      <c r="E88" s="817"/>
      <c r="F88" s="817"/>
      <c r="G88" s="817"/>
      <c r="H88" s="817"/>
      <c r="I88" s="817"/>
      <c r="J88" s="817"/>
      <c r="K88" s="817"/>
      <c r="L88" s="817"/>
      <c r="M88" s="817"/>
      <c r="N88" s="817"/>
      <c r="O88" s="817"/>
      <c r="P88" s="817"/>
      <c r="Q88" s="817"/>
      <c r="R88" s="817"/>
      <c r="S88" s="817"/>
      <c r="T88" s="817"/>
      <c r="U88" s="817"/>
      <c r="V88" s="817"/>
      <c r="W88" s="817"/>
      <c r="X88" s="817"/>
      <c r="Y88" s="817"/>
      <c r="Z88" s="817"/>
    </row>
    <row r="89" spans="1:26" s="14" customFormat="1" ht="25.35" customHeight="1" x14ac:dyDescent="0.25">
      <c r="A89" s="39" t="str">
        <f>Index!A13</f>
        <v>Table 2f     Palau share of GDP(P) production by industry, current prices, FY2000-FY2023</v>
      </c>
    </row>
    <row r="90" spans="1:26" ht="20.25" customHeight="1" x14ac:dyDescent="0.25">
      <c r="A90" s="32"/>
      <c r="B90" s="52"/>
      <c r="C90" s="24" t="str">
        <f t="shared" ref="C90:Z90" si="28">C2</f>
        <v>FY00</v>
      </c>
      <c r="D90" s="24" t="str">
        <f t="shared" si="28"/>
        <v>FY01</v>
      </c>
      <c r="E90" s="24" t="str">
        <f t="shared" si="28"/>
        <v>FY02</v>
      </c>
      <c r="F90" s="24" t="str">
        <f t="shared" si="28"/>
        <v>FY03</v>
      </c>
      <c r="G90" s="24" t="str">
        <f t="shared" si="28"/>
        <v>FY04</v>
      </c>
      <c r="H90" s="24" t="str">
        <f t="shared" si="28"/>
        <v>FY05</v>
      </c>
      <c r="I90" s="24" t="str">
        <f t="shared" si="28"/>
        <v>FY06</v>
      </c>
      <c r="J90" s="24" t="str">
        <f t="shared" si="28"/>
        <v>FY07</v>
      </c>
      <c r="K90" s="24" t="str">
        <f t="shared" si="28"/>
        <v>FY08</v>
      </c>
      <c r="L90" s="24" t="str">
        <f t="shared" si="28"/>
        <v>FY09</v>
      </c>
      <c r="M90" s="24" t="str">
        <f t="shared" si="28"/>
        <v>FY10</v>
      </c>
      <c r="N90" s="24" t="str">
        <f t="shared" si="28"/>
        <v>FY11</v>
      </c>
      <c r="O90" s="24" t="str">
        <f t="shared" si="28"/>
        <v>FY12</v>
      </c>
      <c r="P90" s="24" t="str">
        <f t="shared" si="28"/>
        <v>FY13</v>
      </c>
      <c r="Q90" s="24" t="str">
        <f t="shared" si="28"/>
        <v>FY14</v>
      </c>
      <c r="R90" s="24" t="str">
        <f t="shared" si="28"/>
        <v>FY15</v>
      </c>
      <c r="S90" s="24" t="str">
        <f t="shared" si="28"/>
        <v>FY16</v>
      </c>
      <c r="T90" s="24" t="str">
        <f t="shared" si="28"/>
        <v>FY17</v>
      </c>
      <c r="U90" s="24" t="str">
        <f t="shared" si="28"/>
        <v>FY18</v>
      </c>
      <c r="V90" s="24" t="str">
        <f t="shared" si="28"/>
        <v>FY19</v>
      </c>
      <c r="W90" s="24" t="str">
        <f t="shared" si="28"/>
        <v>FY20</v>
      </c>
      <c r="X90" s="24" t="str">
        <f t="shared" si="28"/>
        <v>FY21</v>
      </c>
      <c r="Y90" s="24" t="str">
        <f t="shared" si="28"/>
        <v>FY22</v>
      </c>
      <c r="Z90" s="24" t="str">
        <f t="shared" si="28"/>
        <v>FY23</v>
      </c>
    </row>
    <row r="91" spans="1:26" ht="20.25" customHeight="1" x14ac:dyDescent="0.25">
      <c r="A91" s="152" t="s">
        <v>321</v>
      </c>
      <c r="B91" s="684" t="s">
        <v>322</v>
      </c>
      <c r="C91" s="81">
        <f t="shared" ref="C91:T91" si="29">IF(C62/C$87&lt;&gt;0,C62/C$87,"~")</f>
        <v>1.5637387258318518E-2</v>
      </c>
      <c r="D91" s="81">
        <f t="shared" si="29"/>
        <v>1.5071819320880477E-2</v>
      </c>
      <c r="E91" s="81">
        <f t="shared" si="29"/>
        <v>1.7196177213470522E-2</v>
      </c>
      <c r="F91" s="81">
        <f t="shared" si="29"/>
        <v>1.7525663623217488E-2</v>
      </c>
      <c r="G91" s="81">
        <f t="shared" si="29"/>
        <v>1.6264264033023276E-2</v>
      </c>
      <c r="H91" s="81">
        <f t="shared" si="29"/>
        <v>1.5536587243289771E-2</v>
      </c>
      <c r="I91" s="81">
        <f t="shared" si="29"/>
        <v>1.5685077839442469E-2</v>
      </c>
      <c r="J91" s="81">
        <f t="shared" si="29"/>
        <v>1.4740227676062215E-2</v>
      </c>
      <c r="K91" s="81">
        <f t="shared" si="29"/>
        <v>1.6974819446288082E-2</v>
      </c>
      <c r="L91" s="81">
        <f t="shared" si="29"/>
        <v>1.9366313951314659E-2</v>
      </c>
      <c r="M91" s="81">
        <f t="shared" si="29"/>
        <v>1.8948064787121983E-2</v>
      </c>
      <c r="N91" s="81">
        <f t="shared" si="29"/>
        <v>1.8840253150156135E-2</v>
      </c>
      <c r="O91" s="81">
        <f t="shared" si="29"/>
        <v>1.707106508904991E-2</v>
      </c>
      <c r="P91" s="81">
        <f t="shared" si="29"/>
        <v>1.8050828939975574E-2</v>
      </c>
      <c r="Q91" s="81">
        <f t="shared" si="29"/>
        <v>1.677056009779249E-2</v>
      </c>
      <c r="R91" s="81">
        <f t="shared" si="29"/>
        <v>1.4213415950784592E-2</v>
      </c>
      <c r="S91" s="81">
        <f t="shared" si="29"/>
        <v>1.4388465154831926E-2</v>
      </c>
      <c r="T91" s="81">
        <f t="shared" si="29"/>
        <v>1.5440765973868328E-2</v>
      </c>
      <c r="U91" s="81">
        <f t="shared" ref="U91:V91" si="30">IF(U62/U$87&lt;&gt;0,U62/U$87,"~")</f>
        <v>1.5862056880342638E-2</v>
      </c>
      <c r="V91" s="81">
        <f t="shared" si="30"/>
        <v>1.5669054612909874E-2</v>
      </c>
      <c r="W91" s="81">
        <f t="shared" ref="W91:X91" si="31">IF(W62/W$87&lt;&gt;0,W62/W$87,"~")</f>
        <v>1.640982993710886E-2</v>
      </c>
      <c r="X91" s="81">
        <f t="shared" si="31"/>
        <v>1.7019905521735424E-2</v>
      </c>
      <c r="Y91" s="81">
        <f t="shared" ref="Y91:Z91" si="32">IF(Y62/Y$87&lt;&gt;0,Y62/Y$87,"~")</f>
        <v>1.6561643330488908E-2</v>
      </c>
      <c r="Z91" s="81">
        <f t="shared" si="32"/>
        <v>1.4023155318532989E-2</v>
      </c>
    </row>
    <row r="92" spans="1:26" x14ac:dyDescent="0.25">
      <c r="A92" s="152" t="s">
        <v>323</v>
      </c>
      <c r="B92" s="684" t="s">
        <v>324</v>
      </c>
      <c r="C92" s="81">
        <f t="shared" ref="C92:T92" si="33">IF(C63/C$87&lt;&gt;0,C63/C$87,"~")</f>
        <v>2.3262196950328832E-2</v>
      </c>
      <c r="D92" s="81">
        <f t="shared" si="33"/>
        <v>2.1800562733388169E-2</v>
      </c>
      <c r="E92" s="81">
        <f t="shared" si="33"/>
        <v>2.1059925197652912E-2</v>
      </c>
      <c r="F92" s="81">
        <f t="shared" si="33"/>
        <v>2.1047595424110808E-2</v>
      </c>
      <c r="G92" s="81">
        <f t="shared" si="33"/>
        <v>2.2675835258081922E-2</v>
      </c>
      <c r="H92" s="81">
        <f t="shared" si="33"/>
        <v>2.6467389813251387E-2</v>
      </c>
      <c r="I92" s="81">
        <f t="shared" si="33"/>
        <v>3.2247995711035787E-2</v>
      </c>
      <c r="J92" s="81">
        <f t="shared" si="33"/>
        <v>2.6141403466173864E-2</v>
      </c>
      <c r="K92" s="81">
        <f t="shared" si="33"/>
        <v>2.5709266919313255E-2</v>
      </c>
      <c r="L92" s="81">
        <f t="shared" si="33"/>
        <v>2.2969996924248216E-2</v>
      </c>
      <c r="M92" s="81">
        <f t="shared" si="33"/>
        <v>2.1831080248426074E-2</v>
      </c>
      <c r="N92" s="81">
        <f t="shared" si="33"/>
        <v>2.1121871140063978E-2</v>
      </c>
      <c r="O92" s="81">
        <f t="shared" si="33"/>
        <v>2.1424661090251474E-2</v>
      </c>
      <c r="P92" s="81">
        <f t="shared" si="33"/>
        <v>2.1698147956448127E-2</v>
      </c>
      <c r="Q92" s="81">
        <f t="shared" si="33"/>
        <v>1.8561455142623383E-2</v>
      </c>
      <c r="R92" s="81">
        <f t="shared" si="33"/>
        <v>1.611439959305665E-2</v>
      </c>
      <c r="S92" s="81">
        <f t="shared" si="33"/>
        <v>1.6286662616588069E-2</v>
      </c>
      <c r="T92" s="81">
        <f t="shared" si="33"/>
        <v>1.9313982695451936E-2</v>
      </c>
      <c r="U92" s="81">
        <f t="shared" ref="U92:V92" si="34">IF(U63/U$87&lt;&gt;0,U63/U$87,"~")</f>
        <v>1.8723703903157723E-2</v>
      </c>
      <c r="V92" s="81">
        <f t="shared" si="34"/>
        <v>1.8232345916120933E-2</v>
      </c>
      <c r="W92" s="81">
        <f t="shared" ref="W92:X92" si="35">IF(W63/W$87&lt;&gt;0,W63/W$87,"~")</f>
        <v>1.668694761971496E-2</v>
      </c>
      <c r="X92" s="81">
        <f t="shared" si="35"/>
        <v>1.7140566890448405E-2</v>
      </c>
      <c r="Y92" s="81">
        <f t="shared" ref="Y92:Z92" si="36">IF(Y63/Y$87&lt;&gt;0,Y63/Y$87,"~")</f>
        <v>1.6449080322556722E-2</v>
      </c>
      <c r="Z92" s="81">
        <f t="shared" si="36"/>
        <v>1.6615814093727678E-2</v>
      </c>
    </row>
    <row r="93" spans="1:26" x14ac:dyDescent="0.25">
      <c r="A93" s="152" t="s">
        <v>325</v>
      </c>
      <c r="B93" s="684" t="s">
        <v>326</v>
      </c>
      <c r="C93" s="81">
        <f t="shared" ref="C93:T93" si="37">IF(C64/C$87&lt;&gt;0,C64/C$87,"~")</f>
        <v>9.4631462479027213E-3</v>
      </c>
      <c r="D93" s="81">
        <f t="shared" si="37"/>
        <v>9.0254841251945443E-3</v>
      </c>
      <c r="E93" s="81">
        <f t="shared" si="37"/>
        <v>7.915510015064119E-3</v>
      </c>
      <c r="F93" s="81">
        <f t="shared" si="37"/>
        <v>4.8429336283275304E-3</v>
      </c>
      <c r="G93" s="81">
        <f t="shared" si="37"/>
        <v>5.0896804035266106E-3</v>
      </c>
      <c r="H93" s="81">
        <f t="shared" si="37"/>
        <v>6.4267713353918319E-3</v>
      </c>
      <c r="I93" s="81">
        <f t="shared" si="37"/>
        <v>6.3551840156311976E-3</v>
      </c>
      <c r="J93" s="81">
        <f t="shared" si="37"/>
        <v>5.2777397696790254E-3</v>
      </c>
      <c r="K93" s="81">
        <f t="shared" si="37"/>
        <v>5.8311243863042074E-3</v>
      </c>
      <c r="L93" s="81">
        <f t="shared" si="37"/>
        <v>4.6788463971850804E-3</v>
      </c>
      <c r="M93" s="81">
        <f t="shared" si="37"/>
        <v>3.4328293915395812E-3</v>
      </c>
      <c r="N93" s="81">
        <f t="shared" si="37"/>
        <v>3.0718712756671236E-3</v>
      </c>
      <c r="O93" s="81">
        <f t="shared" si="37"/>
        <v>3.3037241101369985E-3</v>
      </c>
      <c r="P93" s="81">
        <f t="shared" si="37"/>
        <v>2.3540568593388438E-3</v>
      </c>
      <c r="Q93" s="81">
        <f t="shared" si="37"/>
        <v>2.9063089813172144E-3</v>
      </c>
      <c r="R93" s="81">
        <f t="shared" si="37"/>
        <v>3.9012921812580531E-3</v>
      </c>
      <c r="S93" s="81">
        <f t="shared" si="37"/>
        <v>4.1555967001037251E-3</v>
      </c>
      <c r="T93" s="81">
        <f t="shared" si="37"/>
        <v>5.4055391261384807E-3</v>
      </c>
      <c r="U93" s="81">
        <f t="shared" ref="U93:V93" si="38">IF(U64/U$87&lt;&gt;0,U64/U$87,"~")</f>
        <v>4.6919272934267649E-3</v>
      </c>
      <c r="V93" s="81">
        <f t="shared" si="38"/>
        <v>5.3931109363973793E-3</v>
      </c>
      <c r="W93" s="81">
        <f t="shared" ref="W93:X93" si="39">IF(W64/W$87&lt;&gt;0,W64/W$87,"~")</f>
        <v>5.1087937028986858E-3</v>
      </c>
      <c r="X93" s="81">
        <f t="shared" si="39"/>
        <v>6.3719906336305986E-3</v>
      </c>
      <c r="Y93" s="81">
        <f t="shared" ref="Y93:Z93" si="40">IF(Y64/Y$87&lt;&gt;0,Y64/Y$87,"~")</f>
        <v>6.9698918739300297E-3</v>
      </c>
      <c r="Z93" s="81">
        <f t="shared" si="40"/>
        <v>4.6018440101560747E-3</v>
      </c>
    </row>
    <row r="94" spans="1:26" x14ac:dyDescent="0.25">
      <c r="A94" s="152" t="s">
        <v>327</v>
      </c>
      <c r="B94" s="684" t="s">
        <v>328</v>
      </c>
      <c r="C94" s="81">
        <f t="shared" ref="C94:T94" si="41">IF(C65/C$87&lt;&gt;0,C65/C$87,"~")</f>
        <v>2.7399645707434302E-2</v>
      </c>
      <c r="D94" s="81">
        <f t="shared" si="41"/>
        <v>3.2895782877978348E-2</v>
      </c>
      <c r="E94" s="81">
        <f t="shared" si="41"/>
        <v>4.5878237147565726E-2</v>
      </c>
      <c r="F94" s="81">
        <f t="shared" si="41"/>
        <v>1.8829139956036446E-2</v>
      </c>
      <c r="G94" s="81">
        <f t="shared" si="41"/>
        <v>8.6854072291998007E-3</v>
      </c>
      <c r="H94" s="81">
        <f t="shared" si="41"/>
        <v>8.2143227897910169E-3</v>
      </c>
      <c r="I94" s="81">
        <f t="shared" si="41"/>
        <v>7.6191521676886075E-3</v>
      </c>
      <c r="J94" s="81">
        <f t="shared" si="41"/>
        <v>7.342491676458872E-3</v>
      </c>
      <c r="K94" s="81">
        <f t="shared" si="41"/>
        <v>9.1495412721336912E-3</v>
      </c>
      <c r="L94" s="81">
        <f t="shared" si="41"/>
        <v>8.6814073075549732E-3</v>
      </c>
      <c r="M94" s="81">
        <f t="shared" si="41"/>
        <v>8.1061227758722192E-3</v>
      </c>
      <c r="N94" s="81">
        <f t="shared" si="41"/>
        <v>8.6590420387363445E-3</v>
      </c>
      <c r="O94" s="81">
        <f t="shared" si="41"/>
        <v>9.7379950062637059E-3</v>
      </c>
      <c r="P94" s="81">
        <f t="shared" si="41"/>
        <v>1.0279887855949337E-2</v>
      </c>
      <c r="Q94" s="81">
        <f t="shared" si="41"/>
        <v>9.9509696315287829E-3</v>
      </c>
      <c r="R94" s="81">
        <f t="shared" si="41"/>
        <v>9.4137672720871202E-3</v>
      </c>
      <c r="S94" s="81">
        <f t="shared" si="41"/>
        <v>9.3073648293352136E-3</v>
      </c>
      <c r="T94" s="81">
        <f t="shared" si="41"/>
        <v>9.7741064264136677E-3</v>
      </c>
      <c r="U94" s="81">
        <f t="shared" ref="U94:V94" si="42">IF(U65/U$87&lt;&gt;0,U65/U$87,"~")</f>
        <v>1.0131716333216854E-2</v>
      </c>
      <c r="V94" s="81">
        <f t="shared" si="42"/>
        <v>1.036777232113318E-2</v>
      </c>
      <c r="W94" s="81">
        <f t="shared" ref="W94:X94" si="43">IF(W65/W$87&lt;&gt;0,W65/W$87,"~")</f>
        <v>1.02834795141536E-2</v>
      </c>
      <c r="X94" s="81">
        <f t="shared" si="43"/>
        <v>1.0390623587539614E-2</v>
      </c>
      <c r="Y94" s="81">
        <f t="shared" ref="Y94:Z94" si="44">IF(Y65/Y$87&lt;&gt;0,Y65/Y$87,"~")</f>
        <v>1.0771287945698314E-2</v>
      </c>
      <c r="Z94" s="81">
        <f t="shared" si="44"/>
        <v>1.1467932783717454E-2</v>
      </c>
    </row>
    <row r="95" spans="1:26" x14ac:dyDescent="0.25">
      <c r="A95" s="152" t="s">
        <v>329</v>
      </c>
      <c r="B95" s="153" t="s">
        <v>330</v>
      </c>
      <c r="C95" s="81">
        <f t="shared" ref="C95:T95" si="45">IF(C66/C$87&lt;&gt;0,C66/C$87,"~")</f>
        <v>2.1236548821809139E-2</v>
      </c>
      <c r="D95" s="81">
        <f t="shared" si="45"/>
        <v>2.3953744088675597E-2</v>
      </c>
      <c r="E95" s="81">
        <f t="shared" si="45"/>
        <v>1.6975658137793743E-2</v>
      </c>
      <c r="F95" s="81">
        <f t="shared" si="45"/>
        <v>1.6813366110559898E-2</v>
      </c>
      <c r="G95" s="81">
        <f t="shared" si="45"/>
        <v>1.2807080539739829E-2</v>
      </c>
      <c r="H95" s="81">
        <f t="shared" si="45"/>
        <v>6.7317877190380881E-3</v>
      </c>
      <c r="I95" s="81">
        <f t="shared" si="45"/>
        <v>7.3491207142004726E-5</v>
      </c>
      <c r="J95" s="81">
        <f t="shared" si="45"/>
        <v>8.1208968192582106E-3</v>
      </c>
      <c r="K95" s="81">
        <f t="shared" si="45"/>
        <v>6.7217053544675817E-3</v>
      </c>
      <c r="L95" s="81">
        <f t="shared" si="45"/>
        <v>2.5711038913905606E-2</v>
      </c>
      <c r="M95" s="81">
        <f t="shared" si="45"/>
        <v>3.0603281412996439E-2</v>
      </c>
      <c r="N95" s="81">
        <f t="shared" si="45"/>
        <v>1.5903046493284653E-2</v>
      </c>
      <c r="O95" s="81">
        <f t="shared" si="45"/>
        <v>1.7461018990534066E-2</v>
      </c>
      <c r="P95" s="81">
        <f t="shared" si="45"/>
        <v>2.4340313093294933E-2</v>
      </c>
      <c r="Q95" s="81">
        <f t="shared" si="45"/>
        <v>2.1308319806569293E-2</v>
      </c>
      <c r="R95" s="81">
        <f t="shared" si="45"/>
        <v>1.1385085307548854E-2</v>
      </c>
      <c r="S95" s="81">
        <f t="shared" si="45"/>
        <v>2.8294220249204746E-2</v>
      </c>
      <c r="T95" s="81">
        <f t="shared" si="45"/>
        <v>1.7167481341602772E-2</v>
      </c>
      <c r="U95" s="81">
        <f t="shared" ref="U95:V95" si="46">IF(U66/U$87&lt;&gt;0,U66/U$87,"~")</f>
        <v>1.7762257521065881E-2</v>
      </c>
      <c r="V95" s="81">
        <f t="shared" si="46"/>
        <v>1.9178474967739119E-2</v>
      </c>
      <c r="W95" s="81">
        <f t="shared" ref="W95:X95" si="47">IF(W66/W$87&lt;&gt;0,W66/W$87,"~")</f>
        <v>3.2434568607591301E-2</v>
      </c>
      <c r="X95" s="81">
        <f t="shared" si="47"/>
        <v>1.6202912564923094E-2</v>
      </c>
      <c r="Y95" s="81">
        <f t="shared" ref="Y95:Z95" si="48">IF(Y66/Y$87&lt;&gt;0,Y66/Y$87,"~")</f>
        <v>3.8428158219196915E-2</v>
      </c>
      <c r="Z95" s="81">
        <f t="shared" si="48"/>
        <v>3.1160126028576221E-2</v>
      </c>
    </row>
    <row r="96" spans="1:26" x14ac:dyDescent="0.25">
      <c r="A96" s="152" t="s">
        <v>331</v>
      </c>
      <c r="B96" s="684" t="s">
        <v>332</v>
      </c>
      <c r="C96" s="81">
        <f t="shared" ref="C96:T96" si="49">IF(C67/C$87&lt;&gt;0,C67/C$87,"~")</f>
        <v>6.4695705203677619E-3</v>
      </c>
      <c r="D96" s="81">
        <f t="shared" si="49"/>
        <v>6.1655541928485732E-3</v>
      </c>
      <c r="E96" s="81">
        <f t="shared" si="49"/>
        <v>6.1874151550676227E-3</v>
      </c>
      <c r="F96" s="81">
        <f t="shared" si="49"/>
        <v>6.756650353027637E-3</v>
      </c>
      <c r="G96" s="81">
        <f t="shared" si="49"/>
        <v>6.1745138640129432E-3</v>
      </c>
      <c r="H96" s="81">
        <f t="shared" si="49"/>
        <v>5.5582081165125126E-3</v>
      </c>
      <c r="I96" s="81">
        <f t="shared" si="49"/>
        <v>5.5900505579838588E-3</v>
      </c>
      <c r="J96" s="81">
        <f t="shared" si="49"/>
        <v>5.6409312750556181E-3</v>
      </c>
      <c r="K96" s="81">
        <f t="shared" si="49"/>
        <v>5.9795440197968333E-3</v>
      </c>
      <c r="L96" s="81">
        <f t="shared" si="49"/>
        <v>6.1377770829580255E-3</v>
      </c>
      <c r="M96" s="81">
        <f t="shared" si="49"/>
        <v>5.7646750476229389E-3</v>
      </c>
      <c r="N96" s="81">
        <f t="shared" si="49"/>
        <v>5.3417393906501033E-3</v>
      </c>
      <c r="O96" s="81">
        <f t="shared" si="49"/>
        <v>4.8296545230277019E-3</v>
      </c>
      <c r="P96" s="81">
        <f t="shared" si="49"/>
        <v>6.9278739904059042E-3</v>
      </c>
      <c r="Q96" s="81">
        <f t="shared" si="49"/>
        <v>5.0182068809011557E-3</v>
      </c>
      <c r="R96" s="81">
        <f t="shared" si="49"/>
        <v>9.5542722776160854E-3</v>
      </c>
      <c r="S96" s="81">
        <f t="shared" si="49"/>
        <v>1.1875020186431709E-2</v>
      </c>
      <c r="T96" s="81">
        <f t="shared" si="49"/>
        <v>7.9373926662606089E-3</v>
      </c>
      <c r="U96" s="81">
        <f t="shared" ref="U96:V96" si="50">IF(U67/U$87&lt;&gt;0,U67/U$87,"~")</f>
        <v>1.2167212513174477E-2</v>
      </c>
      <c r="V96" s="81">
        <f t="shared" si="50"/>
        <v>7.6426077208106768E-3</v>
      </c>
      <c r="W96" s="81">
        <f t="shared" ref="W96:X96" si="51">IF(W67/W$87&lt;&gt;0,W67/W$87,"~")</f>
        <v>1.0842716431901997E-2</v>
      </c>
      <c r="X96" s="81">
        <f t="shared" si="51"/>
        <v>4.5027322799280345E-3</v>
      </c>
      <c r="Y96" s="81">
        <f t="shared" ref="Y96:Z96" si="52">IF(Y67/Y$87&lt;&gt;0,Y67/Y$87,"~")</f>
        <v>-2.8056347709038078E-3</v>
      </c>
      <c r="Z96" s="81">
        <f t="shared" si="52"/>
        <v>1.3711077427483074E-3</v>
      </c>
    </row>
    <row r="97" spans="1:26" x14ac:dyDescent="0.25">
      <c r="A97" s="152" t="s">
        <v>333</v>
      </c>
      <c r="B97" s="684" t="s">
        <v>334</v>
      </c>
      <c r="C97" s="81">
        <f t="shared" ref="C97:T97" si="53">IF(C68/C$87&lt;&gt;0,C68/C$87,"~")</f>
        <v>8.057624872705739E-2</v>
      </c>
      <c r="D97" s="81">
        <f t="shared" si="53"/>
        <v>0.10844560905382943</v>
      </c>
      <c r="E97" s="81">
        <f t="shared" si="53"/>
        <v>0.13719778585705822</v>
      </c>
      <c r="F97" s="81">
        <f t="shared" si="53"/>
        <v>0.12792648513462765</v>
      </c>
      <c r="G97" s="81">
        <f t="shared" si="53"/>
        <v>0.11882157815359005</v>
      </c>
      <c r="H97" s="81">
        <f t="shared" si="53"/>
        <v>0.11095302581870262</v>
      </c>
      <c r="I97" s="81">
        <f t="shared" si="53"/>
        <v>9.7544349313399614E-2</v>
      </c>
      <c r="J97" s="81">
        <f t="shared" si="53"/>
        <v>8.4323438216554525E-2</v>
      </c>
      <c r="K97" s="81">
        <f t="shared" si="53"/>
        <v>6.2374131672900415E-2</v>
      </c>
      <c r="L97" s="81">
        <f t="shared" si="53"/>
        <v>4.5238112469792174E-2</v>
      </c>
      <c r="M97" s="81">
        <f t="shared" si="53"/>
        <v>5.186242087148029E-2</v>
      </c>
      <c r="N97" s="81">
        <f t="shared" si="53"/>
        <v>5.3938993155753998E-2</v>
      </c>
      <c r="O97" s="81">
        <f t="shared" si="53"/>
        <v>4.6147687328176971E-2</v>
      </c>
      <c r="P97" s="81">
        <f t="shared" si="53"/>
        <v>3.4551337129500134E-2</v>
      </c>
      <c r="Q97" s="81">
        <f t="shared" si="53"/>
        <v>3.6964686456208935E-2</v>
      </c>
      <c r="R97" s="81">
        <f t="shared" si="53"/>
        <v>4.6155788289714714E-2</v>
      </c>
      <c r="S97" s="81">
        <f t="shared" si="53"/>
        <v>4.7465110247923117E-2</v>
      </c>
      <c r="T97" s="81">
        <f t="shared" si="53"/>
        <v>4.0990617673340751E-2</v>
      </c>
      <c r="U97" s="81">
        <f t="shared" ref="U97:V97" si="54">IF(U68/U$87&lt;&gt;0,U68/U$87,"~")</f>
        <v>4.4894964420105675E-2</v>
      </c>
      <c r="V97" s="81">
        <f t="shared" si="54"/>
        <v>6.9815403638688323E-2</v>
      </c>
      <c r="W97" s="81">
        <f t="shared" ref="W97:X97" si="55">IF(W68/W$87&lt;&gt;0,W68/W$87,"~")</f>
        <v>6.8703331536972237E-2</v>
      </c>
      <c r="X97" s="81">
        <f t="shared" si="55"/>
        <v>7.975616823623817E-2</v>
      </c>
      <c r="Y97" s="81">
        <f t="shared" ref="Y97:Z97" si="56">IF(Y68/Y$87&lt;&gt;0,Y68/Y$87,"~")</f>
        <v>6.8336593112692426E-2</v>
      </c>
      <c r="Z97" s="81">
        <f t="shared" si="56"/>
        <v>5.2893444612486074E-2</v>
      </c>
    </row>
    <row r="98" spans="1:26" x14ac:dyDescent="0.25">
      <c r="A98" s="152" t="s">
        <v>335</v>
      </c>
      <c r="B98" s="684" t="s">
        <v>336</v>
      </c>
      <c r="C98" s="81">
        <f t="shared" ref="C98:T98" si="57">IF(C69/C$87&lt;&gt;0,C69/C$87,"~")</f>
        <v>0.13245438694133008</v>
      </c>
      <c r="D98" s="81">
        <f t="shared" si="57"/>
        <v>0.12902284379365081</v>
      </c>
      <c r="E98" s="81">
        <f t="shared" si="57"/>
        <v>0.11589900614476155</v>
      </c>
      <c r="F98" s="81">
        <f t="shared" si="57"/>
        <v>0.12519536689450414</v>
      </c>
      <c r="G98" s="81">
        <f t="shared" si="57"/>
        <v>0.12188563593436745</v>
      </c>
      <c r="H98" s="81">
        <f t="shared" si="57"/>
        <v>0.12147420961725443</v>
      </c>
      <c r="I98" s="81">
        <f t="shared" si="57"/>
        <v>0.11387554002103695</v>
      </c>
      <c r="J98" s="81">
        <f t="shared" si="57"/>
        <v>0.12255539946660146</v>
      </c>
      <c r="K98" s="81">
        <f t="shared" si="57"/>
        <v>0.13341515747655999</v>
      </c>
      <c r="L98" s="81">
        <f t="shared" si="57"/>
        <v>0.12610106905083981</v>
      </c>
      <c r="M98" s="81">
        <f t="shared" si="57"/>
        <v>0.12000179571632633</v>
      </c>
      <c r="N98" s="81">
        <f t="shared" si="57"/>
        <v>0.12483351336360489</v>
      </c>
      <c r="O98" s="81">
        <f t="shared" si="57"/>
        <v>0.14037456257280759</v>
      </c>
      <c r="P98" s="81">
        <f t="shared" si="57"/>
        <v>0.13901156667015641</v>
      </c>
      <c r="Q98" s="81">
        <f t="shared" si="57"/>
        <v>0.13782612880628436</v>
      </c>
      <c r="R98" s="81">
        <f t="shared" si="57"/>
        <v>0.14799971378692992</v>
      </c>
      <c r="S98" s="81">
        <f t="shared" si="57"/>
        <v>0.14449849614625243</v>
      </c>
      <c r="T98" s="81">
        <f t="shared" si="57"/>
        <v>0.1451900583093772</v>
      </c>
      <c r="U98" s="81">
        <f t="shared" ref="U98:V98" si="58">IF(U69/U$87&lt;&gt;0,U69/U$87,"~")</f>
        <v>0.15213607302440865</v>
      </c>
      <c r="V98" s="81">
        <f t="shared" si="58"/>
        <v>0.14554455415367099</v>
      </c>
      <c r="W98" s="81">
        <f t="shared" ref="W98:X98" si="59">IF(W69/W$87&lt;&gt;0,W69/W$87,"~")</f>
        <v>0.14532860950489992</v>
      </c>
      <c r="X98" s="81">
        <f t="shared" si="59"/>
        <v>0.17537793590601208</v>
      </c>
      <c r="Y98" s="81">
        <f t="shared" ref="Y98:Z98" si="60">IF(Y69/Y$87&lt;&gt;0,Y69/Y$87,"~")</f>
        <v>0.17992951031925741</v>
      </c>
      <c r="Z98" s="81">
        <f t="shared" si="60"/>
        <v>0.15001240611023944</v>
      </c>
    </row>
    <row r="99" spans="1:26" x14ac:dyDescent="0.25">
      <c r="A99" s="152" t="s">
        <v>337</v>
      </c>
      <c r="B99" s="684" t="s">
        <v>338</v>
      </c>
      <c r="C99" s="81">
        <f t="shared" ref="C99:T99" si="61">IF(C70/C$87&lt;&gt;0,C70/C$87,"~")</f>
        <v>5.4242008448776233E-2</v>
      </c>
      <c r="D99" s="81">
        <f t="shared" si="61"/>
        <v>5.5100867347028765E-2</v>
      </c>
      <c r="E99" s="81">
        <f t="shared" si="61"/>
        <v>4.8025857988074738E-2</v>
      </c>
      <c r="F99" s="81">
        <f t="shared" si="61"/>
        <v>4.966996692371884E-2</v>
      </c>
      <c r="G99" s="81">
        <f t="shared" si="61"/>
        <v>5.3101835041782508E-2</v>
      </c>
      <c r="H99" s="81">
        <f t="shared" si="61"/>
        <v>5.7674015830336045E-2</v>
      </c>
      <c r="I99" s="81">
        <f t="shared" si="61"/>
        <v>5.7654214913896794E-2</v>
      </c>
      <c r="J99" s="81">
        <f t="shared" si="61"/>
        <v>6.1733150902430728E-2</v>
      </c>
      <c r="K99" s="81">
        <f t="shared" si="61"/>
        <v>6.2100636062135769E-2</v>
      </c>
      <c r="L99" s="81">
        <f t="shared" si="61"/>
        <v>6.4900936045586666E-2</v>
      </c>
      <c r="M99" s="81">
        <f t="shared" si="61"/>
        <v>6.6429348227887416E-2</v>
      </c>
      <c r="N99" s="81">
        <f t="shared" si="61"/>
        <v>6.7292765569202564E-2</v>
      </c>
      <c r="O99" s="81">
        <f t="shared" si="61"/>
        <v>6.7025498544865766E-2</v>
      </c>
      <c r="P99" s="81">
        <f t="shared" si="61"/>
        <v>6.4406968868356854E-2</v>
      </c>
      <c r="Q99" s="81">
        <f t="shared" si="61"/>
        <v>6.9427225203082893E-2</v>
      </c>
      <c r="R99" s="81">
        <f t="shared" si="61"/>
        <v>6.8440148698392558E-2</v>
      </c>
      <c r="S99" s="81">
        <f t="shared" si="61"/>
        <v>6.4060369317303759E-2</v>
      </c>
      <c r="T99" s="81">
        <f t="shared" si="61"/>
        <v>6.398635271978953E-2</v>
      </c>
      <c r="U99" s="81">
        <f t="shared" ref="U99:V99" si="62">IF(U70/U$87&lt;&gt;0,U70/U$87,"~")</f>
        <v>5.5944908762315379E-2</v>
      </c>
      <c r="V99" s="81">
        <f t="shared" si="62"/>
        <v>5.0717691709105769E-2</v>
      </c>
      <c r="W99" s="81">
        <f t="shared" ref="W99:X99" si="63">IF(W70/W$87&lt;&gt;0,W70/W$87,"~")</f>
        <v>4.1009597521202659E-2</v>
      </c>
      <c r="X99" s="81">
        <f t="shared" si="63"/>
        <v>1.6124641564118525E-2</v>
      </c>
      <c r="Y99" s="81">
        <f t="shared" ref="Y99:Z99" si="64">IF(Y70/Y$87&lt;&gt;0,Y70/Y$87,"~")</f>
        <v>2.6176253036021613E-2</v>
      </c>
      <c r="Z99" s="81">
        <f t="shared" si="64"/>
        <v>4.6175501109105115E-2</v>
      </c>
    </row>
    <row r="100" spans="1:26" x14ac:dyDescent="0.25">
      <c r="A100" s="152" t="s">
        <v>339</v>
      </c>
      <c r="B100" s="684" t="s">
        <v>340</v>
      </c>
      <c r="C100" s="81">
        <f t="shared" ref="C100:T100" si="65">IF(C71/C$87&lt;&gt;0,C71/C$87,"~")</f>
        <v>9.2953339960070325E-2</v>
      </c>
      <c r="D100" s="81">
        <f t="shared" si="65"/>
        <v>8.4048270646688933E-2</v>
      </c>
      <c r="E100" s="81">
        <f t="shared" si="65"/>
        <v>8.2391057473808302E-2</v>
      </c>
      <c r="F100" s="81">
        <f t="shared" si="65"/>
        <v>7.7329024588353446E-2</v>
      </c>
      <c r="G100" s="81">
        <f t="shared" si="65"/>
        <v>8.316724236936425E-2</v>
      </c>
      <c r="H100" s="81">
        <f t="shared" si="65"/>
        <v>9.1510677426921094E-2</v>
      </c>
      <c r="I100" s="81">
        <f t="shared" si="65"/>
        <v>9.0604532814695826E-2</v>
      </c>
      <c r="J100" s="81">
        <f t="shared" si="65"/>
        <v>9.6087826063319573E-2</v>
      </c>
      <c r="K100" s="81">
        <f t="shared" si="65"/>
        <v>0.10226481938505882</v>
      </c>
      <c r="L100" s="81">
        <f t="shared" si="65"/>
        <v>0.10303522283367492</v>
      </c>
      <c r="M100" s="81">
        <f t="shared" si="65"/>
        <v>0.10455727877249647</v>
      </c>
      <c r="N100" s="81">
        <f t="shared" si="65"/>
        <v>0.12189780034285279</v>
      </c>
      <c r="O100" s="81">
        <f t="shared" si="65"/>
        <v>0.12949964057835478</v>
      </c>
      <c r="P100" s="81">
        <f t="shared" si="65"/>
        <v>0.1401393018176354</v>
      </c>
      <c r="Q100" s="81">
        <f t="shared" si="65"/>
        <v>0.14225626869863722</v>
      </c>
      <c r="R100" s="81">
        <f t="shared" si="65"/>
        <v>0.15124285046591823</v>
      </c>
      <c r="S100" s="81">
        <f t="shared" si="65"/>
        <v>0.14418891934761366</v>
      </c>
      <c r="T100" s="81">
        <f t="shared" si="65"/>
        <v>0.13466190895857391</v>
      </c>
      <c r="U100" s="81">
        <f t="shared" ref="U100:V100" si="66">IF(U71/U$87&lt;&gt;0,U71/U$87,"~")</f>
        <v>0.12144997949221578</v>
      </c>
      <c r="V100" s="81">
        <f t="shared" si="66"/>
        <v>0.10053297647878862</v>
      </c>
      <c r="W100" s="81">
        <f t="shared" ref="W100:X100" si="67">IF(W71/W$87&lt;&gt;0,W71/W$87,"~")</f>
        <v>6.6927899156997275E-2</v>
      </c>
      <c r="X100" s="81">
        <f t="shared" si="67"/>
        <v>2.2569395120430946E-2</v>
      </c>
      <c r="Y100" s="81">
        <f t="shared" ref="Y100:Z100" si="68">IF(Y71/Y$87&lt;&gt;0,Y71/Y$87,"~")</f>
        <v>3.8305699724629785E-2</v>
      </c>
      <c r="Z100" s="81">
        <f t="shared" si="68"/>
        <v>6.0449780884110675E-2</v>
      </c>
    </row>
    <row r="101" spans="1:26" x14ac:dyDescent="0.25">
      <c r="A101" s="152" t="s">
        <v>341</v>
      </c>
      <c r="B101" s="684" t="s">
        <v>342</v>
      </c>
      <c r="C101" s="81">
        <f t="shared" ref="C101:T101" si="69">IF(C72/C$87&lt;&gt;0,C72/C$87,"~")</f>
        <v>4.716012079620726E-2</v>
      </c>
      <c r="D101" s="81">
        <f t="shared" si="69"/>
        <v>3.7799029130685224E-2</v>
      </c>
      <c r="E101" s="81">
        <f t="shared" si="69"/>
        <v>3.8977186775467985E-2</v>
      </c>
      <c r="F101" s="81">
        <f t="shared" si="69"/>
        <v>3.6020305217651941E-2</v>
      </c>
      <c r="G101" s="81">
        <f t="shared" si="69"/>
        <v>3.840719019922275E-2</v>
      </c>
      <c r="H101" s="81">
        <f t="shared" si="69"/>
        <v>3.3876256267503714E-2</v>
      </c>
      <c r="I101" s="81">
        <f t="shared" si="69"/>
        <v>3.4850025073831233E-2</v>
      </c>
      <c r="J101" s="81">
        <f t="shared" si="69"/>
        <v>3.4922712452074921E-2</v>
      </c>
      <c r="K101" s="81">
        <f t="shared" si="69"/>
        <v>3.7054708228043208E-2</v>
      </c>
      <c r="L101" s="81">
        <f t="shared" si="69"/>
        <v>3.7829444172685592E-2</v>
      </c>
      <c r="M101" s="81">
        <f t="shared" si="69"/>
        <v>3.5383167965777271E-2</v>
      </c>
      <c r="N101" s="81">
        <f t="shared" si="69"/>
        <v>3.595898684375283E-2</v>
      </c>
      <c r="O101" s="81">
        <f t="shared" si="69"/>
        <v>3.5270141370332825E-2</v>
      </c>
      <c r="P101" s="81">
        <f t="shared" si="69"/>
        <v>3.3189695907730715E-2</v>
      </c>
      <c r="Q101" s="81">
        <f t="shared" si="69"/>
        <v>3.2011336046834669E-2</v>
      </c>
      <c r="R101" s="81">
        <f t="shared" si="69"/>
        <v>3.2134657953313946E-2</v>
      </c>
      <c r="S101" s="81">
        <f t="shared" si="69"/>
        <v>3.7536730934942281E-2</v>
      </c>
      <c r="T101" s="81">
        <f t="shared" si="69"/>
        <v>3.9061001395769665E-2</v>
      </c>
      <c r="U101" s="81">
        <f t="shared" ref="U101:V101" si="70">IF(U72/U$87&lt;&gt;0,U72/U$87,"~")</f>
        <v>3.922551821593228E-2</v>
      </c>
      <c r="V101" s="81">
        <f t="shared" si="70"/>
        <v>3.4804879436903392E-2</v>
      </c>
      <c r="W101" s="81">
        <f t="shared" ref="W101:X101" si="71">IF(W72/W$87&lt;&gt;0,W72/W$87,"~")</f>
        <v>3.581741287442531E-2</v>
      </c>
      <c r="X101" s="81">
        <f t="shared" si="71"/>
        <v>3.8435375349147795E-2</v>
      </c>
      <c r="Y101" s="81">
        <f t="shared" ref="Y101:Z101" si="72">IF(Y72/Y$87&lt;&gt;0,Y72/Y$87,"~")</f>
        <v>3.6727190772259978E-2</v>
      </c>
      <c r="Z101" s="81">
        <f t="shared" si="72"/>
        <v>2.7963444583502497E-2</v>
      </c>
    </row>
    <row r="102" spans="1:26" x14ac:dyDescent="0.25">
      <c r="A102" s="152" t="s">
        <v>343</v>
      </c>
      <c r="B102" s="153" t="s">
        <v>344</v>
      </c>
      <c r="C102" s="81">
        <f t="shared" ref="C102:T102" si="73">IF(C73/C$87&lt;&gt;0,C73/C$87,"~")</f>
        <v>8.1903885950192698E-2</v>
      </c>
      <c r="D102" s="81">
        <f t="shared" si="73"/>
        <v>7.5777634737234284E-2</v>
      </c>
      <c r="E102" s="81">
        <f t="shared" si="73"/>
        <v>5.9646641869756573E-2</v>
      </c>
      <c r="F102" s="81">
        <f t="shared" si="73"/>
        <v>6.7142361446319021E-2</v>
      </c>
      <c r="G102" s="81">
        <f t="shared" si="73"/>
        <v>5.9313481342367497E-2</v>
      </c>
      <c r="H102" s="81">
        <f t="shared" si="73"/>
        <v>6.0547792048609494E-2</v>
      </c>
      <c r="I102" s="81">
        <f t="shared" si="73"/>
        <v>7.8631420086305082E-2</v>
      </c>
      <c r="J102" s="81">
        <f t="shared" si="73"/>
        <v>8.1100978083341185E-2</v>
      </c>
      <c r="K102" s="81">
        <f t="shared" si="73"/>
        <v>6.9238427492817931E-2</v>
      </c>
      <c r="L102" s="81">
        <f t="shared" si="73"/>
        <v>6.0305343284631233E-2</v>
      </c>
      <c r="M102" s="81">
        <f t="shared" si="73"/>
        <v>5.4032764065257581E-2</v>
      </c>
      <c r="N102" s="81">
        <f t="shared" si="73"/>
        <v>4.5090402563806128E-2</v>
      </c>
      <c r="O102" s="81">
        <f t="shared" si="73"/>
        <v>2.6246710663103853E-2</v>
      </c>
      <c r="P102" s="81">
        <f t="shared" si="73"/>
        <v>3.3887164902740026E-2</v>
      </c>
      <c r="Q102" s="81">
        <f t="shared" si="73"/>
        <v>3.4097571363892507E-2</v>
      </c>
      <c r="R102" s="81">
        <f t="shared" si="73"/>
        <v>3.0251278166444486E-2</v>
      </c>
      <c r="S102" s="81">
        <f t="shared" si="73"/>
        <v>2.7181146199887166E-2</v>
      </c>
      <c r="T102" s="81">
        <f t="shared" si="73"/>
        <v>2.9786173490764772E-2</v>
      </c>
      <c r="U102" s="81">
        <f t="shared" ref="U102:V102" si="74">IF(U73/U$87&lt;&gt;0,U73/U$87,"~")</f>
        <v>3.0864350792290031E-2</v>
      </c>
      <c r="V102" s="81">
        <f t="shared" si="74"/>
        <v>3.2829149800106108E-2</v>
      </c>
      <c r="W102" s="81">
        <f t="shared" ref="W102:X102" si="75">IF(W73/W$87&lt;&gt;0,W73/W$87,"~")</f>
        <v>3.6525559566081368E-2</v>
      </c>
      <c r="X102" s="81">
        <f t="shared" si="75"/>
        <v>3.9462715217986034E-2</v>
      </c>
      <c r="Y102" s="81">
        <f t="shared" ref="Y102:Z102" si="76">IF(Y73/Y$87&lt;&gt;0,Y73/Y$87,"~")</f>
        <v>3.2723419534612476E-2</v>
      </c>
      <c r="Z102" s="81">
        <f t="shared" si="76"/>
        <v>3.4425144440539554E-2</v>
      </c>
    </row>
    <row r="103" spans="1:26" x14ac:dyDescent="0.25">
      <c r="A103" s="152" t="s">
        <v>345</v>
      </c>
      <c r="B103" s="684" t="s">
        <v>346</v>
      </c>
      <c r="C103" s="81">
        <f t="shared" ref="C103:T103" si="77">IF(C74/C$87&lt;&gt;0,C74/C$87,"~")</f>
        <v>4.0288761030732735E-2</v>
      </c>
      <c r="D103" s="81">
        <f t="shared" si="77"/>
        <v>4.2200854622332785E-2</v>
      </c>
      <c r="E103" s="81">
        <f t="shared" si="77"/>
        <v>4.072744070989056E-2</v>
      </c>
      <c r="F103" s="81">
        <f t="shared" si="77"/>
        <v>4.392359171819251E-2</v>
      </c>
      <c r="G103" s="81">
        <f t="shared" si="77"/>
        <v>6.8538380185057618E-2</v>
      </c>
      <c r="H103" s="81">
        <f t="shared" si="77"/>
        <v>9.0184241486138461E-2</v>
      </c>
      <c r="I103" s="81">
        <f t="shared" si="77"/>
        <v>9.6323684119358155E-2</v>
      </c>
      <c r="J103" s="81">
        <f t="shared" si="77"/>
        <v>8.9757524627055843E-2</v>
      </c>
      <c r="K103" s="81">
        <f t="shared" si="77"/>
        <v>8.7200497652603529E-2</v>
      </c>
      <c r="L103" s="81">
        <f t="shared" si="77"/>
        <v>8.9409336804074022E-2</v>
      </c>
      <c r="M103" s="81">
        <f t="shared" si="77"/>
        <v>7.9064947914052497E-2</v>
      </c>
      <c r="N103" s="81">
        <f t="shared" si="77"/>
        <v>7.6756163808439248E-2</v>
      </c>
      <c r="O103" s="81">
        <f t="shared" si="77"/>
        <v>6.8823442804268151E-2</v>
      </c>
      <c r="P103" s="81">
        <f t="shared" si="77"/>
        <v>6.9025411254472549E-2</v>
      </c>
      <c r="Q103" s="81">
        <f t="shared" si="77"/>
        <v>6.5970328768801129E-2</v>
      </c>
      <c r="R103" s="81">
        <f t="shared" si="77"/>
        <v>6.6383337059031614E-2</v>
      </c>
      <c r="S103" s="81">
        <f t="shared" si="77"/>
        <v>6.8652599018214369E-2</v>
      </c>
      <c r="T103" s="81">
        <f t="shared" si="77"/>
        <v>7.6850095285634912E-2</v>
      </c>
      <c r="U103" s="81">
        <f t="shared" ref="U103:V103" si="78">IF(U74/U$87&lt;&gt;0,U74/U$87,"~")</f>
        <v>7.7816402367605536E-2</v>
      </c>
      <c r="V103" s="81">
        <f t="shared" si="78"/>
        <v>8.44686477872022E-2</v>
      </c>
      <c r="W103" s="81">
        <f t="shared" ref="W103:X103" si="79">IF(W74/W$87&lt;&gt;0,W74/W$87,"~")</f>
        <v>9.6108378127235342E-2</v>
      </c>
      <c r="X103" s="81">
        <f t="shared" si="79"/>
        <v>0.10395816060960605</v>
      </c>
      <c r="Y103" s="81">
        <f t="shared" ref="Y103:Z103" si="80">IF(Y74/Y$87&lt;&gt;0,Y74/Y$87,"~")</f>
        <v>9.9296162599845986E-2</v>
      </c>
      <c r="Z103" s="81">
        <f t="shared" si="80"/>
        <v>9.2743474033664591E-2</v>
      </c>
    </row>
    <row r="104" spans="1:26" x14ac:dyDescent="0.25">
      <c r="A104" s="152" t="s">
        <v>347</v>
      </c>
      <c r="B104" s="684" t="s">
        <v>348</v>
      </c>
      <c r="C104" s="81">
        <f t="shared" ref="C104:T104" si="81">IF(C75/C$87&lt;&gt;0,C75/C$87,"~")</f>
        <v>2.1326442966058939E-2</v>
      </c>
      <c r="D104" s="81">
        <f t="shared" si="81"/>
        <v>2.0721099567095749E-2</v>
      </c>
      <c r="E104" s="81">
        <f t="shared" si="81"/>
        <v>1.8597503961991776E-2</v>
      </c>
      <c r="F104" s="81">
        <f t="shared" si="81"/>
        <v>1.8708991084971774E-2</v>
      </c>
      <c r="G104" s="81">
        <f t="shared" si="81"/>
        <v>1.654057731938623E-2</v>
      </c>
      <c r="H104" s="81">
        <f t="shared" si="81"/>
        <v>1.4881196157033554E-2</v>
      </c>
      <c r="I104" s="81">
        <f t="shared" si="81"/>
        <v>1.8821734324924257E-2</v>
      </c>
      <c r="J104" s="81">
        <f t="shared" si="81"/>
        <v>1.657055428203514E-2</v>
      </c>
      <c r="K104" s="81">
        <f t="shared" si="81"/>
        <v>1.5610263029135631E-2</v>
      </c>
      <c r="L104" s="81">
        <f t="shared" si="81"/>
        <v>1.3648854150872629E-2</v>
      </c>
      <c r="M104" s="81">
        <f t="shared" si="81"/>
        <v>1.5820945462450366E-2</v>
      </c>
      <c r="N104" s="81">
        <f t="shared" si="81"/>
        <v>1.223490260631847E-2</v>
      </c>
      <c r="O104" s="81">
        <f t="shared" si="81"/>
        <v>1.1651927534882218E-2</v>
      </c>
      <c r="P104" s="81">
        <f t="shared" si="81"/>
        <v>9.8290251414101595E-3</v>
      </c>
      <c r="Q104" s="81">
        <f t="shared" si="81"/>
        <v>1.0533220152652433E-2</v>
      </c>
      <c r="R104" s="81">
        <f t="shared" si="81"/>
        <v>1.2441271807471949E-2</v>
      </c>
      <c r="S104" s="81">
        <f t="shared" si="81"/>
        <v>1.3831588470118053E-2</v>
      </c>
      <c r="T104" s="81">
        <f t="shared" si="81"/>
        <v>1.0813891081902539E-2</v>
      </c>
      <c r="U104" s="81">
        <f t="shared" ref="U104:V104" si="82">IF(U75/U$87&lt;&gt;0,U75/U$87,"~")</f>
        <v>1.3172111897637371E-2</v>
      </c>
      <c r="V104" s="81">
        <f t="shared" si="82"/>
        <v>1.3163775159636364E-2</v>
      </c>
      <c r="W104" s="81">
        <f t="shared" ref="W104:X104" si="83">IF(W75/W$87&lt;&gt;0,W75/W$87,"~")</f>
        <v>1.4994836429587825E-2</v>
      </c>
      <c r="X104" s="81">
        <f t="shared" si="83"/>
        <v>1.6860311984829651E-2</v>
      </c>
      <c r="Y104" s="81">
        <f t="shared" ref="Y104:Z104" si="84">IF(Y75/Y$87&lt;&gt;0,Y75/Y$87,"~")</f>
        <v>1.671747039524215E-2</v>
      </c>
      <c r="Z104" s="81">
        <f t="shared" si="84"/>
        <v>1.3619574905456686E-2</v>
      </c>
    </row>
    <row r="105" spans="1:26" x14ac:dyDescent="0.25">
      <c r="A105" s="152" t="s">
        <v>349</v>
      </c>
      <c r="B105" s="684" t="s">
        <v>350</v>
      </c>
      <c r="C105" s="81">
        <f t="shared" ref="C105:T105" si="85">IF(C76/C$87&lt;&gt;0,C76/C$87,"~")</f>
        <v>1.9141559472369923E-2</v>
      </c>
      <c r="D105" s="81">
        <f t="shared" si="85"/>
        <v>2.0061567904994686E-2</v>
      </c>
      <c r="E105" s="81">
        <f t="shared" si="85"/>
        <v>1.643458707870997E-2</v>
      </c>
      <c r="F105" s="81">
        <f t="shared" si="85"/>
        <v>1.4686898363219418E-2</v>
      </c>
      <c r="G105" s="81">
        <f t="shared" si="85"/>
        <v>1.6830101141812957E-2</v>
      </c>
      <c r="H105" s="81">
        <f t="shared" si="85"/>
        <v>1.7567927991487715E-2</v>
      </c>
      <c r="I105" s="81">
        <f t="shared" si="85"/>
        <v>1.3896993339279852E-2</v>
      </c>
      <c r="J105" s="81">
        <f t="shared" si="85"/>
        <v>1.3369108763514818E-2</v>
      </c>
      <c r="K105" s="81">
        <f t="shared" si="85"/>
        <v>1.2513989267373824E-2</v>
      </c>
      <c r="L105" s="81">
        <f t="shared" si="85"/>
        <v>1.1061273434673256E-2</v>
      </c>
      <c r="M105" s="81">
        <f t="shared" si="85"/>
        <v>1.3318192327492534E-2</v>
      </c>
      <c r="N105" s="81">
        <f t="shared" si="85"/>
        <v>1.4502877718908111E-2</v>
      </c>
      <c r="O105" s="81">
        <f t="shared" si="85"/>
        <v>1.467538196910137E-2</v>
      </c>
      <c r="P105" s="81">
        <f t="shared" si="85"/>
        <v>1.5136936579577105E-2</v>
      </c>
      <c r="Q105" s="81">
        <f t="shared" si="85"/>
        <v>1.5070697368612034E-2</v>
      </c>
      <c r="R105" s="81">
        <f t="shared" si="85"/>
        <v>1.4628929692211717E-2</v>
      </c>
      <c r="S105" s="81">
        <f t="shared" si="85"/>
        <v>1.6721482219044018E-2</v>
      </c>
      <c r="T105" s="81">
        <f t="shared" si="85"/>
        <v>1.6640750579666852E-2</v>
      </c>
      <c r="U105" s="81">
        <f t="shared" ref="U105:V105" si="86">IF(U76/U$87&lt;&gt;0,U76/U$87,"~")</f>
        <v>1.6759585844131952E-2</v>
      </c>
      <c r="V105" s="81">
        <f t="shared" si="86"/>
        <v>1.6460033982127198E-2</v>
      </c>
      <c r="W105" s="81">
        <f t="shared" ref="W105:X105" si="87">IF(W76/W$87&lt;&gt;0,W76/W$87,"~")</f>
        <v>1.4427254478932715E-2</v>
      </c>
      <c r="X105" s="81">
        <f t="shared" si="87"/>
        <v>1.2252977959045116E-2</v>
      </c>
      <c r="Y105" s="81">
        <f t="shared" ref="Y105:Z105" si="88">IF(Y76/Y$87&lt;&gt;0,Y76/Y$87,"~")</f>
        <v>1.7568789663136231E-2</v>
      </c>
      <c r="Z105" s="81">
        <f t="shared" si="88"/>
        <v>1.9295220271822816E-2</v>
      </c>
    </row>
    <row r="106" spans="1:26" x14ac:dyDescent="0.25">
      <c r="A106" s="152" t="s">
        <v>351</v>
      </c>
      <c r="B106" s="153" t="s">
        <v>352</v>
      </c>
      <c r="C106" s="81">
        <f t="shared" ref="C106:T106" si="89">IF(C77/C$87&lt;&gt;0,C77/C$87,"~")</f>
        <v>0.15980561002669746</v>
      </c>
      <c r="D106" s="81">
        <f t="shared" si="89"/>
        <v>0.15296473656988449</v>
      </c>
      <c r="E106" s="81">
        <f t="shared" si="89"/>
        <v>0.15723060377123599</v>
      </c>
      <c r="F106" s="81">
        <f t="shared" si="89"/>
        <v>0.17002903019878624</v>
      </c>
      <c r="G106" s="81">
        <f t="shared" si="89"/>
        <v>0.15695108881349767</v>
      </c>
      <c r="H106" s="81">
        <f t="shared" si="89"/>
        <v>0.14060127344246479</v>
      </c>
      <c r="I106" s="81">
        <f t="shared" si="89"/>
        <v>0.14460770121657426</v>
      </c>
      <c r="J106" s="81">
        <f t="shared" si="89"/>
        <v>0.14616873183167486</v>
      </c>
      <c r="K106" s="81">
        <f t="shared" si="89"/>
        <v>0.15178896989380727</v>
      </c>
      <c r="L106" s="81">
        <f t="shared" si="89"/>
        <v>0.16617974691732926</v>
      </c>
      <c r="M106" s="81">
        <f t="shared" si="89"/>
        <v>0.14041930442529615</v>
      </c>
      <c r="N106" s="81">
        <f t="shared" si="89"/>
        <v>0.13679783390438102</v>
      </c>
      <c r="O106" s="81">
        <f t="shared" si="89"/>
        <v>0.14388194969085666</v>
      </c>
      <c r="P106" s="81">
        <f t="shared" si="89"/>
        <v>0.14246622129291575</v>
      </c>
      <c r="Q106" s="81">
        <f t="shared" si="89"/>
        <v>0.13858728381898969</v>
      </c>
      <c r="R106" s="81">
        <f t="shared" si="89"/>
        <v>0.1224532250166553</v>
      </c>
      <c r="S106" s="81">
        <f t="shared" si="89"/>
        <v>0.12706054852903176</v>
      </c>
      <c r="T106" s="81">
        <f t="shared" si="89"/>
        <v>0.14342372590756278</v>
      </c>
      <c r="U106" s="81">
        <f t="shared" ref="U106:V106" si="90">IF(U77/U$87&lt;&gt;0,U77/U$87,"~")</f>
        <v>0.15198368766498249</v>
      </c>
      <c r="V106" s="81">
        <f t="shared" si="90"/>
        <v>0.16096737813322351</v>
      </c>
      <c r="W106" s="81">
        <f t="shared" ref="W106:X106" si="91">IF(W77/W$87&lt;&gt;0,W77/W$87,"~")</f>
        <v>0.18705254485930742</v>
      </c>
      <c r="X106" s="81">
        <f t="shared" si="91"/>
        <v>0.21802358559259116</v>
      </c>
      <c r="Y106" s="81">
        <f t="shared" ref="Y106:Z106" si="92">IF(Y77/Y$87&lt;&gt;0,Y77/Y$87,"~")</f>
        <v>0.18318387703207559</v>
      </c>
      <c r="Z106" s="81">
        <f t="shared" si="92"/>
        <v>0.17015498772232679</v>
      </c>
    </row>
    <row r="107" spans="1:26" x14ac:dyDescent="0.25">
      <c r="A107" s="152" t="s">
        <v>353</v>
      </c>
      <c r="B107" s="684" t="s">
        <v>354</v>
      </c>
      <c r="C107" s="81">
        <f t="shared" ref="C107:T107" si="93">IF(C78/C$87&lt;&gt;0,C78/C$87,"~")</f>
        <v>5.5606435241424737E-2</v>
      </c>
      <c r="D107" s="81">
        <f t="shared" si="93"/>
        <v>5.1358933344152022E-2</v>
      </c>
      <c r="E107" s="81">
        <f t="shared" si="93"/>
        <v>5.199817620618611E-2</v>
      </c>
      <c r="F107" s="81">
        <f t="shared" si="93"/>
        <v>5.5615803123343091E-2</v>
      </c>
      <c r="G107" s="81">
        <f t="shared" si="93"/>
        <v>5.3221255235375652E-2</v>
      </c>
      <c r="H107" s="81">
        <f t="shared" si="93"/>
        <v>4.6046553507315152E-2</v>
      </c>
      <c r="I107" s="81">
        <f t="shared" si="93"/>
        <v>4.5843705346323947E-2</v>
      </c>
      <c r="J107" s="81">
        <f t="shared" si="93"/>
        <v>4.6079509895741201E-2</v>
      </c>
      <c r="K107" s="81">
        <f t="shared" si="93"/>
        <v>4.731984800699144E-2</v>
      </c>
      <c r="L107" s="81">
        <f t="shared" si="93"/>
        <v>5.119843213064619E-2</v>
      </c>
      <c r="M107" s="81">
        <f t="shared" si="93"/>
        <v>6.417987545460957E-2</v>
      </c>
      <c r="N107" s="81">
        <f t="shared" si="93"/>
        <v>6.1136402793420787E-2</v>
      </c>
      <c r="O107" s="81">
        <f t="shared" si="93"/>
        <v>4.7625226346944244E-2</v>
      </c>
      <c r="P107" s="81">
        <f t="shared" si="93"/>
        <v>4.3088379036408234E-2</v>
      </c>
      <c r="Q107" s="81">
        <f t="shared" si="93"/>
        <v>4.0662803904976993E-2</v>
      </c>
      <c r="R107" s="81">
        <f t="shared" si="93"/>
        <v>3.8363678143582748E-2</v>
      </c>
      <c r="S107" s="81">
        <f t="shared" si="93"/>
        <v>3.8571705708277303E-2</v>
      </c>
      <c r="T107" s="81">
        <f t="shared" si="93"/>
        <v>3.9168459738209128E-2</v>
      </c>
      <c r="U107" s="81">
        <f t="shared" ref="U107:V107" si="94">IF(U78/U$87&lt;&gt;0,U78/U$87,"~")</f>
        <v>3.9617452438800015E-2</v>
      </c>
      <c r="V107" s="81">
        <f t="shared" si="94"/>
        <v>4.1797494152697852E-2</v>
      </c>
      <c r="W107" s="81">
        <f t="shared" ref="W107:X107" si="95">IF(W78/W$87&lt;&gt;0,W78/W$87,"~")</f>
        <v>4.8511583211084057E-2</v>
      </c>
      <c r="X107" s="81">
        <f t="shared" si="95"/>
        <v>5.2046145786541056E-2</v>
      </c>
      <c r="Y107" s="81">
        <f t="shared" ref="Y107:Z107" si="96">IF(Y78/Y$87&lt;&gt;0,Y78/Y$87,"~")</f>
        <v>5.0639167049861003E-2</v>
      </c>
      <c r="Z107" s="81">
        <f t="shared" si="96"/>
        <v>5.1055761117988867E-2</v>
      </c>
    </row>
    <row r="108" spans="1:26" x14ac:dyDescent="0.25">
      <c r="A108" s="152" t="s">
        <v>355</v>
      </c>
      <c r="B108" s="684" t="s">
        <v>356</v>
      </c>
      <c r="C108" s="81">
        <f t="shared" ref="C108:T108" si="97">IF(C79/C$87&lt;&gt;0,C79/C$87,"~")</f>
        <v>3.2374285718166355E-2</v>
      </c>
      <c r="D108" s="81">
        <f t="shared" si="97"/>
        <v>3.1190544384739144E-2</v>
      </c>
      <c r="E108" s="81">
        <f t="shared" si="97"/>
        <v>3.1244926834994399E-2</v>
      </c>
      <c r="F108" s="81">
        <f t="shared" si="97"/>
        <v>3.3252652824903445E-2</v>
      </c>
      <c r="G108" s="81">
        <f t="shared" si="97"/>
        <v>3.0166263504155709E-2</v>
      </c>
      <c r="H108" s="81">
        <f t="shared" si="97"/>
        <v>2.7233293557893654E-2</v>
      </c>
      <c r="I108" s="81">
        <f t="shared" si="97"/>
        <v>2.8698541622764598E-2</v>
      </c>
      <c r="J108" s="81">
        <f t="shared" si="97"/>
        <v>2.883264672306329E-2</v>
      </c>
      <c r="K108" s="81">
        <f t="shared" si="97"/>
        <v>2.8184611936393471E-2</v>
      </c>
      <c r="L108" s="81">
        <f t="shared" si="97"/>
        <v>2.9758315035595694E-2</v>
      </c>
      <c r="M108" s="81">
        <f t="shared" si="97"/>
        <v>4.0875310816621921E-2</v>
      </c>
      <c r="N108" s="81">
        <f t="shared" si="97"/>
        <v>3.9069457792375195E-2</v>
      </c>
      <c r="O108" s="81">
        <f t="shared" si="97"/>
        <v>2.8705591543762492E-2</v>
      </c>
      <c r="P108" s="81">
        <f t="shared" si="97"/>
        <v>2.91900805092506E-2</v>
      </c>
      <c r="Q108" s="81">
        <f t="shared" si="97"/>
        <v>3.1321763122499582E-2</v>
      </c>
      <c r="R108" s="81">
        <f t="shared" si="97"/>
        <v>2.7620130185018986E-2</v>
      </c>
      <c r="S108" s="81">
        <f t="shared" si="97"/>
        <v>2.753752203701559E-2</v>
      </c>
      <c r="T108" s="81">
        <f t="shared" si="97"/>
        <v>2.8300275403719259E-2</v>
      </c>
      <c r="U108" s="81">
        <f t="shared" ref="U108:V108" si="98">IF(U79/U$87&lt;&gt;0,U79/U$87,"~")</f>
        <v>2.944090836202598E-2</v>
      </c>
      <c r="V108" s="81">
        <f t="shared" si="98"/>
        <v>2.9342623504896682E-2</v>
      </c>
      <c r="W108" s="81">
        <f t="shared" ref="W108:X108" si="99">IF(W79/W$87&lt;&gt;0,W79/W$87,"~")</f>
        <v>3.3374019665539004E-2</v>
      </c>
      <c r="X108" s="81">
        <f t="shared" si="99"/>
        <v>3.6126187840898605E-2</v>
      </c>
      <c r="Y108" s="81">
        <f t="shared" ref="Y108:Z108" si="100">IF(Y79/Y$87&lt;&gt;0,Y79/Y$87,"~")</f>
        <v>3.7817056003043019E-2</v>
      </c>
      <c r="Z108" s="81">
        <f t="shared" si="100"/>
        <v>3.9749151633469287E-2</v>
      </c>
    </row>
    <row r="109" spans="1:26" x14ac:dyDescent="0.25">
      <c r="A109" s="152" t="s">
        <v>357</v>
      </c>
      <c r="B109" s="684" t="s">
        <v>358</v>
      </c>
      <c r="C109" s="81">
        <f t="shared" ref="C109:T109" si="101">IF(C80/C$87&lt;&gt;0,C80/C$87,"~")</f>
        <v>6.2395577599898121E-3</v>
      </c>
      <c r="D109" s="81">
        <f t="shared" si="101"/>
        <v>7.1985078481044658E-3</v>
      </c>
      <c r="E109" s="81">
        <f t="shared" si="101"/>
        <v>8.2628109363845053E-3</v>
      </c>
      <c r="F109" s="81">
        <f t="shared" si="101"/>
        <v>1.1432747843395132E-2</v>
      </c>
      <c r="G109" s="81">
        <f t="shared" si="101"/>
        <v>1.2214023298959603E-2</v>
      </c>
      <c r="H109" s="81">
        <f t="shared" si="101"/>
        <v>1.1367247355544124E-2</v>
      </c>
      <c r="I109" s="81">
        <f t="shared" si="101"/>
        <v>1.2014029695147584E-2</v>
      </c>
      <c r="J109" s="81">
        <f t="shared" si="101"/>
        <v>1.5932747274357641E-2</v>
      </c>
      <c r="K109" s="81">
        <f t="shared" si="101"/>
        <v>1.8823711347752618E-2</v>
      </c>
      <c r="L109" s="81">
        <f t="shared" si="101"/>
        <v>1.8401042673912411E-2</v>
      </c>
      <c r="M109" s="81">
        <f t="shared" si="101"/>
        <v>2.0512808107786388E-2</v>
      </c>
      <c r="N109" s="81">
        <f t="shared" si="101"/>
        <v>2.417639203083433E-2</v>
      </c>
      <c r="O109" s="81">
        <f t="shared" si="101"/>
        <v>3.7542677685440923E-2</v>
      </c>
      <c r="P109" s="81">
        <f t="shared" si="101"/>
        <v>4.1081923421257119E-2</v>
      </c>
      <c r="Q109" s="81">
        <f t="shared" si="101"/>
        <v>4.3564928212766141E-2</v>
      </c>
      <c r="R109" s="81">
        <f t="shared" si="101"/>
        <v>5.4921773852394822E-2</v>
      </c>
      <c r="S109" s="81">
        <f t="shared" si="101"/>
        <v>4.0715775196066589E-2</v>
      </c>
      <c r="T109" s="81">
        <f t="shared" si="101"/>
        <v>2.3668335566219958E-2</v>
      </c>
      <c r="U109" s="81">
        <f t="shared" ref="U109:V109" si="102">IF(U80/U$87&lt;&gt;0,U80/U$87,"~")</f>
        <v>2.431660336611724E-2</v>
      </c>
      <c r="V109" s="81">
        <f t="shared" si="102"/>
        <v>2.6544804900772365E-2</v>
      </c>
      <c r="W109" s="81">
        <f t="shared" ref="W109:X109" si="103">IF(W80/W$87&lt;&gt;0,W80/W$87,"~")</f>
        <v>1.7114809418715609E-2</v>
      </c>
      <c r="X109" s="81">
        <f t="shared" si="103"/>
        <v>6.1115024126520432E-3</v>
      </c>
      <c r="Y109" s="81">
        <f t="shared" ref="Y109:Z109" si="104">IF(Y80/Y$87&lt;&gt;0,Y80/Y$87,"~")</f>
        <v>8.3922239758495495E-3</v>
      </c>
      <c r="Z109" s="81">
        <f t="shared" si="104"/>
        <v>1.2949454747760989E-2</v>
      </c>
    </row>
    <row r="110" spans="1:26" x14ac:dyDescent="0.25">
      <c r="A110" s="152" t="s">
        <v>359</v>
      </c>
      <c r="B110" s="153" t="s">
        <v>360</v>
      </c>
      <c r="C110" s="81">
        <f t="shared" ref="C110:T110" si="105">IF(C81/C$87&lt;&gt;0,C81/C$87,"~")</f>
        <v>8.3583947855401883E-3</v>
      </c>
      <c r="D110" s="81">
        <f t="shared" si="105"/>
        <v>8.3239392542514782E-3</v>
      </c>
      <c r="E110" s="81">
        <f t="shared" si="105"/>
        <v>9.0933315749563322E-3</v>
      </c>
      <c r="F110" s="81">
        <f t="shared" si="105"/>
        <v>9.7487066309755524E-3</v>
      </c>
      <c r="G110" s="81">
        <f t="shared" si="105"/>
        <v>8.5847491666414637E-3</v>
      </c>
      <c r="H110" s="81">
        <f t="shared" si="105"/>
        <v>8.6874061247304048E-3</v>
      </c>
      <c r="I110" s="81">
        <f t="shared" si="105"/>
        <v>1.0449323629000336E-2</v>
      </c>
      <c r="J110" s="81">
        <f t="shared" si="105"/>
        <v>1.1573461503019447E-2</v>
      </c>
      <c r="K110" s="81">
        <f t="shared" si="105"/>
        <v>1.2507266559316593E-2</v>
      </c>
      <c r="L110" s="81">
        <f t="shared" si="105"/>
        <v>1.3238575721477304E-2</v>
      </c>
      <c r="M110" s="81">
        <f t="shared" si="105"/>
        <v>1.2952291545567447E-2</v>
      </c>
      <c r="N110" s="81">
        <f t="shared" si="105"/>
        <v>1.4661183132337781E-2</v>
      </c>
      <c r="O110" s="81">
        <f t="shared" si="105"/>
        <v>1.4360517721290031E-2</v>
      </c>
      <c r="P110" s="81">
        <f t="shared" si="105"/>
        <v>1.3617838697946463E-2</v>
      </c>
      <c r="Q110" s="81">
        <f t="shared" si="105"/>
        <v>1.4355956721527461E-2</v>
      </c>
      <c r="R110" s="81">
        <f t="shared" si="105"/>
        <v>1.2410876667654546E-2</v>
      </c>
      <c r="S110" s="81">
        <f t="shared" si="105"/>
        <v>1.2676333793201926E-2</v>
      </c>
      <c r="T110" s="81">
        <f t="shared" si="105"/>
        <v>1.4001359136375057E-2</v>
      </c>
      <c r="U110" s="81">
        <f t="shared" ref="U110:V110" si="106">IF(U81/U$87&lt;&gt;0,U81/U$87,"~")</f>
        <v>1.4045263981207649E-2</v>
      </c>
      <c r="V110" s="81">
        <f t="shared" si="106"/>
        <v>1.3892207161356057E-2</v>
      </c>
      <c r="W110" s="81">
        <f t="shared" ref="W110:X110" si="107">IF(W81/W$87&lt;&gt;0,W81/W$87,"~")</f>
        <v>1.3772066178642833E-2</v>
      </c>
      <c r="X110" s="81">
        <f t="shared" si="107"/>
        <v>1.4915704819429906E-2</v>
      </c>
      <c r="Y110" s="81">
        <f t="shared" ref="Y110:Z110" si="108">IF(Y81/Y$87&lt;&gt;0,Y81/Y$87,"~")</f>
        <v>1.726847450208489E-2</v>
      </c>
      <c r="Z110" s="81">
        <f t="shared" si="108"/>
        <v>1.6110061221852393E-2</v>
      </c>
    </row>
    <row r="111" spans="1:26" x14ac:dyDescent="0.25">
      <c r="A111" s="152" t="s">
        <v>361</v>
      </c>
      <c r="B111" s="153" t="s">
        <v>362</v>
      </c>
      <c r="C111" s="81">
        <f t="shared" ref="C111:T111" si="109">IF(C82/C$87&lt;&gt;0,C82/C$87,"~")</f>
        <v>8.0962503292385697E-3</v>
      </c>
      <c r="D111" s="81">
        <f t="shared" si="109"/>
        <v>9.7211400881722938E-3</v>
      </c>
      <c r="E111" s="81">
        <f t="shared" si="109"/>
        <v>1.0262277347493336E-2</v>
      </c>
      <c r="F111" s="81">
        <f t="shared" si="109"/>
        <v>1.3950958689018767E-2</v>
      </c>
      <c r="G111" s="81">
        <f t="shared" si="109"/>
        <v>1.7305369327728647E-2</v>
      </c>
      <c r="H111" s="81">
        <f t="shared" si="109"/>
        <v>1.8920684986176294E-2</v>
      </c>
      <c r="I111" s="81">
        <f t="shared" si="109"/>
        <v>2.0374301204649555E-2</v>
      </c>
      <c r="J111" s="81">
        <f t="shared" si="109"/>
        <v>2.0424588781157129E-2</v>
      </c>
      <c r="K111" s="81">
        <f t="shared" si="109"/>
        <v>1.969322329244344E-2</v>
      </c>
      <c r="L111" s="81">
        <f t="shared" si="109"/>
        <v>2.0852874696690803E-2</v>
      </c>
      <c r="M111" s="81">
        <f t="shared" si="109"/>
        <v>2.0168441031660225E-2</v>
      </c>
      <c r="N111" s="81">
        <f t="shared" si="109"/>
        <v>1.8158723501444138E-2</v>
      </c>
      <c r="O111" s="81">
        <f t="shared" si="109"/>
        <v>1.5018196538647423E-2</v>
      </c>
      <c r="P111" s="81">
        <f t="shared" si="109"/>
        <v>1.2869161004137129E-2</v>
      </c>
      <c r="Q111" s="81">
        <f t="shared" si="109"/>
        <v>1.2573117695451927E-2</v>
      </c>
      <c r="R111" s="81">
        <f t="shared" si="109"/>
        <v>1.5120692901540717E-2</v>
      </c>
      <c r="S111" s="81">
        <f t="shared" si="109"/>
        <v>1.325974903558437E-2</v>
      </c>
      <c r="T111" s="81">
        <f t="shared" si="109"/>
        <v>1.5077351080363659E-2</v>
      </c>
      <c r="U111" s="81">
        <f t="shared" ref="U111:V111" si="110">IF(U82/U$87&lt;&gt;0,U82/U$87,"~")</f>
        <v>1.4965610429945724E-2</v>
      </c>
      <c r="V111" s="81">
        <f t="shared" si="110"/>
        <v>1.4445935148284789E-2</v>
      </c>
      <c r="W111" s="81">
        <f t="shared" ref="W111:X111" si="111">IF(W82/W$87&lt;&gt;0,W82/W$87,"~")</f>
        <v>1.4961214986719136E-2</v>
      </c>
      <c r="X111" s="81">
        <f t="shared" si="111"/>
        <v>1.5387775984618789E-2</v>
      </c>
      <c r="Y111" s="81">
        <f t="shared" ref="Y111:Z111" si="112">IF(Y82/Y$87&lt;&gt;0,Y82/Y$87,"~")</f>
        <v>1.4350138533265767E-2</v>
      </c>
      <c r="Z111" s="81">
        <f t="shared" si="112"/>
        <v>1.3369409464606156E-2</v>
      </c>
    </row>
    <row r="112" spans="1:26" x14ac:dyDescent="0.25">
      <c r="A112" s="34"/>
      <c r="B112" s="76" t="s">
        <v>363</v>
      </c>
      <c r="C112" s="81">
        <f t="shared" ref="C112:T112" si="113">IF(C83/C$87&lt;&gt;0,C83/C$87,"~")</f>
        <v>-2.9309177165297982E-2</v>
      </c>
      <c r="D112" s="81">
        <f t="shared" si="113"/>
        <v>-2.7710245712556515E-2</v>
      </c>
      <c r="E112" s="81">
        <f t="shared" si="113"/>
        <v>-2.1920659685799503E-2</v>
      </c>
      <c r="F112" s="81">
        <f t="shared" si="113"/>
        <v>-2.6030989680341805E-2</v>
      </c>
      <c r="G112" s="81">
        <f t="shared" si="113"/>
        <v>-2.3253774931959136E-2</v>
      </c>
      <c r="H112" s="81">
        <f t="shared" si="113"/>
        <v>-2.1114048284973989E-2</v>
      </c>
      <c r="I112" s="81">
        <f t="shared" si="113"/>
        <v>-2.4836923863923669E-2</v>
      </c>
      <c r="J112" s="81">
        <f t="shared" si="113"/>
        <v>-2.8642187453790765E-2</v>
      </c>
      <c r="K112" s="81">
        <f t="shared" si="113"/>
        <v>-2.7109802887305114E-2</v>
      </c>
      <c r="L112" s="81">
        <f t="shared" si="113"/>
        <v>-2.5543405454038864E-2</v>
      </c>
      <c r="M112" s="81">
        <f t="shared" si="113"/>
        <v>-2.2577638130264213E-2</v>
      </c>
      <c r="N112" s="81">
        <f t="shared" si="113"/>
        <v>-2.1631105984456018E-2</v>
      </c>
      <c r="O112" s="81">
        <f t="shared" si="113"/>
        <v>-1.3922270398341543E-2</v>
      </c>
      <c r="P112" s="81">
        <f t="shared" si="113"/>
        <v>-1.5680872274934997E-2</v>
      </c>
      <c r="Q112" s="81">
        <f t="shared" si="113"/>
        <v>-1.6348259198093448E-2</v>
      </c>
      <c r="R112" s="81">
        <f t="shared" si="113"/>
        <v>-1.3589352294526269E-2</v>
      </c>
      <c r="S112" s="81">
        <f t="shared" si="113"/>
        <v>-1.2073727757707391E-2</v>
      </c>
      <c r="T112" s="81">
        <f t="shared" si="113"/>
        <v>-1.3679021995118685E-2</v>
      </c>
      <c r="U112" s="81">
        <f t="shared" ref="U112:V112" si="114">IF(U83/U$87&lt;&gt;0,U83/U$87,"~")</f>
        <v>-1.5284123478436796E-2</v>
      </c>
      <c r="V112" s="81">
        <f t="shared" si="114"/>
        <v>-1.5414428336508898E-2</v>
      </c>
      <c r="W112" s="81">
        <f t="shared" ref="W112:X112" si="115">IF(W83/W$87&lt;&gt;0,W83/W$87,"~")</f>
        <v>-1.7533631472367181E-2</v>
      </c>
      <c r="X112" s="81">
        <f t="shared" si="115"/>
        <v>-1.9252867768509114E-2</v>
      </c>
      <c r="Y112" s="81">
        <f t="shared" ref="Y112:Z112" si="116">IF(Y83/Y$87&lt;&gt;0,Y83/Y$87,"~")</f>
        <v>-1.7166900676910801E-2</v>
      </c>
      <c r="Z112" s="81">
        <f t="shared" si="116"/>
        <v>-1.7005609545214614E-2</v>
      </c>
    </row>
    <row r="113" spans="1:26" x14ac:dyDescent="0.25">
      <c r="A113" s="79"/>
      <c r="B113" s="78" t="s">
        <v>364</v>
      </c>
      <c r="C113" s="82">
        <f t="shared" ref="C113:T113" si="117">IF(C84/C$87&lt;&gt;0,C84/C$87,"~")</f>
        <v>0.91468664689859625</v>
      </c>
      <c r="D113" s="82">
        <f t="shared" si="117"/>
        <v>0.91513828221601967</v>
      </c>
      <c r="E113" s="82">
        <f t="shared" si="117"/>
        <v>0.91928141793677109</v>
      </c>
      <c r="F113" s="82">
        <f t="shared" si="117"/>
        <v>0.91441724535837776</v>
      </c>
      <c r="G113" s="82">
        <f t="shared" si="117"/>
        <v>0.90349176568884548</v>
      </c>
      <c r="H113" s="82">
        <f t="shared" si="117"/>
        <v>0.89934685914293266</v>
      </c>
      <c r="I113" s="82">
        <f t="shared" si="117"/>
        <v>0.90692412027216174</v>
      </c>
      <c r="J113" s="82">
        <f t="shared" si="117"/>
        <v>0.90805383663292338</v>
      </c>
      <c r="K113" s="82">
        <f t="shared" si="117"/>
        <v>0.90334646962671417</v>
      </c>
      <c r="L113" s="82">
        <f t="shared" si="117"/>
        <v>0.91316056714723559</v>
      </c>
      <c r="M113" s="82">
        <f t="shared" si="117"/>
        <v>0.90568733373939014</v>
      </c>
      <c r="N113" s="82">
        <f t="shared" si="117"/>
        <v>0.89781315259639094</v>
      </c>
      <c r="O113" s="82">
        <f t="shared" si="117"/>
        <v>0.88675499250041723</v>
      </c>
      <c r="P113" s="82">
        <f t="shared" si="117"/>
        <v>0.88946127266243347</v>
      </c>
      <c r="Q113" s="82">
        <f t="shared" si="117"/>
        <v>0.88339084834041282</v>
      </c>
      <c r="R113" s="82">
        <f t="shared" si="117"/>
        <v>0.89156121616501405</v>
      </c>
      <c r="S113" s="82">
        <f t="shared" si="117"/>
        <v>0.89619164517911676</v>
      </c>
      <c r="T113" s="82">
        <f t="shared" si="117"/>
        <v>0.88298062992404303</v>
      </c>
      <c r="U113" s="82">
        <f t="shared" ref="U113:V113" si="118">IF(U84/U$87&lt;&gt;0,U84/U$87,"~")</f>
        <v>0.89068819743678185</v>
      </c>
      <c r="V113" s="82">
        <f t="shared" si="118"/>
        <v>0.89639649025545687</v>
      </c>
      <c r="W113" s="82">
        <f t="shared" ref="W113:X113" si="119">IF(W84/W$87&lt;&gt;0,W84/W$87,"~")</f>
        <v>0.90886181148850254</v>
      </c>
      <c r="X113" s="82">
        <f t="shared" si="119"/>
        <v>0.89978444343737907</v>
      </c>
      <c r="Y113" s="82">
        <f t="shared" ref="Y113:Z113" si="120">IF(Y84/Y$87&lt;&gt;0,Y84/Y$87,"~")</f>
        <v>0.89663956013410073</v>
      </c>
      <c r="Z113" s="82">
        <f t="shared" si="120"/>
        <v>0.86320118107533406</v>
      </c>
    </row>
    <row r="114" spans="1:26" x14ac:dyDescent="0.25">
      <c r="A114" s="34"/>
      <c r="B114" s="76" t="s">
        <v>365</v>
      </c>
      <c r="C114" s="81">
        <f t="shared" ref="C114:T114" si="121">IF(C85/C$87&lt;&gt;0,C85/C$87,"~")</f>
        <v>9.4701360375630261E-2</v>
      </c>
      <c r="D114" s="81">
        <f t="shared" si="121"/>
        <v>8.9010865332244393E-2</v>
      </c>
      <c r="E114" s="81">
        <f t="shared" si="121"/>
        <v>8.0908756707864848E-2</v>
      </c>
      <c r="F114" s="81">
        <f t="shared" si="121"/>
        <v>8.5948298345629962E-2</v>
      </c>
      <c r="G114" s="81">
        <f t="shared" si="121"/>
        <v>9.6786409869264234E-2</v>
      </c>
      <c r="H114" s="81">
        <f t="shared" si="121"/>
        <v>0.10276844045462247</v>
      </c>
      <c r="I114" s="81">
        <f t="shared" si="121"/>
        <v>9.3075869490278448E-2</v>
      </c>
      <c r="J114" s="81">
        <f t="shared" si="121"/>
        <v>9.2687085472027905E-2</v>
      </c>
      <c r="K114" s="81">
        <f t="shared" si="121"/>
        <v>0.10030151879184931</v>
      </c>
      <c r="L114" s="81">
        <f t="shared" si="121"/>
        <v>9.6719436510048093E-2</v>
      </c>
      <c r="M114" s="81">
        <f t="shared" si="121"/>
        <v>9.8216388649987579E-2</v>
      </c>
      <c r="N114" s="81">
        <f t="shared" si="121"/>
        <v>0.10245223927127931</v>
      </c>
      <c r="O114" s="81">
        <f t="shared" si="121"/>
        <v>0.11324502567422091</v>
      </c>
      <c r="P114" s="81">
        <f t="shared" si="121"/>
        <v>0.11206472023342724</v>
      </c>
      <c r="Q114" s="81">
        <f t="shared" si="121"/>
        <v>0.11828746933799089</v>
      </c>
      <c r="R114" s="81">
        <f t="shared" si="121"/>
        <v>0.12087395006475653</v>
      </c>
      <c r="S114" s="81">
        <f t="shared" si="121"/>
        <v>0.11647569808608674</v>
      </c>
      <c r="T114" s="81">
        <f t="shared" si="121"/>
        <v>0.11716424637705522</v>
      </c>
      <c r="U114" s="81">
        <f t="shared" ref="U114:V114" si="122">IF(U85/U$87&lt;&gt;0,U85/U$87,"~")</f>
        <v>0.11534866973706995</v>
      </c>
      <c r="V114" s="81">
        <f t="shared" si="122"/>
        <v>0.10792020719892863</v>
      </c>
      <c r="W114" s="81">
        <f t="shared" ref="W114:X114" si="123">IF(W85/W$87&lt;&gt;0,W85/W$87,"~")</f>
        <v>9.9419982790888803E-2</v>
      </c>
      <c r="X114" s="81">
        <f t="shared" si="123"/>
        <v>0.10129478805304458</v>
      </c>
      <c r="Y114" s="81">
        <f t="shared" ref="Y114:Z114" si="124">IF(Y85/Y$87&lt;&gt;0,Y85/Y$87,"~")</f>
        <v>0.11388779514897408</v>
      </c>
      <c r="Z114" s="81">
        <f t="shared" si="124"/>
        <v>0.13806439277006219</v>
      </c>
    </row>
    <row r="115" spans="1:26" x14ac:dyDescent="0.25">
      <c r="A115" s="34"/>
      <c r="B115" s="76" t="s">
        <v>366</v>
      </c>
      <c r="C115" s="81">
        <f t="shared" ref="C115:T115" si="125">IF(C86/C$87&lt;&gt;0,C86/C$87,"~")</f>
        <v>-9.3879599323061468E-3</v>
      </c>
      <c r="D115" s="81">
        <f t="shared" si="125"/>
        <v>-4.1491134795688511E-3</v>
      </c>
      <c r="E115" s="81">
        <f t="shared" si="125"/>
        <v>-1.9021403249012769E-4</v>
      </c>
      <c r="F115" s="81">
        <f t="shared" si="125"/>
        <v>-3.6553738595279049E-4</v>
      </c>
      <c r="G115" s="81">
        <f t="shared" si="125"/>
        <v>-2.7816762437721167E-4</v>
      </c>
      <c r="H115" s="81">
        <f t="shared" si="125"/>
        <v>-2.1152261218912649E-3</v>
      </c>
      <c r="I115" s="81" t="str">
        <f t="shared" si="125"/>
        <v>~</v>
      </c>
      <c r="J115" s="81">
        <f t="shared" si="125"/>
        <v>-7.4097075854229644E-4</v>
      </c>
      <c r="K115" s="81">
        <f t="shared" si="125"/>
        <v>-3.6479427296609544E-3</v>
      </c>
      <c r="L115" s="81">
        <f t="shared" si="125"/>
        <v>-9.8799446286150679E-3</v>
      </c>
      <c r="M115" s="81">
        <f t="shared" si="125"/>
        <v>-3.9036697308231397E-3</v>
      </c>
      <c r="N115" s="81">
        <f t="shared" si="125"/>
        <v>-2.6536153209577329E-4</v>
      </c>
      <c r="O115" s="81" t="str">
        <f t="shared" si="125"/>
        <v>~</v>
      </c>
      <c r="P115" s="81">
        <f t="shared" si="125"/>
        <v>-1.5259419116005915E-3</v>
      </c>
      <c r="Q115" s="81">
        <f t="shared" si="125"/>
        <v>-1.6783191704432111E-3</v>
      </c>
      <c r="R115" s="81">
        <f t="shared" si="125"/>
        <v>-1.2435150713690054E-2</v>
      </c>
      <c r="S115" s="81">
        <f t="shared" si="125"/>
        <v>-1.2667438241238045E-2</v>
      </c>
      <c r="T115" s="81">
        <f t="shared" si="125"/>
        <v>-1.4483588929882618E-4</v>
      </c>
      <c r="U115" s="81">
        <f t="shared" ref="U115:V115" si="126">IF(U86/U$87&lt;&gt;0,U86/U$87,"~")</f>
        <v>-6.0368671738516922E-3</v>
      </c>
      <c r="V115" s="81">
        <f t="shared" si="126"/>
        <v>-4.3167000520474451E-3</v>
      </c>
      <c r="W115" s="81">
        <f t="shared" ref="W115:X115" si="127">IF(W86/W$87&lt;&gt;0,W86/W$87,"~")</f>
        <v>-8.28180182036755E-3</v>
      </c>
      <c r="X115" s="81">
        <f t="shared" si="127"/>
        <v>-1.0792167449581557E-3</v>
      </c>
      <c r="Y115" s="81">
        <f t="shared" ref="Y115:Z115" si="128">IF(Y86/Y$87&lt;&gt;0,Y86/Y$87,"~")</f>
        <v>-1.0527360209633997E-2</v>
      </c>
      <c r="Z115" s="81">
        <f t="shared" si="128"/>
        <v>-1.2656320079178602E-3</v>
      </c>
    </row>
    <row r="116" spans="1:26" s="4" customFormat="1" ht="20.25" customHeight="1" x14ac:dyDescent="0.25">
      <c r="A116" s="429"/>
      <c r="B116" s="430" t="s">
        <v>367</v>
      </c>
      <c r="C116" s="819">
        <f t="shared" ref="C116:T116" si="129">IF(C87/C$87&lt;&gt;0,C87/C$87,"~")</f>
        <v>1</v>
      </c>
      <c r="D116" s="819">
        <f t="shared" si="129"/>
        <v>1</v>
      </c>
      <c r="E116" s="819">
        <f t="shared" si="129"/>
        <v>1</v>
      </c>
      <c r="F116" s="819">
        <f t="shared" si="129"/>
        <v>1</v>
      </c>
      <c r="G116" s="819">
        <f t="shared" si="129"/>
        <v>1</v>
      </c>
      <c r="H116" s="819">
        <f t="shared" si="129"/>
        <v>1</v>
      </c>
      <c r="I116" s="819">
        <f t="shared" si="129"/>
        <v>1</v>
      </c>
      <c r="J116" s="819">
        <f t="shared" si="129"/>
        <v>1</v>
      </c>
      <c r="K116" s="819">
        <f t="shared" si="129"/>
        <v>1</v>
      </c>
      <c r="L116" s="819">
        <f t="shared" si="129"/>
        <v>1</v>
      </c>
      <c r="M116" s="819">
        <f t="shared" si="129"/>
        <v>1</v>
      </c>
      <c r="N116" s="819">
        <f t="shared" si="129"/>
        <v>1</v>
      </c>
      <c r="O116" s="819">
        <f t="shared" si="129"/>
        <v>1</v>
      </c>
      <c r="P116" s="819">
        <f t="shared" si="129"/>
        <v>1</v>
      </c>
      <c r="Q116" s="819">
        <f t="shared" si="129"/>
        <v>1</v>
      </c>
      <c r="R116" s="819">
        <f t="shared" si="129"/>
        <v>1</v>
      </c>
      <c r="S116" s="819">
        <f t="shared" si="129"/>
        <v>1</v>
      </c>
      <c r="T116" s="819">
        <f t="shared" si="129"/>
        <v>1</v>
      </c>
      <c r="U116" s="819">
        <f t="shared" ref="U116:V116" si="130">IF(U87/U$87&lt;&gt;0,U87/U$87,"~")</f>
        <v>1</v>
      </c>
      <c r="V116" s="819">
        <f t="shared" si="130"/>
        <v>1</v>
      </c>
      <c r="W116" s="819">
        <f t="shared" ref="W116:X116" si="131">IF(W87/W$87&lt;&gt;0,W87/W$87,"~")</f>
        <v>1</v>
      </c>
      <c r="X116" s="819">
        <f t="shared" si="131"/>
        <v>1</v>
      </c>
      <c r="Y116" s="819">
        <f t="shared" ref="Y116:Z116" si="132">IF(Y87/Y$87&lt;&gt;0,Y87/Y$87,"~")</f>
        <v>1</v>
      </c>
      <c r="Z116" s="819">
        <f t="shared" si="132"/>
        <v>1</v>
      </c>
    </row>
    <row r="117" spans="1:26" s="14" customFormat="1" ht="20.25" customHeight="1" x14ac:dyDescent="0.25">
      <c r="A117" s="91" t="s">
        <v>368</v>
      </c>
      <c r="B117"/>
      <c r="C117"/>
      <c r="D117"/>
      <c r="E117"/>
      <c r="F117"/>
      <c r="G117"/>
      <c r="H117"/>
      <c r="I117"/>
      <c r="J117"/>
      <c r="K117"/>
      <c r="L117"/>
      <c r="M117"/>
      <c r="N117"/>
      <c r="O117"/>
      <c r="P117"/>
      <c r="Q117"/>
      <c r="R117"/>
      <c r="S117"/>
      <c r="T117"/>
      <c r="U117"/>
      <c r="V117"/>
      <c r="W117"/>
      <c r="X117"/>
      <c r="Y117"/>
      <c r="Z117"/>
    </row>
    <row r="118" spans="1:26" s="14" customFormat="1" ht="25.35" customHeight="1" x14ac:dyDescent="0.25">
      <c r="A118" s="39" t="str">
        <f>Index!A14</f>
        <v>Table 2g    Palau implicit GDP(P) price deflators by industry, FY2000-FY2023</v>
      </c>
    </row>
    <row r="119" spans="1:26" ht="20.25" customHeight="1" x14ac:dyDescent="0.25">
      <c r="A119" s="32"/>
      <c r="B119" s="52" t="s">
        <v>370</v>
      </c>
      <c r="C119" s="24" t="str">
        <f t="shared" ref="C119:Z119" si="133">C2</f>
        <v>FY00</v>
      </c>
      <c r="D119" s="24" t="str">
        <f t="shared" si="133"/>
        <v>FY01</v>
      </c>
      <c r="E119" s="24" t="str">
        <f t="shared" si="133"/>
        <v>FY02</v>
      </c>
      <c r="F119" s="24" t="str">
        <f t="shared" si="133"/>
        <v>FY03</v>
      </c>
      <c r="G119" s="24" t="str">
        <f t="shared" si="133"/>
        <v>FY04</v>
      </c>
      <c r="H119" s="24" t="str">
        <f t="shared" si="133"/>
        <v>FY05</v>
      </c>
      <c r="I119" s="24" t="str">
        <f t="shared" si="133"/>
        <v>FY06</v>
      </c>
      <c r="J119" s="24" t="str">
        <f t="shared" si="133"/>
        <v>FY07</v>
      </c>
      <c r="K119" s="24" t="str">
        <f t="shared" si="133"/>
        <v>FY08</v>
      </c>
      <c r="L119" s="24" t="str">
        <f t="shared" si="133"/>
        <v>FY09</v>
      </c>
      <c r="M119" s="24" t="str">
        <f t="shared" si="133"/>
        <v>FY10</v>
      </c>
      <c r="N119" s="24" t="str">
        <f t="shared" si="133"/>
        <v>FY11</v>
      </c>
      <c r="O119" s="24" t="str">
        <f t="shared" si="133"/>
        <v>FY12</v>
      </c>
      <c r="P119" s="24" t="str">
        <f t="shared" si="133"/>
        <v>FY13</v>
      </c>
      <c r="Q119" s="24" t="str">
        <f t="shared" si="133"/>
        <v>FY14</v>
      </c>
      <c r="R119" s="24" t="str">
        <f t="shared" si="133"/>
        <v>FY15</v>
      </c>
      <c r="S119" s="24" t="str">
        <f t="shared" si="133"/>
        <v>FY16</v>
      </c>
      <c r="T119" s="24" t="str">
        <f t="shared" si="133"/>
        <v>FY17</v>
      </c>
      <c r="U119" s="24" t="str">
        <f t="shared" si="133"/>
        <v>FY18</v>
      </c>
      <c r="V119" s="24" t="str">
        <f t="shared" si="133"/>
        <v>FY19</v>
      </c>
      <c r="W119" s="24" t="str">
        <f t="shared" si="133"/>
        <v>FY20</v>
      </c>
      <c r="X119" s="24" t="str">
        <f t="shared" si="133"/>
        <v>FY21</v>
      </c>
      <c r="Y119" s="24" t="str">
        <f t="shared" si="133"/>
        <v>FY22</v>
      </c>
      <c r="Z119" s="24" t="str">
        <f t="shared" si="133"/>
        <v>FY23</v>
      </c>
    </row>
    <row r="120" spans="1:26" ht="20.25" customHeight="1" x14ac:dyDescent="0.25">
      <c r="A120" s="152" t="s">
        <v>321</v>
      </c>
      <c r="B120" s="684" t="s">
        <v>322</v>
      </c>
      <c r="C120" s="426">
        <f t="shared" ref="C120:Z120" si="134">C62/C3*100</f>
        <v>51.668560664712579</v>
      </c>
      <c r="D120" s="426">
        <f t="shared" si="134"/>
        <v>50.764322562348973</v>
      </c>
      <c r="E120" s="426">
        <f t="shared" si="134"/>
        <v>56.746631469815298</v>
      </c>
      <c r="F120" s="426">
        <f t="shared" si="134"/>
        <v>52.802271948660817</v>
      </c>
      <c r="G120" s="426">
        <f t="shared" si="134"/>
        <v>53.052507573449347</v>
      </c>
      <c r="H120" s="426">
        <f t="shared" si="134"/>
        <v>54.819243735096812</v>
      </c>
      <c r="I120" s="426">
        <f t="shared" si="134"/>
        <v>57.035705564404623</v>
      </c>
      <c r="J120" s="426">
        <f t="shared" si="134"/>
        <v>55.901761655387816</v>
      </c>
      <c r="K120" s="426">
        <f t="shared" si="134"/>
        <v>64.35979926937415</v>
      </c>
      <c r="L120" s="426">
        <f t="shared" si="134"/>
        <v>71.179706563470873</v>
      </c>
      <c r="M120" s="426">
        <f t="shared" si="134"/>
        <v>73.716438327747639</v>
      </c>
      <c r="N120" s="426">
        <f t="shared" si="134"/>
        <v>78.85606917464149</v>
      </c>
      <c r="O120" s="426">
        <f t="shared" si="134"/>
        <v>79.927094610926147</v>
      </c>
      <c r="P120" s="426">
        <f t="shared" si="134"/>
        <v>89.445450477984139</v>
      </c>
      <c r="Q120" s="426">
        <f t="shared" si="134"/>
        <v>91.566019162511068</v>
      </c>
      <c r="R120" s="426">
        <f t="shared" si="134"/>
        <v>89.17410823233655</v>
      </c>
      <c r="S120" s="426">
        <f t="shared" si="134"/>
        <v>95.520530644619654</v>
      </c>
      <c r="T120" s="426">
        <f t="shared" si="134"/>
        <v>96.795351211603858</v>
      </c>
      <c r="U120" s="426">
        <f t="shared" si="134"/>
        <v>101.51140104786769</v>
      </c>
      <c r="V120" s="426">
        <f t="shared" si="134"/>
        <v>100.00000207228669</v>
      </c>
      <c r="W120" s="426">
        <f t="shared" si="134"/>
        <v>98.459439914036423</v>
      </c>
      <c r="X120" s="426">
        <f t="shared" si="134"/>
        <v>93.980420774240955</v>
      </c>
      <c r="Y120" s="426">
        <f t="shared" si="134"/>
        <v>96.927749461662614</v>
      </c>
      <c r="Z120" s="426">
        <f t="shared" si="134"/>
        <v>91.397344978946109</v>
      </c>
    </row>
    <row r="121" spans="1:26" x14ac:dyDescent="0.25">
      <c r="A121" s="152" t="s">
        <v>323</v>
      </c>
      <c r="B121" s="684" t="s">
        <v>324</v>
      </c>
      <c r="C121" s="426">
        <f t="shared" ref="C121:Z121" si="135">C63/C4*100</f>
        <v>66.845732277547938</v>
      </c>
      <c r="D121" s="426">
        <f t="shared" si="135"/>
        <v>69.173372318619968</v>
      </c>
      <c r="E121" s="426">
        <f t="shared" si="135"/>
        <v>63.773222671053311</v>
      </c>
      <c r="F121" s="426">
        <f t="shared" si="135"/>
        <v>60.772916574659995</v>
      </c>
      <c r="G121" s="426">
        <f t="shared" si="135"/>
        <v>67.437012063839575</v>
      </c>
      <c r="H121" s="426">
        <f t="shared" si="135"/>
        <v>74.355137885629148</v>
      </c>
      <c r="I121" s="426">
        <f t="shared" si="135"/>
        <v>81.418629135012466</v>
      </c>
      <c r="J121" s="426">
        <f t="shared" si="135"/>
        <v>79.188176546945101</v>
      </c>
      <c r="K121" s="426">
        <f t="shared" si="135"/>
        <v>77.444661710577833</v>
      </c>
      <c r="L121" s="426">
        <f t="shared" si="135"/>
        <v>71.53678889441143</v>
      </c>
      <c r="M121" s="426">
        <f t="shared" si="135"/>
        <v>71.297280361631451</v>
      </c>
      <c r="N121" s="426">
        <f t="shared" si="135"/>
        <v>76.317292507019616</v>
      </c>
      <c r="O121" s="426">
        <f t="shared" si="135"/>
        <v>89.538454421021171</v>
      </c>
      <c r="P121" s="426">
        <f t="shared" si="135"/>
        <v>87.642222578564372</v>
      </c>
      <c r="Q121" s="426">
        <f t="shared" si="135"/>
        <v>91.63537991091286</v>
      </c>
      <c r="R121" s="426">
        <f t="shared" si="135"/>
        <v>103.19588462699289</v>
      </c>
      <c r="S121" s="426">
        <f t="shared" si="135"/>
        <v>99.827248680232145</v>
      </c>
      <c r="T121" s="426">
        <f t="shared" si="135"/>
        <v>94.647839093022057</v>
      </c>
      <c r="U121" s="426">
        <f t="shared" si="135"/>
        <v>95.925035173495473</v>
      </c>
      <c r="V121" s="426">
        <f t="shared" si="135"/>
        <v>100.00000047306305</v>
      </c>
      <c r="W121" s="426">
        <f t="shared" si="135"/>
        <v>101.14509813612187</v>
      </c>
      <c r="X121" s="426">
        <f t="shared" si="135"/>
        <v>101.23280462963002</v>
      </c>
      <c r="Y121" s="426">
        <f t="shared" si="135"/>
        <v>101.12295708597625</v>
      </c>
      <c r="Z121" s="426">
        <f t="shared" si="135"/>
        <v>111.85552788309752</v>
      </c>
    </row>
    <row r="122" spans="1:26" x14ac:dyDescent="0.25">
      <c r="A122" s="152" t="s">
        <v>325</v>
      </c>
      <c r="B122" s="684" t="s">
        <v>326</v>
      </c>
      <c r="C122" s="426">
        <f t="shared" ref="C122:Z122" si="136">C64/C5*100</f>
        <v>67.441896315145684</v>
      </c>
      <c r="D122" s="426">
        <f t="shared" si="136"/>
        <v>67.197333617878755</v>
      </c>
      <c r="E122" s="426">
        <f t="shared" si="136"/>
        <v>66.511458555814798</v>
      </c>
      <c r="F122" s="426">
        <f t="shared" si="136"/>
        <v>67.627320180881142</v>
      </c>
      <c r="G122" s="426">
        <f t="shared" si="136"/>
        <v>69.49716820599879</v>
      </c>
      <c r="H122" s="426">
        <f t="shared" si="136"/>
        <v>73.603343604890284</v>
      </c>
      <c r="I122" s="426">
        <f t="shared" si="136"/>
        <v>79.240299022103713</v>
      </c>
      <c r="J122" s="426">
        <f t="shared" si="136"/>
        <v>78.780624524160785</v>
      </c>
      <c r="K122" s="426">
        <f t="shared" si="136"/>
        <v>85.845166150594764</v>
      </c>
      <c r="L122" s="426">
        <f t="shared" si="136"/>
        <v>86.731313084122206</v>
      </c>
      <c r="M122" s="426">
        <f t="shared" si="136"/>
        <v>87.424119449079328</v>
      </c>
      <c r="N122" s="426">
        <f t="shared" si="136"/>
        <v>89.582707843505631</v>
      </c>
      <c r="O122" s="426">
        <f t="shared" si="136"/>
        <v>93.283616616518287</v>
      </c>
      <c r="P122" s="426">
        <f t="shared" si="136"/>
        <v>96.488146119339419</v>
      </c>
      <c r="Q122" s="426">
        <f t="shared" si="136"/>
        <v>100.12122734397495</v>
      </c>
      <c r="R122" s="426">
        <f t="shared" si="136"/>
        <v>97.87183821632442</v>
      </c>
      <c r="S122" s="426">
        <f t="shared" si="136"/>
        <v>96.389377920577104</v>
      </c>
      <c r="T122" s="426">
        <f t="shared" si="136"/>
        <v>97.230470248688121</v>
      </c>
      <c r="U122" s="426">
        <f t="shared" si="136"/>
        <v>99.686268144006036</v>
      </c>
      <c r="V122" s="426">
        <f t="shared" si="136"/>
        <v>100</v>
      </c>
      <c r="W122" s="426">
        <f t="shared" si="136"/>
        <v>100.10356173309923</v>
      </c>
      <c r="X122" s="426">
        <f t="shared" si="136"/>
        <v>98.645908024013792</v>
      </c>
      <c r="Y122" s="426">
        <f t="shared" si="136"/>
        <v>114.69005499981961</v>
      </c>
      <c r="Z122" s="426">
        <f t="shared" si="136"/>
        <v>125.03255711556412</v>
      </c>
    </row>
    <row r="123" spans="1:26" x14ac:dyDescent="0.25">
      <c r="A123" s="152" t="s">
        <v>327</v>
      </c>
      <c r="B123" s="684" t="s">
        <v>328</v>
      </c>
      <c r="C123" s="426">
        <f t="shared" ref="C123:Z123" si="137">C65/C6*100</f>
        <v>67.27708087679477</v>
      </c>
      <c r="D123" s="426">
        <f t="shared" si="137"/>
        <v>67.199157990701224</v>
      </c>
      <c r="E123" s="426">
        <f t="shared" si="137"/>
        <v>66.508078008372962</v>
      </c>
      <c r="F123" s="426">
        <f t="shared" si="137"/>
        <v>67.503189677160364</v>
      </c>
      <c r="G123" s="426">
        <f t="shared" si="137"/>
        <v>68.879704424492488</v>
      </c>
      <c r="H123" s="426">
        <f t="shared" si="137"/>
        <v>72.447600756419689</v>
      </c>
      <c r="I123" s="426">
        <f t="shared" si="137"/>
        <v>77.117570836490032</v>
      </c>
      <c r="J123" s="426">
        <f t="shared" si="137"/>
        <v>76.97634086590665</v>
      </c>
      <c r="K123" s="426">
        <f t="shared" si="137"/>
        <v>83.606191196395969</v>
      </c>
      <c r="L123" s="426">
        <f t="shared" si="137"/>
        <v>84.197636202327615</v>
      </c>
      <c r="M123" s="426">
        <f t="shared" si="137"/>
        <v>84.772861964791886</v>
      </c>
      <c r="N123" s="426">
        <f t="shared" si="137"/>
        <v>87.363539444655856</v>
      </c>
      <c r="O123" s="426">
        <f t="shared" si="137"/>
        <v>91.316561561784866</v>
      </c>
      <c r="P123" s="426">
        <f t="shared" si="137"/>
        <v>94.724322910981641</v>
      </c>
      <c r="Q123" s="426">
        <f t="shared" si="137"/>
        <v>98.338973865842306</v>
      </c>
      <c r="R123" s="426">
        <f t="shared" si="137"/>
        <v>97.091951274516617</v>
      </c>
      <c r="S123" s="426">
        <f t="shared" si="137"/>
        <v>96.270005404945664</v>
      </c>
      <c r="T123" s="426">
        <f t="shared" si="137"/>
        <v>97.157434598279394</v>
      </c>
      <c r="U123" s="426">
        <f t="shared" si="137"/>
        <v>99.705956514975199</v>
      </c>
      <c r="V123" s="426">
        <f t="shared" si="137"/>
        <v>100.00000229542947</v>
      </c>
      <c r="W123" s="426">
        <f t="shared" si="137"/>
        <v>100.41870599226918</v>
      </c>
      <c r="X123" s="426">
        <f t="shared" si="137"/>
        <v>99.362899106177423</v>
      </c>
      <c r="Y123" s="426">
        <f t="shared" si="137"/>
        <v>114.29707961538644</v>
      </c>
      <c r="Z123" s="426">
        <f t="shared" si="137"/>
        <v>123.83411737728238</v>
      </c>
    </row>
    <row r="124" spans="1:26" x14ac:dyDescent="0.25">
      <c r="A124" s="152" t="s">
        <v>329</v>
      </c>
      <c r="B124" s="153" t="s">
        <v>330</v>
      </c>
      <c r="C124" s="426">
        <f t="shared" ref="C124:Z124" si="138">C66/C7*100</f>
        <v>57.56424886258884</v>
      </c>
      <c r="D124" s="426">
        <f t="shared" si="138"/>
        <v>54.397632264032772</v>
      </c>
      <c r="E124" s="426">
        <f t="shared" si="138"/>
        <v>49.789336038293705</v>
      </c>
      <c r="F124" s="426">
        <f t="shared" si="138"/>
        <v>42.610269587643806</v>
      </c>
      <c r="G124" s="426">
        <f t="shared" si="138"/>
        <v>37.145303072763141</v>
      </c>
      <c r="H124" s="426">
        <f t="shared" si="138"/>
        <v>24.21197748627371</v>
      </c>
      <c r="I124" s="426">
        <f t="shared" si="138"/>
        <v>0.22543703476790919</v>
      </c>
      <c r="J124" s="426">
        <f t="shared" si="138"/>
        <v>28.095973611251519</v>
      </c>
      <c r="K124" s="426">
        <f t="shared" si="138"/>
        <v>21.137409724473784</v>
      </c>
      <c r="L124" s="426">
        <f t="shared" si="138"/>
        <v>108.40855674959225</v>
      </c>
      <c r="M124" s="426">
        <f t="shared" si="138"/>
        <v>123.90939263431378</v>
      </c>
      <c r="N124" s="426">
        <f t="shared" si="138"/>
        <v>76.583652789319899</v>
      </c>
      <c r="O124" s="426">
        <f t="shared" si="138"/>
        <v>89.716836718018243</v>
      </c>
      <c r="P124" s="426">
        <f t="shared" si="138"/>
        <v>122.78135910890225</v>
      </c>
      <c r="Q124" s="426">
        <f t="shared" si="138"/>
        <v>142.44586300677585</v>
      </c>
      <c r="R124" s="426">
        <f t="shared" si="138"/>
        <v>119.02680662921486</v>
      </c>
      <c r="S124" s="426">
        <f t="shared" si="138"/>
        <v>174.45007926195271</v>
      </c>
      <c r="T124" s="426">
        <f t="shared" si="138"/>
        <v>100.82298760232955</v>
      </c>
      <c r="U124" s="426">
        <f t="shared" si="138"/>
        <v>102.49359618778155</v>
      </c>
      <c r="V124" s="426">
        <f t="shared" si="138"/>
        <v>100</v>
      </c>
      <c r="W124" s="426">
        <f t="shared" si="138"/>
        <v>140.44832925131462</v>
      </c>
      <c r="X124" s="426">
        <f t="shared" si="138"/>
        <v>59.331858961029042</v>
      </c>
      <c r="Y124" s="426">
        <f t="shared" si="138"/>
        <v>194.42677643883798</v>
      </c>
      <c r="Z124" s="426">
        <f t="shared" si="138"/>
        <v>198.09854073399907</v>
      </c>
    </row>
    <row r="125" spans="1:26" x14ac:dyDescent="0.25">
      <c r="A125" s="152" t="s">
        <v>331</v>
      </c>
      <c r="B125" s="684" t="s">
        <v>332</v>
      </c>
      <c r="C125" s="426">
        <f t="shared" ref="C125:Z125" si="139">C67/C8*100</f>
        <v>63.14408980951368</v>
      </c>
      <c r="D125" s="426">
        <f t="shared" si="139"/>
        <v>61.652178819200557</v>
      </c>
      <c r="E125" s="426">
        <f t="shared" si="139"/>
        <v>62.667023906570364</v>
      </c>
      <c r="F125" s="426">
        <f t="shared" si="139"/>
        <v>63.383808113057491</v>
      </c>
      <c r="G125" s="426">
        <f t="shared" si="139"/>
        <v>61.928959263730235</v>
      </c>
      <c r="H125" s="426">
        <f t="shared" si="139"/>
        <v>67.458405388472926</v>
      </c>
      <c r="I125" s="426">
        <f t="shared" si="139"/>
        <v>67.882003204306386</v>
      </c>
      <c r="J125" s="426">
        <f t="shared" si="139"/>
        <v>70.010236577477144</v>
      </c>
      <c r="K125" s="426">
        <f t="shared" si="139"/>
        <v>73.438959216010531</v>
      </c>
      <c r="L125" s="426">
        <f t="shared" si="139"/>
        <v>70.786392577168556</v>
      </c>
      <c r="M125" s="426">
        <f t="shared" si="139"/>
        <v>70.026696474068359</v>
      </c>
      <c r="N125" s="426">
        <f t="shared" si="139"/>
        <v>73.889485916601245</v>
      </c>
      <c r="O125" s="426">
        <f t="shared" si="139"/>
        <v>77.194604697591103</v>
      </c>
      <c r="P125" s="426">
        <f t="shared" si="139"/>
        <v>79.85486097092928</v>
      </c>
      <c r="Q125" s="426">
        <f t="shared" si="139"/>
        <v>73.742943937158955</v>
      </c>
      <c r="R125" s="426">
        <f t="shared" si="139"/>
        <v>98.116088526789866</v>
      </c>
      <c r="S125" s="426">
        <f t="shared" si="139"/>
        <v>115.28708414007285</v>
      </c>
      <c r="T125" s="426">
        <f t="shared" si="139"/>
        <v>68.430492707194901</v>
      </c>
      <c r="U125" s="426">
        <f t="shared" si="139"/>
        <v>156.37411898004169</v>
      </c>
      <c r="V125" s="426">
        <f t="shared" si="139"/>
        <v>100</v>
      </c>
      <c r="W125" s="426">
        <f t="shared" si="139"/>
        <v>120.70489476968706</v>
      </c>
      <c r="X125" s="426">
        <f t="shared" si="139"/>
        <v>65.078638423576365</v>
      </c>
      <c r="Y125" s="426">
        <f t="shared" si="139"/>
        <v>-72.407310307263188</v>
      </c>
      <c r="Z125" s="426">
        <f t="shared" si="139"/>
        <v>72.956226391737289</v>
      </c>
    </row>
    <row r="126" spans="1:26" x14ac:dyDescent="0.25">
      <c r="A126" s="152" t="s">
        <v>333</v>
      </c>
      <c r="B126" s="684" t="s">
        <v>334</v>
      </c>
      <c r="C126" s="426">
        <f t="shared" ref="C126:Z126" si="140">C68/C9*100</f>
        <v>64.816528601919401</v>
      </c>
      <c r="D126" s="426">
        <f t="shared" si="140"/>
        <v>64.503894276317993</v>
      </c>
      <c r="E126" s="426">
        <f t="shared" si="140"/>
        <v>63.712510253251907</v>
      </c>
      <c r="F126" s="426">
        <f t="shared" si="140"/>
        <v>64.790947891121988</v>
      </c>
      <c r="G126" s="426">
        <f t="shared" si="140"/>
        <v>66.255900565950341</v>
      </c>
      <c r="H126" s="426">
        <f t="shared" si="140"/>
        <v>70.128584988833865</v>
      </c>
      <c r="I126" s="426">
        <f t="shared" si="140"/>
        <v>75.485240645049473</v>
      </c>
      <c r="J126" s="426">
        <f t="shared" si="140"/>
        <v>75.573158615738706</v>
      </c>
      <c r="K126" s="426">
        <f t="shared" si="140"/>
        <v>81.598787899949912</v>
      </c>
      <c r="L126" s="426">
        <f t="shared" si="140"/>
        <v>78.514362115526708</v>
      </c>
      <c r="M126" s="426">
        <f t="shared" si="140"/>
        <v>82.047011964806501</v>
      </c>
      <c r="N126" s="426">
        <f t="shared" si="140"/>
        <v>85.24428232833543</v>
      </c>
      <c r="O126" s="426">
        <f t="shared" si="140"/>
        <v>89.17243091652908</v>
      </c>
      <c r="P126" s="426">
        <f t="shared" si="140"/>
        <v>91.343893598547922</v>
      </c>
      <c r="Q126" s="426">
        <f t="shared" si="140"/>
        <v>94.284001769738779</v>
      </c>
      <c r="R126" s="426">
        <f t="shared" si="140"/>
        <v>94.534866350722098</v>
      </c>
      <c r="S126" s="426">
        <f t="shared" si="140"/>
        <v>95.734883085903903</v>
      </c>
      <c r="T126" s="426">
        <f t="shared" si="140"/>
        <v>97.723621689985876</v>
      </c>
      <c r="U126" s="426">
        <f t="shared" si="140"/>
        <v>99.173171900740883</v>
      </c>
      <c r="V126" s="426">
        <f t="shared" si="140"/>
        <v>99.999997054400453</v>
      </c>
      <c r="W126" s="426">
        <f t="shared" si="140"/>
        <v>98.462847360028363</v>
      </c>
      <c r="X126" s="426">
        <f t="shared" si="140"/>
        <v>101.59525800759333</v>
      </c>
      <c r="Y126" s="426">
        <f t="shared" si="140"/>
        <v>113.62293853452346</v>
      </c>
      <c r="Z126" s="426">
        <f t="shared" si="140"/>
        <v>127.12677109726221</v>
      </c>
    </row>
    <row r="127" spans="1:26" x14ac:dyDescent="0.25">
      <c r="A127" s="152" t="s">
        <v>335</v>
      </c>
      <c r="B127" s="684" t="s">
        <v>336</v>
      </c>
      <c r="C127" s="426">
        <f t="shared" ref="C127:Z127" si="141">C69/C10*100</f>
        <v>62.516059741862172</v>
      </c>
      <c r="D127" s="426">
        <f t="shared" si="141"/>
        <v>63.130586890080586</v>
      </c>
      <c r="E127" s="426">
        <f t="shared" si="141"/>
        <v>61.898987753575241</v>
      </c>
      <c r="F127" s="426">
        <f t="shared" si="141"/>
        <v>62.772329795066014</v>
      </c>
      <c r="G127" s="426">
        <f t="shared" si="141"/>
        <v>61.291476454236225</v>
      </c>
      <c r="H127" s="426">
        <f t="shared" si="141"/>
        <v>56.978399104429833</v>
      </c>
      <c r="I127" s="426">
        <f t="shared" si="141"/>
        <v>55.015014952634012</v>
      </c>
      <c r="J127" s="426">
        <f t="shared" si="141"/>
        <v>60.270232730638554</v>
      </c>
      <c r="K127" s="426">
        <f t="shared" si="141"/>
        <v>77.02982292465866</v>
      </c>
      <c r="L127" s="426">
        <f t="shared" si="141"/>
        <v>63.717477917573298</v>
      </c>
      <c r="M127" s="426">
        <f t="shared" si="141"/>
        <v>66.145568999116747</v>
      </c>
      <c r="N127" s="426">
        <f t="shared" si="141"/>
        <v>68.730415717197673</v>
      </c>
      <c r="O127" s="426">
        <f t="shared" si="141"/>
        <v>80.640911220827434</v>
      </c>
      <c r="P127" s="426">
        <f t="shared" si="141"/>
        <v>82.235748027559538</v>
      </c>
      <c r="Q127" s="426">
        <f t="shared" si="141"/>
        <v>86.616266236970546</v>
      </c>
      <c r="R127" s="426">
        <f t="shared" si="141"/>
        <v>96.760035174623908</v>
      </c>
      <c r="S127" s="426">
        <f t="shared" si="141"/>
        <v>101.86701499710142</v>
      </c>
      <c r="T127" s="426">
        <f t="shared" si="141"/>
        <v>97.787207039000251</v>
      </c>
      <c r="U127" s="426">
        <f t="shared" si="141"/>
        <v>100.50573141604416</v>
      </c>
      <c r="V127" s="426">
        <f t="shared" si="141"/>
        <v>100.00000237971749</v>
      </c>
      <c r="W127" s="426">
        <f t="shared" si="141"/>
        <v>96.52570479392044</v>
      </c>
      <c r="X127" s="426">
        <f t="shared" si="141"/>
        <v>112.43608985884926</v>
      </c>
      <c r="Y127" s="426">
        <f t="shared" si="141"/>
        <v>123.99860522083938</v>
      </c>
      <c r="Z127" s="426">
        <f t="shared" si="141"/>
        <v>134.58986627691522</v>
      </c>
    </row>
    <row r="128" spans="1:26" x14ac:dyDescent="0.25">
      <c r="A128" s="152" t="s">
        <v>337</v>
      </c>
      <c r="B128" s="684" t="s">
        <v>338</v>
      </c>
      <c r="C128" s="426">
        <f t="shared" ref="C128:Z128" si="142">C70/C11*100</f>
        <v>66.809887229838893</v>
      </c>
      <c r="D128" s="426">
        <f t="shared" si="142"/>
        <v>66.696729523593078</v>
      </c>
      <c r="E128" s="426">
        <f t="shared" si="142"/>
        <v>64.830426231968772</v>
      </c>
      <c r="F128" s="426">
        <f t="shared" si="142"/>
        <v>64.130552100007378</v>
      </c>
      <c r="G128" s="426">
        <f t="shared" si="142"/>
        <v>69.421319733409661</v>
      </c>
      <c r="H128" s="426">
        <f t="shared" si="142"/>
        <v>78.517707527505735</v>
      </c>
      <c r="I128" s="426">
        <f t="shared" si="142"/>
        <v>83.677513820271173</v>
      </c>
      <c r="J128" s="426">
        <f t="shared" si="142"/>
        <v>82.08957119291567</v>
      </c>
      <c r="K128" s="426">
        <f t="shared" si="142"/>
        <v>83.959581785672626</v>
      </c>
      <c r="L128" s="426">
        <f t="shared" si="142"/>
        <v>87.466201012676606</v>
      </c>
      <c r="M128" s="426">
        <f t="shared" si="142"/>
        <v>85.813993350939583</v>
      </c>
      <c r="N128" s="426">
        <f t="shared" si="142"/>
        <v>79.803750392356918</v>
      </c>
      <c r="O128" s="426">
        <f t="shared" si="142"/>
        <v>83.44349498932462</v>
      </c>
      <c r="P128" s="426">
        <f t="shared" si="142"/>
        <v>89.744731508751457</v>
      </c>
      <c r="Q128" s="426">
        <f t="shared" si="142"/>
        <v>95.632657391221798</v>
      </c>
      <c r="R128" s="426">
        <f t="shared" si="142"/>
        <v>99.81284065918409</v>
      </c>
      <c r="S128" s="426">
        <f t="shared" si="142"/>
        <v>101.04790032208997</v>
      </c>
      <c r="T128" s="426">
        <f t="shared" si="142"/>
        <v>102.59524982382135</v>
      </c>
      <c r="U128" s="426">
        <f t="shared" si="142"/>
        <v>99.522093317345224</v>
      </c>
      <c r="V128" s="426">
        <f t="shared" si="142"/>
        <v>100</v>
      </c>
      <c r="W128" s="426">
        <f t="shared" si="142"/>
        <v>100.54576227937575</v>
      </c>
      <c r="X128" s="426">
        <f t="shared" si="142"/>
        <v>105.1142779130045</v>
      </c>
      <c r="Y128" s="426">
        <f t="shared" si="142"/>
        <v>116.00334548461181</v>
      </c>
      <c r="Z128" s="426">
        <f t="shared" si="142"/>
        <v>129.00188074628454</v>
      </c>
    </row>
    <row r="129" spans="1:26" x14ac:dyDescent="0.25">
      <c r="A129" s="152" t="s">
        <v>339</v>
      </c>
      <c r="B129" s="684" t="s">
        <v>340</v>
      </c>
      <c r="C129" s="426">
        <f t="shared" ref="C129:Z129" si="143">C71/C12*100</f>
        <v>96.913185020076213</v>
      </c>
      <c r="D129" s="426">
        <f t="shared" si="143"/>
        <v>96.294522137008187</v>
      </c>
      <c r="E129" s="426">
        <f t="shared" si="143"/>
        <v>78.393237718128034</v>
      </c>
      <c r="F129" s="426">
        <f t="shared" si="143"/>
        <v>60.53737641537181</v>
      </c>
      <c r="G129" s="426">
        <f t="shared" si="143"/>
        <v>57.620814049056889</v>
      </c>
      <c r="H129" s="426">
        <f t="shared" si="143"/>
        <v>69.621470781181799</v>
      </c>
      <c r="I129" s="426">
        <f t="shared" si="143"/>
        <v>73.830421180974511</v>
      </c>
      <c r="J129" s="426">
        <f t="shared" si="143"/>
        <v>73.776730120672639</v>
      </c>
      <c r="K129" s="426">
        <f t="shared" si="143"/>
        <v>84.114378893219083</v>
      </c>
      <c r="L129" s="426">
        <f t="shared" si="143"/>
        <v>85.479298266372368</v>
      </c>
      <c r="M129" s="426">
        <f t="shared" si="143"/>
        <v>82.832748198933345</v>
      </c>
      <c r="N129" s="426">
        <f t="shared" si="143"/>
        <v>82.676471949748915</v>
      </c>
      <c r="O129" s="426">
        <f t="shared" si="143"/>
        <v>88.649047985833647</v>
      </c>
      <c r="P129" s="426">
        <f t="shared" si="143"/>
        <v>102.64518590808116</v>
      </c>
      <c r="Q129" s="426">
        <f t="shared" si="143"/>
        <v>102.26928656743321</v>
      </c>
      <c r="R129" s="426">
        <f t="shared" si="143"/>
        <v>107.65691067278702</v>
      </c>
      <c r="S129" s="426">
        <f t="shared" si="143"/>
        <v>115.84127469251688</v>
      </c>
      <c r="T129" s="426">
        <f t="shared" si="143"/>
        <v>115.85021920243459</v>
      </c>
      <c r="U129" s="426">
        <f t="shared" si="143"/>
        <v>108.74438068832821</v>
      </c>
      <c r="V129" s="426">
        <f t="shared" si="143"/>
        <v>100.0000034451872</v>
      </c>
      <c r="W129" s="426">
        <f t="shared" si="143"/>
        <v>99.138107254040548</v>
      </c>
      <c r="X129" s="426">
        <f t="shared" si="143"/>
        <v>72.122663945116102</v>
      </c>
      <c r="Y129" s="426">
        <f t="shared" si="143"/>
        <v>86.954419658112442</v>
      </c>
      <c r="Z129" s="426">
        <f t="shared" si="143"/>
        <v>91.953413380953236</v>
      </c>
    </row>
    <row r="130" spans="1:26" x14ac:dyDescent="0.25">
      <c r="A130" s="152" t="s">
        <v>341</v>
      </c>
      <c r="B130" s="684" t="s">
        <v>342</v>
      </c>
      <c r="C130" s="426">
        <f t="shared" ref="C130:Z130" si="144">C72/C13*100</f>
        <v>214.35762282867324</v>
      </c>
      <c r="D130" s="426">
        <f t="shared" si="144"/>
        <v>205.43982646229111</v>
      </c>
      <c r="E130" s="426">
        <f t="shared" si="144"/>
        <v>293.97886032642492</v>
      </c>
      <c r="F130" s="426">
        <f t="shared" si="144"/>
        <v>425.90595055037397</v>
      </c>
      <c r="G130" s="426">
        <f t="shared" si="144"/>
        <v>284.97509115946656</v>
      </c>
      <c r="H130" s="426">
        <f t="shared" si="144"/>
        <v>372.29432243310333</v>
      </c>
      <c r="I130" s="426">
        <f t="shared" si="144"/>
        <v>287.80028004785947</v>
      </c>
      <c r="J130" s="426">
        <f t="shared" si="144"/>
        <v>269.08439360168137</v>
      </c>
      <c r="K130" s="426">
        <f t="shared" si="144"/>
        <v>276.93413771964504</v>
      </c>
      <c r="L130" s="426">
        <f t="shared" si="144"/>
        <v>290.50442313900209</v>
      </c>
      <c r="M130" s="426">
        <f t="shared" si="144"/>
        <v>403.86150076659294</v>
      </c>
      <c r="N130" s="426">
        <f t="shared" si="144"/>
        <v>423.70089145373362</v>
      </c>
      <c r="O130" s="426">
        <f t="shared" si="144"/>
        <v>395.13505178132664</v>
      </c>
      <c r="P130" s="426">
        <f t="shared" si="144"/>
        <v>431.54954667684882</v>
      </c>
      <c r="Q130" s="426">
        <f t="shared" si="144"/>
        <v>461.27187064758743</v>
      </c>
      <c r="R130" s="426">
        <f t="shared" si="144"/>
        <v>429.42131609212345</v>
      </c>
      <c r="S130" s="426">
        <f t="shared" si="144"/>
        <v>331.21297996675179</v>
      </c>
      <c r="T130" s="426">
        <f t="shared" si="144"/>
        <v>350.32966786213399</v>
      </c>
      <c r="U130" s="426">
        <f t="shared" si="144"/>
        <v>217.84942205322682</v>
      </c>
      <c r="V130" s="426">
        <f t="shared" si="144"/>
        <v>99.999998756083528</v>
      </c>
      <c r="W130" s="426">
        <f t="shared" si="144"/>
        <v>56.198426606626448</v>
      </c>
      <c r="X130" s="426">
        <f t="shared" si="144"/>
        <v>55.461684697629586</v>
      </c>
      <c r="Y130" s="426">
        <f t="shared" si="144"/>
        <v>53.045643044875277</v>
      </c>
      <c r="Z130" s="426">
        <f t="shared" si="144"/>
        <v>44.556958350149607</v>
      </c>
    </row>
    <row r="131" spans="1:26" x14ac:dyDescent="0.25">
      <c r="A131" s="152" t="s">
        <v>343</v>
      </c>
      <c r="B131" s="153" t="s">
        <v>344</v>
      </c>
      <c r="C131" s="426">
        <f t="shared" ref="C131:Z131" si="145">C73/C14*100</f>
        <v>70.521400978522962</v>
      </c>
      <c r="D131" s="426">
        <f t="shared" si="145"/>
        <v>70.928267523302054</v>
      </c>
      <c r="E131" s="426">
        <f t="shared" si="145"/>
        <v>70.059601210554746</v>
      </c>
      <c r="F131" s="426">
        <f t="shared" si="145"/>
        <v>71.38860750324433</v>
      </c>
      <c r="G131" s="426">
        <f t="shared" si="145"/>
        <v>73.08888950392442</v>
      </c>
      <c r="H131" s="426">
        <f t="shared" si="145"/>
        <v>75.927323947014585</v>
      </c>
      <c r="I131" s="426">
        <f t="shared" si="145"/>
        <v>79.338355264403859</v>
      </c>
      <c r="J131" s="426">
        <f t="shared" si="145"/>
        <v>80.282380654927863</v>
      </c>
      <c r="K131" s="426">
        <f t="shared" si="145"/>
        <v>86.931830915119619</v>
      </c>
      <c r="L131" s="426">
        <f t="shared" si="145"/>
        <v>87.189187212788966</v>
      </c>
      <c r="M131" s="426">
        <f t="shared" si="145"/>
        <v>84.353924822427373</v>
      </c>
      <c r="N131" s="426">
        <f t="shared" si="145"/>
        <v>90.152652761755959</v>
      </c>
      <c r="O131" s="426">
        <f t="shared" si="145"/>
        <v>96.645819367233514</v>
      </c>
      <c r="P131" s="426">
        <f t="shared" si="145"/>
        <v>97.126736618037484</v>
      </c>
      <c r="Q131" s="426">
        <f t="shared" si="145"/>
        <v>101.90298582737137</v>
      </c>
      <c r="R131" s="426">
        <f t="shared" si="145"/>
        <v>101.59435653394627</v>
      </c>
      <c r="S131" s="426">
        <f t="shared" si="145"/>
        <v>95.615449622452218</v>
      </c>
      <c r="T131" s="426">
        <f t="shared" si="145"/>
        <v>96.8720758913651</v>
      </c>
      <c r="U131" s="426">
        <f t="shared" si="145"/>
        <v>98.495377204364175</v>
      </c>
      <c r="V131" s="426">
        <f t="shared" si="145"/>
        <v>100.00000362663992</v>
      </c>
      <c r="W131" s="426">
        <f t="shared" si="145"/>
        <v>101.7587604036741</v>
      </c>
      <c r="X131" s="426">
        <f t="shared" si="145"/>
        <v>99.862237373268954</v>
      </c>
      <c r="Y131" s="426">
        <f t="shared" si="145"/>
        <v>113.55221334599219</v>
      </c>
      <c r="Z131" s="426">
        <f t="shared" si="145"/>
        <v>118.96147115662063</v>
      </c>
    </row>
    <row r="132" spans="1:26" x14ac:dyDescent="0.25">
      <c r="A132" s="152" t="s">
        <v>345</v>
      </c>
      <c r="B132" s="684" t="s">
        <v>346</v>
      </c>
      <c r="C132" s="426">
        <f t="shared" ref="C132:Z132" si="146">C74/C15*100</f>
        <v>34.658688035516406</v>
      </c>
      <c r="D132" s="426">
        <f t="shared" si="146"/>
        <v>37.424958416561999</v>
      </c>
      <c r="E132" s="426">
        <f t="shared" si="146"/>
        <v>30.925769185776847</v>
      </c>
      <c r="F132" s="426">
        <f t="shared" si="146"/>
        <v>28.852661315950208</v>
      </c>
      <c r="G132" s="426">
        <f t="shared" si="146"/>
        <v>54.659929056981035</v>
      </c>
      <c r="H132" s="426">
        <f t="shared" si="146"/>
        <v>84.994173942938104</v>
      </c>
      <c r="I132" s="426">
        <f t="shared" si="146"/>
        <v>95.231596759858178</v>
      </c>
      <c r="J132" s="426">
        <f t="shared" si="146"/>
        <v>89.934840815064888</v>
      </c>
      <c r="K132" s="426">
        <f t="shared" si="146"/>
        <v>84.687743094901663</v>
      </c>
      <c r="L132" s="426">
        <f t="shared" si="146"/>
        <v>80.683179334910591</v>
      </c>
      <c r="M132" s="426">
        <f t="shared" si="146"/>
        <v>73.804697213357329</v>
      </c>
      <c r="N132" s="426">
        <f t="shared" si="146"/>
        <v>73.427091369640152</v>
      </c>
      <c r="O132" s="426">
        <f t="shared" si="146"/>
        <v>74.174637824732031</v>
      </c>
      <c r="P132" s="426">
        <f t="shared" si="146"/>
        <v>76.905911768084835</v>
      </c>
      <c r="Q132" s="426">
        <f t="shared" si="146"/>
        <v>78.468862453445027</v>
      </c>
      <c r="R132" s="426">
        <f t="shared" si="146"/>
        <v>83.00162186910714</v>
      </c>
      <c r="S132" s="426">
        <f t="shared" si="146"/>
        <v>95.495320033303628</v>
      </c>
      <c r="T132" s="426">
        <f t="shared" si="146"/>
        <v>99.262282513969851</v>
      </c>
      <c r="U132" s="426">
        <f t="shared" si="146"/>
        <v>100.35138572142957</v>
      </c>
      <c r="V132" s="426">
        <f t="shared" si="146"/>
        <v>100.00000410039624</v>
      </c>
      <c r="W132" s="426">
        <f t="shared" si="146"/>
        <v>104.69690800461331</v>
      </c>
      <c r="X132" s="426">
        <f t="shared" si="146"/>
        <v>106.89638397655284</v>
      </c>
      <c r="Y132" s="426">
        <f t="shared" si="146"/>
        <v>105.11257190633778</v>
      </c>
      <c r="Z132" s="426">
        <f t="shared" si="146"/>
        <v>112.13299256812097</v>
      </c>
    </row>
    <row r="133" spans="1:26" x14ac:dyDescent="0.25">
      <c r="A133" s="152" t="s">
        <v>347</v>
      </c>
      <c r="B133" s="684" t="s">
        <v>348</v>
      </c>
      <c r="C133" s="426">
        <f t="shared" ref="C133:Z133" si="147">C75/C16*100</f>
        <v>66.421443345221178</v>
      </c>
      <c r="D133" s="426">
        <f t="shared" si="147"/>
        <v>65.407103156374518</v>
      </c>
      <c r="E133" s="426">
        <f t="shared" si="147"/>
        <v>64.494301786459502</v>
      </c>
      <c r="F133" s="426">
        <f t="shared" si="147"/>
        <v>63.850656215699573</v>
      </c>
      <c r="G133" s="426">
        <f t="shared" si="147"/>
        <v>64.958142011756763</v>
      </c>
      <c r="H133" s="426">
        <f t="shared" si="147"/>
        <v>66.214559588064617</v>
      </c>
      <c r="I133" s="426">
        <f t="shared" si="147"/>
        <v>71.373404055416401</v>
      </c>
      <c r="J133" s="426">
        <f t="shared" si="147"/>
        <v>71.305113024637365</v>
      </c>
      <c r="K133" s="426">
        <f t="shared" si="147"/>
        <v>76.612671564454971</v>
      </c>
      <c r="L133" s="426">
        <f t="shared" si="147"/>
        <v>76.219760336624077</v>
      </c>
      <c r="M133" s="426">
        <f t="shared" si="147"/>
        <v>78.239459067895183</v>
      </c>
      <c r="N133" s="426">
        <f t="shared" si="147"/>
        <v>80.622899816769603</v>
      </c>
      <c r="O133" s="426">
        <f t="shared" si="147"/>
        <v>85.269335143280159</v>
      </c>
      <c r="P133" s="426">
        <f t="shared" si="147"/>
        <v>86.577056637654223</v>
      </c>
      <c r="Q133" s="426">
        <f t="shared" si="147"/>
        <v>91.180068039492724</v>
      </c>
      <c r="R133" s="426">
        <f t="shared" si="147"/>
        <v>95.492842403478122</v>
      </c>
      <c r="S133" s="426">
        <f t="shared" si="147"/>
        <v>94.616206139294263</v>
      </c>
      <c r="T133" s="426">
        <f t="shared" si="147"/>
        <v>96.781281021887366</v>
      </c>
      <c r="U133" s="426">
        <f t="shared" si="147"/>
        <v>100.38345999755052</v>
      </c>
      <c r="V133" s="426">
        <f t="shared" si="147"/>
        <v>100.00000303195644</v>
      </c>
      <c r="W133" s="426">
        <f t="shared" si="147"/>
        <v>101.28920960360155</v>
      </c>
      <c r="X133" s="426">
        <f t="shared" si="147"/>
        <v>101.20961889493107</v>
      </c>
      <c r="Y133" s="426">
        <f t="shared" si="147"/>
        <v>110.61831630391579</v>
      </c>
      <c r="Z133" s="426">
        <f t="shared" si="147"/>
        <v>116.48656602334582</v>
      </c>
    </row>
    <row r="134" spans="1:26" x14ac:dyDescent="0.25">
      <c r="A134" s="152" t="s">
        <v>349</v>
      </c>
      <c r="B134" s="684" t="s">
        <v>350</v>
      </c>
      <c r="C134" s="426">
        <f t="shared" ref="C134:Z134" si="148">C76/C17*100</f>
        <v>70.919458404404764</v>
      </c>
      <c r="D134" s="426">
        <f t="shared" si="148"/>
        <v>71.059833358815041</v>
      </c>
      <c r="E134" s="426">
        <f t="shared" si="148"/>
        <v>70.176481138697071</v>
      </c>
      <c r="F134" s="426">
        <f t="shared" si="148"/>
        <v>69.722145851296304</v>
      </c>
      <c r="G134" s="426">
        <f t="shared" si="148"/>
        <v>72.620555670841085</v>
      </c>
      <c r="H134" s="426">
        <f t="shared" si="148"/>
        <v>76.582073091523071</v>
      </c>
      <c r="I134" s="426">
        <f t="shared" si="148"/>
        <v>81.68175703328383</v>
      </c>
      <c r="J134" s="426">
        <f t="shared" si="148"/>
        <v>79.132138910851424</v>
      </c>
      <c r="K134" s="426">
        <f t="shared" si="148"/>
        <v>86.790239190159127</v>
      </c>
      <c r="L134" s="426">
        <f t="shared" si="148"/>
        <v>88.386749192095209</v>
      </c>
      <c r="M134" s="426">
        <f t="shared" si="148"/>
        <v>90.16035872227188</v>
      </c>
      <c r="N134" s="426">
        <f t="shared" si="148"/>
        <v>93.024477307225112</v>
      </c>
      <c r="O134" s="426">
        <f t="shared" si="148"/>
        <v>93.856152034401518</v>
      </c>
      <c r="P134" s="426">
        <f t="shared" si="148"/>
        <v>95.890478775728269</v>
      </c>
      <c r="Q134" s="426">
        <f t="shared" si="148"/>
        <v>98.42742943340626</v>
      </c>
      <c r="R134" s="426">
        <f t="shared" si="148"/>
        <v>94.056671811311915</v>
      </c>
      <c r="S134" s="426">
        <f t="shared" si="148"/>
        <v>98.052568051517426</v>
      </c>
      <c r="T134" s="426">
        <f t="shared" si="148"/>
        <v>98.533703288486279</v>
      </c>
      <c r="U134" s="426">
        <f t="shared" si="148"/>
        <v>100.11599585907256</v>
      </c>
      <c r="V134" s="426">
        <f t="shared" si="148"/>
        <v>100.00000263027191</v>
      </c>
      <c r="W134" s="426">
        <f t="shared" si="148"/>
        <v>97.567365839055071</v>
      </c>
      <c r="X134" s="426">
        <f t="shared" si="148"/>
        <v>101.29977856617738</v>
      </c>
      <c r="Y134" s="426">
        <f t="shared" si="148"/>
        <v>115.21314094915655</v>
      </c>
      <c r="Z134" s="426">
        <f t="shared" si="148"/>
        <v>126.83457669017437</v>
      </c>
    </row>
    <row r="135" spans="1:26" x14ac:dyDescent="0.25">
      <c r="A135" s="152" t="s">
        <v>351</v>
      </c>
      <c r="B135" s="153" t="s">
        <v>352</v>
      </c>
      <c r="C135" s="426">
        <f t="shared" ref="C135:Z135" si="149">C77/C18*100</f>
        <v>51.384394429471939</v>
      </c>
      <c r="D135" s="426">
        <f t="shared" si="149"/>
        <v>49.929959480958196</v>
      </c>
      <c r="E135" s="426">
        <f t="shared" si="149"/>
        <v>50.138979864151565</v>
      </c>
      <c r="F135" s="426">
        <f t="shared" si="149"/>
        <v>51.828028145162911</v>
      </c>
      <c r="G135" s="426">
        <f t="shared" si="149"/>
        <v>51.298712505825328</v>
      </c>
      <c r="H135" s="426">
        <f t="shared" si="149"/>
        <v>54.310373321953563</v>
      </c>
      <c r="I135" s="426">
        <f t="shared" si="149"/>
        <v>56.06164697213152</v>
      </c>
      <c r="J135" s="426">
        <f t="shared" si="149"/>
        <v>57.394033559374655</v>
      </c>
      <c r="K135" s="426">
        <f t="shared" si="149"/>
        <v>60.884507768068609</v>
      </c>
      <c r="L135" s="426">
        <f t="shared" si="149"/>
        <v>62.487411890088985</v>
      </c>
      <c r="M135" s="426">
        <f t="shared" si="149"/>
        <v>64.641690922517142</v>
      </c>
      <c r="N135" s="426">
        <f t="shared" si="149"/>
        <v>68.21772719487042</v>
      </c>
      <c r="O135" s="426">
        <f t="shared" si="149"/>
        <v>79.1973164952297</v>
      </c>
      <c r="P135" s="426">
        <f t="shared" si="149"/>
        <v>82.201519121215981</v>
      </c>
      <c r="Q135" s="426">
        <f t="shared" si="149"/>
        <v>83.772349742680262</v>
      </c>
      <c r="R135" s="426">
        <f t="shared" si="149"/>
        <v>87.210024014126731</v>
      </c>
      <c r="S135" s="426">
        <f t="shared" si="149"/>
        <v>93.601493047410983</v>
      </c>
      <c r="T135" s="426">
        <f t="shared" si="149"/>
        <v>96.091051047525042</v>
      </c>
      <c r="U135" s="426">
        <f t="shared" si="149"/>
        <v>97.152081407246953</v>
      </c>
      <c r="V135" s="426">
        <f t="shared" si="149"/>
        <v>99.999997041400604</v>
      </c>
      <c r="W135" s="426">
        <f t="shared" si="149"/>
        <v>104.82669539677347</v>
      </c>
      <c r="X135" s="426">
        <f t="shared" si="149"/>
        <v>113.03768629114694</v>
      </c>
      <c r="Y135" s="426">
        <f t="shared" si="149"/>
        <v>106.68027017157983</v>
      </c>
      <c r="Z135" s="426">
        <f t="shared" si="149"/>
        <v>109.31875570773219</v>
      </c>
    </row>
    <row r="136" spans="1:26" x14ac:dyDescent="0.25">
      <c r="A136" s="152" t="s">
        <v>353</v>
      </c>
      <c r="B136" s="684" t="s">
        <v>354</v>
      </c>
      <c r="C136" s="426">
        <f t="shared" ref="C136:Z136" si="150">C78/C19*100</f>
        <v>57.758463132263337</v>
      </c>
      <c r="D136" s="426">
        <f t="shared" si="150"/>
        <v>57.030198165712584</v>
      </c>
      <c r="E136" s="426">
        <f t="shared" si="150"/>
        <v>60.513896139939149</v>
      </c>
      <c r="F136" s="426">
        <f t="shared" si="150"/>
        <v>60.756104700339556</v>
      </c>
      <c r="G136" s="426">
        <f t="shared" si="150"/>
        <v>59.847164734659643</v>
      </c>
      <c r="H136" s="426">
        <f t="shared" si="150"/>
        <v>61.60151036798208</v>
      </c>
      <c r="I136" s="426">
        <f t="shared" si="150"/>
        <v>62.201484419088047</v>
      </c>
      <c r="J136" s="426">
        <f t="shared" si="150"/>
        <v>62.701490655425204</v>
      </c>
      <c r="K136" s="426">
        <f t="shared" si="150"/>
        <v>64.257973525478462</v>
      </c>
      <c r="L136" s="426">
        <f t="shared" si="150"/>
        <v>63.995721704036903</v>
      </c>
      <c r="M136" s="426">
        <f t="shared" si="150"/>
        <v>71.009074411307168</v>
      </c>
      <c r="N136" s="426">
        <f t="shared" si="150"/>
        <v>75.096201415496253</v>
      </c>
      <c r="O136" s="426">
        <f t="shared" si="150"/>
        <v>66.253731080423677</v>
      </c>
      <c r="P136" s="426">
        <f t="shared" si="150"/>
        <v>67.302083900311999</v>
      </c>
      <c r="Q136" s="426">
        <f t="shared" si="150"/>
        <v>73.304482190125995</v>
      </c>
      <c r="R136" s="426">
        <f t="shared" si="150"/>
        <v>88.303014213736603</v>
      </c>
      <c r="S136" s="426">
        <f t="shared" si="150"/>
        <v>90.382354959636416</v>
      </c>
      <c r="T136" s="426">
        <f t="shared" si="150"/>
        <v>95.283307227203707</v>
      </c>
      <c r="U136" s="426">
        <f t="shared" si="150"/>
        <v>96.618673117964278</v>
      </c>
      <c r="V136" s="426">
        <f t="shared" si="150"/>
        <v>100.00000103581243</v>
      </c>
      <c r="W136" s="426">
        <f t="shared" si="150"/>
        <v>109.89830231992093</v>
      </c>
      <c r="X136" s="426">
        <f t="shared" si="150"/>
        <v>111.88298349954324</v>
      </c>
      <c r="Y136" s="426">
        <f t="shared" si="150"/>
        <v>117.25279582750758</v>
      </c>
      <c r="Z136" s="426">
        <f t="shared" si="150"/>
        <v>120.25563763713801</v>
      </c>
    </row>
    <row r="137" spans="1:26" x14ac:dyDescent="0.25">
      <c r="A137" s="152" t="s">
        <v>355</v>
      </c>
      <c r="B137" s="684" t="s">
        <v>356</v>
      </c>
      <c r="C137" s="426">
        <f t="shared" ref="C137:Z137" si="151">C79/C20*100</f>
        <v>89.561028010119642</v>
      </c>
      <c r="D137" s="426">
        <f t="shared" si="151"/>
        <v>87.731741930979751</v>
      </c>
      <c r="E137" s="426">
        <f t="shared" si="151"/>
        <v>88.514124773789177</v>
      </c>
      <c r="F137" s="426">
        <f t="shared" si="151"/>
        <v>88.877200875000312</v>
      </c>
      <c r="G137" s="426">
        <f t="shared" si="151"/>
        <v>85.94313456075075</v>
      </c>
      <c r="H137" s="426">
        <f t="shared" si="151"/>
        <v>94.21112665757714</v>
      </c>
      <c r="I137" s="426">
        <f t="shared" si="151"/>
        <v>99.762355715076197</v>
      </c>
      <c r="J137" s="426">
        <f t="shared" si="151"/>
        <v>104.90651928479484</v>
      </c>
      <c r="K137" s="426">
        <f t="shared" si="151"/>
        <v>106.16412346220794</v>
      </c>
      <c r="L137" s="426">
        <f t="shared" si="151"/>
        <v>107.4805403737092</v>
      </c>
      <c r="M137" s="426">
        <f t="shared" si="151"/>
        <v>100.87182367920362</v>
      </c>
      <c r="N137" s="426">
        <f t="shared" si="151"/>
        <v>98.769473935026824</v>
      </c>
      <c r="O137" s="426">
        <f t="shared" si="151"/>
        <v>80.407238613857459</v>
      </c>
      <c r="P137" s="426">
        <f t="shared" si="151"/>
        <v>82.859757645848873</v>
      </c>
      <c r="Q137" s="426">
        <f t="shared" si="151"/>
        <v>93.214460615265637</v>
      </c>
      <c r="R137" s="426">
        <f t="shared" si="151"/>
        <v>95.155209021457097</v>
      </c>
      <c r="S137" s="426">
        <f t="shared" si="151"/>
        <v>102.23094847453306</v>
      </c>
      <c r="T137" s="426">
        <f t="shared" si="151"/>
        <v>99.484124479540256</v>
      </c>
      <c r="U137" s="426">
        <f t="shared" si="151"/>
        <v>102.42925192092656</v>
      </c>
      <c r="V137" s="426">
        <f t="shared" si="151"/>
        <v>99.999994835831018</v>
      </c>
      <c r="W137" s="426">
        <f t="shared" si="151"/>
        <v>101.74588731858574</v>
      </c>
      <c r="X137" s="426">
        <f t="shared" si="151"/>
        <v>102.95894006121522</v>
      </c>
      <c r="Y137" s="426">
        <f t="shared" si="151"/>
        <v>112.68079796467431</v>
      </c>
      <c r="Z137" s="426">
        <f t="shared" si="151"/>
        <v>135.85953564644902</v>
      </c>
    </row>
    <row r="138" spans="1:26" x14ac:dyDescent="0.25">
      <c r="A138" s="152" t="s">
        <v>357</v>
      </c>
      <c r="B138" s="684" t="s">
        <v>358</v>
      </c>
      <c r="C138" s="426">
        <f t="shared" ref="C138:Z138" si="152">C80/C21*100</f>
        <v>32.988376484093465</v>
      </c>
      <c r="D138" s="426">
        <f t="shared" si="152"/>
        <v>37.948637591285703</v>
      </c>
      <c r="E138" s="426">
        <f t="shared" si="152"/>
        <v>39.594053642328589</v>
      </c>
      <c r="F138" s="426">
        <f t="shared" si="152"/>
        <v>36.771795540404248</v>
      </c>
      <c r="G138" s="426">
        <f t="shared" si="152"/>
        <v>32.855886008738381</v>
      </c>
      <c r="H138" s="426">
        <f t="shared" si="152"/>
        <v>30.777229588867318</v>
      </c>
      <c r="I138" s="426">
        <f t="shared" si="152"/>
        <v>31.860861756668129</v>
      </c>
      <c r="J138" s="426">
        <f t="shared" si="152"/>
        <v>38.2517669460075</v>
      </c>
      <c r="K138" s="426">
        <f t="shared" si="152"/>
        <v>60.688417439462206</v>
      </c>
      <c r="L138" s="426">
        <f t="shared" si="152"/>
        <v>51.563155155314618</v>
      </c>
      <c r="M138" s="426">
        <f t="shared" si="152"/>
        <v>52.255964198268835</v>
      </c>
      <c r="N138" s="426">
        <f t="shared" si="152"/>
        <v>51.354298571595024</v>
      </c>
      <c r="O138" s="426">
        <f t="shared" si="152"/>
        <v>80.269401522550339</v>
      </c>
      <c r="P138" s="426">
        <f t="shared" si="152"/>
        <v>103.63224722828375</v>
      </c>
      <c r="Q138" s="426">
        <f t="shared" si="152"/>
        <v>108.91719543279788</v>
      </c>
      <c r="R138" s="426">
        <f t="shared" si="152"/>
        <v>116.42418542994859</v>
      </c>
      <c r="S138" s="426">
        <f t="shared" si="152"/>
        <v>101.01710085814504</v>
      </c>
      <c r="T138" s="426">
        <f t="shared" si="152"/>
        <v>70.849185447882917</v>
      </c>
      <c r="U138" s="426">
        <f t="shared" si="152"/>
        <v>73.122948962341979</v>
      </c>
      <c r="V138" s="426">
        <f t="shared" si="152"/>
        <v>100.00000107033848</v>
      </c>
      <c r="W138" s="426">
        <f t="shared" si="152"/>
        <v>97.945359911958974</v>
      </c>
      <c r="X138" s="426">
        <f t="shared" si="152"/>
        <v>103.67553703658001</v>
      </c>
      <c r="Y138" s="426">
        <f t="shared" si="152"/>
        <v>108.52838469407196</v>
      </c>
      <c r="Z138" s="426">
        <f t="shared" si="152"/>
        <v>101.58102310523213</v>
      </c>
    </row>
    <row r="139" spans="1:26" x14ac:dyDescent="0.25">
      <c r="A139" s="152" t="s">
        <v>359</v>
      </c>
      <c r="B139" s="153" t="s">
        <v>360</v>
      </c>
      <c r="C139" s="426">
        <f t="shared" ref="C139:Z139" si="153">C81/C22*100</f>
        <v>57.64836158594575</v>
      </c>
      <c r="D139" s="426">
        <f t="shared" si="153"/>
        <v>57.266950291095363</v>
      </c>
      <c r="E139" s="426">
        <f t="shared" si="153"/>
        <v>56.510910341336917</v>
      </c>
      <c r="F139" s="426">
        <f t="shared" si="153"/>
        <v>57.041105579124121</v>
      </c>
      <c r="G139" s="426">
        <f t="shared" si="153"/>
        <v>59.156393939178479</v>
      </c>
      <c r="H139" s="426">
        <f t="shared" si="153"/>
        <v>65.957561464102753</v>
      </c>
      <c r="I139" s="426">
        <f t="shared" si="153"/>
        <v>71.29827464607105</v>
      </c>
      <c r="J139" s="426">
        <f t="shared" si="153"/>
        <v>70.460624092167095</v>
      </c>
      <c r="K139" s="426">
        <f t="shared" si="153"/>
        <v>75.709174675644746</v>
      </c>
      <c r="L139" s="426">
        <f t="shared" si="153"/>
        <v>78.015938418849942</v>
      </c>
      <c r="M139" s="426">
        <f t="shared" si="153"/>
        <v>77.977633047715827</v>
      </c>
      <c r="N139" s="426">
        <f t="shared" si="153"/>
        <v>82.519717294529244</v>
      </c>
      <c r="O139" s="426">
        <f t="shared" si="153"/>
        <v>85.41477427028029</v>
      </c>
      <c r="P139" s="426">
        <f t="shared" si="153"/>
        <v>89.529759597932596</v>
      </c>
      <c r="Q139" s="426">
        <f t="shared" si="153"/>
        <v>93.410888642875562</v>
      </c>
      <c r="R139" s="426">
        <f t="shared" si="153"/>
        <v>91.56179664686745</v>
      </c>
      <c r="S139" s="426">
        <f t="shared" si="153"/>
        <v>91.882912675766377</v>
      </c>
      <c r="T139" s="426">
        <f t="shared" si="153"/>
        <v>95.979641288490285</v>
      </c>
      <c r="U139" s="426">
        <f t="shared" si="153"/>
        <v>98.288408202245563</v>
      </c>
      <c r="V139" s="426">
        <f t="shared" si="153"/>
        <v>99.999998441775205</v>
      </c>
      <c r="W139" s="426">
        <f t="shared" si="153"/>
        <v>102.11162180348614</v>
      </c>
      <c r="X139" s="426">
        <f t="shared" si="153"/>
        <v>100.67713921374207</v>
      </c>
      <c r="Y139" s="426">
        <f t="shared" si="153"/>
        <v>112.77608913889794</v>
      </c>
      <c r="Z139" s="426">
        <f t="shared" si="153"/>
        <v>119.28414461371972</v>
      </c>
    </row>
    <row r="140" spans="1:26" x14ac:dyDescent="0.25">
      <c r="A140" s="152" t="s">
        <v>361</v>
      </c>
      <c r="B140" s="153" t="s">
        <v>362</v>
      </c>
      <c r="C140" s="426">
        <f t="shared" ref="C140:Z140" si="154">C82/C23*100</f>
        <v>58.293579439575296</v>
      </c>
      <c r="D140" s="426">
        <f t="shared" si="154"/>
        <v>59.914810529633712</v>
      </c>
      <c r="E140" s="426">
        <f t="shared" si="154"/>
        <v>59.043558684318917</v>
      </c>
      <c r="F140" s="426">
        <f t="shared" si="154"/>
        <v>58.520198966737837</v>
      </c>
      <c r="G140" s="426">
        <f t="shared" si="154"/>
        <v>60.572197326370059</v>
      </c>
      <c r="H140" s="426">
        <f t="shared" si="154"/>
        <v>63.581179963731138</v>
      </c>
      <c r="I140" s="426">
        <f t="shared" si="154"/>
        <v>64.376857415432781</v>
      </c>
      <c r="J140" s="426">
        <f t="shared" si="154"/>
        <v>66.220356730811559</v>
      </c>
      <c r="K140" s="426">
        <f t="shared" si="154"/>
        <v>69.096896258697342</v>
      </c>
      <c r="L140" s="426">
        <f t="shared" si="154"/>
        <v>71.860671350907097</v>
      </c>
      <c r="M140" s="426">
        <f t="shared" si="154"/>
        <v>72.295365111155391</v>
      </c>
      <c r="N140" s="426">
        <f t="shared" si="154"/>
        <v>74.83226839284184</v>
      </c>
      <c r="O140" s="426">
        <f t="shared" si="154"/>
        <v>78.675595572822104</v>
      </c>
      <c r="P140" s="426">
        <f t="shared" si="154"/>
        <v>81.575363495780977</v>
      </c>
      <c r="Q140" s="426">
        <f t="shared" si="154"/>
        <v>84.898597475757271</v>
      </c>
      <c r="R140" s="426">
        <f t="shared" si="154"/>
        <v>91.635612673936578</v>
      </c>
      <c r="S140" s="426">
        <f t="shared" si="154"/>
        <v>94.685839069662308</v>
      </c>
      <c r="T140" s="426">
        <f t="shared" si="154"/>
        <v>95.987658919920733</v>
      </c>
      <c r="U140" s="426">
        <f t="shared" si="154"/>
        <v>99.538784501726013</v>
      </c>
      <c r="V140" s="426">
        <f t="shared" si="154"/>
        <v>100</v>
      </c>
      <c r="W140" s="426">
        <f t="shared" si="154"/>
        <v>103.06730821742256</v>
      </c>
      <c r="X140" s="426">
        <f t="shared" si="154"/>
        <v>104.87407123640406</v>
      </c>
      <c r="Y140" s="426">
        <f t="shared" si="154"/>
        <v>113.83880039832479</v>
      </c>
      <c r="Z140" s="426">
        <f t="shared" si="154"/>
        <v>123.22084838433713</v>
      </c>
    </row>
    <row r="141" spans="1:26" x14ac:dyDescent="0.25">
      <c r="A141" s="34"/>
      <c r="B141" s="76" t="s">
        <v>363</v>
      </c>
      <c r="C141" s="426">
        <f t="shared" ref="C141:Z141" si="155">C83/C24*100</f>
        <v>76.03160183162494</v>
      </c>
      <c r="D141" s="426">
        <f t="shared" si="155"/>
        <v>77.45876919910954</v>
      </c>
      <c r="E141" s="426">
        <f t="shared" si="155"/>
        <v>76.165360064901407</v>
      </c>
      <c r="F141" s="426">
        <f t="shared" si="155"/>
        <v>77.490230485774447</v>
      </c>
      <c r="G141" s="426">
        <f t="shared" si="155"/>
        <v>78.579800163986022</v>
      </c>
      <c r="H141" s="426">
        <f t="shared" si="155"/>
        <v>80.063896329775659</v>
      </c>
      <c r="I141" s="426">
        <f t="shared" si="155"/>
        <v>79.522229216759513</v>
      </c>
      <c r="J141" s="426">
        <f t="shared" si="155"/>
        <v>82.861795465954884</v>
      </c>
      <c r="K141" s="426">
        <f t="shared" si="155"/>
        <v>88.587250152384726</v>
      </c>
      <c r="L141" s="426">
        <f t="shared" si="155"/>
        <v>87.76088520927739</v>
      </c>
      <c r="M141" s="426">
        <f t="shared" si="155"/>
        <v>80.833148835023607</v>
      </c>
      <c r="N141" s="426">
        <f t="shared" si="155"/>
        <v>90.701032902680083</v>
      </c>
      <c r="O141" s="426">
        <f t="shared" si="155"/>
        <v>99.497577918042126</v>
      </c>
      <c r="P141" s="426">
        <f t="shared" si="155"/>
        <v>97.78067730520506</v>
      </c>
      <c r="Q141" s="426">
        <f t="shared" si="155"/>
        <v>103.66484042768582</v>
      </c>
      <c r="R141" s="426">
        <f t="shared" si="155"/>
        <v>104.47933268226059</v>
      </c>
      <c r="S141" s="426">
        <f t="shared" si="155"/>
        <v>94.824462579464324</v>
      </c>
      <c r="T141" s="426">
        <f t="shared" si="155"/>
        <v>96.532540930601868</v>
      </c>
      <c r="U141" s="426">
        <f t="shared" si="155"/>
        <v>97.564876553603312</v>
      </c>
      <c r="V141" s="426">
        <f t="shared" si="155"/>
        <v>100</v>
      </c>
      <c r="W141" s="426">
        <f t="shared" si="155"/>
        <v>103.2535023143746</v>
      </c>
      <c r="X141" s="426">
        <f t="shared" si="155"/>
        <v>100.95420054424049</v>
      </c>
      <c r="Y141" s="426">
        <f t="shared" si="155"/>
        <v>112.66994930411339</v>
      </c>
      <c r="Z141" s="426">
        <f t="shared" si="155"/>
        <v>114.1544240368824</v>
      </c>
    </row>
    <row r="142" spans="1:26" x14ac:dyDescent="0.25">
      <c r="A142" s="79"/>
      <c r="B142" s="78" t="s">
        <v>364</v>
      </c>
      <c r="C142" s="427">
        <f t="shared" ref="C142:Z142" si="156">C84/C25*100</f>
        <v>63.260309250415659</v>
      </c>
      <c r="D142" s="427">
        <f t="shared" si="156"/>
        <v>62.515875674490232</v>
      </c>
      <c r="E142" s="427">
        <f t="shared" si="156"/>
        <v>60.772676651255686</v>
      </c>
      <c r="F142" s="427">
        <f t="shared" si="156"/>
        <v>58.781123318519256</v>
      </c>
      <c r="G142" s="427">
        <f t="shared" si="156"/>
        <v>61.170811922413883</v>
      </c>
      <c r="H142" s="427">
        <f t="shared" si="156"/>
        <v>66.482952488499876</v>
      </c>
      <c r="I142" s="427">
        <f t="shared" si="156"/>
        <v>68.570407726012874</v>
      </c>
      <c r="J142" s="427">
        <f t="shared" si="156"/>
        <v>70.018121353693758</v>
      </c>
      <c r="K142" s="427">
        <f t="shared" si="156"/>
        <v>76.029540675412505</v>
      </c>
      <c r="L142" s="427">
        <f t="shared" si="156"/>
        <v>75.636693493096502</v>
      </c>
      <c r="M142" s="427">
        <f t="shared" si="156"/>
        <v>77.415070451829465</v>
      </c>
      <c r="N142" s="427">
        <f t="shared" si="156"/>
        <v>78.06176261921442</v>
      </c>
      <c r="O142" s="427">
        <f t="shared" si="156"/>
        <v>84.168318724153892</v>
      </c>
      <c r="P142" s="427">
        <f t="shared" si="156"/>
        <v>89.979225688302321</v>
      </c>
      <c r="Q142" s="427">
        <f t="shared" si="156"/>
        <v>93.616127748281372</v>
      </c>
      <c r="R142" s="427">
        <f t="shared" si="156"/>
        <v>99.249906021000072</v>
      </c>
      <c r="S142" s="427">
        <f t="shared" si="156"/>
        <v>104.78954792204165</v>
      </c>
      <c r="T142" s="427">
        <f t="shared" si="156"/>
        <v>102.03668248891289</v>
      </c>
      <c r="U142" s="427">
        <f t="shared" si="156"/>
        <v>102.43585888527691</v>
      </c>
      <c r="V142" s="427">
        <f t="shared" si="156"/>
        <v>100</v>
      </c>
      <c r="W142" s="427">
        <f t="shared" si="156"/>
        <v>99.425603378786576</v>
      </c>
      <c r="X142" s="427">
        <f t="shared" si="156"/>
        <v>100.76847232768336</v>
      </c>
      <c r="Y142" s="427">
        <f t="shared" si="156"/>
        <v>107.23810578249014</v>
      </c>
      <c r="Z142" s="427">
        <f t="shared" si="156"/>
        <v>112.65586382176306</v>
      </c>
    </row>
    <row r="143" spans="1:26" x14ac:dyDescent="0.25">
      <c r="A143" s="34"/>
      <c r="B143" s="76" t="s">
        <v>365</v>
      </c>
      <c r="C143" s="426">
        <f t="shared" ref="C143:Z143" si="157">C85/C26*100</f>
        <v>63.990275101101382</v>
      </c>
      <c r="D143" s="426">
        <f t="shared" si="157"/>
        <v>63.154474088462734</v>
      </c>
      <c r="E143" s="426">
        <f t="shared" si="157"/>
        <v>60.243782852409936</v>
      </c>
      <c r="F143" s="426">
        <f t="shared" si="157"/>
        <v>61.001272616064561</v>
      </c>
      <c r="G143" s="426">
        <f t="shared" si="157"/>
        <v>62.912549810921107</v>
      </c>
      <c r="H143" s="426">
        <f t="shared" si="157"/>
        <v>68.168008216845109</v>
      </c>
      <c r="I143" s="426">
        <f t="shared" si="157"/>
        <v>64.720425857739329</v>
      </c>
      <c r="J143" s="426">
        <f t="shared" si="157"/>
        <v>66.121146970373232</v>
      </c>
      <c r="K143" s="426">
        <f t="shared" si="157"/>
        <v>67.575260763389863</v>
      </c>
      <c r="L143" s="426">
        <f t="shared" si="157"/>
        <v>65.203099216625375</v>
      </c>
      <c r="M143" s="426">
        <f t="shared" si="157"/>
        <v>68.627320446170202</v>
      </c>
      <c r="N143" s="426">
        <f t="shared" si="157"/>
        <v>70.185720724284508</v>
      </c>
      <c r="O143" s="426">
        <f t="shared" si="157"/>
        <v>76.785006032508448</v>
      </c>
      <c r="P143" s="426">
        <f t="shared" si="157"/>
        <v>82.065121402058523</v>
      </c>
      <c r="Q143" s="426">
        <f t="shared" si="157"/>
        <v>86.238746766805761</v>
      </c>
      <c r="R143" s="426">
        <f t="shared" si="157"/>
        <v>99.664559583347454</v>
      </c>
      <c r="S143" s="426">
        <f t="shared" si="157"/>
        <v>103.33658918694795</v>
      </c>
      <c r="T143" s="426">
        <f t="shared" si="157"/>
        <v>104.00349684633343</v>
      </c>
      <c r="U143" s="426">
        <f t="shared" si="157"/>
        <v>104.60235269595518</v>
      </c>
      <c r="V143" s="426">
        <f t="shared" si="157"/>
        <v>99.999993581278275</v>
      </c>
      <c r="W143" s="426">
        <f t="shared" si="157"/>
        <v>87.267036343396114</v>
      </c>
      <c r="X143" s="426">
        <f t="shared" si="157"/>
        <v>100.06522511209339</v>
      </c>
      <c r="Y143" s="426">
        <f t="shared" si="157"/>
        <v>110.48591285095901</v>
      </c>
      <c r="Z143" s="426">
        <f t="shared" si="157"/>
        <v>150.7945032787226</v>
      </c>
    </row>
    <row r="144" spans="1:26" x14ac:dyDescent="0.25">
      <c r="A144" s="34"/>
      <c r="B144" s="76" t="s">
        <v>366</v>
      </c>
      <c r="C144" s="426">
        <f t="shared" ref="C144:Z144" si="158">C86/C27*100</f>
        <v>260.24931639545559</v>
      </c>
      <c r="D144" s="426">
        <f t="shared" si="158"/>
        <v>114.91981335071846</v>
      </c>
      <c r="E144" s="426">
        <f t="shared" si="158"/>
        <v>5.6004628752950358</v>
      </c>
      <c r="F144" s="426">
        <f t="shared" si="158"/>
        <v>9.8197515656827203</v>
      </c>
      <c r="G144" s="426">
        <f t="shared" si="158"/>
        <v>8.0396792769697942</v>
      </c>
      <c r="H144" s="426">
        <f t="shared" si="158"/>
        <v>66.488553199620014</v>
      </c>
      <c r="I144" s="426">
        <f t="shared" si="158"/>
        <v>0</v>
      </c>
      <c r="J144" s="426">
        <f t="shared" si="158"/>
        <v>24.979808197294542</v>
      </c>
      <c r="K144" s="426">
        <f t="shared" si="158"/>
        <v>131.70396534957746</v>
      </c>
      <c r="L144" s="426">
        <f t="shared" si="158"/>
        <v>393.94365207337393</v>
      </c>
      <c r="M144" s="426">
        <f t="shared" si="158"/>
        <v>151.37040814786775</v>
      </c>
      <c r="N144" s="426">
        <f t="shared" si="158"/>
        <v>11.02329112621628</v>
      </c>
      <c r="O144" s="426">
        <f t="shared" si="158"/>
        <v>0</v>
      </c>
      <c r="P144" s="426">
        <f t="shared" si="158"/>
        <v>75.436957235351699</v>
      </c>
      <c r="Q144" s="426">
        <f t="shared" si="158"/>
        <v>87.736747145280489</v>
      </c>
      <c r="R144" s="426">
        <f t="shared" si="158"/>
        <v>277.00258130000509</v>
      </c>
      <c r="S144" s="426">
        <f t="shared" si="158"/>
        <v>292.52965163751986</v>
      </c>
      <c r="T144" s="426">
        <f t="shared" si="158"/>
        <v>3.1887970962135075</v>
      </c>
      <c r="U144" s="426">
        <f t="shared" si="158"/>
        <v>134.66784825529871</v>
      </c>
      <c r="V144" s="426">
        <f t="shared" si="158"/>
        <v>100</v>
      </c>
      <c r="W144" s="426">
        <f t="shared" si="158"/>
        <v>176.54388389230363</v>
      </c>
      <c r="X144" s="426">
        <f t="shared" si="158"/>
        <v>22.843861633653852</v>
      </c>
      <c r="Y144" s="426">
        <f t="shared" si="158"/>
        <v>237.36920641123666</v>
      </c>
      <c r="Z144" s="426">
        <f t="shared" si="158"/>
        <v>32.901923333513388</v>
      </c>
    </row>
    <row r="145" spans="1:26" s="4" customFormat="1" ht="20.25" customHeight="1" x14ac:dyDescent="0.25">
      <c r="A145" s="429"/>
      <c r="B145" s="430" t="s">
        <v>367</v>
      </c>
      <c r="C145" s="820">
        <f t="shared" ref="C145:Z145" si="159">C87/C28*100</f>
        <v>62.881400506410877</v>
      </c>
      <c r="D145" s="820">
        <f t="shared" si="159"/>
        <v>62.453921061251393</v>
      </c>
      <c r="E145" s="820">
        <f t="shared" si="159"/>
        <v>60.843469754153091</v>
      </c>
      <c r="F145" s="820">
        <f t="shared" si="159"/>
        <v>59.073579541399901</v>
      </c>
      <c r="G145" s="820">
        <f t="shared" si="159"/>
        <v>61.448425127276927</v>
      </c>
      <c r="H145" s="820">
        <f t="shared" si="159"/>
        <v>66.652255972080155</v>
      </c>
      <c r="I145" s="820">
        <f t="shared" si="159"/>
        <v>68.334298375740161</v>
      </c>
      <c r="J145" s="820">
        <f t="shared" si="159"/>
        <v>69.730363247269395</v>
      </c>
      <c r="K145" s="820">
        <f t="shared" si="159"/>
        <v>74.973112922664427</v>
      </c>
      <c r="L145" s="820">
        <f t="shared" si="159"/>
        <v>73.902946698331135</v>
      </c>
      <c r="M145" s="820">
        <f t="shared" si="159"/>
        <v>76.309806763975772</v>
      </c>
      <c r="N145" s="820">
        <f t="shared" si="159"/>
        <v>77.297819241497535</v>
      </c>
      <c r="O145" s="820">
        <f t="shared" si="159"/>
        <v>83.406648638137426</v>
      </c>
      <c r="P145" s="820">
        <f t="shared" si="159"/>
        <v>89.04310666014284</v>
      </c>
      <c r="Q145" s="820">
        <f t="shared" si="159"/>
        <v>92.688636298998063</v>
      </c>
      <c r="R145" s="820">
        <f t="shared" si="159"/>
        <v>98.51333974641166</v>
      </c>
      <c r="S145" s="820">
        <f t="shared" si="159"/>
        <v>103.77592755439969</v>
      </c>
      <c r="T145" s="820">
        <f t="shared" si="159"/>
        <v>102.72549233848618</v>
      </c>
      <c r="U145" s="820">
        <f t="shared" si="159"/>
        <v>102.53266605161846</v>
      </c>
      <c r="V145" s="820">
        <f t="shared" si="159"/>
        <v>100</v>
      </c>
      <c r="W145" s="820">
        <f t="shared" si="159"/>
        <v>97.718514418991688</v>
      </c>
      <c r="X145" s="820">
        <f t="shared" si="159"/>
        <v>101.06859761923583</v>
      </c>
      <c r="Y145" s="820">
        <f t="shared" si="159"/>
        <v>106.97884111906421</v>
      </c>
      <c r="Z145" s="820">
        <f t="shared" si="159"/>
        <v>117.10429063734979</v>
      </c>
    </row>
    <row r="146" spans="1:26" s="14" customFormat="1" ht="20.25" customHeight="1" x14ac:dyDescent="0.25">
      <c r="A146" s="91" t="s">
        <v>368</v>
      </c>
      <c r="B146" s="85"/>
      <c r="C146" s="817"/>
      <c r="D146" s="817"/>
      <c r="E146" s="817"/>
      <c r="F146" s="817"/>
      <c r="G146" s="817"/>
      <c r="H146" s="817"/>
      <c r="I146" s="817"/>
      <c r="J146" s="817"/>
      <c r="K146" s="817"/>
      <c r="L146" s="817"/>
      <c r="M146" s="817"/>
      <c r="N146" s="817"/>
      <c r="O146" s="817"/>
      <c r="P146" s="817"/>
      <c r="Q146" s="817"/>
      <c r="R146" s="817"/>
      <c r="S146" s="817"/>
      <c r="T146" s="817"/>
      <c r="U146" s="817"/>
      <c r="V146" s="817"/>
      <c r="W146" s="817"/>
      <c r="X146" s="817"/>
      <c r="Y146" s="817"/>
      <c r="Z146" s="817"/>
    </row>
    <row r="147" spans="1:26" s="14" customFormat="1" ht="25.5" customHeight="1" x14ac:dyDescent="0.25">
      <c r="A147" s="39" t="str">
        <f>Index!A15</f>
        <v>Table 2h    Palau implicit GDP(P) price deflators by industry, Contribution to Change , FY2000-FY2023</v>
      </c>
    </row>
    <row r="148" spans="1:26" ht="20.25" customHeight="1" x14ac:dyDescent="0.25">
      <c r="A148" s="32"/>
      <c r="B148" s="52"/>
      <c r="C148" s="24" t="str">
        <f t="shared" ref="C148:Z148" si="160">C2</f>
        <v>FY00</v>
      </c>
      <c r="D148" s="24" t="str">
        <f t="shared" si="160"/>
        <v>FY01</v>
      </c>
      <c r="E148" s="24" t="str">
        <f t="shared" si="160"/>
        <v>FY02</v>
      </c>
      <c r="F148" s="24" t="str">
        <f t="shared" si="160"/>
        <v>FY03</v>
      </c>
      <c r="G148" s="24" t="str">
        <f t="shared" si="160"/>
        <v>FY04</v>
      </c>
      <c r="H148" s="24" t="str">
        <f t="shared" si="160"/>
        <v>FY05</v>
      </c>
      <c r="I148" s="24" t="str">
        <f t="shared" si="160"/>
        <v>FY06</v>
      </c>
      <c r="J148" s="24" t="str">
        <f t="shared" si="160"/>
        <v>FY07</v>
      </c>
      <c r="K148" s="24" t="str">
        <f t="shared" si="160"/>
        <v>FY08</v>
      </c>
      <c r="L148" s="24" t="str">
        <f t="shared" si="160"/>
        <v>FY09</v>
      </c>
      <c r="M148" s="24" t="str">
        <f t="shared" si="160"/>
        <v>FY10</v>
      </c>
      <c r="N148" s="24" t="str">
        <f t="shared" si="160"/>
        <v>FY11</v>
      </c>
      <c r="O148" s="24" t="str">
        <f t="shared" si="160"/>
        <v>FY12</v>
      </c>
      <c r="P148" s="24" t="str">
        <f t="shared" si="160"/>
        <v>FY13</v>
      </c>
      <c r="Q148" s="24" t="str">
        <f t="shared" si="160"/>
        <v>FY14</v>
      </c>
      <c r="R148" s="24" t="str">
        <f t="shared" si="160"/>
        <v>FY15</v>
      </c>
      <c r="S148" s="24" t="str">
        <f t="shared" si="160"/>
        <v>FY16</v>
      </c>
      <c r="T148" s="24" t="str">
        <f t="shared" si="160"/>
        <v>FY17</v>
      </c>
      <c r="U148" s="24" t="str">
        <f t="shared" si="160"/>
        <v>FY18</v>
      </c>
      <c r="V148" s="24" t="str">
        <f t="shared" si="160"/>
        <v>FY19</v>
      </c>
      <c r="W148" s="24" t="str">
        <f t="shared" si="160"/>
        <v>FY20</v>
      </c>
      <c r="X148" s="24" t="str">
        <f t="shared" si="160"/>
        <v>FY21</v>
      </c>
      <c r="Y148" s="24" t="str">
        <f t="shared" si="160"/>
        <v>FY22</v>
      </c>
      <c r="Z148" s="24" t="str">
        <f t="shared" si="160"/>
        <v>FY23</v>
      </c>
    </row>
    <row r="149" spans="1:26" x14ac:dyDescent="0.25">
      <c r="A149" s="152" t="s">
        <v>321</v>
      </c>
      <c r="B149" s="684" t="s">
        <v>322</v>
      </c>
      <c r="C149" s="368"/>
      <c r="D149" s="368">
        <f t="shared" ref="D149:Z149" si="161">(D3/D$28*D120-C3/C$28*C120)/C$145</f>
        <v>-6.6802896580170617E-4</v>
      </c>
      <c r="E149" s="368">
        <f t="shared" si="161"/>
        <v>1.6809332748888286E-3</v>
      </c>
      <c r="F149" s="368">
        <f t="shared" si="161"/>
        <v>-1.8032180211327513E-4</v>
      </c>
      <c r="G149" s="368">
        <f t="shared" si="161"/>
        <v>-6.0755203353320727E-4</v>
      </c>
      <c r="H149" s="368">
        <f t="shared" si="161"/>
        <v>5.8805704318646537E-4</v>
      </c>
      <c r="I149" s="368">
        <f t="shared" si="161"/>
        <v>5.4432064940252887E-4</v>
      </c>
      <c r="J149" s="368">
        <f t="shared" si="161"/>
        <v>-6.4370835690786372E-4</v>
      </c>
      <c r="K149" s="368">
        <f t="shared" si="161"/>
        <v>3.5108611742204199E-3</v>
      </c>
      <c r="L149" s="368">
        <f t="shared" si="161"/>
        <v>2.1150597369796629E-3</v>
      </c>
      <c r="M149" s="368">
        <f t="shared" si="161"/>
        <v>1.9884856322989217E-4</v>
      </c>
      <c r="N149" s="368">
        <f t="shared" si="161"/>
        <v>1.3612038149144633E-4</v>
      </c>
      <c r="O149" s="368">
        <f t="shared" si="161"/>
        <v>-4.2006559851602549E-4</v>
      </c>
      <c r="P149" s="368">
        <f t="shared" si="161"/>
        <v>2.199603530901143E-3</v>
      </c>
      <c r="Q149" s="368">
        <f t="shared" si="161"/>
        <v>-5.9366236370459293E-4</v>
      </c>
      <c r="R149" s="368">
        <f t="shared" si="161"/>
        <v>-1.6639501569593739E-3</v>
      </c>
      <c r="S149" s="368">
        <f t="shared" si="161"/>
        <v>9.4368177192489426E-4</v>
      </c>
      <c r="T149" s="368">
        <f t="shared" si="161"/>
        <v>8.9600711276114134E-4</v>
      </c>
      <c r="U149" s="368">
        <f t="shared" si="161"/>
        <v>3.9151619855426489E-4</v>
      </c>
      <c r="V149" s="368">
        <f t="shared" si="161"/>
        <v>-5.8004460435097274E-4</v>
      </c>
      <c r="W149" s="368">
        <f t="shared" si="161"/>
        <v>3.6638742031586569E-4</v>
      </c>
      <c r="X149" s="368">
        <f t="shared" si="161"/>
        <v>1.1935688959721408E-3</v>
      </c>
      <c r="Y149" s="368">
        <f t="shared" si="161"/>
        <v>5.102220575333307E-4</v>
      </c>
      <c r="Z149" s="368">
        <f t="shared" si="161"/>
        <v>-1.2112091801834526E-3</v>
      </c>
    </row>
    <row r="150" spans="1:26" x14ac:dyDescent="0.25">
      <c r="A150" s="152" t="s">
        <v>323</v>
      </c>
      <c r="B150" s="684" t="s">
        <v>324</v>
      </c>
      <c r="C150" s="368"/>
      <c r="D150" s="368">
        <f t="shared" ref="D150:Z150" si="162">(D4/D$28*D121-C4/C$28*C121)/C$145</f>
        <v>-1.6098384933464231E-3</v>
      </c>
      <c r="E150" s="368">
        <f t="shared" si="162"/>
        <v>-1.2836936559216833E-3</v>
      </c>
      <c r="F150" s="368">
        <f t="shared" si="162"/>
        <v>-6.245883001127345E-4</v>
      </c>
      <c r="G150" s="368">
        <f t="shared" si="162"/>
        <v>2.5398420711605909E-3</v>
      </c>
      <c r="H150" s="368">
        <f t="shared" si="162"/>
        <v>6.0329760270191801E-3</v>
      </c>
      <c r="I150" s="368">
        <f t="shared" si="162"/>
        <v>6.5944192553057052E-3</v>
      </c>
      <c r="J150" s="368">
        <f t="shared" si="162"/>
        <v>-5.5725252252383731E-3</v>
      </c>
      <c r="K150" s="368">
        <f t="shared" si="162"/>
        <v>1.5008413485492829E-3</v>
      </c>
      <c r="L150" s="368">
        <f t="shared" si="162"/>
        <v>-3.0671437343711108E-3</v>
      </c>
      <c r="M150" s="368">
        <f t="shared" si="162"/>
        <v>-4.2792533397072624E-4</v>
      </c>
      <c r="N150" s="368">
        <f t="shared" si="162"/>
        <v>-4.3573610246737128E-4</v>
      </c>
      <c r="O150" s="368">
        <f t="shared" si="162"/>
        <v>1.9959761327403955E-3</v>
      </c>
      <c r="P150" s="368">
        <f t="shared" si="162"/>
        <v>1.7398052246093956E-3</v>
      </c>
      <c r="Q150" s="368">
        <f t="shared" si="162"/>
        <v>-2.3767649833528982E-3</v>
      </c>
      <c r="R150" s="368">
        <f t="shared" si="162"/>
        <v>-1.4344006804207952E-3</v>
      </c>
      <c r="S150" s="368">
        <f t="shared" si="162"/>
        <v>1.0422973999874557E-3</v>
      </c>
      <c r="T150" s="368">
        <f t="shared" si="162"/>
        <v>2.8318211027433034E-3</v>
      </c>
      <c r="U150" s="368">
        <f t="shared" si="162"/>
        <v>-6.254251052284994E-4</v>
      </c>
      <c r="V150" s="368">
        <f t="shared" si="162"/>
        <v>-9.4171634912089777E-4</v>
      </c>
      <c r="W150" s="368">
        <f t="shared" si="162"/>
        <v>-1.9261086002601746E-3</v>
      </c>
      <c r="X150" s="368">
        <f t="shared" si="162"/>
        <v>1.0412492150052132E-3</v>
      </c>
      <c r="Y150" s="368">
        <f t="shared" si="162"/>
        <v>2.7041527248809348E-4</v>
      </c>
      <c r="Z150" s="368">
        <f t="shared" si="162"/>
        <v>1.7394053859625964E-3</v>
      </c>
    </row>
    <row r="151" spans="1:26" x14ac:dyDescent="0.25">
      <c r="A151" s="152" t="s">
        <v>325</v>
      </c>
      <c r="B151" s="684" t="s">
        <v>326</v>
      </c>
      <c r="C151" s="368"/>
      <c r="D151" s="368">
        <f t="shared" ref="D151:Z151" si="163">(D5/D$28*D122-C5/C$28*C122)/C$145</f>
        <v>-4.9901904089165016E-4</v>
      </c>
      <c r="E151" s="368">
        <f t="shared" si="163"/>
        <v>-1.3140852889562923E-3</v>
      </c>
      <c r="F151" s="368">
        <f t="shared" si="163"/>
        <v>-3.2134536388792514E-3</v>
      </c>
      <c r="G151" s="368">
        <f t="shared" si="163"/>
        <v>4.5135948249861146E-4</v>
      </c>
      <c r="H151" s="368">
        <f t="shared" si="163"/>
        <v>1.8813494842746244E-3</v>
      </c>
      <c r="I151" s="368">
        <f t="shared" si="163"/>
        <v>8.8792683008238942E-5</v>
      </c>
      <c r="J151" s="368">
        <f t="shared" si="163"/>
        <v>-9.6962039660190976E-4</v>
      </c>
      <c r="K151" s="368">
        <f t="shared" si="163"/>
        <v>9.9180375084189135E-4</v>
      </c>
      <c r="L151" s="368">
        <f t="shared" si="163"/>
        <v>-1.2190638432462721E-3</v>
      </c>
      <c r="M151" s="368">
        <f t="shared" si="163"/>
        <v>-1.1342171337351905E-3</v>
      </c>
      <c r="N151" s="368">
        <f t="shared" si="163"/>
        <v>-3.2118541458536011E-4</v>
      </c>
      <c r="O151" s="368">
        <f t="shared" si="163"/>
        <v>4.9294541328299426E-4</v>
      </c>
      <c r="P151" s="368">
        <f t="shared" si="163"/>
        <v>-7.9058469700027628E-4</v>
      </c>
      <c r="Q151" s="368">
        <f t="shared" si="163"/>
        <v>6.7123983398062448E-4</v>
      </c>
      <c r="R151" s="368">
        <f t="shared" si="163"/>
        <v>1.2401466948943956E-3</v>
      </c>
      <c r="S151" s="368">
        <f t="shared" si="163"/>
        <v>4.7629671386388822E-4</v>
      </c>
      <c r="T151" s="368">
        <f t="shared" si="163"/>
        <v>1.1952267632321485E-3</v>
      </c>
      <c r="U151" s="368">
        <f t="shared" si="163"/>
        <v>-7.224190615470232E-4</v>
      </c>
      <c r="V151" s="368">
        <f t="shared" si="163"/>
        <v>5.679680590283269E-4</v>
      </c>
      <c r="W151" s="368">
        <f t="shared" si="163"/>
        <v>-4.0087362519378834E-4</v>
      </c>
      <c r="X151" s="368">
        <f t="shared" si="163"/>
        <v>1.4816478445711251E-3</v>
      </c>
      <c r="Y151" s="368">
        <f t="shared" si="163"/>
        <v>1.0054834083789205E-3</v>
      </c>
      <c r="Z151" s="368">
        <f t="shared" si="163"/>
        <v>-1.9324875349421952E-3</v>
      </c>
    </row>
    <row r="152" spans="1:26" x14ac:dyDescent="0.25">
      <c r="A152" s="152" t="s">
        <v>327</v>
      </c>
      <c r="B152" s="684" t="s">
        <v>328</v>
      </c>
      <c r="C152" s="368"/>
      <c r="D152" s="368">
        <f t="shared" ref="D152:Z152" si="164">(D6/D$28*D123-C6/C$28*C123)/C$145</f>
        <v>5.2725055259000685E-3</v>
      </c>
      <c r="E152" s="368">
        <f t="shared" si="164"/>
        <v>1.1799427395915182E-2</v>
      </c>
      <c r="F152" s="368">
        <f t="shared" si="164"/>
        <v>-2.7596822537526242E-2</v>
      </c>
      <c r="G152" s="368">
        <f t="shared" si="164"/>
        <v>-9.7945664636791205E-3</v>
      </c>
      <c r="H152" s="368">
        <f t="shared" si="164"/>
        <v>2.2455497224653227E-4</v>
      </c>
      <c r="I152" s="368">
        <f t="shared" si="164"/>
        <v>-4.0289300390207949E-4</v>
      </c>
      <c r="J152" s="368">
        <f t="shared" si="164"/>
        <v>-1.2665390679630046E-4</v>
      </c>
      <c r="K152" s="368">
        <f t="shared" si="164"/>
        <v>2.4949673448537739E-3</v>
      </c>
      <c r="L152" s="368">
        <f t="shared" si="164"/>
        <v>-5.9205237369971812E-4</v>
      </c>
      <c r="M152" s="368">
        <f t="shared" si="164"/>
        <v>-3.1128554289954006E-4</v>
      </c>
      <c r="N152" s="368">
        <f t="shared" si="164"/>
        <v>6.6503121728327564E-4</v>
      </c>
      <c r="O152" s="368">
        <f t="shared" si="164"/>
        <v>1.8485445387040578E-3</v>
      </c>
      <c r="P152" s="368">
        <f t="shared" si="164"/>
        <v>1.2365875450973303E-3</v>
      </c>
      <c r="Q152" s="368">
        <f t="shared" si="164"/>
        <v>7.8486190000269607E-5</v>
      </c>
      <c r="R152" s="368">
        <f t="shared" si="164"/>
        <v>5.4373963959999811E-5</v>
      </c>
      <c r="S152" s="368">
        <f t="shared" si="164"/>
        <v>3.9079747759837509E-4</v>
      </c>
      <c r="T152" s="368">
        <f t="shared" si="164"/>
        <v>3.678066529507856E-4</v>
      </c>
      <c r="U152" s="368">
        <f t="shared" si="164"/>
        <v>3.3859163591777011E-4</v>
      </c>
      <c r="V152" s="368">
        <f t="shared" si="164"/>
        <v>-2.003903038178842E-5</v>
      </c>
      <c r="W152" s="368">
        <f t="shared" si="164"/>
        <v>-3.189089093209385E-4</v>
      </c>
      <c r="X152" s="368">
        <f t="shared" si="164"/>
        <v>4.6336575489278829E-4</v>
      </c>
      <c r="Y152" s="368">
        <f t="shared" si="164"/>
        <v>1.0105428373840533E-3</v>
      </c>
      <c r="Z152" s="368">
        <f t="shared" si="164"/>
        <v>1.7820741927023461E-3</v>
      </c>
    </row>
    <row r="153" spans="1:26" x14ac:dyDescent="0.25">
      <c r="A153" s="152" t="s">
        <v>329</v>
      </c>
      <c r="B153" s="153" t="s">
        <v>330</v>
      </c>
      <c r="C153" s="368"/>
      <c r="D153" s="368">
        <f t="shared" ref="D153:Z153" si="165">(D7/D$28*D124-C7/C$28*C124)/C$145</f>
        <v>2.5543532635068922E-3</v>
      </c>
      <c r="E153" s="368">
        <f t="shared" si="165"/>
        <v>-7.4158242125044018E-3</v>
      </c>
      <c r="F153" s="368">
        <f t="shared" si="165"/>
        <v>-6.5138004674944472E-4</v>
      </c>
      <c r="G153" s="368">
        <f t="shared" si="165"/>
        <v>-3.4914219224024645E-3</v>
      </c>
      <c r="H153" s="368">
        <f t="shared" si="165"/>
        <v>-5.5052036035991275E-3</v>
      </c>
      <c r="I153" s="368">
        <f t="shared" si="165"/>
        <v>-6.6564418810976774E-3</v>
      </c>
      <c r="J153" s="368">
        <f t="shared" si="165"/>
        <v>8.2133149584351101E-3</v>
      </c>
      <c r="K153" s="368">
        <f t="shared" si="165"/>
        <v>-8.9381307689565372E-4</v>
      </c>
      <c r="L153" s="368">
        <f t="shared" si="165"/>
        <v>1.8622334186388617E-2</v>
      </c>
      <c r="M153" s="368">
        <f t="shared" si="165"/>
        <v>5.8889255706237389E-3</v>
      </c>
      <c r="N153" s="368">
        <f t="shared" si="165"/>
        <v>-1.4494332047823091E-2</v>
      </c>
      <c r="O153" s="368">
        <f t="shared" si="165"/>
        <v>2.9379129296102512E-3</v>
      </c>
      <c r="P153" s="368">
        <f t="shared" si="165"/>
        <v>8.5241648083090801E-3</v>
      </c>
      <c r="Q153" s="368">
        <f t="shared" si="165"/>
        <v>-2.159605582357445E-3</v>
      </c>
      <c r="R153" s="368">
        <f t="shared" si="165"/>
        <v>-9.207777369776916E-3</v>
      </c>
      <c r="S153" s="368">
        <f t="shared" si="165"/>
        <v>1.8420613680507774E-2</v>
      </c>
      <c r="T153" s="368">
        <f t="shared" si="165"/>
        <v>-1.1300510681025102E-2</v>
      </c>
      <c r="U153" s="368">
        <f t="shared" si="165"/>
        <v>5.6143460001475064E-4</v>
      </c>
      <c r="V153" s="368">
        <f t="shared" si="165"/>
        <v>9.4248868936038204E-4</v>
      </c>
      <c r="W153" s="368">
        <f t="shared" si="165"/>
        <v>1.2516103633807743E-2</v>
      </c>
      <c r="X153" s="368">
        <f t="shared" si="165"/>
        <v>-1.5676171695597291E-2</v>
      </c>
      <c r="Y153" s="368">
        <f t="shared" si="165"/>
        <v>2.4472430018907358E-2</v>
      </c>
      <c r="Z153" s="368">
        <f t="shared" si="165"/>
        <v>-4.3187547467324009E-3</v>
      </c>
    </row>
    <row r="154" spans="1:26" x14ac:dyDescent="0.25">
      <c r="A154" s="152" t="s">
        <v>331</v>
      </c>
      <c r="B154" s="684" t="s">
        <v>332</v>
      </c>
      <c r="C154" s="368"/>
      <c r="D154" s="368">
        <f t="shared" ref="D154:Z154" si="166">(D8/D$28*D125-C8/C$28*C125)/C$145</f>
        <v>-3.4593091059516258E-4</v>
      </c>
      <c r="E154" s="368">
        <f t="shared" si="166"/>
        <v>-1.3768916137152311E-4</v>
      </c>
      <c r="F154" s="368">
        <f t="shared" si="166"/>
        <v>3.7268938327950329E-4</v>
      </c>
      <c r="G154" s="368">
        <f t="shared" si="166"/>
        <v>-3.3391186628616476E-4</v>
      </c>
      <c r="H154" s="368">
        <f t="shared" si="166"/>
        <v>-1.4560247433055353E-4</v>
      </c>
      <c r="I154" s="368">
        <f t="shared" si="166"/>
        <v>1.7291346660020079E-4</v>
      </c>
      <c r="J154" s="368">
        <f t="shared" si="166"/>
        <v>1.6612454312985359E-4</v>
      </c>
      <c r="K154" s="368">
        <f t="shared" si="166"/>
        <v>7.881909630223006E-4</v>
      </c>
      <c r="L154" s="368">
        <f t="shared" si="166"/>
        <v>7.0622432221483975E-5</v>
      </c>
      <c r="M154" s="368">
        <f t="shared" si="166"/>
        <v>-1.8535896441021528E-4</v>
      </c>
      <c r="N154" s="368">
        <f t="shared" si="166"/>
        <v>-3.5377409840729593E-4</v>
      </c>
      <c r="O154" s="368">
        <f t="shared" si="166"/>
        <v>-1.3039834896771418E-4</v>
      </c>
      <c r="P154" s="368">
        <f t="shared" si="166"/>
        <v>2.5663916283060425E-3</v>
      </c>
      <c r="Q154" s="368">
        <f t="shared" si="166"/>
        <v>-1.7042158106405198E-3</v>
      </c>
      <c r="R154" s="368">
        <f t="shared" si="166"/>
        <v>5.1364712813525932E-3</v>
      </c>
      <c r="S154" s="368">
        <f t="shared" si="166"/>
        <v>2.955112113842015E-3</v>
      </c>
      <c r="T154" s="368">
        <f t="shared" si="166"/>
        <v>-4.0179709772296072E-3</v>
      </c>
      <c r="U154" s="368">
        <f t="shared" si="166"/>
        <v>4.206980740894155E-3</v>
      </c>
      <c r="V154" s="368">
        <f t="shared" si="166"/>
        <v>-4.7133853426577889E-3</v>
      </c>
      <c r="W154" s="368">
        <f t="shared" si="166"/>
        <v>2.9527336991078566E-3</v>
      </c>
      <c r="X154" s="368">
        <f t="shared" si="166"/>
        <v>-6.185617010231452E-3</v>
      </c>
      <c r="Y154" s="368">
        <f t="shared" si="166"/>
        <v>-7.472433685357608E-3</v>
      </c>
      <c r="Z154" s="368">
        <f t="shared" si="166"/>
        <v>4.3065166081188624E-3</v>
      </c>
    </row>
    <row r="155" spans="1:26" x14ac:dyDescent="0.25">
      <c r="A155" s="152" t="s">
        <v>333</v>
      </c>
      <c r="B155" s="684" t="s">
        <v>334</v>
      </c>
      <c r="C155" s="368"/>
      <c r="D155" s="368">
        <f t="shared" ref="D155:Z155" si="167">(D9/D$28*D126-C9/C$28*C126)/C$145</f>
        <v>2.7132126925241983E-2</v>
      </c>
      <c r="E155" s="368">
        <f t="shared" si="167"/>
        <v>2.5214362846795312E-2</v>
      </c>
      <c r="F155" s="368">
        <f t="shared" si="167"/>
        <v>-1.2992584779808643E-2</v>
      </c>
      <c r="G155" s="368">
        <f t="shared" si="167"/>
        <v>-4.3281031615359173E-3</v>
      </c>
      <c r="H155" s="368">
        <f t="shared" si="167"/>
        <v>1.5276327892015131E-3</v>
      </c>
      <c r="I155" s="368">
        <f t="shared" si="167"/>
        <v>-1.0947038419845088E-2</v>
      </c>
      <c r="J155" s="368">
        <f t="shared" si="167"/>
        <v>-1.1498189231854219E-2</v>
      </c>
      <c r="K155" s="368">
        <f t="shared" si="167"/>
        <v>-1.7259642768039818E-2</v>
      </c>
      <c r="L155" s="368">
        <f t="shared" si="167"/>
        <v>-1.7781748026822686E-2</v>
      </c>
      <c r="M155" s="368">
        <f t="shared" si="167"/>
        <v>8.3133559333481676E-3</v>
      </c>
      <c r="N155" s="368">
        <f t="shared" si="167"/>
        <v>2.7749412164304673E-3</v>
      </c>
      <c r="O155" s="368">
        <f t="shared" si="167"/>
        <v>-4.1442644012650871E-3</v>
      </c>
      <c r="P155" s="368">
        <f t="shared" si="167"/>
        <v>-9.2614384798341172E-3</v>
      </c>
      <c r="Q155" s="368">
        <f t="shared" si="167"/>
        <v>3.9267271177761383E-3</v>
      </c>
      <c r="R155" s="368">
        <f t="shared" si="167"/>
        <v>1.2091606036652625E-2</v>
      </c>
      <c r="S155" s="368">
        <f t="shared" si="167"/>
        <v>3.844910652475839E-3</v>
      </c>
      <c r="T155" s="368">
        <f t="shared" si="167"/>
        <v>-6.8894056410404138E-3</v>
      </c>
      <c r="U155" s="368">
        <f t="shared" si="167"/>
        <v>3.8200742931497802E-3</v>
      </c>
      <c r="V155" s="368">
        <f t="shared" si="167"/>
        <v>2.3195924393358772E-2</v>
      </c>
      <c r="W155" s="368">
        <f t="shared" si="167"/>
        <v>-2.6795287044044523E-3</v>
      </c>
      <c r="X155" s="368">
        <f t="shared" si="167"/>
        <v>1.3787116901054788E-2</v>
      </c>
      <c r="Y155" s="368">
        <f t="shared" si="167"/>
        <v>-7.4234189013499922E-3</v>
      </c>
      <c r="Z155" s="368">
        <f t="shared" si="167"/>
        <v>-1.0436832319646037E-2</v>
      </c>
    </row>
    <row r="156" spans="1:26" x14ac:dyDescent="0.25">
      <c r="A156" s="152" t="s">
        <v>335</v>
      </c>
      <c r="B156" s="684" t="s">
        <v>336</v>
      </c>
      <c r="C156" s="368"/>
      <c r="D156" s="368">
        <f t="shared" ref="D156:Z156" si="168">(D10/D$28*D127-C10/C$28*C127)/C$145</f>
        <v>-4.3086644145979959E-3</v>
      </c>
      <c r="E156" s="368">
        <f t="shared" si="168"/>
        <v>-1.6112436327171929E-2</v>
      </c>
      <c r="F156" s="368">
        <f t="shared" si="168"/>
        <v>5.6545228426679176E-3</v>
      </c>
      <c r="G156" s="368">
        <f t="shared" si="168"/>
        <v>1.5902525304132137E-3</v>
      </c>
      <c r="H156" s="368">
        <f t="shared" si="168"/>
        <v>9.8757574072060178E-3</v>
      </c>
      <c r="I156" s="368">
        <f t="shared" si="168"/>
        <v>-4.7248960943077579E-3</v>
      </c>
      <c r="J156" s="368">
        <f t="shared" si="168"/>
        <v>1.118365756859163E-2</v>
      </c>
      <c r="K156" s="368">
        <f t="shared" si="168"/>
        <v>2.0890714984507248E-2</v>
      </c>
      <c r="L156" s="368">
        <f t="shared" si="168"/>
        <v>-9.1140551029705724E-3</v>
      </c>
      <c r="M156" s="368">
        <f t="shared" si="168"/>
        <v>-2.1910728794727525E-3</v>
      </c>
      <c r="N156" s="368">
        <f t="shared" si="168"/>
        <v>6.4479852548954926E-3</v>
      </c>
      <c r="O156" s="368">
        <f t="shared" si="168"/>
        <v>2.6634819548390625E-2</v>
      </c>
      <c r="P156" s="368">
        <f t="shared" si="168"/>
        <v>8.0311336170340464E-3</v>
      </c>
      <c r="Q156" s="368">
        <f t="shared" si="168"/>
        <v>4.4573261458083959E-3</v>
      </c>
      <c r="R156" s="368">
        <f t="shared" si="168"/>
        <v>1.9474125775421191E-2</v>
      </c>
      <c r="S156" s="368">
        <f t="shared" si="168"/>
        <v>4.2178996489134792E-3</v>
      </c>
      <c r="T156" s="368">
        <f t="shared" si="168"/>
        <v>-7.7807298100591776E-4</v>
      </c>
      <c r="U156" s="368">
        <f t="shared" si="168"/>
        <v>6.6604396995983937E-3</v>
      </c>
      <c r="V156" s="368">
        <f t="shared" si="168"/>
        <v>-1.0186624367334987E-2</v>
      </c>
      <c r="W156" s="368">
        <f t="shared" si="168"/>
        <v>-3.5315959197052037E-3</v>
      </c>
      <c r="X156" s="368">
        <f t="shared" si="168"/>
        <v>3.6061807047850662E-2</v>
      </c>
      <c r="Y156" s="368">
        <f t="shared" si="168"/>
        <v>1.5073410511120478E-2</v>
      </c>
      <c r="Z156" s="368">
        <f t="shared" si="168"/>
        <v>-1.5718567103019131E-2</v>
      </c>
    </row>
    <row r="157" spans="1:26" x14ac:dyDescent="0.25">
      <c r="A157" s="152" t="s">
        <v>337</v>
      </c>
      <c r="B157" s="684" t="s">
        <v>338</v>
      </c>
      <c r="C157" s="368"/>
      <c r="D157" s="368">
        <f t="shared" ref="D157:Z157" si="169">(D11/D$28*D128-C11/C$28*C128)/C$145</f>
        <v>4.8427296327621552E-4</v>
      </c>
      <c r="E157" s="368">
        <f t="shared" si="169"/>
        <v>-8.3134152821875452E-3</v>
      </c>
      <c r="F157" s="368">
        <f t="shared" si="169"/>
        <v>1.992474134252184E-4</v>
      </c>
      <c r="G157" s="368">
        <f t="shared" si="169"/>
        <v>5.5666407106499671E-3</v>
      </c>
      <c r="H157" s="368">
        <f t="shared" si="169"/>
        <v>9.4563714232187498E-3</v>
      </c>
      <c r="I157" s="368">
        <f t="shared" si="169"/>
        <v>1.4351661033646015E-3</v>
      </c>
      <c r="J157" s="368">
        <f t="shared" si="169"/>
        <v>5.3401398851454481E-3</v>
      </c>
      <c r="K157" s="368">
        <f t="shared" si="169"/>
        <v>5.0365858841923301E-3</v>
      </c>
      <c r="L157" s="368">
        <f t="shared" si="169"/>
        <v>1.8739040132682897E-3</v>
      </c>
      <c r="M157" s="368">
        <f t="shared" si="169"/>
        <v>3.6918732157173477E-3</v>
      </c>
      <c r="N157" s="368">
        <f t="shared" si="169"/>
        <v>1.734682711373773E-3</v>
      </c>
      <c r="O157" s="368">
        <f t="shared" si="169"/>
        <v>5.0297431611136725E-3</v>
      </c>
      <c r="P157" s="368">
        <f t="shared" si="169"/>
        <v>1.733967184096396E-3</v>
      </c>
      <c r="Q157" s="368">
        <f t="shared" si="169"/>
        <v>7.8626886881628475E-3</v>
      </c>
      <c r="R157" s="368">
        <f t="shared" si="169"/>
        <v>3.313812859773591E-3</v>
      </c>
      <c r="S157" s="368">
        <f t="shared" si="169"/>
        <v>-9.5767107157191224E-4</v>
      </c>
      <c r="T157" s="368">
        <f t="shared" si="169"/>
        <v>-7.2169587939295739E-4</v>
      </c>
      <c r="U157" s="368">
        <f t="shared" si="169"/>
        <v>-8.1464582901409083E-3</v>
      </c>
      <c r="V157" s="368">
        <f t="shared" si="169"/>
        <v>-6.4799980541779857E-3</v>
      </c>
      <c r="W157" s="368">
        <f t="shared" si="169"/>
        <v>-1.0643722242178893E-2</v>
      </c>
      <c r="X157" s="368">
        <f t="shared" si="169"/>
        <v>-2.4332154974229515E-2</v>
      </c>
      <c r="Y157" s="368">
        <f t="shared" si="169"/>
        <v>1.1582334495674073E-2</v>
      </c>
      <c r="Z157" s="368">
        <f t="shared" si="169"/>
        <v>2.4369717042189439E-2</v>
      </c>
    </row>
    <row r="158" spans="1:26" x14ac:dyDescent="0.25">
      <c r="A158" s="152" t="s">
        <v>339</v>
      </c>
      <c r="B158" s="684" t="s">
        <v>340</v>
      </c>
      <c r="C158" s="368"/>
      <c r="D158" s="368">
        <f t="shared" ref="D158:Z158" si="170">(D12/D$28*D129-C12/C$28*C129)/C$145</f>
        <v>-9.4764450749469601E-3</v>
      </c>
      <c r="E158" s="368">
        <f t="shared" si="170"/>
        <v>-3.7817681078986037E-3</v>
      </c>
      <c r="F158" s="368">
        <f t="shared" si="170"/>
        <v>-7.3114753372692702E-3</v>
      </c>
      <c r="G158" s="368">
        <f t="shared" si="170"/>
        <v>9.1816643769976249E-3</v>
      </c>
      <c r="H158" s="368">
        <f t="shared" si="170"/>
        <v>1.609312245534928E-2</v>
      </c>
      <c r="I158" s="368">
        <f t="shared" si="170"/>
        <v>1.3803596318615584E-3</v>
      </c>
      <c r="J158" s="368">
        <f t="shared" si="170"/>
        <v>7.4463607233347349E-3</v>
      </c>
      <c r="K158" s="368">
        <f t="shared" si="170"/>
        <v>1.3865879822073749E-2</v>
      </c>
      <c r="L158" s="368">
        <f t="shared" si="170"/>
        <v>-7.0032133650781332E-4</v>
      </c>
      <c r="M158" s="368">
        <f t="shared" si="170"/>
        <v>4.9272616862627121E-3</v>
      </c>
      <c r="N158" s="368">
        <f t="shared" si="170"/>
        <v>1.891877937008711E-2</v>
      </c>
      <c r="O158" s="368">
        <f t="shared" si="170"/>
        <v>1.7836167917474367E-2</v>
      </c>
      <c r="P158" s="368">
        <f t="shared" si="170"/>
        <v>2.0110000892360456E-2</v>
      </c>
      <c r="Q158" s="368">
        <f t="shared" si="170"/>
        <v>7.9411060345604533E-3</v>
      </c>
      <c r="R158" s="368">
        <f t="shared" si="170"/>
        <v>1.8490926503389907E-2</v>
      </c>
      <c r="S158" s="368">
        <f t="shared" si="170"/>
        <v>6.4864856236613319E-4</v>
      </c>
      <c r="T158" s="368">
        <f t="shared" si="170"/>
        <v>-1.0890078055556869E-2</v>
      </c>
      <c r="U158" s="368">
        <f t="shared" si="170"/>
        <v>-1.3439903536401832E-2</v>
      </c>
      <c r="V158" s="368">
        <f t="shared" si="170"/>
        <v>-2.3400274602871647E-2</v>
      </c>
      <c r="W158" s="368">
        <f t="shared" si="170"/>
        <v>-3.5132027690730011E-2</v>
      </c>
      <c r="X158" s="368">
        <f t="shared" si="170"/>
        <v>-4.3584757609063003E-2</v>
      </c>
      <c r="Y158" s="368">
        <f t="shared" si="170"/>
        <v>1.7976327896663941E-2</v>
      </c>
      <c r="Z158" s="368">
        <f t="shared" si="170"/>
        <v>2.7865597660601517E-2</v>
      </c>
    </row>
    <row r="159" spans="1:26" x14ac:dyDescent="0.25">
      <c r="A159" s="152" t="s">
        <v>341</v>
      </c>
      <c r="B159" s="684" t="s">
        <v>342</v>
      </c>
      <c r="C159" s="368"/>
      <c r="D159" s="368">
        <f t="shared" ref="D159:Z159" si="171">(D13/D$28*D130-C13/C$28*C130)/C$145</f>
        <v>-9.6180564893049401E-3</v>
      </c>
      <c r="E159" s="368">
        <f t="shared" si="171"/>
        <v>1.7308285807714075E-4</v>
      </c>
      <c r="F159" s="368">
        <f t="shared" si="171"/>
        <v>-4.0046848130002762E-3</v>
      </c>
      <c r="G159" s="368">
        <f t="shared" si="171"/>
        <v>3.9309110388819528E-3</v>
      </c>
      <c r="H159" s="368">
        <f t="shared" si="171"/>
        <v>-1.6620840481596792E-3</v>
      </c>
      <c r="I159" s="368">
        <f t="shared" si="171"/>
        <v>1.853247213890394E-3</v>
      </c>
      <c r="J159" s="368">
        <f t="shared" si="171"/>
        <v>7.8615591793336546E-4</v>
      </c>
      <c r="K159" s="368">
        <f t="shared" si="171"/>
        <v>4.9179924420911965E-3</v>
      </c>
      <c r="L159" s="368">
        <f t="shared" si="171"/>
        <v>2.3475845323597331E-4</v>
      </c>
      <c r="M159" s="368">
        <f t="shared" si="171"/>
        <v>-1.2939225082059566E-3</v>
      </c>
      <c r="N159" s="368">
        <f t="shared" si="171"/>
        <v>1.0413937390226537E-3</v>
      </c>
      <c r="O159" s="368">
        <f t="shared" si="171"/>
        <v>2.0985459244354269E-3</v>
      </c>
      <c r="P159" s="368">
        <f t="shared" si="171"/>
        <v>1.6244920828520381E-4</v>
      </c>
      <c r="Q159" s="368">
        <f t="shared" si="171"/>
        <v>1.3222193162271625E-4</v>
      </c>
      <c r="R159" s="368">
        <f t="shared" si="171"/>
        <v>2.142715657816068E-3</v>
      </c>
      <c r="S159" s="368">
        <f t="shared" si="171"/>
        <v>7.4072871290570283E-3</v>
      </c>
      <c r="T159" s="368">
        <f t="shared" si="171"/>
        <v>1.1288892543963084E-3</v>
      </c>
      <c r="U159" s="368">
        <f t="shared" si="171"/>
        <v>9.0886498653734702E-5</v>
      </c>
      <c r="V159" s="368">
        <f t="shared" si="171"/>
        <v>-5.2803563692858492E-3</v>
      </c>
      <c r="W159" s="368">
        <f t="shared" si="171"/>
        <v>1.9536432730169029E-4</v>
      </c>
      <c r="X159" s="368">
        <f t="shared" si="171"/>
        <v>3.9356422001853653E-3</v>
      </c>
      <c r="Y159" s="368">
        <f t="shared" si="171"/>
        <v>4.3953138674393441E-4</v>
      </c>
      <c r="Z159" s="368">
        <f t="shared" si="171"/>
        <v>-6.1170317214311598E-3</v>
      </c>
    </row>
    <row r="160" spans="1:26" x14ac:dyDescent="0.25">
      <c r="A160" s="152" t="s">
        <v>343</v>
      </c>
      <c r="B160" s="153" t="s">
        <v>344</v>
      </c>
      <c r="C160" s="368"/>
      <c r="D160" s="368">
        <f t="shared" ref="D160:Z160" si="172">(D14/D$28*D131-C14/C$28*C131)/C$145</f>
        <v>-6.6414016547757786E-3</v>
      </c>
      <c r="E160" s="368">
        <f t="shared" si="172"/>
        <v>-1.7669055021637167E-2</v>
      </c>
      <c r="F160" s="368">
        <f t="shared" si="172"/>
        <v>5.5425994000645393E-3</v>
      </c>
      <c r="G160" s="368">
        <f t="shared" si="172"/>
        <v>-5.444390109567431E-3</v>
      </c>
      <c r="H160" s="368">
        <f t="shared" si="172"/>
        <v>6.3618703986940781E-3</v>
      </c>
      <c r="I160" s="368">
        <f t="shared" si="172"/>
        <v>2.0067977718231093E-2</v>
      </c>
      <c r="J160" s="368">
        <f t="shared" si="172"/>
        <v>4.1264452299488701E-3</v>
      </c>
      <c r="K160" s="368">
        <f t="shared" si="172"/>
        <v>-6.6567876149941068E-3</v>
      </c>
      <c r="L160" s="368">
        <f t="shared" si="172"/>
        <v>-9.793882686657325E-3</v>
      </c>
      <c r="M160" s="368">
        <f t="shared" si="172"/>
        <v>-4.512848276628947E-3</v>
      </c>
      <c r="N160" s="368">
        <f t="shared" si="172"/>
        <v>-8.3585586818831787E-3</v>
      </c>
      <c r="O160" s="368">
        <f t="shared" si="172"/>
        <v>-1.6769420217009112E-2</v>
      </c>
      <c r="P160" s="368">
        <f t="shared" si="172"/>
        <v>9.930482499706246E-3</v>
      </c>
      <c r="Q160" s="368">
        <f t="shared" si="172"/>
        <v>1.6064011841857881E-3</v>
      </c>
      <c r="R160" s="368">
        <f t="shared" si="172"/>
        <v>-1.9452540705333721E-3</v>
      </c>
      <c r="S160" s="368">
        <f t="shared" si="172"/>
        <v>-1.6181137021590065E-3</v>
      </c>
      <c r="T160" s="368">
        <f t="shared" si="172"/>
        <v>2.3035272578800048E-3</v>
      </c>
      <c r="U160" s="368">
        <f t="shared" si="172"/>
        <v>1.0202417489727353E-3</v>
      </c>
      <c r="V160" s="368">
        <f t="shared" si="172"/>
        <v>1.1538840437950763E-3</v>
      </c>
      <c r="W160" s="368">
        <f t="shared" si="172"/>
        <v>2.8630843910925075E-3</v>
      </c>
      <c r="X160" s="368">
        <f t="shared" si="172"/>
        <v>4.290055663471971E-3</v>
      </c>
      <c r="Y160" s="368">
        <f t="shared" si="172"/>
        <v>-4.8257104338262618E-3</v>
      </c>
      <c r="Z160" s="368">
        <f t="shared" si="172"/>
        <v>4.9600333578238825E-3</v>
      </c>
    </row>
    <row r="161" spans="1:26" x14ac:dyDescent="0.25">
      <c r="A161" s="152" t="s">
        <v>345</v>
      </c>
      <c r="B161" s="684" t="s">
        <v>346</v>
      </c>
      <c r="C161" s="368"/>
      <c r="D161" s="368">
        <f t="shared" ref="D161:Z161" si="173">(D15/D$28*D132-C15/C$28*C132)/C$145</f>
        <v>1.6252043401850601E-3</v>
      </c>
      <c r="E161" s="368">
        <f t="shared" si="173"/>
        <v>-2.523621153420507E-3</v>
      </c>
      <c r="F161" s="368">
        <f t="shared" si="173"/>
        <v>1.9184471658827888E-3</v>
      </c>
      <c r="G161" s="368">
        <f t="shared" si="173"/>
        <v>2.7370133088085738E-2</v>
      </c>
      <c r="H161" s="368">
        <f t="shared" si="173"/>
        <v>2.9283217939411139E-2</v>
      </c>
      <c r="I161" s="368">
        <f t="shared" si="173"/>
        <v>8.5702759006394888E-3</v>
      </c>
      <c r="J161" s="368">
        <f t="shared" si="173"/>
        <v>-4.7324196271727615E-3</v>
      </c>
      <c r="K161" s="368">
        <f t="shared" si="173"/>
        <v>3.9992328738050449E-3</v>
      </c>
      <c r="L161" s="368">
        <f t="shared" si="173"/>
        <v>9.3261026543695936E-4</v>
      </c>
      <c r="M161" s="368">
        <f t="shared" si="173"/>
        <v>-7.7694135442698091E-3</v>
      </c>
      <c r="N161" s="368">
        <f t="shared" si="173"/>
        <v>-1.3149924714134637E-3</v>
      </c>
      <c r="O161" s="368">
        <f t="shared" si="173"/>
        <v>-2.4936196853208407E-3</v>
      </c>
      <c r="P161" s="368">
        <f t="shared" si="173"/>
        <v>4.8665706053088236E-3</v>
      </c>
      <c r="Q161" s="368">
        <f t="shared" si="173"/>
        <v>-3.5417954290226821E-4</v>
      </c>
      <c r="R161" s="368">
        <f t="shared" si="173"/>
        <v>4.5846442928495056E-3</v>
      </c>
      <c r="S161" s="368">
        <f t="shared" si="173"/>
        <v>5.9366874216629003E-3</v>
      </c>
      <c r="T161" s="368">
        <f t="shared" si="173"/>
        <v>7.4196082895749719E-3</v>
      </c>
      <c r="U161" s="368">
        <f t="shared" si="173"/>
        <v>8.2023771219327563E-4</v>
      </c>
      <c r="V161" s="368">
        <f t="shared" si="173"/>
        <v>4.5657798577915859E-3</v>
      </c>
      <c r="W161" s="368">
        <f t="shared" si="173"/>
        <v>9.4470315509193274E-3</v>
      </c>
      <c r="X161" s="368">
        <f t="shared" si="173"/>
        <v>1.1413779432766818E-2</v>
      </c>
      <c r="Y161" s="368">
        <f t="shared" si="173"/>
        <v>1.1445978408579944E-3</v>
      </c>
      <c r="Z161" s="368">
        <f t="shared" si="173"/>
        <v>2.2253964705890483E-3</v>
      </c>
    </row>
    <row r="162" spans="1:26" x14ac:dyDescent="0.25">
      <c r="A162" s="152" t="s">
        <v>347</v>
      </c>
      <c r="B162" s="684" t="s">
        <v>348</v>
      </c>
      <c r="C162" s="368"/>
      <c r="D162" s="368">
        <f t="shared" ref="D162:Z162" si="174">(D16/D$28*D133-C16/C$28*C133)/C$145</f>
        <v>-7.4620928418044834E-4</v>
      </c>
      <c r="E162" s="368">
        <f t="shared" si="174"/>
        <v>-2.6031551596591147E-3</v>
      </c>
      <c r="F162" s="368">
        <f t="shared" si="174"/>
        <v>-4.3274318383148988E-4</v>
      </c>
      <c r="G162" s="368">
        <f t="shared" si="174"/>
        <v>-1.5034580046556882E-3</v>
      </c>
      <c r="H162" s="368">
        <f t="shared" si="174"/>
        <v>-3.9914988044202686E-4</v>
      </c>
      <c r="I162" s="368">
        <f t="shared" si="174"/>
        <v>4.4155251699541731E-3</v>
      </c>
      <c r="J162" s="368">
        <f t="shared" si="174"/>
        <v>-1.912644793610394E-3</v>
      </c>
      <c r="K162" s="368">
        <f t="shared" si="174"/>
        <v>2.1338256174302032E-4</v>
      </c>
      <c r="L162" s="368">
        <f t="shared" si="174"/>
        <v>-2.1562326243195662E-3</v>
      </c>
      <c r="M162" s="368">
        <f t="shared" si="174"/>
        <v>2.6873454866209825E-3</v>
      </c>
      <c r="N162" s="368">
        <f t="shared" si="174"/>
        <v>-3.4276328568287303E-3</v>
      </c>
      <c r="O162" s="368">
        <f t="shared" si="174"/>
        <v>3.3787416016009449E-4</v>
      </c>
      <c r="P162" s="368">
        <f t="shared" si="174"/>
        <v>-1.1586761176130128E-3</v>
      </c>
      <c r="Q162" s="368">
        <f t="shared" si="174"/>
        <v>1.1354374476235959E-3</v>
      </c>
      <c r="R162" s="368">
        <f t="shared" si="174"/>
        <v>2.6898812477528489E-3</v>
      </c>
      <c r="S162" s="368">
        <f t="shared" si="174"/>
        <v>2.1292008486388163E-3</v>
      </c>
      <c r="T162" s="368">
        <f t="shared" si="174"/>
        <v>-3.127157185696281E-3</v>
      </c>
      <c r="U162" s="368">
        <f t="shared" si="174"/>
        <v>2.3334954104862649E-3</v>
      </c>
      <c r="V162" s="368">
        <f t="shared" si="174"/>
        <v>-3.3349600423100115E-4</v>
      </c>
      <c r="W162" s="368">
        <f t="shared" si="174"/>
        <v>1.4889562389146316E-3</v>
      </c>
      <c r="X162" s="368">
        <f t="shared" si="174"/>
        <v>2.443497522389895E-3</v>
      </c>
      <c r="Y162" s="368">
        <f t="shared" si="174"/>
        <v>8.3475504343681216E-4</v>
      </c>
      <c r="Z162" s="368">
        <f t="shared" si="174"/>
        <v>-1.8088151751816906E-3</v>
      </c>
    </row>
    <row r="163" spans="1:26" x14ac:dyDescent="0.25">
      <c r="A163" s="152" t="s">
        <v>349</v>
      </c>
      <c r="B163" s="684" t="s">
        <v>350</v>
      </c>
      <c r="C163" s="368"/>
      <c r="D163" s="368">
        <f t="shared" ref="D163:Z163" si="175">(D17/D$28*D134-C17/C$28*C134)/C$145</f>
        <v>7.8362616619952891E-4</v>
      </c>
      <c r="E163" s="368">
        <f t="shared" si="175"/>
        <v>-4.050766903968636E-3</v>
      </c>
      <c r="F163" s="368">
        <f t="shared" si="175"/>
        <v>-2.1749194071949579E-3</v>
      </c>
      <c r="G163" s="368">
        <f t="shared" si="175"/>
        <v>2.8197978269516241E-3</v>
      </c>
      <c r="H163" s="368">
        <f t="shared" si="175"/>
        <v>2.2255871197228217E-3</v>
      </c>
      <c r="I163" s="368">
        <f t="shared" si="175"/>
        <v>-3.3202288622967034E-3</v>
      </c>
      <c r="J163" s="368">
        <f t="shared" si="175"/>
        <v>-2.5475463147599226E-4</v>
      </c>
      <c r="K163" s="368">
        <f t="shared" si="175"/>
        <v>8.5757764698319002E-5</v>
      </c>
      <c r="L163" s="368">
        <f t="shared" si="175"/>
        <v>-1.6106044512525662E-3</v>
      </c>
      <c r="M163" s="368">
        <f t="shared" si="175"/>
        <v>2.6906637797513766E-3</v>
      </c>
      <c r="N163" s="368">
        <f t="shared" si="175"/>
        <v>1.3724597385656478E-3</v>
      </c>
      <c r="O163" s="368">
        <f t="shared" si="175"/>
        <v>1.3322964106897723E-3</v>
      </c>
      <c r="P163" s="368">
        <f t="shared" si="175"/>
        <v>1.4844791495337959E-3</v>
      </c>
      <c r="Q163" s="368">
        <f t="shared" si="175"/>
        <v>5.5077288571736451E-4</v>
      </c>
      <c r="R163" s="368">
        <f t="shared" si="175"/>
        <v>4.7753786754281096E-4</v>
      </c>
      <c r="S163" s="368">
        <f t="shared" si="175"/>
        <v>2.9858149893977792E-3</v>
      </c>
      <c r="T163" s="368">
        <f t="shared" si="175"/>
        <v>-2.4917176648614188E-4</v>
      </c>
      <c r="U163" s="368">
        <f t="shared" si="175"/>
        <v>8.7375802610039786E-5</v>
      </c>
      <c r="V163" s="368">
        <f t="shared" si="175"/>
        <v>-7.061322317576717E-4</v>
      </c>
      <c r="W163" s="368">
        <f t="shared" si="175"/>
        <v>-2.3619352338667119E-3</v>
      </c>
      <c r="X163" s="368">
        <f t="shared" si="175"/>
        <v>-1.7542077554613047E-3</v>
      </c>
      <c r="Y163" s="368">
        <f t="shared" si="175"/>
        <v>6.3431913982033555E-3</v>
      </c>
      <c r="Z163" s="368">
        <f t="shared" si="175"/>
        <v>3.5527055688826699E-3</v>
      </c>
    </row>
    <row r="164" spans="1:26" x14ac:dyDescent="0.25">
      <c r="A164" s="152" t="s">
        <v>351</v>
      </c>
      <c r="B164" s="153" t="s">
        <v>352</v>
      </c>
      <c r="C164" s="368"/>
      <c r="D164" s="368">
        <f t="shared" ref="D164:Z164" si="176">(D18/D$28*D135-C18/C$28*C135)/C$145</f>
        <v>-7.8807561596671259E-3</v>
      </c>
      <c r="E164" s="368">
        <f t="shared" si="176"/>
        <v>2.1148235158511888E-4</v>
      </c>
      <c r="F164" s="368">
        <f t="shared" si="176"/>
        <v>7.8524113884883961E-3</v>
      </c>
      <c r="G164" s="368">
        <f t="shared" si="176"/>
        <v>-6.7682746381413162E-3</v>
      </c>
      <c r="H164" s="368">
        <f t="shared" si="176"/>
        <v>-4.4428341580396184E-3</v>
      </c>
      <c r="I164" s="368">
        <f t="shared" si="176"/>
        <v>7.6557608956164527E-3</v>
      </c>
      <c r="J164" s="368">
        <f t="shared" si="176"/>
        <v>4.5472474443733228E-3</v>
      </c>
      <c r="K164" s="368">
        <f t="shared" si="176"/>
        <v>1.7032649178038484E-2</v>
      </c>
      <c r="L164" s="368">
        <f t="shared" si="176"/>
        <v>1.2018727292805533E-2</v>
      </c>
      <c r="M164" s="368">
        <f t="shared" si="176"/>
        <v>-2.118728768067735E-2</v>
      </c>
      <c r="N164" s="368">
        <f t="shared" si="176"/>
        <v>-1.8502962442783419E-3</v>
      </c>
      <c r="O164" s="368">
        <f t="shared" si="176"/>
        <v>1.8455074146520832E-2</v>
      </c>
      <c r="P164" s="368">
        <f t="shared" si="176"/>
        <v>8.2118599176515053E-3</v>
      </c>
      <c r="Q164" s="368">
        <f t="shared" si="176"/>
        <v>1.7949891182681E-3</v>
      </c>
      <c r="R164" s="368">
        <f t="shared" si="176"/>
        <v>-8.4389005781850268E-3</v>
      </c>
      <c r="S164" s="368">
        <f t="shared" si="176"/>
        <v>1.1394904720022104E-2</v>
      </c>
      <c r="T164" s="368">
        <f t="shared" si="176"/>
        <v>1.4911421310999319E-2</v>
      </c>
      <c r="U164" s="368">
        <f t="shared" si="176"/>
        <v>8.2746727849382327E-3</v>
      </c>
      <c r="V164" s="368">
        <f t="shared" si="176"/>
        <v>5.0076247936119431E-3</v>
      </c>
      <c r="W164" s="368">
        <f t="shared" si="176"/>
        <v>2.1817589886209701E-2</v>
      </c>
      <c r="X164" s="368">
        <f t="shared" si="176"/>
        <v>3.8445541913469258E-2</v>
      </c>
      <c r="Y164" s="368">
        <f t="shared" si="176"/>
        <v>-2.4127565085635388E-2</v>
      </c>
      <c r="Z164" s="368">
        <f t="shared" si="176"/>
        <v>3.0761247326952543E-3</v>
      </c>
    </row>
    <row r="165" spans="1:26" x14ac:dyDescent="0.25">
      <c r="A165" s="152" t="s">
        <v>353</v>
      </c>
      <c r="B165" s="684" t="s">
        <v>354</v>
      </c>
      <c r="C165" s="368"/>
      <c r="D165" s="368">
        <f t="shared" ref="D165:Z165" si="177">(D19/D$28*D136-C19/C$28*C136)/C$145</f>
        <v>-4.5966494695775396E-3</v>
      </c>
      <c r="E165" s="368">
        <f t="shared" si="177"/>
        <v>-7.0159418094119014E-4</v>
      </c>
      <c r="F165" s="368">
        <f t="shared" si="177"/>
        <v>1.9998055466771371E-3</v>
      </c>
      <c r="G165" s="368">
        <f t="shared" si="177"/>
        <v>-2.5497442633239001E-4</v>
      </c>
      <c r="H165" s="368">
        <f t="shared" si="177"/>
        <v>-3.2751961680411615E-3</v>
      </c>
      <c r="I165" s="368">
        <f t="shared" si="177"/>
        <v>9.5406776344070612E-4</v>
      </c>
      <c r="J165" s="368">
        <f t="shared" si="177"/>
        <v>1.1772056699644487E-3</v>
      </c>
      <c r="K165" s="368">
        <f t="shared" si="177"/>
        <v>4.7981299572307928E-3</v>
      </c>
      <c r="L165" s="368">
        <f t="shared" si="177"/>
        <v>3.1477776962684982E-3</v>
      </c>
      <c r="M165" s="368">
        <f t="shared" si="177"/>
        <v>1.5071643866037768E-2</v>
      </c>
      <c r="N165" s="368">
        <f t="shared" si="177"/>
        <v>-2.2519160926140272E-3</v>
      </c>
      <c r="O165" s="368">
        <f t="shared" si="177"/>
        <v>-9.7473654413964168E-3</v>
      </c>
      <c r="P165" s="368">
        <f t="shared" si="177"/>
        <v>-1.6250190133860595E-3</v>
      </c>
      <c r="Q165" s="368">
        <f t="shared" si="177"/>
        <v>-7.607920573147823E-4</v>
      </c>
      <c r="R165" s="368">
        <f t="shared" si="177"/>
        <v>1.1170966850200322E-4</v>
      </c>
      <c r="S165" s="368">
        <f t="shared" si="177"/>
        <v>2.2685301191323858E-3</v>
      </c>
      <c r="T165" s="368">
        <f t="shared" si="177"/>
        <v>2.002851143392599E-4</v>
      </c>
      <c r="U165" s="368">
        <f t="shared" si="177"/>
        <v>3.7462667834042515E-4</v>
      </c>
      <c r="V165" s="368">
        <f t="shared" si="177"/>
        <v>1.1475990928314327E-3</v>
      </c>
      <c r="W165" s="368">
        <f t="shared" si="177"/>
        <v>5.6073042823064868E-3</v>
      </c>
      <c r="X165" s="368">
        <f t="shared" si="177"/>
        <v>5.3188602561333835E-3</v>
      </c>
      <c r="Y165" s="368">
        <f t="shared" si="177"/>
        <v>1.5542754505077888E-3</v>
      </c>
      <c r="Z165" s="368">
        <f t="shared" si="177"/>
        <v>5.2489751858339319E-3</v>
      </c>
    </row>
    <row r="166" spans="1:26" x14ac:dyDescent="0.25">
      <c r="A166" s="152" t="s">
        <v>355</v>
      </c>
      <c r="B166" s="684" t="s">
        <v>356</v>
      </c>
      <c r="C166" s="368"/>
      <c r="D166" s="368">
        <f t="shared" ref="D166:Z166" si="178">(D20/D$28*D137-C20/C$28*C137)/C$145</f>
        <v>-1.3957804499295722E-3</v>
      </c>
      <c r="E166" s="368">
        <f t="shared" si="178"/>
        <v>-7.51306486589205E-4</v>
      </c>
      <c r="F166" s="368">
        <f t="shared" si="178"/>
        <v>1.0404316357132358E-3</v>
      </c>
      <c r="G166" s="368">
        <f t="shared" si="178"/>
        <v>-1.8736607493389161E-3</v>
      </c>
      <c r="H166" s="368">
        <f t="shared" si="178"/>
        <v>-6.266870313035134E-4</v>
      </c>
      <c r="I166" s="368">
        <f t="shared" si="178"/>
        <v>2.1894870756691991E-3</v>
      </c>
      <c r="J166" s="368">
        <f t="shared" si="178"/>
        <v>7.2315402887555271E-4</v>
      </c>
      <c r="K166" s="368">
        <f t="shared" si="178"/>
        <v>1.4710544909333362E-3</v>
      </c>
      <c r="L166" s="368">
        <f t="shared" si="178"/>
        <v>1.1489329062263306E-3</v>
      </c>
      <c r="M166" s="368">
        <f t="shared" si="178"/>
        <v>1.2448216763011246E-2</v>
      </c>
      <c r="N166" s="368">
        <f t="shared" si="178"/>
        <v>-1.3000056970706995E-3</v>
      </c>
      <c r="O166" s="368">
        <f t="shared" si="178"/>
        <v>-8.0952697579068731E-3</v>
      </c>
      <c r="P166" s="368">
        <f t="shared" si="178"/>
        <v>2.4570974581654961E-3</v>
      </c>
      <c r="Q166" s="368">
        <f t="shared" si="178"/>
        <v>3.4140324782429123E-3</v>
      </c>
      <c r="R166" s="368">
        <f t="shared" si="178"/>
        <v>-1.9659393947713904E-3</v>
      </c>
      <c r="S166" s="368">
        <f t="shared" si="178"/>
        <v>1.3884477324209439E-3</v>
      </c>
      <c r="T166" s="368">
        <f t="shared" si="178"/>
        <v>4.7629381288726176E-4</v>
      </c>
      <c r="U166" s="368">
        <f t="shared" si="178"/>
        <v>1.0853693532148459E-3</v>
      </c>
      <c r="V166" s="368">
        <f t="shared" si="178"/>
        <v>-8.2307890841107464E-4</v>
      </c>
      <c r="W166" s="368">
        <f t="shared" si="178"/>
        <v>3.2699727141701817E-3</v>
      </c>
      <c r="X166" s="368">
        <f t="shared" si="178"/>
        <v>3.9906820403548329E-3</v>
      </c>
      <c r="Y166" s="368">
        <f t="shared" si="178"/>
        <v>3.9023167692248447E-3</v>
      </c>
      <c r="Z166" s="368">
        <f t="shared" si="178"/>
        <v>5.6943164962461323E-3</v>
      </c>
    </row>
    <row r="167" spans="1:26" x14ac:dyDescent="0.25">
      <c r="A167" s="152" t="s">
        <v>357</v>
      </c>
      <c r="B167" s="684" t="s">
        <v>358</v>
      </c>
      <c r="C167" s="368"/>
      <c r="D167" s="368">
        <f t="shared" ref="D167:Z167" si="179">(D21/D$28*D138-C21/C$28*C138)/C$145</f>
        <v>9.1001329414852248E-4</v>
      </c>
      <c r="E167" s="368">
        <f t="shared" si="179"/>
        <v>8.5123632727145842E-4</v>
      </c>
      <c r="F167" s="368">
        <f t="shared" si="179"/>
        <v>2.8373669764221602E-3</v>
      </c>
      <c r="G167" s="368">
        <f t="shared" si="179"/>
        <v>1.2722973225736472E-3</v>
      </c>
      <c r="H167" s="368">
        <f t="shared" si="179"/>
        <v>1.158725262038115E-4</v>
      </c>
      <c r="I167" s="368">
        <f t="shared" si="179"/>
        <v>9.4996948745534394E-4</v>
      </c>
      <c r="J167" s="368">
        <f t="shared" si="179"/>
        <v>4.2442224765367048E-3</v>
      </c>
      <c r="K167" s="368">
        <f t="shared" si="179"/>
        <v>4.3062443324150589E-3</v>
      </c>
      <c r="L167" s="368">
        <f t="shared" si="179"/>
        <v>-6.8532515953860995E-4</v>
      </c>
      <c r="M167" s="368">
        <f t="shared" si="179"/>
        <v>2.7798234866928282E-3</v>
      </c>
      <c r="N167" s="368">
        <f t="shared" si="179"/>
        <v>3.9766049881097701E-3</v>
      </c>
      <c r="O167" s="368">
        <f t="shared" si="179"/>
        <v>1.6333275090063722E-2</v>
      </c>
      <c r="P167" s="368">
        <f t="shared" si="179"/>
        <v>6.315481690719175E-3</v>
      </c>
      <c r="Q167" s="368">
        <f t="shared" si="179"/>
        <v>4.2666042521658527E-3</v>
      </c>
      <c r="R167" s="368">
        <f t="shared" si="179"/>
        <v>1.4808218518437256E-2</v>
      </c>
      <c r="S167" s="368">
        <f t="shared" si="179"/>
        <v>-1.203095979670611E-2</v>
      </c>
      <c r="T167" s="368">
        <f t="shared" si="179"/>
        <v>-1.7287014006744233E-2</v>
      </c>
      <c r="U167" s="368">
        <f t="shared" si="179"/>
        <v>6.026230409422826E-4</v>
      </c>
      <c r="V167" s="368">
        <f t="shared" si="179"/>
        <v>1.5725165826499141E-3</v>
      </c>
      <c r="W167" s="368">
        <f t="shared" si="179"/>
        <v>-9.820467391161802E-3</v>
      </c>
      <c r="X167" s="368">
        <f t="shared" si="179"/>
        <v>-1.0793786408225883E-2</v>
      </c>
      <c r="Y167" s="368">
        <f t="shared" si="179"/>
        <v>2.7714782212569307E-3</v>
      </c>
      <c r="Z167" s="368">
        <f t="shared" si="179"/>
        <v>5.7828848261729333E-3</v>
      </c>
    </row>
    <row r="168" spans="1:26" x14ac:dyDescent="0.25">
      <c r="A168" s="152" t="s">
        <v>359</v>
      </c>
      <c r="B168" s="153" t="s">
        <v>360</v>
      </c>
      <c r="C168" s="368"/>
      <c r="D168" s="368">
        <f t="shared" ref="D168:Z168" si="180">(D22/D$28*D139-C22/C$28*C139)/C$145</f>
        <v>-9.1043217079613551E-5</v>
      </c>
      <c r="E168" s="368">
        <f t="shared" si="180"/>
        <v>5.3490956170555422E-4</v>
      </c>
      <c r="F168" s="368">
        <f t="shared" si="180"/>
        <v>3.7179260217686682E-4</v>
      </c>
      <c r="G168" s="368">
        <f t="shared" si="180"/>
        <v>-8.1883780470736757E-4</v>
      </c>
      <c r="H168" s="368">
        <f t="shared" si="180"/>
        <v>8.3835997829761891E-4</v>
      </c>
      <c r="I168" s="368">
        <f t="shared" si="180"/>
        <v>2.0256175872934916E-3</v>
      </c>
      <c r="J168" s="368">
        <f t="shared" si="180"/>
        <v>1.3605828720714738E-3</v>
      </c>
      <c r="K168" s="368">
        <f t="shared" si="180"/>
        <v>1.874176863359313E-3</v>
      </c>
      <c r="L168" s="368">
        <f t="shared" si="180"/>
        <v>5.4234173046266486E-4</v>
      </c>
      <c r="M168" s="368">
        <f t="shared" si="180"/>
        <v>1.3554410932571089E-4</v>
      </c>
      <c r="N168" s="368">
        <f t="shared" si="180"/>
        <v>1.8987155751180478E-3</v>
      </c>
      <c r="O168" s="368">
        <f t="shared" si="180"/>
        <v>8.3424309824288575E-4</v>
      </c>
      <c r="P168" s="368">
        <f t="shared" si="180"/>
        <v>1.7758785495322155E-4</v>
      </c>
      <c r="Q168" s="368">
        <f t="shared" si="180"/>
        <v>1.3258677965331288E-3</v>
      </c>
      <c r="R168" s="368">
        <f t="shared" si="180"/>
        <v>-1.1651605405647457E-3</v>
      </c>
      <c r="S168" s="368">
        <f t="shared" si="180"/>
        <v>9.4262754573426596E-4</v>
      </c>
      <c r="T168" s="368">
        <f t="shared" si="180"/>
        <v>1.1833015248069584E-3</v>
      </c>
      <c r="U168" s="368">
        <f t="shared" si="180"/>
        <v>1.7540443553802602E-5</v>
      </c>
      <c r="V168" s="368">
        <f t="shared" si="180"/>
        <v>-4.9620913232442372E-4</v>
      </c>
      <c r="W168" s="368">
        <f t="shared" si="180"/>
        <v>-4.3434868678588146E-4</v>
      </c>
      <c r="X168" s="368">
        <f t="shared" si="180"/>
        <v>1.6549936530124861E-3</v>
      </c>
      <c r="Y168" s="368">
        <f t="shared" si="180"/>
        <v>3.3625876833202526E-3</v>
      </c>
      <c r="Z168" s="368">
        <f t="shared" si="180"/>
        <v>3.6638928756506411E-4</v>
      </c>
    </row>
    <row r="169" spans="1:26" x14ac:dyDescent="0.25">
      <c r="A169" s="152" t="s">
        <v>361</v>
      </c>
      <c r="B169" s="153" t="s">
        <v>362</v>
      </c>
      <c r="D169" s="368">
        <f t="shared" ref="D169:Z169" si="181">(D23/D$28*D140-C23/C$28*C140)/C$145</f>
        <v>1.5588036422483011E-3</v>
      </c>
      <c r="E169" s="368">
        <f t="shared" si="181"/>
        <v>2.7651179326155525E-4</v>
      </c>
      <c r="F169" s="368">
        <f t="shared" si="181"/>
        <v>3.2828585746452941E-3</v>
      </c>
      <c r="G169" s="368">
        <f t="shared" si="181"/>
        <v>4.0501121736257768E-3</v>
      </c>
      <c r="H169" s="368">
        <f t="shared" si="181"/>
        <v>3.2176357168044066E-3</v>
      </c>
      <c r="I169" s="368">
        <f t="shared" si="181"/>
        <v>1.9677839397506491E-3</v>
      </c>
      <c r="J169" s="368">
        <f t="shared" si="181"/>
        <v>4.6756047738697387E-4</v>
      </c>
      <c r="K169" s="368">
        <f t="shared" si="181"/>
        <v>7.4928992760500668E-4</v>
      </c>
      <c r="L169" s="368">
        <f t="shared" si="181"/>
        <v>8.6199746791325912E-4</v>
      </c>
      <c r="M169" s="368">
        <f t="shared" si="181"/>
        <v>-2.7590907412799982E-5</v>
      </c>
      <c r="N169" s="368">
        <f t="shared" si="181"/>
        <v>-1.7746095387781639E-3</v>
      </c>
      <c r="O169" s="368">
        <f t="shared" si="181"/>
        <v>-1.9536422434079954E-3</v>
      </c>
      <c r="P169" s="368">
        <f t="shared" si="181"/>
        <v>-1.2793628290051243E-3</v>
      </c>
      <c r="Q169" s="368">
        <f t="shared" si="181"/>
        <v>2.1871493516773747E-4</v>
      </c>
      <c r="R169" s="368">
        <f t="shared" si="181"/>
        <v>3.4977839435091584E-3</v>
      </c>
      <c r="S169" s="368">
        <f t="shared" si="181"/>
        <v>-1.1526073727334705E-3</v>
      </c>
      <c r="T169" s="368">
        <f t="shared" si="181"/>
        <v>1.6649868775556278E-3</v>
      </c>
      <c r="U169" s="368">
        <f t="shared" si="181"/>
        <v>-1.3983263639164798E-4</v>
      </c>
      <c r="V169" s="368">
        <f t="shared" si="181"/>
        <v>-8.7650526514662327E-4</v>
      </c>
      <c r="W169" s="368">
        <f t="shared" si="181"/>
        <v>1.739418757686928E-4</v>
      </c>
      <c r="X169" s="368">
        <f t="shared" si="181"/>
        <v>9.5410002283977146E-4</v>
      </c>
      <c r="Y169" s="368">
        <f t="shared" si="181"/>
        <v>-1.9847657462459202E-4</v>
      </c>
      <c r="Z169" s="368">
        <f t="shared" si="181"/>
        <v>2.8467331565389093E-4</v>
      </c>
    </row>
    <row r="170" spans="1:26" x14ac:dyDescent="0.25">
      <c r="A170" s="34"/>
      <c r="B170" s="76" t="s">
        <v>363</v>
      </c>
      <c r="D170" s="368">
        <f t="shared" ref="D170:Z170" si="182">(D24/D$28*D141-C24/C$28*C141)/C$145</f>
        <v>1.7873108521670351E-3</v>
      </c>
      <c r="E170" s="368">
        <f t="shared" si="182"/>
        <v>6.3548372462734065E-3</v>
      </c>
      <c r="F170" s="368">
        <f t="shared" si="182"/>
        <v>-3.353108323101196E-3</v>
      </c>
      <c r="G170" s="368">
        <f t="shared" si="182"/>
        <v>1.8423784784146581E-3</v>
      </c>
      <c r="H170" s="368">
        <f t="shared" si="182"/>
        <v>3.5165908469315244E-4</v>
      </c>
      <c r="I170" s="368">
        <f t="shared" si="182"/>
        <v>-4.3496624521966194E-3</v>
      </c>
      <c r="J170" s="368">
        <f t="shared" si="182"/>
        <v>-4.3904214490745668E-3</v>
      </c>
      <c r="K170" s="368">
        <f t="shared" si="182"/>
        <v>-5.0589407811911882E-4</v>
      </c>
      <c r="L170" s="368">
        <f t="shared" si="182"/>
        <v>1.9310040062861099E-3</v>
      </c>
      <c r="M170" s="368">
        <f t="shared" si="182"/>
        <v>2.2304621969827898E-3</v>
      </c>
      <c r="N170" s="368">
        <f t="shared" si="182"/>
        <v>6.6646588012702766E-4</v>
      </c>
      <c r="O170" s="368">
        <f t="shared" si="182"/>
        <v>6.608561664910504E-3</v>
      </c>
      <c r="P170" s="368">
        <f t="shared" si="182"/>
        <v>-2.8182845250302631E-3</v>
      </c>
      <c r="Q170" s="368">
        <f t="shared" si="182"/>
        <v>-1.3367039055253095E-3</v>
      </c>
      <c r="R170" s="368">
        <f t="shared" si="182"/>
        <v>1.9049300805323963E-3</v>
      </c>
      <c r="S170" s="368">
        <f t="shared" si="182"/>
        <v>8.7064536284876543E-4</v>
      </c>
      <c r="T170" s="368">
        <f t="shared" si="182"/>
        <v>-1.4668331630412704E-3</v>
      </c>
      <c r="U170" s="368">
        <f t="shared" si="182"/>
        <v>-1.5764116156787935E-3</v>
      </c>
      <c r="V170" s="368">
        <f t="shared" si="182"/>
        <v>2.5044793863492618E-4</v>
      </c>
      <c r="W170" s="368">
        <f t="shared" si="182"/>
        <v>-1.7191758619890907E-3</v>
      </c>
      <c r="X170" s="368">
        <f t="shared" si="182"/>
        <v>-2.3792822378070982E-3</v>
      </c>
      <c r="Y170" s="368">
        <f t="shared" si="182"/>
        <v>1.0820888789001175E-3</v>
      </c>
      <c r="Z170" s="368">
        <f t="shared" si="182"/>
        <v>-1.4482742662510972E-3</v>
      </c>
    </row>
    <row r="171" spans="1:26" s="51" customFormat="1" x14ac:dyDescent="0.25">
      <c r="A171" s="79"/>
      <c r="B171" s="78" t="s">
        <v>364</v>
      </c>
      <c r="D171" s="428">
        <f t="shared" ref="D171:Z171" si="183">(D25/D$28*D142-C25/C$28*C142)/C$145</f>
        <v>-5.7696447745493222E-3</v>
      </c>
      <c r="E171" s="428">
        <f t="shared" si="183"/>
        <v>-1.956166833239208E-2</v>
      </c>
      <c r="F171" s="428">
        <f t="shared" si="183"/>
        <v>-3.146387406602999E-2</v>
      </c>
      <c r="G171" s="428">
        <f t="shared" si="183"/>
        <v>2.5396230446555774E-2</v>
      </c>
      <c r="H171" s="428">
        <f t="shared" si="183"/>
        <v>7.2017320819413547E-2</v>
      </c>
      <c r="I171" s="428">
        <f t="shared" si="183"/>
        <v>3.0464480848225964E-2</v>
      </c>
      <c r="J171" s="428">
        <f t="shared" si="183"/>
        <v>1.9681191870322426E-2</v>
      </c>
      <c r="K171" s="428">
        <f t="shared" si="183"/>
        <v>6.321167413818328E-2</v>
      </c>
      <c r="L171" s="428">
        <f t="shared" si="183"/>
        <v>-3.220356542524463E-3</v>
      </c>
      <c r="M171" s="428">
        <f t="shared" si="183"/>
        <v>2.2023055616130886E-2</v>
      </c>
      <c r="N171" s="428">
        <f t="shared" si="183"/>
        <v>3.7501517555496721E-3</v>
      </c>
      <c r="O171" s="428">
        <f t="shared" si="183"/>
        <v>5.9021888978626785E-2</v>
      </c>
      <c r="P171" s="428">
        <f t="shared" si="183"/>
        <v>6.2814331587414618E-2</v>
      </c>
      <c r="Q171" s="428">
        <f t="shared" si="183"/>
        <v>3.0096637240757857E-2</v>
      </c>
      <c r="R171" s="428">
        <f t="shared" si="183"/>
        <v>6.4197513079221405E-2</v>
      </c>
      <c r="S171" s="428">
        <f t="shared" si="183"/>
        <v>5.2505033993294391E-2</v>
      </c>
      <c r="T171" s="428">
        <f t="shared" si="183"/>
        <v>-2.2148675177752042E-2</v>
      </c>
      <c r="U171" s="428">
        <f t="shared" si="183"/>
        <v>6.0356543979035535E-3</v>
      </c>
      <c r="V171" s="428">
        <f t="shared" si="183"/>
        <v>-1.6433655177849421E-2</v>
      </c>
      <c r="W171" s="428">
        <f t="shared" si="183"/>
        <v>-8.2702299473554324E-3</v>
      </c>
      <c r="X171" s="428">
        <f t="shared" si="183"/>
        <v>2.1769936226097061E-2</v>
      </c>
      <c r="Y171" s="428">
        <f t="shared" si="183"/>
        <v>4.9288397228982109E-2</v>
      </c>
      <c r="Z171" s="428">
        <f t="shared" si="183"/>
        <v>4.8262823643318117E-2</v>
      </c>
    </row>
    <row r="172" spans="1:26" x14ac:dyDescent="0.25">
      <c r="A172" s="34"/>
      <c r="B172" s="76" t="s">
        <v>365</v>
      </c>
      <c r="D172" s="368">
        <f t="shared" ref="D172:Z172" si="184">(D26/D$28*D143-C26/C$28*C143)/C$145</f>
        <v>-6.2956074457649188E-3</v>
      </c>
      <c r="E172" s="368">
        <f t="shared" si="184"/>
        <v>-1.0188440607732344E-2</v>
      </c>
      <c r="F172" s="368">
        <f t="shared" si="184"/>
        <v>2.5393710745250297E-3</v>
      </c>
      <c r="G172" s="368">
        <f t="shared" si="184"/>
        <v>1.4729068869292006E-2</v>
      </c>
      <c r="H172" s="368">
        <f t="shared" si="184"/>
        <v>1.4685094646030086E-2</v>
      </c>
      <c r="I172" s="368">
        <f t="shared" si="184"/>
        <v>-7.3436998427760854E-3</v>
      </c>
      <c r="J172" s="368">
        <f t="shared" si="184"/>
        <v>1.5048065672622799E-3</v>
      </c>
      <c r="K172" s="368">
        <f t="shared" si="184"/>
        <v>1.5155707028992703E-2</v>
      </c>
      <c r="L172" s="368">
        <f t="shared" si="184"/>
        <v>-4.9626555320592064E-3</v>
      </c>
      <c r="M172" s="368">
        <f t="shared" si="184"/>
        <v>4.6956487304615629E-3</v>
      </c>
      <c r="N172" s="368">
        <f t="shared" si="184"/>
        <v>5.5623392476245627E-3</v>
      </c>
      <c r="O172" s="368">
        <f t="shared" si="184"/>
        <v>1.9742515498151678E-2</v>
      </c>
      <c r="P172" s="368">
        <f t="shared" si="184"/>
        <v>6.3928089530470378E-3</v>
      </c>
      <c r="Q172" s="368">
        <f t="shared" si="184"/>
        <v>1.1065577387978058E-2</v>
      </c>
      <c r="R172" s="368">
        <f t="shared" si="184"/>
        <v>1.018239476496037E-2</v>
      </c>
      <c r="S172" s="368">
        <f t="shared" si="184"/>
        <v>1.8238859597312057E-3</v>
      </c>
      <c r="T172" s="368">
        <f t="shared" si="184"/>
        <v>-4.9740545900795136E-4</v>
      </c>
      <c r="U172" s="368">
        <f t="shared" si="184"/>
        <v>-2.0320979257362768E-3</v>
      </c>
      <c r="V172" s="368">
        <f t="shared" si="184"/>
        <v>-1.0094206593979619E-2</v>
      </c>
      <c r="W172" s="368">
        <f t="shared" si="184"/>
        <v>-1.0768476980054906E-2</v>
      </c>
      <c r="X172" s="368">
        <f t="shared" si="184"/>
        <v>5.3474938283548839E-3</v>
      </c>
      <c r="Y172" s="368">
        <f t="shared" si="184"/>
        <v>1.9252885800538182E-2</v>
      </c>
      <c r="Z172" s="368">
        <f t="shared" si="184"/>
        <v>3.7244266186595605E-2</v>
      </c>
    </row>
    <row r="173" spans="1:26" x14ac:dyDescent="0.25">
      <c r="A173" s="34"/>
      <c r="B173" s="76" t="s">
        <v>366</v>
      </c>
      <c r="D173" s="368">
        <f t="shared" ref="D173:Z173" si="185">(D27/D$28*D144-C27/C$28*C144)/C$145</f>
        <v>5.2670528971527492E-3</v>
      </c>
      <c r="E173" s="368">
        <f t="shared" si="185"/>
        <v>3.9638043502785037E-3</v>
      </c>
      <c r="F173" s="368">
        <f t="shared" si="185"/>
        <v>-1.6469014920249535E-4</v>
      </c>
      <c r="G173" s="368">
        <f t="shared" si="185"/>
        <v>7.6187010165988664E-5</v>
      </c>
      <c r="H173" s="368">
        <f t="shared" si="185"/>
        <v>-2.0161888643872822E-3</v>
      </c>
      <c r="I173" s="368">
        <f t="shared" si="185"/>
        <v>2.1152261218912649E-3</v>
      </c>
      <c r="J173" s="368">
        <f t="shared" si="185"/>
        <v>-7.5610873861115327E-4</v>
      </c>
      <c r="K173" s="368">
        <f t="shared" si="185"/>
        <v>-3.1812463283878152E-3</v>
      </c>
      <c r="L173" s="368">
        <f t="shared" si="185"/>
        <v>-6.090975567944845E-3</v>
      </c>
      <c r="M173" s="368">
        <f t="shared" si="185"/>
        <v>5.8491407684460942E-3</v>
      </c>
      <c r="N173" s="368">
        <f t="shared" si="185"/>
        <v>3.6348724607025568E-3</v>
      </c>
      <c r="O173" s="368">
        <f t="shared" si="185"/>
        <v>2.6536153209577329E-4</v>
      </c>
      <c r="P173" s="368">
        <f t="shared" si="185"/>
        <v>-1.6290620785080377E-3</v>
      </c>
      <c r="Q173" s="368">
        <f t="shared" si="185"/>
        <v>-2.2108962197547817E-4</v>
      </c>
      <c r="R173" s="368">
        <f t="shared" si="185"/>
        <v>-1.1538276476771246E-2</v>
      </c>
      <c r="S173" s="368">
        <f t="shared" si="185"/>
        <v>-9.0898274687953263E-4</v>
      </c>
      <c r="T173" s="368">
        <f t="shared" si="185"/>
        <v>1.2524068402132486E-2</v>
      </c>
      <c r="U173" s="368">
        <f t="shared" si="185"/>
        <v>-5.8806994655958757E-3</v>
      </c>
      <c r="V173" s="368">
        <f t="shared" si="185"/>
        <v>1.8267942104955354E-3</v>
      </c>
      <c r="W173" s="368">
        <f t="shared" si="185"/>
        <v>-3.7761536539407349E-3</v>
      </c>
      <c r="X173" s="368">
        <f t="shared" si="185"/>
        <v>7.1655862946951848E-3</v>
      </c>
      <c r="Y173" s="368">
        <f t="shared" si="185"/>
        <v>-1.0063757648655568E-2</v>
      </c>
      <c r="Z173" s="368">
        <f t="shared" si="185"/>
        <v>9.141937289131508E-3</v>
      </c>
    </row>
    <row r="174" spans="1:26" s="161" customFormat="1" ht="19.5" customHeight="1" x14ac:dyDescent="0.25">
      <c r="A174" s="429"/>
      <c r="B174" s="430" t="s">
        <v>367</v>
      </c>
      <c r="C174" s="435"/>
      <c r="D174" s="436">
        <f t="shared" ref="D174:Z174" si="186">(D28/D$28*D145-C28/C$28*C145)/C$145</f>
        <v>-6.7981858183311615E-3</v>
      </c>
      <c r="E174" s="436">
        <f t="shared" si="186"/>
        <v>-2.5786232148960819E-2</v>
      </c>
      <c r="F174" s="436">
        <f t="shared" si="186"/>
        <v>-2.9089238662829205E-2</v>
      </c>
      <c r="G174" s="436">
        <f t="shared" si="186"/>
        <v>4.0201484391388341E-2</v>
      </c>
      <c r="H174" s="436">
        <f t="shared" si="186"/>
        <v>8.4686154836753499E-2</v>
      </c>
      <c r="I174" s="436">
        <f t="shared" si="186"/>
        <v>2.5236091098920846E-2</v>
      </c>
      <c r="J174" s="436">
        <f t="shared" si="186"/>
        <v>2.0429929108994268E-2</v>
      </c>
      <c r="K174" s="436">
        <f t="shared" si="186"/>
        <v>7.5186037061126823E-2</v>
      </c>
      <c r="L174" s="436">
        <f t="shared" si="186"/>
        <v>-1.4274000139719153E-2</v>
      </c>
      <c r="M174" s="436">
        <f t="shared" si="186"/>
        <v>3.2567849770176863E-2</v>
      </c>
      <c r="N174" s="436">
        <f t="shared" si="186"/>
        <v>1.294738539409044E-2</v>
      </c>
      <c r="O174" s="436">
        <f t="shared" si="186"/>
        <v>7.9029776733472834E-2</v>
      </c>
      <c r="P174" s="436">
        <f t="shared" si="186"/>
        <v>6.7578042206915392E-2</v>
      </c>
      <c r="Q174" s="436">
        <f t="shared" si="186"/>
        <v>4.0941177544145835E-2</v>
      </c>
      <c r="R174" s="436">
        <f t="shared" si="186"/>
        <v>6.2841613384234898E-2</v>
      </c>
      <c r="S174" s="436">
        <f t="shared" si="186"/>
        <v>5.3420052771885808E-2</v>
      </c>
      <c r="T174" s="436">
        <f t="shared" si="186"/>
        <v>-1.0122147213407155E-2</v>
      </c>
      <c r="U174" s="436">
        <f t="shared" si="186"/>
        <v>-1.8771025816293045E-3</v>
      </c>
      <c r="V174" s="436">
        <f t="shared" si="186"/>
        <v>-2.4701065027836418E-2</v>
      </c>
      <c r="W174" s="436">
        <f t="shared" si="186"/>
        <v>-2.2814855810083117E-2</v>
      </c>
      <c r="X174" s="436">
        <f t="shared" si="186"/>
        <v>3.4282993557186649E-2</v>
      </c>
      <c r="Y174" s="436">
        <f t="shared" si="186"/>
        <v>5.8477545340982533E-2</v>
      </c>
      <c r="Z174" s="436">
        <f t="shared" si="186"/>
        <v>9.4649085860037119E-2</v>
      </c>
    </row>
    <row r="175" spans="1:26" s="14" customFormat="1" ht="20.25" customHeight="1" x14ac:dyDescent="0.25">
      <c r="A175" s="91" t="s">
        <v>368</v>
      </c>
      <c r="B175" s="85"/>
      <c r="C175" s="817"/>
      <c r="D175" s="817"/>
      <c r="E175" s="817"/>
      <c r="F175" s="817"/>
      <c r="G175" s="817"/>
      <c r="H175" s="817"/>
      <c r="I175" s="817"/>
      <c r="J175" s="817"/>
      <c r="K175" s="817"/>
      <c r="L175" s="817"/>
      <c r="M175" s="817"/>
      <c r="N175" s="817"/>
      <c r="O175" s="817"/>
      <c r="P175" s="817"/>
      <c r="Q175" s="817"/>
      <c r="R175" s="817"/>
      <c r="S175" s="817"/>
      <c r="T175" s="817"/>
      <c r="U175" s="817"/>
      <c r="V175" s="817"/>
      <c r="W175" s="817"/>
      <c r="X175" s="817"/>
      <c r="Y175" s="817"/>
      <c r="Z175" s="817"/>
    </row>
  </sheetData>
  <mergeCells count="1">
    <mergeCell ref="A30:K30"/>
  </mergeCells>
  <pageMargins left="0.74803149606299202" right="0.74803149606299202" top="0.98425196850393704" bottom="0.98425196850393704" header="0.511811023622047" footer="0.511811023622047"/>
  <pageSetup scale="42" fitToHeight="3" orientation="landscape" r:id="rId1"/>
  <headerFooter alignWithMargins="0"/>
  <rowBreaks count="5" manualBreakCount="5">
    <brk id="30" max="25" man="1"/>
    <brk id="59" max="25" man="1"/>
    <brk id="88" max="25" man="1"/>
    <brk id="117" max="25" man="1"/>
    <brk id="146" max="2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theme="6" tint="0.79998168889431442"/>
  </sheetPr>
  <dimension ref="A1:AA113"/>
  <sheetViews>
    <sheetView view="pageBreakPreview" zoomScale="90" zoomScaleNormal="80" zoomScaleSheetLayoutView="90" workbookViewId="0">
      <pane xSplit="2" topLeftCell="G1" activePane="topRight" state="frozen"/>
      <selection activeCell="D107" sqref="D107"/>
      <selection pane="topRight" activeCell="B2" sqref="B2"/>
    </sheetView>
  </sheetViews>
  <sheetFormatPr defaultColWidth="8.77734375" defaultRowHeight="13.2" x14ac:dyDescent="0.25"/>
  <cols>
    <col min="1" max="1" width="4.21875" style="1" customWidth="1"/>
    <col min="2" max="2" width="40.44140625" customWidth="1"/>
    <col min="3" max="17" width="9.44140625" customWidth="1"/>
  </cols>
  <sheetData>
    <row r="1" spans="1:26" s="14" customFormat="1" ht="25.35" customHeight="1" x14ac:dyDescent="0.25">
      <c r="A1" s="39" t="str">
        <f>Index!A16</f>
        <v>Table 2i     Palau constant price GDP(P) production by institutional sector, FY2000-FY2023</v>
      </c>
      <c r="R1"/>
      <c r="S1"/>
      <c r="T1"/>
      <c r="U1"/>
      <c r="V1"/>
      <c r="W1"/>
      <c r="X1"/>
      <c r="Y1"/>
      <c r="Z1"/>
    </row>
    <row r="2" spans="1:26" s="53" customFormat="1" ht="20.25" customHeight="1" x14ac:dyDescent="0.25">
      <c r="A2" s="433" t="s">
        <v>5362</v>
      </c>
      <c r="B2" s="52"/>
      <c r="C2" s="24" t="str">
        <f>NAgni!C2</f>
        <v>FY00</v>
      </c>
      <c r="D2" s="24" t="str">
        <f>NAgni!D2</f>
        <v>FY01</v>
      </c>
      <c r="E2" s="24" t="str">
        <f>NAgni!E2</f>
        <v>FY02</v>
      </c>
      <c r="F2" s="24" t="str">
        <f>NAgni!F2</f>
        <v>FY03</v>
      </c>
      <c r="G2" s="24" t="str">
        <f>NAgni!G2</f>
        <v>FY04</v>
      </c>
      <c r="H2" s="24" t="str">
        <f>NAgni!H2</f>
        <v>FY05</v>
      </c>
      <c r="I2" s="24" t="str">
        <f>NAgni!I2</f>
        <v>FY06</v>
      </c>
      <c r="J2" s="24" t="str">
        <f>NAgni!J2</f>
        <v>FY07</v>
      </c>
      <c r="K2" s="24" t="str">
        <f>NAgni!K2</f>
        <v>FY08</v>
      </c>
      <c r="L2" s="24" t="str">
        <f>NAgni!L2</f>
        <v>FY09</v>
      </c>
      <c r="M2" s="24" t="str">
        <f>NAgni!M2</f>
        <v>FY10</v>
      </c>
      <c r="N2" s="24" t="str">
        <f>NAgni!N2</f>
        <v>FY11</v>
      </c>
      <c r="O2" s="24" t="str">
        <f>NAgni!O2</f>
        <v>FY12</v>
      </c>
      <c r="P2" s="24" t="str">
        <f>NAgni!P2</f>
        <v>FY13</v>
      </c>
      <c r="Q2" s="24" t="str">
        <f>NAgni!Q2</f>
        <v>FY14</v>
      </c>
      <c r="R2" s="24" t="str">
        <f>NAgni!R2</f>
        <v>FY15</v>
      </c>
      <c r="S2" s="24" t="str">
        <f>NAgni!S2</f>
        <v>FY16</v>
      </c>
      <c r="T2" s="24" t="str">
        <f>NAgni!T2</f>
        <v>FY17</v>
      </c>
      <c r="U2" s="24" t="str">
        <f>NAgni!U2</f>
        <v>FY18</v>
      </c>
      <c r="V2" s="24" t="str">
        <f>NAgni!V2</f>
        <v>FY19</v>
      </c>
      <c r="W2" s="24" t="str">
        <f>NAgni!W2</f>
        <v>FY20</v>
      </c>
      <c r="X2" s="24" t="str">
        <f>NAgni!X2</f>
        <v>FY21</v>
      </c>
      <c r="Y2" s="24" t="str">
        <f>NAgni!Y2</f>
        <v>FY22</v>
      </c>
      <c r="Z2" s="24" t="str">
        <f>NAgni!Z2</f>
        <v>FY23</v>
      </c>
    </row>
    <row r="3" spans="1:26" ht="20.25" customHeight="1" x14ac:dyDescent="0.25">
      <c r="A3" s="34">
        <v>1.1000000000000001</v>
      </c>
      <c r="B3" s="153" t="s">
        <v>371</v>
      </c>
      <c r="C3" s="83">
        <v>99.014477238122367</v>
      </c>
      <c r="D3" s="83">
        <v>111.72287116361223</v>
      </c>
      <c r="E3" s="83">
        <v>124.61456013965606</v>
      </c>
      <c r="F3" s="83">
        <v>115.34912152671814</v>
      </c>
      <c r="G3" s="83">
        <v>117.72397011689283</v>
      </c>
      <c r="H3" s="83">
        <v>125.23602604824305</v>
      </c>
      <c r="I3" s="83">
        <v>119.76342907476425</v>
      </c>
      <c r="J3" s="83">
        <v>120.81404032478203</v>
      </c>
      <c r="K3" s="83">
        <v>108.01552047859225</v>
      </c>
      <c r="L3" s="83">
        <v>99.683974387035704</v>
      </c>
      <c r="M3" s="83">
        <v>98.680697512984281</v>
      </c>
      <c r="N3" s="83">
        <v>109.96910134396609</v>
      </c>
      <c r="O3" s="83">
        <v>114.80235968474112</v>
      </c>
      <c r="P3" s="83">
        <v>112.41856386877596</v>
      </c>
      <c r="Q3" s="83">
        <v>119.34245891031669</v>
      </c>
      <c r="R3" s="83">
        <v>138.42946934948301</v>
      </c>
      <c r="S3" s="83">
        <v>139.2896821117499</v>
      </c>
      <c r="T3" s="83">
        <v>132.05467392699327</v>
      </c>
      <c r="U3" s="83">
        <v>129.82282729420766</v>
      </c>
      <c r="V3" s="83">
        <v>128.92934900869335</v>
      </c>
      <c r="W3" s="83">
        <v>107.3262352043041</v>
      </c>
      <c r="X3" s="83">
        <v>85.719794894712976</v>
      </c>
      <c r="Y3" s="83">
        <v>87.792809810317593</v>
      </c>
      <c r="Z3" s="83">
        <v>89.019425763514121</v>
      </c>
    </row>
    <row r="4" spans="1:26" x14ac:dyDescent="0.25">
      <c r="A4" s="34">
        <v>1.2</v>
      </c>
      <c r="B4" s="153" t="s">
        <v>372</v>
      </c>
      <c r="C4" s="83">
        <v>11.332948547363282</v>
      </c>
      <c r="D4" s="83">
        <v>11.859024597167968</v>
      </c>
      <c r="E4" s="83">
        <v>10.4646005859375</v>
      </c>
      <c r="F4" s="83">
        <v>11.819991729736328</v>
      </c>
      <c r="G4" s="83">
        <v>13.394990173339844</v>
      </c>
      <c r="H4" s="83">
        <v>12.996215576171876</v>
      </c>
      <c r="I4" s="83">
        <v>14.902280212402344</v>
      </c>
      <c r="J4" s="83">
        <v>15.180087127685546</v>
      </c>
      <c r="K4" s="83">
        <v>14.356578277587891</v>
      </c>
      <c r="L4" s="83">
        <v>12.432819641113282</v>
      </c>
      <c r="M4" s="83">
        <v>12.718044158935546</v>
      </c>
      <c r="N4" s="83">
        <v>14.407845794677735</v>
      </c>
      <c r="O4" s="83">
        <v>15.448104278564454</v>
      </c>
      <c r="P4" s="83">
        <v>14.973201385498047</v>
      </c>
      <c r="Q4" s="83">
        <v>16.277870849609375</v>
      </c>
      <c r="R4" s="83">
        <v>20.072753326416017</v>
      </c>
      <c r="S4" s="83">
        <v>22.459033935546874</v>
      </c>
      <c r="T4" s="83">
        <v>19.846172508239746</v>
      </c>
      <c r="U4" s="83">
        <v>20.320146377563475</v>
      </c>
      <c r="V4" s="83">
        <v>22.600464599609374</v>
      </c>
      <c r="W4" s="83">
        <v>27.527829101562499</v>
      </c>
      <c r="X4" s="83">
        <v>24.869209686279298</v>
      </c>
      <c r="Y4" s="83">
        <v>23.910947052001951</v>
      </c>
      <c r="Z4" s="83">
        <v>24.612177963256837</v>
      </c>
    </row>
    <row r="5" spans="1:26" x14ac:dyDescent="0.25">
      <c r="A5" s="34" t="s">
        <v>373</v>
      </c>
      <c r="B5" s="153" t="s">
        <v>374</v>
      </c>
      <c r="C5" s="83">
        <v>15.3220400390625</v>
      </c>
      <c r="D5" s="83">
        <v>14.6081640625</v>
      </c>
      <c r="E5" s="83">
        <v>10.9280478515625</v>
      </c>
      <c r="F5" s="83">
        <v>11.9162333984375</v>
      </c>
      <c r="G5" s="83">
        <v>10.9961982421875</v>
      </c>
      <c r="H5" s="83">
        <v>11.093737304687499</v>
      </c>
      <c r="I5" s="83">
        <v>15.368607421875</v>
      </c>
      <c r="J5" s="83">
        <v>16.717841796875</v>
      </c>
      <c r="K5" s="83">
        <v>13.525625</v>
      </c>
      <c r="L5" s="83">
        <v>10.494477539062499</v>
      </c>
      <c r="M5" s="83">
        <v>9.2497548828124998</v>
      </c>
      <c r="N5" s="83">
        <v>7.3267919921875002</v>
      </c>
      <c r="O5" s="83">
        <v>3.5498115234375001</v>
      </c>
      <c r="P5" s="83">
        <v>5.613412109375</v>
      </c>
      <c r="Q5" s="83">
        <v>6.1467812500000001</v>
      </c>
      <c r="R5" s="83">
        <v>6.343619140625</v>
      </c>
      <c r="S5" s="83">
        <v>6.5011850585937498</v>
      </c>
      <c r="T5" s="83">
        <v>6.6049887695312499</v>
      </c>
      <c r="U5" s="83">
        <v>6.5570424804687502</v>
      </c>
      <c r="V5" s="83">
        <v>6.5623007812500003</v>
      </c>
      <c r="W5" s="83">
        <v>6.3970786132812503</v>
      </c>
      <c r="X5" s="83">
        <v>6.04621240234375</v>
      </c>
      <c r="Y5" s="83">
        <v>4.44705615234375</v>
      </c>
      <c r="Z5" s="83">
        <v>5.4581230468750004</v>
      </c>
    </row>
    <row r="6" spans="1:26" x14ac:dyDescent="0.25">
      <c r="A6" s="34" t="s">
        <v>375</v>
      </c>
      <c r="B6" s="153" t="s">
        <v>376</v>
      </c>
      <c r="C6" s="83">
        <v>2.0469975891113283</v>
      </c>
      <c r="D6" s="83">
        <v>2.4266053161621093</v>
      </c>
      <c r="E6" s="83">
        <v>2.9202406005859376</v>
      </c>
      <c r="F6" s="83">
        <v>2.6210864868164063</v>
      </c>
      <c r="G6" s="83">
        <v>2.5046380615234374</v>
      </c>
      <c r="H6" s="83">
        <v>3.7114629821777343</v>
      </c>
      <c r="I6" s="83">
        <v>3.5394328002929689</v>
      </c>
      <c r="J6" s="83">
        <v>3.0833366088867189</v>
      </c>
      <c r="K6" s="83">
        <v>2.3278317260742187</v>
      </c>
      <c r="L6" s="83">
        <v>2.2355762939453125</v>
      </c>
      <c r="M6" s="83">
        <v>2.5550860900878907</v>
      </c>
      <c r="N6" s="83">
        <v>2.4344521179199217</v>
      </c>
      <c r="O6" s="83">
        <v>2.2871398010253907</v>
      </c>
      <c r="P6" s="83">
        <v>2.2806798706054687</v>
      </c>
      <c r="Q6" s="83">
        <v>2.0659482727050782</v>
      </c>
      <c r="R6" s="83">
        <v>2.0898192443847656</v>
      </c>
      <c r="S6" s="83">
        <v>2.1216032104492188</v>
      </c>
      <c r="T6" s="83">
        <v>2.3114043579101562</v>
      </c>
      <c r="U6" s="83">
        <v>2.4748534851074218</v>
      </c>
      <c r="V6" s="83">
        <v>2.6940182189941408</v>
      </c>
      <c r="W6" s="83">
        <v>2.8995939025878905</v>
      </c>
      <c r="X6" s="83">
        <v>3.2773546447753907</v>
      </c>
      <c r="Y6" s="83">
        <v>2.6934571838378907</v>
      </c>
      <c r="Z6" s="83">
        <v>2.4981113739013674</v>
      </c>
    </row>
    <row r="7" spans="1:26" x14ac:dyDescent="0.25">
      <c r="A7" s="34" t="s">
        <v>377</v>
      </c>
      <c r="B7" s="153" t="s">
        <v>378</v>
      </c>
      <c r="C7" s="83">
        <v>50.956401092529298</v>
      </c>
      <c r="D7" s="83">
        <v>53.027613647460939</v>
      </c>
      <c r="E7" s="83">
        <v>53.408671325683592</v>
      </c>
      <c r="F7" s="83">
        <v>54.794072326660157</v>
      </c>
      <c r="G7" s="83">
        <v>55.16090899658203</v>
      </c>
      <c r="H7" s="83">
        <v>50.871747283935548</v>
      </c>
      <c r="I7" s="83">
        <v>50.534593261718747</v>
      </c>
      <c r="J7" s="83">
        <v>50.765437072753905</v>
      </c>
      <c r="K7" s="83">
        <v>50.266968322753904</v>
      </c>
      <c r="L7" s="83">
        <v>48.968775054931641</v>
      </c>
      <c r="M7" s="83">
        <v>44.024220642089844</v>
      </c>
      <c r="N7" s="83">
        <v>44.030304687499999</v>
      </c>
      <c r="O7" s="83">
        <v>43.441954986572263</v>
      </c>
      <c r="P7" s="83">
        <v>42.406084930419922</v>
      </c>
      <c r="Q7" s="83">
        <v>42.513365404129026</v>
      </c>
      <c r="R7" s="83">
        <v>42.203694213867188</v>
      </c>
      <c r="S7" s="83">
        <v>42.719347656250001</v>
      </c>
      <c r="T7" s="83">
        <v>43.937411987304685</v>
      </c>
      <c r="U7" s="83">
        <v>45.740138244628909</v>
      </c>
      <c r="V7" s="83">
        <v>45.5409619140625</v>
      </c>
      <c r="W7" s="83">
        <v>45.532408813476565</v>
      </c>
      <c r="X7" s="83">
        <v>41.886027465820312</v>
      </c>
      <c r="Y7" s="83">
        <v>41.007232604980466</v>
      </c>
      <c r="Z7" s="83">
        <v>41.201126159667972</v>
      </c>
    </row>
    <row r="8" spans="1:26" x14ac:dyDescent="0.25">
      <c r="A8" s="34" t="s">
        <v>379</v>
      </c>
      <c r="B8" s="153" t="s">
        <v>380</v>
      </c>
      <c r="C8" s="83">
        <v>10.712325127601623</v>
      </c>
      <c r="D8" s="83">
        <v>10.794992357254028</v>
      </c>
      <c r="E8" s="83">
        <v>11.990422344207763</v>
      </c>
      <c r="F8" s="83">
        <v>11.421257976531983</v>
      </c>
      <c r="G8" s="83">
        <v>11.761503093719483</v>
      </c>
      <c r="H8" s="83">
        <v>11.326812786102295</v>
      </c>
      <c r="I8" s="83">
        <v>12.413083610534668</v>
      </c>
      <c r="J8" s="83">
        <v>11.812367778778077</v>
      </c>
      <c r="K8" s="83">
        <v>11.924748943328858</v>
      </c>
      <c r="L8" s="83">
        <v>12.18386851119995</v>
      </c>
      <c r="M8" s="83">
        <v>12.321324295043945</v>
      </c>
      <c r="N8" s="83">
        <v>10.729645568847657</v>
      </c>
      <c r="O8" s="83">
        <v>10.429351791381835</v>
      </c>
      <c r="P8" s="83">
        <v>10.187477966308593</v>
      </c>
      <c r="Q8" s="83">
        <v>9.3660451049804685</v>
      </c>
      <c r="R8" s="83">
        <v>7.6835536193847656</v>
      </c>
      <c r="S8" s="83">
        <v>8.1597505798339842</v>
      </c>
      <c r="T8" s="83">
        <v>7.2310192260742188</v>
      </c>
      <c r="U8" s="83">
        <v>7.242979705810547</v>
      </c>
      <c r="V8" s="83">
        <v>7.350204406738281</v>
      </c>
      <c r="W8" s="83">
        <v>7.8601588678359988</v>
      </c>
      <c r="X8" s="83">
        <v>10.544927178382874</v>
      </c>
      <c r="Y8" s="83">
        <v>8.4862053155899044</v>
      </c>
      <c r="Z8" s="83">
        <v>9.4490867853164673</v>
      </c>
    </row>
    <row r="9" spans="1:26" x14ac:dyDescent="0.25">
      <c r="A9" s="34" t="s">
        <v>381</v>
      </c>
      <c r="B9" s="153" t="s">
        <v>382</v>
      </c>
      <c r="C9" s="83">
        <v>6.5472749023437498</v>
      </c>
      <c r="D9" s="83">
        <v>7.3809343261718752</v>
      </c>
      <c r="E9" s="83">
        <v>7.9604289550781253</v>
      </c>
      <c r="F9" s="83">
        <v>7.4826000976562499</v>
      </c>
      <c r="G9" s="83">
        <v>7.3402678222656252</v>
      </c>
      <c r="H9" s="83">
        <v>7.6249318847656253</v>
      </c>
      <c r="I9" s="83">
        <v>8.360512939453125</v>
      </c>
      <c r="J9" s="83">
        <v>9.1832499999999992</v>
      </c>
      <c r="K9" s="83">
        <v>9.3415061035156253</v>
      </c>
      <c r="L9" s="83">
        <v>9.2335842285156247</v>
      </c>
      <c r="M9" s="83">
        <v>9.4023159179687497</v>
      </c>
      <c r="N9" s="83">
        <v>9.0753442382812501</v>
      </c>
      <c r="O9" s="83">
        <v>9.1310302734374993</v>
      </c>
      <c r="P9" s="83">
        <v>9.7091166992187503</v>
      </c>
      <c r="Q9" s="83">
        <v>10.190922851562499</v>
      </c>
      <c r="R9" s="83">
        <v>10.672752441406249</v>
      </c>
      <c r="S9" s="83">
        <v>11.55493212890625</v>
      </c>
      <c r="T9" s="83">
        <v>12.0750986328125</v>
      </c>
      <c r="U9" s="83">
        <v>11.83658935546875</v>
      </c>
      <c r="V9" s="83">
        <v>12.04945703125</v>
      </c>
      <c r="W9" s="83">
        <v>12.19581982421875</v>
      </c>
      <c r="X9" s="83">
        <v>11.66507275390625</v>
      </c>
      <c r="Y9" s="83">
        <v>11.36815576171875</v>
      </c>
      <c r="Z9" s="83">
        <v>11.349486328125</v>
      </c>
    </row>
    <row r="10" spans="1:26" x14ac:dyDescent="0.25">
      <c r="A10" s="152" t="s">
        <v>383</v>
      </c>
      <c r="B10" s="153" t="s">
        <v>384</v>
      </c>
      <c r="C10" s="83">
        <v>0.52565673828125004</v>
      </c>
      <c r="D10" s="83">
        <v>0.54722711181640626</v>
      </c>
      <c r="E10" s="83">
        <v>0.64494598388671875</v>
      </c>
      <c r="F10" s="83">
        <v>0.72174804687500005</v>
      </c>
      <c r="G10" s="83">
        <v>0.83781878662109377</v>
      </c>
      <c r="H10" s="83">
        <v>0.88926202392578124</v>
      </c>
      <c r="I10" s="83">
        <v>0.82001202392578121</v>
      </c>
      <c r="J10" s="83">
        <v>0.89624792480468751</v>
      </c>
      <c r="K10" s="83">
        <v>0.93492669677734375</v>
      </c>
      <c r="L10" s="83">
        <v>1.0549769287109374</v>
      </c>
      <c r="M10" s="83">
        <v>1.1539859619140624</v>
      </c>
      <c r="N10" s="83">
        <v>1.2509229736328125</v>
      </c>
      <c r="O10" s="83">
        <v>1.3029616699218749</v>
      </c>
      <c r="P10" s="83">
        <v>1.2662229003906249</v>
      </c>
      <c r="Q10" s="83">
        <v>1.1603099365234375</v>
      </c>
      <c r="R10" s="83">
        <v>1.1822712402343749</v>
      </c>
      <c r="S10" s="83">
        <v>1.1984322509765626</v>
      </c>
      <c r="T10" s="83">
        <v>1.117000244140625</v>
      </c>
      <c r="U10" s="83">
        <v>1.0766624755859375</v>
      </c>
      <c r="V10" s="83">
        <v>1.0555460205078124</v>
      </c>
      <c r="W10" s="83">
        <v>1.0387657470703124</v>
      </c>
      <c r="X10" s="83">
        <v>1.014958984375</v>
      </c>
      <c r="Y10" s="83">
        <v>1.0462117919921874</v>
      </c>
      <c r="Z10" s="83">
        <v>0.91632739257812501</v>
      </c>
    </row>
    <row r="11" spans="1:26" x14ac:dyDescent="0.25">
      <c r="A11" s="34" t="s">
        <v>385</v>
      </c>
      <c r="B11" s="153" t="s">
        <v>386</v>
      </c>
      <c r="C11" s="83">
        <v>3.3472076797485353</v>
      </c>
      <c r="D11" s="83">
        <v>3.3892606887817385</v>
      </c>
      <c r="E11" s="83">
        <v>3.5331844367980958</v>
      </c>
      <c r="F11" s="83">
        <v>3.6975184898376465</v>
      </c>
      <c r="G11" s="83">
        <v>3.3109501647949218</v>
      </c>
      <c r="H11" s="83">
        <v>3.1579850120544433</v>
      </c>
      <c r="I11" s="83">
        <v>3.2034774246215822</v>
      </c>
      <c r="J11" s="83">
        <v>3.4024049530029297</v>
      </c>
      <c r="K11" s="83">
        <v>3.4016926155090332</v>
      </c>
      <c r="L11" s="83">
        <v>3.3675718879699708</v>
      </c>
      <c r="M11" s="83">
        <v>3.1958038902282713</v>
      </c>
      <c r="N11" s="83">
        <v>3.0972105140686037</v>
      </c>
      <c r="O11" s="83">
        <v>3.1352866706848146</v>
      </c>
      <c r="P11" s="83">
        <v>3.1352261581420899</v>
      </c>
      <c r="Q11" s="83">
        <v>3.1333179512023928</v>
      </c>
      <c r="R11" s="83">
        <v>3.1888119812011717</v>
      </c>
      <c r="S11" s="83">
        <v>3.2580318679809572</v>
      </c>
      <c r="T11" s="83">
        <v>3.3448101558685304</v>
      </c>
      <c r="U11" s="83">
        <v>3.5473208198547361</v>
      </c>
      <c r="V11" s="83">
        <v>3.8381842765808107</v>
      </c>
      <c r="W11" s="83">
        <v>4.0023185844421389</v>
      </c>
      <c r="X11" s="83">
        <v>3.8487123794555664</v>
      </c>
      <c r="Y11" s="83">
        <v>4.0055267639160155</v>
      </c>
      <c r="Z11" s="83">
        <v>3.9784703865051267</v>
      </c>
    </row>
    <row r="12" spans="1:26" x14ac:dyDescent="0.25">
      <c r="A12" s="34" t="s">
        <v>387</v>
      </c>
      <c r="B12" s="153" t="s">
        <v>388</v>
      </c>
      <c r="C12" s="83">
        <v>22.198301605224611</v>
      </c>
      <c r="D12" s="83">
        <v>23.352814117431642</v>
      </c>
      <c r="E12" s="83">
        <v>24.263173919677733</v>
      </c>
      <c r="F12" s="83">
        <v>25.817781188964844</v>
      </c>
      <c r="G12" s="83">
        <v>27.610796020507813</v>
      </c>
      <c r="H12" s="83">
        <v>29.136632568359374</v>
      </c>
      <c r="I12" s="83">
        <v>29.382524841308594</v>
      </c>
      <c r="J12" s="83">
        <v>29.126738159179688</v>
      </c>
      <c r="K12" s="83">
        <v>28.493968750000001</v>
      </c>
      <c r="L12" s="83">
        <v>27.905195755004883</v>
      </c>
      <c r="M12" s="83">
        <v>27.452369781494141</v>
      </c>
      <c r="N12" s="83">
        <v>26.797056427001952</v>
      </c>
      <c r="O12" s="83">
        <v>25.917373367309569</v>
      </c>
      <c r="P12" s="83">
        <v>25.299621520996094</v>
      </c>
      <c r="Q12" s="83">
        <v>25.281509979248046</v>
      </c>
      <c r="R12" s="83">
        <v>26.237286865234374</v>
      </c>
      <c r="S12" s="83">
        <v>26.012686721801757</v>
      </c>
      <c r="T12" s="83">
        <v>26.525466506958008</v>
      </c>
      <c r="U12" s="83">
        <v>26.514165267944335</v>
      </c>
      <c r="V12" s="83">
        <v>26.468505432128907</v>
      </c>
      <c r="W12" s="83">
        <v>26.374525711059569</v>
      </c>
      <c r="X12" s="83">
        <v>26.300918228149413</v>
      </c>
      <c r="Y12" s="83">
        <v>26.19162696838379</v>
      </c>
      <c r="Z12" s="83">
        <v>26.280375717163086</v>
      </c>
    </row>
    <row r="13" spans="1:26" x14ac:dyDescent="0.25">
      <c r="A13" s="77"/>
      <c r="B13" s="76" t="s">
        <v>363</v>
      </c>
      <c r="C13" s="83">
        <f>NAInd!C24</f>
        <v>-5.7650312499999998</v>
      </c>
      <c r="D13" s="83">
        <f>NAInd!D24</f>
        <v>-5.7040634765625002</v>
      </c>
      <c r="E13" s="83">
        <f>NAInd!E24</f>
        <v>-4.6813798828125002</v>
      </c>
      <c r="F13" s="83">
        <f>NAInd!F24</f>
        <v>-5.1923071289062497</v>
      </c>
      <c r="G13" s="83">
        <f>NAInd!G24</f>
        <v>-4.9231284179687496</v>
      </c>
      <c r="H13" s="83">
        <f>NAInd!H24</f>
        <v>-4.8960839843750001</v>
      </c>
      <c r="I13" s="83">
        <f>NAInd!I24</f>
        <v>-5.9585810546875004</v>
      </c>
      <c r="J13" s="83">
        <f>NAInd!J24</f>
        <v>-6.7754326171874997</v>
      </c>
      <c r="K13" s="83">
        <f>NAInd!K24</f>
        <v>-6.0913105468750004</v>
      </c>
      <c r="L13" s="83">
        <f>NAInd!L24</f>
        <v>-5.3569165039062501</v>
      </c>
      <c r="M13" s="83">
        <f>NAInd!M24</f>
        <v>-5.1475107421875004</v>
      </c>
      <c r="N13" s="83">
        <f>NAInd!N24</f>
        <v>-4.6544252929687504</v>
      </c>
      <c r="O13" s="83">
        <f>NAInd!O24</f>
        <v>-3.0074042968749999</v>
      </c>
      <c r="P13" s="83">
        <f>NAInd!P24</f>
        <v>-3.6284648437499998</v>
      </c>
      <c r="Q13" s="83">
        <f>NAInd!Q24</f>
        <v>-3.8707133789062498</v>
      </c>
      <c r="R13" s="83">
        <f>NAInd!R24</f>
        <v>-3.6838242187499999</v>
      </c>
      <c r="S13" s="83">
        <f>NAInd!S24</f>
        <v>-3.8621489257812498</v>
      </c>
      <c r="T13" s="83">
        <f>NAInd!T24</f>
        <v>-4.1091728515624997</v>
      </c>
      <c r="U13" s="83">
        <f>NAInd!U24</f>
        <v>-4.5152797851562498</v>
      </c>
      <c r="V13" s="83">
        <f>NAInd!V24</f>
        <v>-4.3461640624999998</v>
      </c>
      <c r="W13" s="83">
        <f>NAInd!W24</f>
        <v>-4.3981450195312499</v>
      </c>
      <c r="X13" s="83">
        <f>NAInd!X24</f>
        <v>-4.4995332031249999</v>
      </c>
      <c r="Y13" s="83">
        <f>NAInd!Y24</f>
        <v>-3.7752885742187501</v>
      </c>
      <c r="Z13" s="83">
        <f>NAInd!Z24</f>
        <v>-4.0957890624999997</v>
      </c>
    </row>
    <row r="14" spans="1:26" x14ac:dyDescent="0.25">
      <c r="A14" s="77"/>
      <c r="B14" s="78" t="s">
        <v>364</v>
      </c>
      <c r="C14" s="84">
        <f>NAInd!C25</f>
        <v>216.23859375000001</v>
      </c>
      <c r="D14" s="84">
        <f>NAInd!D25</f>
        <v>233.40543750000001</v>
      </c>
      <c r="E14" s="84">
        <f>NAInd!E25</f>
        <v>246.046890625</v>
      </c>
      <c r="F14" s="84">
        <f>NAInd!F25</f>
        <v>240.44910937500001</v>
      </c>
      <c r="G14" s="84">
        <f>NAInd!G25</f>
        <v>245.71890625</v>
      </c>
      <c r="H14" s="84">
        <f>NAInd!H25</f>
        <v>251.148734375</v>
      </c>
      <c r="I14" s="84">
        <f>NAInd!I25</f>
        <v>252.329375</v>
      </c>
      <c r="J14" s="84">
        <f>NAInd!J25</f>
        <v>254.2063125</v>
      </c>
      <c r="K14" s="84">
        <f>NAInd!K25</f>
        <v>236.4980625</v>
      </c>
      <c r="L14" s="84">
        <f>NAInd!L25</f>
        <v>222.20390624999999</v>
      </c>
      <c r="M14" s="84">
        <f>NAInd!M25</f>
        <v>215.60609375000001</v>
      </c>
      <c r="N14" s="84">
        <f>NAInd!N25</f>
        <v>224.46424999999999</v>
      </c>
      <c r="O14" s="84">
        <f>NAInd!O25</f>
        <v>226.43796875000001</v>
      </c>
      <c r="P14" s="84">
        <f>NAInd!P25</f>
        <v>223.661140625</v>
      </c>
      <c r="Q14" s="84">
        <f>NAInd!Q25</f>
        <v>231.60781249999999</v>
      </c>
      <c r="R14" s="84">
        <f>NAInd!R25</f>
        <v>254.420203125</v>
      </c>
      <c r="S14" s="84">
        <f>NAInd!S25</f>
        <v>259.41253124999997</v>
      </c>
      <c r="T14" s="84">
        <f>NAInd!T25</f>
        <v>250.938875</v>
      </c>
      <c r="U14" s="84">
        <f>NAInd!U25</f>
        <v>250.617453125</v>
      </c>
      <c r="V14" s="84">
        <f>NAInd!V25</f>
        <v>252.74282812499999</v>
      </c>
      <c r="W14" s="84">
        <f>NAInd!W25</f>
        <v>236.75659375000001</v>
      </c>
      <c r="X14" s="84">
        <f>NAInd!X25</f>
        <v>210.67365624999999</v>
      </c>
      <c r="Y14" s="84">
        <f>NAInd!Y25</f>
        <v>207.17393749999999</v>
      </c>
      <c r="Z14" s="84">
        <f>NAInd!Z25</f>
        <v>210.66692187500001</v>
      </c>
    </row>
    <row r="15" spans="1:26" s="153" customFormat="1" x14ac:dyDescent="0.25">
      <c r="A15" s="77"/>
      <c r="B15" s="76" t="s">
        <v>365</v>
      </c>
      <c r="C15" s="83">
        <f>NAInd!C26</f>
        <v>22.132701171874999</v>
      </c>
      <c r="D15" s="83">
        <f>NAInd!D26</f>
        <v>22.472607421875001</v>
      </c>
      <c r="E15" s="83">
        <f>NAInd!E26</f>
        <v>21.845453124999999</v>
      </c>
      <c r="F15" s="83">
        <f>NAInd!F26</f>
        <v>21.7778515625</v>
      </c>
      <c r="G15" s="83">
        <f>NAInd!G26</f>
        <v>25.59385546875</v>
      </c>
      <c r="H15" s="83">
        <f>NAInd!H26</f>
        <v>27.989376953124999</v>
      </c>
      <c r="I15" s="83">
        <f>NAInd!I26</f>
        <v>27.4365390625</v>
      </c>
      <c r="J15" s="83">
        <f>NAInd!J26</f>
        <v>27.476666015625</v>
      </c>
      <c r="K15" s="83">
        <f>NAInd!K26</f>
        <v>29.5444140625</v>
      </c>
      <c r="L15" s="83">
        <f>NAInd!L26</f>
        <v>27.30125390625</v>
      </c>
      <c r="M15" s="83">
        <f>NAInd!M26</f>
        <v>26.375164062500001</v>
      </c>
      <c r="N15" s="83">
        <f>NAInd!N26</f>
        <v>28.488675781249999</v>
      </c>
      <c r="O15" s="83">
        <f>NAInd!O26</f>
        <v>31.698373046874998</v>
      </c>
      <c r="P15" s="83">
        <f>NAInd!P26</f>
        <v>30.896980468750002</v>
      </c>
      <c r="Q15" s="83">
        <f>NAInd!Q26</f>
        <v>33.665671875000001</v>
      </c>
      <c r="R15" s="83">
        <f>NAInd!R26</f>
        <v>34.349664062499997</v>
      </c>
      <c r="S15" s="83">
        <f>NAInd!S26</f>
        <v>34.189222656250003</v>
      </c>
      <c r="T15" s="83">
        <f>NAInd!T26</f>
        <v>32.667828125</v>
      </c>
      <c r="U15" s="83">
        <f>NAInd!U26</f>
        <v>31.784015624999999</v>
      </c>
      <c r="V15" s="83">
        <f>NAInd!V26</f>
        <v>30.428566406249999</v>
      </c>
      <c r="W15" s="83">
        <f>NAInd!W26</f>
        <v>29.507058593749999</v>
      </c>
      <c r="X15" s="83">
        <f>NAInd!X26</f>
        <v>23.883630859375</v>
      </c>
      <c r="Y15" s="83">
        <f>NAInd!Y26</f>
        <v>25.540925781249999</v>
      </c>
      <c r="Z15" s="83">
        <f>NAInd!Z26</f>
        <v>25.172960937500001</v>
      </c>
    </row>
    <row r="16" spans="1:26" x14ac:dyDescent="0.25">
      <c r="A16" s="77"/>
      <c r="B16" s="76" t="s">
        <v>366</v>
      </c>
      <c r="C16" s="83">
        <f>NAInd!C27</f>
        <v>-0.53947808837890621</v>
      </c>
      <c r="D16" s="83">
        <f>NAInd!D27</f>
        <v>-0.57567181396484379</v>
      </c>
      <c r="E16" s="83">
        <f>NAInd!E27</f>
        <v>-0.55245434570312502</v>
      </c>
      <c r="F16" s="83">
        <f>NAInd!F27</f>
        <v>-0.57537097167968754</v>
      </c>
      <c r="G16" s="83">
        <f>NAInd!G27</f>
        <v>-0.57560754394531255</v>
      </c>
      <c r="H16" s="83">
        <f>NAInd!H27</f>
        <v>-0.59064154052734374</v>
      </c>
      <c r="I16" s="83">
        <f>NAInd!I27</f>
        <v>-0.57913513183593746</v>
      </c>
      <c r="J16" s="83">
        <f>NAInd!J27</f>
        <v>-0.58142962646484375</v>
      </c>
      <c r="K16" s="83">
        <f>NAInd!K27</f>
        <v>-0.5513212890625</v>
      </c>
      <c r="L16" s="83">
        <f>NAInd!L27</f>
        <v>-0.46159115600585937</v>
      </c>
      <c r="M16" s="83">
        <f>NAInd!M27</f>
        <v>-0.47526992797851564</v>
      </c>
      <c r="N16" s="83">
        <f>NAInd!N27</f>
        <v>-0.46981433105468751</v>
      </c>
      <c r="O16" s="83">
        <f>NAInd!O27</f>
        <v>-0.44870745849609373</v>
      </c>
      <c r="P16" s="83">
        <f>NAInd!P27</f>
        <v>-0.45767752075195312</v>
      </c>
      <c r="Q16" s="83">
        <f>NAInd!Q27</f>
        <v>-0.46950909423828124</v>
      </c>
      <c r="R16" s="83">
        <f>NAInd!R27</f>
        <v>-1.2714455566406251</v>
      </c>
      <c r="S16" s="83">
        <f>NAInd!S27</f>
        <v>-1.3134904785156249</v>
      </c>
      <c r="T16" s="83">
        <f>NAInd!T27</f>
        <v>-1.3171110839843749</v>
      </c>
      <c r="U16" s="83">
        <f>NAInd!U27</f>
        <v>-1.2920678710937501</v>
      </c>
      <c r="V16" s="83">
        <f>NAInd!V27</f>
        <v>-1.217112060546875</v>
      </c>
      <c r="W16" s="83">
        <f>NAInd!W27</f>
        <v>-1.214995361328125</v>
      </c>
      <c r="X16" s="83">
        <f>NAInd!X27</f>
        <v>-1.1146424560546875</v>
      </c>
      <c r="Y16" s="83">
        <f>NAInd!Y27</f>
        <v>-1.0989083251953125</v>
      </c>
      <c r="Z16" s="83">
        <f>NAInd!Z27</f>
        <v>-1.0576069335937499</v>
      </c>
    </row>
    <row r="17" spans="1:27" ht="20.25" customHeight="1" x14ac:dyDescent="0.25">
      <c r="A17" s="821"/>
      <c r="B17" s="430" t="s">
        <v>367</v>
      </c>
      <c r="C17" s="822">
        <f>NAInd!C28</f>
        <v>237.83182812499999</v>
      </c>
      <c r="D17" s="822">
        <f>NAInd!D28</f>
        <v>255.30237500000001</v>
      </c>
      <c r="E17" s="822">
        <f>NAInd!E28</f>
        <v>267.33990625000001</v>
      </c>
      <c r="F17" s="822">
        <f>NAInd!F28</f>
        <v>261.65157812500001</v>
      </c>
      <c r="G17" s="822">
        <f>NAInd!G28</f>
        <v>270.73715625</v>
      </c>
      <c r="H17" s="822">
        <f>NAInd!H28</f>
        <v>278.54746875000001</v>
      </c>
      <c r="I17" s="822">
        <f>NAInd!I28</f>
        <v>279.18678125000002</v>
      </c>
      <c r="J17" s="822">
        <f>NAInd!J28</f>
        <v>281.1015625</v>
      </c>
      <c r="K17" s="822">
        <f>NAInd!K28</f>
        <v>265.49115625000002</v>
      </c>
      <c r="L17" s="822">
        <f>NAInd!L28</f>
        <v>249.04356250000001</v>
      </c>
      <c r="M17" s="822">
        <f>NAInd!M28</f>
        <v>241.505984375</v>
      </c>
      <c r="N17" s="822">
        <f>NAInd!N28</f>
        <v>252.483109375</v>
      </c>
      <c r="O17" s="822">
        <f>NAInd!O28</f>
        <v>257.68764062499997</v>
      </c>
      <c r="P17" s="822">
        <f>NAInd!P28</f>
        <v>254.100453125</v>
      </c>
      <c r="Q17" s="822">
        <f>NAInd!Q28</f>
        <v>264.80396875000002</v>
      </c>
      <c r="R17" s="822">
        <f>NAInd!R28</f>
        <v>287.49843750000002</v>
      </c>
      <c r="S17" s="822">
        <f>NAInd!S28</f>
        <v>292.28828125000001</v>
      </c>
      <c r="T17" s="822">
        <f>NAInd!T28</f>
        <v>282.28959374999999</v>
      </c>
      <c r="U17" s="822">
        <f>NAInd!U28</f>
        <v>281.10940625000001</v>
      </c>
      <c r="V17" s="822">
        <f>NAInd!V28</f>
        <v>281.95428125000001</v>
      </c>
      <c r="W17" s="822">
        <f>NAInd!W28</f>
        <v>265.04865625000002</v>
      </c>
      <c r="X17" s="822">
        <f>NAInd!X28</f>
        <v>233.442640625</v>
      </c>
      <c r="Y17" s="822">
        <f>NAInd!Y28</f>
        <v>231.615953125</v>
      </c>
      <c r="Z17" s="822">
        <f>NAInd!Z28</f>
        <v>234.78228125000001</v>
      </c>
    </row>
    <row r="18" spans="1:27" s="14" customFormat="1" ht="24.45" customHeight="1" x14ac:dyDescent="0.25">
      <c r="A18" s="85"/>
      <c r="B18"/>
      <c r="C18"/>
      <c r="D18"/>
      <c r="E18"/>
      <c r="F18"/>
      <c r="G18"/>
      <c r="H18"/>
      <c r="I18"/>
      <c r="J18"/>
      <c r="K18"/>
      <c r="L18"/>
      <c r="M18"/>
      <c r="N18"/>
      <c r="O18"/>
      <c r="P18"/>
      <c r="Q18"/>
      <c r="R18"/>
      <c r="S18"/>
      <c r="T18"/>
      <c r="U18"/>
      <c r="V18"/>
      <c r="W18"/>
      <c r="X18"/>
      <c r="Y18"/>
      <c r="Z18"/>
      <c r="AA18" s="72"/>
    </row>
    <row r="19" spans="1:27" s="14" customFormat="1" ht="25.35" customHeight="1" x14ac:dyDescent="0.25">
      <c r="A19" s="39" t="str">
        <f>Index!A17</f>
        <v>Table 2j     Palau constant price GDP(P) production by institutional sector, contribution to change, FY2000-FY2023</v>
      </c>
    </row>
    <row r="20" spans="1:27" s="53" customFormat="1" ht="20.25" customHeight="1" x14ac:dyDescent="0.25">
      <c r="A20" s="32"/>
      <c r="B20" s="52"/>
      <c r="C20" s="24"/>
      <c r="D20" s="24" t="str">
        <f t="shared" ref="D20:Z20" si="0">D2</f>
        <v>FY01</v>
      </c>
      <c r="E20" s="24" t="str">
        <f t="shared" si="0"/>
        <v>FY02</v>
      </c>
      <c r="F20" s="24" t="str">
        <f t="shared" si="0"/>
        <v>FY03</v>
      </c>
      <c r="G20" s="24" t="str">
        <f t="shared" si="0"/>
        <v>FY04</v>
      </c>
      <c r="H20" s="24" t="str">
        <f t="shared" si="0"/>
        <v>FY05</v>
      </c>
      <c r="I20" s="24" t="str">
        <f t="shared" si="0"/>
        <v>FY06</v>
      </c>
      <c r="J20" s="24" t="str">
        <f t="shared" si="0"/>
        <v>FY07</v>
      </c>
      <c r="K20" s="24" t="str">
        <f t="shared" si="0"/>
        <v>FY08</v>
      </c>
      <c r="L20" s="24" t="str">
        <f t="shared" si="0"/>
        <v>FY09</v>
      </c>
      <c r="M20" s="24" t="str">
        <f t="shared" si="0"/>
        <v>FY10</v>
      </c>
      <c r="N20" s="24" t="str">
        <f t="shared" si="0"/>
        <v>FY11</v>
      </c>
      <c r="O20" s="24" t="str">
        <f t="shared" si="0"/>
        <v>FY12</v>
      </c>
      <c r="P20" s="24" t="str">
        <f t="shared" si="0"/>
        <v>FY13</v>
      </c>
      <c r="Q20" s="24" t="str">
        <f t="shared" si="0"/>
        <v>FY14</v>
      </c>
      <c r="R20" s="24" t="str">
        <f t="shared" si="0"/>
        <v>FY15</v>
      </c>
      <c r="S20" s="24" t="str">
        <f t="shared" si="0"/>
        <v>FY16</v>
      </c>
      <c r="T20" s="24" t="str">
        <f t="shared" si="0"/>
        <v>FY17</v>
      </c>
      <c r="U20" s="24" t="str">
        <f t="shared" si="0"/>
        <v>FY18</v>
      </c>
      <c r="V20" s="24" t="str">
        <f t="shared" si="0"/>
        <v>FY19</v>
      </c>
      <c r="W20" s="24" t="str">
        <f t="shared" si="0"/>
        <v>FY20</v>
      </c>
      <c r="X20" s="24" t="str">
        <f t="shared" si="0"/>
        <v>FY21</v>
      </c>
      <c r="Y20" s="24" t="str">
        <f t="shared" si="0"/>
        <v>FY22</v>
      </c>
      <c r="Z20" s="24" t="str">
        <f t="shared" si="0"/>
        <v>FY23</v>
      </c>
      <c r="AA20" s="218"/>
    </row>
    <row r="21" spans="1:27" ht="20.25" customHeight="1" x14ac:dyDescent="0.25">
      <c r="A21" s="34">
        <v>1.1000000000000001</v>
      </c>
      <c r="B21" s="153" t="s">
        <v>371</v>
      </c>
      <c r="C21" s="61"/>
      <c r="D21" s="61">
        <f t="shared" ref="D21:Z21" si="1">(D3-C3)/(D$17-C$17)*D$35</f>
        <v>5.3434370099575343E-2</v>
      </c>
      <c r="E21" s="61">
        <f t="shared" si="1"/>
        <v>5.0495765956128758E-2</v>
      </c>
      <c r="F21" s="61">
        <f t="shared" si="1"/>
        <v>-3.4657895796048784E-2</v>
      </c>
      <c r="G21" s="61">
        <f t="shared" si="1"/>
        <v>9.0763778578860609E-3</v>
      </c>
      <c r="H21" s="61">
        <f t="shared" si="1"/>
        <v>2.77466751715955E-2</v>
      </c>
      <c r="I21" s="61">
        <f t="shared" si="1"/>
        <v>-1.9646909727944573E-2</v>
      </c>
      <c r="J21" s="61">
        <f t="shared" si="1"/>
        <v>3.7631124414769716E-3</v>
      </c>
      <c r="K21" s="61">
        <f t="shared" si="1"/>
        <v>-4.5529877999841387E-2</v>
      </c>
      <c r="L21" s="61">
        <f t="shared" si="1"/>
        <v>-3.1381633231169249E-2</v>
      </c>
      <c r="M21" s="61">
        <f t="shared" si="1"/>
        <v>-4.028519605084848E-3</v>
      </c>
      <c r="N21" s="61">
        <f t="shared" si="1"/>
        <v>4.6741714745476615E-2</v>
      </c>
      <c r="O21" s="61">
        <f t="shared" si="1"/>
        <v>1.9142897727849356E-2</v>
      </c>
      <c r="P21" s="61">
        <f t="shared" si="1"/>
        <v>-9.2507184674572168E-3</v>
      </c>
      <c r="Q21" s="61">
        <f t="shared" si="1"/>
        <v>2.7248652870896891E-2</v>
      </c>
      <c r="R21" s="61">
        <f t="shared" si="1"/>
        <v>7.2079774820845849E-2</v>
      </c>
      <c r="S21" s="61">
        <f t="shared" si="1"/>
        <v>2.9920606516927145E-3</v>
      </c>
      <c r="T21" s="61">
        <f t="shared" si="1"/>
        <v>-2.4752987543035856E-2</v>
      </c>
      <c r="U21" s="61">
        <f t="shared" si="1"/>
        <v>-7.9062306305282357E-3</v>
      </c>
      <c r="V21" s="61">
        <f t="shared" si="1"/>
        <v>-3.1784005289375102E-3</v>
      </c>
      <c r="W21" s="61">
        <f t="shared" si="1"/>
        <v>-7.6619208293682323E-2</v>
      </c>
      <c r="X21" s="61">
        <f t="shared" si="1"/>
        <v>-8.1518769479108147E-2</v>
      </c>
      <c r="Y21" s="61">
        <f t="shared" si="1"/>
        <v>8.8801896262589424E-3</v>
      </c>
      <c r="Z21" s="61">
        <f t="shared" si="1"/>
        <v>5.2959044342448351E-3</v>
      </c>
    </row>
    <row r="22" spans="1:27" x14ac:dyDescent="0.25">
      <c r="A22" s="34">
        <v>1.2</v>
      </c>
      <c r="B22" s="153" t="s">
        <v>372</v>
      </c>
      <c r="C22" s="61"/>
      <c r="D22" s="61">
        <f t="shared" ref="D22:Z22" si="2">(D4-C4)/(D$17-C$17)*D$35</f>
        <v>2.2119665561675366E-3</v>
      </c>
      <c r="E22" s="61">
        <f t="shared" si="2"/>
        <v>-5.4618528763411061E-3</v>
      </c>
      <c r="F22" s="61">
        <f t="shared" si="2"/>
        <v>5.0699170311347078E-3</v>
      </c>
      <c r="G22" s="61">
        <f t="shared" si="2"/>
        <v>6.019449433058972E-3</v>
      </c>
      <c r="H22" s="61">
        <f t="shared" si="2"/>
        <v>-1.4729215697299376E-3</v>
      </c>
      <c r="I22" s="61">
        <f t="shared" si="2"/>
        <v>6.8428718623221637E-3</v>
      </c>
      <c r="J22" s="61">
        <f t="shared" si="2"/>
        <v>9.9505755265124371E-4</v>
      </c>
      <c r="K22" s="61">
        <f t="shared" si="2"/>
        <v>-2.9295776329868522E-3</v>
      </c>
      <c r="L22" s="61">
        <f t="shared" si="2"/>
        <v>-7.2460366049372305E-3</v>
      </c>
      <c r="M22" s="61">
        <f t="shared" si="2"/>
        <v>1.1452796248136901E-3</v>
      </c>
      <c r="N22" s="61">
        <f t="shared" si="2"/>
        <v>6.996934838344771E-3</v>
      </c>
      <c r="O22" s="61">
        <f t="shared" si="2"/>
        <v>4.1201111886723331E-3</v>
      </c>
      <c r="P22" s="61">
        <f t="shared" si="2"/>
        <v>-1.8429401267153166E-3</v>
      </c>
      <c r="Q22" s="61">
        <f t="shared" si="2"/>
        <v>5.1344633512696641E-3</v>
      </c>
      <c r="R22" s="61">
        <f t="shared" si="2"/>
        <v>1.4330912390476163E-2</v>
      </c>
      <c r="S22" s="61">
        <f t="shared" si="2"/>
        <v>8.3001515760615843E-3</v>
      </c>
      <c r="T22" s="61">
        <f t="shared" si="2"/>
        <v>-8.9393300892288939E-3</v>
      </c>
      <c r="U22" s="61">
        <f t="shared" si="2"/>
        <v>1.6790341543496206E-3</v>
      </c>
      <c r="V22" s="61">
        <f t="shared" si="2"/>
        <v>8.1118531480869269E-3</v>
      </c>
      <c r="W22" s="61">
        <f t="shared" si="2"/>
        <v>1.7475756991908141E-2</v>
      </c>
      <c r="X22" s="61">
        <f t="shared" si="2"/>
        <v>-1.003068437659058E-2</v>
      </c>
      <c r="Y22" s="61">
        <f t="shared" si="2"/>
        <v>-4.1049168725635337E-3</v>
      </c>
      <c r="Z22" s="61">
        <f t="shared" si="2"/>
        <v>3.0275587747465834E-3</v>
      </c>
    </row>
    <row r="23" spans="1:27" x14ac:dyDescent="0.25">
      <c r="A23" s="34" t="s">
        <v>373</v>
      </c>
      <c r="B23" s="153" t="s">
        <v>374</v>
      </c>
      <c r="C23" s="61"/>
      <c r="D23" s="61">
        <f t="shared" ref="D23:Z23" si="3">(D5-C5)/(D$17-C$17)*D$35</f>
        <v>-3.0015998371223018E-3</v>
      </c>
      <c r="E23" s="61">
        <f t="shared" si="3"/>
        <v>-1.4414735510930889E-2</v>
      </c>
      <c r="F23" s="61">
        <f t="shared" si="3"/>
        <v>3.6963637817352697E-3</v>
      </c>
      <c r="G23" s="61">
        <f t="shared" si="3"/>
        <v>-3.516260680875649E-3</v>
      </c>
      <c r="H23" s="61">
        <f t="shared" si="3"/>
        <v>3.6027216895907532E-4</v>
      </c>
      <c r="I23" s="61">
        <f t="shared" si="3"/>
        <v>1.5347007590380164E-2</v>
      </c>
      <c r="J23" s="61">
        <f t="shared" si="3"/>
        <v>4.8327301491821791E-3</v>
      </c>
      <c r="K23" s="61">
        <f t="shared" si="3"/>
        <v>-1.1356097662655301E-2</v>
      </c>
      <c r="L23" s="61">
        <f t="shared" si="3"/>
        <v>-1.1417131567588709E-2</v>
      </c>
      <c r="M23" s="61">
        <f t="shared" si="3"/>
        <v>-4.9980117685234308E-3</v>
      </c>
      <c r="N23" s="61">
        <f t="shared" si="3"/>
        <v>-7.9623819492568044E-3</v>
      </c>
      <c r="O23" s="61">
        <f t="shared" si="3"/>
        <v>-1.4959339173616738E-2</v>
      </c>
      <c r="P23" s="61">
        <f t="shared" si="3"/>
        <v>8.0081473094030242E-3</v>
      </c>
      <c r="Q23" s="61">
        <f t="shared" si="3"/>
        <v>2.0990483647922464E-3</v>
      </c>
      <c r="R23" s="61">
        <f t="shared" si="3"/>
        <v>7.4333436751030453E-4</v>
      </c>
      <c r="S23" s="61">
        <f t="shared" si="3"/>
        <v>5.4805834542579238E-4</v>
      </c>
      <c r="T23" s="61">
        <f t="shared" si="3"/>
        <v>3.5514154208842374E-4</v>
      </c>
      <c r="U23" s="61">
        <f t="shared" si="3"/>
        <v>-1.6984788006376813E-4</v>
      </c>
      <c r="V23" s="61">
        <f t="shared" si="3"/>
        <v>1.8705531242785075E-5</v>
      </c>
      <c r="W23" s="61">
        <f t="shared" si="3"/>
        <v>-5.8598921511765446E-4</v>
      </c>
      <c r="X23" s="61">
        <f t="shared" si="3"/>
        <v>-1.3237803801825552E-3</v>
      </c>
      <c r="Y23" s="61">
        <f t="shared" si="3"/>
        <v>-6.8503176871138605E-3</v>
      </c>
      <c r="Z23" s="61">
        <f t="shared" si="3"/>
        <v>4.3652731208268436E-3</v>
      </c>
    </row>
    <row r="24" spans="1:27" x14ac:dyDescent="0.25">
      <c r="A24" s="34" t="s">
        <v>375</v>
      </c>
      <c r="B24" s="153" t="s">
        <v>376</v>
      </c>
      <c r="C24" s="61"/>
      <c r="D24" s="61">
        <f t="shared" ref="D24:Z24" si="4">(D6-C6)/(D$17-C$17)*D$35</f>
        <v>1.5961182741750853E-3</v>
      </c>
      <c r="E24" s="61">
        <f t="shared" si="4"/>
        <v>1.9335318930105039E-3</v>
      </c>
      <c r="F24" s="61">
        <f t="shared" si="4"/>
        <v>-1.1190028378695596E-3</v>
      </c>
      <c r="G24" s="61">
        <f t="shared" si="4"/>
        <v>-4.4505149224568249E-4</v>
      </c>
      <c r="H24" s="61">
        <f t="shared" si="4"/>
        <v>4.45755188305189E-3</v>
      </c>
      <c r="I24" s="61">
        <f t="shared" si="4"/>
        <v>-6.1759736197481633E-4</v>
      </c>
      <c r="J24" s="61">
        <f t="shared" si="4"/>
        <v>-1.6336596932139018E-3</v>
      </c>
      <c r="K24" s="61">
        <f t="shared" si="4"/>
        <v>-2.6876580695367031E-3</v>
      </c>
      <c r="L24" s="61">
        <f t="shared" si="4"/>
        <v>-3.4748966192317836E-4</v>
      </c>
      <c r="M24" s="61">
        <f t="shared" si="4"/>
        <v>1.2829474206649222E-3</v>
      </c>
      <c r="N24" s="61">
        <f t="shared" si="4"/>
        <v>-4.995071756923984E-4</v>
      </c>
      <c r="O24" s="61">
        <f t="shared" si="4"/>
        <v>-5.8345414574143071E-4</v>
      </c>
      <c r="P24" s="61">
        <f t="shared" si="4"/>
        <v>-2.5068840726136442E-5</v>
      </c>
      <c r="Q24" s="61">
        <f t="shared" si="4"/>
        <v>-8.4506578110963594E-4</v>
      </c>
      <c r="R24" s="61">
        <f t="shared" si="4"/>
        <v>9.0145822935999373E-5</v>
      </c>
      <c r="S24" s="61">
        <f t="shared" si="4"/>
        <v>1.1055352627595883E-4</v>
      </c>
      <c r="T24" s="61">
        <f t="shared" si="4"/>
        <v>6.493628367488203E-4</v>
      </c>
      <c r="U24" s="61">
        <f t="shared" si="4"/>
        <v>5.7901223005060135E-4</v>
      </c>
      <c r="V24" s="61">
        <f t="shared" si="4"/>
        <v>7.7964212158667333E-4</v>
      </c>
      <c r="W24" s="61">
        <f t="shared" si="4"/>
        <v>7.2910999145805501E-4</v>
      </c>
      <c r="X24" s="61">
        <f t="shared" si="4"/>
        <v>1.425250546568279E-3</v>
      </c>
      <c r="Y24" s="61">
        <f t="shared" si="4"/>
        <v>-2.5012459564980167E-3</v>
      </c>
      <c r="Z24" s="61">
        <f t="shared" si="4"/>
        <v>-8.4340395081118711E-4</v>
      </c>
    </row>
    <row r="25" spans="1:27" x14ac:dyDescent="0.25">
      <c r="A25" s="34" t="s">
        <v>377</v>
      </c>
      <c r="B25" s="153" t="s">
        <v>378</v>
      </c>
      <c r="C25" s="61"/>
      <c r="D25" s="61">
        <f t="shared" ref="D25:Z25" si="5">(D7-C7)/(D$17-C$17)*D$35</f>
        <v>8.7087273863237849E-3</v>
      </c>
      <c r="E25" s="61">
        <f t="shared" si="5"/>
        <v>1.4925739653720526E-3</v>
      </c>
      <c r="F25" s="61">
        <f t="shared" si="5"/>
        <v>5.1821705947671919E-3</v>
      </c>
      <c r="G25" s="61">
        <f t="shared" si="5"/>
        <v>1.4020044234039492E-3</v>
      </c>
      <c r="H25" s="61">
        <f t="shared" si="5"/>
        <v>-1.5842530711543214E-2</v>
      </c>
      <c r="I25" s="61">
        <f t="shared" si="5"/>
        <v>-1.2104005960987406E-3</v>
      </c>
      <c r="J25" s="61">
        <f t="shared" si="5"/>
        <v>8.2684362777350599E-4</v>
      </c>
      <c r="K25" s="61">
        <f t="shared" si="5"/>
        <v>-1.7732692254245337E-3</v>
      </c>
      <c r="L25" s="61">
        <f t="shared" si="5"/>
        <v>-4.8897797055048372E-3</v>
      </c>
      <c r="M25" s="61">
        <f t="shared" si="5"/>
        <v>-1.9854174760457019E-2</v>
      </c>
      <c r="N25" s="61">
        <f t="shared" si="5"/>
        <v>2.5192110356603486E-5</v>
      </c>
      <c r="O25" s="61">
        <f t="shared" si="5"/>
        <v>-2.3302537044325236E-3</v>
      </c>
      <c r="P25" s="61">
        <f t="shared" si="5"/>
        <v>-4.019867051597536E-3</v>
      </c>
      <c r="Q25" s="61">
        <f t="shared" si="5"/>
        <v>4.2219709720993175E-4</v>
      </c>
      <c r="R25" s="61">
        <f t="shared" si="5"/>
        <v>-1.1694356082487445E-3</v>
      </c>
      <c r="S25" s="61">
        <f t="shared" si="5"/>
        <v>1.7935869386518518E-3</v>
      </c>
      <c r="T25" s="61">
        <f t="shared" si="5"/>
        <v>4.167338922537395E-3</v>
      </c>
      <c r="U25" s="61">
        <f t="shared" si="5"/>
        <v>6.3860882485124422E-3</v>
      </c>
      <c r="V25" s="61">
        <f t="shared" si="5"/>
        <v>-7.0853669830342177E-4</v>
      </c>
      <c r="W25" s="61">
        <f t="shared" si="5"/>
        <v>-3.0335061939887332E-5</v>
      </c>
      <c r="X25" s="61">
        <f t="shared" si="5"/>
        <v>-1.3757403637681161E-2</v>
      </c>
      <c r="Y25" s="61">
        <f t="shared" si="5"/>
        <v>-3.7645001722351802E-3</v>
      </c>
      <c r="Z25" s="61">
        <f t="shared" si="5"/>
        <v>8.3713385054640208E-4</v>
      </c>
    </row>
    <row r="26" spans="1:27" x14ac:dyDescent="0.25">
      <c r="A26" s="34" t="s">
        <v>379</v>
      </c>
      <c r="B26" s="153" t="s">
        <v>380</v>
      </c>
      <c r="C26" s="61"/>
      <c r="D26" s="61">
        <f t="shared" ref="D26:Z26" si="6">(D8-C8)/(D$17-C$17)*D$35</f>
        <v>3.4758690753937274E-4</v>
      </c>
      <c r="E26" s="61">
        <f t="shared" si="6"/>
        <v>4.6824084067127597E-3</v>
      </c>
      <c r="F26" s="61">
        <f t="shared" si="6"/>
        <v>-2.1289914239123499E-3</v>
      </c>
      <c r="G26" s="61">
        <f t="shared" si="6"/>
        <v>1.3003747947010411E-3</v>
      </c>
      <c r="H26" s="61">
        <f t="shared" si="6"/>
        <v>-1.6055805329350319E-3</v>
      </c>
      <c r="I26" s="61">
        <f t="shared" si="6"/>
        <v>3.8997691463759036E-3</v>
      </c>
      <c r="J26" s="61">
        <f t="shared" si="6"/>
        <v>-2.1516628726726082E-3</v>
      </c>
      <c r="K26" s="61">
        <f t="shared" si="6"/>
        <v>3.9978847343042137E-4</v>
      </c>
      <c r="L26" s="61">
        <f t="shared" si="6"/>
        <v>9.7600075095191619E-4</v>
      </c>
      <c r="M26" s="61">
        <f t="shared" si="6"/>
        <v>5.5193469955279505E-4</v>
      </c>
      <c r="N26" s="61">
        <f t="shared" si="6"/>
        <v>-6.5906388626991363E-3</v>
      </c>
      <c r="O26" s="61">
        <f t="shared" si="6"/>
        <v>-1.1893618476466498E-3</v>
      </c>
      <c r="P26" s="61">
        <f t="shared" si="6"/>
        <v>-9.3863184313612287E-4</v>
      </c>
      <c r="Q26" s="61">
        <f t="shared" si="6"/>
        <v>-3.2327091558708733E-3</v>
      </c>
      <c r="R26" s="61">
        <f t="shared" si="6"/>
        <v>-6.3537245817646051E-3</v>
      </c>
      <c r="S26" s="61">
        <f t="shared" si="6"/>
        <v>1.6563462556182442E-3</v>
      </c>
      <c r="T26" s="61">
        <f t="shared" si="6"/>
        <v>-3.1774498443384444E-3</v>
      </c>
      <c r="U26" s="61">
        <f t="shared" si="6"/>
        <v>4.2369538237107635E-5</v>
      </c>
      <c r="V26" s="61">
        <f t="shared" si="6"/>
        <v>3.814340557226891E-4</v>
      </c>
      <c r="W26" s="61">
        <f t="shared" si="6"/>
        <v>1.8086423757671438E-3</v>
      </c>
      <c r="X26" s="61">
        <f t="shared" si="6"/>
        <v>1.012934133880136E-2</v>
      </c>
      <c r="Y26" s="61">
        <f t="shared" si="6"/>
        <v>-8.8189623681479996E-3</v>
      </c>
      <c r="Z26" s="61">
        <f t="shared" si="6"/>
        <v>4.1572329398524236E-3</v>
      </c>
    </row>
    <row r="27" spans="1:27" x14ac:dyDescent="0.25">
      <c r="A27" s="34" t="s">
        <v>381</v>
      </c>
      <c r="B27" s="153" t="s">
        <v>382</v>
      </c>
      <c r="C27" s="61"/>
      <c r="D27" s="61">
        <f t="shared" ref="D27:Z27" si="7">(D9-C9)/(D$17-C$17)*D$35</f>
        <v>3.505247512078024E-3</v>
      </c>
      <c r="E27" s="61">
        <f t="shared" si="7"/>
        <v>2.269836420073449E-3</v>
      </c>
      <c r="F27" s="61">
        <f t="shared" si="7"/>
        <v>-1.7873457955619994E-3</v>
      </c>
      <c r="G27" s="61">
        <f t="shared" si="7"/>
        <v>-5.4397636891999823E-4</v>
      </c>
      <c r="H27" s="61">
        <f t="shared" si="7"/>
        <v>1.0514406904575039E-3</v>
      </c>
      <c r="I27" s="61">
        <f t="shared" si="7"/>
        <v>2.6407745078009717E-3</v>
      </c>
      <c r="J27" s="61">
        <f t="shared" si="7"/>
        <v>2.9469054976859776E-3</v>
      </c>
      <c r="K27" s="61">
        <f t="shared" si="7"/>
        <v>5.629854992912969E-4</v>
      </c>
      <c r="L27" s="61">
        <f t="shared" si="7"/>
        <v>-4.0649894529208309E-4</v>
      </c>
      <c r="M27" s="61">
        <f t="shared" si="7"/>
        <v>6.7751877526697822E-4</v>
      </c>
      <c r="N27" s="61">
        <f t="shared" si="7"/>
        <v>-1.353886449371753E-3</v>
      </c>
      <c r="O27" s="61">
        <f t="shared" si="7"/>
        <v>2.2055350670425062E-4</v>
      </c>
      <c r="P27" s="61">
        <f t="shared" si="7"/>
        <v>2.2433610877850112E-3</v>
      </c>
      <c r="Q27" s="61">
        <f t="shared" si="7"/>
        <v>1.8961247271240928E-3</v>
      </c>
      <c r="R27" s="61">
        <f t="shared" si="7"/>
        <v>1.819570877725939E-3</v>
      </c>
      <c r="S27" s="61">
        <f t="shared" si="7"/>
        <v>3.0684677634117744E-3</v>
      </c>
      <c r="T27" s="61">
        <f t="shared" si="7"/>
        <v>1.7796351659454322E-3</v>
      </c>
      <c r="U27" s="61">
        <f t="shared" si="7"/>
        <v>-8.4490991741969091E-4</v>
      </c>
      <c r="V27" s="61">
        <f t="shared" si="7"/>
        <v>7.5724138377618452E-4</v>
      </c>
      <c r="W27" s="61">
        <f t="shared" si="7"/>
        <v>5.1910115469739823E-4</v>
      </c>
      <c r="X27" s="61">
        <f t="shared" si="7"/>
        <v>-2.0024514661635857E-3</v>
      </c>
      <c r="Y27" s="61">
        <f t="shared" si="7"/>
        <v>-1.271905558438506E-3</v>
      </c>
      <c r="Z27" s="61">
        <f t="shared" si="7"/>
        <v>-8.0605128195442941E-5</v>
      </c>
    </row>
    <row r="28" spans="1:27" x14ac:dyDescent="0.25">
      <c r="A28" s="152" t="s">
        <v>383</v>
      </c>
      <c r="B28" s="153" t="s">
        <v>384</v>
      </c>
      <c r="C28" s="61"/>
      <c r="D28" s="61">
        <f t="shared" ref="D28:Z28" si="8">(D10-C10)/(D$17-C$17)*D$35</f>
        <v>9.0695907714333411E-5</v>
      </c>
      <c r="E28" s="61">
        <f t="shared" si="8"/>
        <v>3.8275739530551695E-4</v>
      </c>
      <c r="F28" s="61">
        <f t="shared" si="8"/>
        <v>2.8728244902001597E-4</v>
      </c>
      <c r="G28" s="61">
        <f t="shared" si="8"/>
        <v>4.4360802475512987E-4</v>
      </c>
      <c r="H28" s="61">
        <f t="shared" si="8"/>
        <v>1.9001173690834196E-4</v>
      </c>
      <c r="I28" s="61">
        <f t="shared" si="8"/>
        <v>-2.4861112653711351E-4</v>
      </c>
      <c r="J28" s="61">
        <f t="shared" si="8"/>
        <v>2.7306414916055983E-4</v>
      </c>
      <c r="K28" s="61">
        <f t="shared" si="8"/>
        <v>1.3759714328395549E-4</v>
      </c>
      <c r="L28" s="61">
        <f t="shared" si="8"/>
        <v>4.5218166069738408E-4</v>
      </c>
      <c r="M28" s="61">
        <f t="shared" si="8"/>
        <v>3.9755708683746884E-4</v>
      </c>
      <c r="N28" s="61">
        <f t="shared" si="8"/>
        <v>4.0138554731724679E-4</v>
      </c>
      <c r="O28" s="61">
        <f t="shared" si="8"/>
        <v>2.0610763396363292E-4</v>
      </c>
      <c r="P28" s="61">
        <f t="shared" si="8"/>
        <v>-1.4257094147838555E-4</v>
      </c>
      <c r="Q28" s="61">
        <f t="shared" si="8"/>
        <v>-4.1681532860189554E-4</v>
      </c>
      <c r="R28" s="61">
        <f t="shared" si="8"/>
        <v>8.2934193979815069E-5</v>
      </c>
      <c r="S28" s="61">
        <f t="shared" si="8"/>
        <v>5.6212516779983366E-5</v>
      </c>
      <c r="T28" s="61">
        <f t="shared" si="8"/>
        <v>-2.7860168217379533E-4</v>
      </c>
      <c r="U28" s="61">
        <f t="shared" si="8"/>
        <v>-1.4289498957021889E-4</v>
      </c>
      <c r="V28" s="61">
        <f t="shared" si="8"/>
        <v>-7.5118279960171875E-5</v>
      </c>
      <c r="W28" s="61">
        <f t="shared" si="8"/>
        <v>-5.9514164364191521E-5</v>
      </c>
      <c r="X28" s="61">
        <f t="shared" si="8"/>
        <v>-8.9820348581044594E-5</v>
      </c>
      <c r="Y28" s="61">
        <f t="shared" si="8"/>
        <v>1.3387788766231298E-4</v>
      </c>
      <c r="Z28" s="61">
        <f t="shared" si="8"/>
        <v>-5.6077484154973473E-4</v>
      </c>
    </row>
    <row r="29" spans="1:27" x14ac:dyDescent="0.25">
      <c r="A29" s="34" t="s">
        <v>385</v>
      </c>
      <c r="B29" s="153" t="s">
        <v>386</v>
      </c>
      <c r="C29" s="61"/>
      <c r="D29" s="61">
        <f t="shared" ref="D29:Z29" si="9">(D11-C11)/(D$17-C$17)*D$35</f>
        <v>1.7681825584379252E-4</v>
      </c>
      <c r="E29" s="61">
        <f t="shared" si="9"/>
        <v>5.6373838283469585E-4</v>
      </c>
      <c r="F29" s="61">
        <f t="shared" si="9"/>
        <v>6.1470079549543909E-4</v>
      </c>
      <c r="G29" s="61">
        <f t="shared" si="9"/>
        <v>-1.4774163710873855E-3</v>
      </c>
      <c r="H29" s="61">
        <f t="shared" si="9"/>
        <v>-5.649950485526646E-4</v>
      </c>
      <c r="I29" s="61">
        <f t="shared" si="9"/>
        <v>1.6332014349758204E-4</v>
      </c>
      <c r="J29" s="61">
        <f t="shared" si="9"/>
        <v>7.1252488205455881E-4</v>
      </c>
      <c r="K29" s="61">
        <f t="shared" si="9"/>
        <v>-2.5340929718113246E-6</v>
      </c>
      <c r="L29" s="61">
        <f t="shared" si="9"/>
        <v>-1.2851926226473874E-4</v>
      </c>
      <c r="M29" s="61">
        <f t="shared" si="9"/>
        <v>-6.8971065149174299E-4</v>
      </c>
      <c r="N29" s="61">
        <f t="shared" si="9"/>
        <v>-4.0824402929318657E-4</v>
      </c>
      <c r="O29" s="61">
        <f t="shared" si="9"/>
        <v>1.5080674786707544E-4</v>
      </c>
      <c r="P29" s="61">
        <f t="shared" si="9"/>
        <v>-2.3482904565344158E-7</v>
      </c>
      <c r="Q29" s="61">
        <f t="shared" si="9"/>
        <v>-7.5096557925399293E-6</v>
      </c>
      <c r="R29" s="61">
        <f t="shared" si="9"/>
        <v>2.0956645876848816E-4</v>
      </c>
      <c r="S29" s="61">
        <f t="shared" si="9"/>
        <v>2.4076613209345125E-4</v>
      </c>
      <c r="T29" s="61">
        <f t="shared" si="9"/>
        <v>2.9689280567957426E-4</v>
      </c>
      <c r="U29" s="61">
        <f t="shared" si="9"/>
        <v>7.1738621780565034E-4</v>
      </c>
      <c r="V29" s="61">
        <f t="shared" si="9"/>
        <v>1.0346984137108572E-3</v>
      </c>
      <c r="W29" s="61">
        <f t="shared" si="9"/>
        <v>5.8213092964456655E-4</v>
      </c>
      <c r="X29" s="61">
        <f t="shared" si="9"/>
        <v>-5.7953964815308341E-4</v>
      </c>
      <c r="Y29" s="61">
        <f t="shared" si="9"/>
        <v>6.7174696122613848E-4</v>
      </c>
      <c r="Z29" s="61">
        <f t="shared" si="9"/>
        <v>-1.168156901363648E-4</v>
      </c>
    </row>
    <row r="30" spans="1:27" x14ac:dyDescent="0.25">
      <c r="A30" s="34" t="s">
        <v>387</v>
      </c>
      <c r="B30" s="153" t="s">
        <v>388</v>
      </c>
      <c r="C30" s="61"/>
      <c r="D30" s="61">
        <f t="shared" ref="D30:Z30" si="10">(D12-C12)/(D$17-C$17)*D$35</f>
        <v>4.8543229949871945E-3</v>
      </c>
      <c r="E30" s="61">
        <f t="shared" si="10"/>
        <v>3.5658101584291565E-3</v>
      </c>
      <c r="F30" s="61">
        <f t="shared" si="10"/>
        <v>5.8150961863259595E-3</v>
      </c>
      <c r="G30" s="61">
        <f t="shared" si="10"/>
        <v>6.852681128054902E-3</v>
      </c>
      <c r="H30" s="61">
        <f t="shared" si="10"/>
        <v>5.6358594032161671E-3</v>
      </c>
      <c r="I30" s="61">
        <f t="shared" si="10"/>
        <v>8.8276613696284449E-4</v>
      </c>
      <c r="J30" s="61">
        <f t="shared" si="10"/>
        <v>-9.1618478849061808E-4</v>
      </c>
      <c r="K30" s="61">
        <f t="shared" si="10"/>
        <v>-2.2510348343570226E-3</v>
      </c>
      <c r="L30" s="61">
        <f t="shared" si="10"/>
        <v>-2.2176746047265672E-3</v>
      </c>
      <c r="M30" s="61">
        <f t="shared" si="10"/>
        <v>-1.8182601026306049E-3</v>
      </c>
      <c r="N30" s="61">
        <f t="shared" si="10"/>
        <v>-2.7134456158015795E-3</v>
      </c>
      <c r="O30" s="61">
        <f t="shared" si="10"/>
        <v>-3.4841263713440507E-3</v>
      </c>
      <c r="P30" s="61">
        <f t="shared" si="10"/>
        <v>-2.3972893880947134E-3</v>
      </c>
      <c r="Q30" s="61">
        <f t="shared" si="10"/>
        <v>-7.1277093469560937E-5</v>
      </c>
      <c r="R30" s="61">
        <f t="shared" si="10"/>
        <v>3.6093752314138119E-3</v>
      </c>
      <c r="S30" s="61">
        <f t="shared" si="10"/>
        <v>-7.8122213597289021E-4</v>
      </c>
      <c r="T30" s="61">
        <f t="shared" si="10"/>
        <v>1.7543631341061519E-3</v>
      </c>
      <c r="U30" s="61">
        <f t="shared" si="10"/>
        <v>-4.0034203399226196E-5</v>
      </c>
      <c r="V30" s="61">
        <f t="shared" si="10"/>
        <v>-1.6242727849107076E-4</v>
      </c>
      <c r="W30" s="61">
        <f t="shared" si="10"/>
        <v>-3.3331546040973062E-4</v>
      </c>
      <c r="X30" s="61">
        <f t="shared" si="10"/>
        <v>-2.7771309597105501E-4</v>
      </c>
      <c r="Y30" s="61">
        <f t="shared" si="10"/>
        <v>-4.6817179360641146E-4</v>
      </c>
      <c r="Z30" s="61">
        <f t="shared" si="10"/>
        <v>3.8317200340426887E-4</v>
      </c>
    </row>
    <row r="31" spans="1:27" x14ac:dyDescent="0.25">
      <c r="A31" s="77"/>
      <c r="B31" s="76" t="s">
        <v>363</v>
      </c>
      <c r="C31" s="61"/>
      <c r="D31" s="61">
        <f t="shared" ref="D31:Z31" si="11">(D13-C13)/(D$17-C$17)*D$35</f>
        <v>2.5634825211643243E-4</v>
      </c>
      <c r="E31" s="61">
        <f t="shared" si="11"/>
        <v>4.005773913188228E-3</v>
      </c>
      <c r="F31" s="61">
        <f t="shared" si="11"/>
        <v>-1.9111521854726869E-3</v>
      </c>
      <c r="G31" s="61">
        <f t="shared" si="11"/>
        <v>1.0287677715014748E-3</v>
      </c>
      <c r="H31" s="61">
        <f t="shared" si="11"/>
        <v>9.9891843322667378E-5</v>
      </c>
      <c r="I31" s="61">
        <f t="shared" si="11"/>
        <v>-3.8144201240833684E-3</v>
      </c>
      <c r="J31" s="61">
        <f t="shared" si="11"/>
        <v>-2.9258246355458577E-3</v>
      </c>
      <c r="K31" s="61">
        <f t="shared" si="11"/>
        <v>2.4337184903143326E-3</v>
      </c>
      <c r="L31" s="61">
        <f t="shared" si="11"/>
        <v>2.7661713984823196E-3</v>
      </c>
      <c r="M31" s="61">
        <f t="shared" si="11"/>
        <v>8.4083989008449018E-4</v>
      </c>
      <c r="N31" s="61">
        <f t="shared" si="11"/>
        <v>2.041711100844223E-3</v>
      </c>
      <c r="O31" s="61">
        <f t="shared" si="11"/>
        <v>6.5232917963138461E-3</v>
      </c>
      <c r="P31" s="61">
        <f t="shared" si="11"/>
        <v>-2.410129354161772E-3</v>
      </c>
      <c r="Q31" s="61">
        <f t="shared" si="11"/>
        <v>-9.53357352090515E-4</v>
      </c>
      <c r="R31" s="61">
        <f t="shared" si="11"/>
        <v>7.0576419620315713E-4</v>
      </c>
      <c r="S31" s="61">
        <f t="shared" si="11"/>
        <v>-6.2026322153924997E-4</v>
      </c>
      <c r="T31" s="61">
        <f t="shared" si="11"/>
        <v>-8.4513797380047877E-4</v>
      </c>
      <c r="U31" s="61">
        <f t="shared" si="11"/>
        <v>-1.4386181516609687E-3</v>
      </c>
      <c r="V31" s="61">
        <f t="shared" si="11"/>
        <v>6.0160108091811975E-4</v>
      </c>
      <c r="W31" s="61">
        <f t="shared" si="11"/>
        <v>-1.8435952382351041E-4</v>
      </c>
      <c r="X31" s="61">
        <f t="shared" si="11"/>
        <v>-3.8252668407463413E-4</v>
      </c>
      <c r="Y31" s="61">
        <f t="shared" si="11"/>
        <v>3.1024521782619411E-3</v>
      </c>
      <c r="Z31" s="61">
        <f t="shared" si="11"/>
        <v>-1.3837582599860062E-3</v>
      </c>
    </row>
    <row r="32" spans="1:27" x14ac:dyDescent="0.25">
      <c r="A32" s="77"/>
      <c r="B32" s="78" t="s">
        <v>364</v>
      </c>
      <c r="C32" s="80"/>
      <c r="D32" s="61">
        <f t="shared" ref="D32:Z32" si="12">(D14-C14)/(D$17-C$17)*D$35</f>
        <v>7.218059872532033E-2</v>
      </c>
      <c r="E32" s="61">
        <f t="shared" si="12"/>
        <v>4.9515611145411309E-2</v>
      </c>
      <c r="F32" s="61">
        <f t="shared" si="12"/>
        <v>-2.0938816537046684E-2</v>
      </c>
      <c r="G32" s="61">
        <f t="shared" si="12"/>
        <v>2.0140512481382534E-2</v>
      </c>
      <c r="H32" s="61">
        <f t="shared" si="12"/>
        <v>2.0055718247945584E-2</v>
      </c>
      <c r="I32" s="61">
        <f t="shared" si="12"/>
        <v>4.2385616724437605E-3</v>
      </c>
      <c r="J32" s="61">
        <f t="shared" si="12"/>
        <v>6.7228738108459562E-3</v>
      </c>
      <c r="K32" s="61">
        <f t="shared" si="12"/>
        <v>-6.2995914510436096E-2</v>
      </c>
      <c r="L32" s="61">
        <f t="shared" si="12"/>
        <v>-5.3840423356851526E-2</v>
      </c>
      <c r="M32" s="61">
        <f t="shared" si="12"/>
        <v>-2.6492604080059205E-2</v>
      </c>
      <c r="N32" s="61">
        <f t="shared" si="12"/>
        <v>3.6678827122749058E-2</v>
      </c>
      <c r="O32" s="61">
        <f t="shared" si="12"/>
        <v>7.8172308432266427E-3</v>
      </c>
      <c r="P32" s="61">
        <f t="shared" si="12"/>
        <v>-1.0775946096076057E-2</v>
      </c>
      <c r="Q32" s="61">
        <f t="shared" si="12"/>
        <v>3.1273741456457678E-2</v>
      </c>
      <c r="R32" s="61">
        <f t="shared" si="12"/>
        <v>8.6148220257744851E-2</v>
      </c>
      <c r="S32" s="61">
        <f t="shared" si="12"/>
        <v>1.736471393866269E-2</v>
      </c>
      <c r="T32" s="61">
        <f t="shared" si="12"/>
        <v>-2.8990749180095504E-2</v>
      </c>
      <c r="U32" s="61">
        <f t="shared" si="12"/>
        <v>-1.1386245972802498E-3</v>
      </c>
      <c r="V32" s="61">
        <f t="shared" si="12"/>
        <v>7.5606683830061298E-3</v>
      </c>
      <c r="W32" s="61">
        <f t="shared" si="12"/>
        <v>-5.6697966436712759E-2</v>
      </c>
      <c r="X32" s="61">
        <f t="shared" si="12"/>
        <v>-9.840811068062158E-2</v>
      </c>
      <c r="Y32" s="61">
        <f t="shared" si="12"/>
        <v>-1.4991771600210427E-2</v>
      </c>
      <c r="Z32" s="61">
        <f t="shared" si="12"/>
        <v>1.5080931722846014E-2</v>
      </c>
    </row>
    <row r="33" spans="1:27" x14ac:dyDescent="0.25">
      <c r="A33" s="77"/>
      <c r="B33" s="76" t="s">
        <v>365</v>
      </c>
      <c r="C33" s="61"/>
      <c r="D33" s="61">
        <f t="shared" ref="D33:Z33" si="13">(D15-C15)/(D$17-C$17)*D$35</f>
        <v>1.4291873912744481E-3</v>
      </c>
      <c r="E33" s="61">
        <f t="shared" si="13"/>
        <v>-2.4565157173919785E-3</v>
      </c>
      <c r="F33" s="61">
        <f t="shared" si="13"/>
        <v>-2.5286745794240561E-4</v>
      </c>
      <c r="G33" s="61">
        <f t="shared" si="13"/>
        <v>1.4584295396173629E-2</v>
      </c>
      <c r="H33" s="61">
        <f t="shared" si="13"/>
        <v>8.8481445160891476E-3</v>
      </c>
      <c r="I33" s="61">
        <f t="shared" si="13"/>
        <v>-1.9847169787824211E-3</v>
      </c>
      <c r="J33" s="61">
        <f t="shared" si="13"/>
        <v>1.4372798362924028E-4</v>
      </c>
      <c r="K33" s="61">
        <f t="shared" si="13"/>
        <v>7.3558753230871911E-3</v>
      </c>
      <c r="L33" s="61">
        <f t="shared" si="13"/>
        <v>-8.449095585457941E-3</v>
      </c>
      <c r="M33" s="61">
        <f t="shared" si="13"/>
        <v>-3.7185857544500857E-3</v>
      </c>
      <c r="N33" s="61">
        <f t="shared" si="13"/>
        <v>8.75138446038763E-3</v>
      </c>
      <c r="O33" s="61">
        <f t="shared" si="13"/>
        <v>1.271252272506594E-2</v>
      </c>
      <c r="P33" s="61">
        <f t="shared" si="13"/>
        <v>-3.1099379705650152E-3</v>
      </c>
      <c r="Q33" s="61">
        <f t="shared" si="13"/>
        <v>1.0896050645324876E-2</v>
      </c>
      <c r="R33" s="61">
        <f t="shared" si="13"/>
        <v>2.5830133541002499E-3</v>
      </c>
      <c r="S33" s="61">
        <f t="shared" si="13"/>
        <v>-5.5806009815268951E-4</v>
      </c>
      <c r="T33" s="61">
        <f t="shared" si="13"/>
        <v>-5.205116417064704E-3</v>
      </c>
      <c r="U33" s="61">
        <f t="shared" si="13"/>
        <v>-3.1308716990209721E-3</v>
      </c>
      <c r="V33" s="61">
        <f t="shared" si="13"/>
        <v>-4.8217853569245536E-3</v>
      </c>
      <c r="W33" s="61">
        <f t="shared" si="13"/>
        <v>-3.2682880657624318E-3</v>
      </c>
      <c r="X33" s="61">
        <f t="shared" si="13"/>
        <v>-2.1216586471092518E-2</v>
      </c>
      <c r="Y33" s="61">
        <f t="shared" si="13"/>
        <v>7.0993667542394896E-3</v>
      </c>
      <c r="Z33" s="61">
        <f t="shared" si="13"/>
        <v>-1.5886852299479288E-3</v>
      </c>
    </row>
    <row r="34" spans="1:27" x14ac:dyDescent="0.25">
      <c r="A34" s="77"/>
      <c r="B34" s="76" t="s">
        <v>366</v>
      </c>
      <c r="C34" s="61"/>
      <c r="D34" s="61">
        <f t="shared" ref="D34:Z34" si="14">(D16-C16)/(D$17-C$17)*D$35</f>
        <v>-1.5218200974730258E-4</v>
      </c>
      <c r="E34" s="61">
        <f t="shared" si="14"/>
        <v>9.094105866315869E-5</v>
      </c>
      <c r="F34" s="61">
        <f t="shared" si="14"/>
        <v>-8.5720932194583568E-5</v>
      </c>
      <c r="G34" s="61">
        <f t="shared" si="14"/>
        <v>-9.0414996660938858E-7</v>
      </c>
      <c r="H34" s="61">
        <f t="shared" si="14"/>
        <v>-5.5529860733813674E-5</v>
      </c>
      <c r="I34" s="61">
        <f t="shared" si="14"/>
        <v>4.1308609778584117E-5</v>
      </c>
      <c r="J34" s="61">
        <f t="shared" si="14"/>
        <v>-8.2184930770475181E-6</v>
      </c>
      <c r="K34" s="61">
        <f t="shared" si="14"/>
        <v>1.0710839575053512E-4</v>
      </c>
      <c r="L34" s="61">
        <f t="shared" si="14"/>
        <v>3.3797786082240033E-4</v>
      </c>
      <c r="M34" s="61">
        <f t="shared" si="14"/>
        <v>-5.4925218043555244E-5</v>
      </c>
      <c r="N34" s="61">
        <f t="shared" si="14"/>
        <v>2.2589903674423682E-5</v>
      </c>
      <c r="O34" s="61">
        <f t="shared" si="14"/>
        <v>8.359716660192436E-5</v>
      </c>
      <c r="P34" s="61">
        <f t="shared" si="14"/>
        <v>-3.4809827254824015E-5</v>
      </c>
      <c r="Q34" s="61">
        <f t="shared" si="14"/>
        <v>-4.6562583186373961E-5</v>
      </c>
      <c r="R34" s="61">
        <f t="shared" si="14"/>
        <v>-3.0284155716693469E-3</v>
      </c>
      <c r="S34" s="61">
        <f t="shared" si="14"/>
        <v>-1.4624400132609434E-4</v>
      </c>
      <c r="T34" s="61">
        <f t="shared" si="14"/>
        <v>-1.238710444793098E-5</v>
      </c>
      <c r="U34" s="61">
        <f t="shared" si="14"/>
        <v>8.8714615930205064E-5</v>
      </c>
      <c r="V34" s="61">
        <f t="shared" si="14"/>
        <v>2.6664284040433237E-4</v>
      </c>
      <c r="W34" s="61">
        <f t="shared" si="14"/>
        <v>7.5072426968158212E-6</v>
      </c>
      <c r="X34" s="61">
        <f t="shared" si="14"/>
        <v>3.7862069060551058E-4</v>
      </c>
      <c r="Y34" s="61">
        <f t="shared" si="14"/>
        <v>6.740041501094141E-5</v>
      </c>
      <c r="Z34" s="61">
        <f t="shared" si="14"/>
        <v>1.7831842342601E-4</v>
      </c>
    </row>
    <row r="35" spans="1:27" ht="20.25" customHeight="1" x14ac:dyDescent="0.25">
      <c r="A35" s="821"/>
      <c r="B35" s="430" t="s">
        <v>367</v>
      </c>
      <c r="C35" s="823"/>
      <c r="D35" s="823">
        <f t="shared" ref="D35:Z35" si="15">D17/C17-1</f>
        <v>7.3457564585585278E-2</v>
      </c>
      <c r="E35" s="823">
        <f t="shared" si="15"/>
        <v>4.7150095058849262E-2</v>
      </c>
      <c r="F35" s="823">
        <f t="shared" si="15"/>
        <v>-2.1277512230742812E-2</v>
      </c>
      <c r="G35" s="823">
        <f t="shared" si="15"/>
        <v>3.4723956912881659E-2</v>
      </c>
      <c r="H35" s="823">
        <f t="shared" si="15"/>
        <v>2.8848321405828603E-2</v>
      </c>
      <c r="I35" s="823">
        <f t="shared" si="15"/>
        <v>2.2951653550074003E-3</v>
      </c>
      <c r="J35" s="823">
        <f t="shared" si="15"/>
        <v>6.8584237456621455E-3</v>
      </c>
      <c r="K35" s="823">
        <f t="shared" si="15"/>
        <v>-5.5532975737194623E-2</v>
      </c>
      <c r="L35" s="823">
        <f t="shared" si="15"/>
        <v>-6.1951569243655413E-2</v>
      </c>
      <c r="M35" s="823">
        <f t="shared" si="15"/>
        <v>-3.0266103043719572E-2</v>
      </c>
      <c r="N35" s="823">
        <f t="shared" si="15"/>
        <v>4.5452807425902853E-2</v>
      </c>
      <c r="O35" s="823">
        <f t="shared" si="15"/>
        <v>2.0613383853214318E-2</v>
      </c>
      <c r="P35" s="823">
        <f t="shared" si="15"/>
        <v>-1.3920681222039044E-2</v>
      </c>
      <c r="Q35" s="823">
        <f t="shared" si="15"/>
        <v>4.212316622566048E-2</v>
      </c>
      <c r="R35" s="823">
        <f t="shared" si="15"/>
        <v>8.5702902630684141E-2</v>
      </c>
      <c r="S35" s="823">
        <f t="shared" si="15"/>
        <v>1.6660416632699127E-2</v>
      </c>
      <c r="T35" s="823">
        <f t="shared" si="15"/>
        <v>-3.420830782965234E-2</v>
      </c>
      <c r="U35" s="823">
        <f t="shared" si="15"/>
        <v>-4.1807687074897348E-3</v>
      </c>
      <c r="V35" s="823">
        <f t="shared" si="15"/>
        <v>3.0055024172639389E-3</v>
      </c>
      <c r="W35" s="823">
        <f t="shared" si="15"/>
        <v>-5.9958745528003843E-2</v>
      </c>
      <c r="X35" s="823">
        <f t="shared" si="15"/>
        <v>-0.11924608889617805</v>
      </c>
      <c r="Y35" s="823">
        <f t="shared" si="15"/>
        <v>-7.8249950185166339E-3</v>
      </c>
      <c r="Z35" s="823">
        <f t="shared" si="15"/>
        <v>1.3670596011541525E-2</v>
      </c>
    </row>
    <row r="36" spans="1:27" s="14" customFormat="1" ht="19.5" customHeight="1" x14ac:dyDescent="0.25">
      <c r="A36" s="91" t="s">
        <v>368</v>
      </c>
      <c r="B36"/>
      <c r="C36"/>
      <c r="D36"/>
      <c r="E36"/>
      <c r="F36"/>
      <c r="G36"/>
      <c r="H36"/>
      <c r="I36"/>
      <c r="J36"/>
      <c r="K36"/>
      <c r="L36"/>
      <c r="M36"/>
      <c r="N36"/>
      <c r="O36"/>
      <c r="P36"/>
      <c r="Q36"/>
      <c r="R36"/>
      <c r="S36"/>
      <c r="T36"/>
      <c r="U36"/>
      <c r="V36"/>
      <c r="W36"/>
      <c r="X36"/>
      <c r="Y36"/>
      <c r="Z36"/>
      <c r="AA36" s="72"/>
    </row>
    <row r="37" spans="1:27" s="14" customFormat="1" ht="25.35" customHeight="1" x14ac:dyDescent="0.25">
      <c r="A37" s="39" t="str">
        <f>Index!A18</f>
        <v>Table 2k    Palau current price GDP(P) production by institutional sector, FY2000-FY2023</v>
      </c>
    </row>
    <row r="38" spans="1:27" s="53" customFormat="1" ht="20.25" customHeight="1" x14ac:dyDescent="0.25">
      <c r="A38" s="32"/>
      <c r="B38" s="52" t="s">
        <v>369</v>
      </c>
      <c r="C38" s="24" t="str">
        <f t="shared" ref="C38:Z38" si="16">C2</f>
        <v>FY00</v>
      </c>
      <c r="D38" s="24" t="str">
        <f t="shared" si="16"/>
        <v>FY01</v>
      </c>
      <c r="E38" s="24" t="str">
        <f t="shared" si="16"/>
        <v>FY02</v>
      </c>
      <c r="F38" s="24" t="str">
        <f t="shared" si="16"/>
        <v>FY03</v>
      </c>
      <c r="G38" s="24" t="str">
        <f t="shared" si="16"/>
        <v>FY04</v>
      </c>
      <c r="H38" s="24" t="str">
        <f t="shared" si="16"/>
        <v>FY05</v>
      </c>
      <c r="I38" s="24" t="str">
        <f t="shared" si="16"/>
        <v>FY06</v>
      </c>
      <c r="J38" s="24" t="str">
        <f t="shared" si="16"/>
        <v>FY07</v>
      </c>
      <c r="K38" s="24" t="str">
        <f t="shared" si="16"/>
        <v>FY08</v>
      </c>
      <c r="L38" s="24" t="str">
        <f t="shared" si="16"/>
        <v>FY09</v>
      </c>
      <c r="M38" s="24" t="str">
        <f t="shared" si="16"/>
        <v>FY10</v>
      </c>
      <c r="N38" s="24" t="str">
        <f t="shared" si="16"/>
        <v>FY11</v>
      </c>
      <c r="O38" s="24" t="str">
        <f t="shared" si="16"/>
        <v>FY12</v>
      </c>
      <c r="P38" s="24" t="str">
        <f t="shared" si="16"/>
        <v>FY13</v>
      </c>
      <c r="Q38" s="24" t="str">
        <f t="shared" si="16"/>
        <v>FY14</v>
      </c>
      <c r="R38" s="24" t="str">
        <f t="shared" si="16"/>
        <v>FY15</v>
      </c>
      <c r="S38" s="24" t="str">
        <f t="shared" si="16"/>
        <v>FY16</v>
      </c>
      <c r="T38" s="24" t="str">
        <f t="shared" si="16"/>
        <v>FY17</v>
      </c>
      <c r="U38" s="24" t="str">
        <f t="shared" si="16"/>
        <v>FY18</v>
      </c>
      <c r="V38" s="24" t="str">
        <f t="shared" si="16"/>
        <v>FY19</v>
      </c>
      <c r="W38" s="24" t="str">
        <f t="shared" si="16"/>
        <v>FY20</v>
      </c>
      <c r="X38" s="24" t="str">
        <f t="shared" si="16"/>
        <v>FY21</v>
      </c>
      <c r="Y38" s="24" t="str">
        <f t="shared" si="16"/>
        <v>FY22</v>
      </c>
      <c r="Z38" s="24" t="str">
        <f t="shared" si="16"/>
        <v>FY23</v>
      </c>
      <c r="AA38" s="218"/>
    </row>
    <row r="39" spans="1:27" s="14" customFormat="1" ht="20.25" customHeight="1" x14ac:dyDescent="0.25">
      <c r="A39" s="34">
        <v>1.1000000000000001</v>
      </c>
      <c r="B39" s="153" t="s">
        <v>371</v>
      </c>
      <c r="C39" s="83">
        <v>67.108164062499995</v>
      </c>
      <c r="D39" s="83">
        <v>75.593406250000001</v>
      </c>
      <c r="E39" s="83">
        <v>79.156406250000003</v>
      </c>
      <c r="F39" s="83">
        <v>69.494703125000001</v>
      </c>
      <c r="G39" s="83">
        <v>73.985867187500006</v>
      </c>
      <c r="H39" s="83">
        <v>84.541070312499997</v>
      </c>
      <c r="I39" s="83">
        <v>84.675890624999994</v>
      </c>
      <c r="J39" s="83">
        <v>87.132343750000004</v>
      </c>
      <c r="K39" s="83">
        <v>88.225148437499996</v>
      </c>
      <c r="L39" s="83">
        <v>76.644140625000006</v>
      </c>
      <c r="M39" s="83">
        <v>76.385289062499993</v>
      </c>
      <c r="N39" s="83">
        <v>86.303375000000003</v>
      </c>
      <c r="O39" s="83">
        <v>97.563320312499997</v>
      </c>
      <c r="P39" s="83">
        <v>101.2635390625</v>
      </c>
      <c r="Q39" s="83">
        <v>111.5844921875</v>
      </c>
      <c r="R39" s="83">
        <v>136.87407812500001</v>
      </c>
      <c r="S39" s="83">
        <v>144.30003124999999</v>
      </c>
      <c r="T39" s="83">
        <v>135.154984375</v>
      </c>
      <c r="U39" s="83">
        <v>132.59720312499999</v>
      </c>
      <c r="V39" s="83">
        <v>128.92935156249999</v>
      </c>
      <c r="W39" s="83">
        <v>106.02284375000001</v>
      </c>
      <c r="X39" s="83">
        <v>89.314085937499996</v>
      </c>
      <c r="Y39" s="83">
        <v>99.620007812500006</v>
      </c>
      <c r="Z39" s="83">
        <v>107.3867734375</v>
      </c>
    </row>
    <row r="40" spans="1:27" x14ac:dyDescent="0.25">
      <c r="A40" s="34">
        <v>1.2</v>
      </c>
      <c r="B40" s="153" t="s">
        <v>372</v>
      </c>
      <c r="C40" s="83">
        <v>10.4434736328125</v>
      </c>
      <c r="D40" s="83">
        <v>9.7986757812499992</v>
      </c>
      <c r="E40" s="83">
        <v>9.3804101562500009</v>
      </c>
      <c r="F40" s="83">
        <v>8.9051972656250005</v>
      </c>
      <c r="G40" s="83">
        <v>9.7779667968750008</v>
      </c>
      <c r="H40" s="83">
        <v>9.4720234375000008</v>
      </c>
      <c r="I40" s="83">
        <v>8.4962050781249996</v>
      </c>
      <c r="J40" s="83">
        <v>10.465380859374999</v>
      </c>
      <c r="K40" s="83">
        <v>11.5554384765625</v>
      </c>
      <c r="L40" s="83">
        <v>13.780555664062501</v>
      </c>
      <c r="M40" s="83">
        <v>14.941822265624999</v>
      </c>
      <c r="N40" s="83">
        <v>13.4750732421875</v>
      </c>
      <c r="O40" s="83">
        <v>18.494218750000002</v>
      </c>
      <c r="P40" s="83">
        <v>21.95727734375</v>
      </c>
      <c r="Q40" s="83">
        <v>24.707617187499999</v>
      </c>
      <c r="R40" s="83">
        <v>30.307167968750001</v>
      </c>
      <c r="S40" s="83">
        <v>35.127535156249998</v>
      </c>
      <c r="T40" s="83">
        <v>24.905345703125001</v>
      </c>
      <c r="U40" s="83">
        <v>25.105195312500001</v>
      </c>
      <c r="V40" s="83">
        <v>22.60046484375</v>
      </c>
      <c r="W40" s="83">
        <v>23.214187500000001</v>
      </c>
      <c r="X40" s="83">
        <v>14.486778320312499</v>
      </c>
      <c r="Y40" s="83">
        <v>18.7430234375</v>
      </c>
      <c r="Z40" s="83">
        <v>18.63556640625</v>
      </c>
    </row>
    <row r="41" spans="1:27" x14ac:dyDescent="0.25">
      <c r="A41" s="34" t="s">
        <v>373</v>
      </c>
      <c r="B41" s="153" t="s">
        <v>374</v>
      </c>
      <c r="C41" s="83">
        <v>10.333475585937499</v>
      </c>
      <c r="D41" s="83">
        <v>9.8162968750000008</v>
      </c>
      <c r="E41" s="83">
        <v>7.2684042968749996</v>
      </c>
      <c r="F41" s="83">
        <v>8.0586289062500001</v>
      </c>
      <c r="G41" s="83">
        <v>7.64204638671875</v>
      </c>
      <c r="H41" s="83">
        <v>8.1653608398437498</v>
      </c>
      <c r="I41" s="83">
        <v>12.178130859375001</v>
      </c>
      <c r="J41" s="83">
        <v>13.170419921875</v>
      </c>
      <c r="K41" s="83">
        <v>11.6110947265625</v>
      </c>
      <c r="L41" s="83">
        <v>9.1019980468749999</v>
      </c>
      <c r="M41" s="83">
        <v>8.0865166015625007</v>
      </c>
      <c r="N41" s="83">
        <v>6.5635390625000003</v>
      </c>
      <c r="O41" s="83">
        <v>3.311392578125</v>
      </c>
      <c r="P41" s="83">
        <v>5.4162768554687499</v>
      </c>
      <c r="Q41" s="83">
        <v>6.1542329101562503</v>
      </c>
      <c r="R41" s="83">
        <v>6.2086171874999998</v>
      </c>
      <c r="S41" s="83">
        <v>6.2664511718749996</v>
      </c>
      <c r="T41" s="83">
        <v>6.4220615234374998</v>
      </c>
      <c r="U41" s="83">
        <v>6.5364711914062497</v>
      </c>
      <c r="V41" s="83">
        <v>6.5623007812500003</v>
      </c>
      <c r="W41" s="83">
        <v>6.4037036132812499</v>
      </c>
      <c r="X41" s="83">
        <v>5.9643413085937498</v>
      </c>
      <c r="Y41" s="83">
        <v>5.1003310546874996</v>
      </c>
      <c r="Z41" s="83">
        <v>6.8244306640624997</v>
      </c>
    </row>
    <row r="42" spans="1:27" x14ac:dyDescent="0.25">
      <c r="A42" s="34" t="s">
        <v>375</v>
      </c>
      <c r="B42" s="153" t="s">
        <v>376</v>
      </c>
      <c r="C42" s="83">
        <v>1.9154130859375</v>
      </c>
      <c r="D42" s="83">
        <v>2.266170166015625</v>
      </c>
      <c r="E42" s="83">
        <v>2.4336511230468751</v>
      </c>
      <c r="F42" s="83">
        <v>2.3193608398437502</v>
      </c>
      <c r="G42" s="83">
        <v>2.2255651855468752</v>
      </c>
      <c r="H42" s="83">
        <v>3.0758315429687499</v>
      </c>
      <c r="I42" s="83">
        <v>2.8231970214843751</v>
      </c>
      <c r="J42" s="83">
        <v>2.7264374999999998</v>
      </c>
      <c r="K42" s="83">
        <v>2.1706054687499998</v>
      </c>
      <c r="L42" s="83">
        <v>1.997232666015625</v>
      </c>
      <c r="M42" s="83">
        <v>1.8713305664062501</v>
      </c>
      <c r="N42" s="83">
        <v>2.2364819335937498</v>
      </c>
      <c r="O42" s="83">
        <v>2.3297768554687499</v>
      </c>
      <c r="P42" s="83">
        <v>2.2509970703125002</v>
      </c>
      <c r="Q42" s="83">
        <v>2.2147834472656251</v>
      </c>
      <c r="R42" s="83">
        <v>2.3592800292968752</v>
      </c>
      <c r="S42" s="83">
        <v>1.9782666015624999</v>
      </c>
      <c r="T42" s="83">
        <v>2.2154340820312499</v>
      </c>
      <c r="U42" s="83">
        <v>2.3595290527343749</v>
      </c>
      <c r="V42" s="83">
        <v>2.6940183105468751</v>
      </c>
      <c r="W42" s="83">
        <v>3.056474853515625</v>
      </c>
      <c r="X42" s="83">
        <v>3.346380859375</v>
      </c>
      <c r="Y42" s="83">
        <v>3.0078796386718749</v>
      </c>
      <c r="Z42" s="83">
        <v>2.6404230957031252</v>
      </c>
    </row>
    <row r="43" spans="1:27" x14ac:dyDescent="0.25">
      <c r="A43" s="34" t="s">
        <v>377</v>
      </c>
      <c r="B43" s="153" t="s">
        <v>378</v>
      </c>
      <c r="C43" s="83">
        <v>29.652218749999999</v>
      </c>
      <c r="D43" s="83">
        <v>30.128410156249998</v>
      </c>
      <c r="E43" s="83">
        <v>30.844416015625001</v>
      </c>
      <c r="F43" s="83">
        <v>32.006458984375001</v>
      </c>
      <c r="G43" s="83">
        <v>31.481175781249998</v>
      </c>
      <c r="H43" s="83">
        <v>31.62557421875</v>
      </c>
      <c r="I43" s="83">
        <v>32.655269531249999</v>
      </c>
      <c r="J43" s="83">
        <v>33.786007812500003</v>
      </c>
      <c r="K43" s="83">
        <v>34.819296874999999</v>
      </c>
      <c r="L43" s="83">
        <v>34.217464843750001</v>
      </c>
      <c r="M43" s="83">
        <v>33.386484375000002</v>
      </c>
      <c r="N43" s="83">
        <v>34.338253906250003</v>
      </c>
      <c r="O43" s="83">
        <v>34.772171874999998</v>
      </c>
      <c r="P43" s="83">
        <v>35.919695312499996</v>
      </c>
      <c r="Q43" s="83">
        <v>36.148105468750003</v>
      </c>
      <c r="R43" s="83">
        <v>37.582847656250003</v>
      </c>
      <c r="S43" s="83">
        <v>40.967242187499998</v>
      </c>
      <c r="T43" s="83">
        <v>42.857566406250001</v>
      </c>
      <c r="U43" s="83">
        <v>44.574730468749998</v>
      </c>
      <c r="V43" s="83">
        <v>45.540960937500003</v>
      </c>
      <c r="W43" s="83">
        <v>48.404027343750002</v>
      </c>
      <c r="X43" s="83">
        <v>48.717683593750003</v>
      </c>
      <c r="Y43" s="83">
        <v>47.273000000000003</v>
      </c>
      <c r="Z43" s="83">
        <v>50.469000000000001</v>
      </c>
    </row>
    <row r="44" spans="1:27" x14ac:dyDescent="0.25">
      <c r="A44" s="34" t="s">
        <v>379</v>
      </c>
      <c r="B44" s="153" t="s">
        <v>380</v>
      </c>
      <c r="C44" s="83">
        <v>5.3715249023437499</v>
      </c>
      <c r="D44" s="83">
        <v>5.3397978515625004</v>
      </c>
      <c r="E44" s="83">
        <v>6.1360805664062497</v>
      </c>
      <c r="F44" s="83">
        <v>5.9761484375</v>
      </c>
      <c r="G44" s="83">
        <v>6.2207158203124999</v>
      </c>
      <c r="H44" s="83">
        <v>5.8955317382812504</v>
      </c>
      <c r="I44" s="83">
        <v>6.1287871093749997</v>
      </c>
      <c r="J44" s="83">
        <v>6.1077753906250001</v>
      </c>
      <c r="K44" s="83">
        <v>6.2712832031249999</v>
      </c>
      <c r="L44" s="83">
        <v>6.3940415039062497</v>
      </c>
      <c r="M44" s="83">
        <v>6.7028652343750004</v>
      </c>
      <c r="N44" s="83">
        <v>6.4792451171875003</v>
      </c>
      <c r="O44" s="83">
        <v>6.5734267578125003</v>
      </c>
      <c r="P44" s="83">
        <v>6.2982080078124998</v>
      </c>
      <c r="Q44" s="83">
        <v>6.5520498046875</v>
      </c>
      <c r="R44" s="83">
        <v>6.5153208007812502</v>
      </c>
      <c r="S44" s="83">
        <v>7.3118906250000002</v>
      </c>
      <c r="T44" s="83">
        <v>6.8923818359375</v>
      </c>
      <c r="U44" s="83">
        <v>7.0010698242187503</v>
      </c>
      <c r="V44" s="83">
        <v>7.3502045898437496</v>
      </c>
      <c r="W44" s="83">
        <v>8.1108935546875003</v>
      </c>
      <c r="X44" s="83">
        <v>10.606745117187501</v>
      </c>
      <c r="Y44" s="83">
        <v>7.9879755859374999</v>
      </c>
      <c r="Z44" s="83">
        <v>8.4962861328125001</v>
      </c>
    </row>
    <row r="45" spans="1:27" x14ac:dyDescent="0.25">
      <c r="A45" s="34" t="s">
        <v>381</v>
      </c>
      <c r="B45" s="153" t="s">
        <v>382</v>
      </c>
      <c r="C45" s="83">
        <v>3.7371113281250001</v>
      </c>
      <c r="D45" s="83">
        <v>3.8675366210937501</v>
      </c>
      <c r="E45" s="83">
        <v>4.1343818359375</v>
      </c>
      <c r="F45" s="83">
        <v>4.3548549804687502</v>
      </c>
      <c r="G45" s="83">
        <v>4.3946547851562503</v>
      </c>
      <c r="H45" s="83">
        <v>4.2776811523437503</v>
      </c>
      <c r="I45" s="83">
        <v>4.8912353515625</v>
      </c>
      <c r="J45" s="83">
        <v>5.0153706054687497</v>
      </c>
      <c r="K45" s="83">
        <v>5.7169672851562501</v>
      </c>
      <c r="L45" s="83">
        <v>6.115421875</v>
      </c>
      <c r="M45" s="83">
        <v>6.2943730468750001</v>
      </c>
      <c r="N45" s="83">
        <v>6.4233740234374999</v>
      </c>
      <c r="O45" s="83">
        <v>6.8110009765625001</v>
      </c>
      <c r="P45" s="83">
        <v>7.3433291015625004</v>
      </c>
      <c r="Q45" s="83">
        <v>8.5727216796875005</v>
      </c>
      <c r="R45" s="83">
        <v>9.5906904296875002</v>
      </c>
      <c r="S45" s="83">
        <v>10.549337890625001</v>
      </c>
      <c r="T45" s="83">
        <v>11.245173828125001</v>
      </c>
      <c r="U45" s="83">
        <v>11.69587109375</v>
      </c>
      <c r="V45" s="83">
        <v>12.04945703125</v>
      </c>
      <c r="W45" s="83">
        <v>12.49598828125</v>
      </c>
      <c r="X45" s="83">
        <v>12.158618164062499</v>
      </c>
      <c r="Y45" s="83">
        <v>11.6906640625</v>
      </c>
      <c r="Z45" s="83">
        <v>12.752464843749999</v>
      </c>
    </row>
    <row r="46" spans="1:27" x14ac:dyDescent="0.25">
      <c r="A46" s="152" t="s">
        <v>383</v>
      </c>
      <c r="B46" s="153" t="s">
        <v>384</v>
      </c>
      <c r="C46" s="83">
        <v>0.30420800781250001</v>
      </c>
      <c r="D46" s="83">
        <v>0.31631600952148436</v>
      </c>
      <c r="E46" s="83">
        <v>0.37752801513671874</v>
      </c>
      <c r="F46" s="83">
        <v>0.43603399658203124</v>
      </c>
      <c r="G46" s="83">
        <v>0.50409799194335936</v>
      </c>
      <c r="H46" s="83">
        <v>0.57017797851562502</v>
      </c>
      <c r="I46" s="83">
        <v>0.55183001708984381</v>
      </c>
      <c r="J46" s="83">
        <v>0.61779101562500005</v>
      </c>
      <c r="K46" s="83">
        <v>0.66645098876953124</v>
      </c>
      <c r="L46" s="83">
        <v>0.74995697021484375</v>
      </c>
      <c r="M46" s="83">
        <v>0.80370599365234374</v>
      </c>
      <c r="N46" s="83">
        <v>0.90964099121093756</v>
      </c>
      <c r="O46" s="83">
        <v>0.97592999267578129</v>
      </c>
      <c r="P46" s="83">
        <v>0.94831201171875001</v>
      </c>
      <c r="Q46" s="83">
        <v>0.96272900390625005</v>
      </c>
      <c r="R46" s="83">
        <v>0.99531097412109371</v>
      </c>
      <c r="S46" s="83">
        <v>1.0773089599609376</v>
      </c>
      <c r="T46" s="83">
        <v>1.0367030029296875</v>
      </c>
      <c r="U46" s="83">
        <v>1.0455119628906251</v>
      </c>
      <c r="V46" s="83">
        <v>1.0555460205078124</v>
      </c>
      <c r="W46" s="83">
        <v>1.0598349609375</v>
      </c>
      <c r="X46" s="83">
        <v>1.0299941406249999</v>
      </c>
      <c r="Y46" s="83">
        <v>1.0649255371093751</v>
      </c>
      <c r="Z46" s="83">
        <v>1.054587158203125</v>
      </c>
    </row>
    <row r="47" spans="1:27" x14ac:dyDescent="0.25">
      <c r="A47" s="34" t="s">
        <v>385</v>
      </c>
      <c r="B47" s="153" t="s">
        <v>386</v>
      </c>
      <c r="C47" s="83">
        <v>1.9482366943359375</v>
      </c>
      <c r="D47" s="83">
        <v>2.0470434570312501</v>
      </c>
      <c r="E47" s="83">
        <v>2.1557019042968748</v>
      </c>
      <c r="F47" s="83">
        <v>2.2557824707031249</v>
      </c>
      <c r="G47" s="83">
        <v>2.0564963378906249</v>
      </c>
      <c r="H47" s="83">
        <v>1.9623420410156249</v>
      </c>
      <c r="I47" s="83">
        <v>2.1009169921874999</v>
      </c>
      <c r="J47" s="83">
        <v>2.2505981445312502</v>
      </c>
      <c r="K47" s="83">
        <v>2.3409218749999998</v>
      </c>
      <c r="L47" s="83">
        <v>2.3841103515625002</v>
      </c>
      <c r="M47" s="83">
        <v>2.247100830078125</v>
      </c>
      <c r="N47" s="83">
        <v>2.2740158691406251</v>
      </c>
      <c r="O47" s="83">
        <v>2.4011337890625</v>
      </c>
      <c r="P47" s="83">
        <v>2.4684877929687499</v>
      </c>
      <c r="Q47" s="83">
        <v>2.5209765625</v>
      </c>
      <c r="R47" s="83">
        <v>2.7073115234374998</v>
      </c>
      <c r="S47" s="83">
        <v>3.0325051269531249</v>
      </c>
      <c r="T47" s="83">
        <v>3.3196284179687501</v>
      </c>
      <c r="U47" s="83">
        <v>3.7172705078125001</v>
      </c>
      <c r="V47" s="83">
        <v>3.8381843261718749</v>
      </c>
      <c r="W47" s="83">
        <v>4.1023583984374996</v>
      </c>
      <c r="X47" s="83">
        <v>4.0667697753906253</v>
      </c>
      <c r="Y47" s="83">
        <v>4.4313706054687501</v>
      </c>
      <c r="Z47" s="83">
        <v>4.6316362304687502</v>
      </c>
    </row>
    <row r="48" spans="1:27" x14ac:dyDescent="0.25">
      <c r="A48" s="34" t="s">
        <v>387</v>
      </c>
      <c r="B48" s="153" t="s">
        <v>388</v>
      </c>
      <c r="C48" s="83">
        <v>10.3626171875</v>
      </c>
      <c r="D48" s="83">
        <v>11.16009765625</v>
      </c>
      <c r="E48" s="83">
        <v>11.207896484375</v>
      </c>
      <c r="F48" s="83">
        <v>11.555052734375</v>
      </c>
      <c r="G48" s="83">
        <v>15.8882470703125</v>
      </c>
      <c r="H48" s="83">
        <v>21.30548828125</v>
      </c>
      <c r="I48" s="83">
        <v>23.26021875</v>
      </c>
      <c r="J48" s="83">
        <v>22.332615234375002</v>
      </c>
      <c r="K48" s="83">
        <v>21.827300781249999</v>
      </c>
      <c r="L48" s="83">
        <v>21.38403515625</v>
      </c>
      <c r="M48" s="83">
        <v>20.3530078125</v>
      </c>
      <c r="N48" s="83">
        <v>20.439357421874998</v>
      </c>
      <c r="O48" s="83">
        <v>20.348957031249999</v>
      </c>
      <c r="P48" s="83">
        <v>20.930375000000002</v>
      </c>
      <c r="Q48" s="83">
        <v>21.417128906249999</v>
      </c>
      <c r="R48" s="83">
        <v>23.220029296875001</v>
      </c>
      <c r="S48" s="83">
        <v>24.888916015625</v>
      </c>
      <c r="T48" s="83">
        <v>25.967105468749999</v>
      </c>
      <c r="U48" s="83">
        <v>26.494609375</v>
      </c>
      <c r="V48" s="83">
        <v>26.468505859375</v>
      </c>
      <c r="W48" s="83">
        <v>27.067607421875</v>
      </c>
      <c r="X48" s="83">
        <v>27.143697265625001</v>
      </c>
      <c r="Y48" s="83">
        <v>27.503845703124998</v>
      </c>
      <c r="Z48" s="83">
        <v>29.112996093749999</v>
      </c>
    </row>
    <row r="49" spans="1:27" x14ac:dyDescent="0.25">
      <c r="A49" s="77"/>
      <c r="B49" s="76" t="s">
        <v>363</v>
      </c>
      <c r="C49" s="83">
        <v>-4.3832456054687503</v>
      </c>
      <c r="D49" s="83">
        <v>-4.4182973632812503</v>
      </c>
      <c r="E49" s="83">
        <v>-3.5655898437500002</v>
      </c>
      <c r="F49" s="83">
        <v>-4.0235307617187503</v>
      </c>
      <c r="G49" s="83">
        <v>-3.8685844726562499</v>
      </c>
      <c r="H49" s="83">
        <v>-3.9199956054687499</v>
      </c>
      <c r="I49" s="83">
        <v>-4.7383964843750004</v>
      </c>
      <c r="J49" s="83">
        <v>-5.6142451171875001</v>
      </c>
      <c r="K49" s="83">
        <v>-5.3961245117187504</v>
      </c>
      <c r="L49" s="83">
        <v>-4.7012773437500002</v>
      </c>
      <c r="M49" s="83">
        <v>-4.1608950195312504</v>
      </c>
      <c r="N49" s="83">
        <v>-4.2216118164062504</v>
      </c>
      <c r="O49" s="83">
        <v>-2.99229443359375</v>
      </c>
      <c r="P49" s="83">
        <v>-3.5479375000000002</v>
      </c>
      <c r="Q49" s="83">
        <v>-4.01256884765625</v>
      </c>
      <c r="R49" s="83">
        <v>-3.8488349609374999</v>
      </c>
      <c r="S49" s="83">
        <v>-3.662261962890625</v>
      </c>
      <c r="T49" s="83">
        <v>-3.9666889648437502</v>
      </c>
      <c r="U49" s="83">
        <v>-4.4053271484375003</v>
      </c>
      <c r="V49" s="83">
        <v>-4.3461640624999998</v>
      </c>
      <c r="W49" s="83">
        <v>-4.5412387695312502</v>
      </c>
      <c r="X49" s="83">
        <v>-4.5424677734375001</v>
      </c>
      <c r="Y49" s="83">
        <v>-4.2536157226562503</v>
      </c>
      <c r="Z49" s="83">
        <v>-4.6755244140625001</v>
      </c>
    </row>
    <row r="50" spans="1:27" x14ac:dyDescent="0.25">
      <c r="A50" s="77"/>
      <c r="B50" s="78" t="s">
        <v>364</v>
      </c>
      <c r="C50" s="84">
        <v>136.79320312499999</v>
      </c>
      <c r="D50" s="84">
        <v>145.915453125</v>
      </c>
      <c r="E50" s="84">
        <v>149.52928125</v>
      </c>
      <c r="F50" s="84">
        <v>141.33868749999999</v>
      </c>
      <c r="G50" s="84">
        <v>150.30824999999999</v>
      </c>
      <c r="H50" s="84">
        <v>166.97109374999999</v>
      </c>
      <c r="I50" s="84">
        <v>173.02328125</v>
      </c>
      <c r="J50" s="84">
        <v>177.99048437499999</v>
      </c>
      <c r="K50" s="84">
        <v>179.80839062499999</v>
      </c>
      <c r="L50" s="84">
        <v>168.06768750000001</v>
      </c>
      <c r="M50" s="84">
        <v>166.91160937500001</v>
      </c>
      <c r="N50" s="84">
        <v>175.22075000000001</v>
      </c>
      <c r="O50" s="84">
        <v>190.58903125000001</v>
      </c>
      <c r="P50" s="84">
        <v>201.24856249999999</v>
      </c>
      <c r="Q50" s="84">
        <v>216.822265625</v>
      </c>
      <c r="R50" s="84">
        <v>252.51181249999999</v>
      </c>
      <c r="S50" s="84">
        <v>271.83721874999998</v>
      </c>
      <c r="T50" s="84">
        <v>256.04970312500001</v>
      </c>
      <c r="U50" s="84">
        <v>256.72214062500001</v>
      </c>
      <c r="V50" s="84">
        <v>252.74282812499999</v>
      </c>
      <c r="W50" s="84">
        <v>235.39667187500001</v>
      </c>
      <c r="X50" s="84">
        <v>212.29262499999999</v>
      </c>
      <c r="Y50" s="84">
        <v>222.16940625000001</v>
      </c>
      <c r="Z50" s="84">
        <v>237.32864062499999</v>
      </c>
    </row>
    <row r="51" spans="1:27" x14ac:dyDescent="0.25">
      <c r="A51" s="77"/>
      <c r="B51" s="76" t="s">
        <v>365</v>
      </c>
      <c r="C51" s="83">
        <v>14.162776367187501</v>
      </c>
      <c r="D51" s="83">
        <v>14.192457031249999</v>
      </c>
      <c r="E51" s="83">
        <v>13.160527343749999</v>
      </c>
      <c r="F51" s="83">
        <v>13.284766601562501</v>
      </c>
      <c r="G51" s="83">
        <v>16.101747070312499</v>
      </c>
      <c r="H51" s="83">
        <v>19.07980078125</v>
      </c>
      <c r="I51" s="83">
        <v>17.757044921875</v>
      </c>
      <c r="J51" s="83">
        <v>18.167886718750001</v>
      </c>
      <c r="K51" s="83">
        <v>19.964714843749999</v>
      </c>
      <c r="L51" s="83">
        <v>17.801263671874999</v>
      </c>
      <c r="M51" s="83">
        <v>18.100568359375</v>
      </c>
      <c r="N51" s="83">
        <v>19.994982421875001</v>
      </c>
      <c r="O51" s="83">
        <v>24.33959765625</v>
      </c>
      <c r="P51" s="83">
        <v>25.35564453125</v>
      </c>
      <c r="Q51" s="83">
        <v>29.032853515625</v>
      </c>
      <c r="R51" s="83">
        <v>34.234441406249999</v>
      </c>
      <c r="S51" s="83">
        <v>35.329976562500001</v>
      </c>
      <c r="T51" s="83">
        <v>33.975683593749999</v>
      </c>
      <c r="U51" s="83">
        <v>33.246828125</v>
      </c>
      <c r="V51" s="83">
        <v>30.428564453124999</v>
      </c>
      <c r="W51" s="83">
        <v>25.749935546875001</v>
      </c>
      <c r="X51" s="83">
        <v>23.899208984375001</v>
      </c>
      <c r="Y51" s="83">
        <v>28.219124999999998</v>
      </c>
      <c r="Z51" s="83">
        <v>37.959441406250001</v>
      </c>
    </row>
    <row r="52" spans="1:27" x14ac:dyDescent="0.25">
      <c r="A52" s="77"/>
      <c r="B52" s="76" t="s">
        <v>366</v>
      </c>
      <c r="C52" s="485">
        <v>-1.4039880371093749</v>
      </c>
      <c r="D52" s="485">
        <v>-0.66156097412109371</v>
      </c>
      <c r="E52" s="485">
        <v>-3.0940000534057616E-2</v>
      </c>
      <c r="F52" s="485">
        <v>-5.6500000000000002E-2</v>
      </c>
      <c r="G52" s="485">
        <v>-4.6277000427246091E-2</v>
      </c>
      <c r="H52" s="485">
        <v>-0.39270901489257815</v>
      </c>
      <c r="I52" s="485">
        <v>0</v>
      </c>
      <c r="J52" s="485">
        <v>-0.14524000549316407</v>
      </c>
      <c r="K52" s="485">
        <v>-0.72611199951171879</v>
      </c>
      <c r="L52" s="485">
        <v>-1.8184090576171874</v>
      </c>
      <c r="M52" s="485">
        <v>-0.71941802978515623</v>
      </c>
      <c r="N52" s="485">
        <v>-5.1789001464843748E-2</v>
      </c>
      <c r="O52" s="485">
        <v>0</v>
      </c>
      <c r="P52" s="485">
        <v>-0.34525799560546877</v>
      </c>
      <c r="Q52" s="485">
        <v>-0.4119320068359375</v>
      </c>
      <c r="R52" s="485">
        <v>-3.5219370117187498</v>
      </c>
      <c r="S52" s="485">
        <v>-3.8423491210937502</v>
      </c>
      <c r="T52" s="485">
        <v>-4.2000000000000003E-2</v>
      </c>
      <c r="U52" s="485">
        <v>-1.74</v>
      </c>
      <c r="V52" s="485">
        <v>-1.217112060546875</v>
      </c>
      <c r="W52" s="485">
        <v>-2.145</v>
      </c>
      <c r="X52" s="485">
        <v>-0.25462738037109373</v>
      </c>
      <c r="Y52" s="485">
        <v>-2.6084699707031249</v>
      </c>
      <c r="Z52" s="485">
        <v>-0.34797302246093748</v>
      </c>
    </row>
    <row r="53" spans="1:27" ht="20.25" customHeight="1" x14ac:dyDescent="0.25">
      <c r="A53" s="821"/>
      <c r="B53" s="430" t="s">
        <v>367</v>
      </c>
      <c r="C53" s="822">
        <v>149.55198437499999</v>
      </c>
      <c r="D53" s="822">
        <v>159.44634375000001</v>
      </c>
      <c r="E53" s="822">
        <v>162.65887499999999</v>
      </c>
      <c r="F53" s="822">
        <v>154.566953125</v>
      </c>
      <c r="G53" s="822">
        <v>166.36371875</v>
      </c>
      <c r="H53" s="822">
        <v>185.65817187499999</v>
      </c>
      <c r="I53" s="822">
        <v>190.78032812500001</v>
      </c>
      <c r="J53" s="822">
        <v>196.01314062500001</v>
      </c>
      <c r="K53" s="822">
        <v>199.04698437499999</v>
      </c>
      <c r="L53" s="822">
        <v>184.05053125000001</v>
      </c>
      <c r="M53" s="822">
        <v>184.29275000000001</v>
      </c>
      <c r="N53" s="822">
        <v>195.1639375</v>
      </c>
      <c r="O53" s="822">
        <v>214.92862500000001</v>
      </c>
      <c r="P53" s="822">
        <v>226.2589375</v>
      </c>
      <c r="Q53" s="822">
        <v>245.44318749999999</v>
      </c>
      <c r="R53" s="822">
        <v>283.2243125</v>
      </c>
      <c r="S53" s="822">
        <v>303.32484375000001</v>
      </c>
      <c r="T53" s="822">
        <v>289.98337500000002</v>
      </c>
      <c r="U53" s="822">
        <v>288.22896874999998</v>
      </c>
      <c r="V53" s="822">
        <v>281.95428125000001</v>
      </c>
      <c r="W53" s="822">
        <v>259.00160937499999</v>
      </c>
      <c r="X53" s="822">
        <v>235.937203125</v>
      </c>
      <c r="Y53" s="822">
        <v>247.78006250000001</v>
      </c>
      <c r="Z53" s="822">
        <v>274.94012500000002</v>
      </c>
    </row>
    <row r="54" spans="1:27" s="14" customFormat="1" ht="40.35" customHeight="1" x14ac:dyDescent="0.25">
      <c r="A54" s="85"/>
      <c r="B54"/>
      <c r="C54"/>
      <c r="D54"/>
      <c r="E54"/>
      <c r="F54"/>
      <c r="G54"/>
      <c r="H54"/>
      <c r="I54"/>
      <c r="J54"/>
      <c r="K54"/>
      <c r="L54"/>
      <c r="M54"/>
      <c r="N54"/>
      <c r="O54"/>
      <c r="P54"/>
      <c r="Q54"/>
      <c r="R54"/>
      <c r="S54"/>
      <c r="T54"/>
      <c r="U54"/>
      <c r="V54"/>
      <c r="W54"/>
      <c r="X54"/>
      <c r="Y54"/>
      <c r="Z54"/>
      <c r="AA54" s="72"/>
    </row>
    <row r="55" spans="1:27" s="14" customFormat="1" ht="25.35" customHeight="1" x14ac:dyDescent="0.25">
      <c r="A55" s="39" t="str">
        <f>Index!A19</f>
        <v>Table 2l     Palau share of GDP(P) production by institutional sector, current prices, FY2000-FY2023</v>
      </c>
    </row>
    <row r="56" spans="1:27" s="53" customFormat="1" ht="20.25" customHeight="1" x14ac:dyDescent="0.25">
      <c r="A56" s="32"/>
      <c r="B56" s="52"/>
      <c r="C56" s="24" t="str">
        <f t="shared" ref="C56:Z56" si="17">C2</f>
        <v>FY00</v>
      </c>
      <c r="D56" s="24" t="str">
        <f t="shared" si="17"/>
        <v>FY01</v>
      </c>
      <c r="E56" s="24" t="str">
        <f t="shared" si="17"/>
        <v>FY02</v>
      </c>
      <c r="F56" s="24" t="str">
        <f t="shared" si="17"/>
        <v>FY03</v>
      </c>
      <c r="G56" s="24" t="str">
        <f t="shared" si="17"/>
        <v>FY04</v>
      </c>
      <c r="H56" s="24" t="str">
        <f t="shared" si="17"/>
        <v>FY05</v>
      </c>
      <c r="I56" s="24" t="str">
        <f t="shared" si="17"/>
        <v>FY06</v>
      </c>
      <c r="J56" s="24" t="str">
        <f t="shared" si="17"/>
        <v>FY07</v>
      </c>
      <c r="K56" s="24" t="str">
        <f t="shared" si="17"/>
        <v>FY08</v>
      </c>
      <c r="L56" s="24" t="str">
        <f t="shared" si="17"/>
        <v>FY09</v>
      </c>
      <c r="M56" s="24" t="str">
        <f t="shared" si="17"/>
        <v>FY10</v>
      </c>
      <c r="N56" s="24" t="str">
        <f t="shared" si="17"/>
        <v>FY11</v>
      </c>
      <c r="O56" s="24" t="str">
        <f t="shared" si="17"/>
        <v>FY12</v>
      </c>
      <c r="P56" s="24" t="str">
        <f t="shared" si="17"/>
        <v>FY13</v>
      </c>
      <c r="Q56" s="24" t="str">
        <f t="shared" si="17"/>
        <v>FY14</v>
      </c>
      <c r="R56" s="24" t="str">
        <f t="shared" si="17"/>
        <v>FY15</v>
      </c>
      <c r="S56" s="24" t="str">
        <f t="shared" si="17"/>
        <v>FY16</v>
      </c>
      <c r="T56" s="24" t="str">
        <f t="shared" si="17"/>
        <v>FY17</v>
      </c>
      <c r="U56" s="24" t="str">
        <f t="shared" si="17"/>
        <v>FY18</v>
      </c>
      <c r="V56" s="24" t="str">
        <f t="shared" si="17"/>
        <v>FY19</v>
      </c>
      <c r="W56" s="24" t="str">
        <f t="shared" si="17"/>
        <v>FY20</v>
      </c>
      <c r="X56" s="24" t="str">
        <f t="shared" si="17"/>
        <v>FY21</v>
      </c>
      <c r="Y56" s="24" t="str">
        <f t="shared" si="17"/>
        <v>FY22</v>
      </c>
      <c r="Z56" s="24" t="str">
        <f t="shared" si="17"/>
        <v>FY23</v>
      </c>
      <c r="AA56" s="218"/>
    </row>
    <row r="57" spans="1:27" s="23" customFormat="1" ht="20.25" customHeight="1" x14ac:dyDescent="0.25">
      <c r="A57" s="34">
        <v>1.1000000000000001</v>
      </c>
      <c r="B57" s="153" t="s">
        <v>371</v>
      </c>
      <c r="C57" s="61">
        <f t="shared" ref="C57:T57" si="18">C39/C$53</f>
        <v>0.4487280081434894</v>
      </c>
      <c r="D57" s="61">
        <f t="shared" si="18"/>
        <v>0.47409933945255484</v>
      </c>
      <c r="E57" s="61">
        <f t="shared" si="18"/>
        <v>0.48664056142033446</v>
      </c>
      <c r="F57" s="61">
        <f t="shared" si="18"/>
        <v>0.44960906403323397</v>
      </c>
      <c r="G57" s="61">
        <f t="shared" si="18"/>
        <v>0.44472357160205644</v>
      </c>
      <c r="H57" s="61">
        <f t="shared" si="18"/>
        <v>0.45535873513512692</v>
      </c>
      <c r="I57" s="61">
        <f t="shared" si="18"/>
        <v>0.44383973681772904</v>
      </c>
      <c r="J57" s="61">
        <f t="shared" si="18"/>
        <v>0.44452297163431564</v>
      </c>
      <c r="K57" s="61">
        <f t="shared" si="18"/>
        <v>0.44323780495606918</v>
      </c>
      <c r="L57" s="61">
        <f t="shared" si="18"/>
        <v>0.41642987990560337</v>
      </c>
      <c r="M57" s="61">
        <f t="shared" si="18"/>
        <v>0.41447799255532292</v>
      </c>
      <c r="N57" s="61">
        <f t="shared" si="18"/>
        <v>0.44220964234235127</v>
      </c>
      <c r="O57" s="61">
        <f t="shared" si="18"/>
        <v>0.45393358056657179</v>
      </c>
      <c r="P57" s="61">
        <f t="shared" si="18"/>
        <v>0.44755597361761679</v>
      </c>
      <c r="Q57" s="61">
        <f t="shared" si="18"/>
        <v>0.45462452359774708</v>
      </c>
      <c r="R57" s="61">
        <f t="shared" si="18"/>
        <v>0.48327093432347906</v>
      </c>
      <c r="S57" s="61">
        <f t="shared" si="18"/>
        <v>0.47572770323070507</v>
      </c>
      <c r="T57" s="61">
        <f t="shared" si="18"/>
        <v>0.4660783894076686</v>
      </c>
      <c r="U57" s="61">
        <f t="shared" ref="U57:V57" si="19">U39/U$53</f>
        <v>0.46004120855738934</v>
      </c>
      <c r="V57" s="61">
        <f t="shared" si="19"/>
        <v>0.45727041629200293</v>
      </c>
      <c r="W57" s="61">
        <f t="shared" ref="W57:X57" si="20">W39/W$53</f>
        <v>0.40935206544023051</v>
      </c>
      <c r="X57" s="61">
        <f t="shared" si="20"/>
        <v>0.37855024453342029</v>
      </c>
      <c r="Y57" s="61">
        <f t="shared" ref="Y57:Z57" si="21">Y39/Y$53</f>
        <v>0.40205013594465455</v>
      </c>
      <c r="Z57" s="61">
        <f t="shared" si="21"/>
        <v>0.3905823983949232</v>
      </c>
      <c r="AA57" s="153"/>
    </row>
    <row r="58" spans="1:27" x14ac:dyDescent="0.25">
      <c r="A58" s="34">
        <v>1.2</v>
      </c>
      <c r="B58" s="153" t="s">
        <v>372</v>
      </c>
      <c r="C58" s="61">
        <f t="shared" ref="C58:T58" si="22">C40/C$53</f>
        <v>6.9831728923272607E-2</v>
      </c>
      <c r="D58" s="61">
        <f t="shared" si="22"/>
        <v>6.1454377383614346E-2</v>
      </c>
      <c r="E58" s="61">
        <f t="shared" si="22"/>
        <v>5.7669218210503428E-2</v>
      </c>
      <c r="F58" s="61">
        <f t="shared" si="22"/>
        <v>5.7613850086203545E-2</v>
      </c>
      <c r="G58" s="61">
        <f t="shared" si="22"/>
        <v>5.8774634700061369E-2</v>
      </c>
      <c r="H58" s="61">
        <f t="shared" si="22"/>
        <v>5.1018618474156521E-2</v>
      </c>
      <c r="I58" s="61">
        <f t="shared" si="22"/>
        <v>4.4533968264056305E-2</v>
      </c>
      <c r="J58" s="61">
        <f t="shared" si="22"/>
        <v>5.3391220741657863E-2</v>
      </c>
      <c r="K58" s="61">
        <f t="shared" si="22"/>
        <v>5.8053823386705103E-2</v>
      </c>
      <c r="L58" s="61">
        <f t="shared" si="22"/>
        <v>7.4873761952602355E-2</v>
      </c>
      <c r="M58" s="61">
        <f t="shared" si="22"/>
        <v>8.1076560340138173E-2</v>
      </c>
      <c r="N58" s="61">
        <f t="shared" si="22"/>
        <v>6.904489330764553E-2</v>
      </c>
      <c r="O58" s="61">
        <f t="shared" si="22"/>
        <v>8.6048188090348601E-2</v>
      </c>
      <c r="P58" s="61">
        <f t="shared" si="22"/>
        <v>9.7044906099013215E-2</v>
      </c>
      <c r="Q58" s="61">
        <f t="shared" si="22"/>
        <v>0.10066532071703965</v>
      </c>
      <c r="R58" s="61">
        <f t="shared" si="22"/>
        <v>0.1070076495242618</v>
      </c>
      <c r="S58" s="61">
        <f t="shared" si="22"/>
        <v>0.11580830215543463</v>
      </c>
      <c r="T58" s="61">
        <f t="shared" si="22"/>
        <v>8.5885426028733544E-2</v>
      </c>
      <c r="U58" s="61">
        <f t="shared" ref="U58:V58" si="23">U40/U$53</f>
        <v>8.7101568663888865E-2</v>
      </c>
      <c r="V58" s="61">
        <f t="shared" si="23"/>
        <v>8.0156487582151228E-2</v>
      </c>
      <c r="W58" s="61">
        <f t="shared" ref="W58:X58" si="24">W40/W$53</f>
        <v>8.9629510627437597E-2</v>
      </c>
      <c r="X58" s="61">
        <f t="shared" si="24"/>
        <v>6.1400991994625689E-2</v>
      </c>
      <c r="Y58" s="61">
        <f t="shared" ref="Y58:Z58" si="25">Y40/Y$53</f>
        <v>7.5643791709431821E-2</v>
      </c>
      <c r="Z58" s="61">
        <f t="shared" si="25"/>
        <v>6.7780453676050373E-2</v>
      </c>
    </row>
    <row r="59" spans="1:27" s="14" customFormat="1" x14ac:dyDescent="0.25">
      <c r="A59" s="34" t="s">
        <v>373</v>
      </c>
      <c r="B59" s="153" t="s">
        <v>374</v>
      </c>
      <c r="C59" s="61">
        <f t="shared" ref="C59:T59" si="26">C41/C$53</f>
        <v>6.9096211789650488E-2</v>
      </c>
      <c r="D59" s="61">
        <f t="shared" si="26"/>
        <v>6.1564891637723738E-2</v>
      </c>
      <c r="E59" s="61">
        <f t="shared" si="26"/>
        <v>4.4684953691429379E-2</v>
      </c>
      <c r="F59" s="61">
        <f t="shared" si="26"/>
        <v>5.2136816721313629E-2</v>
      </c>
      <c r="G59" s="61">
        <f t="shared" si="26"/>
        <v>4.5935775204704904E-2</v>
      </c>
      <c r="H59" s="61">
        <f t="shared" si="26"/>
        <v>4.3980616405839258E-2</v>
      </c>
      <c r="I59" s="61">
        <f t="shared" si="26"/>
        <v>6.3833262994473117E-2</v>
      </c>
      <c r="J59" s="61">
        <f t="shared" si="26"/>
        <v>6.7191515221277018E-2</v>
      </c>
      <c r="K59" s="61">
        <f t="shared" si="26"/>
        <v>5.8333437017500663E-2</v>
      </c>
      <c r="L59" s="61">
        <f t="shared" si="26"/>
        <v>4.9453799372692654E-2</v>
      </c>
      <c r="M59" s="61">
        <f t="shared" si="26"/>
        <v>4.3878647432210441E-2</v>
      </c>
      <c r="N59" s="61">
        <f t="shared" si="26"/>
        <v>3.3630901008543136E-2</v>
      </c>
      <c r="O59" s="61">
        <f t="shared" si="26"/>
        <v>1.5406940690775832E-2</v>
      </c>
      <c r="P59" s="61">
        <f t="shared" si="26"/>
        <v>2.3938399584629667E-2</v>
      </c>
      <c r="Q59" s="61">
        <f t="shared" si="26"/>
        <v>2.5073960996192857E-2</v>
      </c>
      <c r="R59" s="61">
        <f t="shared" si="26"/>
        <v>2.1921201371086389E-2</v>
      </c>
      <c r="S59" s="61">
        <f t="shared" si="26"/>
        <v>2.0659208439384548E-2</v>
      </c>
      <c r="T59" s="61">
        <f t="shared" si="26"/>
        <v>2.2146309330448682E-2</v>
      </c>
      <c r="U59" s="61">
        <f t="shared" ref="U59:V59" si="27">U41/U$53</f>
        <v>2.2678050786337729E-2</v>
      </c>
      <c r="V59" s="61">
        <f t="shared" si="27"/>
        <v>2.3274343457943148E-2</v>
      </c>
      <c r="W59" s="61">
        <f t="shared" ref="W59:X59" si="28">W41/W$53</f>
        <v>2.4724570741989235E-2</v>
      </c>
      <c r="X59" s="61">
        <f t="shared" si="28"/>
        <v>2.527935920912748E-2</v>
      </c>
      <c r="Y59" s="61">
        <f t="shared" ref="Y59:Z59" si="29">Y41/Y$53</f>
        <v>2.0584105933412214E-2</v>
      </c>
      <c r="Z59" s="61">
        <f t="shared" si="29"/>
        <v>2.4821515826627703E-2</v>
      </c>
    </row>
    <row r="60" spans="1:27" s="14" customFormat="1" x14ac:dyDescent="0.25">
      <c r="A60" s="34" t="s">
        <v>375</v>
      </c>
      <c r="B60" s="153" t="s">
        <v>376</v>
      </c>
      <c r="C60" s="61">
        <f t="shared" ref="C60:T60" si="30">C42/C$53</f>
        <v>1.2807674160542213E-2</v>
      </c>
      <c r="D60" s="61">
        <f t="shared" si="30"/>
        <v>1.4212744630687869E-2</v>
      </c>
      <c r="E60" s="61">
        <f t="shared" si="30"/>
        <v>1.4961686677390798E-2</v>
      </c>
      <c r="F60" s="61">
        <f t="shared" si="30"/>
        <v>1.5005541565977932E-2</v>
      </c>
      <c r="G60" s="61">
        <f t="shared" si="30"/>
        <v>1.337770760517383E-2</v>
      </c>
      <c r="H60" s="61">
        <f t="shared" si="30"/>
        <v>1.6567175642770236E-2</v>
      </c>
      <c r="I60" s="61">
        <f t="shared" si="30"/>
        <v>1.4798155812137012E-2</v>
      </c>
      <c r="J60" s="61">
        <f t="shared" si="30"/>
        <v>1.3909462862064173E-2</v>
      </c>
      <c r="K60" s="61">
        <f t="shared" si="30"/>
        <v>1.0904990475317266E-2</v>
      </c>
      <c r="L60" s="61">
        <f t="shared" si="30"/>
        <v>1.085154523842552E-2</v>
      </c>
      <c r="M60" s="61">
        <f t="shared" si="30"/>
        <v>1.0154119282534175E-2</v>
      </c>
      <c r="N60" s="61">
        <f t="shared" si="30"/>
        <v>1.1459504057166042E-2</v>
      </c>
      <c r="O60" s="61">
        <f t="shared" si="30"/>
        <v>1.0839769972328021E-2</v>
      </c>
      <c r="P60" s="61">
        <f t="shared" si="30"/>
        <v>9.9487653181103627E-3</v>
      </c>
      <c r="Q60" s="61">
        <f t="shared" si="30"/>
        <v>9.0236093730066361E-3</v>
      </c>
      <c r="R60" s="61">
        <f t="shared" si="30"/>
        <v>8.3300759333536211E-3</v>
      </c>
      <c r="S60" s="61">
        <f t="shared" si="30"/>
        <v>6.5219405608364376E-3</v>
      </c>
      <c r="T60" s="61">
        <f t="shared" si="30"/>
        <v>7.6398658441410644E-3</v>
      </c>
      <c r="U60" s="61">
        <f t="shared" ref="U60:V60" si="31">U42/U$53</f>
        <v>8.1863008529893828E-3</v>
      </c>
      <c r="V60" s="61">
        <f t="shared" si="31"/>
        <v>9.5548054762756868E-3</v>
      </c>
      <c r="W60" s="61">
        <f t="shared" ref="W60:X60" si="32">W42/W$53</f>
        <v>1.180098788147009E-2</v>
      </c>
      <c r="X60" s="61">
        <f t="shared" si="32"/>
        <v>1.4183353939319526E-2</v>
      </c>
      <c r="Y60" s="61">
        <f t="shared" ref="Y60:Z60" si="33">Y42/Y$53</f>
        <v>1.2139312615888435E-2</v>
      </c>
      <c r="Z60" s="61">
        <f t="shared" si="33"/>
        <v>9.6036295018892756E-3</v>
      </c>
    </row>
    <row r="61" spans="1:27" x14ac:dyDescent="0.25">
      <c r="A61" s="34" t="s">
        <v>377</v>
      </c>
      <c r="B61" s="153" t="s">
        <v>378</v>
      </c>
      <c r="C61" s="61">
        <f t="shared" ref="C61:T61" si="34">C43/C$53</f>
        <v>0.19827365630700947</v>
      </c>
      <c r="D61" s="61">
        <f t="shared" si="34"/>
        <v>0.18895641911669733</v>
      </c>
      <c r="E61" s="61">
        <f t="shared" si="34"/>
        <v>0.1896263945980507</v>
      </c>
      <c r="F61" s="61">
        <f t="shared" si="34"/>
        <v>0.2070718115177636</v>
      </c>
      <c r="G61" s="61">
        <f t="shared" si="34"/>
        <v>0.18923101754269964</v>
      </c>
      <c r="H61" s="61">
        <f t="shared" si="34"/>
        <v>0.17034302287562586</v>
      </c>
      <c r="I61" s="61">
        <f t="shared" si="34"/>
        <v>0.17116685903723858</v>
      </c>
      <c r="J61" s="61">
        <f t="shared" si="34"/>
        <v>0.17236603477078746</v>
      </c>
      <c r="K61" s="61">
        <f t="shared" si="34"/>
        <v>0.17493003968048687</v>
      </c>
      <c r="L61" s="61">
        <f t="shared" si="34"/>
        <v>0.18591342611921963</v>
      </c>
      <c r="M61" s="61">
        <f t="shared" si="34"/>
        <v>0.18116005309487215</v>
      </c>
      <c r="N61" s="61">
        <f t="shared" si="34"/>
        <v>0.17594569133065377</v>
      </c>
      <c r="O61" s="61">
        <f t="shared" si="34"/>
        <v>0.16178474074823676</v>
      </c>
      <c r="P61" s="61">
        <f t="shared" si="34"/>
        <v>0.15875481300048092</v>
      </c>
      <c r="Q61" s="61">
        <f t="shared" si="34"/>
        <v>0.1472768742817521</v>
      </c>
      <c r="R61" s="61">
        <f t="shared" si="34"/>
        <v>0.13269640351320477</v>
      </c>
      <c r="S61" s="61">
        <f t="shared" si="34"/>
        <v>0.13506062240409544</v>
      </c>
      <c r="T61" s="61">
        <f t="shared" si="34"/>
        <v>0.14779318437220754</v>
      </c>
      <c r="U61" s="61">
        <f t="shared" ref="U61:V61" si="35">U43/U$53</f>
        <v>0.15465041790234696</v>
      </c>
      <c r="V61" s="61">
        <f t="shared" si="35"/>
        <v>0.16151895525615467</v>
      </c>
      <c r="W61" s="61">
        <f t="shared" ref="W61:X61" si="36">W43/W$53</f>
        <v>0.18688697518349157</v>
      </c>
      <c r="X61" s="61">
        <f t="shared" si="36"/>
        <v>0.20648580617419321</v>
      </c>
      <c r="Y61" s="61">
        <f t="shared" ref="Y61:Z61" si="37">Y43/Y$53</f>
        <v>0.19078613316598061</v>
      </c>
      <c r="Z61" s="61">
        <f t="shared" si="37"/>
        <v>0.18356360316632575</v>
      </c>
    </row>
    <row r="62" spans="1:27" x14ac:dyDescent="0.25">
      <c r="A62" s="34" t="s">
        <v>379</v>
      </c>
      <c r="B62" s="153" t="s">
        <v>380</v>
      </c>
      <c r="C62" s="61">
        <f t="shared" ref="C62:T62" si="38">C44/C$53</f>
        <v>3.5917443187344869E-2</v>
      </c>
      <c r="D62" s="61">
        <f t="shared" si="38"/>
        <v>3.3489622439602039E-2</v>
      </c>
      <c r="E62" s="61">
        <f t="shared" si="38"/>
        <v>3.7723613706330192E-2</v>
      </c>
      <c r="F62" s="61">
        <f t="shared" si="38"/>
        <v>3.866381730813457E-2</v>
      </c>
      <c r="G62" s="61">
        <f t="shared" si="38"/>
        <v>3.7392262369781271E-2</v>
      </c>
      <c r="H62" s="61">
        <f t="shared" si="38"/>
        <v>3.1754765646677792E-2</v>
      </c>
      <c r="I62" s="61">
        <f t="shared" si="38"/>
        <v>3.2124837867766924E-2</v>
      </c>
      <c r="J62" s="61">
        <f t="shared" si="38"/>
        <v>3.116003024669663E-2</v>
      </c>
      <c r="K62" s="61">
        <f t="shared" si="38"/>
        <v>3.1506547174359821E-2</v>
      </c>
      <c r="L62" s="61">
        <f t="shared" si="38"/>
        <v>3.4740684856927023E-2</v>
      </c>
      <c r="M62" s="61">
        <f t="shared" si="38"/>
        <v>3.6370748357572397E-2</v>
      </c>
      <c r="N62" s="61">
        <f t="shared" si="38"/>
        <v>3.3198987477835139E-2</v>
      </c>
      <c r="O62" s="61">
        <f t="shared" si="38"/>
        <v>3.0584231196810103E-2</v>
      </c>
      <c r="P62" s="61">
        <f t="shared" si="38"/>
        <v>2.7836283849836871E-2</v>
      </c>
      <c r="Q62" s="61">
        <f t="shared" si="38"/>
        <v>2.6694771492435494E-2</v>
      </c>
      <c r="R62" s="61">
        <f t="shared" si="38"/>
        <v>2.3004101389711203E-2</v>
      </c>
      <c r="S62" s="61">
        <f t="shared" si="38"/>
        <v>2.4105808593200669E-2</v>
      </c>
      <c r="T62" s="61">
        <f t="shared" si="38"/>
        <v>2.3768196490359144E-2</v>
      </c>
      <c r="U62" s="61">
        <f t="shared" ref="U62:V62" si="39">U44/U$53</f>
        <v>2.4289958967626327E-2</v>
      </c>
      <c r="V62" s="61">
        <f t="shared" si="39"/>
        <v>2.6068781638135703E-2</v>
      </c>
      <c r="W62" s="61">
        <f t="shared" ref="W62:X62" si="40">W44/W$53</f>
        <v>3.1315996739402503E-2</v>
      </c>
      <c r="X62" s="61">
        <f t="shared" si="40"/>
        <v>4.4955797460937204E-2</v>
      </c>
      <c r="Y62" s="61">
        <f t="shared" ref="Y62:Z62" si="41">Y44/Y$53</f>
        <v>3.2238169226942948E-2</v>
      </c>
      <c r="Z62" s="61">
        <f t="shared" si="41"/>
        <v>3.0902314214094794E-2</v>
      </c>
    </row>
    <row r="63" spans="1:27" x14ac:dyDescent="0.25">
      <c r="A63" s="34" t="s">
        <v>381</v>
      </c>
      <c r="B63" s="153" t="s">
        <v>382</v>
      </c>
      <c r="C63" s="61">
        <f t="shared" ref="C63:T63" si="42">C45/C$53</f>
        <v>2.4988711074232447E-2</v>
      </c>
      <c r="D63" s="61">
        <f t="shared" si="42"/>
        <v>2.4256038301873884E-2</v>
      </c>
      <c r="E63" s="61">
        <f t="shared" si="42"/>
        <v>2.5417499266102143E-2</v>
      </c>
      <c r="F63" s="61">
        <f t="shared" si="42"/>
        <v>2.8174554084319247E-2</v>
      </c>
      <c r="G63" s="61">
        <f t="shared" si="42"/>
        <v>2.6415944643316348E-2</v>
      </c>
      <c r="H63" s="61">
        <f t="shared" si="42"/>
        <v>2.3040629502825382E-2</v>
      </c>
      <c r="I63" s="61">
        <f t="shared" si="42"/>
        <v>2.5638048742414068E-2</v>
      </c>
      <c r="J63" s="61">
        <f t="shared" si="42"/>
        <v>2.55869100891753E-2</v>
      </c>
      <c r="K63" s="61">
        <f t="shared" si="42"/>
        <v>2.8721697558530268E-2</v>
      </c>
      <c r="L63" s="61">
        <f t="shared" si="42"/>
        <v>3.3226863478558959E-2</v>
      </c>
      <c r="M63" s="61">
        <f t="shared" si="42"/>
        <v>3.4154208708020252E-2</v>
      </c>
      <c r="N63" s="61">
        <f t="shared" si="42"/>
        <v>3.29127097235241E-2</v>
      </c>
      <c r="O63" s="61">
        <f t="shared" si="42"/>
        <v>3.1689594518005688E-2</v>
      </c>
      <c r="P63" s="61">
        <f t="shared" si="42"/>
        <v>3.2455421132535377E-2</v>
      </c>
      <c r="Q63" s="61">
        <f t="shared" si="42"/>
        <v>3.4927519345744729E-2</v>
      </c>
      <c r="R63" s="61">
        <f t="shared" si="42"/>
        <v>3.3862525236732638E-2</v>
      </c>
      <c r="S63" s="61">
        <f t="shared" si="42"/>
        <v>3.4779010384390907E-2</v>
      </c>
      <c r="T63" s="61">
        <f t="shared" si="42"/>
        <v>3.8778684564675474E-2</v>
      </c>
      <c r="U63" s="61">
        <f t="shared" ref="U63:V63" si="43">U45/U$53</f>
        <v>4.0578402457161072E-2</v>
      </c>
      <c r="V63" s="61">
        <f t="shared" si="43"/>
        <v>4.2735499449877569E-2</v>
      </c>
      <c r="W63" s="61">
        <f t="shared" ref="W63:X63" si="44">W45/W$53</f>
        <v>4.8246759205103878E-2</v>
      </c>
      <c r="X63" s="61">
        <f t="shared" si="44"/>
        <v>5.1533280902803784E-2</v>
      </c>
      <c r="Y63" s="61">
        <f t="shared" ref="Y63:Z63" si="45">Y45/Y$53</f>
        <v>4.7181617215469061E-2</v>
      </c>
      <c r="Z63" s="61">
        <f t="shared" si="45"/>
        <v>4.6382698210201218E-2</v>
      </c>
    </row>
    <row r="64" spans="1:27" x14ac:dyDescent="0.25">
      <c r="A64" s="152" t="s">
        <v>383</v>
      </c>
      <c r="B64" s="153" t="s">
        <v>384</v>
      </c>
      <c r="C64" s="61">
        <f t="shared" ref="C64:T64" si="46">C46/C$53</f>
        <v>2.0341288621734482E-3</v>
      </c>
      <c r="D64" s="61">
        <f t="shared" si="46"/>
        <v>1.9838398428090914E-3</v>
      </c>
      <c r="E64" s="61">
        <f t="shared" si="46"/>
        <v>2.3209801195091186E-3</v>
      </c>
      <c r="F64" s="61">
        <f t="shared" si="46"/>
        <v>2.8210040229582952E-3</v>
      </c>
      <c r="G64" s="61">
        <f t="shared" si="46"/>
        <v>3.0300957187719712E-3</v>
      </c>
      <c r="H64" s="61">
        <f t="shared" si="46"/>
        <v>3.0711170575325642E-3</v>
      </c>
      <c r="I64" s="61">
        <f t="shared" si="46"/>
        <v>2.8924890868637287E-3</v>
      </c>
      <c r="J64" s="61">
        <f t="shared" si="46"/>
        <v>3.1517836694781548E-3</v>
      </c>
      <c r="K64" s="61">
        <f t="shared" si="46"/>
        <v>3.3482094233286785E-3</v>
      </c>
      <c r="L64" s="61">
        <f t="shared" si="46"/>
        <v>4.074734069613525E-3</v>
      </c>
      <c r="M64" s="61">
        <f t="shared" si="46"/>
        <v>4.3610288177497146E-3</v>
      </c>
      <c r="N64" s="61">
        <f t="shared" si="46"/>
        <v>4.6609071474126079E-3</v>
      </c>
      <c r="O64" s="61">
        <f t="shared" si="46"/>
        <v>4.5407166805993444E-3</v>
      </c>
      <c r="P64" s="61">
        <f t="shared" si="46"/>
        <v>4.1912687392459359E-3</v>
      </c>
      <c r="Q64" s="61">
        <f t="shared" si="46"/>
        <v>3.922410777468615E-3</v>
      </c>
      <c r="R64" s="61">
        <f t="shared" si="46"/>
        <v>3.5142144589762002E-3</v>
      </c>
      <c r="S64" s="61">
        <f t="shared" si="46"/>
        <v>3.5516674026505207E-3</v>
      </c>
      <c r="T64" s="61">
        <f t="shared" si="46"/>
        <v>3.5750428897163068E-3</v>
      </c>
      <c r="U64" s="61">
        <f t="shared" ref="U64:V64" si="47">U46/U$53</f>
        <v>3.6273660049676222E-3</v>
      </c>
      <c r="V64" s="61">
        <f t="shared" si="47"/>
        <v>3.7436779318555297E-3</v>
      </c>
      <c r="W64" s="61">
        <f t="shared" ref="W64:X64" si="48">W46/W$53</f>
        <v>4.092001449315319E-3</v>
      </c>
      <c r="X64" s="61">
        <f t="shared" si="48"/>
        <v>4.3655435725382698E-3</v>
      </c>
      <c r="Y64" s="61">
        <f t="shared" ref="Y64:Z64" si="49">Y46/Y$53</f>
        <v>4.2978661251624108E-3</v>
      </c>
      <c r="Z64" s="61">
        <f t="shared" si="49"/>
        <v>3.8356975294279979E-3</v>
      </c>
    </row>
    <row r="65" spans="1:27" x14ac:dyDescent="0.25">
      <c r="A65" s="34" t="s">
        <v>385</v>
      </c>
      <c r="B65" s="153" t="s">
        <v>386</v>
      </c>
      <c r="C65" s="61">
        <f t="shared" ref="C65:T65" si="50">C47/C$53</f>
        <v>1.3027153751773397E-2</v>
      </c>
      <c r="D65" s="61">
        <f t="shared" si="50"/>
        <v>1.2838447147090822E-2</v>
      </c>
      <c r="E65" s="61">
        <f t="shared" si="50"/>
        <v>1.3252900613611614E-2</v>
      </c>
      <c r="F65" s="61">
        <f t="shared" si="50"/>
        <v>1.4594209338388451E-2</v>
      </c>
      <c r="G65" s="61">
        <f t="shared" si="50"/>
        <v>1.2361447275538404E-2</v>
      </c>
      <c r="H65" s="61">
        <f t="shared" si="50"/>
        <v>1.05696507791579E-2</v>
      </c>
      <c r="I65" s="61">
        <f t="shared" si="50"/>
        <v>1.1012230730680844E-2</v>
      </c>
      <c r="J65" s="61">
        <f t="shared" si="50"/>
        <v>1.1481873803741315E-2</v>
      </c>
      <c r="K65" s="61">
        <f t="shared" si="50"/>
        <v>1.1760649790050355E-2</v>
      </c>
      <c r="L65" s="61">
        <f t="shared" si="50"/>
        <v>1.2953564085746154E-2</v>
      </c>
      <c r="M65" s="61">
        <f t="shared" si="50"/>
        <v>1.2193104883822749E-2</v>
      </c>
      <c r="N65" s="61">
        <f t="shared" si="50"/>
        <v>1.1651824093478464E-2</v>
      </c>
      <c r="O65" s="61">
        <f t="shared" si="50"/>
        <v>1.1171772903969864E-2</v>
      </c>
      <c r="P65" s="61">
        <f t="shared" si="50"/>
        <v>1.0910012308215448E-2</v>
      </c>
      <c r="Q65" s="61">
        <f t="shared" si="50"/>
        <v>1.0271120531711642E-2</v>
      </c>
      <c r="R65" s="61">
        <f t="shared" si="50"/>
        <v>9.5588952076192252E-3</v>
      </c>
      <c r="S65" s="61">
        <f t="shared" si="50"/>
        <v>9.9975494570847361E-3</v>
      </c>
      <c r="T65" s="61">
        <f t="shared" si="50"/>
        <v>1.1447650810908556E-2</v>
      </c>
      <c r="U65" s="61">
        <f t="shared" ref="U65:V65" si="51">U47/U$53</f>
        <v>1.2896935807436949E-2</v>
      </c>
      <c r="V65" s="61">
        <f t="shared" si="51"/>
        <v>1.361278966631004E-2</v>
      </c>
      <c r="W65" s="61">
        <f t="shared" ref="W65:X65" si="52">W47/W$53</f>
        <v>1.5839123194396173E-2</v>
      </c>
      <c r="X65" s="61">
        <f t="shared" si="52"/>
        <v>1.7236661796130738E-2</v>
      </c>
      <c r="Y65" s="61">
        <f t="shared" ref="Y65:Z65" si="53">Y47/Y$53</f>
        <v>1.7884290449998373E-2</v>
      </c>
      <c r="Z65" s="61">
        <f t="shared" si="53"/>
        <v>1.6845981394926442E-2</v>
      </c>
    </row>
    <row r="66" spans="1:27" x14ac:dyDescent="0.25">
      <c r="A66" s="34" t="s">
        <v>387</v>
      </c>
      <c r="B66" s="153" t="s">
        <v>388</v>
      </c>
      <c r="C66" s="61">
        <f t="shared" ref="C66:T66" si="54">C48/C$53</f>
        <v>6.9291071133605608E-2</v>
      </c>
      <c r="D66" s="61">
        <f t="shared" si="54"/>
        <v>6.999281008129106E-2</v>
      </c>
      <c r="E66" s="61">
        <f t="shared" si="54"/>
        <v>6.8904303465611702E-2</v>
      </c>
      <c r="F66" s="61">
        <f t="shared" si="54"/>
        <v>7.475758886849701E-2</v>
      </c>
      <c r="G66" s="61">
        <f t="shared" si="54"/>
        <v>9.5503077171461101E-2</v>
      </c>
      <c r="H66" s="61">
        <f t="shared" si="54"/>
        <v>0.11475653382817196</v>
      </c>
      <c r="I66" s="61">
        <f t="shared" si="54"/>
        <v>0.12192147365822652</v>
      </c>
      <c r="J66" s="61">
        <f t="shared" si="54"/>
        <v>0.1139342758509255</v>
      </c>
      <c r="K66" s="61">
        <f t="shared" si="54"/>
        <v>0.10965903778842416</v>
      </c>
      <c r="L66" s="61">
        <f t="shared" si="54"/>
        <v>0.11618567472214238</v>
      </c>
      <c r="M66" s="61">
        <f t="shared" si="54"/>
        <v>0.11043846170020252</v>
      </c>
      <c r="N66" s="61">
        <f t="shared" si="54"/>
        <v>0.1047291711967791</v>
      </c>
      <c r="O66" s="61">
        <f t="shared" si="54"/>
        <v>9.4677742581985053E-2</v>
      </c>
      <c r="P66" s="61">
        <f t="shared" si="54"/>
        <v>9.2506290497364335E-2</v>
      </c>
      <c r="Q66" s="61">
        <f t="shared" si="54"/>
        <v>8.7259007367030711E-2</v>
      </c>
      <c r="R66" s="61">
        <f t="shared" si="54"/>
        <v>8.1984590559735226E-2</v>
      </c>
      <c r="S66" s="61">
        <f t="shared" si="54"/>
        <v>8.2053667968385785E-2</v>
      </c>
      <c r="T66" s="61">
        <f t="shared" si="54"/>
        <v>8.9546876501971864E-2</v>
      </c>
      <c r="U66" s="61">
        <f t="shared" ref="U66:V66" si="55">U48/U$53</f>
        <v>9.1922090586184363E-2</v>
      </c>
      <c r="V66" s="61">
        <f t="shared" si="55"/>
        <v>9.3875169201301137E-2</v>
      </c>
      <c r="W66" s="61">
        <f t="shared" ref="W66:X66" si="56">W48/W$53</f>
        <v>0.10450748737504829</v>
      </c>
      <c r="X66" s="61">
        <f t="shared" si="56"/>
        <v>0.11504627886617871</v>
      </c>
      <c r="Y66" s="61">
        <f t="shared" ref="Y66:Z66" si="57">Y48/Y$53</f>
        <v>0.11100104433594207</v>
      </c>
      <c r="Z66" s="61">
        <f t="shared" si="57"/>
        <v>0.10588849515417219</v>
      </c>
    </row>
    <row r="67" spans="1:27" x14ac:dyDescent="0.25">
      <c r="A67" s="77"/>
      <c r="B67" s="76" t="s">
        <v>363</v>
      </c>
      <c r="C67" s="61">
        <f t="shared" ref="C67:T67" si="58">C49/C$53</f>
        <v>-2.9309177165297982E-2</v>
      </c>
      <c r="D67" s="61">
        <f t="shared" si="58"/>
        <v>-2.7710245712556515E-2</v>
      </c>
      <c r="E67" s="61">
        <f t="shared" si="58"/>
        <v>-2.1920659685799503E-2</v>
      </c>
      <c r="F67" s="61">
        <f t="shared" si="58"/>
        <v>-2.6030989680341805E-2</v>
      </c>
      <c r="G67" s="61">
        <f t="shared" si="58"/>
        <v>-2.3253774931959136E-2</v>
      </c>
      <c r="H67" s="61">
        <f t="shared" si="58"/>
        <v>-2.1114048284973989E-2</v>
      </c>
      <c r="I67" s="61">
        <f t="shared" si="58"/>
        <v>-2.4836923863923669E-2</v>
      </c>
      <c r="J67" s="61">
        <f t="shared" si="58"/>
        <v>-2.8642187453790765E-2</v>
      </c>
      <c r="K67" s="61">
        <f t="shared" si="58"/>
        <v>-2.7109802887305114E-2</v>
      </c>
      <c r="L67" s="61">
        <f t="shared" si="58"/>
        <v>-2.5543405454038864E-2</v>
      </c>
      <c r="M67" s="61">
        <f t="shared" si="58"/>
        <v>-2.2577638130264213E-2</v>
      </c>
      <c r="N67" s="61">
        <f t="shared" si="58"/>
        <v>-2.1631105984456018E-2</v>
      </c>
      <c r="O67" s="61">
        <f t="shared" si="58"/>
        <v>-1.3922270398341543E-2</v>
      </c>
      <c r="P67" s="61">
        <f t="shared" si="58"/>
        <v>-1.5680872274934997E-2</v>
      </c>
      <c r="Q67" s="61">
        <f t="shared" si="58"/>
        <v>-1.6348259198093448E-2</v>
      </c>
      <c r="R67" s="61">
        <f t="shared" si="58"/>
        <v>-1.3589352294526269E-2</v>
      </c>
      <c r="S67" s="61">
        <f t="shared" si="58"/>
        <v>-1.2073729001601521E-2</v>
      </c>
      <c r="T67" s="61">
        <f t="shared" si="58"/>
        <v>-1.3679021995118685E-2</v>
      </c>
      <c r="U67" s="61">
        <f t="shared" ref="U67:V67" si="59">U49/U$53</f>
        <v>-1.5284123478436796E-2</v>
      </c>
      <c r="V67" s="61">
        <f t="shared" si="59"/>
        <v>-1.5414428336508898E-2</v>
      </c>
      <c r="W67" s="61">
        <f t="shared" ref="W67:X67" si="60">W49/W$53</f>
        <v>-1.7533631472367181E-2</v>
      </c>
      <c r="X67" s="61">
        <f t="shared" si="60"/>
        <v>-1.9252867768509114E-2</v>
      </c>
      <c r="Y67" s="61">
        <f t="shared" ref="Y67:Z67" si="61">Y49/Y$53</f>
        <v>-1.7166900676910801E-2</v>
      </c>
      <c r="Z67" s="61">
        <f t="shared" si="61"/>
        <v>-1.7005609545214614E-2</v>
      </c>
    </row>
    <row r="68" spans="1:27" x14ac:dyDescent="0.25">
      <c r="A68" s="77"/>
      <c r="B68" s="78" t="s">
        <v>364</v>
      </c>
      <c r="C68" s="80">
        <f t="shared" ref="C68:T68" si="62">C50/C$53</f>
        <v>0.91468664689859625</v>
      </c>
      <c r="D68" s="80">
        <f t="shared" si="62"/>
        <v>0.91513828221601967</v>
      </c>
      <c r="E68" s="80">
        <f t="shared" si="62"/>
        <v>0.91928141793677109</v>
      </c>
      <c r="F68" s="80">
        <f t="shared" si="62"/>
        <v>0.91441724535837776</v>
      </c>
      <c r="G68" s="80">
        <f t="shared" si="62"/>
        <v>0.90349176568884548</v>
      </c>
      <c r="H68" s="80">
        <f t="shared" si="62"/>
        <v>0.89934685914293266</v>
      </c>
      <c r="I68" s="80">
        <f t="shared" si="62"/>
        <v>0.90692412027216174</v>
      </c>
      <c r="J68" s="80">
        <f t="shared" si="62"/>
        <v>0.90805383663292338</v>
      </c>
      <c r="K68" s="80">
        <f t="shared" si="62"/>
        <v>0.90334646962671417</v>
      </c>
      <c r="L68" s="80">
        <f t="shared" si="62"/>
        <v>0.91316056714723559</v>
      </c>
      <c r="M68" s="80">
        <f t="shared" si="62"/>
        <v>0.90568733373939014</v>
      </c>
      <c r="N68" s="80">
        <f t="shared" si="62"/>
        <v>0.89781315259639094</v>
      </c>
      <c r="O68" s="80">
        <f t="shared" si="62"/>
        <v>0.88675499250041723</v>
      </c>
      <c r="P68" s="80">
        <f t="shared" si="62"/>
        <v>0.88946127266243347</v>
      </c>
      <c r="Q68" s="80">
        <f t="shared" si="62"/>
        <v>0.88339084834041282</v>
      </c>
      <c r="R68" s="80">
        <f t="shared" si="62"/>
        <v>0.89156121616501405</v>
      </c>
      <c r="S68" s="80">
        <f t="shared" si="62"/>
        <v>0.89619173750913694</v>
      </c>
      <c r="T68" s="80">
        <f t="shared" si="62"/>
        <v>0.88298062992404303</v>
      </c>
      <c r="U68" s="80">
        <f t="shared" ref="U68:V68" si="63">U50/U$53</f>
        <v>0.89068819743678185</v>
      </c>
      <c r="V68" s="80">
        <f t="shared" si="63"/>
        <v>0.89639649025545687</v>
      </c>
      <c r="W68" s="80">
        <f t="shared" ref="W68:X68" si="64">W50/W$53</f>
        <v>0.90886181148850254</v>
      </c>
      <c r="X68" s="80">
        <f t="shared" si="64"/>
        <v>0.89978444343737907</v>
      </c>
      <c r="Y68" s="80">
        <f t="shared" ref="Y68:Z68" si="65">Y50/Y$53</f>
        <v>0.89663956013410073</v>
      </c>
      <c r="Z68" s="80">
        <f t="shared" si="65"/>
        <v>0.86320118107533406</v>
      </c>
    </row>
    <row r="69" spans="1:27" x14ac:dyDescent="0.25">
      <c r="A69" s="77"/>
      <c r="B69" s="76" t="s">
        <v>365</v>
      </c>
      <c r="C69" s="61">
        <f t="shared" ref="C69:T69" si="66">C51/C$53</f>
        <v>9.4701360375630261E-2</v>
      </c>
      <c r="D69" s="61">
        <f t="shared" si="66"/>
        <v>8.9010865332244393E-2</v>
      </c>
      <c r="E69" s="61">
        <f t="shared" si="66"/>
        <v>8.0908756707864848E-2</v>
      </c>
      <c r="F69" s="61">
        <f t="shared" si="66"/>
        <v>8.5948298345629962E-2</v>
      </c>
      <c r="G69" s="61">
        <f t="shared" si="66"/>
        <v>9.6786409869264234E-2</v>
      </c>
      <c r="H69" s="61">
        <f t="shared" si="66"/>
        <v>0.10276844045462247</v>
      </c>
      <c r="I69" s="61">
        <f t="shared" si="66"/>
        <v>9.3075869490278448E-2</v>
      </c>
      <c r="J69" s="61">
        <f t="shared" si="66"/>
        <v>9.2687085472027905E-2</v>
      </c>
      <c r="K69" s="61">
        <f t="shared" si="66"/>
        <v>0.10030151879184931</v>
      </c>
      <c r="L69" s="61">
        <f t="shared" si="66"/>
        <v>9.6719436510048093E-2</v>
      </c>
      <c r="M69" s="61">
        <f t="shared" si="66"/>
        <v>9.8216388649987579E-2</v>
      </c>
      <c r="N69" s="61">
        <f t="shared" si="66"/>
        <v>0.10245223927127931</v>
      </c>
      <c r="O69" s="61">
        <f t="shared" si="66"/>
        <v>0.11324502567422091</v>
      </c>
      <c r="P69" s="61">
        <f t="shared" si="66"/>
        <v>0.11206472023342724</v>
      </c>
      <c r="Q69" s="61">
        <f t="shared" si="66"/>
        <v>0.11828746933799089</v>
      </c>
      <c r="R69" s="61">
        <f t="shared" si="66"/>
        <v>0.12087395006475653</v>
      </c>
      <c r="S69" s="61">
        <f t="shared" si="66"/>
        <v>0.1164757100859794</v>
      </c>
      <c r="T69" s="61">
        <f t="shared" si="66"/>
        <v>0.11716424637705522</v>
      </c>
      <c r="U69" s="61">
        <f t="shared" ref="U69:V69" si="67">U51/U$53</f>
        <v>0.11534866973706995</v>
      </c>
      <c r="V69" s="61">
        <f t="shared" si="67"/>
        <v>0.10792020719892863</v>
      </c>
      <c r="W69" s="61">
        <f t="shared" ref="W69:X69" si="68">W51/W$53</f>
        <v>9.9419982790888803E-2</v>
      </c>
      <c r="X69" s="61">
        <f t="shared" si="68"/>
        <v>0.10129478805304458</v>
      </c>
      <c r="Y69" s="61">
        <f t="shared" ref="Y69:Z69" si="69">Y51/Y$53</f>
        <v>0.11388779514897408</v>
      </c>
      <c r="Z69" s="61">
        <f t="shared" si="69"/>
        <v>0.13806439277006219</v>
      </c>
    </row>
    <row r="70" spans="1:27" x14ac:dyDescent="0.25">
      <c r="A70" s="77"/>
      <c r="B70" s="76" t="s">
        <v>366</v>
      </c>
      <c r="C70" s="81">
        <f t="shared" ref="C70:T70" si="70">C52/C$53</f>
        <v>-9.3879599323061468E-3</v>
      </c>
      <c r="D70" s="81">
        <f t="shared" si="70"/>
        <v>-4.1491134795688511E-3</v>
      </c>
      <c r="E70" s="81">
        <f t="shared" si="70"/>
        <v>-1.9021403249012769E-4</v>
      </c>
      <c r="F70" s="81">
        <f t="shared" si="70"/>
        <v>-3.6553738595279049E-4</v>
      </c>
      <c r="G70" s="81">
        <f t="shared" si="70"/>
        <v>-2.7816762437721167E-4</v>
      </c>
      <c r="H70" s="81">
        <f t="shared" si="70"/>
        <v>-2.1152261218912649E-3</v>
      </c>
      <c r="I70" s="81">
        <f t="shared" si="70"/>
        <v>0</v>
      </c>
      <c r="J70" s="81">
        <f t="shared" si="70"/>
        <v>-7.4097075854229644E-4</v>
      </c>
      <c r="K70" s="81">
        <f t="shared" si="70"/>
        <v>-3.6479427296609544E-3</v>
      </c>
      <c r="L70" s="81">
        <f t="shared" si="70"/>
        <v>-9.8799446286150679E-3</v>
      </c>
      <c r="M70" s="81">
        <f t="shared" si="70"/>
        <v>-3.9036697308231397E-3</v>
      </c>
      <c r="N70" s="81">
        <f t="shared" si="70"/>
        <v>-2.6536153209577329E-4</v>
      </c>
      <c r="O70" s="81">
        <f t="shared" si="70"/>
        <v>0</v>
      </c>
      <c r="P70" s="81">
        <f t="shared" si="70"/>
        <v>-1.5259419116005915E-3</v>
      </c>
      <c r="Q70" s="81">
        <f t="shared" si="70"/>
        <v>-1.6783191704432111E-3</v>
      </c>
      <c r="R70" s="81">
        <f t="shared" si="70"/>
        <v>-1.2435150713690054E-2</v>
      </c>
      <c r="S70" s="81">
        <f t="shared" si="70"/>
        <v>-1.2667439546299114E-2</v>
      </c>
      <c r="T70" s="81">
        <f t="shared" si="70"/>
        <v>-1.4483588929882618E-4</v>
      </c>
      <c r="U70" s="81">
        <f t="shared" ref="U70:V70" si="71">U52/U$53</f>
        <v>-6.0368671738516922E-3</v>
      </c>
      <c r="V70" s="81">
        <f t="shared" si="71"/>
        <v>-4.3167000520474451E-3</v>
      </c>
      <c r="W70" s="81">
        <f t="shared" ref="W70:X70" si="72">W52/W$53</f>
        <v>-8.28180182036755E-3</v>
      </c>
      <c r="X70" s="81">
        <f t="shared" si="72"/>
        <v>-1.0792167449581557E-3</v>
      </c>
      <c r="Y70" s="81">
        <f t="shared" ref="Y70:Z70" si="73">Y52/Y$53</f>
        <v>-1.0527360209633997E-2</v>
      </c>
      <c r="Z70" s="81">
        <f t="shared" si="73"/>
        <v>-1.2656320079178602E-3</v>
      </c>
    </row>
    <row r="71" spans="1:27" ht="20.25" customHeight="1" x14ac:dyDescent="0.25">
      <c r="A71" s="821"/>
      <c r="B71" s="430" t="s">
        <v>367</v>
      </c>
      <c r="C71" s="824">
        <f t="shared" ref="C71:T71" si="74">C53/C$53</f>
        <v>1</v>
      </c>
      <c r="D71" s="824">
        <f t="shared" si="74"/>
        <v>1</v>
      </c>
      <c r="E71" s="824">
        <f t="shared" si="74"/>
        <v>1</v>
      </c>
      <c r="F71" s="824">
        <f t="shared" si="74"/>
        <v>1</v>
      </c>
      <c r="G71" s="824">
        <f t="shared" si="74"/>
        <v>1</v>
      </c>
      <c r="H71" s="824">
        <f t="shared" si="74"/>
        <v>1</v>
      </c>
      <c r="I71" s="824">
        <f t="shared" si="74"/>
        <v>1</v>
      </c>
      <c r="J71" s="824">
        <f t="shared" si="74"/>
        <v>1</v>
      </c>
      <c r="K71" s="824">
        <f t="shared" si="74"/>
        <v>1</v>
      </c>
      <c r="L71" s="824">
        <f t="shared" si="74"/>
        <v>1</v>
      </c>
      <c r="M71" s="824">
        <f t="shared" si="74"/>
        <v>1</v>
      </c>
      <c r="N71" s="824">
        <f t="shared" si="74"/>
        <v>1</v>
      </c>
      <c r="O71" s="824">
        <f t="shared" si="74"/>
        <v>1</v>
      </c>
      <c r="P71" s="824">
        <f t="shared" si="74"/>
        <v>1</v>
      </c>
      <c r="Q71" s="824">
        <f t="shared" si="74"/>
        <v>1</v>
      </c>
      <c r="R71" s="824">
        <f t="shared" si="74"/>
        <v>1</v>
      </c>
      <c r="S71" s="824">
        <f t="shared" si="74"/>
        <v>1</v>
      </c>
      <c r="T71" s="824">
        <f t="shared" si="74"/>
        <v>1</v>
      </c>
      <c r="U71" s="824">
        <f t="shared" ref="U71:V71" si="75">U53/U$53</f>
        <v>1</v>
      </c>
      <c r="V71" s="824">
        <f t="shared" si="75"/>
        <v>1</v>
      </c>
      <c r="W71" s="824">
        <f t="shared" ref="W71:X71" si="76">W53/W$53</f>
        <v>1</v>
      </c>
      <c r="X71" s="824">
        <f t="shared" si="76"/>
        <v>1</v>
      </c>
      <c r="Y71" s="824">
        <f t="shared" ref="Y71:Z71" si="77">Y53/Y$53</f>
        <v>1</v>
      </c>
      <c r="Z71" s="824">
        <f t="shared" si="77"/>
        <v>1</v>
      </c>
    </row>
    <row r="72" spans="1:27" s="14" customFormat="1" ht="20.25" customHeight="1" x14ac:dyDescent="0.25">
      <c r="A72" s="91" t="s">
        <v>368</v>
      </c>
      <c r="B72"/>
      <c r="C72"/>
      <c r="D72"/>
      <c r="E72"/>
      <c r="F72"/>
      <c r="G72"/>
      <c r="H72"/>
      <c r="I72"/>
      <c r="J72"/>
      <c r="K72"/>
      <c r="L72"/>
      <c r="M72"/>
      <c r="N72"/>
      <c r="O72"/>
      <c r="P72"/>
      <c r="Q72"/>
      <c r="R72"/>
      <c r="S72"/>
      <c r="T72"/>
      <c r="U72"/>
      <c r="V72"/>
      <c r="W72"/>
      <c r="X72"/>
      <c r="Y72"/>
      <c r="Z72"/>
      <c r="AA72" s="72"/>
    </row>
    <row r="73" spans="1:27" s="14" customFormat="1" ht="25.35" customHeight="1" x14ac:dyDescent="0.25">
      <c r="A73" s="39" t="str">
        <f>Index!A20</f>
        <v>Table 2m   Palau implicit GDP(P) production price deflators by institutional sector, FY2000-FY2023</v>
      </c>
    </row>
    <row r="74" spans="1:27" s="53" customFormat="1" ht="20.25" customHeight="1" x14ac:dyDescent="0.25">
      <c r="A74" s="32"/>
      <c r="B74" s="52" t="s">
        <v>370</v>
      </c>
      <c r="C74" s="24" t="str">
        <f t="shared" ref="C74:Z74" si="78">C2</f>
        <v>FY00</v>
      </c>
      <c r="D74" s="24" t="str">
        <f t="shared" si="78"/>
        <v>FY01</v>
      </c>
      <c r="E74" s="24" t="str">
        <f t="shared" si="78"/>
        <v>FY02</v>
      </c>
      <c r="F74" s="24" t="str">
        <f t="shared" si="78"/>
        <v>FY03</v>
      </c>
      <c r="G74" s="24" t="str">
        <f t="shared" si="78"/>
        <v>FY04</v>
      </c>
      <c r="H74" s="24" t="str">
        <f t="shared" si="78"/>
        <v>FY05</v>
      </c>
      <c r="I74" s="24" t="str">
        <f t="shared" si="78"/>
        <v>FY06</v>
      </c>
      <c r="J74" s="24" t="str">
        <f t="shared" si="78"/>
        <v>FY07</v>
      </c>
      <c r="K74" s="24" t="str">
        <f t="shared" si="78"/>
        <v>FY08</v>
      </c>
      <c r="L74" s="24" t="str">
        <f t="shared" si="78"/>
        <v>FY09</v>
      </c>
      <c r="M74" s="24" t="str">
        <f t="shared" si="78"/>
        <v>FY10</v>
      </c>
      <c r="N74" s="24" t="str">
        <f t="shared" si="78"/>
        <v>FY11</v>
      </c>
      <c r="O74" s="24" t="str">
        <f t="shared" si="78"/>
        <v>FY12</v>
      </c>
      <c r="P74" s="24" t="str">
        <f t="shared" si="78"/>
        <v>FY13</v>
      </c>
      <c r="Q74" s="24" t="str">
        <f t="shared" si="78"/>
        <v>FY14</v>
      </c>
      <c r="R74" s="24" t="str">
        <f t="shared" si="78"/>
        <v>FY15</v>
      </c>
      <c r="S74" s="24" t="str">
        <f t="shared" si="78"/>
        <v>FY16</v>
      </c>
      <c r="T74" s="24" t="str">
        <f t="shared" si="78"/>
        <v>FY17</v>
      </c>
      <c r="U74" s="24" t="str">
        <f t="shared" si="78"/>
        <v>FY18</v>
      </c>
      <c r="V74" s="24" t="str">
        <f t="shared" si="78"/>
        <v>FY19</v>
      </c>
      <c r="W74" s="24" t="str">
        <f t="shared" si="78"/>
        <v>FY20</v>
      </c>
      <c r="X74" s="24" t="str">
        <f t="shared" si="78"/>
        <v>FY21</v>
      </c>
      <c r="Y74" s="24" t="str">
        <f t="shared" si="78"/>
        <v>FY22</v>
      </c>
      <c r="Z74" s="24" t="str">
        <f t="shared" si="78"/>
        <v>FY23</v>
      </c>
      <c r="AA74" s="218"/>
    </row>
    <row r="75" spans="1:27" ht="20.25" customHeight="1" x14ac:dyDescent="0.25">
      <c r="A75" s="34">
        <v>1.1000000000000001</v>
      </c>
      <c r="B75" s="153" t="s">
        <v>371</v>
      </c>
      <c r="C75" s="83">
        <f t="shared" ref="C75:Z75" si="79">C39/C3*100</f>
        <v>67.776113084059318</v>
      </c>
      <c r="D75" s="83">
        <f t="shared" si="79"/>
        <v>67.661532023552695</v>
      </c>
      <c r="E75" s="83">
        <f t="shared" si="79"/>
        <v>63.520993181927608</v>
      </c>
      <c r="F75" s="83">
        <f t="shared" si="79"/>
        <v>60.247275579730406</v>
      </c>
      <c r="G75" s="83">
        <f t="shared" si="79"/>
        <v>62.846901199506341</v>
      </c>
      <c r="H75" s="83">
        <f t="shared" si="79"/>
        <v>67.505392002723994</v>
      </c>
      <c r="I75" s="83">
        <f t="shared" si="79"/>
        <v>70.702627070021279</v>
      </c>
      <c r="J75" s="83">
        <f t="shared" si="79"/>
        <v>72.121041160252418</v>
      </c>
      <c r="K75" s="83">
        <f t="shared" si="79"/>
        <v>81.678214433068874</v>
      </c>
      <c r="L75" s="83">
        <f t="shared" si="79"/>
        <v>76.887123628738337</v>
      </c>
      <c r="M75" s="83">
        <f t="shared" si="79"/>
        <v>77.406515141879012</v>
      </c>
      <c r="N75" s="83">
        <f t="shared" si="79"/>
        <v>78.479658326984591</v>
      </c>
      <c r="O75" s="83">
        <f t="shared" si="79"/>
        <v>84.983723836704002</v>
      </c>
      <c r="P75" s="83">
        <f t="shared" si="79"/>
        <v>90.077239539105818</v>
      </c>
      <c r="Q75" s="83">
        <f t="shared" si="79"/>
        <v>93.499407676318597</v>
      </c>
      <c r="R75" s="83">
        <f t="shared" si="79"/>
        <v>98.876401656531527</v>
      </c>
      <c r="S75" s="83">
        <f t="shared" si="79"/>
        <v>103.59707127067055</v>
      </c>
      <c r="T75" s="83">
        <f t="shared" si="79"/>
        <v>102.3477476077225</v>
      </c>
      <c r="U75" s="83">
        <f t="shared" si="79"/>
        <v>102.13704776626453</v>
      </c>
      <c r="V75" s="83">
        <f t="shared" si="79"/>
        <v>100.0000019807799</v>
      </c>
      <c r="W75" s="83">
        <f t="shared" si="79"/>
        <v>98.785579824147391</v>
      </c>
      <c r="X75" s="83">
        <f t="shared" si="79"/>
        <v>104.19307004549157</v>
      </c>
      <c r="Y75" s="83">
        <f t="shared" si="79"/>
        <v>113.47171599557629</v>
      </c>
      <c r="Z75" s="83">
        <f t="shared" si="79"/>
        <v>120.63296580094769</v>
      </c>
    </row>
    <row r="76" spans="1:27" s="14" customFormat="1" x14ac:dyDescent="0.25">
      <c r="A76" s="34">
        <v>1.2</v>
      </c>
      <c r="B76" s="153" t="s">
        <v>372</v>
      </c>
      <c r="C76" s="83">
        <f t="shared" ref="C76:Z76" si="80">C40/C4*100</f>
        <v>92.15142545796057</v>
      </c>
      <c r="D76" s="83">
        <f t="shared" si="80"/>
        <v>82.626321422674195</v>
      </c>
      <c r="E76" s="83">
        <f t="shared" si="80"/>
        <v>89.639447575816206</v>
      </c>
      <c r="F76" s="83">
        <f t="shared" si="80"/>
        <v>75.34013110365899</v>
      </c>
      <c r="G76" s="83">
        <f t="shared" si="80"/>
        <v>72.99719275894779</v>
      </c>
      <c r="H76" s="83">
        <f t="shared" si="80"/>
        <v>72.88293566680008</v>
      </c>
      <c r="I76" s="83">
        <f t="shared" si="80"/>
        <v>57.012785674598156</v>
      </c>
      <c r="J76" s="83">
        <f t="shared" si="80"/>
        <v>68.94150719522662</v>
      </c>
      <c r="K76" s="83">
        <f t="shared" si="80"/>
        <v>80.488806268007039</v>
      </c>
      <c r="L76" s="83">
        <f t="shared" si="80"/>
        <v>110.84014778508069</v>
      </c>
      <c r="M76" s="83">
        <f t="shared" si="80"/>
        <v>117.48522083190798</v>
      </c>
      <c r="N76" s="83">
        <f t="shared" si="80"/>
        <v>93.525940201034061</v>
      </c>
      <c r="O76" s="83">
        <f t="shared" si="80"/>
        <v>119.7183707237288</v>
      </c>
      <c r="P76" s="83">
        <f t="shared" si="80"/>
        <v>146.64383907249268</v>
      </c>
      <c r="Q76" s="83">
        <f t="shared" si="80"/>
        <v>151.78654146953693</v>
      </c>
      <c r="R76" s="83">
        <f t="shared" si="80"/>
        <v>150.9866009705074</v>
      </c>
      <c r="S76" s="83">
        <f t="shared" si="80"/>
        <v>156.40715115823457</v>
      </c>
      <c r="T76" s="83">
        <f t="shared" si="80"/>
        <v>125.49193398769856</v>
      </c>
      <c r="U76" s="83">
        <f t="shared" si="80"/>
        <v>123.54829953498734</v>
      </c>
      <c r="V76" s="83">
        <f t="shared" si="80"/>
        <v>100.00000108024605</v>
      </c>
      <c r="W76" s="83">
        <f t="shared" si="80"/>
        <v>84.3298881809839</v>
      </c>
      <c r="X76" s="83">
        <f t="shared" si="80"/>
        <v>58.251864466384973</v>
      </c>
      <c r="Y76" s="83">
        <f t="shared" si="80"/>
        <v>78.386788263707587</v>
      </c>
      <c r="Z76" s="83">
        <f t="shared" si="80"/>
        <v>75.716852178099657</v>
      </c>
    </row>
    <row r="77" spans="1:27" x14ac:dyDescent="0.25">
      <c r="A77" s="34" t="s">
        <v>373</v>
      </c>
      <c r="B77" s="153" t="s">
        <v>374</v>
      </c>
      <c r="C77" s="83">
        <f t="shared" ref="C77:Z77" si="81">C41/C5*100</f>
        <v>67.441904339063242</v>
      </c>
      <c r="D77" s="83">
        <f t="shared" si="81"/>
        <v>67.197334538424315</v>
      </c>
      <c r="E77" s="83">
        <f t="shared" si="81"/>
        <v>66.511461110007474</v>
      </c>
      <c r="F77" s="83">
        <f t="shared" si="81"/>
        <v>67.627316760232944</v>
      </c>
      <c r="G77" s="83">
        <f t="shared" si="81"/>
        <v>69.497168188543853</v>
      </c>
      <c r="H77" s="83">
        <f t="shared" si="81"/>
        <v>73.603336870015795</v>
      </c>
      <c r="I77" s="83">
        <f t="shared" si="81"/>
        <v>79.240301512557238</v>
      </c>
      <c r="J77" s="83">
        <f t="shared" si="81"/>
        <v>78.780623012815525</v>
      </c>
      <c r="K77" s="83">
        <f t="shared" si="81"/>
        <v>85.845162249896035</v>
      </c>
      <c r="L77" s="83">
        <f t="shared" si="81"/>
        <v>86.731311901860579</v>
      </c>
      <c r="M77" s="83">
        <f t="shared" si="81"/>
        <v>87.424117763255765</v>
      </c>
      <c r="N77" s="83">
        <f t="shared" si="81"/>
        <v>89.582713273403286</v>
      </c>
      <c r="O77" s="83">
        <f t="shared" si="81"/>
        <v>93.283616785332185</v>
      </c>
      <c r="P77" s="83">
        <f t="shared" si="81"/>
        <v>96.488138585495747</v>
      </c>
      <c r="Q77" s="83">
        <f t="shared" si="81"/>
        <v>100.12122865371613</v>
      </c>
      <c r="R77" s="83">
        <f t="shared" si="81"/>
        <v>97.871846494370416</v>
      </c>
      <c r="S77" s="83">
        <f t="shared" si="81"/>
        <v>96.389367713683811</v>
      </c>
      <c r="T77" s="83">
        <f t="shared" si="81"/>
        <v>97.230468476531072</v>
      </c>
      <c r="U77" s="83">
        <f t="shared" si="81"/>
        <v>99.686271834843595</v>
      </c>
      <c r="V77" s="83">
        <f t="shared" si="81"/>
        <v>100</v>
      </c>
      <c r="W77" s="83">
        <f t="shared" si="81"/>
        <v>100.10356289801167</v>
      </c>
      <c r="X77" s="83">
        <f t="shared" si="81"/>
        <v>98.645911054691638</v>
      </c>
      <c r="Y77" s="83">
        <f t="shared" si="81"/>
        <v>114.69005292410017</v>
      </c>
      <c r="Z77" s="83">
        <f t="shared" si="81"/>
        <v>125.03255433147054</v>
      </c>
    </row>
    <row r="78" spans="1:27" x14ac:dyDescent="0.25">
      <c r="A78" s="34" t="s">
        <v>375</v>
      </c>
      <c r="B78" s="153" t="s">
        <v>376</v>
      </c>
      <c r="C78" s="83">
        <f t="shared" ref="C78:Z78" si="82">C42/C6*100</f>
        <v>93.571829108457635</v>
      </c>
      <c r="D78" s="83">
        <f t="shared" si="82"/>
        <v>93.388494244287472</v>
      </c>
      <c r="E78" s="83">
        <f t="shared" si="82"/>
        <v>83.337349756679984</v>
      </c>
      <c r="F78" s="83">
        <f t="shared" si="82"/>
        <v>88.488527620500818</v>
      </c>
      <c r="G78" s="83">
        <f t="shared" si="82"/>
        <v>88.857756325605891</v>
      </c>
      <c r="H78" s="83">
        <f t="shared" si="82"/>
        <v>82.873830555194658</v>
      </c>
      <c r="I78" s="83">
        <f t="shared" si="82"/>
        <v>79.764108567075809</v>
      </c>
      <c r="J78" s="83">
        <f t="shared" si="82"/>
        <v>88.424906062540401</v>
      </c>
      <c r="K78" s="83">
        <f t="shared" si="82"/>
        <v>93.24580657772141</v>
      </c>
      <c r="L78" s="83">
        <f t="shared" si="82"/>
        <v>89.338604610578415</v>
      </c>
      <c r="M78" s="83">
        <f t="shared" si="82"/>
        <v>73.23943305338409</v>
      </c>
      <c r="N78" s="83">
        <f t="shared" si="82"/>
        <v>91.867977896590375</v>
      </c>
      <c r="O78" s="83">
        <f t="shared" si="82"/>
        <v>101.86420849413069</v>
      </c>
      <c r="P78" s="83">
        <f t="shared" si="82"/>
        <v>98.698510883726598</v>
      </c>
      <c r="Q78" s="83">
        <f t="shared" si="82"/>
        <v>107.20420624886545</v>
      </c>
      <c r="R78" s="83">
        <f t="shared" si="82"/>
        <v>112.89397566972055</v>
      </c>
      <c r="S78" s="83">
        <f t="shared" si="82"/>
        <v>93.243948341482309</v>
      </c>
      <c r="T78" s="83">
        <f t="shared" si="82"/>
        <v>95.847966819372218</v>
      </c>
      <c r="U78" s="83">
        <f t="shared" si="82"/>
        <v>95.340151121388857</v>
      </c>
      <c r="V78" s="83">
        <f t="shared" si="82"/>
        <v>100.00000339837101</v>
      </c>
      <c r="W78" s="83">
        <f t="shared" si="82"/>
        <v>105.41044560714927</v>
      </c>
      <c r="X78" s="83">
        <f t="shared" si="82"/>
        <v>102.10615639993821</v>
      </c>
      <c r="Y78" s="83">
        <f t="shared" si="82"/>
        <v>111.67356424749124</v>
      </c>
      <c r="Z78" s="83">
        <f t="shared" si="82"/>
        <v>105.69677250135993</v>
      </c>
    </row>
    <row r="79" spans="1:27" x14ac:dyDescent="0.25">
      <c r="A79" s="34" t="s">
        <v>377</v>
      </c>
      <c r="B79" s="153" t="s">
        <v>378</v>
      </c>
      <c r="C79" s="83">
        <f t="shared" ref="C79:Z79" si="83">C43/C7*100</f>
        <v>58.191352046538668</v>
      </c>
      <c r="D79" s="83">
        <f t="shared" si="83"/>
        <v>56.816454831533989</v>
      </c>
      <c r="E79" s="83">
        <f t="shared" si="83"/>
        <v>57.751700707057829</v>
      </c>
      <c r="F79" s="83">
        <f t="shared" si="83"/>
        <v>58.412265461061928</v>
      </c>
      <c r="G79" s="83">
        <f t="shared" si="83"/>
        <v>57.071531912573604</v>
      </c>
      <c r="H79" s="83">
        <f t="shared" si="83"/>
        <v>62.167265539819248</v>
      </c>
      <c r="I79" s="83">
        <f t="shared" si="83"/>
        <v>64.619634637461715</v>
      </c>
      <c r="J79" s="83">
        <f t="shared" si="83"/>
        <v>66.553170347139869</v>
      </c>
      <c r="K79" s="83">
        <f t="shared" si="83"/>
        <v>69.268742549644983</v>
      </c>
      <c r="L79" s="83">
        <f t="shared" si="83"/>
        <v>69.876089008487384</v>
      </c>
      <c r="M79" s="83">
        <f t="shared" si="83"/>
        <v>75.836627856349793</v>
      </c>
      <c r="N79" s="83">
        <f t="shared" si="83"/>
        <v>77.987772626062423</v>
      </c>
      <c r="O79" s="83">
        <f t="shared" si="83"/>
        <v>80.042833905030136</v>
      </c>
      <c r="P79" s="83">
        <f t="shared" si="83"/>
        <v>84.704106430568118</v>
      </c>
      <c r="Q79" s="83">
        <f t="shared" si="83"/>
        <v>85.02762631264001</v>
      </c>
      <c r="R79" s="83">
        <f t="shared" si="83"/>
        <v>89.051085115437886</v>
      </c>
      <c r="S79" s="83">
        <f t="shared" si="83"/>
        <v>95.898566890935044</v>
      </c>
      <c r="T79" s="83">
        <f t="shared" si="83"/>
        <v>97.542309543933328</v>
      </c>
      <c r="U79" s="83">
        <f t="shared" si="83"/>
        <v>97.452111382685288</v>
      </c>
      <c r="V79" s="83">
        <f t="shared" si="83"/>
        <v>99.999997855639293</v>
      </c>
      <c r="W79" s="83">
        <f t="shared" si="83"/>
        <v>106.30675732978902</v>
      </c>
      <c r="X79" s="83">
        <f t="shared" si="83"/>
        <v>116.31010754959857</v>
      </c>
      <c r="Y79" s="83">
        <f t="shared" si="83"/>
        <v>115.27966409091097</v>
      </c>
      <c r="Z79" s="83">
        <f t="shared" si="83"/>
        <v>122.49422456176551</v>
      </c>
    </row>
    <row r="80" spans="1:27" x14ac:dyDescent="0.25">
      <c r="A80" s="34" t="s">
        <v>379</v>
      </c>
      <c r="B80" s="153" t="s">
        <v>380</v>
      </c>
      <c r="C80" s="83">
        <f t="shared" ref="C80:Z80" si="84">C44/C8*100</f>
        <v>50.143408068369354</v>
      </c>
      <c r="D80" s="83">
        <f t="shared" si="84"/>
        <v>49.465508402831418</v>
      </c>
      <c r="E80" s="83">
        <f t="shared" si="84"/>
        <v>51.174849311045477</v>
      </c>
      <c r="F80" s="83">
        <f t="shared" si="84"/>
        <v>52.324782872250928</v>
      </c>
      <c r="G80" s="83">
        <f t="shared" si="84"/>
        <v>52.890483220926889</v>
      </c>
      <c r="H80" s="83">
        <f t="shared" si="84"/>
        <v>52.049343885288849</v>
      </c>
      <c r="I80" s="83">
        <f t="shared" si="84"/>
        <v>49.373606926917454</v>
      </c>
      <c r="J80" s="83">
        <f t="shared" si="84"/>
        <v>51.706613822151205</v>
      </c>
      <c r="K80" s="83">
        <f t="shared" si="84"/>
        <v>52.590484151311088</v>
      </c>
      <c r="L80" s="83">
        <f t="shared" si="84"/>
        <v>52.479567536604357</v>
      </c>
      <c r="M80" s="83">
        <f t="shared" si="84"/>
        <v>54.400526062536315</v>
      </c>
      <c r="N80" s="83">
        <f t="shared" si="84"/>
        <v>60.386385324779738</v>
      </c>
      <c r="O80" s="83">
        <f t="shared" si="84"/>
        <v>63.028142969003788</v>
      </c>
      <c r="P80" s="83">
        <f t="shared" si="84"/>
        <v>61.823034402052691</v>
      </c>
      <c r="Q80" s="83">
        <f t="shared" si="84"/>
        <v>69.955351818703022</v>
      </c>
      <c r="R80" s="83">
        <f t="shared" si="84"/>
        <v>84.795670382826614</v>
      </c>
      <c r="S80" s="83">
        <f t="shared" si="84"/>
        <v>89.609241771073428</v>
      </c>
      <c r="T80" s="83">
        <f t="shared" si="84"/>
        <v>95.316878858299376</v>
      </c>
      <c r="U80" s="83">
        <f t="shared" si="84"/>
        <v>96.660077876543966</v>
      </c>
      <c r="V80" s="83">
        <f t="shared" si="84"/>
        <v>100.00000249116158</v>
      </c>
      <c r="W80" s="83">
        <f t="shared" si="84"/>
        <v>103.18994426280001</v>
      </c>
      <c r="X80" s="83">
        <f t="shared" si="84"/>
        <v>100.58623390905301</v>
      </c>
      <c r="Y80" s="83">
        <f t="shared" si="84"/>
        <v>94.128945610859631</v>
      </c>
      <c r="Z80" s="83">
        <f t="shared" si="84"/>
        <v>89.916478976734723</v>
      </c>
    </row>
    <row r="81" spans="1:27" x14ac:dyDescent="0.25">
      <c r="A81" s="34" t="s">
        <v>381</v>
      </c>
      <c r="B81" s="153" t="s">
        <v>382</v>
      </c>
      <c r="C81" s="83">
        <f t="shared" ref="C81:Z81" si="85">C45/C9*100</f>
        <v>57.078882189400872</v>
      </c>
      <c r="D81" s="83">
        <f t="shared" si="85"/>
        <v>52.399011428403398</v>
      </c>
      <c r="E81" s="83">
        <f t="shared" si="85"/>
        <v>51.936671494318041</v>
      </c>
      <c r="F81" s="83">
        <f t="shared" si="85"/>
        <v>58.199755748443735</v>
      </c>
      <c r="G81" s="83">
        <f t="shared" si="85"/>
        <v>59.870496439185906</v>
      </c>
      <c r="H81" s="83">
        <f t="shared" si="85"/>
        <v>56.101237584697948</v>
      </c>
      <c r="I81" s="83">
        <f t="shared" si="85"/>
        <v>58.504010303971178</v>
      </c>
      <c r="J81" s="83">
        <f t="shared" si="85"/>
        <v>54.614331587060683</v>
      </c>
      <c r="K81" s="83">
        <f t="shared" si="85"/>
        <v>61.199631213693692</v>
      </c>
      <c r="L81" s="83">
        <f t="shared" si="85"/>
        <v>66.230206208701091</v>
      </c>
      <c r="M81" s="83">
        <f t="shared" si="85"/>
        <v>66.944921887232439</v>
      </c>
      <c r="N81" s="83">
        <f t="shared" si="85"/>
        <v>70.7782961702178</v>
      </c>
      <c r="O81" s="83">
        <f t="shared" si="85"/>
        <v>74.591812452708112</v>
      </c>
      <c r="P81" s="83">
        <f t="shared" si="85"/>
        <v>75.633338531747029</v>
      </c>
      <c r="Q81" s="83">
        <f t="shared" si="85"/>
        <v>84.121151779429951</v>
      </c>
      <c r="R81" s="83">
        <f t="shared" si="85"/>
        <v>89.861453100694462</v>
      </c>
      <c r="S81" s="83">
        <f t="shared" si="85"/>
        <v>91.297272653245471</v>
      </c>
      <c r="T81" s="83">
        <f t="shared" si="85"/>
        <v>93.126972872649787</v>
      </c>
      <c r="U81" s="83">
        <f t="shared" si="85"/>
        <v>98.811158708874743</v>
      </c>
      <c r="V81" s="83">
        <f t="shared" si="85"/>
        <v>100</v>
      </c>
      <c r="W81" s="83">
        <f t="shared" si="85"/>
        <v>102.46124050172641</v>
      </c>
      <c r="X81" s="83">
        <f t="shared" si="85"/>
        <v>104.23096726928667</v>
      </c>
      <c r="Y81" s="83">
        <f t="shared" si="85"/>
        <v>102.83694477399112</v>
      </c>
      <c r="Z81" s="83">
        <f t="shared" si="85"/>
        <v>112.36160364498875</v>
      </c>
    </row>
    <row r="82" spans="1:27" x14ac:dyDescent="0.25">
      <c r="A82" s="152" t="s">
        <v>383</v>
      </c>
      <c r="B82" s="153" t="s">
        <v>384</v>
      </c>
      <c r="C82" s="83">
        <f t="shared" ref="C82:Z82" si="86">C46/C10*100</f>
        <v>57.871988630294133</v>
      </c>
      <c r="D82" s="83">
        <f t="shared" si="86"/>
        <v>57.803424335380484</v>
      </c>
      <c r="E82" s="83">
        <f t="shared" si="86"/>
        <v>58.536377397309217</v>
      </c>
      <c r="F82" s="83">
        <f t="shared" si="86"/>
        <v>60.41360256809233</v>
      </c>
      <c r="G82" s="83">
        <f t="shared" si="86"/>
        <v>60.167902653075657</v>
      </c>
      <c r="H82" s="83">
        <f t="shared" si="86"/>
        <v>64.118107281641059</v>
      </c>
      <c r="I82" s="83">
        <f t="shared" si="86"/>
        <v>67.295356773913554</v>
      </c>
      <c r="J82" s="83">
        <f t="shared" si="86"/>
        <v>68.930816856243268</v>
      </c>
      <c r="K82" s="83">
        <f t="shared" si="86"/>
        <v>71.283769205303699</v>
      </c>
      <c r="L82" s="83">
        <f t="shared" si="86"/>
        <v>71.087523319700125</v>
      </c>
      <c r="M82" s="83">
        <f t="shared" si="86"/>
        <v>69.646080643760541</v>
      </c>
      <c r="N82" s="83">
        <f t="shared" si="86"/>
        <v>72.717586165137249</v>
      </c>
      <c r="O82" s="83">
        <f t="shared" si="86"/>
        <v>74.900898100425138</v>
      </c>
      <c r="P82" s="83">
        <f t="shared" si="86"/>
        <v>74.892975907022333</v>
      </c>
      <c r="Q82" s="83">
        <f t="shared" si="86"/>
        <v>82.971710712985313</v>
      </c>
      <c r="R82" s="83">
        <f t="shared" si="86"/>
        <v>84.186347451349832</v>
      </c>
      <c r="S82" s="83">
        <f t="shared" si="86"/>
        <v>89.893188295214372</v>
      </c>
      <c r="T82" s="83">
        <f t="shared" si="86"/>
        <v>92.811349717052664</v>
      </c>
      <c r="U82" s="83">
        <f t="shared" si="86"/>
        <v>97.10675226436588</v>
      </c>
      <c r="V82" s="83">
        <f t="shared" si="86"/>
        <v>100</v>
      </c>
      <c r="W82" s="83">
        <f t="shared" si="86"/>
        <v>102.02829308981454</v>
      </c>
      <c r="X82" s="83">
        <f t="shared" si="86"/>
        <v>101.48135604309749</v>
      </c>
      <c r="Y82" s="83">
        <f t="shared" si="86"/>
        <v>101.7887147956489</v>
      </c>
      <c r="Z82" s="83">
        <f t="shared" si="86"/>
        <v>115.08846802407602</v>
      </c>
    </row>
    <row r="83" spans="1:27" x14ac:dyDescent="0.25">
      <c r="A83" s="34" t="s">
        <v>385</v>
      </c>
      <c r="B83" s="153" t="s">
        <v>386</v>
      </c>
      <c r="C83" s="83">
        <f t="shared" ref="C83:Z83" si="87">C47/C11*100</f>
        <v>58.204834618517076</v>
      </c>
      <c r="D83" s="83">
        <f t="shared" si="87"/>
        <v>60.397934682535578</v>
      </c>
      <c r="E83" s="83">
        <f t="shared" si="87"/>
        <v>61.013002373871338</v>
      </c>
      <c r="F83" s="83">
        <f t="shared" si="87"/>
        <v>61.008010559053986</v>
      </c>
      <c r="G83" s="83">
        <f t="shared" si="87"/>
        <v>62.111968937412357</v>
      </c>
      <c r="H83" s="83">
        <f t="shared" si="87"/>
        <v>62.13905492030861</v>
      </c>
      <c r="I83" s="83">
        <f t="shared" si="87"/>
        <v>65.582387940057842</v>
      </c>
      <c r="J83" s="83">
        <f t="shared" si="87"/>
        <v>66.147274519598085</v>
      </c>
      <c r="K83" s="83">
        <f t="shared" si="87"/>
        <v>68.816384652959044</v>
      </c>
      <c r="L83" s="83">
        <f t="shared" si="87"/>
        <v>70.796123464484737</v>
      </c>
      <c r="M83" s="83">
        <f t="shared" si="87"/>
        <v>70.314102719163358</v>
      </c>
      <c r="N83" s="83">
        <f t="shared" si="87"/>
        <v>73.421417718016158</v>
      </c>
      <c r="O83" s="83">
        <f t="shared" si="87"/>
        <v>76.584186432242262</v>
      </c>
      <c r="P83" s="83">
        <f t="shared" si="87"/>
        <v>78.733962669906916</v>
      </c>
      <c r="Q83" s="83">
        <f t="shared" si="87"/>
        <v>80.457093782410112</v>
      </c>
      <c r="R83" s="83">
        <f t="shared" si="87"/>
        <v>84.900318344191021</v>
      </c>
      <c r="S83" s="83">
        <f t="shared" si="87"/>
        <v>93.077822741875323</v>
      </c>
      <c r="T83" s="83">
        <f t="shared" si="87"/>
        <v>99.247139995207249</v>
      </c>
      <c r="U83" s="83">
        <f t="shared" si="87"/>
        <v>104.79093086271017</v>
      </c>
      <c r="V83" s="83">
        <f t="shared" si="87"/>
        <v>100.0000012920449</v>
      </c>
      <c r="W83" s="83">
        <f t="shared" si="87"/>
        <v>102.49954649747866</v>
      </c>
      <c r="X83" s="83">
        <f t="shared" si="87"/>
        <v>105.6657233494259</v>
      </c>
      <c r="Y83" s="83">
        <f t="shared" si="87"/>
        <v>110.63140672005913</v>
      </c>
      <c r="Z83" s="83">
        <f t="shared" si="87"/>
        <v>116.41751176982858</v>
      </c>
    </row>
    <row r="84" spans="1:27" x14ac:dyDescent="0.25">
      <c r="A84" s="34" t="s">
        <v>387</v>
      </c>
      <c r="B84" s="153" t="s">
        <v>388</v>
      </c>
      <c r="C84" s="83">
        <f t="shared" ref="C84:Z84" si="88">C48/C12*100</f>
        <v>46.682027173921476</v>
      </c>
      <c r="D84" s="83">
        <f t="shared" si="88"/>
        <v>47.789091285232203</v>
      </c>
      <c r="E84" s="83">
        <f t="shared" si="88"/>
        <v>46.193035261908818</v>
      </c>
      <c r="F84" s="83">
        <f t="shared" si="88"/>
        <v>44.756180439370652</v>
      </c>
      <c r="G84" s="83">
        <f t="shared" si="88"/>
        <v>57.543603808132026</v>
      </c>
      <c r="H84" s="83">
        <f t="shared" si="88"/>
        <v>73.122685784857907</v>
      </c>
      <c r="I84" s="83">
        <f t="shared" si="88"/>
        <v>79.16344451549206</v>
      </c>
      <c r="J84" s="83">
        <f t="shared" si="88"/>
        <v>76.673931397074668</v>
      </c>
      <c r="K84" s="83">
        <f t="shared" si="88"/>
        <v>76.60323127591694</v>
      </c>
      <c r="L84" s="83">
        <f t="shared" si="88"/>
        <v>76.63101647446679</v>
      </c>
      <c r="M84" s="83">
        <f t="shared" si="88"/>
        <v>74.139347438850706</v>
      </c>
      <c r="N84" s="83">
        <f t="shared" si="88"/>
        <v>76.27463664732727</v>
      </c>
      <c r="O84" s="83">
        <f t="shared" si="88"/>
        <v>78.51473504995225</v>
      </c>
      <c r="P84" s="83">
        <f t="shared" si="88"/>
        <v>82.729992551983173</v>
      </c>
      <c r="Q84" s="83">
        <f t="shared" si="88"/>
        <v>84.714595464550698</v>
      </c>
      <c r="R84" s="83">
        <f t="shared" si="88"/>
        <v>88.500115946220873</v>
      </c>
      <c r="S84" s="83">
        <f t="shared" si="88"/>
        <v>95.679912966333831</v>
      </c>
      <c r="T84" s="83">
        <f t="shared" si="88"/>
        <v>97.895000119747024</v>
      </c>
      <c r="U84" s="83">
        <f t="shared" si="88"/>
        <v>99.926243603195843</v>
      </c>
      <c r="V84" s="83">
        <f t="shared" si="88"/>
        <v>100.0000016141678</v>
      </c>
      <c r="W84" s="83">
        <f t="shared" si="88"/>
        <v>102.62784521097493</v>
      </c>
      <c r="X84" s="83">
        <f t="shared" si="88"/>
        <v>103.20437115603657</v>
      </c>
      <c r="Y84" s="83">
        <f t="shared" si="88"/>
        <v>105.01006957805714</v>
      </c>
      <c r="Z84" s="83">
        <f t="shared" si="88"/>
        <v>110.7784622528703</v>
      </c>
    </row>
    <row r="85" spans="1:27" x14ac:dyDescent="0.25">
      <c r="A85" s="77"/>
      <c r="B85" s="76" t="s">
        <v>363</v>
      </c>
      <c r="C85" s="83">
        <f t="shared" ref="C85:Z85" si="89">C49/C13*100</f>
        <v>76.03160183162494</v>
      </c>
      <c r="D85" s="83">
        <f t="shared" si="89"/>
        <v>77.45876919910954</v>
      </c>
      <c r="E85" s="83">
        <f t="shared" si="89"/>
        <v>76.165360064901407</v>
      </c>
      <c r="F85" s="83">
        <f t="shared" si="89"/>
        <v>77.490230485774447</v>
      </c>
      <c r="G85" s="83">
        <f t="shared" si="89"/>
        <v>78.579800163986022</v>
      </c>
      <c r="H85" s="83">
        <f t="shared" si="89"/>
        <v>80.063896329775659</v>
      </c>
      <c r="I85" s="83">
        <f t="shared" si="89"/>
        <v>79.522229216759513</v>
      </c>
      <c r="J85" s="83">
        <f t="shared" si="89"/>
        <v>82.861795465954884</v>
      </c>
      <c r="K85" s="83">
        <f t="shared" si="89"/>
        <v>88.587250152384726</v>
      </c>
      <c r="L85" s="83">
        <f t="shared" si="89"/>
        <v>87.76088520927739</v>
      </c>
      <c r="M85" s="83">
        <f t="shared" si="89"/>
        <v>80.833148835023607</v>
      </c>
      <c r="N85" s="83">
        <f t="shared" si="89"/>
        <v>90.701032902680083</v>
      </c>
      <c r="O85" s="83">
        <f t="shared" si="89"/>
        <v>99.497577918042126</v>
      </c>
      <c r="P85" s="83">
        <f t="shared" si="89"/>
        <v>97.78067730520506</v>
      </c>
      <c r="Q85" s="83">
        <f t="shared" si="89"/>
        <v>103.66484042768582</v>
      </c>
      <c r="R85" s="83">
        <f t="shared" si="89"/>
        <v>104.47933268226059</v>
      </c>
      <c r="S85" s="83">
        <f t="shared" si="89"/>
        <v>94.824462579464324</v>
      </c>
      <c r="T85" s="83">
        <f t="shared" si="89"/>
        <v>96.532540930601868</v>
      </c>
      <c r="U85" s="83">
        <f t="shared" si="89"/>
        <v>97.564876553603312</v>
      </c>
      <c r="V85" s="83">
        <f t="shared" si="89"/>
        <v>100</v>
      </c>
      <c r="W85" s="83">
        <f t="shared" si="89"/>
        <v>103.2535023143746</v>
      </c>
      <c r="X85" s="83">
        <f t="shared" si="89"/>
        <v>100.95420054424049</v>
      </c>
      <c r="Y85" s="83">
        <f t="shared" si="89"/>
        <v>112.66994930411339</v>
      </c>
      <c r="Z85" s="83">
        <f t="shared" si="89"/>
        <v>114.1544240368824</v>
      </c>
    </row>
    <row r="86" spans="1:27" x14ac:dyDescent="0.25">
      <c r="A86" s="77"/>
      <c r="B86" s="78" t="s">
        <v>364</v>
      </c>
      <c r="C86" s="84">
        <f t="shared" ref="C86:Z86" si="90">C50/C14*100</f>
        <v>63.260309250415659</v>
      </c>
      <c r="D86" s="84">
        <f t="shared" si="90"/>
        <v>62.515875674490232</v>
      </c>
      <c r="E86" s="84">
        <f t="shared" si="90"/>
        <v>60.772676651255686</v>
      </c>
      <c r="F86" s="84">
        <f t="shared" si="90"/>
        <v>58.781123318519256</v>
      </c>
      <c r="G86" s="84">
        <f t="shared" si="90"/>
        <v>61.170811922413883</v>
      </c>
      <c r="H86" s="84">
        <f t="shared" si="90"/>
        <v>66.482952488499876</v>
      </c>
      <c r="I86" s="84">
        <f t="shared" si="90"/>
        <v>68.570407726012874</v>
      </c>
      <c r="J86" s="84">
        <f t="shared" si="90"/>
        <v>70.018121353693758</v>
      </c>
      <c r="K86" s="84">
        <f t="shared" si="90"/>
        <v>76.029540675412505</v>
      </c>
      <c r="L86" s="84">
        <f t="shared" si="90"/>
        <v>75.636693493096502</v>
      </c>
      <c r="M86" s="84">
        <f t="shared" si="90"/>
        <v>77.415070451829465</v>
      </c>
      <c r="N86" s="84">
        <f t="shared" si="90"/>
        <v>78.06176261921442</v>
      </c>
      <c r="O86" s="84">
        <f t="shared" si="90"/>
        <v>84.168318724153892</v>
      </c>
      <c r="P86" s="84">
        <f t="shared" si="90"/>
        <v>89.979225688302321</v>
      </c>
      <c r="Q86" s="84">
        <f t="shared" si="90"/>
        <v>93.616127748281372</v>
      </c>
      <c r="R86" s="84">
        <f t="shared" si="90"/>
        <v>99.249906021000072</v>
      </c>
      <c r="S86" s="84">
        <f t="shared" si="90"/>
        <v>104.78954792204165</v>
      </c>
      <c r="T86" s="84">
        <f t="shared" si="90"/>
        <v>102.03668248891289</v>
      </c>
      <c r="U86" s="84">
        <f t="shared" si="90"/>
        <v>102.43585888527691</v>
      </c>
      <c r="V86" s="84">
        <f t="shared" si="90"/>
        <v>100</v>
      </c>
      <c r="W86" s="84">
        <f t="shared" si="90"/>
        <v>99.425603378786576</v>
      </c>
      <c r="X86" s="84">
        <f t="shared" si="90"/>
        <v>100.76847232768336</v>
      </c>
      <c r="Y86" s="84">
        <f t="shared" si="90"/>
        <v>107.23810578249014</v>
      </c>
      <c r="Z86" s="84">
        <f t="shared" si="90"/>
        <v>112.65586382176306</v>
      </c>
    </row>
    <row r="87" spans="1:27" x14ac:dyDescent="0.25">
      <c r="A87" s="77"/>
      <c r="B87" s="76" t="s">
        <v>365</v>
      </c>
      <c r="C87" s="83">
        <f t="shared" ref="C87:Z87" si="91">C51/C15*100</f>
        <v>63.990275101101382</v>
      </c>
      <c r="D87" s="83">
        <f t="shared" si="91"/>
        <v>63.154474088462734</v>
      </c>
      <c r="E87" s="83">
        <f t="shared" si="91"/>
        <v>60.243782852409936</v>
      </c>
      <c r="F87" s="83">
        <f t="shared" si="91"/>
        <v>61.001272616064561</v>
      </c>
      <c r="G87" s="83">
        <f t="shared" si="91"/>
        <v>62.912549810921107</v>
      </c>
      <c r="H87" s="83">
        <f t="shared" si="91"/>
        <v>68.168008216845109</v>
      </c>
      <c r="I87" s="83">
        <f t="shared" si="91"/>
        <v>64.720425857739329</v>
      </c>
      <c r="J87" s="83">
        <f t="shared" si="91"/>
        <v>66.121146970373232</v>
      </c>
      <c r="K87" s="83">
        <f t="shared" si="91"/>
        <v>67.575260763389863</v>
      </c>
      <c r="L87" s="83">
        <f t="shared" si="91"/>
        <v>65.203099216625375</v>
      </c>
      <c r="M87" s="83">
        <f t="shared" si="91"/>
        <v>68.627320446170202</v>
      </c>
      <c r="N87" s="83">
        <f t="shared" si="91"/>
        <v>70.185720724284508</v>
      </c>
      <c r="O87" s="83">
        <f t="shared" si="91"/>
        <v>76.785006032508448</v>
      </c>
      <c r="P87" s="83">
        <f t="shared" si="91"/>
        <v>82.065121402058523</v>
      </c>
      <c r="Q87" s="83">
        <f t="shared" si="91"/>
        <v>86.238746766805761</v>
      </c>
      <c r="R87" s="83">
        <f t="shared" si="91"/>
        <v>99.664559583347454</v>
      </c>
      <c r="S87" s="83">
        <f t="shared" si="91"/>
        <v>103.33658918694795</v>
      </c>
      <c r="T87" s="83">
        <f t="shared" si="91"/>
        <v>104.00349684633343</v>
      </c>
      <c r="U87" s="83">
        <f t="shared" si="91"/>
        <v>104.60235269595518</v>
      </c>
      <c r="V87" s="83">
        <f t="shared" si="91"/>
        <v>99.999993581278275</v>
      </c>
      <c r="W87" s="83">
        <f t="shared" si="91"/>
        <v>87.267036343396114</v>
      </c>
      <c r="X87" s="83">
        <f t="shared" si="91"/>
        <v>100.06522511209339</v>
      </c>
      <c r="Y87" s="83">
        <f t="shared" si="91"/>
        <v>110.48591285095901</v>
      </c>
      <c r="Z87" s="83">
        <f t="shared" si="91"/>
        <v>150.7945032787226</v>
      </c>
    </row>
    <row r="88" spans="1:27" x14ac:dyDescent="0.25">
      <c r="A88" s="77"/>
      <c r="B88" s="76" t="s">
        <v>366</v>
      </c>
      <c r="C88" s="485">
        <f t="shared" ref="C88:Z88" si="92">C52/C16*100</f>
        <v>260.24931639545559</v>
      </c>
      <c r="D88" s="485">
        <f t="shared" si="92"/>
        <v>114.91981335071846</v>
      </c>
      <c r="E88" s="485">
        <f t="shared" si="92"/>
        <v>5.6004628752950358</v>
      </c>
      <c r="F88" s="485">
        <f t="shared" si="92"/>
        <v>9.8197515656827203</v>
      </c>
      <c r="G88" s="485">
        <f t="shared" si="92"/>
        <v>8.0396792769697942</v>
      </c>
      <c r="H88" s="485">
        <f t="shared" si="92"/>
        <v>66.488553199620014</v>
      </c>
      <c r="I88" s="485">
        <f t="shared" si="92"/>
        <v>0</v>
      </c>
      <c r="J88" s="485">
        <f t="shared" si="92"/>
        <v>24.979808197294542</v>
      </c>
      <c r="K88" s="485">
        <f t="shared" si="92"/>
        <v>131.70396534957746</v>
      </c>
      <c r="L88" s="485">
        <f t="shared" si="92"/>
        <v>393.94365207337393</v>
      </c>
      <c r="M88" s="485">
        <f t="shared" si="92"/>
        <v>151.37040814786775</v>
      </c>
      <c r="N88" s="485">
        <f t="shared" si="92"/>
        <v>11.02329112621628</v>
      </c>
      <c r="O88" s="485">
        <f t="shared" si="92"/>
        <v>0</v>
      </c>
      <c r="P88" s="485">
        <f t="shared" si="92"/>
        <v>75.436957235351699</v>
      </c>
      <c r="Q88" s="485">
        <f t="shared" si="92"/>
        <v>87.736747145280489</v>
      </c>
      <c r="R88" s="485">
        <f t="shared" si="92"/>
        <v>277.00258130000509</v>
      </c>
      <c r="S88" s="485">
        <f t="shared" si="92"/>
        <v>292.52965163751986</v>
      </c>
      <c r="T88" s="485">
        <f t="shared" si="92"/>
        <v>3.1887970962135075</v>
      </c>
      <c r="U88" s="485">
        <f t="shared" si="92"/>
        <v>134.66784825529871</v>
      </c>
      <c r="V88" s="485">
        <f t="shared" si="92"/>
        <v>100</v>
      </c>
      <c r="W88" s="485">
        <f t="shared" si="92"/>
        <v>176.54388389230363</v>
      </c>
      <c r="X88" s="485">
        <f t="shared" si="92"/>
        <v>22.843861633653852</v>
      </c>
      <c r="Y88" s="485">
        <f t="shared" si="92"/>
        <v>237.36920641123666</v>
      </c>
      <c r="Z88" s="485">
        <f t="shared" si="92"/>
        <v>32.901923333513388</v>
      </c>
    </row>
    <row r="89" spans="1:27" ht="20.25" customHeight="1" x14ac:dyDescent="0.25">
      <c r="A89" s="821"/>
      <c r="B89" s="430" t="s">
        <v>367</v>
      </c>
      <c r="C89" s="822">
        <f t="shared" ref="C89:Z89" si="93">C53/C17*100</f>
        <v>62.881400506410877</v>
      </c>
      <c r="D89" s="822">
        <f t="shared" si="93"/>
        <v>62.453921061251393</v>
      </c>
      <c r="E89" s="822">
        <f t="shared" si="93"/>
        <v>60.843469754153091</v>
      </c>
      <c r="F89" s="822">
        <f t="shared" si="93"/>
        <v>59.073579541399901</v>
      </c>
      <c r="G89" s="822">
        <f t="shared" si="93"/>
        <v>61.448425127276927</v>
      </c>
      <c r="H89" s="822">
        <f t="shared" si="93"/>
        <v>66.652255972080155</v>
      </c>
      <c r="I89" s="822">
        <f t="shared" si="93"/>
        <v>68.334298375740161</v>
      </c>
      <c r="J89" s="822">
        <f t="shared" si="93"/>
        <v>69.730363247269395</v>
      </c>
      <c r="K89" s="822">
        <f t="shared" si="93"/>
        <v>74.973112922664427</v>
      </c>
      <c r="L89" s="822">
        <f t="shared" si="93"/>
        <v>73.902946698331135</v>
      </c>
      <c r="M89" s="822">
        <f t="shared" si="93"/>
        <v>76.309806763975772</v>
      </c>
      <c r="N89" s="822">
        <f t="shared" si="93"/>
        <v>77.297819241497535</v>
      </c>
      <c r="O89" s="822">
        <f t="shared" si="93"/>
        <v>83.406648638137426</v>
      </c>
      <c r="P89" s="822">
        <f t="shared" si="93"/>
        <v>89.04310666014284</v>
      </c>
      <c r="Q89" s="822">
        <f t="shared" si="93"/>
        <v>92.688636298998063</v>
      </c>
      <c r="R89" s="822">
        <f t="shared" si="93"/>
        <v>98.51333974641166</v>
      </c>
      <c r="S89" s="822">
        <f t="shared" si="93"/>
        <v>103.77591686290022</v>
      </c>
      <c r="T89" s="822">
        <f t="shared" si="93"/>
        <v>102.72549233848618</v>
      </c>
      <c r="U89" s="822">
        <f t="shared" si="93"/>
        <v>102.53266605161846</v>
      </c>
      <c r="V89" s="822">
        <f t="shared" si="93"/>
        <v>100</v>
      </c>
      <c r="W89" s="822">
        <f t="shared" si="93"/>
        <v>97.718514418991688</v>
      </c>
      <c r="X89" s="822">
        <f t="shared" si="93"/>
        <v>101.06859761923583</v>
      </c>
      <c r="Y89" s="822">
        <f t="shared" si="93"/>
        <v>106.97884111906421</v>
      </c>
      <c r="Z89" s="822">
        <f t="shared" si="93"/>
        <v>117.10429063734979</v>
      </c>
    </row>
    <row r="90" spans="1:27" s="14" customFormat="1" ht="40.35" customHeight="1" x14ac:dyDescent="0.25">
      <c r="A90" s="85"/>
      <c r="B90"/>
      <c r="C90"/>
      <c r="D90"/>
      <c r="E90"/>
      <c r="F90"/>
      <c r="G90"/>
      <c r="H90"/>
      <c r="I90"/>
      <c r="J90"/>
      <c r="K90"/>
      <c r="L90"/>
      <c r="M90"/>
      <c r="N90"/>
      <c r="O90"/>
      <c r="P90"/>
      <c r="Q90"/>
      <c r="R90"/>
      <c r="S90"/>
      <c r="T90"/>
      <c r="U90"/>
      <c r="V90"/>
      <c r="W90"/>
      <c r="X90"/>
      <c r="Y90"/>
      <c r="Z90"/>
      <c r="AA90" s="72"/>
    </row>
    <row r="91" spans="1:27" s="14" customFormat="1" ht="25.5" customHeight="1" x14ac:dyDescent="0.25">
      <c r="A91" s="39" t="str">
        <f>Index!A21</f>
        <v>Table 2n    Palau implicit GDP(P) production price deflators by institutional sector, contribution to change, FY2000-FY2023</v>
      </c>
    </row>
    <row r="92" spans="1:27" ht="20.25" customHeight="1" x14ac:dyDescent="0.25">
      <c r="A92" s="32"/>
      <c r="B92" s="52"/>
      <c r="C92" s="24" t="str">
        <f t="shared" ref="C92:Z92" si="94">C2</f>
        <v>FY00</v>
      </c>
      <c r="D92" s="24" t="str">
        <f t="shared" si="94"/>
        <v>FY01</v>
      </c>
      <c r="E92" s="24" t="str">
        <f t="shared" si="94"/>
        <v>FY02</v>
      </c>
      <c r="F92" s="24" t="str">
        <f t="shared" si="94"/>
        <v>FY03</v>
      </c>
      <c r="G92" s="24" t="str">
        <f t="shared" si="94"/>
        <v>FY04</v>
      </c>
      <c r="H92" s="24" t="str">
        <f t="shared" si="94"/>
        <v>FY05</v>
      </c>
      <c r="I92" s="24" t="str">
        <f t="shared" si="94"/>
        <v>FY06</v>
      </c>
      <c r="J92" s="24" t="str">
        <f t="shared" si="94"/>
        <v>FY07</v>
      </c>
      <c r="K92" s="24" t="str">
        <f t="shared" si="94"/>
        <v>FY08</v>
      </c>
      <c r="L92" s="24" t="str">
        <f t="shared" si="94"/>
        <v>FY09</v>
      </c>
      <c r="M92" s="24" t="str">
        <f t="shared" si="94"/>
        <v>FY10</v>
      </c>
      <c r="N92" s="24" t="str">
        <f t="shared" si="94"/>
        <v>FY11</v>
      </c>
      <c r="O92" s="24" t="str">
        <f t="shared" si="94"/>
        <v>FY12</v>
      </c>
      <c r="P92" s="24" t="str">
        <f t="shared" si="94"/>
        <v>FY13</v>
      </c>
      <c r="Q92" s="24" t="str">
        <f t="shared" si="94"/>
        <v>FY14</v>
      </c>
      <c r="R92" s="24" t="str">
        <f t="shared" si="94"/>
        <v>FY15</v>
      </c>
      <c r="S92" s="24" t="str">
        <f t="shared" si="94"/>
        <v>FY16</v>
      </c>
      <c r="T92" s="24" t="str">
        <f t="shared" si="94"/>
        <v>FY17</v>
      </c>
      <c r="U92" s="24" t="str">
        <f t="shared" si="94"/>
        <v>FY18</v>
      </c>
      <c r="V92" s="24" t="str">
        <f t="shared" si="94"/>
        <v>FY19</v>
      </c>
      <c r="W92" s="24" t="str">
        <f t="shared" si="94"/>
        <v>FY20</v>
      </c>
      <c r="X92" s="24" t="str">
        <f t="shared" si="94"/>
        <v>FY21</v>
      </c>
      <c r="Y92" s="24" t="str">
        <f t="shared" si="94"/>
        <v>FY22</v>
      </c>
      <c r="Z92" s="24" t="str">
        <f t="shared" si="94"/>
        <v>FY23</v>
      </c>
    </row>
    <row r="93" spans="1:27" x14ac:dyDescent="0.25">
      <c r="A93" s="34">
        <v>1.1000000000000001</v>
      </c>
      <c r="B93" s="153" t="s">
        <v>371</v>
      </c>
      <c r="C93" s="368"/>
      <c r="D93" s="368">
        <f t="shared" ref="D93:Z93" si="95">(D3/D$17*D75-C3/C$17*C75)/C$89</f>
        <v>2.2148315903118925E-2</v>
      </c>
      <c r="E93" s="368">
        <f t="shared" si="95"/>
        <v>-7.4045221056611093E-6</v>
      </c>
      <c r="F93" s="368">
        <f t="shared" si="95"/>
        <v>-5.0110282755734509E-2</v>
      </c>
      <c r="G93" s="368">
        <f t="shared" si="95"/>
        <v>1.2993055291065024E-2</v>
      </c>
      <c r="H93" s="368">
        <f t="shared" si="95"/>
        <v>4.9197743882992098E-2</v>
      </c>
      <c r="I93" s="368">
        <f t="shared" si="95"/>
        <v>-3.1821828574463606E-4</v>
      </c>
      <c r="J93" s="368">
        <f t="shared" si="95"/>
        <v>9.7648076143950716E-3</v>
      </c>
      <c r="K93" s="368">
        <f t="shared" si="95"/>
        <v>3.2040127352073122E-2</v>
      </c>
      <c r="L93" s="368">
        <f t="shared" si="95"/>
        <v>-3.2752045214421661E-2</v>
      </c>
      <c r="M93" s="368">
        <f t="shared" si="95"/>
        <v>1.1546769644305812E-2</v>
      </c>
      <c r="N93" s="368">
        <f t="shared" si="95"/>
        <v>3.3457108451417611E-2</v>
      </c>
      <c r="O93" s="368">
        <f t="shared" si="95"/>
        <v>4.7598207748222682E-2</v>
      </c>
      <c r="P93" s="368">
        <f t="shared" si="95"/>
        <v>2.3867349526133237E-2</v>
      </c>
      <c r="Q93" s="368">
        <f t="shared" si="95"/>
        <v>2.5681413316668476E-2</v>
      </c>
      <c r="R93" s="368">
        <f t="shared" si="95"/>
        <v>5.9015935940326114E-2</v>
      </c>
      <c r="S93" s="368">
        <f t="shared" si="95"/>
        <v>1.7870116288870912E-2</v>
      </c>
      <c r="T93" s="368">
        <f t="shared" si="95"/>
        <v>-1.4366980361988909E-2</v>
      </c>
      <c r="U93" s="368">
        <f t="shared" si="95"/>
        <v>-6.9007253905183138E-3</v>
      </c>
      <c r="V93" s="368">
        <f t="shared" si="95"/>
        <v>-1.4065858553520912E-2</v>
      </c>
      <c r="W93" s="368">
        <f t="shared" si="95"/>
        <v>-5.7257659200351085E-2</v>
      </c>
      <c r="X93" s="368">
        <f t="shared" si="95"/>
        <v>-1.7823985312399468E-2</v>
      </c>
      <c r="Y93" s="368">
        <f t="shared" si="95"/>
        <v>4.7010796465286074E-2</v>
      </c>
      <c r="Z93" s="368">
        <f t="shared" si="95"/>
        <v>2.5500529411368923E-2</v>
      </c>
    </row>
    <row r="94" spans="1:27" x14ac:dyDescent="0.25">
      <c r="A94" s="34">
        <v>1.2</v>
      </c>
      <c r="B94" s="153" t="s">
        <v>372</v>
      </c>
      <c r="C94" s="368"/>
      <c r="D94" s="368">
        <f t="shared" ref="D94:Z94" si="96">(D4/D$17*D76-C4/C$17*C76)/C$89</f>
        <v>-8.7951298164619229E-3</v>
      </c>
      <c r="E94" s="368">
        <f t="shared" si="96"/>
        <v>-5.2722310217360362E-3</v>
      </c>
      <c r="F94" s="368">
        <f t="shared" si="96"/>
        <v>-1.7313111597419262E-3</v>
      </c>
      <c r="G94" s="368">
        <f t="shared" si="96"/>
        <v>3.5236121733619044E-3</v>
      </c>
      <c r="H94" s="368">
        <f t="shared" si="96"/>
        <v>-3.4354456022451926E-3</v>
      </c>
      <c r="I94" s="368">
        <f t="shared" si="96"/>
        <v>-5.3607869299920272E-3</v>
      </c>
      <c r="J94" s="368">
        <f t="shared" si="96"/>
        <v>9.9480313323962906E-3</v>
      </c>
      <c r="K94" s="368">
        <f t="shared" si="96"/>
        <v>9.027439561740163E-3</v>
      </c>
      <c r="L94" s="368">
        <f t="shared" si="96"/>
        <v>1.5751190477324511E-2</v>
      </c>
      <c r="M94" s="368">
        <f t="shared" si="96"/>
        <v>8.8432876245761113E-3</v>
      </c>
      <c r="N94" s="368">
        <f t="shared" si="96"/>
        <v>-1.1137716189344711E-2</v>
      </c>
      <c r="O94" s="368">
        <f t="shared" si="96"/>
        <v>2.380366387580321E-2</v>
      </c>
      <c r="P94" s="368">
        <f t="shared" si="96"/>
        <v>1.755482276898988E-2</v>
      </c>
      <c r="Q94" s="368">
        <f t="shared" si="96"/>
        <v>7.7417713860411215E-3</v>
      </c>
      <c r="R94" s="368">
        <f t="shared" si="96"/>
        <v>1.306686214778153E-2</v>
      </c>
      <c r="S94" s="368">
        <f t="shared" si="96"/>
        <v>1.4987125675243813E-2</v>
      </c>
      <c r="T94" s="368">
        <f t="shared" si="96"/>
        <v>-3.0792212293680132E-2</v>
      </c>
      <c r="U94" s="368">
        <f t="shared" si="96"/>
        <v>1.0526440557523521E-3</v>
      </c>
      <c r="V94" s="368">
        <f t="shared" si="96"/>
        <v>-8.9250316939072961E-3</v>
      </c>
      <c r="W94" s="368">
        <f t="shared" si="96"/>
        <v>7.4281386839930618E-3</v>
      </c>
      <c r="X94" s="368">
        <f t="shared" si="96"/>
        <v>-2.6123508819855285E-2</v>
      </c>
      <c r="Y94" s="368">
        <f t="shared" si="96"/>
        <v>1.8666262974258281E-2</v>
      </c>
      <c r="Z94" s="368">
        <f t="shared" si="96"/>
        <v>-1.4479800537647012E-3</v>
      </c>
    </row>
    <row r="95" spans="1:27" x14ac:dyDescent="0.25">
      <c r="A95" s="34" t="s">
        <v>373</v>
      </c>
      <c r="B95" s="153" t="s">
        <v>374</v>
      </c>
      <c r="C95" s="368"/>
      <c r="D95" s="368">
        <f t="shared" ref="D95:Z95" si="97">(D5/D$17*D77-C5/C$17*C77)/C$89</f>
        <v>-7.9498497251654122E-3</v>
      </c>
      <c r="E95" s="368">
        <f t="shared" si="97"/>
        <v>-1.8032194535747132E-2</v>
      </c>
      <c r="F95" s="368">
        <f t="shared" si="97"/>
        <v>5.9352427251577675E-3</v>
      </c>
      <c r="G95" s="368">
        <f t="shared" si="97"/>
        <v>-4.3543551667104474E-3</v>
      </c>
      <c r="H95" s="368">
        <f t="shared" si="97"/>
        <v>1.7693904918951271E-3</v>
      </c>
      <c r="I95" s="368">
        <f t="shared" si="97"/>
        <v>2.1463548628703734E-2</v>
      </c>
      <c r="J95" s="368">
        <f t="shared" si="97"/>
        <v>4.730970119500506E-3</v>
      </c>
      <c r="K95" s="368">
        <f t="shared" si="97"/>
        <v>-4.4722182462756249E-3</v>
      </c>
      <c r="L95" s="368">
        <f t="shared" si="97"/>
        <v>-9.5855411839634863E-3</v>
      </c>
      <c r="M95" s="368">
        <f t="shared" si="97"/>
        <v>-4.1461187427914228E-3</v>
      </c>
      <c r="N95" s="368">
        <f t="shared" si="97"/>
        <v>-9.812314187159183E-3</v>
      </c>
      <c r="O95" s="368">
        <f t="shared" si="97"/>
        <v>-1.7006353234829439E-2</v>
      </c>
      <c r="P95" s="368">
        <f t="shared" si="97"/>
        <v>1.0149169071349941E-2</v>
      </c>
      <c r="Q95" s="368">
        <f t="shared" si="97"/>
        <v>2.1621189004433108E-3</v>
      </c>
      <c r="R95" s="368">
        <f t="shared" si="97"/>
        <v>-1.7751959636267006E-3</v>
      </c>
      <c r="S95" s="368">
        <f t="shared" si="97"/>
        <v>-1.5837916875626671E-4</v>
      </c>
      <c r="T95" s="368">
        <f t="shared" si="97"/>
        <v>1.2629349463132318E-3</v>
      </c>
      <c r="U95" s="368">
        <f t="shared" si="97"/>
        <v>4.8917242821168948E-4</v>
      </c>
      <c r="V95" s="368">
        <f t="shared" si="97"/>
        <v>2.1391600370567428E-5</v>
      </c>
      <c r="W95" s="368">
        <f t="shared" si="97"/>
        <v>8.8613976760140375E-4</v>
      </c>
      <c r="X95" s="368">
        <f t="shared" si="97"/>
        <v>1.4214405760345718E-3</v>
      </c>
      <c r="Y95" s="368">
        <f t="shared" si="97"/>
        <v>-3.4915452876905654E-3</v>
      </c>
      <c r="Z95" s="368">
        <f t="shared" si="97"/>
        <v>6.5867436758662414E-3</v>
      </c>
    </row>
    <row r="96" spans="1:27" x14ac:dyDescent="0.25">
      <c r="A96" s="34" t="s">
        <v>375</v>
      </c>
      <c r="B96" s="153" t="s">
        <v>376</v>
      </c>
      <c r="C96" s="368"/>
      <c r="D96" s="368">
        <f t="shared" ref="D96:Z96" si="98">(D6/D$17*D78-C6/C$17*C78)/C$89</f>
        <v>1.3084495911577522E-3</v>
      </c>
      <c r="E96" s="368">
        <f t="shared" si="98"/>
        <v>3.6313652069971443E-4</v>
      </c>
      <c r="F96" s="368">
        <f t="shared" si="98"/>
        <v>-3.9264489129060056E-4</v>
      </c>
      <c r="G96" s="368">
        <f t="shared" si="98"/>
        <v>-1.0900302573221506E-3</v>
      </c>
      <c r="H96" s="368">
        <f t="shared" si="98"/>
        <v>4.5924784392877395E-3</v>
      </c>
      <c r="I96" s="368">
        <f t="shared" si="98"/>
        <v>-1.3955722224621109E-3</v>
      </c>
      <c r="J96" s="368">
        <f t="shared" si="98"/>
        <v>-6.0452360985667735E-4</v>
      </c>
      <c r="K96" s="368">
        <f t="shared" si="98"/>
        <v>-2.1845693687184689E-3</v>
      </c>
      <c r="L96" s="368">
        <f t="shared" si="98"/>
        <v>-2.083401951411997E-4</v>
      </c>
      <c r="M96" s="368">
        <f t="shared" si="98"/>
        <v>-3.6672812454932043E-4</v>
      </c>
      <c r="N96" s="368">
        <f t="shared" si="98"/>
        <v>1.4537553900851406E-3</v>
      </c>
      <c r="O96" s="368">
        <f t="shared" si="98"/>
        <v>2.3693051591726854E-4</v>
      </c>
      <c r="P96" s="368">
        <f t="shared" si="98"/>
        <v>-2.1868657164370175E-4</v>
      </c>
      <c r="Q96" s="368">
        <f t="shared" si="98"/>
        <v>-5.5571875167444401E-4</v>
      </c>
      <c r="R96" s="368">
        <f t="shared" si="98"/>
        <v>-1.7005802838788715E-4</v>
      </c>
      <c r="S96" s="368">
        <f t="shared" si="98"/>
        <v>-1.4597336713982586E-3</v>
      </c>
      <c r="T96" s="368">
        <f t="shared" si="98"/>
        <v>1.040594215668568E-3</v>
      </c>
      <c r="U96" s="368">
        <f t="shared" si="98"/>
        <v>5.310684823831768E-4</v>
      </c>
      <c r="V96" s="368">
        <f t="shared" si="98"/>
        <v>1.1324907518884897E-3</v>
      </c>
      <c r="W96" s="368">
        <f t="shared" si="98"/>
        <v>1.9769445682621266E-3</v>
      </c>
      <c r="X96" s="368">
        <f t="shared" si="98"/>
        <v>2.8686138895704255E-3</v>
      </c>
      <c r="Y96" s="368">
        <f t="shared" si="98"/>
        <v>-1.3341641195271131E-3</v>
      </c>
      <c r="Z96" s="368">
        <f t="shared" si="98"/>
        <v>-1.6267083607068575E-3</v>
      </c>
    </row>
    <row r="97" spans="1:27" x14ac:dyDescent="0.25">
      <c r="A97" s="34" t="s">
        <v>377</v>
      </c>
      <c r="B97" s="153" t="s">
        <v>378</v>
      </c>
      <c r="C97" s="368"/>
      <c r="D97" s="368">
        <f t="shared" ref="D97:Z97" si="99">(D7/D$17*D79-C7/C$17*C79)/C$89</f>
        <v>-1.0601798039033914E-2</v>
      </c>
      <c r="E97" s="368">
        <f t="shared" si="99"/>
        <v>-4.2197747513224157E-3</v>
      </c>
      <c r="F97" s="368">
        <f t="shared" si="99"/>
        <v>1.1421855574128337E-2</v>
      </c>
      <c r="G97" s="368">
        <f t="shared" si="99"/>
        <v>-1.0233426176954627E-2</v>
      </c>
      <c r="H97" s="368">
        <f t="shared" si="99"/>
        <v>-4.4622990564678958E-3</v>
      </c>
      <c r="I97" s="368">
        <f t="shared" si="99"/>
        <v>5.1434186093926261E-3</v>
      </c>
      <c r="J97" s="368">
        <f t="shared" si="99"/>
        <v>4.7206016047144899E-3</v>
      </c>
      <c r="K97" s="368">
        <f t="shared" si="99"/>
        <v>1.571630135622094E-2</v>
      </c>
      <c r="L97" s="368">
        <f t="shared" si="99"/>
        <v>8.3296581683313196E-3</v>
      </c>
      <c r="M97" s="368">
        <f t="shared" si="99"/>
        <v>1.1466203692035821E-3</v>
      </c>
      <c r="N97" s="368">
        <f t="shared" si="99"/>
        <v>-2.9363250901307519E-3</v>
      </c>
      <c r="O97" s="368">
        <f t="shared" si="99"/>
        <v>-1.3751386422011008E-3</v>
      </c>
      <c r="P97" s="368">
        <f t="shared" si="99"/>
        <v>7.6984117057416488E-3</v>
      </c>
      <c r="Q97" s="368">
        <f t="shared" si="99"/>
        <v>-5.4482500606127691E-3</v>
      </c>
      <c r="R97" s="368">
        <f t="shared" si="99"/>
        <v>-6.241614681492088E-3</v>
      </c>
      <c r="S97" s="368">
        <f t="shared" si="99"/>
        <v>9.5791498092020425E-3</v>
      </c>
      <c r="T97" s="368">
        <f t="shared" si="99"/>
        <v>1.1236592671007153E-2</v>
      </c>
      <c r="U97" s="368">
        <f t="shared" si="99"/>
        <v>6.5669388314448535E-3</v>
      </c>
      <c r="V97" s="368">
        <f t="shared" si="99"/>
        <v>2.8788471367972692E-3</v>
      </c>
      <c r="W97" s="368">
        <f t="shared" si="99"/>
        <v>2.1104220535742933E-2</v>
      </c>
      <c r="X97" s="368">
        <f t="shared" si="99"/>
        <v>2.6677782553422003E-2</v>
      </c>
      <c r="Y97" s="368">
        <f t="shared" si="99"/>
        <v>-4.5429682555682017E-3</v>
      </c>
      <c r="Z97" s="368">
        <f t="shared" si="99"/>
        <v>1.0151597237212442E-2</v>
      </c>
    </row>
    <row r="98" spans="1:27" x14ac:dyDescent="0.25">
      <c r="A98" s="34" t="s">
        <v>379</v>
      </c>
      <c r="B98" s="153" t="s">
        <v>380</v>
      </c>
      <c r="C98" s="368"/>
      <c r="D98" s="368">
        <f t="shared" ref="D98:Z98" si="100">(D8/D$17*D80-C8/C$17*C80)/C$89</f>
        <v>-2.6554894240730011E-3</v>
      </c>
      <c r="E98" s="368">
        <f t="shared" si="100"/>
        <v>3.2612414061990091E-3</v>
      </c>
      <c r="F98" s="368">
        <f t="shared" si="100"/>
        <v>-1.8449740748798353E-4</v>
      </c>
      <c r="G98" s="368">
        <f t="shared" si="100"/>
        <v>2.3166951366416559E-4</v>
      </c>
      <c r="H98" s="368">
        <f t="shared" si="100"/>
        <v>-2.948307722744107E-3</v>
      </c>
      <c r="I98" s="368">
        <f t="shared" si="100"/>
        <v>1.1807775560581627E-3</v>
      </c>
      <c r="J98" s="368">
        <f t="shared" si="100"/>
        <v>-3.2821041209616633E-4</v>
      </c>
      <c r="K98" s="368">
        <f t="shared" si="100"/>
        <v>2.71536935118275E-3</v>
      </c>
      <c r="L98" s="368">
        <f t="shared" si="100"/>
        <v>2.7382491420654912E-3</v>
      </c>
      <c r="M98" s="368">
        <f t="shared" si="100"/>
        <v>2.8145805691836921E-3</v>
      </c>
      <c r="N98" s="368">
        <f t="shared" si="100"/>
        <v>-2.7419207941681407E-3</v>
      </c>
      <c r="O98" s="368">
        <f t="shared" si="100"/>
        <v>-1.9769131797621359E-4</v>
      </c>
      <c r="P98" s="368">
        <f t="shared" si="100"/>
        <v>-8.668257820852878E-4</v>
      </c>
      <c r="Q98" s="368">
        <f t="shared" si="100"/>
        <v>-4.8596978229175696E-5</v>
      </c>
      <c r="R98" s="368">
        <f t="shared" si="100"/>
        <v>-2.2450552569403147E-3</v>
      </c>
      <c r="S98" s="368">
        <f t="shared" si="100"/>
        <v>2.389438154481332E-3</v>
      </c>
      <c r="T98" s="368">
        <f t="shared" si="100"/>
        <v>-5.7819486278522898E-4</v>
      </c>
      <c r="U98" s="368">
        <f t="shared" si="100"/>
        <v>4.7616773258137691E-4</v>
      </c>
      <c r="V98" s="368">
        <f t="shared" si="100"/>
        <v>1.1348960000693189E-3</v>
      </c>
      <c r="W98" s="368">
        <f t="shared" si="100"/>
        <v>4.5327451511082946E-3</v>
      </c>
      <c r="X98" s="368">
        <f t="shared" si="100"/>
        <v>1.5181020036246204E-2</v>
      </c>
      <c r="Y98" s="368">
        <f t="shared" si="100"/>
        <v>-1.0832419231315437E-2</v>
      </c>
      <c r="Z98" s="368">
        <f t="shared" si="100"/>
        <v>1.5890207784755549E-3</v>
      </c>
    </row>
    <row r="99" spans="1:27" x14ac:dyDescent="0.25">
      <c r="A99" s="34" t="s">
        <v>381</v>
      </c>
      <c r="B99" s="153" t="s">
        <v>382</v>
      </c>
      <c r="C99" s="368"/>
      <c r="D99" s="368">
        <f t="shared" ref="D99:Z99" si="101">(D9/D$17*D81-C9/C$17*C81)/C$89</f>
        <v>-8.9756982795126167E-4</v>
      </c>
      <c r="E99" s="368">
        <f t="shared" si="101"/>
        <v>5.0603942750651273E-4</v>
      </c>
      <c r="F99" s="368">
        <f t="shared" si="101"/>
        <v>1.9374784902395493E-3</v>
      </c>
      <c r="G99" s="368">
        <f t="shared" si="101"/>
        <v>-6.9664925474083653E-4</v>
      </c>
      <c r="H99" s="368">
        <f t="shared" si="101"/>
        <v>-1.4240928228784235E-3</v>
      </c>
      <c r="I99" s="368">
        <f t="shared" si="101"/>
        <v>3.2444233732508206E-3</v>
      </c>
      <c r="J99" s="368">
        <f t="shared" si="101"/>
        <v>4.7160010600128942E-4</v>
      </c>
      <c r="K99" s="368">
        <f t="shared" si="101"/>
        <v>5.2942580864491018E-3</v>
      </c>
      <c r="L99" s="368">
        <f t="shared" si="101"/>
        <v>4.0308856660933095E-3</v>
      </c>
      <c r="M99" s="368">
        <f t="shared" si="101"/>
        <v>2.0396743676833755E-3</v>
      </c>
      <c r="N99" s="368">
        <f t="shared" si="101"/>
        <v>-8.1536544734187163E-4</v>
      </c>
      <c r="O99" s="368">
        <f t="shared" si="101"/>
        <v>1.2813063740138636E-3</v>
      </c>
      <c r="P99" s="368">
        <f t="shared" si="101"/>
        <v>2.9591004336673725E-3</v>
      </c>
      <c r="Q99" s="368">
        <f t="shared" si="101"/>
        <v>3.9020719839200813E-3</v>
      </c>
      <c r="R99" s="368">
        <f t="shared" si="101"/>
        <v>1.0629816101285557E-3</v>
      </c>
      <c r="S99" s="368">
        <f t="shared" si="101"/>
        <v>2.7743779432345302E-3</v>
      </c>
      <c r="T99" s="368">
        <f t="shared" si="101"/>
        <v>3.6071545811075692E-3</v>
      </c>
      <c r="U99" s="368">
        <f t="shared" si="101"/>
        <v>1.72354806847485E-3</v>
      </c>
      <c r="V99" s="368">
        <f t="shared" si="101"/>
        <v>1.1014846418080069E-3</v>
      </c>
      <c r="W99" s="368">
        <f t="shared" si="101"/>
        <v>4.4105169006580704E-3</v>
      </c>
      <c r="X99" s="368">
        <f t="shared" si="101"/>
        <v>5.0532368348714159E-3</v>
      </c>
      <c r="Y99" s="368">
        <f t="shared" si="101"/>
        <v>-1.5925985273562442E-3</v>
      </c>
      <c r="Z99" s="368">
        <f t="shared" si="101"/>
        <v>3.5911609800496755E-3</v>
      </c>
    </row>
    <row r="100" spans="1:27" x14ac:dyDescent="0.25">
      <c r="A100" s="152" t="s">
        <v>383</v>
      </c>
      <c r="B100" s="153" t="s">
        <v>384</v>
      </c>
      <c r="C100" s="368"/>
      <c r="D100" s="368">
        <f t="shared" ref="D100:Z100" si="102">(D10/D$17*D82-C10/C$17*C82)/C$89</f>
        <v>-6.377553124958182E-5</v>
      </c>
      <c r="E100" s="368">
        <f t="shared" si="102"/>
        <v>2.7729094452524233E-4</v>
      </c>
      <c r="F100" s="368">
        <f t="shared" si="102"/>
        <v>4.1796304415654163E-4</v>
      </c>
      <c r="G100" s="368">
        <f t="shared" si="102"/>
        <v>3.3090604155630029E-4</v>
      </c>
      <c r="H100" s="368">
        <f t="shared" si="102"/>
        <v>3.0110243341659003E-4</v>
      </c>
      <c r="I100" s="368">
        <f t="shared" si="102"/>
        <v>-1.056328525701075E-4</v>
      </c>
      <c r="J100" s="368">
        <f t="shared" si="102"/>
        <v>3.2368529954874994E-4</v>
      </c>
      <c r="K100" s="368">
        <f t="shared" si="102"/>
        <v>4.4816435164132844E-4</v>
      </c>
      <c r="L100" s="368">
        <f t="shared" si="102"/>
        <v>6.683618916058649E-4</v>
      </c>
      <c r="M100" s="368">
        <f t="shared" si="102"/>
        <v>4.2832407951607352E-4</v>
      </c>
      <c r="N100" s="368">
        <f t="shared" si="102"/>
        <v>3.6022489078651446E-4</v>
      </c>
      <c r="O100" s="368">
        <f t="shared" si="102"/>
        <v>2.3866135866445871E-4</v>
      </c>
      <c r="P100" s="368">
        <f t="shared" si="102"/>
        <v>-6.6210205592120617E-5</v>
      </c>
      <c r="Q100" s="368">
        <f t="shared" si="102"/>
        <v>-1.08269845735907E-4</v>
      </c>
      <c r="R100" s="368">
        <f t="shared" si="102"/>
        <v>-1.8735741211214514E-4</v>
      </c>
      <c r="S100" s="368">
        <f t="shared" si="102"/>
        <v>2.2718281829516121E-4</v>
      </c>
      <c r="T100" s="368">
        <f t="shared" si="102"/>
        <v>-1.2811258768039729E-5</v>
      </c>
      <c r="U100" s="368">
        <f t="shared" si="102"/>
        <v>4.5514177158876739E-5</v>
      </c>
      <c r="V100" s="368">
        <f t="shared" si="102"/>
        <v>2.3839094849867482E-5</v>
      </c>
      <c r="W100" s="368">
        <f t="shared" si="102"/>
        <v>2.5496509441900908E-4</v>
      </c>
      <c r="X100" s="368">
        <f t="shared" si="102"/>
        <v>4.2320602539389849E-4</v>
      </c>
      <c r="Y100" s="368">
        <f t="shared" si="102"/>
        <v>1.8365121382779912E-4</v>
      </c>
      <c r="Z100" s="368">
        <f t="shared" si="102"/>
        <v>-9.9123330938451183E-5</v>
      </c>
    </row>
    <row r="101" spans="1:27" x14ac:dyDescent="0.25">
      <c r="A101" s="34" t="s">
        <v>385</v>
      </c>
      <c r="B101" s="153" t="s">
        <v>386</v>
      </c>
      <c r="C101" s="368"/>
      <c r="D101" s="368">
        <f t="shared" ref="D101:Z101" si="103">(D11/D$17*D83-C11/C$17*C83)/C$89</f>
        <v>-2.7598475400732571E-4</v>
      </c>
      <c r="E101" s="368">
        <f t="shared" si="103"/>
        <v>7.271109465110213E-5</v>
      </c>
      <c r="F101" s="368">
        <f t="shared" si="103"/>
        <v>9.1677428623716394E-4</v>
      </c>
      <c r="G101" s="368">
        <f t="shared" si="103"/>
        <v>-1.7358135331475176E-3</v>
      </c>
      <c r="H101" s="368">
        <f t="shared" si="103"/>
        <v>-8.966934139263286E-4</v>
      </c>
      <c r="I101" s="368">
        <f t="shared" si="103"/>
        <v>7.2048560944474227E-4</v>
      </c>
      <c r="J101" s="368">
        <f t="shared" si="103"/>
        <v>7.0421694090932378E-4</v>
      </c>
      <c r="K101" s="368">
        <f t="shared" si="103"/>
        <v>1.1630126372866991E-3</v>
      </c>
      <c r="L101" s="368">
        <f t="shared" si="103"/>
        <v>1.0080151201259978E-3</v>
      </c>
      <c r="M101" s="368">
        <f t="shared" si="103"/>
        <v>-3.633559938350558E-4</v>
      </c>
      <c r="N101" s="368">
        <f t="shared" si="103"/>
        <v>-3.9042013326187158E-4</v>
      </c>
      <c r="O101" s="368">
        <f t="shared" si="103"/>
        <v>4.0285152880919925E-4</v>
      </c>
      <c r="P101" s="368">
        <f t="shared" si="103"/>
        <v>4.7551667648813433E-4</v>
      </c>
      <c r="Q101" s="368">
        <f t="shared" si="103"/>
        <v>-2.1838000723767715E-4</v>
      </c>
      <c r="R101" s="368">
        <f t="shared" si="103"/>
        <v>-1.1152892707479507E-4</v>
      </c>
      <c r="S101" s="368">
        <f t="shared" si="103"/>
        <v>9.7272278403403147E-4</v>
      </c>
      <c r="T101" s="368">
        <f t="shared" si="103"/>
        <v>1.3342277145227774E-3</v>
      </c>
      <c r="U101" s="368">
        <f t="shared" si="103"/>
        <v>1.4250761250291467E-3</v>
      </c>
      <c r="V101" s="368">
        <f t="shared" si="103"/>
        <v>3.7960345611530737E-4</v>
      </c>
      <c r="W101" s="368">
        <f t="shared" si="103"/>
        <v>1.8649662162478408E-3</v>
      </c>
      <c r="X101" s="368">
        <f t="shared" si="103"/>
        <v>1.9884629670387211E-3</v>
      </c>
      <c r="Y101" s="368">
        <f t="shared" si="103"/>
        <v>1.6934580595487148E-3</v>
      </c>
      <c r="Z101" s="368">
        <f t="shared" si="103"/>
        <v>5.5614768437304782E-4</v>
      </c>
    </row>
    <row r="102" spans="1:27" x14ac:dyDescent="0.25">
      <c r="A102" s="34" t="s">
        <v>387</v>
      </c>
      <c r="B102" s="153" t="s">
        <v>388</v>
      </c>
      <c r="C102" s="368"/>
      <c r="D102" s="368">
        <f t="shared" ref="D102:Z102" si="104">(D12/D$17*D84-C12/C$17*C84)/C$89</f>
        <v>2.2591481880565812E-4</v>
      </c>
      <c r="E102" s="368">
        <f t="shared" si="104"/>
        <v>-2.8652889809060674E-3</v>
      </c>
      <c r="F102" s="368">
        <f t="shared" si="104"/>
        <v>3.6786440584319503E-3</v>
      </c>
      <c r="G102" s="368">
        <f t="shared" si="104"/>
        <v>2.4584853769202129E-2</v>
      </c>
      <c r="H102" s="368">
        <f t="shared" si="104"/>
        <v>2.8971746249012567E-2</v>
      </c>
      <c r="I102" s="368">
        <f t="shared" si="104"/>
        <v>1.0241761246208245E-2</v>
      </c>
      <c r="J102" s="368">
        <f t="shared" si="104"/>
        <v>-5.6595286285820116E-3</v>
      </c>
      <c r="K102" s="368">
        <f t="shared" si="104"/>
        <v>3.9695904167466557E-3</v>
      </c>
      <c r="L102" s="368">
        <f t="shared" si="104"/>
        <v>4.8682025965009704E-3</v>
      </c>
      <c r="M102" s="368">
        <f t="shared" si="104"/>
        <v>-2.1504697924382243E-3</v>
      </c>
      <c r="N102" s="368">
        <f t="shared" si="104"/>
        <v>-4.3533215619350725E-3</v>
      </c>
      <c r="O102" s="368">
        <f t="shared" si="104"/>
        <v>-2.5690677569105585E-3</v>
      </c>
      <c r="P102" s="368">
        <f t="shared" si="104"/>
        <v>4.0799419190153475E-3</v>
      </c>
      <c r="Q102" s="368">
        <f t="shared" si="104"/>
        <v>-1.6747966173940912E-3</v>
      </c>
      <c r="R102" s="368">
        <f t="shared" si="104"/>
        <v>-1.2237286387578903E-4</v>
      </c>
      <c r="S102" s="368">
        <f t="shared" si="104"/>
        <v>4.4523797764916143E-3</v>
      </c>
      <c r="T102" s="368">
        <f t="shared" si="104"/>
        <v>6.5868109993044693E-3</v>
      </c>
      <c r="U102" s="368">
        <f t="shared" si="104"/>
        <v>2.2026668906643945E-3</v>
      </c>
      <c r="V102" s="368">
        <f t="shared" si="104"/>
        <v>-3.6573804382369787E-4</v>
      </c>
      <c r="W102" s="368">
        <f t="shared" si="104"/>
        <v>8.2479949182113366E-3</v>
      </c>
      <c r="X102" s="368">
        <f t="shared" si="104"/>
        <v>1.4482922328277909E-2</v>
      </c>
      <c r="Y102" s="368">
        <f t="shared" si="104"/>
        <v>2.4458340728148536E-3</v>
      </c>
      <c r="Z102" s="368">
        <f t="shared" si="104"/>
        <v>4.9097000876674925E-3</v>
      </c>
    </row>
    <row r="103" spans="1:27" x14ac:dyDescent="0.25">
      <c r="A103" s="77"/>
      <c r="B103" s="76" t="s">
        <v>363</v>
      </c>
      <c r="C103" s="368"/>
      <c r="D103" s="368">
        <f t="shared" ref="D103:Z103" si="105">(D13/D$17*D85-C13/C$17*C85)/C$89</f>
        <v>1.7873108521670351E-3</v>
      </c>
      <c r="E103" s="368">
        <f t="shared" si="105"/>
        <v>6.3548372462734065E-3</v>
      </c>
      <c r="F103" s="368">
        <f t="shared" si="105"/>
        <v>-3.353108323101196E-3</v>
      </c>
      <c r="G103" s="368">
        <f t="shared" si="105"/>
        <v>1.8423784784146581E-3</v>
      </c>
      <c r="H103" s="368">
        <f t="shared" si="105"/>
        <v>3.5165908469315244E-4</v>
      </c>
      <c r="I103" s="368">
        <f t="shared" si="105"/>
        <v>-4.3496624521966194E-3</v>
      </c>
      <c r="J103" s="368">
        <f t="shared" si="105"/>
        <v>-4.3904214490745668E-3</v>
      </c>
      <c r="K103" s="368">
        <f t="shared" si="105"/>
        <v>-5.0589407811911882E-4</v>
      </c>
      <c r="L103" s="368">
        <f t="shared" si="105"/>
        <v>1.9310040062861099E-3</v>
      </c>
      <c r="M103" s="368">
        <f t="shared" si="105"/>
        <v>2.2304621969827898E-3</v>
      </c>
      <c r="N103" s="368">
        <f t="shared" si="105"/>
        <v>6.6646588012702766E-4</v>
      </c>
      <c r="O103" s="368">
        <f t="shared" si="105"/>
        <v>6.608561664910504E-3</v>
      </c>
      <c r="P103" s="368">
        <f t="shared" si="105"/>
        <v>-2.8182845250302631E-3</v>
      </c>
      <c r="Q103" s="368">
        <f t="shared" si="105"/>
        <v>-1.3367039055253095E-3</v>
      </c>
      <c r="R103" s="368">
        <f t="shared" si="105"/>
        <v>1.9049300805323963E-3</v>
      </c>
      <c r="S103" s="368">
        <f t="shared" si="105"/>
        <v>8.7064536284876543E-4</v>
      </c>
      <c r="T103" s="368">
        <f t="shared" si="105"/>
        <v>-1.4668333141615538E-3</v>
      </c>
      <c r="U103" s="368">
        <f t="shared" si="105"/>
        <v>-1.5764116156787935E-3</v>
      </c>
      <c r="V103" s="368">
        <f t="shared" si="105"/>
        <v>2.5044793863492618E-4</v>
      </c>
      <c r="W103" s="368">
        <f t="shared" si="105"/>
        <v>-1.7191758619890907E-3</v>
      </c>
      <c r="X103" s="368">
        <f t="shared" si="105"/>
        <v>-2.3792822378070982E-3</v>
      </c>
      <c r="Y103" s="368">
        <f t="shared" si="105"/>
        <v>1.0820888789001175E-3</v>
      </c>
      <c r="Z103" s="368">
        <f t="shared" si="105"/>
        <v>-1.4482742662510972E-3</v>
      </c>
    </row>
    <row r="104" spans="1:27" s="51" customFormat="1" x14ac:dyDescent="0.25">
      <c r="A104" s="431"/>
      <c r="B104" s="78" t="s">
        <v>364</v>
      </c>
      <c r="C104" s="428"/>
      <c r="D104" s="428">
        <f t="shared" ref="D104:Z104" si="106">(D14/D$17*D86-C14/C$17*C86)/C$89</f>
        <v>-5.7696447745493222E-3</v>
      </c>
      <c r="E104" s="428">
        <f t="shared" si="106"/>
        <v>-1.956166833239208E-2</v>
      </c>
      <c r="F104" s="428">
        <f t="shared" si="106"/>
        <v>-3.146387406602999E-2</v>
      </c>
      <c r="G104" s="428">
        <f t="shared" si="106"/>
        <v>2.5396230446555774E-2</v>
      </c>
      <c r="H104" s="428">
        <f t="shared" si="106"/>
        <v>7.2017320819413547E-2</v>
      </c>
      <c r="I104" s="428">
        <f t="shared" si="106"/>
        <v>3.0464480848225964E-2</v>
      </c>
      <c r="J104" s="428">
        <f t="shared" si="106"/>
        <v>1.9681191870322426E-2</v>
      </c>
      <c r="K104" s="428">
        <f t="shared" si="106"/>
        <v>6.321167413818328E-2</v>
      </c>
      <c r="L104" s="428">
        <f t="shared" si="106"/>
        <v>-3.220356542524463E-3</v>
      </c>
      <c r="M104" s="428">
        <f t="shared" si="106"/>
        <v>2.2023055616130886E-2</v>
      </c>
      <c r="N104" s="428">
        <f t="shared" si="106"/>
        <v>3.7501517555496721E-3</v>
      </c>
      <c r="O104" s="428">
        <f t="shared" si="106"/>
        <v>5.9021888978626785E-2</v>
      </c>
      <c r="P104" s="428">
        <f t="shared" si="106"/>
        <v>6.2814331587414618E-2</v>
      </c>
      <c r="Q104" s="428">
        <f t="shared" si="106"/>
        <v>3.0096637240757857E-2</v>
      </c>
      <c r="R104" s="428">
        <f t="shared" si="106"/>
        <v>6.4197513079221405E-2</v>
      </c>
      <c r="S104" s="428">
        <f t="shared" si="106"/>
        <v>5.2505033993294391E-2</v>
      </c>
      <c r="T104" s="428">
        <f t="shared" si="106"/>
        <v>-2.2148677459616236E-2</v>
      </c>
      <c r="U104" s="428">
        <f t="shared" si="106"/>
        <v>6.0356543979035535E-3</v>
      </c>
      <c r="V104" s="428">
        <f t="shared" si="106"/>
        <v>-1.6433655177849421E-2</v>
      </c>
      <c r="W104" s="428">
        <f t="shared" si="106"/>
        <v>-8.2702299473554324E-3</v>
      </c>
      <c r="X104" s="428">
        <f t="shared" si="106"/>
        <v>2.1769936226097061E-2</v>
      </c>
      <c r="Y104" s="428">
        <f t="shared" si="106"/>
        <v>4.9288397228982109E-2</v>
      </c>
      <c r="Z104" s="428">
        <f t="shared" si="106"/>
        <v>4.8262823643318117E-2</v>
      </c>
    </row>
    <row r="105" spans="1:27" x14ac:dyDescent="0.25">
      <c r="A105" s="77"/>
      <c r="B105" s="76" t="s">
        <v>365</v>
      </c>
      <c r="C105" s="368"/>
      <c r="D105" s="368">
        <f t="shared" ref="D105:Z105" si="107">(D15/D$17*D87-C15/C$17*C87)/C$89</f>
        <v>-6.2956074457649188E-3</v>
      </c>
      <c r="E105" s="368">
        <f t="shared" si="107"/>
        <v>-1.0188440607732344E-2</v>
      </c>
      <c r="F105" s="368">
        <f t="shared" si="107"/>
        <v>2.5393710745250297E-3</v>
      </c>
      <c r="G105" s="368">
        <f t="shared" si="107"/>
        <v>1.4729068869292006E-2</v>
      </c>
      <c r="H105" s="368">
        <f t="shared" si="107"/>
        <v>1.4685094646030086E-2</v>
      </c>
      <c r="I105" s="368">
        <f t="shared" si="107"/>
        <v>-7.3436998427760854E-3</v>
      </c>
      <c r="J105" s="368">
        <f t="shared" si="107"/>
        <v>1.5048065672622799E-3</v>
      </c>
      <c r="K105" s="368">
        <f t="shared" si="107"/>
        <v>1.5155707028992703E-2</v>
      </c>
      <c r="L105" s="368">
        <f t="shared" si="107"/>
        <v>-4.9626555320592064E-3</v>
      </c>
      <c r="M105" s="368">
        <f t="shared" si="107"/>
        <v>4.6956487304615629E-3</v>
      </c>
      <c r="N105" s="368">
        <f t="shared" si="107"/>
        <v>5.5623392476245627E-3</v>
      </c>
      <c r="O105" s="368">
        <f t="shared" si="107"/>
        <v>1.9742515498151678E-2</v>
      </c>
      <c r="P105" s="368">
        <f t="shared" si="107"/>
        <v>6.3928089530470378E-3</v>
      </c>
      <c r="Q105" s="368">
        <f t="shared" si="107"/>
        <v>1.1065577387978058E-2</v>
      </c>
      <c r="R105" s="368">
        <f t="shared" si="107"/>
        <v>1.018239476496037E-2</v>
      </c>
      <c r="S105" s="368">
        <f t="shared" si="107"/>
        <v>1.8238859597312057E-3</v>
      </c>
      <c r="T105" s="368">
        <f t="shared" si="107"/>
        <v>-4.9740551025307983E-4</v>
      </c>
      <c r="U105" s="368">
        <f t="shared" si="107"/>
        <v>-2.0320979257362768E-3</v>
      </c>
      <c r="V105" s="368">
        <f t="shared" si="107"/>
        <v>-1.0094206593979619E-2</v>
      </c>
      <c r="W105" s="368">
        <f t="shared" si="107"/>
        <v>-1.0768476980054906E-2</v>
      </c>
      <c r="X105" s="368">
        <f t="shared" si="107"/>
        <v>5.3474938283548839E-3</v>
      </c>
      <c r="Y105" s="368">
        <f t="shared" si="107"/>
        <v>1.9252885800538182E-2</v>
      </c>
      <c r="Z105" s="368">
        <f t="shared" si="107"/>
        <v>3.7244266186595605E-2</v>
      </c>
    </row>
    <row r="106" spans="1:27" x14ac:dyDescent="0.25">
      <c r="A106" s="77"/>
      <c r="B106" s="76" t="s">
        <v>366</v>
      </c>
      <c r="C106" s="368"/>
      <c r="D106" s="81">
        <f t="shared" ref="D106:Z106" si="108">(D16/D$17*D88-C16/C$17*C88)/C$89</f>
        <v>5.2670528971527492E-3</v>
      </c>
      <c r="E106" s="81">
        <f t="shared" si="108"/>
        <v>3.9638043502785037E-3</v>
      </c>
      <c r="F106" s="81">
        <f t="shared" si="108"/>
        <v>-1.6469014920249535E-4</v>
      </c>
      <c r="G106" s="81">
        <f t="shared" si="108"/>
        <v>7.6187010165988664E-5</v>
      </c>
      <c r="H106" s="81">
        <f t="shared" si="108"/>
        <v>-2.0161888643872822E-3</v>
      </c>
      <c r="I106" s="81">
        <f t="shared" si="108"/>
        <v>2.1152261218912649E-3</v>
      </c>
      <c r="J106" s="81">
        <f t="shared" si="108"/>
        <v>-7.5610873861115327E-4</v>
      </c>
      <c r="K106" s="81">
        <f t="shared" si="108"/>
        <v>-3.1812463283878152E-3</v>
      </c>
      <c r="L106" s="81">
        <f t="shared" si="108"/>
        <v>-6.090975567944845E-3</v>
      </c>
      <c r="M106" s="81">
        <f t="shared" si="108"/>
        <v>5.8491407684460942E-3</v>
      </c>
      <c r="N106" s="81">
        <f t="shared" si="108"/>
        <v>3.6348724607025568E-3</v>
      </c>
      <c r="O106" s="81">
        <f t="shared" si="108"/>
        <v>2.6536153209577329E-4</v>
      </c>
      <c r="P106" s="81">
        <f t="shared" si="108"/>
        <v>-1.6290620785080377E-3</v>
      </c>
      <c r="Q106" s="81">
        <f t="shared" si="108"/>
        <v>-2.2108962197547817E-4</v>
      </c>
      <c r="R106" s="81">
        <f t="shared" si="108"/>
        <v>-1.1538276476771246E-2</v>
      </c>
      <c r="S106" s="81">
        <f t="shared" si="108"/>
        <v>-9.0898274687953263E-4</v>
      </c>
      <c r="T106" s="81">
        <f t="shared" si="108"/>
        <v>1.2524069692422899E-2</v>
      </c>
      <c r="U106" s="81">
        <f t="shared" si="108"/>
        <v>-5.8806994655958757E-3</v>
      </c>
      <c r="V106" s="81">
        <f t="shared" si="108"/>
        <v>1.8267942104955354E-3</v>
      </c>
      <c r="W106" s="81">
        <f t="shared" si="108"/>
        <v>-3.7761536539407349E-3</v>
      </c>
      <c r="X106" s="81">
        <f t="shared" si="108"/>
        <v>7.1655862946951848E-3</v>
      </c>
      <c r="Y106" s="81">
        <f t="shared" si="108"/>
        <v>-1.0063757648655568E-2</v>
      </c>
      <c r="Z106" s="81">
        <f t="shared" si="108"/>
        <v>9.141937289131508E-3</v>
      </c>
    </row>
    <row r="107" spans="1:27" s="161" customFormat="1" ht="19.5" customHeight="1" x14ac:dyDescent="0.25">
      <c r="A107" s="429"/>
      <c r="B107" s="430" t="s">
        <v>367</v>
      </c>
      <c r="C107" s="435"/>
      <c r="D107" s="436">
        <f t="shared" ref="D107:Z107" si="109">(D17/D$17*D89-C17/C$17*C89)/C$89</f>
        <v>-6.7981858183311615E-3</v>
      </c>
      <c r="E107" s="436">
        <f t="shared" si="109"/>
        <v>-2.5786232148960819E-2</v>
      </c>
      <c r="F107" s="436">
        <f t="shared" si="109"/>
        <v>-2.9089238662829205E-2</v>
      </c>
      <c r="G107" s="436">
        <f t="shared" si="109"/>
        <v>4.0201484391388341E-2</v>
      </c>
      <c r="H107" s="436">
        <f t="shared" si="109"/>
        <v>8.4686154836753499E-2</v>
      </c>
      <c r="I107" s="436">
        <f t="shared" si="109"/>
        <v>2.5236091098920846E-2</v>
      </c>
      <c r="J107" s="436">
        <f t="shared" si="109"/>
        <v>2.0429929108994268E-2</v>
      </c>
      <c r="K107" s="436">
        <f t="shared" si="109"/>
        <v>7.5186037061126823E-2</v>
      </c>
      <c r="L107" s="436">
        <f t="shared" si="109"/>
        <v>-1.4274000139719153E-2</v>
      </c>
      <c r="M107" s="436">
        <f t="shared" si="109"/>
        <v>3.2567849770176863E-2</v>
      </c>
      <c r="N107" s="436">
        <f t="shared" si="109"/>
        <v>1.294738539409044E-2</v>
      </c>
      <c r="O107" s="436">
        <f t="shared" si="109"/>
        <v>7.9029776733472834E-2</v>
      </c>
      <c r="P107" s="436">
        <f t="shared" si="109"/>
        <v>6.7578042206915392E-2</v>
      </c>
      <c r="Q107" s="436">
        <f t="shared" si="109"/>
        <v>4.0941177544145835E-2</v>
      </c>
      <c r="R107" s="436">
        <f t="shared" si="109"/>
        <v>6.2841613384234898E-2</v>
      </c>
      <c r="S107" s="436">
        <f t="shared" si="109"/>
        <v>5.3419944243441882E-2</v>
      </c>
      <c r="T107" s="436">
        <f t="shared" si="109"/>
        <v>-1.0122045231378402E-2</v>
      </c>
      <c r="U107" s="436">
        <f t="shared" si="109"/>
        <v>-1.8771025816293045E-3</v>
      </c>
      <c r="V107" s="436">
        <f t="shared" si="109"/>
        <v>-2.4701065027836418E-2</v>
      </c>
      <c r="W107" s="436">
        <f t="shared" si="109"/>
        <v>-2.2814855810083117E-2</v>
      </c>
      <c r="X107" s="436">
        <f t="shared" si="109"/>
        <v>3.4282993557186649E-2</v>
      </c>
      <c r="Y107" s="436">
        <f t="shared" si="109"/>
        <v>5.8477545340982533E-2</v>
      </c>
      <c r="Z107" s="436">
        <f t="shared" si="109"/>
        <v>9.4649085860037119E-2</v>
      </c>
    </row>
    <row r="108" spans="1:27" s="14" customFormat="1" ht="20.25" customHeight="1" x14ac:dyDescent="0.25">
      <c r="A108" s="91" t="s">
        <v>368</v>
      </c>
      <c r="B108"/>
      <c r="C108"/>
      <c r="D108"/>
      <c r="E108"/>
      <c r="F108"/>
      <c r="G108"/>
      <c r="H108"/>
      <c r="I108"/>
      <c r="J108"/>
      <c r="K108"/>
      <c r="L108"/>
      <c r="M108"/>
      <c r="N108"/>
      <c r="O108"/>
      <c r="P108"/>
      <c r="Q108"/>
      <c r="R108"/>
      <c r="S108"/>
      <c r="T108"/>
      <c r="U108"/>
      <c r="V108"/>
      <c r="W108"/>
      <c r="X108"/>
      <c r="Y108"/>
      <c r="Z108"/>
      <c r="AA108" s="72"/>
    </row>
    <row r="113" spans="1:1" ht="17.399999999999999" x14ac:dyDescent="0.35">
      <c r="A113" s="50"/>
    </row>
  </sheetData>
  <phoneticPr fontId="16" type="noConversion"/>
  <pageMargins left="0.74803149606299202" right="0.74803149606299202" top="0.98425196850393704" bottom="0.98425196850393704" header="0.511811023622047" footer="0.511811023622047"/>
  <pageSetup scale="46" fitToHeight="3" orientation="landscape" r:id="rId1"/>
  <headerFooter alignWithMargins="0"/>
  <rowBreaks count="2" manualBreakCount="2">
    <brk id="36" max="16383" man="1"/>
    <brk id="72" max="2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6" tint="0.79998168889431442"/>
  </sheetPr>
  <dimension ref="A1:Z67"/>
  <sheetViews>
    <sheetView view="pageBreakPreview" zoomScale="90" zoomScaleNormal="80" zoomScaleSheetLayoutView="90" workbookViewId="0">
      <pane xSplit="2" topLeftCell="F1" activePane="topRight" state="frozen"/>
      <selection pane="topRight" activeCell="B2" sqref="B2"/>
    </sheetView>
  </sheetViews>
  <sheetFormatPr defaultColWidth="8.77734375" defaultRowHeight="13.2" x14ac:dyDescent="0.25"/>
  <cols>
    <col min="1" max="1" width="4.21875" style="1" customWidth="1"/>
    <col min="2" max="2" width="38.21875" customWidth="1"/>
    <col min="3" max="26" width="9.21875" customWidth="1"/>
  </cols>
  <sheetData>
    <row r="1" spans="1:26" s="14" customFormat="1" ht="25.35" customHeight="1" x14ac:dyDescent="0.25">
      <c r="A1" s="39" t="str">
        <f>Index!A22</f>
        <v>Table 2o    Palau GDP by income component, current prices, FY2000-FY2023</v>
      </c>
    </row>
    <row r="2" spans="1:26" ht="20.25" customHeight="1" x14ac:dyDescent="0.25">
      <c r="A2" s="32"/>
      <c r="B2" s="52" t="s">
        <v>369</v>
      </c>
      <c r="C2" s="24" t="str">
        <f>NAInst!C2</f>
        <v>FY00</v>
      </c>
      <c r="D2" s="24" t="str">
        <f>NAInst!D2</f>
        <v>FY01</v>
      </c>
      <c r="E2" s="24" t="str">
        <f>NAInst!E2</f>
        <v>FY02</v>
      </c>
      <c r="F2" s="24" t="str">
        <f>NAInst!F2</f>
        <v>FY03</v>
      </c>
      <c r="G2" s="24" t="str">
        <f>NAInst!G2</f>
        <v>FY04</v>
      </c>
      <c r="H2" s="24" t="str">
        <f>NAInst!H2</f>
        <v>FY05</v>
      </c>
      <c r="I2" s="24" t="str">
        <f>NAInst!I2</f>
        <v>FY06</v>
      </c>
      <c r="J2" s="24" t="str">
        <f>NAInst!J2</f>
        <v>FY07</v>
      </c>
      <c r="K2" s="24" t="str">
        <f>NAInst!K2</f>
        <v>FY08</v>
      </c>
      <c r="L2" s="24" t="str">
        <f>NAInst!L2</f>
        <v>FY09</v>
      </c>
      <c r="M2" s="24" t="str">
        <f>NAInst!M2</f>
        <v>FY10</v>
      </c>
      <c r="N2" s="24" t="str">
        <f>NAInst!N2</f>
        <v>FY11</v>
      </c>
      <c r="O2" s="24" t="str">
        <f>NAInst!O2</f>
        <v>FY12</v>
      </c>
      <c r="P2" s="24" t="str">
        <f>NAInst!P2</f>
        <v>FY13</v>
      </c>
      <c r="Q2" s="24" t="str">
        <f>NAInst!Q2</f>
        <v>FY14</v>
      </c>
      <c r="R2" s="24" t="str">
        <f>NAInst!R2</f>
        <v>FY15</v>
      </c>
      <c r="S2" s="24" t="str">
        <f>NAInst!S2</f>
        <v>FY16</v>
      </c>
      <c r="T2" s="24" t="str">
        <f>NAInst!T2</f>
        <v>FY17</v>
      </c>
      <c r="U2" s="24" t="str">
        <f>NAInst!U2</f>
        <v>FY18</v>
      </c>
      <c r="V2" s="24" t="str">
        <f>NAInst!V2</f>
        <v>FY19</v>
      </c>
      <c r="W2" s="24" t="str">
        <f>NAInst!W2</f>
        <v>FY20</v>
      </c>
      <c r="X2" s="24" t="str">
        <f>NAInst!X2</f>
        <v>FY21</v>
      </c>
      <c r="Y2" s="24" t="str">
        <f>NAInst!Y2</f>
        <v>FY22</v>
      </c>
      <c r="Z2" s="24" t="str">
        <f>NAInst!Z2</f>
        <v>FY23</v>
      </c>
    </row>
    <row r="3" spans="1:26" s="41" customFormat="1" ht="20.25" customHeight="1" x14ac:dyDescent="0.25">
      <c r="A3" s="34"/>
      <c r="B3" s="70" t="s">
        <v>75</v>
      </c>
      <c r="C3" s="83">
        <v>85.7723203125</v>
      </c>
      <c r="D3" s="83">
        <v>91.502656250000001</v>
      </c>
      <c r="E3" s="83">
        <v>96.5495234375</v>
      </c>
      <c r="F3" s="83">
        <v>96.726375000000004</v>
      </c>
      <c r="G3" s="83">
        <v>100.3028515625</v>
      </c>
      <c r="H3" s="83">
        <v>103.5910390625</v>
      </c>
      <c r="I3" s="83">
        <v>104.472015625</v>
      </c>
      <c r="J3" s="83">
        <v>104.639015625</v>
      </c>
      <c r="K3" s="83">
        <v>104.94408593750001</v>
      </c>
      <c r="L3" s="83">
        <v>101.59209375</v>
      </c>
      <c r="M3" s="83">
        <v>100.2965078125</v>
      </c>
      <c r="N3" s="83">
        <v>104.977390625</v>
      </c>
      <c r="O3" s="83">
        <v>107.9990390625</v>
      </c>
      <c r="P3" s="83">
        <v>111.88020312499999</v>
      </c>
      <c r="Q3" s="83">
        <v>119.00016406250001</v>
      </c>
      <c r="R3" s="83">
        <v>132.732015625</v>
      </c>
      <c r="S3" s="83">
        <v>147.561921875</v>
      </c>
      <c r="T3" s="83">
        <v>155.78749999999999</v>
      </c>
      <c r="U3" s="83">
        <v>161.23903125000001</v>
      </c>
      <c r="V3" s="83">
        <v>160.76775000000001</v>
      </c>
      <c r="W3" s="83">
        <v>158.377796875</v>
      </c>
      <c r="X3" s="83">
        <v>145.69681249999999</v>
      </c>
      <c r="Y3" s="83">
        <v>143.875578125</v>
      </c>
      <c r="Z3" s="83">
        <v>160.14946875000001</v>
      </c>
    </row>
    <row r="4" spans="1:26" x14ac:dyDescent="0.25">
      <c r="A4" s="34"/>
      <c r="B4" s="70" t="s">
        <v>389</v>
      </c>
      <c r="C4" s="83">
        <v>44.828730468750003</v>
      </c>
      <c r="D4" s="83">
        <v>47.386296874999999</v>
      </c>
      <c r="E4" s="83">
        <v>45.149546874999999</v>
      </c>
      <c r="F4" s="83">
        <v>37.202582031250003</v>
      </c>
      <c r="G4" s="83">
        <v>38.681996093750001</v>
      </c>
      <c r="H4" s="83">
        <v>47.461781250000001</v>
      </c>
      <c r="I4" s="83">
        <v>51.62378125</v>
      </c>
      <c r="J4" s="83">
        <v>58.817582031249998</v>
      </c>
      <c r="K4" s="83">
        <v>60.399335937499998</v>
      </c>
      <c r="L4" s="83">
        <v>51.977835937499997</v>
      </c>
      <c r="M4" s="83">
        <v>52.23967578125</v>
      </c>
      <c r="N4" s="83">
        <v>55.309421874999998</v>
      </c>
      <c r="O4" s="83">
        <v>66.706562500000004</v>
      </c>
      <c r="P4" s="83">
        <v>73.151499999999999</v>
      </c>
      <c r="Q4" s="83">
        <v>81.204148437499995</v>
      </c>
      <c r="R4" s="83">
        <v>102.09510937500001</v>
      </c>
      <c r="S4" s="83">
        <v>103.9911484375</v>
      </c>
      <c r="T4" s="83">
        <v>79.876398437500001</v>
      </c>
      <c r="U4" s="83">
        <v>75.034343750000005</v>
      </c>
      <c r="V4" s="83">
        <v>70.443734375000005</v>
      </c>
      <c r="W4" s="83">
        <v>54.818441406250003</v>
      </c>
      <c r="X4" s="83">
        <v>47.375160156249997</v>
      </c>
      <c r="Y4" s="83">
        <v>59.908093749999999</v>
      </c>
      <c r="Z4" s="83">
        <v>53.642148437499998</v>
      </c>
    </row>
    <row r="5" spans="1:26" x14ac:dyDescent="0.25">
      <c r="A5" s="34"/>
      <c r="B5" s="70" t="s">
        <v>390</v>
      </c>
      <c r="C5" s="83">
        <v>1.423583740234375</v>
      </c>
      <c r="D5" s="83">
        <v>1.8347030029296876</v>
      </c>
      <c r="E5" s="83">
        <v>1.8571628417968751</v>
      </c>
      <c r="F5" s="83">
        <v>2.0345675048828125</v>
      </c>
      <c r="G5" s="83">
        <v>2.182730712890625</v>
      </c>
      <c r="H5" s="83">
        <v>2.0455524902343751</v>
      </c>
      <c r="I5" s="83">
        <v>2.2926738281249999</v>
      </c>
      <c r="J5" s="83">
        <v>1.819009033203125</v>
      </c>
      <c r="K5" s="83">
        <v>1.9536651611328124</v>
      </c>
      <c r="L5" s="83">
        <v>1.6529774169921876</v>
      </c>
      <c r="M5" s="83">
        <v>1.9002070312499999</v>
      </c>
      <c r="N5" s="83">
        <v>2.2601137695312499</v>
      </c>
      <c r="O5" s="83">
        <v>1.754611328125</v>
      </c>
      <c r="P5" s="83">
        <v>1.7461729736328124</v>
      </c>
      <c r="Q5" s="83">
        <v>2.299385986328125</v>
      </c>
      <c r="R5" s="83">
        <v>2.5960434570312501</v>
      </c>
      <c r="S5" s="83">
        <v>3.0795131835937499</v>
      </c>
      <c r="T5" s="83">
        <v>2.7575556640625001</v>
      </c>
      <c r="U5" s="83">
        <v>2.67300390625</v>
      </c>
      <c r="V5" s="83">
        <v>3.48208642578125</v>
      </c>
      <c r="W5" s="83">
        <v>3.5490566406249999</v>
      </c>
      <c r="X5" s="83">
        <v>0.24996469116210937</v>
      </c>
      <c r="Y5" s="83">
        <v>-1.3088131103515626</v>
      </c>
      <c r="Z5" s="83">
        <v>2.7753420410156249</v>
      </c>
    </row>
    <row r="6" spans="1:26" x14ac:dyDescent="0.25">
      <c r="A6" s="34"/>
      <c r="B6" s="70" t="s">
        <v>391</v>
      </c>
      <c r="C6" s="83">
        <v>2.3396535644531249</v>
      </c>
      <c r="D6" s="83">
        <v>2.2476794433593752</v>
      </c>
      <c r="E6" s="83">
        <v>2.58316015625</v>
      </c>
      <c r="F6" s="83">
        <v>2.41974072265625</v>
      </c>
      <c r="G6" s="83">
        <v>2.5867263183593749</v>
      </c>
      <c r="H6" s="83">
        <v>2.808898681640625</v>
      </c>
      <c r="I6" s="83">
        <v>2.9747954101562502</v>
      </c>
      <c r="J6" s="83">
        <v>2.7990173339843749</v>
      </c>
      <c r="K6" s="83">
        <v>3.083156005859375</v>
      </c>
      <c r="L6" s="83">
        <v>3.3360876464843749</v>
      </c>
      <c r="M6" s="83">
        <v>3.4108793945312499</v>
      </c>
      <c r="N6" s="83">
        <v>3.6326418457031249</v>
      </c>
      <c r="O6" s="83">
        <v>3.6818991699218748</v>
      </c>
      <c r="P6" s="83">
        <v>4.1235625000000002</v>
      </c>
      <c r="Q6" s="83">
        <v>4.1911386718749997</v>
      </c>
      <c r="R6" s="83">
        <v>4.0917211914062497</v>
      </c>
      <c r="S6" s="83">
        <v>4.2731430664062504</v>
      </c>
      <c r="T6" s="83">
        <v>4.2826669921875</v>
      </c>
      <c r="U6" s="83">
        <v>4.4005019531249996</v>
      </c>
      <c r="V6" s="83">
        <v>4.3532734375000004</v>
      </c>
      <c r="W6" s="83">
        <v>4.22240771484375</v>
      </c>
      <c r="X6" s="83">
        <v>3.9714340820312501</v>
      </c>
      <c r="Y6" s="83">
        <v>3.9916850585937498</v>
      </c>
      <c r="Z6" s="83">
        <v>3.8451015625</v>
      </c>
    </row>
    <row r="7" spans="1:26" x14ac:dyDescent="0.25">
      <c r="A7" s="34"/>
      <c r="B7" s="70" t="s">
        <v>392</v>
      </c>
      <c r="C7" s="83">
        <v>-4.3832456054687503</v>
      </c>
      <c r="D7" s="83">
        <v>-4.4182973632812503</v>
      </c>
      <c r="E7" s="83">
        <v>-3.5655898437500002</v>
      </c>
      <c r="F7" s="83">
        <v>-4.0235307617187503</v>
      </c>
      <c r="G7" s="83">
        <v>-3.8685844726562499</v>
      </c>
      <c r="H7" s="83">
        <v>-3.9199956054687499</v>
      </c>
      <c r="I7" s="83">
        <v>-4.7383964843750004</v>
      </c>
      <c r="J7" s="83">
        <v>-5.6142451171875001</v>
      </c>
      <c r="K7" s="83">
        <v>-5.3961245117187504</v>
      </c>
      <c r="L7" s="83">
        <v>-4.7012773437500002</v>
      </c>
      <c r="M7" s="83">
        <v>-4.1608950195312504</v>
      </c>
      <c r="N7" s="83">
        <v>-4.2216118164062504</v>
      </c>
      <c r="O7" s="83">
        <v>-2.99229443359375</v>
      </c>
      <c r="P7" s="83">
        <v>-3.5479375000000002</v>
      </c>
      <c r="Q7" s="83">
        <v>-4.01256884765625</v>
      </c>
      <c r="R7" s="83">
        <v>-3.8488349609374999</v>
      </c>
      <c r="S7" s="83">
        <v>-3.662261962890625</v>
      </c>
      <c r="T7" s="83">
        <v>-3.9666889648437502</v>
      </c>
      <c r="U7" s="83">
        <v>-4.4053271484375003</v>
      </c>
      <c r="V7" s="83">
        <v>-4.3461640624999998</v>
      </c>
      <c r="W7" s="83">
        <v>-4.5412387695312502</v>
      </c>
      <c r="X7" s="83">
        <v>-4.5424677734375001</v>
      </c>
      <c r="Y7" s="83">
        <v>-4.2536157226562503</v>
      </c>
      <c r="Z7" s="83">
        <v>-4.6755244140625001</v>
      </c>
    </row>
    <row r="8" spans="1:26" x14ac:dyDescent="0.25">
      <c r="A8" s="34"/>
      <c r="B8" s="70" t="s">
        <v>393</v>
      </c>
      <c r="C8" s="83">
        <v>14.162776367187501</v>
      </c>
      <c r="D8" s="83">
        <v>14.192457031249999</v>
      </c>
      <c r="E8" s="83">
        <v>13.160527343749999</v>
      </c>
      <c r="F8" s="83">
        <v>13.284766601562501</v>
      </c>
      <c r="G8" s="83">
        <v>16.101747070312499</v>
      </c>
      <c r="H8" s="83">
        <v>19.07980078125</v>
      </c>
      <c r="I8" s="83">
        <v>17.757044921875</v>
      </c>
      <c r="J8" s="83">
        <v>18.167886718750001</v>
      </c>
      <c r="K8" s="83">
        <v>19.964714843749999</v>
      </c>
      <c r="L8" s="83">
        <v>17.801263671874999</v>
      </c>
      <c r="M8" s="83">
        <v>18.100568359375</v>
      </c>
      <c r="N8" s="83">
        <v>19.994982421875001</v>
      </c>
      <c r="O8" s="83">
        <v>24.33959765625</v>
      </c>
      <c r="P8" s="83">
        <v>25.35564453125</v>
      </c>
      <c r="Q8" s="83">
        <v>29.032853515625</v>
      </c>
      <c r="R8" s="83">
        <v>34.234441406249999</v>
      </c>
      <c r="S8" s="83">
        <v>35.329976562500001</v>
      </c>
      <c r="T8" s="83">
        <v>33.975683593749999</v>
      </c>
      <c r="U8" s="83">
        <v>33.246828125</v>
      </c>
      <c r="V8" s="83">
        <v>30.428564453124999</v>
      </c>
      <c r="W8" s="83">
        <v>25.749935546875001</v>
      </c>
      <c r="X8" s="83">
        <v>23.899208984375001</v>
      </c>
      <c r="Y8" s="83">
        <v>28.219124999999998</v>
      </c>
      <c r="Z8" s="83">
        <v>37.959441406250001</v>
      </c>
    </row>
    <row r="9" spans="1:26" x14ac:dyDescent="0.25">
      <c r="A9" s="34"/>
      <c r="B9" s="70" t="s">
        <v>394</v>
      </c>
      <c r="C9" s="83">
        <v>-1.4039880371093749</v>
      </c>
      <c r="D9" s="83">
        <v>-0.66156097412109371</v>
      </c>
      <c r="E9" s="83">
        <v>-3.0940000534057616E-2</v>
      </c>
      <c r="F9" s="83">
        <v>-5.6500000000000002E-2</v>
      </c>
      <c r="G9" s="83">
        <v>-4.6277000427246091E-2</v>
      </c>
      <c r="H9" s="83">
        <v>-0.39270901489257815</v>
      </c>
      <c r="I9" s="83">
        <v>0</v>
      </c>
      <c r="J9" s="83">
        <v>-0.14524000549316407</v>
      </c>
      <c r="K9" s="83">
        <v>-0.72611199951171879</v>
      </c>
      <c r="L9" s="83">
        <v>-1.8184090576171874</v>
      </c>
      <c r="M9" s="83">
        <v>-0.71941802978515623</v>
      </c>
      <c r="N9" s="83">
        <v>-5.1789001464843748E-2</v>
      </c>
      <c r="O9" s="83">
        <v>0</v>
      </c>
      <c r="P9" s="83">
        <v>-0.34525799560546877</v>
      </c>
      <c r="Q9" s="83">
        <v>-0.4119320068359375</v>
      </c>
      <c r="R9" s="83">
        <v>-3.5219370117187498</v>
      </c>
      <c r="S9" s="83">
        <v>-3.8423491210937502</v>
      </c>
      <c r="T9" s="83">
        <v>-4.2000000000000003E-2</v>
      </c>
      <c r="U9" s="83">
        <v>-1.74</v>
      </c>
      <c r="V9" s="83">
        <v>-1.217112060546875</v>
      </c>
      <c r="W9" s="83">
        <v>-2.145</v>
      </c>
      <c r="X9" s="83">
        <v>-0.25462738037109373</v>
      </c>
      <c r="Y9" s="83">
        <v>-2.6084699707031249</v>
      </c>
      <c r="Z9" s="83">
        <v>-0.34797302246093748</v>
      </c>
    </row>
    <row r="10" spans="1:26" x14ac:dyDescent="0.25">
      <c r="A10" s="34"/>
      <c r="B10" s="825" t="s">
        <v>187</v>
      </c>
      <c r="C10" s="84">
        <v>142.739828125</v>
      </c>
      <c r="D10" s="84">
        <v>152.08393749999999</v>
      </c>
      <c r="E10" s="84">
        <v>155.703390625</v>
      </c>
      <c r="F10" s="84">
        <v>147.58799999999999</v>
      </c>
      <c r="G10" s="84">
        <v>155.94118750000001</v>
      </c>
      <c r="H10" s="84">
        <v>170.674375</v>
      </c>
      <c r="I10" s="84">
        <v>174.38192187499999</v>
      </c>
      <c r="J10" s="84">
        <v>180.48303125000001</v>
      </c>
      <c r="K10" s="84">
        <v>184.22271875000001</v>
      </c>
      <c r="L10" s="84">
        <v>169.84057812500001</v>
      </c>
      <c r="M10" s="84">
        <v>171.067515625</v>
      </c>
      <c r="N10" s="84">
        <v>181.90115625000001</v>
      </c>
      <c r="O10" s="84">
        <v>201.48940625</v>
      </c>
      <c r="P10" s="84">
        <v>212.36389062500001</v>
      </c>
      <c r="Q10" s="84">
        <v>231.30318750000001</v>
      </c>
      <c r="R10" s="84">
        <v>268.37856249999999</v>
      </c>
      <c r="S10" s="84">
        <v>286.73109375000001</v>
      </c>
      <c r="T10" s="84">
        <v>272.67112500000002</v>
      </c>
      <c r="U10" s="84">
        <v>270.448375</v>
      </c>
      <c r="V10" s="84">
        <v>263.91215625000001</v>
      </c>
      <c r="W10" s="84">
        <v>240.031390625</v>
      </c>
      <c r="X10" s="84">
        <v>216.3955</v>
      </c>
      <c r="Y10" s="84">
        <v>227.82357812500001</v>
      </c>
      <c r="Z10" s="84">
        <v>253.34801562499999</v>
      </c>
    </row>
    <row r="11" spans="1:26" s="4" customFormat="1" ht="15.75" customHeight="1" x14ac:dyDescent="0.25">
      <c r="A11" s="826"/>
      <c r="B11" s="827" t="s">
        <v>395</v>
      </c>
      <c r="C11" s="437"/>
      <c r="D11" s="437"/>
      <c r="E11" s="437"/>
      <c r="F11" s="437"/>
      <c r="G11" s="437"/>
      <c r="H11" s="437"/>
      <c r="I11" s="437"/>
      <c r="J11" s="437"/>
      <c r="K11" s="437"/>
      <c r="L11" s="437"/>
      <c r="M11" s="437"/>
      <c r="N11" s="437"/>
      <c r="O11" s="437"/>
      <c r="P11" s="437"/>
      <c r="Q11" s="437"/>
      <c r="R11" s="437"/>
      <c r="S11" s="437"/>
      <c r="T11" s="437"/>
      <c r="U11" s="437"/>
      <c r="V11" s="437"/>
      <c r="W11" s="437"/>
      <c r="X11" s="437"/>
      <c r="Y11" s="437"/>
      <c r="Z11" s="437"/>
    </row>
    <row r="12" spans="1:26" x14ac:dyDescent="0.25">
      <c r="A12" s="77"/>
      <c r="B12" s="70" t="s">
        <v>396</v>
      </c>
      <c r="C12" s="83">
        <v>2.37101318359375</v>
      </c>
      <c r="D12" s="83">
        <v>2.43057666015625</v>
      </c>
      <c r="E12" s="83">
        <v>2.4414736328125</v>
      </c>
      <c r="F12" s="83">
        <v>2.44046240234375</v>
      </c>
      <c r="G12" s="83">
        <v>2.6081401367187498</v>
      </c>
      <c r="H12" s="83">
        <v>2.7901352539062501</v>
      </c>
      <c r="I12" s="83">
        <v>2.8731914062500001</v>
      </c>
      <c r="J12" s="83">
        <v>2.8135969238281251</v>
      </c>
      <c r="K12" s="83">
        <v>2.7904895019531248</v>
      </c>
      <c r="L12" s="83">
        <v>2.7611821289062499</v>
      </c>
      <c r="M12" s="83">
        <v>2.7268896484375</v>
      </c>
      <c r="N12" s="83">
        <v>2.8437993164062498</v>
      </c>
      <c r="O12" s="83">
        <v>2.9616105957031249</v>
      </c>
      <c r="P12" s="83">
        <v>3.10321044921875</v>
      </c>
      <c r="Q12" s="83">
        <v>3.174584716796875</v>
      </c>
      <c r="R12" s="83">
        <v>3.4190952148437499</v>
      </c>
      <c r="S12" s="83">
        <v>3.5008212890624999</v>
      </c>
      <c r="T12" s="83">
        <v>3.5107805175781248</v>
      </c>
      <c r="U12" s="83">
        <v>3.55536083984375</v>
      </c>
      <c r="V12" s="83">
        <v>3.6035021972656249</v>
      </c>
      <c r="W12" s="83">
        <v>3.6671850585937502</v>
      </c>
      <c r="X12" s="83">
        <v>3.6927065429687498</v>
      </c>
      <c r="Y12" s="83">
        <v>3.7910422363281251</v>
      </c>
      <c r="Z12" s="83">
        <v>4.0166337890625003</v>
      </c>
    </row>
    <row r="13" spans="1:26" x14ac:dyDescent="0.25">
      <c r="A13" s="77"/>
      <c r="B13" s="70" t="s">
        <v>397</v>
      </c>
      <c r="C13" s="83">
        <v>4.4411396484374999</v>
      </c>
      <c r="D13" s="83">
        <v>4.9318408203124999</v>
      </c>
      <c r="E13" s="83">
        <v>4.51401171875</v>
      </c>
      <c r="F13" s="83">
        <v>4.5384921875000002</v>
      </c>
      <c r="G13" s="83">
        <v>7.8143955078124998</v>
      </c>
      <c r="H13" s="83">
        <v>12.193673828125</v>
      </c>
      <c r="I13" s="83">
        <v>13.5252158203125</v>
      </c>
      <c r="J13" s="83">
        <v>12.716512695312501</v>
      </c>
      <c r="K13" s="83">
        <v>12.0337783203125</v>
      </c>
      <c r="L13" s="83">
        <v>11.448783203125</v>
      </c>
      <c r="M13" s="83">
        <v>10.498340820312499</v>
      </c>
      <c r="N13" s="83">
        <v>10.4189892578125</v>
      </c>
      <c r="O13" s="83">
        <v>10.477607421875</v>
      </c>
      <c r="P13" s="83">
        <v>10.791839843749999</v>
      </c>
      <c r="Q13" s="83">
        <v>10.965419921875</v>
      </c>
      <c r="R13" s="83">
        <v>11.426665039062501</v>
      </c>
      <c r="S13" s="83">
        <v>13.0929404296875</v>
      </c>
      <c r="T13" s="83">
        <v>13.8014765625</v>
      </c>
      <c r="U13" s="83">
        <v>14.225223632812501</v>
      </c>
      <c r="V13" s="83">
        <v>14.438636718750001</v>
      </c>
      <c r="W13" s="83">
        <v>15.303035156250001</v>
      </c>
      <c r="X13" s="83">
        <v>15.8490078125</v>
      </c>
      <c r="Y13" s="83">
        <v>16.165439453125</v>
      </c>
      <c r="Z13" s="83">
        <v>17.57547265625</v>
      </c>
    </row>
    <row r="14" spans="1:26" x14ac:dyDescent="0.25">
      <c r="A14" s="77"/>
      <c r="B14" s="825" t="s">
        <v>398</v>
      </c>
      <c r="C14" s="84">
        <v>6.8121528320312503</v>
      </c>
      <c r="D14" s="84">
        <v>7.3624174804687499</v>
      </c>
      <c r="E14" s="84">
        <v>6.9554853515625004</v>
      </c>
      <c r="F14" s="84">
        <v>6.9789545898437497</v>
      </c>
      <c r="G14" s="84">
        <v>10.422535156249999</v>
      </c>
      <c r="H14" s="84">
        <v>14.98380859375</v>
      </c>
      <c r="I14" s="84">
        <v>16.398408203125001</v>
      </c>
      <c r="J14" s="84">
        <v>15.530109375</v>
      </c>
      <c r="K14" s="84">
        <v>14.824267578124999</v>
      </c>
      <c r="L14" s="84">
        <v>14.209965820312499</v>
      </c>
      <c r="M14" s="84">
        <v>13.22523046875</v>
      </c>
      <c r="N14" s="84">
        <v>13.2627890625</v>
      </c>
      <c r="O14" s="84">
        <v>13.4392177734375</v>
      </c>
      <c r="P14" s="84">
        <v>13.895049804687501</v>
      </c>
      <c r="Q14" s="84">
        <v>14.1400048828125</v>
      </c>
      <c r="R14" s="84">
        <v>14.845760742187499</v>
      </c>
      <c r="S14" s="84">
        <v>16.593761718749999</v>
      </c>
      <c r="T14" s="84">
        <v>17.3122578125</v>
      </c>
      <c r="U14" s="84">
        <v>17.780583984374999</v>
      </c>
      <c r="V14" s="84">
        <v>18.042138671875001</v>
      </c>
      <c r="W14" s="84">
        <v>18.970220703125001</v>
      </c>
      <c r="X14" s="84">
        <v>19.54171484375</v>
      </c>
      <c r="Y14" s="84">
        <v>19.956482421874998</v>
      </c>
      <c r="Z14" s="84">
        <v>21.592107421874999</v>
      </c>
    </row>
    <row r="15" spans="1:26" x14ac:dyDescent="0.25">
      <c r="A15" s="77"/>
      <c r="B15" s="828" t="s">
        <v>399</v>
      </c>
      <c r="C15" s="829"/>
      <c r="D15" s="829"/>
      <c r="E15" s="829"/>
      <c r="F15" s="829"/>
      <c r="G15" s="829"/>
      <c r="H15" s="829"/>
      <c r="I15" s="829"/>
      <c r="J15" s="829"/>
      <c r="K15" s="829"/>
      <c r="L15" s="829"/>
      <c r="M15" s="829"/>
      <c r="N15" s="829"/>
      <c r="O15" s="829"/>
      <c r="P15" s="829"/>
      <c r="Q15" s="829"/>
      <c r="R15" s="829"/>
      <c r="S15" s="829"/>
      <c r="T15" s="829"/>
      <c r="U15" s="829"/>
      <c r="V15" s="829"/>
      <c r="W15" s="829"/>
      <c r="X15" s="829"/>
      <c r="Y15" s="829"/>
      <c r="Z15" s="829"/>
    </row>
    <row r="16" spans="1:26" ht="20.25" customHeight="1" x14ac:dyDescent="0.25">
      <c r="A16" s="821"/>
      <c r="B16" s="830" t="s">
        <v>400</v>
      </c>
      <c r="C16" s="822">
        <v>149.55198437499999</v>
      </c>
      <c r="D16" s="822">
        <v>159.44634375000001</v>
      </c>
      <c r="E16" s="822">
        <v>162.65887499999999</v>
      </c>
      <c r="F16" s="822">
        <v>154.566953125</v>
      </c>
      <c r="G16" s="822">
        <v>166.36371875</v>
      </c>
      <c r="H16" s="822">
        <v>185.65817187499999</v>
      </c>
      <c r="I16" s="822">
        <v>190.78032812500001</v>
      </c>
      <c r="J16" s="822">
        <v>196.01314062500001</v>
      </c>
      <c r="K16" s="822">
        <v>199.04698437499999</v>
      </c>
      <c r="L16" s="822">
        <v>184.05053125000001</v>
      </c>
      <c r="M16" s="822">
        <v>184.29275000000001</v>
      </c>
      <c r="N16" s="822">
        <v>195.1639375</v>
      </c>
      <c r="O16" s="822">
        <v>214.92862500000001</v>
      </c>
      <c r="P16" s="822">
        <v>226.2589375</v>
      </c>
      <c r="Q16" s="822">
        <v>245.44318749999999</v>
      </c>
      <c r="R16" s="822">
        <v>283.2243125</v>
      </c>
      <c r="S16" s="822">
        <v>303.32487500000002</v>
      </c>
      <c r="T16" s="822">
        <v>289.98337500000002</v>
      </c>
      <c r="U16" s="822">
        <v>288.22896874999998</v>
      </c>
      <c r="V16" s="822">
        <v>281.95428125000001</v>
      </c>
      <c r="W16" s="822">
        <v>259.00160937499999</v>
      </c>
      <c r="X16" s="822">
        <v>235.937203125</v>
      </c>
      <c r="Y16" s="822">
        <v>247.78006250000001</v>
      </c>
      <c r="Z16" s="822">
        <v>274.94012500000002</v>
      </c>
    </row>
    <row r="17" spans="1:26" s="14" customFormat="1" ht="33" customHeight="1" x14ac:dyDescent="0.25">
      <c r="A17" s="62"/>
      <c r="B17" s="434" t="s">
        <v>401</v>
      </c>
      <c r="C17" s="25"/>
      <c r="D17" s="25"/>
      <c r="E17" s="25"/>
      <c r="F17" s="25"/>
      <c r="G17" s="25"/>
      <c r="H17" s="25"/>
      <c r="I17" s="25"/>
      <c r="J17" s="25"/>
      <c r="K17" s="25"/>
      <c r="L17" s="25"/>
      <c r="M17" s="25"/>
      <c r="N17" s="25"/>
      <c r="O17" s="25"/>
      <c r="P17" s="25"/>
      <c r="Q17" s="25"/>
      <c r="R17" s="25"/>
      <c r="S17" s="25"/>
      <c r="T17" s="25"/>
      <c r="U17" s="25"/>
      <c r="V17" s="25"/>
      <c r="W17" s="25"/>
      <c r="X17" s="25"/>
      <c r="Y17" s="25"/>
      <c r="Z17" s="25"/>
    </row>
    <row r="18" spans="1:26" s="14" customFormat="1" ht="25.35" customHeight="1" x14ac:dyDescent="0.25">
      <c r="A18" s="39" t="str">
        <f>Index!A23</f>
        <v>Table 2p    Palau share of GDP by income component, current prices, FY2000-FY2023</v>
      </c>
    </row>
    <row r="19" spans="1:26" ht="20.25" customHeight="1" x14ac:dyDescent="0.25">
      <c r="A19" s="32"/>
      <c r="B19" s="52"/>
      <c r="C19" s="24" t="str">
        <f>C2</f>
        <v>FY00</v>
      </c>
      <c r="D19" s="24" t="str">
        <f t="shared" ref="D19:T19" si="0">D2</f>
        <v>FY01</v>
      </c>
      <c r="E19" s="24" t="str">
        <f t="shared" si="0"/>
        <v>FY02</v>
      </c>
      <c r="F19" s="24" t="str">
        <f t="shared" si="0"/>
        <v>FY03</v>
      </c>
      <c r="G19" s="24" t="str">
        <f t="shared" si="0"/>
        <v>FY04</v>
      </c>
      <c r="H19" s="24" t="str">
        <f t="shared" si="0"/>
        <v>FY05</v>
      </c>
      <c r="I19" s="24" t="str">
        <f t="shared" si="0"/>
        <v>FY06</v>
      </c>
      <c r="J19" s="24" t="str">
        <f t="shared" si="0"/>
        <v>FY07</v>
      </c>
      <c r="K19" s="24" t="str">
        <f t="shared" si="0"/>
        <v>FY08</v>
      </c>
      <c r="L19" s="24" t="str">
        <f t="shared" si="0"/>
        <v>FY09</v>
      </c>
      <c r="M19" s="24" t="str">
        <f t="shared" si="0"/>
        <v>FY10</v>
      </c>
      <c r="N19" s="24" t="str">
        <f t="shared" si="0"/>
        <v>FY11</v>
      </c>
      <c r="O19" s="24" t="str">
        <f t="shared" si="0"/>
        <v>FY12</v>
      </c>
      <c r="P19" s="24" t="str">
        <f t="shared" si="0"/>
        <v>FY13</v>
      </c>
      <c r="Q19" s="24" t="str">
        <f t="shared" si="0"/>
        <v>FY14</v>
      </c>
      <c r="R19" s="24" t="str">
        <f t="shared" si="0"/>
        <v>FY15</v>
      </c>
      <c r="S19" s="24" t="str">
        <f t="shared" si="0"/>
        <v>FY16</v>
      </c>
      <c r="T19" s="24" t="str">
        <f t="shared" si="0"/>
        <v>FY17</v>
      </c>
      <c r="U19" s="24" t="str">
        <f t="shared" ref="U19:V19" si="1">U2</f>
        <v>FY18</v>
      </c>
      <c r="V19" s="24" t="str">
        <f t="shared" si="1"/>
        <v>FY19</v>
      </c>
      <c r="W19" s="24" t="str">
        <f t="shared" ref="W19:X19" si="2">W2</f>
        <v>FY20</v>
      </c>
      <c r="X19" s="24" t="str">
        <f t="shared" si="2"/>
        <v>FY21</v>
      </c>
      <c r="Y19" s="24" t="str">
        <f t="shared" ref="Y19:Z19" si="3">Y2</f>
        <v>FY22</v>
      </c>
      <c r="Z19" s="24" t="str">
        <f t="shared" si="3"/>
        <v>FY23</v>
      </c>
    </row>
    <row r="20" spans="1:26" s="41" customFormat="1" ht="20.25" customHeight="1" x14ac:dyDescent="0.25">
      <c r="A20" s="34"/>
      <c r="B20" s="70" t="s">
        <v>75</v>
      </c>
      <c r="C20" s="61">
        <f>C3/C$16</f>
        <v>0.57352846684686465</v>
      </c>
      <c r="D20" s="61">
        <f t="shared" ref="D20:T20" si="4">D3/D$16</f>
        <v>0.57387741918666602</v>
      </c>
      <c r="E20" s="61">
        <f t="shared" si="4"/>
        <v>0.59357058406742336</v>
      </c>
      <c r="F20" s="61">
        <f t="shared" si="4"/>
        <v>0.62578949150777607</v>
      </c>
      <c r="G20" s="61">
        <f t="shared" si="4"/>
        <v>0.60291301682927778</v>
      </c>
      <c r="H20" s="61">
        <f t="shared" si="4"/>
        <v>0.55796649302485768</v>
      </c>
      <c r="I20" s="61">
        <f t="shared" si="4"/>
        <v>0.54760371077960157</v>
      </c>
      <c r="J20" s="61">
        <f t="shared" si="4"/>
        <v>0.53383673814598365</v>
      </c>
      <c r="K20" s="61">
        <f t="shared" si="4"/>
        <v>0.52723273485916133</v>
      </c>
      <c r="L20" s="61">
        <f t="shared" si="4"/>
        <v>0.55197935621280636</v>
      </c>
      <c r="M20" s="61">
        <f t="shared" si="4"/>
        <v>0.5442238384988014</v>
      </c>
      <c r="N20" s="61">
        <f t="shared" si="4"/>
        <v>0.53789338322301472</v>
      </c>
      <c r="O20" s="61">
        <f t="shared" si="4"/>
        <v>0.50248792622434535</v>
      </c>
      <c r="P20" s="61">
        <f t="shared" si="4"/>
        <v>0.49447860208837052</v>
      </c>
      <c r="Q20" s="61">
        <f t="shared" si="4"/>
        <v>0.48483791819440908</v>
      </c>
      <c r="R20" s="61">
        <f t="shared" si="4"/>
        <v>0.46864626293337724</v>
      </c>
      <c r="S20" s="61">
        <f t="shared" si="4"/>
        <v>0.48648143966102347</v>
      </c>
      <c r="T20" s="61">
        <f t="shared" si="4"/>
        <v>0.53722907390811625</v>
      </c>
      <c r="U20" s="61">
        <f t="shared" ref="U20:V20" si="5">U3/U$16</f>
        <v>0.55941299706711045</v>
      </c>
      <c r="V20" s="61">
        <f t="shared" si="5"/>
        <v>0.57019084543515863</v>
      </c>
      <c r="W20" s="61">
        <f t="shared" ref="W20:X20" si="6">W3/W$16</f>
        <v>0.61149348553155114</v>
      </c>
      <c r="X20" s="61">
        <f t="shared" si="6"/>
        <v>0.61752369092384951</v>
      </c>
      <c r="Y20" s="61">
        <f t="shared" ref="Y20:Z20" si="7">Y3/Y$16</f>
        <v>0.58065841405217988</v>
      </c>
      <c r="Z20" s="61">
        <f t="shared" si="7"/>
        <v>0.58248852818409103</v>
      </c>
    </row>
    <row r="21" spans="1:26" x14ac:dyDescent="0.25">
      <c r="A21" s="34"/>
      <c r="B21" s="70" t="s">
        <v>389</v>
      </c>
      <c r="C21" s="61">
        <f t="shared" ref="C21:C33" si="8">C4/C$16</f>
        <v>0.29975349813040558</v>
      </c>
      <c r="D21" s="61">
        <f t="shared" ref="D21:T21" si="9">D4/D$16</f>
        <v>0.29719274685469227</v>
      </c>
      <c r="E21" s="61">
        <f t="shared" si="9"/>
        <v>0.27757198538966904</v>
      </c>
      <c r="F21" s="61">
        <f t="shared" si="9"/>
        <v>0.24068910772384744</v>
      </c>
      <c r="G21" s="61">
        <f t="shared" si="9"/>
        <v>0.23251461547261187</v>
      </c>
      <c r="H21" s="61">
        <f t="shared" si="9"/>
        <v>0.25564067970008392</v>
      </c>
      <c r="I21" s="61">
        <f t="shared" si="9"/>
        <v>0.2705927899242101</v>
      </c>
      <c r="J21" s="61">
        <f t="shared" si="9"/>
        <v>0.30006958637419157</v>
      </c>
      <c r="K21" s="61">
        <f t="shared" si="9"/>
        <v>0.30344260741830192</v>
      </c>
      <c r="L21" s="61">
        <f t="shared" si="9"/>
        <v>0.28241068137367842</v>
      </c>
      <c r="M21" s="61">
        <f t="shared" si="9"/>
        <v>0.28346028686017216</v>
      </c>
      <c r="N21" s="61">
        <f t="shared" si="9"/>
        <v>0.28339980522784852</v>
      </c>
      <c r="O21" s="61">
        <f t="shared" si="9"/>
        <v>0.31036611572795386</v>
      </c>
      <c r="P21" s="61">
        <f t="shared" si="9"/>
        <v>0.32330877537158059</v>
      </c>
      <c r="Q21" s="61">
        <f t="shared" si="9"/>
        <v>0.33084702518989245</v>
      </c>
      <c r="R21" s="61">
        <f t="shared" si="9"/>
        <v>0.36047438326820902</v>
      </c>
      <c r="S21" s="61">
        <f t="shared" si="9"/>
        <v>0.34283752177430221</v>
      </c>
      <c r="T21" s="61">
        <f t="shared" si="9"/>
        <v>0.27545164765911145</v>
      </c>
      <c r="U21" s="61">
        <f t="shared" ref="U21:V21" si="10">U4/U$16</f>
        <v>0.26032894637694187</v>
      </c>
      <c r="V21" s="61">
        <f t="shared" si="10"/>
        <v>0.24984098153324283</v>
      </c>
      <c r="W21" s="61">
        <f t="shared" ref="W21:X21" si="11">W4/W$16</f>
        <v>0.21165289875430915</v>
      </c>
      <c r="X21" s="61">
        <f t="shared" si="11"/>
        <v>0.20079563345145929</v>
      </c>
      <c r="Y21" s="61">
        <f t="shared" ref="Y21:Z21" si="12">Y4/Y$16</f>
        <v>0.24177931487122778</v>
      </c>
      <c r="Z21" s="61">
        <f t="shared" si="12"/>
        <v>0.19510483759873171</v>
      </c>
    </row>
    <row r="22" spans="1:26" x14ac:dyDescent="0.25">
      <c r="A22" s="34"/>
      <c r="B22" s="70" t="s">
        <v>402</v>
      </c>
      <c r="C22" s="61">
        <f t="shared" si="8"/>
        <v>9.5189893078566849E-3</v>
      </c>
      <c r="D22" s="61">
        <f t="shared" ref="D22:T22" si="13">D5/D$16</f>
        <v>1.1506711033815646E-2</v>
      </c>
      <c r="E22" s="61">
        <f t="shared" si="13"/>
        <v>1.1417531578260793E-2</v>
      </c>
      <c r="F22" s="61">
        <f t="shared" si="13"/>
        <v>1.3163017473970877E-2</v>
      </c>
      <c r="G22" s="61">
        <f t="shared" si="13"/>
        <v>1.3120232760429474E-2</v>
      </c>
      <c r="H22" s="61">
        <f t="shared" si="13"/>
        <v>1.1017842465946533E-2</v>
      </c>
      <c r="I22" s="61">
        <f t="shared" si="13"/>
        <v>1.2017349223882407E-2</v>
      </c>
      <c r="J22" s="61">
        <f t="shared" si="13"/>
        <v>9.2800361618772201E-3</v>
      </c>
      <c r="K22" s="61">
        <f t="shared" si="13"/>
        <v>9.8150955025379915E-3</v>
      </c>
      <c r="L22" s="61">
        <f t="shared" si="13"/>
        <v>8.9811064698689241E-3</v>
      </c>
      <c r="M22" s="61">
        <f t="shared" si="13"/>
        <v>1.0310807295729212E-2</v>
      </c>
      <c r="N22" s="61">
        <f t="shared" si="13"/>
        <v>1.1580591160860597E-2</v>
      </c>
      <c r="O22" s="61">
        <f t="shared" si="13"/>
        <v>8.1636930777601157E-3</v>
      </c>
      <c r="P22" s="61">
        <f t="shared" si="13"/>
        <v>7.7175867301719847E-3</v>
      </c>
      <c r="Q22" s="61">
        <f t="shared" si="13"/>
        <v>9.3683023340304563E-3</v>
      </c>
      <c r="R22" s="61">
        <f t="shared" si="13"/>
        <v>9.1660332198043558E-3</v>
      </c>
      <c r="S22" s="61">
        <f t="shared" si="13"/>
        <v>1.0152524363831848E-2</v>
      </c>
      <c r="T22" s="61">
        <f t="shared" si="13"/>
        <v>9.5093577832263652E-3</v>
      </c>
      <c r="U22" s="61">
        <f t="shared" ref="U22:V22" si="14">U5/U$16</f>
        <v>9.2738905386310164E-3</v>
      </c>
      <c r="V22" s="61">
        <f t="shared" si="14"/>
        <v>1.2349826398606068E-2</v>
      </c>
      <c r="W22" s="61">
        <f t="shared" ref="W22:X22" si="15">W5/W$16</f>
        <v>1.3702836245648329E-2</v>
      </c>
      <c r="X22" s="61">
        <f t="shared" si="15"/>
        <v>1.0594543287422017E-3</v>
      </c>
      <c r="Y22" s="61">
        <f t="shared" ref="Y22:Z22" si="16">Y5/Y$16</f>
        <v>-5.2821566721154671E-3</v>
      </c>
      <c r="Z22" s="61">
        <f t="shared" si="16"/>
        <v>1.0094350691866545E-2</v>
      </c>
    </row>
    <row r="23" spans="1:26" x14ac:dyDescent="0.25">
      <c r="A23" s="34"/>
      <c r="B23" s="70" t="s">
        <v>391</v>
      </c>
      <c r="C23" s="61">
        <f t="shared" si="8"/>
        <v>1.5644416717243075E-2</v>
      </c>
      <c r="D23" s="61">
        <f t="shared" ref="D23:T23" si="17">D6/D$16</f>
        <v>1.4096776322971502E-2</v>
      </c>
      <c r="E23" s="61">
        <f t="shared" si="17"/>
        <v>1.5880843613666946E-2</v>
      </c>
      <c r="F23" s="61">
        <f t="shared" si="17"/>
        <v>1.5654968114040387E-2</v>
      </c>
      <c r="G23" s="61">
        <f t="shared" si="17"/>
        <v>1.5548620443178059E-2</v>
      </c>
      <c r="H23" s="61">
        <f t="shared" si="17"/>
        <v>1.5129410428170117E-2</v>
      </c>
      <c r="I23" s="61">
        <f t="shared" si="17"/>
        <v>1.5592778560518843E-2</v>
      </c>
      <c r="J23" s="61">
        <f t="shared" si="17"/>
        <v>1.4279743312410257E-2</v>
      </c>
      <c r="K23" s="61">
        <f t="shared" si="17"/>
        <v>1.548958913163326E-2</v>
      </c>
      <c r="L23" s="61">
        <f t="shared" si="17"/>
        <v>1.8125933263147671E-2</v>
      </c>
      <c r="M23" s="61">
        <f t="shared" si="17"/>
        <v>1.8507941275667381E-2</v>
      </c>
      <c r="N23" s="61">
        <f t="shared" si="17"/>
        <v>1.8613284258538414E-2</v>
      </c>
      <c r="O23" s="61">
        <f t="shared" si="17"/>
        <v>1.713079944526642E-2</v>
      </c>
      <c r="P23" s="61">
        <f t="shared" si="17"/>
        <v>1.8224970671048078E-2</v>
      </c>
      <c r="Q23" s="61">
        <f t="shared" si="17"/>
        <v>1.7075799554937737E-2</v>
      </c>
      <c r="R23" s="61">
        <f t="shared" si="17"/>
        <v>1.4446927791222901E-2</v>
      </c>
      <c r="S23" s="61">
        <f t="shared" si="17"/>
        <v>1.4087677663779635E-2</v>
      </c>
      <c r="T23" s="61">
        <f t="shared" si="17"/>
        <v>1.476866386629061E-2</v>
      </c>
      <c r="U23" s="61">
        <f t="shared" ref="U23:V23" si="18">U6/U$16</f>
        <v>1.5267382637523315E-2</v>
      </c>
      <c r="V23" s="61">
        <f t="shared" si="18"/>
        <v>1.5439642974032693E-2</v>
      </c>
      <c r="W23" s="61">
        <f t="shared" ref="W23:X23" si="19">W6/W$16</f>
        <v>1.6302631188404176E-2</v>
      </c>
      <c r="X23" s="61">
        <f t="shared" si="19"/>
        <v>1.6832589474781459E-2</v>
      </c>
      <c r="Y23" s="61">
        <f t="shared" ref="Y23:Z23" si="20">Y6/Y$16</f>
        <v>1.6109791152360168E-2</v>
      </c>
      <c r="Z23" s="61">
        <f t="shared" si="20"/>
        <v>1.3985232466523391E-2</v>
      </c>
    </row>
    <row r="24" spans="1:26" x14ac:dyDescent="0.25">
      <c r="A24" s="34"/>
      <c r="B24" s="70" t="s">
        <v>392</v>
      </c>
      <c r="C24" s="61">
        <f t="shared" si="8"/>
        <v>-2.9309177165297982E-2</v>
      </c>
      <c r="D24" s="61">
        <f t="shared" ref="D24:T24" si="21">D7/D$16</f>
        <v>-2.7710245712556515E-2</v>
      </c>
      <c r="E24" s="61">
        <f t="shared" si="21"/>
        <v>-2.1920659685799503E-2</v>
      </c>
      <c r="F24" s="61">
        <f t="shared" si="21"/>
        <v>-2.6030989680341805E-2</v>
      </c>
      <c r="G24" s="61">
        <f t="shared" si="21"/>
        <v>-2.3253774931959136E-2</v>
      </c>
      <c r="H24" s="61">
        <f t="shared" si="21"/>
        <v>-2.1114048284973989E-2</v>
      </c>
      <c r="I24" s="61">
        <f t="shared" si="21"/>
        <v>-2.4836923863923669E-2</v>
      </c>
      <c r="J24" s="61">
        <f t="shared" si="21"/>
        <v>-2.8642187453790765E-2</v>
      </c>
      <c r="K24" s="61">
        <f t="shared" si="21"/>
        <v>-2.7109802887305114E-2</v>
      </c>
      <c r="L24" s="61">
        <f t="shared" si="21"/>
        <v>-2.5543405454038864E-2</v>
      </c>
      <c r="M24" s="61">
        <f t="shared" si="21"/>
        <v>-2.2577638130264213E-2</v>
      </c>
      <c r="N24" s="61">
        <f t="shared" si="21"/>
        <v>-2.1631105984456018E-2</v>
      </c>
      <c r="O24" s="61">
        <f t="shared" si="21"/>
        <v>-1.3922270398341543E-2</v>
      </c>
      <c r="P24" s="61">
        <f t="shared" si="21"/>
        <v>-1.5680872274934997E-2</v>
      </c>
      <c r="Q24" s="61">
        <f t="shared" si="21"/>
        <v>-1.6348259198093448E-2</v>
      </c>
      <c r="R24" s="61">
        <f t="shared" si="21"/>
        <v>-1.3589352294526269E-2</v>
      </c>
      <c r="S24" s="61">
        <f t="shared" si="21"/>
        <v>-1.2073727757707391E-2</v>
      </c>
      <c r="T24" s="61">
        <f t="shared" si="21"/>
        <v>-1.3679021995118685E-2</v>
      </c>
      <c r="U24" s="61">
        <f t="shared" ref="U24:V24" si="22">U7/U$16</f>
        <v>-1.5284123478436796E-2</v>
      </c>
      <c r="V24" s="61">
        <f t="shared" si="22"/>
        <v>-1.5414428336508898E-2</v>
      </c>
      <c r="W24" s="61">
        <f t="shared" ref="W24:X24" si="23">W7/W$16</f>
        <v>-1.7533631472367181E-2</v>
      </c>
      <c r="X24" s="61">
        <f t="shared" si="23"/>
        <v>-1.9252867768509114E-2</v>
      </c>
      <c r="Y24" s="61">
        <f t="shared" ref="Y24:Z24" si="24">Y7/Y$16</f>
        <v>-1.7166900676910801E-2</v>
      </c>
      <c r="Z24" s="61">
        <f t="shared" si="24"/>
        <v>-1.7005609545214614E-2</v>
      </c>
    </row>
    <row r="25" spans="1:26" x14ac:dyDescent="0.25">
      <c r="A25" s="34"/>
      <c r="B25" s="70" t="s">
        <v>393</v>
      </c>
      <c r="C25" s="61">
        <f t="shared" si="8"/>
        <v>9.4701360375630261E-2</v>
      </c>
      <c r="D25" s="61">
        <f t="shared" ref="D25:T25" si="25">D8/D$16</f>
        <v>8.9010865332244393E-2</v>
      </c>
      <c r="E25" s="61">
        <f t="shared" si="25"/>
        <v>8.0908756707864848E-2</v>
      </c>
      <c r="F25" s="61">
        <f t="shared" si="25"/>
        <v>8.5948298345629962E-2</v>
      </c>
      <c r="G25" s="61">
        <f t="shared" si="25"/>
        <v>9.6786409869264234E-2</v>
      </c>
      <c r="H25" s="61">
        <f t="shared" si="25"/>
        <v>0.10276844045462247</v>
      </c>
      <c r="I25" s="61">
        <f t="shared" si="25"/>
        <v>9.3075869490278448E-2</v>
      </c>
      <c r="J25" s="61">
        <f t="shared" si="25"/>
        <v>9.2687085472027905E-2</v>
      </c>
      <c r="K25" s="61">
        <f t="shared" si="25"/>
        <v>0.10030151879184931</v>
      </c>
      <c r="L25" s="61">
        <f t="shared" si="25"/>
        <v>9.6719436510048093E-2</v>
      </c>
      <c r="M25" s="61">
        <f t="shared" si="25"/>
        <v>9.8216388649987579E-2</v>
      </c>
      <c r="N25" s="61">
        <f t="shared" si="25"/>
        <v>0.10245223927127931</v>
      </c>
      <c r="O25" s="61">
        <f t="shared" si="25"/>
        <v>0.11324502567422091</v>
      </c>
      <c r="P25" s="61">
        <f t="shared" si="25"/>
        <v>0.11206472023342724</v>
      </c>
      <c r="Q25" s="61">
        <f t="shared" si="25"/>
        <v>0.11828746933799089</v>
      </c>
      <c r="R25" s="61">
        <f t="shared" si="25"/>
        <v>0.12087395006475653</v>
      </c>
      <c r="S25" s="61">
        <f t="shared" si="25"/>
        <v>0.11647569808608674</v>
      </c>
      <c r="T25" s="61">
        <f t="shared" si="25"/>
        <v>0.11716424637705522</v>
      </c>
      <c r="U25" s="61">
        <f t="shared" ref="U25:V25" si="26">U8/U$16</f>
        <v>0.11534866973706995</v>
      </c>
      <c r="V25" s="61">
        <f t="shared" si="26"/>
        <v>0.10792020719892863</v>
      </c>
      <c r="W25" s="61">
        <f t="shared" ref="W25:X25" si="27">W8/W$16</f>
        <v>9.9419982790888803E-2</v>
      </c>
      <c r="X25" s="61">
        <f t="shared" si="27"/>
        <v>0.10129478805304458</v>
      </c>
      <c r="Y25" s="61">
        <f t="shared" ref="Y25:Z25" si="28">Y8/Y$16</f>
        <v>0.11388779514897408</v>
      </c>
      <c r="Z25" s="61">
        <f t="shared" si="28"/>
        <v>0.13806439277006219</v>
      </c>
    </row>
    <row r="26" spans="1:26" x14ac:dyDescent="0.25">
      <c r="A26" s="34"/>
      <c r="B26" s="70" t="s">
        <v>394</v>
      </c>
      <c r="C26" s="61">
        <f t="shared" si="8"/>
        <v>-9.3879599323061468E-3</v>
      </c>
      <c r="D26" s="61">
        <f t="shared" ref="D26:T26" si="29">D9/D$16</f>
        <v>-4.1491134795688511E-3</v>
      </c>
      <c r="E26" s="61">
        <f t="shared" si="29"/>
        <v>-1.9021403249012769E-4</v>
      </c>
      <c r="F26" s="61">
        <f t="shared" si="29"/>
        <v>-3.6553738595279049E-4</v>
      </c>
      <c r="G26" s="61">
        <f t="shared" si="29"/>
        <v>-2.7816762437721167E-4</v>
      </c>
      <c r="H26" s="61">
        <f t="shared" si="29"/>
        <v>-2.1152261218912649E-3</v>
      </c>
      <c r="I26" s="61">
        <f t="shared" si="29"/>
        <v>0</v>
      </c>
      <c r="J26" s="61">
        <f t="shared" si="29"/>
        <v>-7.4097075854229644E-4</v>
      </c>
      <c r="K26" s="61">
        <f t="shared" si="29"/>
        <v>-3.6479427296609544E-3</v>
      </c>
      <c r="L26" s="61">
        <f t="shared" si="29"/>
        <v>-9.8799446286150679E-3</v>
      </c>
      <c r="M26" s="61">
        <f t="shared" si="29"/>
        <v>-3.9036697308231397E-3</v>
      </c>
      <c r="N26" s="61">
        <f t="shared" si="29"/>
        <v>-2.6536153209577329E-4</v>
      </c>
      <c r="O26" s="61">
        <f t="shared" si="29"/>
        <v>0</v>
      </c>
      <c r="P26" s="61">
        <f t="shared" si="29"/>
        <v>-1.5259419116005915E-3</v>
      </c>
      <c r="Q26" s="61">
        <f t="shared" si="29"/>
        <v>-1.6783191704432111E-3</v>
      </c>
      <c r="R26" s="61">
        <f t="shared" si="29"/>
        <v>-1.2435150713690054E-2</v>
      </c>
      <c r="S26" s="61">
        <f t="shared" si="29"/>
        <v>-1.2667438241238045E-2</v>
      </c>
      <c r="T26" s="61">
        <f t="shared" si="29"/>
        <v>-1.4483588929882618E-4</v>
      </c>
      <c r="U26" s="61">
        <f t="shared" ref="U26:V26" si="30">U9/U$16</f>
        <v>-6.0368671738516922E-3</v>
      </c>
      <c r="V26" s="61">
        <f t="shared" si="30"/>
        <v>-4.3167000520474451E-3</v>
      </c>
      <c r="W26" s="61">
        <f t="shared" ref="W26:X26" si="31">W9/W$16</f>
        <v>-8.28180182036755E-3</v>
      </c>
      <c r="X26" s="61">
        <f t="shared" si="31"/>
        <v>-1.0792167449581557E-3</v>
      </c>
      <c r="Y26" s="61">
        <f t="shared" ref="Y26:Z26" si="32">Y9/Y$16</f>
        <v>-1.0527360209633997E-2</v>
      </c>
      <c r="Z26" s="61">
        <f t="shared" si="32"/>
        <v>-1.2656320079178602E-3</v>
      </c>
    </row>
    <row r="27" spans="1:26" x14ac:dyDescent="0.25">
      <c r="A27" s="34"/>
      <c r="B27" s="825" t="s">
        <v>187</v>
      </c>
      <c r="C27" s="80">
        <f t="shared" si="8"/>
        <v>0.954449576323116</v>
      </c>
      <c r="D27" s="80">
        <f t="shared" ref="D27:T27" si="33">D10/D$16</f>
        <v>0.95382517982636383</v>
      </c>
      <c r="E27" s="80">
        <f t="shared" si="33"/>
        <v>0.95723882650116698</v>
      </c>
      <c r="F27" s="80">
        <f t="shared" si="33"/>
        <v>0.95484834899115822</v>
      </c>
      <c r="G27" s="80">
        <f t="shared" si="33"/>
        <v>0.93735093607962527</v>
      </c>
      <c r="H27" s="80">
        <f t="shared" si="33"/>
        <v>0.91929363128121133</v>
      </c>
      <c r="I27" s="80">
        <f t="shared" si="33"/>
        <v>0.9140456125054166</v>
      </c>
      <c r="J27" s="80">
        <f t="shared" si="33"/>
        <v>0.92077005997923767</v>
      </c>
      <c r="K27" s="80">
        <f t="shared" si="33"/>
        <v>0.9255237869011298</v>
      </c>
      <c r="L27" s="80">
        <f t="shared" si="33"/>
        <v>0.92279319690906902</v>
      </c>
      <c r="M27" s="80">
        <f t="shared" si="33"/>
        <v>0.92823790206071588</v>
      </c>
      <c r="N27" s="80">
        <f t="shared" si="33"/>
        <v>0.93204286908794309</v>
      </c>
      <c r="O27" s="80">
        <f t="shared" si="33"/>
        <v>0.93747124772235435</v>
      </c>
      <c r="P27" s="80">
        <f t="shared" si="33"/>
        <v>0.93858785412620449</v>
      </c>
      <c r="Q27" s="80">
        <f t="shared" si="33"/>
        <v>0.94238992679314026</v>
      </c>
      <c r="R27" s="80">
        <f t="shared" si="33"/>
        <v>0.94758306633721634</v>
      </c>
      <c r="S27" s="80">
        <f t="shared" si="33"/>
        <v>0.94529370118425005</v>
      </c>
      <c r="T27" s="80">
        <f t="shared" si="33"/>
        <v>0.94029916370205702</v>
      </c>
      <c r="U27" s="80">
        <f t="shared" ref="U27:V27" si="34">U10/U$16</f>
        <v>0.93831087198794971</v>
      </c>
      <c r="V27" s="80">
        <f t="shared" si="34"/>
        <v>0.93601045914247849</v>
      </c>
      <c r="W27" s="80">
        <f t="shared" ref="W27:X27" si="35">W10/W$16</f>
        <v>0.92675636728367339</v>
      </c>
      <c r="X27" s="80">
        <f t="shared" si="35"/>
        <v>0.91717413419261917</v>
      </c>
      <c r="Y27" s="80">
        <f t="shared" ref="Y27:Z27" si="36">Y10/Y$16</f>
        <v>0.91945887746718924</v>
      </c>
      <c r="Z27" s="80">
        <f t="shared" si="36"/>
        <v>0.92146613967313784</v>
      </c>
    </row>
    <row r="28" spans="1:26" s="4" customFormat="1" ht="15.75" customHeight="1" x14ac:dyDescent="0.25">
      <c r="A28" s="826"/>
      <c r="B28" s="827"/>
      <c r="C28" s="437"/>
      <c r="D28" s="437"/>
      <c r="E28" s="437"/>
      <c r="F28" s="437"/>
      <c r="G28" s="437"/>
      <c r="H28" s="437"/>
      <c r="I28" s="437"/>
      <c r="J28" s="437"/>
      <c r="K28" s="437"/>
      <c r="L28" s="437"/>
      <c r="M28" s="437"/>
      <c r="N28" s="437"/>
      <c r="O28" s="437"/>
      <c r="P28" s="437"/>
      <c r="Q28" s="437"/>
      <c r="R28" s="437"/>
      <c r="S28" s="437"/>
      <c r="T28" s="437"/>
      <c r="U28" s="437"/>
      <c r="V28" s="437"/>
      <c r="W28" s="437"/>
      <c r="X28" s="437"/>
      <c r="Y28" s="437"/>
      <c r="Z28" s="437"/>
    </row>
    <row r="29" spans="1:26" x14ac:dyDescent="0.25">
      <c r="A29" s="77"/>
      <c r="B29" s="70" t="s">
        <v>396</v>
      </c>
      <c r="C29" s="61">
        <f t="shared" si="8"/>
        <v>1.5854107142092212E-2</v>
      </c>
      <c r="D29" s="61">
        <f t="shared" ref="D29:T29" si="37">D12/D$16</f>
        <v>1.5243853217275481E-2</v>
      </c>
      <c r="E29" s="61">
        <f t="shared" si="37"/>
        <v>1.500977818033292E-2</v>
      </c>
      <c r="F29" s="61">
        <f t="shared" si="37"/>
        <v>1.578903092157171E-2</v>
      </c>
      <c r="G29" s="61">
        <f t="shared" si="37"/>
        <v>1.5677337320393059E-2</v>
      </c>
      <c r="H29" s="61">
        <f t="shared" si="37"/>
        <v>1.5028346049775786E-2</v>
      </c>
      <c r="I29" s="61">
        <f t="shared" si="37"/>
        <v>1.5060207907638538E-2</v>
      </c>
      <c r="J29" s="61">
        <f t="shared" si="37"/>
        <v>1.4354123988099968E-2</v>
      </c>
      <c r="K29" s="61">
        <f t="shared" si="37"/>
        <v>1.4019250332855613E-2</v>
      </c>
      <c r="L29" s="61">
        <f t="shared" si="37"/>
        <v>1.5002304585340609E-2</v>
      </c>
      <c r="M29" s="61">
        <f t="shared" si="37"/>
        <v>1.4796510706131956E-2</v>
      </c>
      <c r="N29" s="61">
        <f t="shared" si="37"/>
        <v>1.4571336041046261E-2</v>
      </c>
      <c r="O29" s="61">
        <f t="shared" si="37"/>
        <v>1.3779507479299813E-2</v>
      </c>
      <c r="P29" s="61">
        <f t="shared" si="37"/>
        <v>1.3715305496909929E-2</v>
      </c>
      <c r="Q29" s="61">
        <f t="shared" si="37"/>
        <v>1.2934091791799579E-2</v>
      </c>
      <c r="R29" s="61">
        <f t="shared" si="37"/>
        <v>1.2072039948349243E-2</v>
      </c>
      <c r="S29" s="61">
        <f t="shared" si="37"/>
        <v>1.1541490914856553E-2</v>
      </c>
      <c r="T29" s="61">
        <f t="shared" si="37"/>
        <v>1.2106833771343356E-2</v>
      </c>
      <c r="U29" s="61">
        <f t="shared" ref="U29:V29" si="38">U12/U$16</f>
        <v>1.2335196060488803E-2</v>
      </c>
      <c r="V29" s="61">
        <f t="shared" si="38"/>
        <v>1.2780448593616186E-2</v>
      </c>
      <c r="W29" s="61">
        <f t="shared" ref="W29:X29" si="39">W12/W$16</f>
        <v>1.4158927689457529E-2</v>
      </c>
      <c r="X29" s="61">
        <f t="shared" si="39"/>
        <v>1.5651226233331022E-2</v>
      </c>
      <c r="Y29" s="61">
        <f t="shared" ref="Y29:Z29" si="40">Y12/Y$16</f>
        <v>1.5300029381210301E-2</v>
      </c>
      <c r="Z29" s="61">
        <f t="shared" si="40"/>
        <v>1.4609121855394879E-2</v>
      </c>
    </row>
    <row r="30" spans="1:26" x14ac:dyDescent="0.25">
      <c r="A30" s="77"/>
      <c r="B30" s="70" t="s">
        <v>397</v>
      </c>
      <c r="C30" s="61">
        <f t="shared" si="8"/>
        <v>2.9696293680071741E-2</v>
      </c>
      <c r="D30" s="61">
        <f t="shared" ref="D30:T30" si="41">D13/D$16</f>
        <v>3.0931037390517144E-2</v>
      </c>
      <c r="E30" s="61">
        <f t="shared" si="41"/>
        <v>2.7751401322245711E-2</v>
      </c>
      <c r="F30" s="61">
        <f t="shared" si="41"/>
        <v>2.9362629564352424E-2</v>
      </c>
      <c r="G30" s="61">
        <f t="shared" si="41"/>
        <v>4.6971753015183783E-2</v>
      </c>
      <c r="H30" s="61">
        <f t="shared" si="41"/>
        <v>6.5678088419047681E-2</v>
      </c>
      <c r="I30" s="61">
        <f t="shared" si="41"/>
        <v>7.0894184705724617E-2</v>
      </c>
      <c r="J30" s="61">
        <f t="shared" si="41"/>
        <v>6.4875817278194275E-2</v>
      </c>
      <c r="K30" s="61">
        <f t="shared" si="41"/>
        <v>6.0456973804944136E-2</v>
      </c>
      <c r="L30" s="61">
        <f t="shared" si="41"/>
        <v>6.2204564829937158E-2</v>
      </c>
      <c r="M30" s="61">
        <f t="shared" si="41"/>
        <v>5.6965566037255937E-2</v>
      </c>
      <c r="N30" s="61">
        <f t="shared" si="41"/>
        <v>5.3385832399556396E-2</v>
      </c>
      <c r="O30" s="61">
        <f t="shared" si="41"/>
        <v>4.8749241390601175E-2</v>
      </c>
      <c r="P30" s="61">
        <f t="shared" si="41"/>
        <v>4.7696855483333113E-2</v>
      </c>
      <c r="Q30" s="61">
        <f t="shared" si="41"/>
        <v>4.4676000314227506E-2</v>
      </c>
      <c r="R30" s="61">
        <f t="shared" si="41"/>
        <v>4.0344929918622367E-2</v>
      </c>
      <c r="S30" s="61">
        <f t="shared" si="41"/>
        <v>4.3164743510361619E-2</v>
      </c>
      <c r="T30" s="61">
        <f t="shared" si="41"/>
        <v>4.759402694206176E-2</v>
      </c>
      <c r="U30" s="61">
        <f t="shared" ref="U30:V30" si="42">U13/U$16</f>
        <v>4.9353899764152359E-2</v>
      </c>
      <c r="V30" s="61">
        <f t="shared" si="42"/>
        <v>5.1209141619480196E-2</v>
      </c>
      <c r="W30" s="61">
        <f t="shared" ref="W30:X30" si="43">W13/W$16</f>
        <v>5.9084710682601342E-2</v>
      </c>
      <c r="X30" s="61">
        <f t="shared" si="43"/>
        <v>6.7174687173447434E-2</v>
      </c>
      <c r="Y30" s="61">
        <f t="shared" ref="Y30:Z30" si="44">Y13/Y$16</f>
        <v>6.524108231317037E-2</v>
      </c>
      <c r="Z30" s="61">
        <f t="shared" si="44"/>
        <v>6.3924727815738061E-2</v>
      </c>
    </row>
    <row r="31" spans="1:26" x14ac:dyDescent="0.25">
      <c r="A31" s="77"/>
      <c r="B31" s="825" t="s">
        <v>398</v>
      </c>
      <c r="C31" s="80">
        <f t="shared" si="8"/>
        <v>4.5550400822163953E-2</v>
      </c>
      <c r="D31" s="80">
        <f t="shared" ref="D31:T31" si="45">D14/D$16</f>
        <v>4.6174890607792625E-2</v>
      </c>
      <c r="E31" s="80">
        <f t="shared" si="45"/>
        <v>4.2761179502578635E-2</v>
      </c>
      <c r="F31" s="80">
        <f t="shared" si="45"/>
        <v>4.5151660485924131E-2</v>
      </c>
      <c r="G31" s="80">
        <f t="shared" si="45"/>
        <v>6.2649087400554387E-2</v>
      </c>
      <c r="H31" s="80">
        <f t="shared" si="45"/>
        <v>8.0706431838822076E-2</v>
      </c>
      <c r="I31" s="80">
        <f t="shared" si="45"/>
        <v>8.5954397732143015E-2</v>
      </c>
      <c r="J31" s="80">
        <f t="shared" si="45"/>
        <v>7.9229940020762321E-2</v>
      </c>
      <c r="K31" s="80">
        <f t="shared" si="45"/>
        <v>7.4476222911252027E-2</v>
      </c>
      <c r="L31" s="80">
        <f t="shared" si="45"/>
        <v>7.7206872068251636E-2</v>
      </c>
      <c r="M31" s="80">
        <f t="shared" si="45"/>
        <v>7.1762076743387901E-2</v>
      </c>
      <c r="N31" s="80">
        <f t="shared" si="45"/>
        <v>6.795717094250571E-2</v>
      </c>
      <c r="O31" s="80">
        <f t="shared" si="45"/>
        <v>6.2528747733986104E-2</v>
      </c>
      <c r="P31" s="80">
        <f t="shared" si="45"/>
        <v>6.1412158822179125E-2</v>
      </c>
      <c r="Q31" s="80">
        <f t="shared" si="45"/>
        <v>5.76100931007201E-2</v>
      </c>
      <c r="R31" s="80">
        <f t="shared" si="45"/>
        <v>5.2416971590980556E-2</v>
      </c>
      <c r="S31" s="80">
        <f t="shared" si="45"/>
        <v>5.4706234425218166E-2</v>
      </c>
      <c r="T31" s="80">
        <f t="shared" si="45"/>
        <v>5.9700863239142588E-2</v>
      </c>
      <c r="U31" s="80">
        <f t="shared" ref="U31:V31" si="46">U14/U$16</f>
        <v>6.1689094130566988E-2</v>
      </c>
      <c r="V31" s="80">
        <f t="shared" si="46"/>
        <v>6.3989589347209108E-2</v>
      </c>
      <c r="W31" s="80">
        <f t="shared" ref="W31:X31" si="47">W14/W$16</f>
        <v>7.3243640257302942E-2</v>
      </c>
      <c r="X31" s="80">
        <f t="shared" si="47"/>
        <v>8.2825915476317485E-2</v>
      </c>
      <c r="Y31" s="80">
        <f t="shared" ref="Y31:Z31" si="48">Y14/Y$16</f>
        <v>8.0541114650316131E-2</v>
      </c>
      <c r="Z31" s="80">
        <f t="shared" si="48"/>
        <v>7.8533853223042641E-2</v>
      </c>
    </row>
    <row r="32" spans="1:26" x14ac:dyDescent="0.25">
      <c r="A32" s="77"/>
      <c r="B32" s="828"/>
      <c r="C32" s="829"/>
      <c r="D32" s="829"/>
      <c r="E32" s="829"/>
      <c r="F32" s="829"/>
      <c r="G32" s="829"/>
      <c r="H32" s="829"/>
      <c r="I32" s="829"/>
      <c r="J32" s="829"/>
      <c r="K32" s="829"/>
      <c r="L32" s="829"/>
      <c r="M32" s="829"/>
      <c r="N32" s="829"/>
      <c r="O32" s="829"/>
      <c r="P32" s="829"/>
      <c r="Q32" s="829"/>
      <c r="R32" s="829"/>
      <c r="S32" s="829"/>
      <c r="T32" s="829"/>
      <c r="U32" s="829"/>
      <c r="V32" s="829"/>
      <c r="W32" s="829"/>
      <c r="X32" s="829"/>
      <c r="Y32" s="829"/>
      <c r="Z32" s="829"/>
    </row>
    <row r="33" spans="1:26" ht="20.25" customHeight="1" x14ac:dyDescent="0.25">
      <c r="A33" s="821"/>
      <c r="B33" s="830" t="s">
        <v>400</v>
      </c>
      <c r="C33" s="823">
        <f t="shared" si="8"/>
        <v>1</v>
      </c>
      <c r="D33" s="823">
        <f t="shared" ref="D33:T33" si="49">D16/D$16</f>
        <v>1</v>
      </c>
      <c r="E33" s="823">
        <f t="shared" si="49"/>
        <v>1</v>
      </c>
      <c r="F33" s="823">
        <f t="shared" si="49"/>
        <v>1</v>
      </c>
      <c r="G33" s="823">
        <f t="shared" si="49"/>
        <v>1</v>
      </c>
      <c r="H33" s="823">
        <f t="shared" si="49"/>
        <v>1</v>
      </c>
      <c r="I33" s="823">
        <f t="shared" si="49"/>
        <v>1</v>
      </c>
      <c r="J33" s="823">
        <f t="shared" si="49"/>
        <v>1</v>
      </c>
      <c r="K33" s="823">
        <f t="shared" si="49"/>
        <v>1</v>
      </c>
      <c r="L33" s="823">
        <f t="shared" si="49"/>
        <v>1</v>
      </c>
      <c r="M33" s="823">
        <f t="shared" si="49"/>
        <v>1</v>
      </c>
      <c r="N33" s="823">
        <f t="shared" si="49"/>
        <v>1</v>
      </c>
      <c r="O33" s="823">
        <f t="shared" si="49"/>
        <v>1</v>
      </c>
      <c r="P33" s="823">
        <f t="shared" si="49"/>
        <v>1</v>
      </c>
      <c r="Q33" s="823">
        <f t="shared" si="49"/>
        <v>1</v>
      </c>
      <c r="R33" s="823">
        <f t="shared" si="49"/>
        <v>1</v>
      </c>
      <c r="S33" s="823">
        <f t="shared" si="49"/>
        <v>1</v>
      </c>
      <c r="T33" s="823">
        <f t="shared" si="49"/>
        <v>1</v>
      </c>
      <c r="U33" s="823">
        <f t="shared" ref="U33:W33" si="50">U16/U$16</f>
        <v>1</v>
      </c>
      <c r="V33" s="823">
        <f t="shared" si="50"/>
        <v>1</v>
      </c>
      <c r="W33" s="823">
        <f t="shared" si="50"/>
        <v>1</v>
      </c>
      <c r="X33" s="823">
        <f t="shared" ref="X33:Y33" si="51">X16/X$16</f>
        <v>1</v>
      </c>
      <c r="Y33" s="823">
        <f t="shared" si="51"/>
        <v>1</v>
      </c>
      <c r="Z33" s="823">
        <f t="shared" ref="Z33" si="52">Z16/Z$16</f>
        <v>1</v>
      </c>
    </row>
    <row r="35" spans="1:26" s="14" customFormat="1" ht="25.35" customHeight="1" x14ac:dyDescent="0.25">
      <c r="A35" s="39" t="str">
        <f>Index!A24</f>
        <v>Table 2q    Palau current price GDP(P) production by institutional sector and income components, FY2000-FY2023</v>
      </c>
      <c r="I35"/>
    </row>
    <row r="36" spans="1:26" s="71" customFormat="1" ht="20.25" customHeight="1" x14ac:dyDescent="0.25">
      <c r="A36" s="32"/>
      <c r="B36" s="52" t="s">
        <v>369</v>
      </c>
      <c r="C36" s="24" t="str">
        <f>NAgni!C2</f>
        <v>FY00</v>
      </c>
      <c r="D36" s="24" t="str">
        <f>NAgni!D2</f>
        <v>FY01</v>
      </c>
      <c r="E36" s="24" t="str">
        <f>NAgni!E2</f>
        <v>FY02</v>
      </c>
      <c r="F36" s="24" t="str">
        <f>NAgni!F2</f>
        <v>FY03</v>
      </c>
      <c r="G36" s="24" t="str">
        <f>NAgni!G2</f>
        <v>FY04</v>
      </c>
      <c r="H36" s="24" t="str">
        <f>NAgni!H2</f>
        <v>FY05</v>
      </c>
      <c r="I36" s="24" t="str">
        <f>NAgni!I2</f>
        <v>FY06</v>
      </c>
      <c r="J36" s="24" t="str">
        <f>NAgni!J2</f>
        <v>FY07</v>
      </c>
      <c r="K36" s="24" t="str">
        <f>NAgni!K2</f>
        <v>FY08</v>
      </c>
      <c r="L36" s="24" t="str">
        <f>NAgni!L2</f>
        <v>FY09</v>
      </c>
      <c r="M36" s="24" t="str">
        <f>NAgni!M2</f>
        <v>FY10</v>
      </c>
      <c r="N36" s="24" t="str">
        <f>NAgni!N2</f>
        <v>FY11</v>
      </c>
      <c r="O36" s="24" t="str">
        <f>NAgni!O2</f>
        <v>FY12</v>
      </c>
      <c r="P36" s="24" t="str">
        <f>NAgni!P2</f>
        <v>FY13</v>
      </c>
      <c r="Q36" s="24" t="str">
        <f>NAgni!Q2</f>
        <v>FY14</v>
      </c>
      <c r="R36" s="24" t="str">
        <f>NAgni!R2</f>
        <v>FY15</v>
      </c>
      <c r="S36" s="24" t="str">
        <f>NAgni!S2</f>
        <v>FY16</v>
      </c>
      <c r="T36" s="24" t="str">
        <f>NAgni!T2</f>
        <v>FY17</v>
      </c>
      <c r="U36" s="24" t="str">
        <f>NAgni!U2</f>
        <v>FY18</v>
      </c>
      <c r="V36" s="24" t="str">
        <f>NAgni!V2</f>
        <v>FY19</v>
      </c>
      <c r="W36" s="24" t="str">
        <f>NAgni!W2</f>
        <v>FY20</v>
      </c>
      <c r="X36" s="24" t="str">
        <f>NAgni!X2</f>
        <v>FY21</v>
      </c>
      <c r="Y36" s="24" t="str">
        <f>NAgni!Y2</f>
        <v>FY22</v>
      </c>
      <c r="Z36" s="24" t="str">
        <f>NAgni!Z2</f>
        <v>FY23</v>
      </c>
    </row>
    <row r="37" spans="1:26" ht="20.25" customHeight="1" x14ac:dyDescent="0.25">
      <c r="A37" s="34">
        <v>1.1000000000000001</v>
      </c>
      <c r="B37" s="33" t="s">
        <v>371</v>
      </c>
      <c r="C37" s="83">
        <v>67.108164062499995</v>
      </c>
      <c r="D37" s="83">
        <v>75.593406250000001</v>
      </c>
      <c r="E37" s="83">
        <v>79.156406250000003</v>
      </c>
      <c r="F37" s="83">
        <v>69.494703125000001</v>
      </c>
      <c r="G37" s="83">
        <v>73.985867187500006</v>
      </c>
      <c r="H37" s="83">
        <v>84.541070312499997</v>
      </c>
      <c r="I37" s="83">
        <v>84.675890624999994</v>
      </c>
      <c r="J37" s="83">
        <v>87.132343750000004</v>
      </c>
      <c r="K37" s="83">
        <v>88.225148437499996</v>
      </c>
      <c r="L37" s="83">
        <v>76.644140625000006</v>
      </c>
      <c r="M37" s="83">
        <v>76.385289062499993</v>
      </c>
      <c r="N37" s="83">
        <v>86.303375000000003</v>
      </c>
      <c r="O37" s="83">
        <v>97.563320312499997</v>
      </c>
      <c r="P37" s="83">
        <v>101.2635390625</v>
      </c>
      <c r="Q37" s="83">
        <v>111.5844921875</v>
      </c>
      <c r="R37" s="83">
        <v>136.87407812500001</v>
      </c>
      <c r="S37" s="83">
        <v>144.30003124999999</v>
      </c>
      <c r="T37" s="83">
        <v>135.154984375</v>
      </c>
      <c r="U37" s="83">
        <v>132.59720312499999</v>
      </c>
      <c r="V37" s="83">
        <v>128.92935156249999</v>
      </c>
      <c r="W37" s="83">
        <v>106.02284375000001</v>
      </c>
      <c r="X37" s="83">
        <v>89.314085937499996</v>
      </c>
      <c r="Y37" s="83">
        <v>99.620007812500006</v>
      </c>
      <c r="Z37" s="83">
        <v>107.38678125</v>
      </c>
    </row>
    <row r="38" spans="1:26" x14ac:dyDescent="0.25">
      <c r="A38" s="34"/>
      <c r="B38" s="70" t="s">
        <v>75</v>
      </c>
      <c r="C38" s="83">
        <v>37.529066406250003</v>
      </c>
      <c r="D38" s="83">
        <v>42.067972656249999</v>
      </c>
      <c r="E38" s="83">
        <v>44.853015624999998</v>
      </c>
      <c r="F38" s="83">
        <v>42.845972656249998</v>
      </c>
      <c r="G38" s="83">
        <v>45.499519531250002</v>
      </c>
      <c r="H38" s="83">
        <v>47.589796874999998</v>
      </c>
      <c r="I38" s="83">
        <v>46.104675781250002</v>
      </c>
      <c r="J38" s="83">
        <v>44.968976562500004</v>
      </c>
      <c r="K38" s="83">
        <v>43.600730468750001</v>
      </c>
      <c r="L38" s="83">
        <v>40.20985546875</v>
      </c>
      <c r="M38" s="83">
        <v>38.972039062500002</v>
      </c>
      <c r="N38" s="83">
        <v>42.482582031249997</v>
      </c>
      <c r="O38" s="83">
        <v>45.170175781250002</v>
      </c>
      <c r="P38" s="83">
        <v>47.396246093750001</v>
      </c>
      <c r="Q38" s="83">
        <v>52.152503906249997</v>
      </c>
      <c r="R38" s="83">
        <v>61.463210937500001</v>
      </c>
      <c r="S38" s="83">
        <v>69.533007812500003</v>
      </c>
      <c r="T38" s="83">
        <v>73.367539062500001</v>
      </c>
      <c r="U38" s="83">
        <v>74.209234374999994</v>
      </c>
      <c r="V38" s="83">
        <v>70.959046874999999</v>
      </c>
      <c r="W38" s="83">
        <v>63.78076171875</v>
      </c>
      <c r="X38" s="83">
        <v>48.478363281249997</v>
      </c>
      <c r="Y38" s="83">
        <v>51.071718750000002</v>
      </c>
      <c r="Z38" s="83">
        <v>62.130214843749997</v>
      </c>
    </row>
    <row r="39" spans="1:26" x14ac:dyDescent="0.25">
      <c r="A39" s="34"/>
      <c r="B39" s="70" t="s">
        <v>389</v>
      </c>
      <c r="C39" s="83">
        <v>28.208373046875</v>
      </c>
      <c r="D39" s="83">
        <v>31.767554687499999</v>
      </c>
      <c r="E39" s="83">
        <v>32.502251953124997</v>
      </c>
      <c r="F39" s="83">
        <v>24.674109375</v>
      </c>
      <c r="G39" s="83">
        <v>26.35993359375</v>
      </c>
      <c r="H39" s="83">
        <v>34.9656796875</v>
      </c>
      <c r="I39" s="83">
        <v>36.3570390625</v>
      </c>
      <c r="J39" s="83">
        <v>40.396808593750002</v>
      </c>
      <c r="K39" s="83">
        <v>42.715253906249998</v>
      </c>
      <c r="L39" s="83">
        <v>34.816980468750003</v>
      </c>
      <c r="M39" s="83">
        <v>35.545265624999999</v>
      </c>
      <c r="N39" s="83">
        <v>41.59814453125</v>
      </c>
      <c r="O39" s="83">
        <v>50.661578124999998</v>
      </c>
      <c r="P39" s="83">
        <v>52.143128906249999</v>
      </c>
      <c r="Q39" s="83">
        <v>57.162148437500001</v>
      </c>
      <c r="R39" s="83">
        <v>72.844914062499996</v>
      </c>
      <c r="S39" s="83">
        <v>71.724460937499998</v>
      </c>
      <c r="T39" s="83">
        <v>59.065941406249998</v>
      </c>
      <c r="U39" s="83">
        <v>55.756238281249999</v>
      </c>
      <c r="V39" s="83">
        <v>54.5675234375</v>
      </c>
      <c r="W39" s="83">
        <v>38.768320312500002</v>
      </c>
      <c r="X39" s="83">
        <v>40.646156249999997</v>
      </c>
      <c r="Y39" s="83">
        <v>49.889675781249998</v>
      </c>
      <c r="Z39" s="83">
        <v>42.506398437500003</v>
      </c>
    </row>
    <row r="40" spans="1:26" x14ac:dyDescent="0.25">
      <c r="A40" s="34"/>
      <c r="B40" s="70" t="s">
        <v>403</v>
      </c>
      <c r="C40" s="83">
        <v>1.3707268066406251</v>
      </c>
      <c r="D40" s="83">
        <v>1.7578782958984376</v>
      </c>
      <c r="E40" s="83">
        <v>1.801138671875</v>
      </c>
      <c r="F40" s="83">
        <v>1.9746186523437499</v>
      </c>
      <c r="G40" s="83">
        <v>2.126416748046875</v>
      </c>
      <c r="H40" s="83">
        <v>1.9855982666015626</v>
      </c>
      <c r="I40" s="83">
        <v>2.2141716308593749</v>
      </c>
      <c r="J40" s="83">
        <v>1.76655810546875</v>
      </c>
      <c r="K40" s="83">
        <v>1.9091676025390625</v>
      </c>
      <c r="L40" s="83">
        <v>1.617309326171875</v>
      </c>
      <c r="M40" s="83">
        <v>1.8679877929687501</v>
      </c>
      <c r="N40" s="83">
        <v>2.2226491699218749</v>
      </c>
      <c r="O40" s="83">
        <v>1.7315616455078124</v>
      </c>
      <c r="P40" s="83">
        <v>1.724163818359375</v>
      </c>
      <c r="Q40" s="83">
        <v>2.2698417968750002</v>
      </c>
      <c r="R40" s="83">
        <v>2.5659516601562502</v>
      </c>
      <c r="S40" s="83">
        <v>3.0425654296875</v>
      </c>
      <c r="T40" s="83">
        <v>2.7214995117187502</v>
      </c>
      <c r="U40" s="83">
        <v>2.631729248046875</v>
      </c>
      <c r="V40" s="83">
        <v>3.4027836914062499</v>
      </c>
      <c r="W40" s="83">
        <v>3.4737585449218749</v>
      </c>
      <c r="X40" s="83">
        <v>0.18956268310546875</v>
      </c>
      <c r="Y40" s="83">
        <v>-1.341385986328125</v>
      </c>
      <c r="Z40" s="83">
        <v>2.7501662597656251</v>
      </c>
    </row>
    <row r="41" spans="1:26" ht="20.25" customHeight="1" x14ac:dyDescent="0.25">
      <c r="A41" s="34">
        <v>1.2</v>
      </c>
      <c r="B41" s="33" t="s">
        <v>372</v>
      </c>
      <c r="C41" s="83">
        <v>10.4434736328125</v>
      </c>
      <c r="D41" s="83">
        <v>9.7986757812499992</v>
      </c>
      <c r="E41" s="83">
        <v>9.3804101562500009</v>
      </c>
      <c r="F41" s="83">
        <v>8.9051972656250005</v>
      </c>
      <c r="G41" s="83">
        <v>9.7779667968750008</v>
      </c>
      <c r="H41" s="83">
        <v>9.4720224609375006</v>
      </c>
      <c r="I41" s="83">
        <v>8.4962060546874998</v>
      </c>
      <c r="J41" s="83">
        <v>10.465379882812501</v>
      </c>
      <c r="K41" s="83">
        <v>11.5554384765625</v>
      </c>
      <c r="L41" s="83">
        <v>13.780555664062501</v>
      </c>
      <c r="M41" s="83">
        <v>14.941821289062499</v>
      </c>
      <c r="N41" s="83">
        <v>13.475074218750001</v>
      </c>
      <c r="O41" s="83">
        <v>18.494218750000002</v>
      </c>
      <c r="P41" s="83">
        <v>21.95727734375</v>
      </c>
      <c r="Q41" s="83">
        <v>24.707615234375002</v>
      </c>
      <c r="R41" s="83">
        <v>30.307167968750001</v>
      </c>
      <c r="S41" s="83">
        <v>35.127535156249998</v>
      </c>
      <c r="T41" s="83">
        <v>24.90534375</v>
      </c>
      <c r="U41" s="83">
        <v>25.105195312500001</v>
      </c>
      <c r="V41" s="83">
        <v>22.60046484375</v>
      </c>
      <c r="W41" s="83">
        <v>23.214187500000001</v>
      </c>
      <c r="X41" s="83">
        <v>14.486779296875</v>
      </c>
      <c r="Y41" s="83">
        <v>18.7430234375</v>
      </c>
      <c r="Z41" s="83">
        <v>18.63556640625</v>
      </c>
    </row>
    <row r="42" spans="1:26" x14ac:dyDescent="0.25">
      <c r="A42" s="34"/>
      <c r="B42" s="70" t="s">
        <v>75</v>
      </c>
      <c r="C42" s="83">
        <v>3.715497802734375</v>
      </c>
      <c r="D42" s="83">
        <v>3.863311767578125</v>
      </c>
      <c r="E42" s="83">
        <v>4.0554863281250002</v>
      </c>
      <c r="F42" s="83">
        <v>4.3264062499999998</v>
      </c>
      <c r="G42" s="83">
        <v>4.8087558593750002</v>
      </c>
      <c r="H42" s="83">
        <v>5.5435385742187497</v>
      </c>
      <c r="I42" s="83">
        <v>5.4801943359375</v>
      </c>
      <c r="J42" s="83">
        <v>5.3174907226562498</v>
      </c>
      <c r="K42" s="83">
        <v>5.3937250976562501</v>
      </c>
      <c r="L42" s="83">
        <v>5.58326513671875</v>
      </c>
      <c r="M42" s="83">
        <v>5.9639614257812497</v>
      </c>
      <c r="N42" s="83">
        <v>6.3625854492187504</v>
      </c>
      <c r="O42" s="83">
        <v>6.2518671875000003</v>
      </c>
      <c r="P42" s="83">
        <v>6.8326816406250002</v>
      </c>
      <c r="Q42" s="83">
        <v>7.0777255859375003</v>
      </c>
      <c r="R42" s="83">
        <v>7.6773867187500002</v>
      </c>
      <c r="S42" s="83">
        <v>8.9940371093750002</v>
      </c>
      <c r="T42" s="83">
        <v>10.469512695312501</v>
      </c>
      <c r="U42" s="83">
        <v>12.243440429687499</v>
      </c>
      <c r="V42" s="83">
        <v>12.982235351562499</v>
      </c>
      <c r="W42" s="83">
        <v>13.785083984374999</v>
      </c>
      <c r="X42" s="83">
        <v>14.273072265625</v>
      </c>
      <c r="Y42" s="83">
        <v>14.1861650390625</v>
      </c>
      <c r="Z42" s="83">
        <v>14.029984375</v>
      </c>
    </row>
    <row r="43" spans="1:26" x14ac:dyDescent="0.25">
      <c r="A43" s="34"/>
      <c r="B43" s="70" t="s">
        <v>389</v>
      </c>
      <c r="C43" s="83">
        <v>6.7279755859375001</v>
      </c>
      <c r="D43" s="83">
        <v>5.9353642578125001</v>
      </c>
      <c r="E43" s="83">
        <v>5.3249238281249998</v>
      </c>
      <c r="F43" s="83">
        <v>4.5787905273437497</v>
      </c>
      <c r="G43" s="83">
        <v>4.9692109374999998</v>
      </c>
      <c r="H43" s="83">
        <v>3.928484130859375</v>
      </c>
      <c r="I43" s="83">
        <v>3.0160112304687501</v>
      </c>
      <c r="J43" s="83">
        <v>5.1478896484375003</v>
      </c>
      <c r="K43" s="83">
        <v>6.1617138671875002</v>
      </c>
      <c r="L43" s="83">
        <v>8.1972910156249998</v>
      </c>
      <c r="M43" s="83">
        <v>8.9778603515624997</v>
      </c>
      <c r="N43" s="83">
        <v>7.1124882812500001</v>
      </c>
      <c r="O43" s="83">
        <v>12.2423515625</v>
      </c>
      <c r="P43" s="83">
        <v>15.124595703124999</v>
      </c>
      <c r="Q43" s="83">
        <v>17.629890625000002</v>
      </c>
      <c r="R43" s="83">
        <v>22.629779296875</v>
      </c>
      <c r="S43" s="83">
        <v>26.133496093750001</v>
      </c>
      <c r="T43" s="83">
        <v>14.435832031249999</v>
      </c>
      <c r="U43" s="83">
        <v>12.861755859375</v>
      </c>
      <c r="V43" s="83">
        <v>9.6182294921874991</v>
      </c>
      <c r="W43" s="83">
        <v>9.4291025390624998</v>
      </c>
      <c r="X43" s="83">
        <v>0.21370668029785156</v>
      </c>
      <c r="Y43" s="83">
        <v>4.5568588867187501</v>
      </c>
      <c r="Z43" s="83">
        <v>4.6055830078125002</v>
      </c>
    </row>
    <row r="44" spans="1:26" ht="20.25" customHeight="1" x14ac:dyDescent="0.25">
      <c r="A44" s="34" t="s">
        <v>404</v>
      </c>
      <c r="B44" s="33" t="s">
        <v>344</v>
      </c>
      <c r="C44" s="83">
        <v>12.248888671874999</v>
      </c>
      <c r="D44" s="83">
        <v>12.082466796875</v>
      </c>
      <c r="E44" s="83">
        <v>9.7020556640625006</v>
      </c>
      <c r="F44" s="83">
        <v>10.3779892578125</v>
      </c>
      <c r="G44" s="83">
        <v>9.8676113281249993</v>
      </c>
      <c r="H44" s="83">
        <v>11.2411923828125</v>
      </c>
      <c r="I44" s="83">
        <v>15.001328125000001</v>
      </c>
      <c r="J44" s="83">
        <v>15.896857421875</v>
      </c>
      <c r="K44" s="83">
        <v>13.781700195312499</v>
      </c>
      <c r="L44" s="83">
        <v>11.099230468749999</v>
      </c>
      <c r="M44" s="83">
        <v>9.9578466796874991</v>
      </c>
      <c r="N44" s="83">
        <v>8.8000205078124996</v>
      </c>
      <c r="O44" s="83">
        <v>5.6411694335937499</v>
      </c>
      <c r="P44" s="83">
        <v>7.6672734374999996</v>
      </c>
      <c r="Q44" s="83">
        <v>8.3690166015624996</v>
      </c>
      <c r="R44" s="83">
        <v>8.5678974609375</v>
      </c>
      <c r="S44" s="83">
        <v>8.2447177734375003</v>
      </c>
      <c r="T44" s="83">
        <v>8.6374951171875001</v>
      </c>
      <c r="U44" s="83">
        <v>8.8960000000000008</v>
      </c>
      <c r="V44" s="83">
        <v>9.2563193359374996</v>
      </c>
      <c r="W44" s="83">
        <v>9.4601787109375</v>
      </c>
      <c r="X44" s="83">
        <v>9.3107216796875001</v>
      </c>
      <c r="Y44" s="83">
        <v>8.1082104492187508</v>
      </c>
      <c r="Z44" s="83">
        <v>9.4648535156250002</v>
      </c>
    </row>
    <row r="45" spans="1:26" x14ac:dyDescent="0.25">
      <c r="A45" s="34"/>
      <c r="B45" s="70" t="s">
        <v>75</v>
      </c>
      <c r="C45" s="83">
        <v>2.3036474609374999</v>
      </c>
      <c r="D45" s="83">
        <v>2.322265869140625</v>
      </c>
      <c r="E45" s="83">
        <v>2.3236596679687498</v>
      </c>
      <c r="F45" s="83">
        <v>2.36835791015625</v>
      </c>
      <c r="G45" s="83">
        <v>2.4584472656249998</v>
      </c>
      <c r="H45" s="83">
        <v>2.613619140625</v>
      </c>
      <c r="I45" s="83">
        <v>2.6720947265624999</v>
      </c>
      <c r="J45" s="83">
        <v>2.57152001953125</v>
      </c>
      <c r="K45" s="83">
        <v>2.214835205078125</v>
      </c>
      <c r="L45" s="83">
        <v>2.09999755859375</v>
      </c>
      <c r="M45" s="83">
        <v>2.2090771484374998</v>
      </c>
      <c r="N45" s="83">
        <v>2.1637663574218751</v>
      </c>
      <c r="O45" s="83">
        <v>1.8154899902343751</v>
      </c>
      <c r="P45" s="83">
        <v>1.7614842529296875</v>
      </c>
      <c r="Q45" s="83">
        <v>1.9273623046874999</v>
      </c>
      <c r="R45" s="83">
        <v>1.91739013671875</v>
      </c>
      <c r="S45" s="83">
        <v>2.0745832519531251</v>
      </c>
      <c r="T45" s="83">
        <v>2.2268183593750002</v>
      </c>
      <c r="U45" s="83">
        <v>2.4383776855468748</v>
      </c>
      <c r="V45" s="83">
        <v>2.9190314941406248</v>
      </c>
      <c r="W45" s="83">
        <v>2.7638627929687498</v>
      </c>
      <c r="X45" s="83">
        <v>2.7350229492187501</v>
      </c>
      <c r="Y45" s="83">
        <v>2.6140761718749999</v>
      </c>
      <c r="Z45" s="83">
        <v>2.9095095214843751</v>
      </c>
    </row>
    <row r="46" spans="1:26" x14ac:dyDescent="0.25">
      <c r="A46" s="34"/>
      <c r="B46" s="70" t="s">
        <v>389</v>
      </c>
      <c r="C46" s="83">
        <v>9.8923837890624995</v>
      </c>
      <c r="D46" s="83">
        <v>9.6833759765625</v>
      </c>
      <c r="E46" s="83">
        <v>7.3223715820312503</v>
      </c>
      <c r="F46" s="83">
        <v>7.9496826171875004</v>
      </c>
      <c r="G46" s="83">
        <v>7.3528500976562503</v>
      </c>
      <c r="H46" s="83">
        <v>8.5676191406250002</v>
      </c>
      <c r="I46" s="83">
        <v>12.2507314453125</v>
      </c>
      <c r="J46" s="83">
        <v>13.27288671875</v>
      </c>
      <c r="K46" s="83">
        <v>11.5223671875</v>
      </c>
      <c r="L46" s="83">
        <v>8.9635654296875007</v>
      </c>
      <c r="M46" s="83">
        <v>7.7165507812499996</v>
      </c>
      <c r="N46" s="83">
        <v>6.59878955078125</v>
      </c>
      <c r="O46" s="83">
        <v>3.8026298828125</v>
      </c>
      <c r="P46" s="83">
        <v>5.8837802734375</v>
      </c>
      <c r="Q46" s="83">
        <v>6.4121098632812501</v>
      </c>
      <c r="R46" s="83">
        <v>6.6204150390625003</v>
      </c>
      <c r="S46" s="83">
        <v>6.1331870117187499</v>
      </c>
      <c r="T46" s="83">
        <v>6.3746210937500001</v>
      </c>
      <c r="U46" s="83">
        <v>6.4163476562500001</v>
      </c>
      <c r="V46" s="83">
        <v>6.2579848632812496</v>
      </c>
      <c r="W46" s="83">
        <v>6.6210170898437504</v>
      </c>
      <c r="X46" s="83">
        <v>6.5152968749999998</v>
      </c>
      <c r="Y46" s="83">
        <v>5.4615615234375001</v>
      </c>
      <c r="Z46" s="83">
        <v>6.5301684570312499</v>
      </c>
    </row>
    <row r="47" spans="1:26" x14ac:dyDescent="0.25">
      <c r="A47" s="34"/>
      <c r="B47" s="70" t="s">
        <v>403</v>
      </c>
      <c r="C47" s="485">
        <v>5.2856990814208984E-2</v>
      </c>
      <c r="D47" s="485">
        <v>7.682468414306641E-2</v>
      </c>
      <c r="E47" s="485">
        <v>5.6024143218994141E-2</v>
      </c>
      <c r="F47" s="485">
        <v>5.9948848724365233E-2</v>
      </c>
      <c r="G47" s="485">
        <v>5.6313930511474611E-2</v>
      </c>
      <c r="H47" s="485">
        <v>5.9954162597656249E-2</v>
      </c>
      <c r="I47" s="485">
        <v>7.8502182006835938E-2</v>
      </c>
      <c r="J47" s="485">
        <v>5.2450874328613284E-2</v>
      </c>
      <c r="K47" s="485">
        <v>4.449760437011719E-2</v>
      </c>
      <c r="L47" s="485">
        <v>3.5668071746826173E-2</v>
      </c>
      <c r="M47" s="485">
        <v>3.2219207763671875E-2</v>
      </c>
      <c r="N47" s="485">
        <v>3.7464450836181641E-2</v>
      </c>
      <c r="O47" s="485">
        <v>2.3049638748168944E-2</v>
      </c>
      <c r="P47" s="485">
        <v>2.2009160995483397E-2</v>
      </c>
      <c r="Q47" s="485">
        <v>2.9544151306152344E-2</v>
      </c>
      <c r="R47" s="485">
        <v>3.0091911315917968E-2</v>
      </c>
      <c r="S47" s="485">
        <v>3.6947765350341798E-2</v>
      </c>
      <c r="T47" s="485">
        <v>3.6056171417236327E-2</v>
      </c>
      <c r="U47" s="485">
        <v>4.1274795532226564E-2</v>
      </c>
      <c r="V47" s="485">
        <v>7.930276489257812E-2</v>
      </c>
      <c r="W47" s="485">
        <v>7.5298141479492181E-2</v>
      </c>
      <c r="X47" s="485">
        <v>6.0402004241943356E-2</v>
      </c>
      <c r="Y47" s="485">
        <v>3.2572872161865232E-2</v>
      </c>
      <c r="Z47" s="485">
        <v>2.5175874710083007E-2</v>
      </c>
    </row>
    <row r="48" spans="1:26" ht="20.25" customHeight="1" x14ac:dyDescent="0.25">
      <c r="A48" s="34" t="s">
        <v>405</v>
      </c>
      <c r="B48" s="33" t="s">
        <v>406</v>
      </c>
      <c r="C48" s="83">
        <v>41.013300781250003</v>
      </c>
      <c r="D48" s="83">
        <v>41.699105468749998</v>
      </c>
      <c r="E48" s="83">
        <v>43.648109374999997</v>
      </c>
      <c r="F48" s="83">
        <v>45.029277343750003</v>
      </c>
      <c r="G48" s="83">
        <v>44.657140624999997</v>
      </c>
      <c r="H48" s="83">
        <v>44.331304687500001</v>
      </c>
      <c r="I48" s="83">
        <v>46.328039062499997</v>
      </c>
      <c r="J48" s="83">
        <v>47.777542968749998</v>
      </c>
      <c r="K48" s="83">
        <v>49.814921875000003</v>
      </c>
      <c r="L48" s="83">
        <v>49.860996093750003</v>
      </c>
      <c r="M48" s="83">
        <v>49.434531249999999</v>
      </c>
      <c r="N48" s="83">
        <v>50.424531250000001</v>
      </c>
      <c r="O48" s="83">
        <v>51.533664062500002</v>
      </c>
      <c r="P48" s="83">
        <v>52.978031250000001</v>
      </c>
      <c r="Q48" s="83">
        <v>54.756582031249998</v>
      </c>
      <c r="R48" s="83">
        <v>57.391480468749997</v>
      </c>
      <c r="S48" s="83">
        <v>62.938285156249997</v>
      </c>
      <c r="T48" s="83">
        <v>65.351453125000006</v>
      </c>
      <c r="U48" s="83">
        <v>68.034453124999999</v>
      </c>
      <c r="V48" s="83">
        <v>69.834351562500004</v>
      </c>
      <c r="W48" s="83">
        <v>74.173101562499994</v>
      </c>
      <c r="X48" s="83">
        <v>76.579812500000003</v>
      </c>
      <c r="Y48" s="83">
        <v>72.447937499999995</v>
      </c>
      <c r="Z48" s="83">
        <v>77.403976562500006</v>
      </c>
    </row>
    <row r="49" spans="1:26" x14ac:dyDescent="0.25">
      <c r="A49" s="34" t="s">
        <v>377</v>
      </c>
      <c r="B49" s="70" t="s">
        <v>152</v>
      </c>
      <c r="C49" s="83">
        <v>29.652218749999999</v>
      </c>
      <c r="D49" s="83">
        <v>30.128410156249998</v>
      </c>
      <c r="E49" s="83">
        <v>30.844416015625001</v>
      </c>
      <c r="F49" s="83">
        <v>32.006458984375001</v>
      </c>
      <c r="G49" s="83">
        <v>31.481175781249998</v>
      </c>
      <c r="H49" s="83">
        <v>31.62557421875</v>
      </c>
      <c r="I49" s="83">
        <v>32.655269531249999</v>
      </c>
      <c r="J49" s="83">
        <v>33.786007812500003</v>
      </c>
      <c r="K49" s="83">
        <v>34.819296874999999</v>
      </c>
      <c r="L49" s="83">
        <v>34.217464843750001</v>
      </c>
      <c r="M49" s="83">
        <v>33.386484375000002</v>
      </c>
      <c r="N49" s="83">
        <v>34.338253906250003</v>
      </c>
      <c r="O49" s="83">
        <v>34.772171874999998</v>
      </c>
      <c r="P49" s="83">
        <v>35.919695312499996</v>
      </c>
      <c r="Q49" s="83">
        <v>36.148105468750003</v>
      </c>
      <c r="R49" s="83">
        <v>37.582847656250003</v>
      </c>
      <c r="S49" s="83">
        <v>40.967242187499998</v>
      </c>
      <c r="T49" s="83">
        <v>42.857566406250001</v>
      </c>
      <c r="U49" s="83">
        <v>44.574730468749998</v>
      </c>
      <c r="V49" s="83">
        <v>45.540960937500003</v>
      </c>
      <c r="W49" s="83">
        <v>48.404027343750002</v>
      </c>
      <c r="X49" s="83">
        <v>48.717683593750003</v>
      </c>
      <c r="Y49" s="83">
        <v>47.273000000000003</v>
      </c>
      <c r="Z49" s="83">
        <v>50.469000000000001</v>
      </c>
    </row>
    <row r="50" spans="1:26" x14ac:dyDescent="0.25">
      <c r="A50" s="34" t="s">
        <v>379</v>
      </c>
      <c r="B50" s="70" t="s">
        <v>380</v>
      </c>
      <c r="C50" s="83">
        <v>5.3715249023437499</v>
      </c>
      <c r="D50" s="83">
        <v>5.3397978515625004</v>
      </c>
      <c r="E50" s="83">
        <v>6.1360805664062497</v>
      </c>
      <c r="F50" s="83">
        <v>5.9761484375</v>
      </c>
      <c r="G50" s="83">
        <v>6.2207158203124999</v>
      </c>
      <c r="H50" s="83">
        <v>5.8955317382812504</v>
      </c>
      <c r="I50" s="83">
        <v>6.1287871093749997</v>
      </c>
      <c r="J50" s="83">
        <v>6.1077753906250001</v>
      </c>
      <c r="K50" s="83">
        <v>6.2712832031249999</v>
      </c>
      <c r="L50" s="83">
        <v>6.3940415039062497</v>
      </c>
      <c r="M50" s="83">
        <v>6.7028652343750004</v>
      </c>
      <c r="N50" s="83">
        <v>6.4792451171875003</v>
      </c>
      <c r="O50" s="83">
        <v>6.5734267578125003</v>
      </c>
      <c r="P50" s="83">
        <v>6.2982080078124998</v>
      </c>
      <c r="Q50" s="83">
        <v>6.5520498046875</v>
      </c>
      <c r="R50" s="83">
        <v>6.5153208007812502</v>
      </c>
      <c r="S50" s="83">
        <v>7.3118906250000002</v>
      </c>
      <c r="T50" s="83">
        <v>6.8923818359375</v>
      </c>
      <c r="U50" s="83">
        <v>7.0010698242187503</v>
      </c>
      <c r="V50" s="83">
        <v>7.3502045898437496</v>
      </c>
      <c r="W50" s="83">
        <v>8.1108935546875003</v>
      </c>
      <c r="X50" s="83">
        <v>10.606745117187501</v>
      </c>
      <c r="Y50" s="83">
        <v>7.9879755859374999</v>
      </c>
      <c r="Z50" s="83">
        <v>8.4962861328125001</v>
      </c>
    </row>
    <row r="51" spans="1:26" x14ac:dyDescent="0.25">
      <c r="A51" s="34" t="s">
        <v>381</v>
      </c>
      <c r="B51" s="70" t="s">
        <v>407</v>
      </c>
      <c r="C51" s="83">
        <v>3.7371113281250001</v>
      </c>
      <c r="D51" s="83">
        <v>3.8675366210937501</v>
      </c>
      <c r="E51" s="83">
        <v>4.1343818359375</v>
      </c>
      <c r="F51" s="83">
        <v>4.3548549804687502</v>
      </c>
      <c r="G51" s="83">
        <v>4.3946547851562503</v>
      </c>
      <c r="H51" s="83">
        <v>4.2776811523437503</v>
      </c>
      <c r="I51" s="83">
        <v>4.8912353515625</v>
      </c>
      <c r="J51" s="83">
        <v>5.0153706054687497</v>
      </c>
      <c r="K51" s="83">
        <v>5.7169672851562501</v>
      </c>
      <c r="L51" s="83">
        <v>6.115421875</v>
      </c>
      <c r="M51" s="83">
        <v>6.2943730468750001</v>
      </c>
      <c r="N51" s="83">
        <v>6.4233740234374999</v>
      </c>
      <c r="O51" s="83">
        <v>6.8110009765625001</v>
      </c>
      <c r="P51" s="83">
        <v>7.3433291015625004</v>
      </c>
      <c r="Q51" s="83">
        <v>8.5727216796875005</v>
      </c>
      <c r="R51" s="83">
        <v>9.5906904296875002</v>
      </c>
      <c r="S51" s="83">
        <v>10.549337890625001</v>
      </c>
      <c r="T51" s="83">
        <v>11.245173828125001</v>
      </c>
      <c r="U51" s="83">
        <v>11.69587109375</v>
      </c>
      <c r="V51" s="83">
        <v>12.04945703125</v>
      </c>
      <c r="W51" s="83">
        <v>12.49598828125</v>
      </c>
      <c r="X51" s="83">
        <v>12.158618164062499</v>
      </c>
      <c r="Y51" s="83">
        <v>11.6906640625</v>
      </c>
      <c r="Z51" s="83">
        <v>12.752464843749999</v>
      </c>
    </row>
    <row r="52" spans="1:26" x14ac:dyDescent="0.25">
      <c r="A52" s="34" t="s">
        <v>383</v>
      </c>
      <c r="B52" s="70" t="s">
        <v>384</v>
      </c>
      <c r="C52" s="83">
        <v>0.30420800781250001</v>
      </c>
      <c r="D52" s="83">
        <v>0.31631600952148436</v>
      </c>
      <c r="E52" s="83">
        <v>0.37752801513671874</v>
      </c>
      <c r="F52" s="83">
        <v>0.43603399658203124</v>
      </c>
      <c r="G52" s="83">
        <v>0.50409799194335936</v>
      </c>
      <c r="H52" s="83">
        <v>0.57017797851562502</v>
      </c>
      <c r="I52" s="83">
        <v>0.55183001708984381</v>
      </c>
      <c r="J52" s="83">
        <v>0.61779101562500005</v>
      </c>
      <c r="K52" s="83">
        <v>0.66645098876953124</v>
      </c>
      <c r="L52" s="83">
        <v>0.74995697021484375</v>
      </c>
      <c r="M52" s="83">
        <v>0.80370599365234374</v>
      </c>
      <c r="N52" s="83">
        <v>0.90964099121093756</v>
      </c>
      <c r="O52" s="83">
        <v>0.97592999267578129</v>
      </c>
      <c r="P52" s="83">
        <v>0.94831201171875001</v>
      </c>
      <c r="Q52" s="83">
        <v>0.96272900390625005</v>
      </c>
      <c r="R52" s="83">
        <v>0.99531097412109371</v>
      </c>
      <c r="S52" s="83">
        <v>1.0773089599609376</v>
      </c>
      <c r="T52" s="83">
        <v>1.0367030029296875</v>
      </c>
      <c r="U52" s="83">
        <v>1.0455119628906251</v>
      </c>
      <c r="V52" s="83">
        <v>1.0555460205078124</v>
      </c>
      <c r="W52" s="83">
        <v>1.0598349609375</v>
      </c>
      <c r="X52" s="83">
        <v>1.0299941406249999</v>
      </c>
      <c r="Y52" s="83">
        <v>1.0649255371093751</v>
      </c>
      <c r="Z52" s="83">
        <v>1.054587158203125</v>
      </c>
    </row>
    <row r="53" spans="1:26" ht="20.25" customHeight="1" x14ac:dyDescent="0.25">
      <c r="A53" s="34" t="s">
        <v>385</v>
      </c>
      <c r="B53" s="60" t="s">
        <v>408</v>
      </c>
      <c r="C53" s="83">
        <v>1.9482366943359375</v>
      </c>
      <c r="D53" s="83">
        <v>2.0470434570312501</v>
      </c>
      <c r="E53" s="83">
        <v>2.1557019042968748</v>
      </c>
      <c r="F53" s="83">
        <v>2.2557824707031249</v>
      </c>
      <c r="G53" s="83">
        <v>2.0564963378906249</v>
      </c>
      <c r="H53" s="83">
        <v>1.9623420410156249</v>
      </c>
      <c r="I53" s="83">
        <v>2.1009169921874999</v>
      </c>
      <c r="J53" s="83">
        <v>2.2505981445312502</v>
      </c>
      <c r="K53" s="83">
        <v>2.3409218749999998</v>
      </c>
      <c r="L53" s="83">
        <v>2.3841103515625002</v>
      </c>
      <c r="M53" s="83">
        <v>2.247100830078125</v>
      </c>
      <c r="N53" s="83">
        <v>2.2740158691406251</v>
      </c>
      <c r="O53" s="83">
        <v>2.4011337890625</v>
      </c>
      <c r="P53" s="83">
        <v>2.4684877929687499</v>
      </c>
      <c r="Q53" s="83">
        <v>2.5209765625</v>
      </c>
      <c r="R53" s="83">
        <v>2.7073115234374998</v>
      </c>
      <c r="S53" s="83">
        <v>3.0325051269531249</v>
      </c>
      <c r="T53" s="83">
        <v>3.3196284179687501</v>
      </c>
      <c r="U53" s="83">
        <v>3.7172705078125001</v>
      </c>
      <c r="V53" s="83">
        <v>3.8381843261718749</v>
      </c>
      <c r="W53" s="83">
        <v>4.1023583984374996</v>
      </c>
      <c r="X53" s="83">
        <v>4.0667697753906253</v>
      </c>
      <c r="Y53" s="83">
        <v>4.4313706054687501</v>
      </c>
      <c r="Z53" s="83">
        <v>4.6316362304687502</v>
      </c>
    </row>
    <row r="54" spans="1:26" ht="20.25" customHeight="1" x14ac:dyDescent="0.25">
      <c r="A54" s="34" t="s">
        <v>387</v>
      </c>
      <c r="B54" s="60" t="s">
        <v>388</v>
      </c>
      <c r="C54" s="83">
        <v>10.3626171875</v>
      </c>
      <c r="D54" s="83">
        <v>11.16009765625</v>
      </c>
      <c r="E54" s="83">
        <v>11.207896484375</v>
      </c>
      <c r="F54" s="83">
        <v>11.555052734375</v>
      </c>
      <c r="G54" s="83">
        <v>15.888248046875001</v>
      </c>
      <c r="H54" s="83">
        <v>21.30548828125</v>
      </c>
      <c r="I54" s="83">
        <v>23.26021875</v>
      </c>
      <c r="J54" s="83">
        <v>22.332615234375002</v>
      </c>
      <c r="K54" s="83">
        <v>21.827300781249999</v>
      </c>
      <c r="L54" s="83">
        <v>21.38403515625</v>
      </c>
      <c r="M54" s="83">
        <v>20.3530078125</v>
      </c>
      <c r="N54" s="83">
        <v>20.439359374999999</v>
      </c>
      <c r="O54" s="83">
        <v>20.348957031249999</v>
      </c>
      <c r="P54" s="83">
        <v>20.930375000000002</v>
      </c>
      <c r="Q54" s="83">
        <v>21.417128906249999</v>
      </c>
      <c r="R54" s="83">
        <v>23.220029296875001</v>
      </c>
      <c r="S54" s="83">
        <v>24.888916015625</v>
      </c>
      <c r="T54" s="83">
        <v>25.967105468749999</v>
      </c>
      <c r="U54" s="83">
        <v>26.494609375</v>
      </c>
      <c r="V54" s="83">
        <v>26.468505859375</v>
      </c>
      <c r="W54" s="83">
        <v>27.067607421875</v>
      </c>
      <c r="X54" s="83">
        <v>27.143697265625001</v>
      </c>
      <c r="Y54" s="83">
        <v>27.503845703124998</v>
      </c>
      <c r="Z54" s="83">
        <v>29.112996093749999</v>
      </c>
    </row>
    <row r="55" spans="1:26" x14ac:dyDescent="0.25">
      <c r="A55" s="77"/>
      <c r="B55" s="70" t="s">
        <v>409</v>
      </c>
      <c r="C55" s="83">
        <v>2.3396535644531249</v>
      </c>
      <c r="D55" s="83">
        <v>2.2476794433593752</v>
      </c>
      <c r="E55" s="83">
        <v>2.58316015625</v>
      </c>
      <c r="F55" s="83">
        <v>2.41974072265625</v>
      </c>
      <c r="G55" s="83">
        <v>2.5867263183593749</v>
      </c>
      <c r="H55" s="83">
        <v>2.808898681640625</v>
      </c>
      <c r="I55" s="83">
        <v>2.9747954101562502</v>
      </c>
      <c r="J55" s="83">
        <v>2.7990173339843749</v>
      </c>
      <c r="K55" s="83">
        <v>3.083156005859375</v>
      </c>
      <c r="L55" s="83">
        <v>3.3360876464843749</v>
      </c>
      <c r="M55" s="83">
        <v>3.4108793945312499</v>
      </c>
      <c r="N55" s="83">
        <v>3.6326418457031249</v>
      </c>
      <c r="O55" s="83">
        <v>3.6818991699218748</v>
      </c>
      <c r="P55" s="83">
        <v>4.1235625000000002</v>
      </c>
      <c r="Q55" s="83">
        <v>4.1911386718749997</v>
      </c>
      <c r="R55" s="83">
        <v>4.0917211914062497</v>
      </c>
      <c r="S55" s="83">
        <v>4.2731430664062504</v>
      </c>
      <c r="T55" s="83">
        <v>4.2826669921875</v>
      </c>
      <c r="U55" s="83">
        <v>4.4005019531249996</v>
      </c>
      <c r="V55" s="83">
        <v>4.3532734375000004</v>
      </c>
      <c r="W55" s="83">
        <v>4.22240771484375</v>
      </c>
      <c r="X55" s="83">
        <v>3.9714340820312501</v>
      </c>
      <c r="Y55" s="83">
        <v>3.9916850585937498</v>
      </c>
      <c r="Z55" s="83">
        <v>3.8451015625</v>
      </c>
    </row>
    <row r="56" spans="1:26" x14ac:dyDescent="0.25">
      <c r="A56" s="77"/>
      <c r="B56" s="70" t="s">
        <v>410</v>
      </c>
      <c r="C56" s="83">
        <v>2.37101318359375</v>
      </c>
      <c r="D56" s="83">
        <v>2.43057666015625</v>
      </c>
      <c r="E56" s="83">
        <v>2.4414736328125</v>
      </c>
      <c r="F56" s="83">
        <v>2.44046240234375</v>
      </c>
      <c r="G56" s="83">
        <v>2.6081401367187498</v>
      </c>
      <c r="H56" s="83">
        <v>2.7901352539062501</v>
      </c>
      <c r="I56" s="83">
        <v>2.8731914062500001</v>
      </c>
      <c r="J56" s="83">
        <v>2.8135969238281251</v>
      </c>
      <c r="K56" s="83">
        <v>2.7904895019531248</v>
      </c>
      <c r="L56" s="83">
        <v>2.7611821289062499</v>
      </c>
      <c r="M56" s="83">
        <v>2.7268896484375</v>
      </c>
      <c r="N56" s="83">
        <v>2.8437993164062498</v>
      </c>
      <c r="O56" s="83">
        <v>2.9616105957031249</v>
      </c>
      <c r="P56" s="83">
        <v>3.10321044921875</v>
      </c>
      <c r="Q56" s="83">
        <v>3.174584716796875</v>
      </c>
      <c r="R56" s="83">
        <v>3.4190952148437499</v>
      </c>
      <c r="S56" s="83">
        <v>3.5008212890624999</v>
      </c>
      <c r="T56" s="83">
        <v>3.5107805175781248</v>
      </c>
      <c r="U56" s="83">
        <v>3.55536083984375</v>
      </c>
      <c r="V56" s="83">
        <v>3.6035021972656249</v>
      </c>
      <c r="W56" s="83">
        <v>3.6671850585937502</v>
      </c>
      <c r="X56" s="83">
        <v>3.6927065429687498</v>
      </c>
      <c r="Y56" s="83">
        <v>3.7910422363281251</v>
      </c>
      <c r="Z56" s="83">
        <v>4.0166337890625003</v>
      </c>
    </row>
    <row r="57" spans="1:26" x14ac:dyDescent="0.25">
      <c r="A57" s="77"/>
      <c r="B57" s="70" t="s">
        <v>411</v>
      </c>
      <c r="C57" s="83">
        <v>4.4411396484374999</v>
      </c>
      <c r="D57" s="83">
        <v>4.9318408203124999</v>
      </c>
      <c r="E57" s="83">
        <v>4.51401171875</v>
      </c>
      <c r="F57" s="83">
        <v>4.5384921875000002</v>
      </c>
      <c r="G57" s="83">
        <v>7.8143955078124998</v>
      </c>
      <c r="H57" s="83">
        <v>12.193673828125</v>
      </c>
      <c r="I57" s="83">
        <v>13.5252158203125</v>
      </c>
      <c r="J57" s="83">
        <v>12.716512695312501</v>
      </c>
      <c r="K57" s="83">
        <v>12.0337783203125</v>
      </c>
      <c r="L57" s="83">
        <v>11.448783203125</v>
      </c>
      <c r="M57" s="83">
        <v>10.498340820312499</v>
      </c>
      <c r="N57" s="83">
        <v>10.4189892578125</v>
      </c>
      <c r="O57" s="83">
        <v>10.477607421875</v>
      </c>
      <c r="P57" s="83">
        <v>10.791839843749999</v>
      </c>
      <c r="Q57" s="83">
        <v>10.965419921875</v>
      </c>
      <c r="R57" s="83">
        <v>11.426665039062501</v>
      </c>
      <c r="S57" s="83">
        <v>13.0929404296875</v>
      </c>
      <c r="T57" s="83">
        <v>13.8014765625</v>
      </c>
      <c r="U57" s="83">
        <v>14.225223632812501</v>
      </c>
      <c r="V57" s="83">
        <v>14.438636718750001</v>
      </c>
      <c r="W57" s="83">
        <v>15.303035156250001</v>
      </c>
      <c r="X57" s="83">
        <v>15.8490078125</v>
      </c>
      <c r="Y57" s="83">
        <v>16.165439453125</v>
      </c>
      <c r="Z57" s="83">
        <v>17.57547265625</v>
      </c>
    </row>
    <row r="58" spans="1:26" x14ac:dyDescent="0.25">
      <c r="A58" s="77"/>
      <c r="B58" s="228" t="s">
        <v>412</v>
      </c>
      <c r="C58" s="83">
        <v>1.2108103027343751</v>
      </c>
      <c r="D58" s="83">
        <v>1.5500002441406251</v>
      </c>
      <c r="E58" s="83">
        <v>1.66925048828125</v>
      </c>
      <c r="F58" s="83">
        <v>2.1563571777343751</v>
      </c>
      <c r="G58" s="83">
        <v>2.8789855957031252</v>
      </c>
      <c r="H58" s="83">
        <v>3.5127797851562499</v>
      </c>
      <c r="I58" s="83">
        <v>3.8870158691406251</v>
      </c>
      <c r="J58" s="83">
        <v>4.00348779296875</v>
      </c>
      <c r="K58" s="83">
        <v>3.9198767089843751</v>
      </c>
      <c r="L58" s="83">
        <v>3.8379826660156251</v>
      </c>
      <c r="M58" s="83">
        <v>3.7168974609375001</v>
      </c>
      <c r="N58" s="83">
        <v>3.543927978515625</v>
      </c>
      <c r="O58" s="83">
        <v>3.2278403320312501</v>
      </c>
      <c r="P58" s="83">
        <v>2.9117626953125</v>
      </c>
      <c r="Q58" s="83">
        <v>3.0859860839843751</v>
      </c>
      <c r="R58" s="83">
        <v>4.2825478515624997</v>
      </c>
      <c r="S58" s="83">
        <v>4.02201171875</v>
      </c>
      <c r="T58" s="83">
        <v>4.3721811523437504</v>
      </c>
      <c r="U58" s="83">
        <v>4.3135224609374996</v>
      </c>
      <c r="V58" s="83">
        <v>4.0730932617187499</v>
      </c>
      <c r="W58" s="83">
        <v>3.8749787597656251</v>
      </c>
      <c r="X58" s="83">
        <v>3.6305488281249998</v>
      </c>
      <c r="Y58" s="83">
        <v>3.5556782226562502</v>
      </c>
      <c r="Z58" s="83">
        <v>3.6757871093749999</v>
      </c>
    </row>
    <row r="59" spans="1:26" ht="20.25" customHeight="1" x14ac:dyDescent="0.25">
      <c r="A59" s="77"/>
      <c r="B59" s="33" t="s">
        <v>392</v>
      </c>
      <c r="C59" s="83">
        <v>-4.3832456054687503</v>
      </c>
      <c r="D59" s="83">
        <v>-4.4182973632812503</v>
      </c>
      <c r="E59" s="83">
        <v>-3.5655898437500002</v>
      </c>
      <c r="F59" s="83">
        <v>-4.0235307617187503</v>
      </c>
      <c r="G59" s="83">
        <v>-3.8685844726562499</v>
      </c>
      <c r="H59" s="83">
        <v>-3.9199956054687499</v>
      </c>
      <c r="I59" s="83">
        <v>-4.7383964843750004</v>
      </c>
      <c r="J59" s="83">
        <v>-5.6142451171875001</v>
      </c>
      <c r="K59" s="83">
        <v>-5.3961245117187504</v>
      </c>
      <c r="L59" s="83">
        <v>-4.7012773437500002</v>
      </c>
      <c r="M59" s="83">
        <v>-4.1608950195312504</v>
      </c>
      <c r="N59" s="83">
        <v>-4.2216118164062504</v>
      </c>
      <c r="O59" s="83">
        <v>-2.99229443359375</v>
      </c>
      <c r="P59" s="83">
        <v>-3.5479375000000002</v>
      </c>
      <c r="Q59" s="83">
        <v>-4.01256884765625</v>
      </c>
      <c r="R59" s="83">
        <v>-3.8488349609374999</v>
      </c>
      <c r="S59" s="83">
        <v>-3.662261962890625</v>
      </c>
      <c r="T59" s="83">
        <v>-3.9666889648437502</v>
      </c>
      <c r="U59" s="83">
        <v>-4.4053271484375003</v>
      </c>
      <c r="V59" s="83">
        <v>-4.3461640624999998</v>
      </c>
      <c r="W59" s="83">
        <v>-4.5412387695312502</v>
      </c>
      <c r="X59" s="83">
        <v>-4.5424677734375001</v>
      </c>
      <c r="Y59" s="83">
        <v>-4.2536157226562503</v>
      </c>
      <c r="Z59" s="83">
        <v>-4.6755244140625001</v>
      </c>
    </row>
    <row r="60" spans="1:26" ht="20.25" customHeight="1" x14ac:dyDescent="0.25">
      <c r="A60" s="77"/>
      <c r="B60" s="296" t="s">
        <v>413</v>
      </c>
      <c r="C60" s="83">
        <v>14.162776367187501</v>
      </c>
      <c r="D60" s="83">
        <v>14.192457031249999</v>
      </c>
      <c r="E60" s="83">
        <v>13.160527343749999</v>
      </c>
      <c r="F60" s="83">
        <v>13.284766601562501</v>
      </c>
      <c r="G60" s="83">
        <v>16.101747070312499</v>
      </c>
      <c r="H60" s="83">
        <v>19.07980078125</v>
      </c>
      <c r="I60" s="83">
        <v>17.757044921875</v>
      </c>
      <c r="J60" s="83">
        <v>18.167886718750001</v>
      </c>
      <c r="K60" s="83">
        <v>19.964714843749999</v>
      </c>
      <c r="L60" s="83">
        <v>17.801263671874999</v>
      </c>
      <c r="M60" s="83">
        <v>18.100568359375</v>
      </c>
      <c r="N60" s="83">
        <v>19.994982421875001</v>
      </c>
      <c r="O60" s="83">
        <v>24.33959765625</v>
      </c>
      <c r="P60" s="83">
        <v>25.35564453125</v>
      </c>
      <c r="Q60" s="83">
        <v>29.032853515625</v>
      </c>
      <c r="R60" s="83">
        <v>34.234441406249999</v>
      </c>
      <c r="S60" s="83">
        <v>35.329976562500001</v>
      </c>
      <c r="T60" s="83">
        <v>33.975683593749999</v>
      </c>
      <c r="U60" s="83">
        <v>33.246828125</v>
      </c>
      <c r="V60" s="83">
        <v>30.428564453124999</v>
      </c>
      <c r="W60" s="83">
        <v>25.749935546875001</v>
      </c>
      <c r="X60" s="83">
        <v>23.899208984375001</v>
      </c>
      <c r="Y60" s="83">
        <v>28.219124999999998</v>
      </c>
      <c r="Z60" s="83">
        <v>37.959441406250001</v>
      </c>
    </row>
    <row r="61" spans="1:26" x14ac:dyDescent="0.25">
      <c r="A61" s="77"/>
      <c r="B61" s="70" t="s">
        <v>5243</v>
      </c>
      <c r="C61" s="83">
        <v>0</v>
      </c>
      <c r="D61" s="83">
        <v>0</v>
      </c>
      <c r="E61" s="83">
        <v>0</v>
      </c>
      <c r="F61" s="83">
        <v>0</v>
      </c>
      <c r="G61" s="83">
        <v>0</v>
      </c>
      <c r="H61" s="83">
        <v>0</v>
      </c>
      <c r="I61" s="83">
        <v>0</v>
      </c>
      <c r="J61" s="83">
        <v>0</v>
      </c>
      <c r="K61" s="83">
        <v>0</v>
      </c>
      <c r="L61" s="83">
        <v>0</v>
      </c>
      <c r="M61" s="83">
        <v>0</v>
      </c>
      <c r="N61" s="83">
        <v>0</v>
      </c>
      <c r="O61" s="83">
        <v>0</v>
      </c>
      <c r="P61" s="83">
        <v>0</v>
      </c>
      <c r="Q61" s="83">
        <v>0</v>
      </c>
      <c r="R61" s="83">
        <v>0</v>
      </c>
      <c r="S61" s="83">
        <v>0</v>
      </c>
      <c r="T61" s="83">
        <v>0</v>
      </c>
      <c r="U61" s="83">
        <v>0</v>
      </c>
      <c r="V61" s="83">
        <v>0</v>
      </c>
      <c r="W61" s="83">
        <v>0</v>
      </c>
      <c r="X61" s="83">
        <v>0</v>
      </c>
      <c r="Y61" s="83">
        <v>0</v>
      </c>
      <c r="Z61" s="83">
        <v>18.198</v>
      </c>
    </row>
    <row r="62" spans="1:26" x14ac:dyDescent="0.25">
      <c r="A62" s="77"/>
      <c r="B62" s="70" t="s">
        <v>414</v>
      </c>
      <c r="C62" s="83">
        <v>6.0528012695312503</v>
      </c>
      <c r="D62" s="83">
        <v>5.6480527343749998</v>
      </c>
      <c r="E62" s="83">
        <v>4.7658188476562504</v>
      </c>
      <c r="F62" s="83">
        <v>5.0885278320312501</v>
      </c>
      <c r="G62" s="83">
        <v>7.2946347656250001</v>
      </c>
      <c r="H62" s="83">
        <v>8.5109326171874997</v>
      </c>
      <c r="I62" s="83">
        <v>6.8670078124999998</v>
      </c>
      <c r="J62" s="83">
        <v>6.7820112304687497</v>
      </c>
      <c r="K62" s="83">
        <v>7.3396259765625</v>
      </c>
      <c r="L62" s="83">
        <v>6.2862182617187496</v>
      </c>
      <c r="M62" s="83">
        <v>6.6103920898437503</v>
      </c>
      <c r="N62" s="83">
        <v>6.3525175781250001</v>
      </c>
      <c r="O62" s="83">
        <v>8.8316718749999996</v>
      </c>
      <c r="P62" s="83">
        <v>8.8947441406250007</v>
      </c>
      <c r="Q62" s="83">
        <v>11.0412431640625</v>
      </c>
      <c r="R62" s="83">
        <v>14.133487304687501</v>
      </c>
      <c r="S62" s="83">
        <v>15.4164267578125</v>
      </c>
      <c r="T62" s="83">
        <v>15.1752470703125</v>
      </c>
      <c r="U62" s="83">
        <v>14.916518554687499</v>
      </c>
      <c r="V62" s="83">
        <v>12.8885927734375</v>
      </c>
      <c r="W62" s="83">
        <v>13.9208017578125</v>
      </c>
      <c r="X62" s="83">
        <v>12.437967773437499</v>
      </c>
      <c r="Y62" s="83">
        <v>14.55</v>
      </c>
      <c r="Z62" s="83">
        <v>13.69</v>
      </c>
    </row>
    <row r="63" spans="1:26" s="14" customFormat="1" x14ac:dyDescent="0.25">
      <c r="A63" s="77"/>
      <c r="B63" s="70" t="s">
        <v>415</v>
      </c>
      <c r="C63" s="83">
        <v>6.1843701171875001</v>
      </c>
      <c r="D63" s="83">
        <v>6.8556098632812503</v>
      </c>
      <c r="E63" s="83">
        <v>7.3801376953125004</v>
      </c>
      <c r="F63" s="83">
        <v>7.120474609375</v>
      </c>
      <c r="G63" s="83">
        <v>7.5358027343750003</v>
      </c>
      <c r="H63" s="83">
        <v>9.0145048828124992</v>
      </c>
      <c r="I63" s="83">
        <v>9.5407246093749993</v>
      </c>
      <c r="J63" s="83">
        <v>9.5721484374999992</v>
      </c>
      <c r="K63" s="83">
        <v>10.36134375</v>
      </c>
      <c r="L63" s="83">
        <v>9.3121240234374998</v>
      </c>
      <c r="M63" s="83">
        <v>9.1876689453125007</v>
      </c>
      <c r="N63" s="83">
        <v>10.730988281249999</v>
      </c>
      <c r="O63" s="83">
        <v>12.066499023437499</v>
      </c>
      <c r="P63" s="83">
        <v>12.195705078125</v>
      </c>
      <c r="Q63" s="83">
        <v>13.019841796874999</v>
      </c>
      <c r="R63" s="83">
        <v>14.2180244140625</v>
      </c>
      <c r="S63" s="83">
        <v>14.1427626953125</v>
      </c>
      <c r="T63" s="83">
        <v>13.840744140625</v>
      </c>
      <c r="U63" s="83">
        <v>13.784923828125001</v>
      </c>
      <c r="V63" s="83">
        <v>13.944896484375001</v>
      </c>
      <c r="W63" s="83">
        <v>11.7242412109375</v>
      </c>
      <c r="X63" s="83">
        <v>10.924359375</v>
      </c>
      <c r="Y63" s="83">
        <v>12.381125000000001</v>
      </c>
      <c r="Z63" s="83">
        <v>4.1914418945312502</v>
      </c>
    </row>
    <row r="64" spans="1:26" s="14" customFormat="1" x14ac:dyDescent="0.25">
      <c r="A64" s="77"/>
      <c r="B64" s="228" t="s">
        <v>416</v>
      </c>
      <c r="C64" s="83">
        <v>1.9256049804687501</v>
      </c>
      <c r="D64" s="83">
        <v>1.6887940673828126</v>
      </c>
      <c r="E64" s="83">
        <v>1.0145709838867187</v>
      </c>
      <c r="F64" s="83">
        <v>1.0757640380859375</v>
      </c>
      <c r="G64" s="83">
        <v>1.2713099365234375</v>
      </c>
      <c r="H64" s="83">
        <v>1.554364013671875</v>
      </c>
      <c r="I64" s="83">
        <v>1.34931201171875</v>
      </c>
      <c r="J64" s="83">
        <v>1.81372705078125</v>
      </c>
      <c r="K64" s="83">
        <v>2.2637451171874998</v>
      </c>
      <c r="L64" s="83">
        <v>2.2029208984375002</v>
      </c>
      <c r="M64" s="83">
        <v>2.3025068359374998</v>
      </c>
      <c r="N64" s="83">
        <v>2.91147705078125</v>
      </c>
      <c r="O64" s="83">
        <v>3.4414270019531248</v>
      </c>
      <c r="P64" s="83">
        <v>4.2651958007812496</v>
      </c>
      <c r="Q64" s="83">
        <v>4.9717690429687504</v>
      </c>
      <c r="R64" s="83">
        <v>5.88293017578125</v>
      </c>
      <c r="S64" s="83">
        <v>5.7707890624999996</v>
      </c>
      <c r="T64" s="83">
        <v>4.9596909179687501</v>
      </c>
      <c r="U64" s="83">
        <v>4.5453842773437501</v>
      </c>
      <c r="V64" s="83">
        <v>3.5950751953125</v>
      </c>
      <c r="W64" s="83">
        <v>0.10489299774169922</v>
      </c>
      <c r="X64" s="83">
        <v>0.53688098144531249</v>
      </c>
      <c r="Y64" s="83">
        <v>1.288</v>
      </c>
      <c r="Z64" s="83">
        <v>1.88</v>
      </c>
    </row>
    <row r="65" spans="1:26" x14ac:dyDescent="0.25">
      <c r="A65" s="34"/>
      <c r="B65" s="60" t="s">
        <v>417</v>
      </c>
      <c r="C65" s="485">
        <v>-1.4039880371093749</v>
      </c>
      <c r="D65" s="485">
        <v>-0.66156097412109371</v>
      </c>
      <c r="E65" s="485">
        <v>-3.0940000534057616E-2</v>
      </c>
      <c r="F65" s="485">
        <v>-5.6500000000000002E-2</v>
      </c>
      <c r="G65" s="485">
        <v>-4.6277000427246091E-2</v>
      </c>
      <c r="H65" s="485">
        <v>-0.39270901489257815</v>
      </c>
      <c r="I65" s="485">
        <v>0</v>
      </c>
      <c r="J65" s="485">
        <v>-0.14524000549316407</v>
      </c>
      <c r="K65" s="485">
        <v>-0.72611199951171879</v>
      </c>
      <c r="L65" s="485">
        <v>-1.8184090576171874</v>
      </c>
      <c r="M65" s="485">
        <v>-0.71941802978515623</v>
      </c>
      <c r="N65" s="485">
        <v>-5.1789001464843748E-2</v>
      </c>
      <c r="O65" s="485">
        <v>0</v>
      </c>
      <c r="P65" s="485">
        <v>-0.34525799560546877</v>
      </c>
      <c r="Q65" s="485">
        <v>-0.4119320068359375</v>
      </c>
      <c r="R65" s="485">
        <v>-3.5219370117187498</v>
      </c>
      <c r="S65" s="485">
        <v>-3.8423491210937502</v>
      </c>
      <c r="T65" s="485">
        <v>-4.2000000000000003E-2</v>
      </c>
      <c r="U65" s="485">
        <v>-1.74</v>
      </c>
      <c r="V65" s="485">
        <v>-1.217112060546875</v>
      </c>
      <c r="W65" s="485">
        <v>-2.145</v>
      </c>
      <c r="X65" s="485">
        <v>-0.25462738037109373</v>
      </c>
      <c r="Y65" s="485">
        <v>-2.6084699707031249</v>
      </c>
      <c r="Z65" s="485">
        <v>-0.34797302246093748</v>
      </c>
    </row>
    <row r="66" spans="1:26" s="14" customFormat="1" ht="20.25" customHeight="1" x14ac:dyDescent="0.25">
      <c r="A66" s="831"/>
      <c r="B66" s="830" t="s">
        <v>400</v>
      </c>
      <c r="C66" s="822">
        <v>149.55198437499999</v>
      </c>
      <c r="D66" s="822">
        <v>159.44634375000001</v>
      </c>
      <c r="E66" s="822">
        <v>162.65887499999999</v>
      </c>
      <c r="F66" s="822">
        <v>154.566953125</v>
      </c>
      <c r="G66" s="822">
        <v>166.36371875</v>
      </c>
      <c r="H66" s="822">
        <v>185.65817187499999</v>
      </c>
      <c r="I66" s="822">
        <v>190.78032812500001</v>
      </c>
      <c r="J66" s="822">
        <v>196.01314062500001</v>
      </c>
      <c r="K66" s="822">
        <v>199.04698437499999</v>
      </c>
      <c r="L66" s="822">
        <v>184.05053125000001</v>
      </c>
      <c r="M66" s="822">
        <v>184.29275000000001</v>
      </c>
      <c r="N66" s="822">
        <v>195.1639375</v>
      </c>
      <c r="O66" s="822">
        <v>214.92862500000001</v>
      </c>
      <c r="P66" s="822">
        <v>226.2589375</v>
      </c>
      <c r="Q66" s="822">
        <v>245.44318749999999</v>
      </c>
      <c r="R66" s="822">
        <v>283.2243125</v>
      </c>
      <c r="S66" s="822">
        <v>303.32487500000002</v>
      </c>
      <c r="T66" s="822">
        <v>289.98337500000002</v>
      </c>
      <c r="U66" s="822">
        <v>288.22896874999998</v>
      </c>
      <c r="V66" s="822">
        <v>281.95428125000001</v>
      </c>
      <c r="W66" s="822">
        <v>259.00160937499999</v>
      </c>
      <c r="X66" s="822">
        <v>235.937203125</v>
      </c>
      <c r="Y66" s="822">
        <v>247.78006250000001</v>
      </c>
      <c r="Z66" s="822">
        <v>274.94012500000002</v>
      </c>
    </row>
    <row r="67" spans="1:26" s="71" customFormat="1" x14ac:dyDescent="0.25">
      <c r="A67" s="91" t="s">
        <v>368</v>
      </c>
      <c r="B67" s="60"/>
      <c r="C67" s="832"/>
      <c r="D67" s="832"/>
      <c r="E67" s="832"/>
      <c r="F67" s="832"/>
      <c r="G67" s="832"/>
      <c r="H67" s="832"/>
      <c r="I67" s="832"/>
      <c r="J67" s="832"/>
      <c r="K67" s="832"/>
      <c r="L67" s="832"/>
      <c r="M67" s="832"/>
      <c r="N67" s="832"/>
      <c r="O67" s="832"/>
      <c r="P67" s="832"/>
      <c r="Q67" s="832"/>
      <c r="R67" s="832"/>
      <c r="S67" s="832"/>
      <c r="T67" s="832"/>
      <c r="U67" s="832"/>
      <c r="V67" s="832"/>
      <c r="W67" s="832"/>
      <c r="X67" s="832"/>
      <c r="Y67" s="832"/>
      <c r="Z67" s="832"/>
    </row>
  </sheetData>
  <phoneticPr fontId="16" type="noConversion"/>
  <pageMargins left="0.74803149606299202" right="0.74803149606299202" top="0.98425196850393704" bottom="0.98425196850393704" header="0.511811023622047" footer="0.511811023622047"/>
  <pageSetup scale="47" fitToHeight="2" orientation="landscape" r:id="rId1"/>
  <headerFooter alignWithMargins="0"/>
  <rowBreaks count="1" manualBreakCount="1">
    <brk id="33" max="2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31</vt:i4>
      </vt:variant>
      <vt:variant>
        <vt:lpstr>Charts</vt:lpstr>
      </vt:variant>
      <vt:variant>
        <vt:i4>2</vt:i4>
      </vt:variant>
      <vt:variant>
        <vt:lpstr>Named Ranges</vt:lpstr>
      </vt:variant>
      <vt:variant>
        <vt:i4>174</vt:i4>
      </vt:variant>
    </vt:vector>
  </HeadingPairs>
  <TitlesOfParts>
    <vt:vector size="207" baseType="lpstr">
      <vt:lpstr>Index</vt:lpstr>
      <vt:lpstr>SumInd</vt:lpstr>
      <vt:lpstr>BriefInd </vt:lpstr>
      <vt:lpstr>Census</vt:lpstr>
      <vt:lpstr>NApc</vt:lpstr>
      <vt:lpstr>NAgni</vt:lpstr>
      <vt:lpstr>NAInd</vt:lpstr>
      <vt:lpstr>NAInst</vt:lpstr>
      <vt:lpstr>NAInc</vt:lpstr>
      <vt:lpstr>NAExp</vt:lpstr>
      <vt:lpstr>NAExpOth</vt:lpstr>
      <vt:lpstr>EmpInst</vt:lpstr>
      <vt:lpstr>EmpInd</vt:lpstr>
      <vt:lpstr>PR_Dept</vt:lpstr>
      <vt:lpstr>PR_Cofog</vt:lpstr>
      <vt:lpstr>Trsm</vt:lpstr>
      <vt:lpstr>MB</vt:lpstr>
      <vt:lpstr>MBInt</vt:lpstr>
      <vt:lpstr>Cpi</vt:lpstr>
      <vt:lpstr>CpiOld</vt:lpstr>
      <vt:lpstr>Imports</vt:lpstr>
      <vt:lpstr>BoPsum</vt:lpstr>
      <vt:lpstr>BoPdet</vt:lpstr>
      <vt:lpstr>IIP</vt:lpstr>
      <vt:lpstr>ExtD</vt:lpstr>
      <vt:lpstr>ExtDLoan</vt:lpstr>
      <vt:lpstr>GFSsum</vt:lpstr>
      <vt:lpstr>GFSdet</vt:lpstr>
      <vt:lpstr>DBLinks</vt:lpstr>
      <vt:lpstr>DBSourceFiles</vt:lpstr>
      <vt:lpstr>Sys</vt:lpstr>
      <vt:lpstr>Cover</vt:lpstr>
      <vt:lpstr>Ackn</vt:lpstr>
      <vt:lpstr>CPI_All</vt:lpstr>
      <vt:lpstr>CPI_Dom</vt:lpstr>
      <vt:lpstr>CPI_Imp</vt:lpstr>
      <vt:lpstr>DBDef_Cofog_E</vt:lpstr>
      <vt:lpstr>DBDef_CPI</vt:lpstr>
      <vt:lpstr>DBDef_Debt2</vt:lpstr>
      <vt:lpstr>DBDef_Debt6</vt:lpstr>
      <vt:lpstr>DBDef_Debt7</vt:lpstr>
      <vt:lpstr>DBDef_Fisc</vt:lpstr>
      <vt:lpstr>DBDef_ImpBEC</vt:lpstr>
      <vt:lpstr>DBDef_ImpHS</vt:lpstr>
      <vt:lpstr>DBDef_MB_Dcs</vt:lpstr>
      <vt:lpstr>DBDef_MB_Dep</vt:lpstr>
      <vt:lpstr>DBDef_MB_int</vt:lpstr>
      <vt:lpstr>DBDef_MB_Lend</vt:lpstr>
      <vt:lpstr>DBDef_MB_PL</vt:lpstr>
      <vt:lpstr>DBDef_PR_Cofog_E</vt:lpstr>
      <vt:lpstr>DBDef_PR_Cofog_W</vt:lpstr>
      <vt:lpstr>DBDef_PR_Dept_E</vt:lpstr>
      <vt:lpstr>DBDef_PR_Dept_W</vt:lpstr>
      <vt:lpstr>DBDef_Sys</vt:lpstr>
      <vt:lpstr>DBDef_Wgt</vt:lpstr>
      <vt:lpstr>DBDef21</vt:lpstr>
      <vt:lpstr>DBDef22</vt:lpstr>
      <vt:lpstr>DBDef31</vt:lpstr>
      <vt:lpstr>DBDefStatTab</vt:lpstr>
      <vt:lpstr>DBDefStatTab2</vt:lpstr>
      <vt:lpstr>DBLinks</vt:lpstr>
      <vt:lpstr>dbsourcefiles</vt:lpstr>
      <vt:lpstr>DebtTabs</vt:lpstr>
      <vt:lpstr>DebtTabs_bor</vt:lpstr>
      <vt:lpstr>DebtTabs_effBor</vt:lpstr>
      <vt:lpstr>DebtTabs_Lend</vt:lpstr>
      <vt:lpstr>Descriptions</vt:lpstr>
      <vt:lpstr>Fisc</vt:lpstr>
      <vt:lpstr>GDPE_cp</vt:lpstr>
      <vt:lpstr>GDPE_KP</vt:lpstr>
      <vt:lpstr>GDPE_kv</vt:lpstr>
      <vt:lpstr>GDPIcpDet</vt:lpstr>
      <vt:lpstr>GDPIcpSum</vt:lpstr>
      <vt:lpstr>GDPP_cv_Total</vt:lpstr>
      <vt:lpstr>GDPPcpInd</vt:lpstr>
      <vt:lpstr>GDPPcpInst</vt:lpstr>
      <vt:lpstr>GDPPkpInd</vt:lpstr>
      <vt:lpstr>GDPPkpInst</vt:lpstr>
      <vt:lpstr>GFCE</vt:lpstr>
      <vt:lpstr>Gfs</vt:lpstr>
      <vt:lpstr>GNI</vt:lpstr>
      <vt:lpstr>HFCE</vt:lpstr>
      <vt:lpstr>Imp_BEC</vt:lpstr>
      <vt:lpstr>Imp_HS</vt:lpstr>
      <vt:lpstr>Imp_Origin</vt:lpstr>
      <vt:lpstr>kp_Ext</vt:lpstr>
      <vt:lpstr>kp_Ext1</vt:lpstr>
      <vt:lpstr>MB_Dcs</vt:lpstr>
      <vt:lpstr>MB_Dep</vt:lpstr>
      <vt:lpstr>MB_Fcs</vt:lpstr>
      <vt:lpstr>MB_int</vt:lpstr>
      <vt:lpstr>MB_Lend</vt:lpstr>
      <vt:lpstr>MB_PL</vt:lpstr>
      <vt:lpstr>PR_Cofog_Emp</vt:lpstr>
      <vt:lpstr>PR_Cofog_WB</vt:lpstr>
      <vt:lpstr>PR_Dept_Emp</vt:lpstr>
      <vt:lpstr>PR_Dept_WB</vt:lpstr>
      <vt:lpstr>BoPdet!Print_Area</vt:lpstr>
      <vt:lpstr>BoPsum!Print_Area</vt:lpstr>
      <vt:lpstr>'BriefInd '!Print_Area</vt:lpstr>
      <vt:lpstr>Census!Print_Area</vt:lpstr>
      <vt:lpstr>CpiOld!Print_Area</vt:lpstr>
      <vt:lpstr>EmpInd!Print_Area</vt:lpstr>
      <vt:lpstr>EmpInst!Print_Area</vt:lpstr>
      <vt:lpstr>ExtD!Print_Area</vt:lpstr>
      <vt:lpstr>ExtDLoan!Print_Area</vt:lpstr>
      <vt:lpstr>GFSdet!Print_Area</vt:lpstr>
      <vt:lpstr>IIP!Print_Area</vt:lpstr>
      <vt:lpstr>Imports!Print_Area</vt:lpstr>
      <vt:lpstr>Index!Print_Area</vt:lpstr>
      <vt:lpstr>NAExp!Print_Area</vt:lpstr>
      <vt:lpstr>NAExpOth!Print_Area</vt:lpstr>
      <vt:lpstr>NAgni!Print_Area</vt:lpstr>
      <vt:lpstr>NAInc!Print_Area</vt:lpstr>
      <vt:lpstr>NAInd!Print_Area</vt:lpstr>
      <vt:lpstr>NAInst!Print_Area</vt:lpstr>
      <vt:lpstr>NApc!Print_Area</vt:lpstr>
      <vt:lpstr>PR_Cofog!Print_Area</vt:lpstr>
      <vt:lpstr>PR_Dept!Print_Area</vt:lpstr>
      <vt:lpstr>SumInd!Print_Area</vt:lpstr>
      <vt:lpstr>Trsm!Print_Area</vt:lpstr>
      <vt:lpstr>GFSdet!Print_Titles</vt:lpstr>
      <vt:lpstr>SS_Ind</vt:lpstr>
      <vt:lpstr>SS_Int</vt:lpstr>
      <vt:lpstr>Sys</vt:lpstr>
      <vt:lpstr>Tb_BopDet</vt:lpstr>
      <vt:lpstr>Tb_BopSum</vt:lpstr>
      <vt:lpstr>Tb_Debt_Bor</vt:lpstr>
      <vt:lpstr>Tb_Debt_effBor</vt:lpstr>
      <vt:lpstr>Tb_Debt_Lend</vt:lpstr>
      <vt:lpstr>Tb_ExDebt</vt:lpstr>
      <vt:lpstr>Tb_ExtDebtTot</vt:lpstr>
      <vt:lpstr>Tb_HtlAveRte_Ntly</vt:lpstr>
      <vt:lpstr>Tb_IIP</vt:lpstr>
      <vt:lpstr>Tb_RmAvailandRte</vt:lpstr>
      <vt:lpstr>Tb_SOEonlent</vt:lpstr>
      <vt:lpstr>Tb_VstOthers</vt:lpstr>
      <vt:lpstr>TbEDebtSOEonlent</vt:lpstr>
      <vt:lpstr>TbEDebtVarrate</vt:lpstr>
      <vt:lpstr>TbExtDebtNG_onlent</vt:lpstr>
      <vt:lpstr>TbExtDebtNGSOE</vt:lpstr>
      <vt:lpstr>Tdef_BopDet</vt:lpstr>
      <vt:lpstr>Tdef_BopSum</vt:lpstr>
      <vt:lpstr>Tdef_CPI</vt:lpstr>
      <vt:lpstr>Tdef_CPIDom</vt:lpstr>
      <vt:lpstr>Tdef_CPIImp</vt:lpstr>
      <vt:lpstr>Tdef_EdebtSOEonlent</vt:lpstr>
      <vt:lpstr>Tdef_EdebtVarrate</vt:lpstr>
      <vt:lpstr>Tdef_ExtDebt2</vt:lpstr>
      <vt:lpstr>Tdef_ExtDebt3</vt:lpstr>
      <vt:lpstr>Tdef_ExtDebt4</vt:lpstr>
      <vt:lpstr>Tdef_ExtDebt5</vt:lpstr>
      <vt:lpstr>Tdef_ExtDebt6</vt:lpstr>
      <vt:lpstr>Tdef_ExtDebtNGSOE</vt:lpstr>
      <vt:lpstr>Tdef_ExtDebtTot</vt:lpstr>
      <vt:lpstr>TDef_Fisc</vt:lpstr>
      <vt:lpstr>Tdef_GDPE_cp</vt:lpstr>
      <vt:lpstr>Tdef_GDPE_kp</vt:lpstr>
      <vt:lpstr>Tdef_GDPE_kv</vt:lpstr>
      <vt:lpstr>Tdef_GDPIcpDet</vt:lpstr>
      <vt:lpstr>Tdef_GDPIcpSum</vt:lpstr>
      <vt:lpstr>Tdef_GDPPcpInd</vt:lpstr>
      <vt:lpstr>Tdef_GDPPcpInst</vt:lpstr>
      <vt:lpstr>Tdef_GDPPcv_Total</vt:lpstr>
      <vt:lpstr>Tdef_GDPPcvInst</vt:lpstr>
      <vt:lpstr>Tdef_GDPPkpInd</vt:lpstr>
      <vt:lpstr>Tdef_GDPPkpInst</vt:lpstr>
      <vt:lpstr>Tdef_GFCE</vt:lpstr>
      <vt:lpstr>Tdef_GNI</vt:lpstr>
      <vt:lpstr>Tdef_HFCE</vt:lpstr>
      <vt:lpstr>Tdef_HtlAveRmRte_Ntly</vt:lpstr>
      <vt:lpstr>Tdef_IIP</vt:lpstr>
      <vt:lpstr>Tdef_ImpBEC</vt:lpstr>
      <vt:lpstr>Tdef_ImpHS</vt:lpstr>
      <vt:lpstr>Tdef_ImpOrigin</vt:lpstr>
      <vt:lpstr>Tdef_kp_Ext</vt:lpstr>
      <vt:lpstr>Tdef_MB_Dcs</vt:lpstr>
      <vt:lpstr>TDef_MB_Dep</vt:lpstr>
      <vt:lpstr>TDef_MB_Int</vt:lpstr>
      <vt:lpstr>TDef_MB_Lend</vt:lpstr>
      <vt:lpstr>Tdef_MB_PL</vt:lpstr>
      <vt:lpstr>Tdef_NG_onlent</vt:lpstr>
      <vt:lpstr>TDef_PR_Cofog</vt:lpstr>
      <vt:lpstr>TDef_PR_Dept</vt:lpstr>
      <vt:lpstr>Tdef_RmAvailandRte</vt:lpstr>
      <vt:lpstr>Tdef_SOEonlent</vt:lpstr>
      <vt:lpstr>Tdef_SS_ind</vt:lpstr>
      <vt:lpstr>Tdef_SS_inst</vt:lpstr>
      <vt:lpstr>TDef_Sys</vt:lpstr>
      <vt:lpstr>Tdef_Trsm1</vt:lpstr>
      <vt:lpstr>Tdef_Trsm2</vt:lpstr>
      <vt:lpstr>Tdef_Trsm3</vt:lpstr>
      <vt:lpstr>Tdef_VstNght</vt:lpstr>
      <vt:lpstr>Tdef_VstNtly</vt:lpstr>
      <vt:lpstr>Tdef_VstOthers</vt:lpstr>
      <vt:lpstr>Tdef_Wgt_All</vt:lpstr>
      <vt:lpstr>Tdef_Wgt_Dom</vt:lpstr>
      <vt:lpstr>Tdef_Wgt_Imp</vt:lpstr>
      <vt:lpstr>TrsmEmp</vt:lpstr>
      <vt:lpstr>TrsmRev</vt:lpstr>
      <vt:lpstr>TrsmVA</vt:lpstr>
      <vt:lpstr>Up_Gfs</vt:lpstr>
      <vt:lpstr>Vst_Nght</vt:lpstr>
      <vt:lpstr>Vst_Ntly</vt:lpstr>
      <vt:lpstr>Wgt_All</vt:lpstr>
      <vt:lpstr>Wgt_Dom</vt:lpstr>
      <vt:lpstr>Wgt_Imp</vt:lpstr>
    </vt:vector>
  </TitlesOfParts>
  <Manager/>
  <Company>Sturt.Biz</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Mark Sturton</dc:creator>
  <cp:keywords/>
  <dc:description/>
  <cp:lastModifiedBy>Michael John Barsabal</cp:lastModifiedBy>
  <cp:revision/>
  <dcterms:created xsi:type="dcterms:W3CDTF">2006-04-24T03:06:52Z</dcterms:created>
  <dcterms:modified xsi:type="dcterms:W3CDTF">2024-12-10T04:25:39Z</dcterms:modified>
  <cp:category/>
  <cp:contentStatus/>
</cp:coreProperties>
</file>